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2a17b1476e2575d/Dokumente/"/>
    </mc:Choice>
  </mc:AlternateContent>
  <xr:revisionPtr revIDLastSave="0" documentId="8_{3FF4B9DB-63EF-41C4-984C-8C4E57201C70}" xr6:coauthVersionLast="47" xr6:coauthVersionMax="47" xr10:uidLastSave="{00000000-0000-0000-0000-000000000000}"/>
  <bookViews>
    <workbookView xWindow="28680" yWindow="-120" windowWidth="29040" windowHeight="15720" tabRatio="782" firstSheet="2" activeTab="5" xr2:uid="{00000000-000D-0000-FFFF-FFFF00000000}"/>
  </bookViews>
  <sheets>
    <sheet name="Lists" sheetId="2" state="hidden" r:id="rId1"/>
    <sheet name="MASTERLIST" sheetId="4" state="hidden" r:id="rId2"/>
    <sheet name="DATA ENTRY" sheetId="5" r:id="rId3"/>
    <sheet name="2026-NAT-01" sheetId="54" state="hidden" r:id="rId4"/>
    <sheet name="2026-NAT-02" sheetId="57" state="hidden" r:id="rId5"/>
    <sheet name="2026-NAT-TOTAL" sheetId="69" r:id="rId6"/>
    <sheet name="Sheet1" sheetId="70" state="hidden" r:id="rId7"/>
    <sheet name="TOP6" sheetId="52" state="hidden" r:id="rId8"/>
    <sheet name="Clubs" sheetId="53" r:id="rId9"/>
    <sheet name="MenSenior" sheetId="49" r:id="rId10"/>
    <sheet name="Men U21" sheetId="48" r:id="rId11"/>
    <sheet name="U16" sheetId="50" r:id="rId12"/>
    <sheet name="Ladies" sheetId="51" r:id="rId13"/>
    <sheet name="Inedible" sheetId="16" r:id="rId14"/>
    <sheet name="Edibles" sheetId="13" r:id="rId15"/>
    <sheet name="SpeciesSTATS" sheetId="24" r:id="rId16"/>
    <sheet name="Nominations" sheetId="58" state="hidden" r:id="rId17"/>
    <sheet name="Sign" sheetId="56" state="hidden" r:id="rId18"/>
  </sheets>
  <externalReferences>
    <externalReference r:id="rId19"/>
  </externalReferences>
  <definedNames>
    <definedName name="_xlnm._FilterDatabase" localSheetId="8" hidden="1">Clubs!$A$5:$T$5</definedName>
    <definedName name="_xlnm._FilterDatabase" localSheetId="2" hidden="1">'DATA ENTRY'!$A$1:$N$4364</definedName>
    <definedName name="_xlnm._FilterDatabase" localSheetId="1" hidden="1">MASTERLIST!$A$4:$J$891</definedName>
    <definedName name="_xlnm._FilterDatabase" localSheetId="16" hidden="1">Nominations!$A$3:$AJ$886</definedName>
    <definedName name="_xlnm._FilterDatabase" localSheetId="6" hidden="1">Sheet1!$A$1:$H$92</definedName>
    <definedName name="_xlnm._FilterDatabase" localSheetId="7" hidden="1">'TOP6'!$A$4:$N$82</definedName>
    <definedName name="clubl5" localSheetId="8">Clubs!$B$6:$E$19</definedName>
    <definedName name="clubl5">#REF!</definedName>
    <definedName name="Clubs" localSheetId="8">[1]Lists!$A$2:$A$18</definedName>
    <definedName name="Clubs" localSheetId="7">[1]Lists!$A$2:$A$18</definedName>
    <definedName name="Clubs">Lists!$A$2:$A$18</definedName>
    <definedName name="Edibles" localSheetId="8">[1]Lists!$F$2:$F$21</definedName>
    <definedName name="Edibles" localSheetId="7">[1]Lists!$F$2:$F$21</definedName>
    <definedName name="Edibles">Lists!$G$2:$G$21</definedName>
    <definedName name="Fish">#REF!</definedName>
    <definedName name="Individuals">#REF!</definedName>
    <definedName name="Inedibles" localSheetId="8">[1]Lists!$I$2:$I$26</definedName>
    <definedName name="Inedibles" localSheetId="7">[1]Lists!$I$2:$I$26</definedName>
    <definedName name="Inedibles">Lists!$K$2:$K$26</definedName>
    <definedName name="kgList" localSheetId="8">[1]Lists!$J$2:$AF$261</definedName>
    <definedName name="kgList" localSheetId="7">[1]Lists!$J$2:$AF$261</definedName>
    <definedName name="kgList">Lists!$L$2:$AH$261</definedName>
    <definedName name="Master" localSheetId="8">[1]MASTERLIST!$A$5:$E$1000</definedName>
    <definedName name="Master" localSheetId="7">[1]MASTERLIST!$A$5:$E$1000</definedName>
    <definedName name="Master">MASTERLIST!$A$5:$E$995</definedName>
    <definedName name="_xlnm.Print_Area" localSheetId="1">MASTERLIST!$A$2:$I$555</definedName>
    <definedName name="Shark">#REF!</definedName>
    <definedName name="Status">Lists!$C$2:$C$9</definedName>
  </definedNames>
  <calcPr calcId="191029"/>
  <pivotCaches>
    <pivotCache cacheId="0" r:id="rId20"/>
    <pivotCache cacheId="1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07" i="5" l="1"/>
  <c r="B14" i="53"/>
  <c r="G140" i="4"/>
  <c r="H140" i="4" s="1"/>
  <c r="I140" i="4" s="1"/>
  <c r="G141" i="4"/>
  <c r="H141" i="4"/>
  <c r="I141" i="4"/>
  <c r="E141" i="4" s="1"/>
  <c r="G142" i="4"/>
  <c r="H142" i="4" s="1"/>
  <c r="I142" i="4" s="1"/>
  <c r="E142" i="4" s="1"/>
  <c r="G143" i="4"/>
  <c r="H143" i="4"/>
  <c r="I143" i="4" s="1"/>
  <c r="E143" i="4" s="1"/>
  <c r="G144" i="4"/>
  <c r="H144" i="4" s="1"/>
  <c r="I144" i="4" s="1"/>
  <c r="E144" i="4" s="1"/>
  <c r="G145" i="4"/>
  <c r="H145" i="4" s="1"/>
  <c r="I145" i="4" s="1"/>
  <c r="E145" i="4" s="1"/>
  <c r="S12" i="52"/>
  <c r="K5" i="52"/>
  <c r="G2117" i="5"/>
  <c r="F110" i="58"/>
  <c r="F549" i="58"/>
  <c r="F629" i="58"/>
  <c r="F631" i="58"/>
  <c r="F9" i="58"/>
  <c r="F7" i="58"/>
  <c r="F11" i="58"/>
  <c r="F387" i="58"/>
  <c r="F13" i="58"/>
  <c r="F72" i="58"/>
  <c r="F15" i="58"/>
  <c r="F16" i="58"/>
  <c r="F17" i="58"/>
  <c r="F846" i="58"/>
  <c r="F19" i="58"/>
  <c r="F20" i="58"/>
  <c r="F21" i="58"/>
  <c r="F22" i="58"/>
  <c r="F444" i="58"/>
  <c r="F24" i="58"/>
  <c r="F25" i="58"/>
  <c r="F26" i="58"/>
  <c r="F27" i="58"/>
  <c r="F127" i="58"/>
  <c r="F29" i="58"/>
  <c r="F30" i="58"/>
  <c r="F31" i="58"/>
  <c r="F32" i="58"/>
  <c r="F33" i="58"/>
  <c r="F23" i="58"/>
  <c r="F35" i="58"/>
  <c r="F36" i="58"/>
  <c r="F37" i="58"/>
  <c r="F38" i="58"/>
  <c r="F39" i="58"/>
  <c r="F40" i="58"/>
  <c r="F41" i="58"/>
  <c r="F42" i="58"/>
  <c r="F43" i="58"/>
  <c r="F44" i="58"/>
  <c r="F233" i="58"/>
  <c r="F46" i="58"/>
  <c r="F98" i="58"/>
  <c r="F48" i="58"/>
  <c r="F49" i="58"/>
  <c r="F50" i="58"/>
  <c r="F51" i="58"/>
  <c r="F52" i="58"/>
  <c r="F211" i="58"/>
  <c r="F855" i="58"/>
  <c r="F488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290" i="58"/>
  <c r="F73" i="58"/>
  <c r="F775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772" i="58"/>
  <c r="F88" i="58"/>
  <c r="F89" i="58"/>
  <c r="F90" i="58"/>
  <c r="F91" i="58"/>
  <c r="F92" i="58"/>
  <c r="F93" i="58"/>
  <c r="F873" i="58"/>
  <c r="F95" i="58"/>
  <c r="F273" i="58"/>
  <c r="F97" i="58"/>
  <c r="F111" i="58"/>
  <c r="F99" i="58"/>
  <c r="F100" i="58"/>
  <c r="F101" i="58"/>
  <c r="F102" i="58"/>
  <c r="F103" i="58"/>
  <c r="F104" i="58"/>
  <c r="F105" i="58"/>
  <c r="F106" i="58"/>
  <c r="F107" i="58"/>
  <c r="F399" i="58"/>
  <c r="F109" i="58"/>
  <c r="F660" i="58"/>
  <c r="F45" i="58"/>
  <c r="F112" i="58"/>
  <c r="F113" i="58"/>
  <c r="F114" i="58"/>
  <c r="F115" i="58"/>
  <c r="F116" i="58"/>
  <c r="F117" i="58"/>
  <c r="F118" i="58"/>
  <c r="F119" i="58"/>
  <c r="F122" i="58"/>
  <c r="F121" i="58"/>
  <c r="F6" i="58"/>
  <c r="F123" i="58"/>
  <c r="F124" i="58"/>
  <c r="F4" i="58"/>
  <c r="F126" i="58"/>
  <c r="F139" i="58"/>
  <c r="F128" i="58"/>
  <c r="F129" i="58"/>
  <c r="F130" i="58"/>
  <c r="F131" i="58"/>
  <c r="F12" i="58"/>
  <c r="F133" i="58"/>
  <c r="F134" i="58"/>
  <c r="F135" i="58"/>
  <c r="F136" i="58"/>
  <c r="F137" i="58"/>
  <c r="F138" i="58"/>
  <c r="F195" i="58"/>
  <c r="F140" i="58"/>
  <c r="F141" i="58"/>
  <c r="F716" i="58"/>
  <c r="F143" i="58"/>
  <c r="F144" i="58"/>
  <c r="F145" i="58"/>
  <c r="F146" i="58"/>
  <c r="F147" i="58"/>
  <c r="F47" i="58"/>
  <c r="F882" i="58"/>
  <c r="F734" i="58"/>
  <c r="F151" i="58"/>
  <c r="F152" i="58"/>
  <c r="F265" i="58"/>
  <c r="F154" i="58"/>
  <c r="F155" i="58"/>
  <c r="F156" i="58"/>
  <c r="F157" i="58"/>
  <c r="F158" i="58"/>
  <c r="F159" i="58"/>
  <c r="F160" i="58"/>
  <c r="F161" i="58"/>
  <c r="F162" i="58"/>
  <c r="F163" i="58"/>
  <c r="F164" i="58"/>
  <c r="F165" i="58"/>
  <c r="F166" i="58"/>
  <c r="F167" i="58"/>
  <c r="F168" i="58"/>
  <c r="F169" i="58"/>
  <c r="F170" i="58"/>
  <c r="F171" i="58"/>
  <c r="F172" i="58"/>
  <c r="F173" i="58"/>
  <c r="F174" i="58"/>
  <c r="F175" i="58"/>
  <c r="F176" i="58"/>
  <c r="F177" i="58"/>
  <c r="F178" i="58"/>
  <c r="F179" i="58"/>
  <c r="F180" i="58"/>
  <c r="F132" i="58"/>
  <c r="F182" i="58"/>
  <c r="F369" i="58"/>
  <c r="F184" i="58"/>
  <c r="F185" i="58"/>
  <c r="F338" i="58"/>
  <c r="F187" i="58"/>
  <c r="F188" i="58"/>
  <c r="F885" i="58"/>
  <c r="F190" i="58"/>
  <c r="F183" i="58"/>
  <c r="F192" i="58"/>
  <c r="F193" i="58"/>
  <c r="F194" i="58"/>
  <c r="F820" i="58"/>
  <c r="F196" i="58"/>
  <c r="F197" i="58"/>
  <c r="F198" i="58"/>
  <c r="F199" i="58"/>
  <c r="F200" i="58"/>
  <c r="F201" i="58"/>
  <c r="F202" i="58"/>
  <c r="F203" i="58"/>
  <c r="F204" i="58"/>
  <c r="F205" i="58"/>
  <c r="F206" i="58"/>
  <c r="F207" i="58"/>
  <c r="F208" i="58"/>
  <c r="F209" i="58"/>
  <c r="F210" i="58"/>
  <c r="F260" i="58"/>
  <c r="F212" i="58"/>
  <c r="F213" i="58"/>
  <c r="F214" i="58"/>
  <c r="F215" i="58"/>
  <c r="F216" i="58"/>
  <c r="F217" i="58"/>
  <c r="F494" i="58"/>
  <c r="F219" i="58"/>
  <c r="F220" i="58"/>
  <c r="F221" i="58"/>
  <c r="F627" i="58"/>
  <c r="F223" i="58"/>
  <c r="F796" i="58"/>
  <c r="F225" i="58"/>
  <c r="F226" i="58"/>
  <c r="F227" i="58"/>
  <c r="F228" i="58"/>
  <c r="F229" i="58"/>
  <c r="F230" i="58"/>
  <c r="F231" i="58"/>
  <c r="F232" i="58"/>
  <c r="F835" i="58"/>
  <c r="F234" i="58"/>
  <c r="F235" i="58"/>
  <c r="F236" i="58"/>
  <c r="F148" i="58"/>
  <c r="F238" i="58"/>
  <c r="F691" i="58"/>
  <c r="F240" i="58"/>
  <c r="F515" i="58"/>
  <c r="F242" i="58"/>
  <c r="F243" i="58"/>
  <c r="F244" i="58"/>
  <c r="F245" i="58"/>
  <c r="F778" i="58"/>
  <c r="F247" i="58"/>
  <c r="F622" i="58"/>
  <c r="F681" i="58"/>
  <c r="F250" i="58"/>
  <c r="F251" i="58"/>
  <c r="F252" i="58"/>
  <c r="F253" i="58"/>
  <c r="F254" i="58"/>
  <c r="F255" i="58"/>
  <c r="F256" i="58"/>
  <c r="F120" i="58"/>
  <c r="F258" i="58"/>
  <c r="F259" i="58"/>
  <c r="F87" i="58"/>
  <c r="F261" i="58"/>
  <c r="F262" i="58"/>
  <c r="F263" i="58"/>
  <c r="F264" i="58"/>
  <c r="F368" i="58"/>
  <c r="F266" i="58"/>
  <c r="F267" i="58"/>
  <c r="F268" i="58"/>
  <c r="F269" i="58"/>
  <c r="F270" i="58"/>
  <c r="F271" i="58"/>
  <c r="F272" i="58"/>
  <c r="F288" i="58"/>
  <c r="F274" i="58"/>
  <c r="F275" i="58"/>
  <c r="F276" i="58"/>
  <c r="F277" i="58"/>
  <c r="F278" i="58"/>
  <c r="F279" i="58"/>
  <c r="F583" i="58"/>
  <c r="F281" i="58"/>
  <c r="F282" i="58"/>
  <c r="F283" i="58"/>
  <c r="F284" i="58"/>
  <c r="F285" i="58"/>
  <c r="F53" i="58"/>
  <c r="F287" i="58"/>
  <c r="F544" i="58"/>
  <c r="F289" i="58"/>
  <c r="F781" i="58"/>
  <c r="F291" i="58"/>
  <c r="F292" i="58"/>
  <c r="F293" i="58"/>
  <c r="F294" i="58"/>
  <c r="F295" i="58"/>
  <c r="F296" i="58"/>
  <c r="F297" i="58"/>
  <c r="F54" i="58"/>
  <c r="F299" i="58"/>
  <c r="F406" i="58"/>
  <c r="F301" i="58"/>
  <c r="F302" i="58"/>
  <c r="F224" i="58"/>
  <c r="F304" i="58"/>
  <c r="F305" i="58"/>
  <c r="F306" i="58"/>
  <c r="F307" i="58"/>
  <c r="F308" i="58"/>
  <c r="F309" i="58"/>
  <c r="F310" i="58"/>
  <c r="F311" i="58"/>
  <c r="F312" i="58"/>
  <c r="F313" i="58"/>
  <c r="F314" i="58"/>
  <c r="F315" i="58"/>
  <c r="F316" i="58"/>
  <c r="F317" i="58"/>
  <c r="F318" i="58"/>
  <c r="F319" i="58"/>
  <c r="F320" i="58"/>
  <c r="F321" i="58"/>
  <c r="F322" i="58"/>
  <c r="F323" i="58"/>
  <c r="F324" i="58"/>
  <c r="F325" i="58"/>
  <c r="F326" i="58"/>
  <c r="F327" i="58"/>
  <c r="F328" i="58"/>
  <c r="F329" i="58"/>
  <c r="F330" i="58"/>
  <c r="F331" i="58"/>
  <c r="F332" i="58"/>
  <c r="F333" i="58"/>
  <c r="F334" i="58"/>
  <c r="F189" i="58"/>
  <c r="F336" i="58"/>
  <c r="F337" i="58"/>
  <c r="F850" i="58"/>
  <c r="F339" i="58"/>
  <c r="F340" i="58"/>
  <c r="F341" i="58"/>
  <c r="F342" i="58"/>
  <c r="F343" i="58"/>
  <c r="F344" i="58"/>
  <c r="F345" i="58"/>
  <c r="F346" i="58"/>
  <c r="F347" i="58"/>
  <c r="F348" i="58"/>
  <c r="F349" i="58"/>
  <c r="F350" i="58"/>
  <c r="F351" i="58"/>
  <c r="F352" i="58"/>
  <c r="F353" i="58"/>
  <c r="F354" i="58"/>
  <c r="F355" i="58"/>
  <c r="F356" i="58"/>
  <c r="F357" i="58"/>
  <c r="F358" i="58"/>
  <c r="F359" i="58"/>
  <c r="F360" i="58"/>
  <c r="F361" i="58"/>
  <c r="F362" i="58"/>
  <c r="F363" i="58"/>
  <c r="F364" i="58"/>
  <c r="F365" i="58"/>
  <c r="F366" i="58"/>
  <c r="F367" i="58"/>
  <c r="F773" i="58"/>
  <c r="F534" i="58"/>
  <c r="F370" i="58"/>
  <c r="F371" i="58"/>
  <c r="F372" i="58"/>
  <c r="F373" i="58"/>
  <c r="F10" i="58"/>
  <c r="F375" i="58"/>
  <c r="F376" i="58"/>
  <c r="F377" i="58"/>
  <c r="F74" i="58"/>
  <c r="F379" i="58"/>
  <c r="F380" i="58"/>
  <c r="F381" i="58"/>
  <c r="F382" i="58"/>
  <c r="F383" i="58"/>
  <c r="F257" i="58"/>
  <c r="F385" i="58"/>
  <c r="F386" i="58"/>
  <c r="F532" i="58"/>
  <c r="F388" i="58"/>
  <c r="F389" i="58"/>
  <c r="F390" i="58"/>
  <c r="F391" i="58"/>
  <c r="F392" i="58"/>
  <c r="F393" i="58"/>
  <c r="F394" i="58"/>
  <c r="F450" i="58"/>
  <c r="F396" i="58"/>
  <c r="F397" i="58"/>
  <c r="F398" i="58"/>
  <c r="F191" i="58"/>
  <c r="F400" i="58"/>
  <c r="F401" i="58"/>
  <c r="F402" i="58"/>
  <c r="F403" i="58"/>
  <c r="F404" i="58"/>
  <c r="F405" i="58"/>
  <c r="F858" i="58"/>
  <c r="F675" i="58"/>
  <c r="F408" i="58"/>
  <c r="F409" i="58"/>
  <c r="F222" i="58"/>
  <c r="F411" i="58"/>
  <c r="F412" i="58"/>
  <c r="F413" i="58"/>
  <c r="F414" i="58"/>
  <c r="F415" i="58"/>
  <c r="F416" i="58"/>
  <c r="F417" i="58"/>
  <c r="F418" i="58"/>
  <c r="F419" i="58"/>
  <c r="F420" i="58"/>
  <c r="F421" i="58"/>
  <c r="F422" i="58"/>
  <c r="F423" i="58"/>
  <c r="F424" i="58"/>
  <c r="F425" i="58"/>
  <c r="F426" i="58"/>
  <c r="F427" i="58"/>
  <c r="F428" i="58"/>
  <c r="F429" i="58"/>
  <c r="F430" i="58"/>
  <c r="F431" i="58"/>
  <c r="F432" i="58"/>
  <c r="F433" i="58"/>
  <c r="F434" i="58"/>
  <c r="F435" i="58"/>
  <c r="F436" i="58"/>
  <c r="F437" i="58"/>
  <c r="F438" i="58"/>
  <c r="F439" i="58"/>
  <c r="F440" i="58"/>
  <c r="F441" i="58"/>
  <c r="F442" i="58"/>
  <c r="F443" i="58"/>
  <c r="F286" i="58"/>
  <c r="F445" i="58"/>
  <c r="F446" i="58"/>
  <c r="F447" i="58"/>
  <c r="F448" i="58"/>
  <c r="F672" i="58"/>
  <c r="F94" i="58"/>
  <c r="F451" i="58"/>
  <c r="F452" i="58"/>
  <c r="F453" i="58"/>
  <c r="F454" i="58"/>
  <c r="F455" i="58"/>
  <c r="F456" i="58"/>
  <c r="F457" i="58"/>
  <c r="F458" i="58"/>
  <c r="F459" i="58"/>
  <c r="F460" i="58"/>
  <c r="F461" i="58"/>
  <c r="F462" i="58"/>
  <c r="F463" i="58"/>
  <c r="F464" i="58"/>
  <c r="F465" i="58"/>
  <c r="F466" i="58"/>
  <c r="F467" i="58"/>
  <c r="F468" i="58"/>
  <c r="F469" i="58"/>
  <c r="F470" i="58"/>
  <c r="F471" i="58"/>
  <c r="F472" i="58"/>
  <c r="F473" i="58"/>
  <c r="F474" i="58"/>
  <c r="F475" i="58"/>
  <c r="F476" i="58"/>
  <c r="F477" i="58"/>
  <c r="F478" i="58"/>
  <c r="F479" i="58"/>
  <c r="F480" i="58"/>
  <c r="F481" i="58"/>
  <c r="F482" i="58"/>
  <c r="F483" i="58"/>
  <c r="F484" i="58"/>
  <c r="F485" i="58"/>
  <c r="F486" i="58"/>
  <c r="F487" i="58"/>
  <c r="F280" i="58"/>
  <c r="F489" i="58"/>
  <c r="F490" i="58"/>
  <c r="F491" i="58"/>
  <c r="F492" i="58"/>
  <c r="F493" i="58"/>
  <c r="F613" i="58"/>
  <c r="F495" i="58"/>
  <c r="F496" i="58"/>
  <c r="F497" i="58"/>
  <c r="F498" i="58"/>
  <c r="F28" i="58"/>
  <c r="F500" i="58"/>
  <c r="F501" i="58"/>
  <c r="F335" i="58"/>
  <c r="F503" i="58"/>
  <c r="F504" i="58"/>
  <c r="F505" i="58"/>
  <c r="F506" i="58"/>
  <c r="F507" i="58"/>
  <c r="F508" i="58"/>
  <c r="F509" i="58"/>
  <c r="F510" i="58"/>
  <c r="F511" i="58"/>
  <c r="F512" i="58"/>
  <c r="F513" i="58"/>
  <c r="F514" i="58"/>
  <c r="F303" i="58"/>
  <c r="F516" i="58"/>
  <c r="F517" i="58"/>
  <c r="F518" i="58"/>
  <c r="F519" i="58"/>
  <c r="F520" i="58"/>
  <c r="F521" i="58"/>
  <c r="F522" i="58"/>
  <c r="F523" i="58"/>
  <c r="F524" i="58"/>
  <c r="F525" i="58"/>
  <c r="F526" i="58"/>
  <c r="F527" i="58"/>
  <c r="F528" i="58"/>
  <c r="F529" i="58"/>
  <c r="F530" i="58"/>
  <c r="F531" i="58"/>
  <c r="F502" i="58"/>
  <c r="F533" i="58"/>
  <c r="F14" i="58"/>
  <c r="F535" i="58"/>
  <c r="F536" i="58"/>
  <c r="F537" i="58"/>
  <c r="F538" i="58"/>
  <c r="F539" i="58"/>
  <c r="F540" i="58"/>
  <c r="F541" i="58"/>
  <c r="F542" i="58"/>
  <c r="F543" i="58"/>
  <c r="F795" i="58"/>
  <c r="F545" i="58"/>
  <c r="F546" i="58"/>
  <c r="F547" i="58"/>
  <c r="F548" i="58"/>
  <c r="F248" i="58"/>
  <c r="F550" i="58"/>
  <c r="F551" i="58"/>
  <c r="F552" i="58"/>
  <c r="F553" i="58"/>
  <c r="F554" i="58"/>
  <c r="F555" i="58"/>
  <c r="F556" i="58"/>
  <c r="F557" i="58"/>
  <c r="F558" i="58"/>
  <c r="F559" i="58"/>
  <c r="F560" i="58"/>
  <c r="F561" i="58"/>
  <c r="F562" i="58"/>
  <c r="F563" i="58"/>
  <c r="F564" i="58"/>
  <c r="F565" i="58"/>
  <c r="F566" i="58"/>
  <c r="F567" i="58"/>
  <c r="F568" i="58"/>
  <c r="F569" i="58"/>
  <c r="F570" i="58"/>
  <c r="F571" i="58"/>
  <c r="F572" i="58"/>
  <c r="F573" i="58"/>
  <c r="F574" i="58"/>
  <c r="F575" i="58"/>
  <c r="F8" i="58"/>
  <c r="F577" i="58"/>
  <c r="F578" i="58"/>
  <c r="F579" i="58"/>
  <c r="F580" i="58"/>
  <c r="F581" i="58"/>
  <c r="F582" i="58"/>
  <c r="F34" i="58"/>
  <c r="F584" i="58"/>
  <c r="F585" i="58"/>
  <c r="F586" i="58"/>
  <c r="F587" i="58"/>
  <c r="F588" i="58"/>
  <c r="F589" i="58"/>
  <c r="F590" i="58"/>
  <c r="F591" i="58"/>
  <c r="F499" i="58"/>
  <c r="F593" i="58"/>
  <c r="F594" i="58"/>
  <c r="F595" i="58"/>
  <c r="F596" i="58"/>
  <c r="F597" i="58"/>
  <c r="F598" i="58"/>
  <c r="F599" i="58"/>
  <c r="F142" i="58"/>
  <c r="F601" i="58"/>
  <c r="F602" i="58"/>
  <c r="F603" i="58"/>
  <c r="F604" i="58"/>
  <c r="F605" i="58"/>
  <c r="F606" i="58"/>
  <c r="F607" i="58"/>
  <c r="F608" i="58"/>
  <c r="F609" i="58"/>
  <c r="F610" i="58"/>
  <c r="F611" i="58"/>
  <c r="F612" i="58"/>
  <c r="F96" i="58"/>
  <c r="F614" i="58"/>
  <c r="F615" i="58"/>
  <c r="F616" i="58"/>
  <c r="F617" i="58"/>
  <c r="F618" i="58"/>
  <c r="F619" i="58"/>
  <c r="F620" i="58"/>
  <c r="F621" i="58"/>
  <c r="F854" i="58"/>
  <c r="F623" i="58"/>
  <c r="F624" i="58"/>
  <c r="F625" i="58"/>
  <c r="F626" i="58"/>
  <c r="F150" i="58"/>
  <c r="F628" i="58"/>
  <c r="F600" i="58"/>
  <c r="F630" i="58"/>
  <c r="F241" i="58"/>
  <c r="F632" i="58"/>
  <c r="F633" i="58"/>
  <c r="F634" i="58"/>
  <c r="F635" i="58"/>
  <c r="F636" i="58"/>
  <c r="F637" i="58"/>
  <c r="F638" i="58"/>
  <c r="F639" i="58"/>
  <c r="F640" i="58"/>
  <c r="F641" i="58"/>
  <c r="F642" i="58"/>
  <c r="F643" i="58"/>
  <c r="F644" i="58"/>
  <c r="F645" i="58"/>
  <c r="F239" i="58"/>
  <c r="F647" i="58"/>
  <c r="F648" i="58"/>
  <c r="F649" i="58"/>
  <c r="F650" i="58"/>
  <c r="F651" i="58"/>
  <c r="F652" i="58"/>
  <c r="F653" i="58"/>
  <c r="F654" i="58"/>
  <c r="F655" i="58"/>
  <c r="F656" i="58"/>
  <c r="F657" i="58"/>
  <c r="F658" i="58"/>
  <c r="F659" i="58"/>
  <c r="F18" i="58"/>
  <c r="F661" i="58"/>
  <c r="F662" i="58"/>
  <c r="F663" i="58"/>
  <c r="F664" i="58"/>
  <c r="F665" i="58"/>
  <c r="F666" i="58"/>
  <c r="F667" i="58"/>
  <c r="F668" i="58"/>
  <c r="F669" i="58"/>
  <c r="F738" i="58"/>
  <c r="F671" i="58"/>
  <c r="F218" i="58"/>
  <c r="F673" i="58"/>
  <c r="F674" i="58"/>
  <c r="F646" i="58"/>
  <c r="F676" i="58"/>
  <c r="F677" i="58"/>
  <c r="F678" i="58"/>
  <c r="F679" i="58"/>
  <c r="F680" i="58"/>
  <c r="F407" i="58"/>
  <c r="F682" i="58"/>
  <c r="F683" i="58"/>
  <c r="F684" i="58"/>
  <c r="F685" i="58"/>
  <c r="F686" i="58"/>
  <c r="F687" i="58"/>
  <c r="F688" i="58"/>
  <c r="F689" i="58"/>
  <c r="F690" i="58"/>
  <c r="F670" i="58"/>
  <c r="F692" i="58"/>
  <c r="F693" i="58"/>
  <c r="F694" i="58"/>
  <c r="F695" i="58"/>
  <c r="F696" i="58"/>
  <c r="F697" i="58"/>
  <c r="F698" i="58"/>
  <c r="F298" i="58"/>
  <c r="F700" i="58"/>
  <c r="F701" i="58"/>
  <c r="F702" i="58"/>
  <c r="F703" i="58"/>
  <c r="F704" i="58"/>
  <c r="F705" i="58"/>
  <c r="F706" i="58"/>
  <c r="F707" i="58"/>
  <c r="F708" i="58"/>
  <c r="F709" i="58"/>
  <c r="F710" i="58"/>
  <c r="F711" i="58"/>
  <c r="F712" i="58"/>
  <c r="F713" i="58"/>
  <c r="F714" i="58"/>
  <c r="F715" i="58"/>
  <c r="F847" i="58"/>
  <c r="F717" i="58"/>
  <c r="F718" i="58"/>
  <c r="F719" i="58"/>
  <c r="F720" i="58"/>
  <c r="F721" i="58"/>
  <c r="F722" i="58"/>
  <c r="F723" i="58"/>
  <c r="F724" i="58"/>
  <c r="F725" i="58"/>
  <c r="F726" i="58"/>
  <c r="F727" i="58"/>
  <c r="F728" i="58"/>
  <c r="F729" i="58"/>
  <c r="F730" i="58"/>
  <c r="F731" i="58"/>
  <c r="F732" i="58"/>
  <c r="F733" i="58"/>
  <c r="F449" i="58"/>
  <c r="F735" i="58"/>
  <c r="F736" i="58"/>
  <c r="F737" i="58"/>
  <c r="F776" i="58"/>
  <c r="F739" i="58"/>
  <c r="F740" i="58"/>
  <c r="F741" i="58"/>
  <c r="F742" i="58"/>
  <c r="F743" i="58"/>
  <c r="F744" i="58"/>
  <c r="F745" i="58"/>
  <c r="F746" i="58"/>
  <c r="F747" i="58"/>
  <c r="F748" i="58"/>
  <c r="F749" i="58"/>
  <c r="F750" i="58"/>
  <c r="F751" i="58"/>
  <c r="F752" i="58"/>
  <c r="F753" i="58"/>
  <c r="F754" i="58"/>
  <c r="F755" i="58"/>
  <c r="F756" i="58"/>
  <c r="F757" i="58"/>
  <c r="F758" i="58"/>
  <c r="F759" i="58"/>
  <c r="F760" i="58"/>
  <c r="F761" i="58"/>
  <c r="F762" i="58"/>
  <c r="F763" i="58"/>
  <c r="F764" i="58"/>
  <c r="F765" i="58"/>
  <c r="F766" i="58"/>
  <c r="F767" i="58"/>
  <c r="F768" i="58"/>
  <c r="F769" i="58"/>
  <c r="F770" i="58"/>
  <c r="F771" i="58"/>
  <c r="F5" i="58"/>
  <c r="F576" i="58"/>
  <c r="F774" i="58"/>
  <c r="F186" i="58"/>
  <c r="F699" i="58"/>
  <c r="F777" i="58"/>
  <c r="F782" i="58"/>
  <c r="F779" i="58"/>
  <c r="F780" i="58"/>
  <c r="F237" i="58"/>
  <c r="F395" i="58"/>
  <c r="F783" i="58"/>
  <c r="F784" i="58"/>
  <c r="F785" i="58"/>
  <c r="F786" i="58"/>
  <c r="F787" i="58"/>
  <c r="F788" i="58"/>
  <c r="F789" i="58"/>
  <c r="F790" i="58"/>
  <c r="F791" i="58"/>
  <c r="F792" i="58"/>
  <c r="F793" i="58"/>
  <c r="F794" i="58"/>
  <c r="F125" i="58"/>
  <c r="F592" i="58"/>
  <c r="F797" i="58"/>
  <c r="F798" i="58"/>
  <c r="F799" i="58"/>
  <c r="F800" i="58"/>
  <c r="F801" i="58"/>
  <c r="F802" i="58"/>
  <c r="F803" i="58"/>
  <c r="F804" i="58"/>
  <c r="F805" i="58"/>
  <c r="F806" i="58"/>
  <c r="F807" i="58"/>
  <c r="F808" i="58"/>
  <c r="F809" i="58"/>
  <c r="F810" i="58"/>
  <c r="F811" i="58"/>
  <c r="F812" i="58"/>
  <c r="F813" i="58"/>
  <c r="F814" i="58"/>
  <c r="F815" i="58"/>
  <c r="F816" i="58"/>
  <c r="F817" i="58"/>
  <c r="F818" i="58"/>
  <c r="F819" i="58"/>
  <c r="F836" i="58"/>
  <c r="F821" i="58"/>
  <c r="F822" i="58"/>
  <c r="F823" i="58"/>
  <c r="F824" i="58"/>
  <c r="F249" i="58"/>
  <c r="F826" i="58"/>
  <c r="F827" i="58"/>
  <c r="F828" i="58"/>
  <c r="F829" i="58"/>
  <c r="F830" i="58"/>
  <c r="F831" i="58"/>
  <c r="F832" i="58"/>
  <c r="F833" i="58"/>
  <c r="F834" i="58"/>
  <c r="F153" i="58"/>
  <c r="F149" i="58"/>
  <c r="F837" i="58"/>
  <c r="F838" i="58"/>
  <c r="F839" i="58"/>
  <c r="F840" i="58"/>
  <c r="F841" i="58"/>
  <c r="F842" i="58"/>
  <c r="F843" i="58"/>
  <c r="F844" i="58"/>
  <c r="F845" i="58"/>
  <c r="F374" i="58"/>
  <c r="F825" i="58"/>
  <c r="F848" i="58"/>
  <c r="F849" i="58"/>
  <c r="F410" i="58"/>
  <c r="F851" i="58"/>
  <c r="F852" i="58"/>
  <c r="F853" i="58"/>
  <c r="F246" i="58"/>
  <c r="F300" i="58"/>
  <c r="F856" i="58"/>
  <c r="F857" i="58"/>
  <c r="F108" i="58"/>
  <c r="F859" i="58"/>
  <c r="F860" i="58"/>
  <c r="F861" i="58"/>
  <c r="F862" i="58"/>
  <c r="F863" i="58"/>
  <c r="F864" i="58"/>
  <c r="F865" i="58"/>
  <c r="F866" i="58"/>
  <c r="F867" i="58"/>
  <c r="F868" i="58"/>
  <c r="F869" i="58"/>
  <c r="F870" i="58"/>
  <c r="F871" i="58"/>
  <c r="F872" i="58"/>
  <c r="F378" i="58"/>
  <c r="F874" i="58"/>
  <c r="F875" i="58"/>
  <c r="F876" i="58"/>
  <c r="F877" i="58"/>
  <c r="F878" i="58"/>
  <c r="F879" i="58"/>
  <c r="F880" i="58"/>
  <c r="F881" i="58"/>
  <c r="F181" i="58"/>
  <c r="F883" i="58"/>
  <c r="F884" i="58"/>
  <c r="F384" i="58"/>
  <c r="F886" i="58"/>
  <c r="F55" i="58"/>
  <c r="K16" i="56"/>
  <c r="L16" i="56"/>
  <c r="J16" i="56"/>
  <c r="M4" i="56"/>
  <c r="M5" i="56"/>
  <c r="M6" i="56"/>
  <c r="M7" i="56"/>
  <c r="M8" i="56"/>
  <c r="M9" i="56"/>
  <c r="M10" i="56"/>
  <c r="M11" i="56"/>
  <c r="M12" i="56"/>
  <c r="M13" i="56"/>
  <c r="M14" i="56"/>
  <c r="M15" i="56"/>
  <c r="M3" i="56"/>
  <c r="I14" i="56"/>
  <c r="I6" i="56"/>
  <c r="E16" i="56"/>
  <c r="F16" i="56"/>
  <c r="G16" i="56"/>
  <c r="H16" i="56"/>
  <c r="I4" i="56"/>
  <c r="I5" i="56"/>
  <c r="I7" i="56"/>
  <c r="I8" i="56"/>
  <c r="I9" i="56"/>
  <c r="I10" i="56"/>
  <c r="I11" i="56"/>
  <c r="I12" i="56"/>
  <c r="I13" i="56"/>
  <c r="I15" i="56"/>
  <c r="I3" i="56"/>
  <c r="R886" i="58"/>
  <c r="Q886" i="58"/>
  <c r="O886" i="58"/>
  <c r="N886" i="58"/>
  <c r="L886" i="58"/>
  <c r="K886" i="58"/>
  <c r="R384" i="58"/>
  <c r="Q384" i="58"/>
  <c r="O384" i="58"/>
  <c r="N384" i="58"/>
  <c r="L384" i="58"/>
  <c r="K384" i="58"/>
  <c r="R884" i="58"/>
  <c r="Q884" i="58"/>
  <c r="O884" i="58"/>
  <c r="N884" i="58"/>
  <c r="L884" i="58"/>
  <c r="K884" i="58"/>
  <c r="R883" i="58"/>
  <c r="Q883" i="58"/>
  <c r="O883" i="58"/>
  <c r="N883" i="58"/>
  <c r="L883" i="58"/>
  <c r="K883" i="58"/>
  <c r="R181" i="58"/>
  <c r="Q181" i="58"/>
  <c r="O181" i="58"/>
  <c r="N181" i="58"/>
  <c r="L181" i="58"/>
  <c r="K181" i="58"/>
  <c r="R881" i="58"/>
  <c r="Q881" i="58"/>
  <c r="O881" i="58"/>
  <c r="N881" i="58"/>
  <c r="L881" i="58"/>
  <c r="K881" i="58"/>
  <c r="R880" i="58"/>
  <c r="Q880" i="58"/>
  <c r="O880" i="58"/>
  <c r="N880" i="58"/>
  <c r="L880" i="58"/>
  <c r="K880" i="58"/>
  <c r="R879" i="58"/>
  <c r="Q879" i="58"/>
  <c r="O879" i="58"/>
  <c r="N879" i="58"/>
  <c r="L879" i="58"/>
  <c r="K879" i="58"/>
  <c r="R878" i="58"/>
  <c r="Q878" i="58"/>
  <c r="O878" i="58"/>
  <c r="N878" i="58"/>
  <c r="L878" i="58"/>
  <c r="K878" i="58"/>
  <c r="R877" i="58"/>
  <c r="Q877" i="58"/>
  <c r="O877" i="58"/>
  <c r="N877" i="58"/>
  <c r="L877" i="58"/>
  <c r="K877" i="58"/>
  <c r="R876" i="58"/>
  <c r="Q876" i="58"/>
  <c r="O876" i="58"/>
  <c r="N876" i="58"/>
  <c r="L876" i="58"/>
  <c r="K876" i="58"/>
  <c r="R875" i="58"/>
  <c r="Q875" i="58"/>
  <c r="O875" i="58"/>
  <c r="N875" i="58"/>
  <c r="L875" i="58"/>
  <c r="K875" i="58"/>
  <c r="R874" i="58"/>
  <c r="Q874" i="58"/>
  <c r="O874" i="58"/>
  <c r="N874" i="58"/>
  <c r="L874" i="58"/>
  <c r="K874" i="58"/>
  <c r="R378" i="58"/>
  <c r="Q378" i="58"/>
  <c r="O378" i="58"/>
  <c r="N378" i="58"/>
  <c r="L378" i="58"/>
  <c r="K378" i="58"/>
  <c r="R872" i="58"/>
  <c r="Q872" i="58"/>
  <c r="O872" i="58"/>
  <c r="N872" i="58"/>
  <c r="L872" i="58"/>
  <c r="K872" i="58"/>
  <c r="R871" i="58"/>
  <c r="Q871" i="58"/>
  <c r="O871" i="58"/>
  <c r="N871" i="58"/>
  <c r="L871" i="58"/>
  <c r="K871" i="58"/>
  <c r="R870" i="58"/>
  <c r="Q870" i="58"/>
  <c r="O870" i="58"/>
  <c r="N870" i="58"/>
  <c r="L870" i="58"/>
  <c r="K870" i="58"/>
  <c r="R869" i="58"/>
  <c r="Q869" i="58"/>
  <c r="O869" i="58"/>
  <c r="N869" i="58"/>
  <c r="L869" i="58"/>
  <c r="K869" i="58"/>
  <c r="R868" i="58"/>
  <c r="Q868" i="58"/>
  <c r="O868" i="58"/>
  <c r="N868" i="58"/>
  <c r="L868" i="58"/>
  <c r="K868" i="58"/>
  <c r="R867" i="58"/>
  <c r="Q867" i="58"/>
  <c r="O867" i="58"/>
  <c r="N867" i="58"/>
  <c r="L867" i="58"/>
  <c r="K867" i="58"/>
  <c r="R866" i="58"/>
  <c r="Q866" i="58"/>
  <c r="O866" i="58"/>
  <c r="N866" i="58"/>
  <c r="L866" i="58"/>
  <c r="K866" i="58"/>
  <c r="R865" i="58"/>
  <c r="Q865" i="58"/>
  <c r="O865" i="58"/>
  <c r="N865" i="58"/>
  <c r="L865" i="58"/>
  <c r="K865" i="58"/>
  <c r="R864" i="58"/>
  <c r="Q864" i="58"/>
  <c r="O864" i="58"/>
  <c r="N864" i="58"/>
  <c r="L864" i="58"/>
  <c r="K864" i="58"/>
  <c r="R863" i="58"/>
  <c r="Q863" i="58"/>
  <c r="O863" i="58"/>
  <c r="N863" i="58"/>
  <c r="L863" i="58"/>
  <c r="K863" i="58"/>
  <c r="R862" i="58"/>
  <c r="Q862" i="58"/>
  <c r="O862" i="58"/>
  <c r="N862" i="58"/>
  <c r="L862" i="58"/>
  <c r="K862" i="58"/>
  <c r="R861" i="58"/>
  <c r="Q861" i="58"/>
  <c r="O861" i="58"/>
  <c r="N861" i="58"/>
  <c r="L861" i="58"/>
  <c r="K861" i="58"/>
  <c r="R860" i="58"/>
  <c r="Q860" i="58"/>
  <c r="O860" i="58"/>
  <c r="N860" i="58"/>
  <c r="L860" i="58"/>
  <c r="K860" i="58"/>
  <c r="R859" i="58"/>
  <c r="Q859" i="58"/>
  <c r="O859" i="58"/>
  <c r="N859" i="58"/>
  <c r="L859" i="58"/>
  <c r="K859" i="58"/>
  <c r="R108" i="58"/>
  <c r="Q108" i="58"/>
  <c r="O108" i="58"/>
  <c r="N108" i="58"/>
  <c r="L108" i="58"/>
  <c r="K108" i="58"/>
  <c r="R857" i="58"/>
  <c r="Q857" i="58"/>
  <c r="O857" i="58"/>
  <c r="N857" i="58"/>
  <c r="L857" i="58"/>
  <c r="K857" i="58"/>
  <c r="R856" i="58"/>
  <c r="Q856" i="58"/>
  <c r="O856" i="58"/>
  <c r="N856" i="58"/>
  <c r="L856" i="58"/>
  <c r="K856" i="58"/>
  <c r="R300" i="58"/>
  <c r="Q300" i="58"/>
  <c r="O300" i="58"/>
  <c r="N300" i="58"/>
  <c r="L300" i="58"/>
  <c r="K300" i="58"/>
  <c r="R246" i="58"/>
  <c r="Q246" i="58"/>
  <c r="O246" i="58"/>
  <c r="N246" i="58"/>
  <c r="L246" i="58"/>
  <c r="K246" i="58"/>
  <c r="R853" i="58"/>
  <c r="Q853" i="58"/>
  <c r="O853" i="58"/>
  <c r="N853" i="58"/>
  <c r="L853" i="58"/>
  <c r="K853" i="58"/>
  <c r="R852" i="58"/>
  <c r="Q852" i="58"/>
  <c r="O852" i="58"/>
  <c r="N852" i="58"/>
  <c r="L852" i="58"/>
  <c r="K852" i="58"/>
  <c r="R851" i="58"/>
  <c r="Q851" i="58"/>
  <c r="O851" i="58"/>
  <c r="N851" i="58"/>
  <c r="L851" i="58"/>
  <c r="K851" i="58"/>
  <c r="R410" i="58"/>
  <c r="Q410" i="58"/>
  <c r="O410" i="58"/>
  <c r="N410" i="58"/>
  <c r="L410" i="58"/>
  <c r="K410" i="58"/>
  <c r="R849" i="58"/>
  <c r="Q849" i="58"/>
  <c r="O849" i="58"/>
  <c r="N849" i="58"/>
  <c r="L849" i="58"/>
  <c r="K849" i="58"/>
  <c r="R848" i="58"/>
  <c r="Q848" i="58"/>
  <c r="O848" i="58"/>
  <c r="N848" i="58"/>
  <c r="L848" i="58"/>
  <c r="K848" i="58"/>
  <c r="R825" i="58"/>
  <c r="Q825" i="58"/>
  <c r="O825" i="58"/>
  <c r="N825" i="58"/>
  <c r="L825" i="58"/>
  <c r="K825" i="58"/>
  <c r="R374" i="58"/>
  <c r="Q374" i="58"/>
  <c r="O374" i="58"/>
  <c r="N374" i="58"/>
  <c r="L374" i="58"/>
  <c r="K374" i="58"/>
  <c r="R845" i="58"/>
  <c r="Q845" i="58"/>
  <c r="O845" i="58"/>
  <c r="N845" i="58"/>
  <c r="L845" i="58"/>
  <c r="K845" i="58"/>
  <c r="R844" i="58"/>
  <c r="Q844" i="58"/>
  <c r="O844" i="58"/>
  <c r="N844" i="58"/>
  <c r="L844" i="58"/>
  <c r="K844" i="58"/>
  <c r="R843" i="58"/>
  <c r="Q843" i="58"/>
  <c r="O843" i="58"/>
  <c r="N843" i="58"/>
  <c r="L843" i="58"/>
  <c r="K843" i="58"/>
  <c r="R842" i="58"/>
  <c r="Q842" i="58"/>
  <c r="O842" i="58"/>
  <c r="N842" i="58"/>
  <c r="L842" i="58"/>
  <c r="K842" i="58"/>
  <c r="R841" i="58"/>
  <c r="Q841" i="58"/>
  <c r="O841" i="58"/>
  <c r="N841" i="58"/>
  <c r="L841" i="58"/>
  <c r="K841" i="58"/>
  <c r="R840" i="58"/>
  <c r="Q840" i="58"/>
  <c r="O840" i="58"/>
  <c r="N840" i="58"/>
  <c r="L840" i="58"/>
  <c r="K840" i="58"/>
  <c r="R839" i="58"/>
  <c r="Q839" i="58"/>
  <c r="O839" i="58"/>
  <c r="N839" i="58"/>
  <c r="L839" i="58"/>
  <c r="K839" i="58"/>
  <c r="R838" i="58"/>
  <c r="Q838" i="58"/>
  <c r="O838" i="58"/>
  <c r="N838" i="58"/>
  <c r="L838" i="58"/>
  <c r="K838" i="58"/>
  <c r="R837" i="58"/>
  <c r="Q837" i="58"/>
  <c r="O837" i="58"/>
  <c r="N837" i="58"/>
  <c r="L837" i="58"/>
  <c r="K837" i="58"/>
  <c r="R149" i="58"/>
  <c r="Q149" i="58"/>
  <c r="O149" i="58"/>
  <c r="N149" i="58"/>
  <c r="L149" i="58"/>
  <c r="K149" i="58"/>
  <c r="R153" i="58"/>
  <c r="Q153" i="58"/>
  <c r="O153" i="58"/>
  <c r="N153" i="58"/>
  <c r="L153" i="58"/>
  <c r="K153" i="58"/>
  <c r="R834" i="58"/>
  <c r="Q834" i="58"/>
  <c r="O834" i="58"/>
  <c r="N834" i="58"/>
  <c r="L834" i="58"/>
  <c r="K834" i="58"/>
  <c r="R833" i="58"/>
  <c r="Q833" i="58"/>
  <c r="O833" i="58"/>
  <c r="N833" i="58"/>
  <c r="L833" i="58"/>
  <c r="K833" i="58"/>
  <c r="R832" i="58"/>
  <c r="Q832" i="58"/>
  <c r="O832" i="58"/>
  <c r="N832" i="58"/>
  <c r="L832" i="58"/>
  <c r="K832" i="58"/>
  <c r="R831" i="58"/>
  <c r="Q831" i="58"/>
  <c r="O831" i="58"/>
  <c r="N831" i="58"/>
  <c r="L831" i="58"/>
  <c r="K831" i="58"/>
  <c r="R830" i="58"/>
  <c r="Q830" i="58"/>
  <c r="O830" i="58"/>
  <c r="N830" i="58"/>
  <c r="L830" i="58"/>
  <c r="K830" i="58"/>
  <c r="R829" i="58"/>
  <c r="Q829" i="58"/>
  <c r="O829" i="58"/>
  <c r="N829" i="58"/>
  <c r="L829" i="58"/>
  <c r="K829" i="58"/>
  <c r="R828" i="58"/>
  <c r="Q828" i="58"/>
  <c r="O828" i="58"/>
  <c r="N828" i="58"/>
  <c r="L828" i="58"/>
  <c r="K828" i="58"/>
  <c r="R827" i="58"/>
  <c r="Q827" i="58"/>
  <c r="O827" i="58"/>
  <c r="N827" i="58"/>
  <c r="L827" i="58"/>
  <c r="K827" i="58"/>
  <c r="R826" i="58"/>
  <c r="Q826" i="58"/>
  <c r="O826" i="58"/>
  <c r="N826" i="58"/>
  <c r="L826" i="58"/>
  <c r="K826" i="58"/>
  <c r="R249" i="58"/>
  <c r="Q249" i="58"/>
  <c r="O249" i="58"/>
  <c r="N249" i="58"/>
  <c r="L249" i="58"/>
  <c r="K249" i="58"/>
  <c r="R824" i="58"/>
  <c r="Q824" i="58"/>
  <c r="O824" i="58"/>
  <c r="N824" i="58"/>
  <c r="L824" i="58"/>
  <c r="K824" i="58"/>
  <c r="R823" i="58"/>
  <c r="Q823" i="58"/>
  <c r="O823" i="58"/>
  <c r="N823" i="58"/>
  <c r="L823" i="58"/>
  <c r="K823" i="58"/>
  <c r="R822" i="58"/>
  <c r="Q822" i="58"/>
  <c r="O822" i="58"/>
  <c r="N822" i="58"/>
  <c r="L822" i="58"/>
  <c r="K822" i="58"/>
  <c r="R821" i="58"/>
  <c r="Q821" i="58"/>
  <c r="O821" i="58"/>
  <c r="N821" i="58"/>
  <c r="L821" i="58"/>
  <c r="K821" i="58"/>
  <c r="R836" i="58"/>
  <c r="Q836" i="58"/>
  <c r="O836" i="58"/>
  <c r="N836" i="58"/>
  <c r="L836" i="58"/>
  <c r="K836" i="58"/>
  <c r="R819" i="58"/>
  <c r="Q819" i="58"/>
  <c r="O819" i="58"/>
  <c r="N819" i="58"/>
  <c r="L819" i="58"/>
  <c r="K819" i="58"/>
  <c r="R818" i="58"/>
  <c r="Q818" i="58"/>
  <c r="O818" i="58"/>
  <c r="N818" i="58"/>
  <c r="L818" i="58"/>
  <c r="K818" i="58"/>
  <c r="R817" i="58"/>
  <c r="Q817" i="58"/>
  <c r="O817" i="58"/>
  <c r="N817" i="58"/>
  <c r="L817" i="58"/>
  <c r="K817" i="58"/>
  <c r="R816" i="58"/>
  <c r="Q816" i="58"/>
  <c r="O816" i="58"/>
  <c r="N816" i="58"/>
  <c r="L816" i="58"/>
  <c r="K816" i="58"/>
  <c r="R815" i="58"/>
  <c r="Q815" i="58"/>
  <c r="O815" i="58"/>
  <c r="N815" i="58"/>
  <c r="L815" i="58"/>
  <c r="K815" i="58"/>
  <c r="R814" i="58"/>
  <c r="Q814" i="58"/>
  <c r="O814" i="58"/>
  <c r="N814" i="58"/>
  <c r="L814" i="58"/>
  <c r="K814" i="58"/>
  <c r="R813" i="58"/>
  <c r="Q813" i="58"/>
  <c r="O813" i="58"/>
  <c r="N813" i="58"/>
  <c r="L813" i="58"/>
  <c r="K813" i="58"/>
  <c r="R812" i="58"/>
  <c r="Q812" i="58"/>
  <c r="O812" i="58"/>
  <c r="N812" i="58"/>
  <c r="L812" i="58"/>
  <c r="K812" i="58"/>
  <c r="R811" i="58"/>
  <c r="Q811" i="58"/>
  <c r="O811" i="58"/>
  <c r="N811" i="58"/>
  <c r="L811" i="58"/>
  <c r="K811" i="58"/>
  <c r="R810" i="58"/>
  <c r="Q810" i="58"/>
  <c r="O810" i="58"/>
  <c r="N810" i="58"/>
  <c r="L810" i="58"/>
  <c r="K810" i="58"/>
  <c r="R809" i="58"/>
  <c r="Q809" i="58"/>
  <c r="O809" i="58"/>
  <c r="N809" i="58"/>
  <c r="L809" i="58"/>
  <c r="K809" i="58"/>
  <c r="R808" i="58"/>
  <c r="Q808" i="58"/>
  <c r="O808" i="58"/>
  <c r="N808" i="58"/>
  <c r="L808" i="58"/>
  <c r="K808" i="58"/>
  <c r="R807" i="58"/>
  <c r="Q807" i="58"/>
  <c r="O807" i="58"/>
  <c r="N807" i="58"/>
  <c r="L807" i="58"/>
  <c r="K807" i="58"/>
  <c r="R806" i="58"/>
  <c r="Q806" i="58"/>
  <c r="O806" i="58"/>
  <c r="N806" i="58"/>
  <c r="L806" i="58"/>
  <c r="K806" i="58"/>
  <c r="R805" i="58"/>
  <c r="Q805" i="58"/>
  <c r="O805" i="58"/>
  <c r="N805" i="58"/>
  <c r="L805" i="58"/>
  <c r="K805" i="58"/>
  <c r="R804" i="58"/>
  <c r="Q804" i="58"/>
  <c r="O804" i="58"/>
  <c r="N804" i="58"/>
  <c r="L804" i="58"/>
  <c r="K804" i="58"/>
  <c r="R803" i="58"/>
  <c r="Q803" i="58"/>
  <c r="O803" i="58"/>
  <c r="N803" i="58"/>
  <c r="L803" i="58"/>
  <c r="K803" i="58"/>
  <c r="R802" i="58"/>
  <c r="Q802" i="58"/>
  <c r="O802" i="58"/>
  <c r="N802" i="58"/>
  <c r="L802" i="58"/>
  <c r="K802" i="58"/>
  <c r="R801" i="58"/>
  <c r="Q801" i="58"/>
  <c r="O801" i="58"/>
  <c r="N801" i="58"/>
  <c r="L801" i="58"/>
  <c r="K801" i="58"/>
  <c r="R800" i="58"/>
  <c r="Q800" i="58"/>
  <c r="O800" i="58"/>
  <c r="N800" i="58"/>
  <c r="L800" i="58"/>
  <c r="K800" i="58"/>
  <c r="R799" i="58"/>
  <c r="Q799" i="58"/>
  <c r="O799" i="58"/>
  <c r="N799" i="58"/>
  <c r="L799" i="58"/>
  <c r="K799" i="58"/>
  <c r="R798" i="58"/>
  <c r="Q798" i="58"/>
  <c r="O798" i="58"/>
  <c r="N798" i="58"/>
  <c r="L798" i="58"/>
  <c r="K798" i="58"/>
  <c r="R797" i="58"/>
  <c r="Q797" i="58"/>
  <c r="O797" i="58"/>
  <c r="N797" i="58"/>
  <c r="L797" i="58"/>
  <c r="K797" i="58"/>
  <c r="R592" i="58"/>
  <c r="Q592" i="58"/>
  <c r="O592" i="58"/>
  <c r="N592" i="58"/>
  <c r="L592" i="58"/>
  <c r="K592" i="58"/>
  <c r="R125" i="58"/>
  <c r="Q125" i="58"/>
  <c r="O125" i="58"/>
  <c r="N125" i="58"/>
  <c r="L125" i="58"/>
  <c r="K125" i="58"/>
  <c r="R794" i="58"/>
  <c r="Q794" i="58"/>
  <c r="O794" i="58"/>
  <c r="N794" i="58"/>
  <c r="L794" i="58"/>
  <c r="K794" i="58"/>
  <c r="R793" i="58"/>
  <c r="Q793" i="58"/>
  <c r="O793" i="58"/>
  <c r="N793" i="58"/>
  <c r="L793" i="58"/>
  <c r="K793" i="58"/>
  <c r="R792" i="58"/>
  <c r="Q792" i="58"/>
  <c r="O792" i="58"/>
  <c r="N792" i="58"/>
  <c r="L792" i="58"/>
  <c r="K792" i="58"/>
  <c r="R791" i="58"/>
  <c r="Q791" i="58"/>
  <c r="O791" i="58"/>
  <c r="N791" i="58"/>
  <c r="L791" i="58"/>
  <c r="K791" i="58"/>
  <c r="R790" i="58"/>
  <c r="Q790" i="58"/>
  <c r="O790" i="58"/>
  <c r="N790" i="58"/>
  <c r="L790" i="58"/>
  <c r="K790" i="58"/>
  <c r="R789" i="58"/>
  <c r="Q789" i="58"/>
  <c r="O789" i="58"/>
  <c r="N789" i="58"/>
  <c r="L789" i="58"/>
  <c r="K789" i="58"/>
  <c r="R788" i="58"/>
  <c r="Q788" i="58"/>
  <c r="O788" i="58"/>
  <c r="N788" i="58"/>
  <c r="L788" i="58"/>
  <c r="K788" i="58"/>
  <c r="R787" i="58"/>
  <c r="Q787" i="58"/>
  <c r="O787" i="58"/>
  <c r="N787" i="58"/>
  <c r="L787" i="58"/>
  <c r="K787" i="58"/>
  <c r="R786" i="58"/>
  <c r="Q786" i="58"/>
  <c r="O786" i="58"/>
  <c r="N786" i="58"/>
  <c r="L786" i="58"/>
  <c r="K786" i="58"/>
  <c r="R785" i="58"/>
  <c r="Q785" i="58"/>
  <c r="O785" i="58"/>
  <c r="N785" i="58"/>
  <c r="L785" i="58"/>
  <c r="K785" i="58"/>
  <c r="R784" i="58"/>
  <c r="Q784" i="58"/>
  <c r="O784" i="58"/>
  <c r="N784" i="58"/>
  <c r="L784" i="58"/>
  <c r="K784" i="58"/>
  <c r="R783" i="58"/>
  <c r="Q783" i="58"/>
  <c r="O783" i="58"/>
  <c r="N783" i="58"/>
  <c r="L783" i="58"/>
  <c r="K783" i="58"/>
  <c r="R395" i="58"/>
  <c r="Q395" i="58"/>
  <c r="O395" i="58"/>
  <c r="N395" i="58"/>
  <c r="L395" i="58"/>
  <c r="K395" i="58"/>
  <c r="R237" i="58"/>
  <c r="Q237" i="58"/>
  <c r="O237" i="58"/>
  <c r="N237" i="58"/>
  <c r="L237" i="58"/>
  <c r="K237" i="58"/>
  <c r="R780" i="58"/>
  <c r="Q780" i="58"/>
  <c r="O780" i="58"/>
  <c r="N780" i="58"/>
  <c r="L780" i="58"/>
  <c r="K780" i="58"/>
  <c r="R779" i="58"/>
  <c r="Q779" i="58"/>
  <c r="O779" i="58"/>
  <c r="N779" i="58"/>
  <c r="L779" i="58"/>
  <c r="K779" i="58"/>
  <c r="R782" i="58"/>
  <c r="Q782" i="58"/>
  <c r="O782" i="58"/>
  <c r="N782" i="58"/>
  <c r="L782" i="58"/>
  <c r="K782" i="58"/>
  <c r="R777" i="58"/>
  <c r="Q777" i="58"/>
  <c r="O777" i="58"/>
  <c r="N777" i="58"/>
  <c r="L777" i="58"/>
  <c r="K777" i="58"/>
  <c r="R699" i="58"/>
  <c r="Q699" i="58"/>
  <c r="O699" i="58"/>
  <c r="N699" i="58"/>
  <c r="L699" i="58"/>
  <c r="K699" i="58"/>
  <c r="R186" i="58"/>
  <c r="Q186" i="58"/>
  <c r="O186" i="58"/>
  <c r="N186" i="58"/>
  <c r="L186" i="58"/>
  <c r="K186" i="58"/>
  <c r="R774" i="58"/>
  <c r="Q774" i="58"/>
  <c r="O774" i="58"/>
  <c r="N774" i="58"/>
  <c r="L774" i="58"/>
  <c r="K774" i="58"/>
  <c r="R576" i="58"/>
  <c r="Q576" i="58"/>
  <c r="O576" i="58"/>
  <c r="N576" i="58"/>
  <c r="L576" i="58"/>
  <c r="K576" i="58"/>
  <c r="R5" i="58"/>
  <c r="Q5" i="58"/>
  <c r="O5" i="58"/>
  <c r="N5" i="58"/>
  <c r="L5" i="58"/>
  <c r="K5" i="58"/>
  <c r="R771" i="58"/>
  <c r="Q771" i="58"/>
  <c r="O771" i="58"/>
  <c r="N771" i="58"/>
  <c r="L771" i="58"/>
  <c r="K771" i="58"/>
  <c r="R770" i="58"/>
  <c r="Q770" i="58"/>
  <c r="O770" i="58"/>
  <c r="N770" i="58"/>
  <c r="L770" i="58"/>
  <c r="K770" i="58"/>
  <c r="R769" i="58"/>
  <c r="Q769" i="58"/>
  <c r="O769" i="58"/>
  <c r="N769" i="58"/>
  <c r="L769" i="58"/>
  <c r="K769" i="58"/>
  <c r="R768" i="58"/>
  <c r="Q768" i="58"/>
  <c r="O768" i="58"/>
  <c r="N768" i="58"/>
  <c r="L768" i="58"/>
  <c r="K768" i="58"/>
  <c r="R767" i="58"/>
  <c r="Q767" i="58"/>
  <c r="O767" i="58"/>
  <c r="N767" i="58"/>
  <c r="L767" i="58"/>
  <c r="K767" i="58"/>
  <c r="R766" i="58"/>
  <c r="Q766" i="58"/>
  <c r="O766" i="58"/>
  <c r="N766" i="58"/>
  <c r="L766" i="58"/>
  <c r="K766" i="58"/>
  <c r="R765" i="58"/>
  <c r="Q765" i="58"/>
  <c r="O765" i="58"/>
  <c r="N765" i="58"/>
  <c r="L765" i="58"/>
  <c r="K765" i="58"/>
  <c r="R764" i="58"/>
  <c r="Q764" i="58"/>
  <c r="O764" i="58"/>
  <c r="N764" i="58"/>
  <c r="L764" i="58"/>
  <c r="K764" i="58"/>
  <c r="R763" i="58"/>
  <c r="Q763" i="58"/>
  <c r="O763" i="58"/>
  <c r="N763" i="58"/>
  <c r="L763" i="58"/>
  <c r="K763" i="58"/>
  <c r="R762" i="58"/>
  <c r="Q762" i="58"/>
  <c r="O762" i="58"/>
  <c r="N762" i="58"/>
  <c r="L762" i="58"/>
  <c r="K762" i="58"/>
  <c r="R761" i="58"/>
  <c r="Q761" i="58"/>
  <c r="O761" i="58"/>
  <c r="N761" i="58"/>
  <c r="L761" i="58"/>
  <c r="K761" i="58"/>
  <c r="R760" i="58"/>
  <c r="Q760" i="58"/>
  <c r="O760" i="58"/>
  <c r="N760" i="58"/>
  <c r="L760" i="58"/>
  <c r="K760" i="58"/>
  <c r="R759" i="58"/>
  <c r="Q759" i="58"/>
  <c r="O759" i="58"/>
  <c r="N759" i="58"/>
  <c r="L759" i="58"/>
  <c r="K759" i="58"/>
  <c r="R758" i="58"/>
  <c r="Q758" i="58"/>
  <c r="O758" i="58"/>
  <c r="N758" i="58"/>
  <c r="L758" i="58"/>
  <c r="K758" i="58"/>
  <c r="R757" i="58"/>
  <c r="Q757" i="58"/>
  <c r="O757" i="58"/>
  <c r="N757" i="58"/>
  <c r="L757" i="58"/>
  <c r="K757" i="58"/>
  <c r="R756" i="58"/>
  <c r="Q756" i="58"/>
  <c r="O756" i="58"/>
  <c r="N756" i="58"/>
  <c r="L756" i="58"/>
  <c r="K756" i="58"/>
  <c r="R755" i="58"/>
  <c r="Q755" i="58"/>
  <c r="O755" i="58"/>
  <c r="N755" i="58"/>
  <c r="L755" i="58"/>
  <c r="K755" i="58"/>
  <c r="R754" i="58"/>
  <c r="Q754" i="58"/>
  <c r="O754" i="58"/>
  <c r="N754" i="58"/>
  <c r="L754" i="58"/>
  <c r="K754" i="58"/>
  <c r="R753" i="58"/>
  <c r="Q753" i="58"/>
  <c r="O753" i="58"/>
  <c r="N753" i="58"/>
  <c r="L753" i="58"/>
  <c r="K753" i="58"/>
  <c r="R752" i="58"/>
  <c r="Q752" i="58"/>
  <c r="O752" i="58"/>
  <c r="N752" i="58"/>
  <c r="L752" i="58"/>
  <c r="K752" i="58"/>
  <c r="R751" i="58"/>
  <c r="Q751" i="58"/>
  <c r="O751" i="58"/>
  <c r="N751" i="58"/>
  <c r="L751" i="58"/>
  <c r="K751" i="58"/>
  <c r="R750" i="58"/>
  <c r="Q750" i="58"/>
  <c r="O750" i="58"/>
  <c r="N750" i="58"/>
  <c r="L750" i="58"/>
  <c r="K750" i="58"/>
  <c r="R749" i="58"/>
  <c r="Q749" i="58"/>
  <c r="O749" i="58"/>
  <c r="N749" i="58"/>
  <c r="L749" i="58"/>
  <c r="K749" i="58"/>
  <c r="R748" i="58"/>
  <c r="Q748" i="58"/>
  <c r="O748" i="58"/>
  <c r="N748" i="58"/>
  <c r="L748" i="58"/>
  <c r="K748" i="58"/>
  <c r="R747" i="58"/>
  <c r="Q747" i="58"/>
  <c r="O747" i="58"/>
  <c r="N747" i="58"/>
  <c r="L747" i="58"/>
  <c r="K747" i="58"/>
  <c r="R746" i="58"/>
  <c r="Q746" i="58"/>
  <c r="O746" i="58"/>
  <c r="N746" i="58"/>
  <c r="L746" i="58"/>
  <c r="K746" i="58"/>
  <c r="R745" i="58"/>
  <c r="Q745" i="58"/>
  <c r="O745" i="58"/>
  <c r="N745" i="58"/>
  <c r="L745" i="58"/>
  <c r="K745" i="58"/>
  <c r="R744" i="58"/>
  <c r="Q744" i="58"/>
  <c r="O744" i="58"/>
  <c r="N744" i="58"/>
  <c r="L744" i="58"/>
  <c r="K744" i="58"/>
  <c r="R743" i="58"/>
  <c r="Q743" i="58"/>
  <c r="O743" i="58"/>
  <c r="N743" i="58"/>
  <c r="L743" i="58"/>
  <c r="K743" i="58"/>
  <c r="R742" i="58"/>
  <c r="Q742" i="58"/>
  <c r="O742" i="58"/>
  <c r="N742" i="58"/>
  <c r="L742" i="58"/>
  <c r="K742" i="58"/>
  <c r="R741" i="58"/>
  <c r="Q741" i="58"/>
  <c r="O741" i="58"/>
  <c r="N741" i="58"/>
  <c r="L741" i="58"/>
  <c r="K741" i="58"/>
  <c r="R740" i="58"/>
  <c r="Q740" i="58"/>
  <c r="O740" i="58"/>
  <c r="N740" i="58"/>
  <c r="L740" i="58"/>
  <c r="K740" i="58"/>
  <c r="R739" i="58"/>
  <c r="Q739" i="58"/>
  <c r="O739" i="58"/>
  <c r="N739" i="58"/>
  <c r="L739" i="58"/>
  <c r="K739" i="58"/>
  <c r="R776" i="58"/>
  <c r="Q776" i="58"/>
  <c r="O776" i="58"/>
  <c r="N776" i="58"/>
  <c r="L776" i="58"/>
  <c r="K776" i="58"/>
  <c r="R737" i="58"/>
  <c r="Q737" i="58"/>
  <c r="O737" i="58"/>
  <c r="N737" i="58"/>
  <c r="L737" i="58"/>
  <c r="K737" i="58"/>
  <c r="R736" i="58"/>
  <c r="Q736" i="58"/>
  <c r="O736" i="58"/>
  <c r="N736" i="58"/>
  <c r="L736" i="58"/>
  <c r="K736" i="58"/>
  <c r="R735" i="58"/>
  <c r="Q735" i="58"/>
  <c r="O735" i="58"/>
  <c r="N735" i="58"/>
  <c r="L735" i="58"/>
  <c r="K735" i="58"/>
  <c r="R449" i="58"/>
  <c r="Q449" i="58"/>
  <c r="O449" i="58"/>
  <c r="N449" i="58"/>
  <c r="L449" i="58"/>
  <c r="K449" i="58"/>
  <c r="R733" i="58"/>
  <c r="Q733" i="58"/>
  <c r="O733" i="58"/>
  <c r="N733" i="58"/>
  <c r="L733" i="58"/>
  <c r="K733" i="58"/>
  <c r="R732" i="58"/>
  <c r="Q732" i="58"/>
  <c r="O732" i="58"/>
  <c r="N732" i="58"/>
  <c r="L732" i="58"/>
  <c r="K732" i="58"/>
  <c r="R731" i="58"/>
  <c r="Q731" i="58"/>
  <c r="O731" i="58"/>
  <c r="N731" i="58"/>
  <c r="L731" i="58"/>
  <c r="K731" i="58"/>
  <c r="R730" i="58"/>
  <c r="Q730" i="58"/>
  <c r="O730" i="58"/>
  <c r="N730" i="58"/>
  <c r="L730" i="58"/>
  <c r="K730" i="58"/>
  <c r="R729" i="58"/>
  <c r="Q729" i="58"/>
  <c r="O729" i="58"/>
  <c r="N729" i="58"/>
  <c r="L729" i="58"/>
  <c r="K729" i="58"/>
  <c r="R728" i="58"/>
  <c r="Q728" i="58"/>
  <c r="O728" i="58"/>
  <c r="N728" i="58"/>
  <c r="L728" i="58"/>
  <c r="K728" i="58"/>
  <c r="R727" i="58"/>
  <c r="Q727" i="58"/>
  <c r="O727" i="58"/>
  <c r="N727" i="58"/>
  <c r="L727" i="58"/>
  <c r="K727" i="58"/>
  <c r="R726" i="58"/>
  <c r="Q726" i="58"/>
  <c r="O726" i="58"/>
  <c r="N726" i="58"/>
  <c r="L726" i="58"/>
  <c r="K726" i="58"/>
  <c r="R725" i="58"/>
  <c r="Q725" i="58"/>
  <c r="O725" i="58"/>
  <c r="N725" i="58"/>
  <c r="L725" i="58"/>
  <c r="K725" i="58"/>
  <c r="R724" i="58"/>
  <c r="Q724" i="58"/>
  <c r="O724" i="58"/>
  <c r="N724" i="58"/>
  <c r="L724" i="58"/>
  <c r="K724" i="58"/>
  <c r="R723" i="58"/>
  <c r="Q723" i="58"/>
  <c r="O723" i="58"/>
  <c r="N723" i="58"/>
  <c r="L723" i="58"/>
  <c r="K723" i="58"/>
  <c r="R722" i="58"/>
  <c r="Q722" i="58"/>
  <c r="O722" i="58"/>
  <c r="N722" i="58"/>
  <c r="L722" i="58"/>
  <c r="K722" i="58"/>
  <c r="R721" i="58"/>
  <c r="Q721" i="58"/>
  <c r="O721" i="58"/>
  <c r="N721" i="58"/>
  <c r="L721" i="58"/>
  <c r="K721" i="58"/>
  <c r="R720" i="58"/>
  <c r="Q720" i="58"/>
  <c r="O720" i="58"/>
  <c r="N720" i="58"/>
  <c r="L720" i="58"/>
  <c r="K720" i="58"/>
  <c r="R719" i="58"/>
  <c r="Q719" i="58"/>
  <c r="O719" i="58"/>
  <c r="N719" i="58"/>
  <c r="L719" i="58"/>
  <c r="K719" i="58"/>
  <c r="R718" i="58"/>
  <c r="Q718" i="58"/>
  <c r="O718" i="58"/>
  <c r="N718" i="58"/>
  <c r="L718" i="58"/>
  <c r="K718" i="58"/>
  <c r="R717" i="58"/>
  <c r="Q717" i="58"/>
  <c r="O717" i="58"/>
  <c r="N717" i="58"/>
  <c r="L717" i="58"/>
  <c r="K717" i="58"/>
  <c r="R847" i="58"/>
  <c r="Q847" i="58"/>
  <c r="O847" i="58"/>
  <c r="N847" i="58"/>
  <c r="L847" i="58"/>
  <c r="K847" i="58"/>
  <c r="R715" i="58"/>
  <c r="Q715" i="58"/>
  <c r="O715" i="58"/>
  <c r="N715" i="58"/>
  <c r="L715" i="58"/>
  <c r="K715" i="58"/>
  <c r="R714" i="58"/>
  <c r="Q714" i="58"/>
  <c r="O714" i="58"/>
  <c r="N714" i="58"/>
  <c r="L714" i="58"/>
  <c r="K714" i="58"/>
  <c r="R713" i="58"/>
  <c r="Q713" i="58"/>
  <c r="O713" i="58"/>
  <c r="N713" i="58"/>
  <c r="L713" i="58"/>
  <c r="K713" i="58"/>
  <c r="R712" i="58"/>
  <c r="Q712" i="58"/>
  <c r="O712" i="58"/>
  <c r="N712" i="58"/>
  <c r="L712" i="58"/>
  <c r="K712" i="58"/>
  <c r="R711" i="58"/>
  <c r="Q711" i="58"/>
  <c r="O711" i="58"/>
  <c r="N711" i="58"/>
  <c r="L711" i="58"/>
  <c r="K711" i="58"/>
  <c r="R710" i="58"/>
  <c r="Q710" i="58"/>
  <c r="O710" i="58"/>
  <c r="N710" i="58"/>
  <c r="L710" i="58"/>
  <c r="K710" i="58"/>
  <c r="R709" i="58"/>
  <c r="Q709" i="58"/>
  <c r="O709" i="58"/>
  <c r="N709" i="58"/>
  <c r="L709" i="58"/>
  <c r="K709" i="58"/>
  <c r="R708" i="58"/>
  <c r="Q708" i="58"/>
  <c r="O708" i="58"/>
  <c r="N708" i="58"/>
  <c r="L708" i="58"/>
  <c r="K708" i="58"/>
  <c r="R707" i="58"/>
  <c r="Q707" i="58"/>
  <c r="O707" i="58"/>
  <c r="N707" i="58"/>
  <c r="L707" i="58"/>
  <c r="K707" i="58"/>
  <c r="R706" i="58"/>
  <c r="Q706" i="58"/>
  <c r="O706" i="58"/>
  <c r="N706" i="58"/>
  <c r="L706" i="58"/>
  <c r="K706" i="58"/>
  <c r="R705" i="58"/>
  <c r="Q705" i="58"/>
  <c r="O705" i="58"/>
  <c r="N705" i="58"/>
  <c r="L705" i="58"/>
  <c r="K705" i="58"/>
  <c r="R704" i="58"/>
  <c r="Q704" i="58"/>
  <c r="O704" i="58"/>
  <c r="N704" i="58"/>
  <c r="L704" i="58"/>
  <c r="K704" i="58"/>
  <c r="R703" i="58"/>
  <c r="Q703" i="58"/>
  <c r="O703" i="58"/>
  <c r="N703" i="58"/>
  <c r="L703" i="58"/>
  <c r="K703" i="58"/>
  <c r="R702" i="58"/>
  <c r="Q702" i="58"/>
  <c r="O702" i="58"/>
  <c r="N702" i="58"/>
  <c r="L702" i="58"/>
  <c r="K702" i="58"/>
  <c r="R701" i="58"/>
  <c r="Q701" i="58"/>
  <c r="O701" i="58"/>
  <c r="N701" i="58"/>
  <c r="L701" i="58"/>
  <c r="K701" i="58"/>
  <c r="R700" i="58"/>
  <c r="Q700" i="58"/>
  <c r="O700" i="58"/>
  <c r="N700" i="58"/>
  <c r="L700" i="58"/>
  <c r="K700" i="58"/>
  <c r="R298" i="58"/>
  <c r="Q298" i="58"/>
  <c r="O298" i="58"/>
  <c r="N298" i="58"/>
  <c r="L298" i="58"/>
  <c r="K298" i="58"/>
  <c r="R698" i="58"/>
  <c r="Q698" i="58"/>
  <c r="O698" i="58"/>
  <c r="N698" i="58"/>
  <c r="L698" i="58"/>
  <c r="K698" i="58"/>
  <c r="R697" i="58"/>
  <c r="Q697" i="58"/>
  <c r="O697" i="58"/>
  <c r="N697" i="58"/>
  <c r="L697" i="58"/>
  <c r="K697" i="58"/>
  <c r="R696" i="58"/>
  <c r="Q696" i="58"/>
  <c r="O696" i="58"/>
  <c r="N696" i="58"/>
  <c r="L696" i="58"/>
  <c r="K696" i="58"/>
  <c r="R695" i="58"/>
  <c r="Q695" i="58"/>
  <c r="O695" i="58"/>
  <c r="N695" i="58"/>
  <c r="L695" i="58"/>
  <c r="K695" i="58"/>
  <c r="R694" i="58"/>
  <c r="Q694" i="58"/>
  <c r="O694" i="58"/>
  <c r="N694" i="58"/>
  <c r="L694" i="58"/>
  <c r="K694" i="58"/>
  <c r="R693" i="58"/>
  <c r="Q693" i="58"/>
  <c r="O693" i="58"/>
  <c r="N693" i="58"/>
  <c r="L693" i="58"/>
  <c r="K693" i="58"/>
  <c r="R692" i="58"/>
  <c r="Q692" i="58"/>
  <c r="O692" i="58"/>
  <c r="N692" i="58"/>
  <c r="L692" i="58"/>
  <c r="K692" i="58"/>
  <c r="R670" i="58"/>
  <c r="Q670" i="58"/>
  <c r="O670" i="58"/>
  <c r="N670" i="58"/>
  <c r="L670" i="58"/>
  <c r="K670" i="58"/>
  <c r="R690" i="58"/>
  <c r="Q690" i="58"/>
  <c r="O690" i="58"/>
  <c r="N690" i="58"/>
  <c r="L690" i="58"/>
  <c r="K690" i="58"/>
  <c r="R689" i="58"/>
  <c r="Q689" i="58"/>
  <c r="O689" i="58"/>
  <c r="N689" i="58"/>
  <c r="L689" i="58"/>
  <c r="K689" i="58"/>
  <c r="R688" i="58"/>
  <c r="Q688" i="58"/>
  <c r="O688" i="58"/>
  <c r="N688" i="58"/>
  <c r="L688" i="58"/>
  <c r="K688" i="58"/>
  <c r="R687" i="58"/>
  <c r="Q687" i="58"/>
  <c r="O687" i="58"/>
  <c r="N687" i="58"/>
  <c r="L687" i="58"/>
  <c r="K687" i="58"/>
  <c r="R686" i="58"/>
  <c r="Q686" i="58"/>
  <c r="O686" i="58"/>
  <c r="N686" i="58"/>
  <c r="L686" i="58"/>
  <c r="K686" i="58"/>
  <c r="R685" i="58"/>
  <c r="Q685" i="58"/>
  <c r="O685" i="58"/>
  <c r="N685" i="58"/>
  <c r="L685" i="58"/>
  <c r="K685" i="58"/>
  <c r="R684" i="58"/>
  <c r="Q684" i="58"/>
  <c r="O684" i="58"/>
  <c r="N684" i="58"/>
  <c r="L684" i="58"/>
  <c r="K684" i="58"/>
  <c r="R683" i="58"/>
  <c r="Q683" i="58"/>
  <c r="O683" i="58"/>
  <c r="N683" i="58"/>
  <c r="L683" i="58"/>
  <c r="K683" i="58"/>
  <c r="R682" i="58"/>
  <c r="Q682" i="58"/>
  <c r="O682" i="58"/>
  <c r="N682" i="58"/>
  <c r="L682" i="58"/>
  <c r="K682" i="58"/>
  <c r="R407" i="58"/>
  <c r="Q407" i="58"/>
  <c r="O407" i="58"/>
  <c r="N407" i="58"/>
  <c r="L407" i="58"/>
  <c r="K407" i="58"/>
  <c r="R680" i="58"/>
  <c r="Q680" i="58"/>
  <c r="O680" i="58"/>
  <c r="N680" i="58"/>
  <c r="L680" i="58"/>
  <c r="K680" i="58"/>
  <c r="R679" i="58"/>
  <c r="Q679" i="58"/>
  <c r="O679" i="58"/>
  <c r="N679" i="58"/>
  <c r="L679" i="58"/>
  <c r="K679" i="58"/>
  <c r="R678" i="58"/>
  <c r="Q678" i="58"/>
  <c r="O678" i="58"/>
  <c r="N678" i="58"/>
  <c r="L678" i="58"/>
  <c r="K678" i="58"/>
  <c r="R677" i="58"/>
  <c r="Q677" i="58"/>
  <c r="O677" i="58"/>
  <c r="N677" i="58"/>
  <c r="L677" i="58"/>
  <c r="K677" i="58"/>
  <c r="R676" i="58"/>
  <c r="Q676" i="58"/>
  <c r="O676" i="58"/>
  <c r="N676" i="58"/>
  <c r="L676" i="58"/>
  <c r="K676" i="58"/>
  <c r="R646" i="58"/>
  <c r="Q646" i="58"/>
  <c r="O646" i="58"/>
  <c r="N646" i="58"/>
  <c r="L646" i="58"/>
  <c r="K646" i="58"/>
  <c r="R674" i="58"/>
  <c r="Q674" i="58"/>
  <c r="O674" i="58"/>
  <c r="N674" i="58"/>
  <c r="L674" i="58"/>
  <c r="K674" i="58"/>
  <c r="R673" i="58"/>
  <c r="Q673" i="58"/>
  <c r="O673" i="58"/>
  <c r="N673" i="58"/>
  <c r="L673" i="58"/>
  <c r="K673" i="58"/>
  <c r="R218" i="58"/>
  <c r="Q218" i="58"/>
  <c r="O218" i="58"/>
  <c r="N218" i="58"/>
  <c r="L218" i="58"/>
  <c r="K218" i="58"/>
  <c r="R671" i="58"/>
  <c r="Q671" i="58"/>
  <c r="O671" i="58"/>
  <c r="N671" i="58"/>
  <c r="L671" i="58"/>
  <c r="K671" i="58"/>
  <c r="R738" i="58"/>
  <c r="Q738" i="58"/>
  <c r="O738" i="58"/>
  <c r="N738" i="58"/>
  <c r="L738" i="58"/>
  <c r="K738" i="58"/>
  <c r="R669" i="58"/>
  <c r="Q669" i="58"/>
  <c r="O669" i="58"/>
  <c r="N669" i="58"/>
  <c r="L669" i="58"/>
  <c r="K669" i="58"/>
  <c r="R668" i="58"/>
  <c r="Q668" i="58"/>
  <c r="O668" i="58"/>
  <c r="N668" i="58"/>
  <c r="L668" i="58"/>
  <c r="K668" i="58"/>
  <c r="R667" i="58"/>
  <c r="Q667" i="58"/>
  <c r="O667" i="58"/>
  <c r="N667" i="58"/>
  <c r="L667" i="58"/>
  <c r="K667" i="58"/>
  <c r="R666" i="58"/>
  <c r="Q666" i="58"/>
  <c r="O666" i="58"/>
  <c r="N666" i="58"/>
  <c r="L666" i="58"/>
  <c r="K666" i="58"/>
  <c r="R665" i="58"/>
  <c r="Q665" i="58"/>
  <c r="O665" i="58"/>
  <c r="N665" i="58"/>
  <c r="L665" i="58"/>
  <c r="K665" i="58"/>
  <c r="R664" i="58"/>
  <c r="Q664" i="58"/>
  <c r="O664" i="58"/>
  <c r="N664" i="58"/>
  <c r="L664" i="58"/>
  <c r="K664" i="58"/>
  <c r="R663" i="58"/>
  <c r="Q663" i="58"/>
  <c r="O663" i="58"/>
  <c r="N663" i="58"/>
  <c r="L663" i="58"/>
  <c r="K663" i="58"/>
  <c r="R662" i="58"/>
  <c r="Q662" i="58"/>
  <c r="O662" i="58"/>
  <c r="N662" i="58"/>
  <c r="L662" i="58"/>
  <c r="K662" i="58"/>
  <c r="R661" i="58"/>
  <c r="Q661" i="58"/>
  <c r="O661" i="58"/>
  <c r="N661" i="58"/>
  <c r="L661" i="58"/>
  <c r="K661" i="58"/>
  <c r="R18" i="58"/>
  <c r="Q18" i="58"/>
  <c r="O18" i="58"/>
  <c r="N18" i="58"/>
  <c r="L18" i="58"/>
  <c r="K18" i="58"/>
  <c r="R659" i="58"/>
  <c r="Q659" i="58"/>
  <c r="O659" i="58"/>
  <c r="N659" i="58"/>
  <c r="L659" i="58"/>
  <c r="K659" i="58"/>
  <c r="R658" i="58"/>
  <c r="Q658" i="58"/>
  <c r="O658" i="58"/>
  <c r="N658" i="58"/>
  <c r="L658" i="58"/>
  <c r="K658" i="58"/>
  <c r="R657" i="58"/>
  <c r="Q657" i="58"/>
  <c r="O657" i="58"/>
  <c r="N657" i="58"/>
  <c r="L657" i="58"/>
  <c r="K657" i="58"/>
  <c r="R656" i="58"/>
  <c r="Q656" i="58"/>
  <c r="O656" i="58"/>
  <c r="N656" i="58"/>
  <c r="L656" i="58"/>
  <c r="K656" i="58"/>
  <c r="R655" i="58"/>
  <c r="Q655" i="58"/>
  <c r="O655" i="58"/>
  <c r="N655" i="58"/>
  <c r="L655" i="58"/>
  <c r="K655" i="58"/>
  <c r="R654" i="58"/>
  <c r="Q654" i="58"/>
  <c r="O654" i="58"/>
  <c r="N654" i="58"/>
  <c r="L654" i="58"/>
  <c r="K654" i="58"/>
  <c r="R653" i="58"/>
  <c r="Q653" i="58"/>
  <c r="O653" i="58"/>
  <c r="N653" i="58"/>
  <c r="L653" i="58"/>
  <c r="K653" i="58"/>
  <c r="R652" i="58"/>
  <c r="Q652" i="58"/>
  <c r="O652" i="58"/>
  <c r="N652" i="58"/>
  <c r="L652" i="58"/>
  <c r="K652" i="58"/>
  <c r="R651" i="58"/>
  <c r="Q651" i="58"/>
  <c r="O651" i="58"/>
  <c r="N651" i="58"/>
  <c r="L651" i="58"/>
  <c r="K651" i="58"/>
  <c r="R650" i="58"/>
  <c r="Q650" i="58"/>
  <c r="O650" i="58"/>
  <c r="N650" i="58"/>
  <c r="L650" i="58"/>
  <c r="K650" i="58"/>
  <c r="R649" i="58"/>
  <c r="Q649" i="58"/>
  <c r="O649" i="58"/>
  <c r="N649" i="58"/>
  <c r="L649" i="58"/>
  <c r="K649" i="58"/>
  <c r="R648" i="58"/>
  <c r="Q648" i="58"/>
  <c r="O648" i="58"/>
  <c r="N648" i="58"/>
  <c r="L648" i="58"/>
  <c r="K648" i="58"/>
  <c r="R647" i="58"/>
  <c r="Q647" i="58"/>
  <c r="O647" i="58"/>
  <c r="N647" i="58"/>
  <c r="L647" i="58"/>
  <c r="K647" i="58"/>
  <c r="R239" i="58"/>
  <c r="Q239" i="58"/>
  <c r="O239" i="58"/>
  <c r="N239" i="58"/>
  <c r="L239" i="58"/>
  <c r="K239" i="58"/>
  <c r="R645" i="58"/>
  <c r="Q645" i="58"/>
  <c r="O645" i="58"/>
  <c r="N645" i="58"/>
  <c r="L645" i="58"/>
  <c r="K645" i="58"/>
  <c r="R644" i="58"/>
  <c r="Q644" i="58"/>
  <c r="O644" i="58"/>
  <c r="N644" i="58"/>
  <c r="L644" i="58"/>
  <c r="K644" i="58"/>
  <c r="R643" i="58"/>
  <c r="Q643" i="58"/>
  <c r="O643" i="58"/>
  <c r="N643" i="58"/>
  <c r="L643" i="58"/>
  <c r="K643" i="58"/>
  <c r="R642" i="58"/>
  <c r="Q642" i="58"/>
  <c r="O642" i="58"/>
  <c r="N642" i="58"/>
  <c r="L642" i="58"/>
  <c r="K642" i="58"/>
  <c r="R641" i="58"/>
  <c r="Q641" i="58"/>
  <c r="O641" i="58"/>
  <c r="N641" i="58"/>
  <c r="L641" i="58"/>
  <c r="K641" i="58"/>
  <c r="R640" i="58"/>
  <c r="Q640" i="58"/>
  <c r="O640" i="58"/>
  <c r="N640" i="58"/>
  <c r="L640" i="58"/>
  <c r="K640" i="58"/>
  <c r="R639" i="58"/>
  <c r="Q639" i="58"/>
  <c r="O639" i="58"/>
  <c r="N639" i="58"/>
  <c r="L639" i="58"/>
  <c r="K639" i="58"/>
  <c r="R638" i="58"/>
  <c r="Q638" i="58"/>
  <c r="O638" i="58"/>
  <c r="N638" i="58"/>
  <c r="L638" i="58"/>
  <c r="K638" i="58"/>
  <c r="R637" i="58"/>
  <c r="Q637" i="58"/>
  <c r="O637" i="58"/>
  <c r="N637" i="58"/>
  <c r="L637" i="58"/>
  <c r="K637" i="58"/>
  <c r="R636" i="58"/>
  <c r="Q636" i="58"/>
  <c r="O636" i="58"/>
  <c r="N636" i="58"/>
  <c r="L636" i="58"/>
  <c r="K636" i="58"/>
  <c r="R635" i="58"/>
  <c r="Q635" i="58"/>
  <c r="O635" i="58"/>
  <c r="N635" i="58"/>
  <c r="L635" i="58"/>
  <c r="K635" i="58"/>
  <c r="R634" i="58"/>
  <c r="Q634" i="58"/>
  <c r="O634" i="58"/>
  <c r="N634" i="58"/>
  <c r="L634" i="58"/>
  <c r="K634" i="58"/>
  <c r="R633" i="58"/>
  <c r="Q633" i="58"/>
  <c r="O633" i="58"/>
  <c r="N633" i="58"/>
  <c r="L633" i="58"/>
  <c r="K633" i="58"/>
  <c r="R632" i="58"/>
  <c r="Q632" i="58"/>
  <c r="O632" i="58"/>
  <c r="N632" i="58"/>
  <c r="L632" i="58"/>
  <c r="K632" i="58"/>
  <c r="R241" i="58"/>
  <c r="Q241" i="58"/>
  <c r="O241" i="58"/>
  <c r="N241" i="58"/>
  <c r="L241" i="58"/>
  <c r="K241" i="58"/>
  <c r="R630" i="58"/>
  <c r="Q630" i="58"/>
  <c r="O630" i="58"/>
  <c r="N630" i="58"/>
  <c r="L630" i="58"/>
  <c r="K630" i="58"/>
  <c r="R600" i="58"/>
  <c r="Q600" i="58"/>
  <c r="O600" i="58"/>
  <c r="N600" i="58"/>
  <c r="L600" i="58"/>
  <c r="K600" i="58"/>
  <c r="R628" i="58"/>
  <c r="Q628" i="58"/>
  <c r="O628" i="58"/>
  <c r="N628" i="58"/>
  <c r="L628" i="58"/>
  <c r="K628" i="58"/>
  <c r="R150" i="58"/>
  <c r="Q150" i="58"/>
  <c r="O150" i="58"/>
  <c r="N150" i="58"/>
  <c r="L150" i="58"/>
  <c r="K150" i="58"/>
  <c r="R626" i="58"/>
  <c r="Q626" i="58"/>
  <c r="O626" i="58"/>
  <c r="N626" i="58"/>
  <c r="L626" i="58"/>
  <c r="K626" i="58"/>
  <c r="R625" i="58"/>
  <c r="Q625" i="58"/>
  <c r="O625" i="58"/>
  <c r="N625" i="58"/>
  <c r="L625" i="58"/>
  <c r="K625" i="58"/>
  <c r="R624" i="58"/>
  <c r="Q624" i="58"/>
  <c r="O624" i="58"/>
  <c r="N624" i="58"/>
  <c r="L624" i="58"/>
  <c r="K624" i="58"/>
  <c r="R623" i="58"/>
  <c r="Q623" i="58"/>
  <c r="O623" i="58"/>
  <c r="N623" i="58"/>
  <c r="L623" i="58"/>
  <c r="K623" i="58"/>
  <c r="R854" i="58"/>
  <c r="Q854" i="58"/>
  <c r="O854" i="58"/>
  <c r="N854" i="58"/>
  <c r="L854" i="58"/>
  <c r="K854" i="58"/>
  <c r="R621" i="58"/>
  <c r="Q621" i="58"/>
  <c r="O621" i="58"/>
  <c r="N621" i="58"/>
  <c r="L621" i="58"/>
  <c r="K621" i="58"/>
  <c r="R620" i="58"/>
  <c r="Q620" i="58"/>
  <c r="O620" i="58"/>
  <c r="N620" i="58"/>
  <c r="L620" i="58"/>
  <c r="K620" i="58"/>
  <c r="R619" i="58"/>
  <c r="Q619" i="58"/>
  <c r="O619" i="58"/>
  <c r="N619" i="58"/>
  <c r="L619" i="58"/>
  <c r="K619" i="58"/>
  <c r="R618" i="58"/>
  <c r="Q618" i="58"/>
  <c r="O618" i="58"/>
  <c r="N618" i="58"/>
  <c r="L618" i="58"/>
  <c r="K618" i="58"/>
  <c r="R617" i="58"/>
  <c r="Q617" i="58"/>
  <c r="O617" i="58"/>
  <c r="N617" i="58"/>
  <c r="L617" i="58"/>
  <c r="K617" i="58"/>
  <c r="R616" i="58"/>
  <c r="Q616" i="58"/>
  <c r="O616" i="58"/>
  <c r="N616" i="58"/>
  <c r="L616" i="58"/>
  <c r="K616" i="58"/>
  <c r="R615" i="58"/>
  <c r="Q615" i="58"/>
  <c r="O615" i="58"/>
  <c r="N615" i="58"/>
  <c r="L615" i="58"/>
  <c r="K615" i="58"/>
  <c r="R614" i="58"/>
  <c r="Q614" i="58"/>
  <c r="O614" i="58"/>
  <c r="N614" i="58"/>
  <c r="L614" i="58"/>
  <c r="K614" i="58"/>
  <c r="R96" i="58"/>
  <c r="Q96" i="58"/>
  <c r="O96" i="58"/>
  <c r="N96" i="58"/>
  <c r="L96" i="58"/>
  <c r="K96" i="58"/>
  <c r="R612" i="58"/>
  <c r="Q612" i="58"/>
  <c r="O612" i="58"/>
  <c r="N612" i="58"/>
  <c r="L612" i="58"/>
  <c r="K612" i="58"/>
  <c r="R611" i="58"/>
  <c r="Q611" i="58"/>
  <c r="O611" i="58"/>
  <c r="N611" i="58"/>
  <c r="L611" i="58"/>
  <c r="K611" i="58"/>
  <c r="R610" i="58"/>
  <c r="Q610" i="58"/>
  <c r="O610" i="58"/>
  <c r="N610" i="58"/>
  <c r="L610" i="58"/>
  <c r="K610" i="58"/>
  <c r="R609" i="58"/>
  <c r="Q609" i="58"/>
  <c r="O609" i="58"/>
  <c r="N609" i="58"/>
  <c r="L609" i="58"/>
  <c r="K609" i="58"/>
  <c r="R608" i="58"/>
  <c r="Q608" i="58"/>
  <c r="O608" i="58"/>
  <c r="N608" i="58"/>
  <c r="L608" i="58"/>
  <c r="K608" i="58"/>
  <c r="R607" i="58"/>
  <c r="Q607" i="58"/>
  <c r="O607" i="58"/>
  <c r="N607" i="58"/>
  <c r="L607" i="58"/>
  <c r="K607" i="58"/>
  <c r="R606" i="58"/>
  <c r="Q606" i="58"/>
  <c r="O606" i="58"/>
  <c r="N606" i="58"/>
  <c r="L606" i="58"/>
  <c r="K606" i="58"/>
  <c r="R605" i="58"/>
  <c r="Q605" i="58"/>
  <c r="O605" i="58"/>
  <c r="N605" i="58"/>
  <c r="L605" i="58"/>
  <c r="K605" i="58"/>
  <c r="R604" i="58"/>
  <c r="Q604" i="58"/>
  <c r="O604" i="58"/>
  <c r="N604" i="58"/>
  <c r="L604" i="58"/>
  <c r="K604" i="58"/>
  <c r="R603" i="58"/>
  <c r="Q603" i="58"/>
  <c r="O603" i="58"/>
  <c r="N603" i="58"/>
  <c r="L603" i="58"/>
  <c r="K603" i="58"/>
  <c r="R602" i="58"/>
  <c r="Q602" i="58"/>
  <c r="O602" i="58"/>
  <c r="N602" i="58"/>
  <c r="L602" i="58"/>
  <c r="K602" i="58"/>
  <c r="R601" i="58"/>
  <c r="Q601" i="58"/>
  <c r="O601" i="58"/>
  <c r="N601" i="58"/>
  <c r="L601" i="58"/>
  <c r="K601" i="58"/>
  <c r="R142" i="58"/>
  <c r="Q142" i="58"/>
  <c r="O142" i="58"/>
  <c r="N142" i="58"/>
  <c r="L142" i="58"/>
  <c r="K142" i="58"/>
  <c r="R599" i="58"/>
  <c r="Q599" i="58"/>
  <c r="O599" i="58"/>
  <c r="N599" i="58"/>
  <c r="L599" i="58"/>
  <c r="K599" i="58"/>
  <c r="R598" i="58"/>
  <c r="Q598" i="58"/>
  <c r="O598" i="58"/>
  <c r="N598" i="58"/>
  <c r="L598" i="58"/>
  <c r="K598" i="58"/>
  <c r="R597" i="58"/>
  <c r="Q597" i="58"/>
  <c r="O597" i="58"/>
  <c r="N597" i="58"/>
  <c r="L597" i="58"/>
  <c r="K597" i="58"/>
  <c r="R596" i="58"/>
  <c r="Q596" i="58"/>
  <c r="O596" i="58"/>
  <c r="N596" i="58"/>
  <c r="L596" i="58"/>
  <c r="K596" i="58"/>
  <c r="R595" i="58"/>
  <c r="Q595" i="58"/>
  <c r="O595" i="58"/>
  <c r="N595" i="58"/>
  <c r="L595" i="58"/>
  <c r="K595" i="58"/>
  <c r="R594" i="58"/>
  <c r="Q594" i="58"/>
  <c r="O594" i="58"/>
  <c r="N594" i="58"/>
  <c r="L594" i="58"/>
  <c r="K594" i="58"/>
  <c r="R593" i="58"/>
  <c r="Q593" i="58"/>
  <c r="O593" i="58"/>
  <c r="N593" i="58"/>
  <c r="L593" i="58"/>
  <c r="K593" i="58"/>
  <c r="R499" i="58"/>
  <c r="Q499" i="58"/>
  <c r="O499" i="58"/>
  <c r="N499" i="58"/>
  <c r="L499" i="58"/>
  <c r="K499" i="58"/>
  <c r="R591" i="58"/>
  <c r="Q591" i="58"/>
  <c r="O591" i="58"/>
  <c r="N591" i="58"/>
  <c r="L591" i="58"/>
  <c r="K591" i="58"/>
  <c r="R590" i="58"/>
  <c r="Q590" i="58"/>
  <c r="O590" i="58"/>
  <c r="N590" i="58"/>
  <c r="L590" i="58"/>
  <c r="K590" i="58"/>
  <c r="R589" i="58"/>
  <c r="Q589" i="58"/>
  <c r="O589" i="58"/>
  <c r="N589" i="58"/>
  <c r="L589" i="58"/>
  <c r="K589" i="58"/>
  <c r="R588" i="58"/>
  <c r="Q588" i="58"/>
  <c r="O588" i="58"/>
  <c r="N588" i="58"/>
  <c r="L588" i="58"/>
  <c r="K588" i="58"/>
  <c r="R587" i="58"/>
  <c r="Q587" i="58"/>
  <c r="O587" i="58"/>
  <c r="N587" i="58"/>
  <c r="L587" i="58"/>
  <c r="K587" i="58"/>
  <c r="R586" i="58"/>
  <c r="Q586" i="58"/>
  <c r="O586" i="58"/>
  <c r="N586" i="58"/>
  <c r="L586" i="58"/>
  <c r="K586" i="58"/>
  <c r="R585" i="58"/>
  <c r="Q585" i="58"/>
  <c r="O585" i="58"/>
  <c r="N585" i="58"/>
  <c r="L585" i="58"/>
  <c r="K585" i="58"/>
  <c r="R584" i="58"/>
  <c r="Q584" i="58"/>
  <c r="O584" i="58"/>
  <c r="N584" i="58"/>
  <c r="L584" i="58"/>
  <c r="K584" i="58"/>
  <c r="R34" i="58"/>
  <c r="Q34" i="58"/>
  <c r="O34" i="58"/>
  <c r="N34" i="58"/>
  <c r="L34" i="58"/>
  <c r="K34" i="58"/>
  <c r="R582" i="58"/>
  <c r="Q582" i="58"/>
  <c r="O582" i="58"/>
  <c r="N582" i="58"/>
  <c r="L582" i="58"/>
  <c r="K582" i="58"/>
  <c r="R581" i="58"/>
  <c r="Q581" i="58"/>
  <c r="O581" i="58"/>
  <c r="N581" i="58"/>
  <c r="L581" i="58"/>
  <c r="K581" i="58"/>
  <c r="R580" i="58"/>
  <c r="Q580" i="58"/>
  <c r="O580" i="58"/>
  <c r="N580" i="58"/>
  <c r="L580" i="58"/>
  <c r="K580" i="58"/>
  <c r="R579" i="58"/>
  <c r="Q579" i="58"/>
  <c r="O579" i="58"/>
  <c r="N579" i="58"/>
  <c r="L579" i="58"/>
  <c r="K579" i="58"/>
  <c r="R578" i="58"/>
  <c r="Q578" i="58"/>
  <c r="O578" i="58"/>
  <c r="N578" i="58"/>
  <c r="L578" i="58"/>
  <c r="K578" i="58"/>
  <c r="R577" i="58"/>
  <c r="Q577" i="58"/>
  <c r="O577" i="58"/>
  <c r="N577" i="58"/>
  <c r="L577" i="58"/>
  <c r="K577" i="58"/>
  <c r="R8" i="58"/>
  <c r="Q8" i="58"/>
  <c r="O8" i="58"/>
  <c r="N8" i="58"/>
  <c r="L8" i="58"/>
  <c r="K8" i="58"/>
  <c r="R575" i="58"/>
  <c r="Q575" i="58"/>
  <c r="O575" i="58"/>
  <c r="N575" i="58"/>
  <c r="L575" i="58"/>
  <c r="K575" i="58"/>
  <c r="R574" i="58"/>
  <c r="Q574" i="58"/>
  <c r="O574" i="58"/>
  <c r="N574" i="58"/>
  <c r="L574" i="58"/>
  <c r="K574" i="58"/>
  <c r="R573" i="58"/>
  <c r="Q573" i="58"/>
  <c r="O573" i="58"/>
  <c r="N573" i="58"/>
  <c r="L573" i="58"/>
  <c r="K573" i="58"/>
  <c r="R572" i="58"/>
  <c r="Q572" i="58"/>
  <c r="O572" i="58"/>
  <c r="N572" i="58"/>
  <c r="L572" i="58"/>
  <c r="K572" i="58"/>
  <c r="R571" i="58"/>
  <c r="Q571" i="58"/>
  <c r="O571" i="58"/>
  <c r="N571" i="58"/>
  <c r="L571" i="58"/>
  <c r="K571" i="58"/>
  <c r="R570" i="58"/>
  <c r="Q570" i="58"/>
  <c r="O570" i="58"/>
  <c r="N570" i="58"/>
  <c r="L570" i="58"/>
  <c r="K570" i="58"/>
  <c r="R569" i="58"/>
  <c r="Q569" i="58"/>
  <c r="O569" i="58"/>
  <c r="N569" i="58"/>
  <c r="L569" i="58"/>
  <c r="K569" i="58"/>
  <c r="R568" i="58"/>
  <c r="Q568" i="58"/>
  <c r="O568" i="58"/>
  <c r="N568" i="58"/>
  <c r="L568" i="58"/>
  <c r="K568" i="58"/>
  <c r="R567" i="58"/>
  <c r="Q567" i="58"/>
  <c r="O567" i="58"/>
  <c r="N567" i="58"/>
  <c r="L567" i="58"/>
  <c r="K567" i="58"/>
  <c r="R566" i="58"/>
  <c r="Q566" i="58"/>
  <c r="O566" i="58"/>
  <c r="N566" i="58"/>
  <c r="L566" i="58"/>
  <c r="K566" i="58"/>
  <c r="R565" i="58"/>
  <c r="Q565" i="58"/>
  <c r="O565" i="58"/>
  <c r="N565" i="58"/>
  <c r="L565" i="58"/>
  <c r="K565" i="58"/>
  <c r="R564" i="58"/>
  <c r="Q564" i="58"/>
  <c r="O564" i="58"/>
  <c r="N564" i="58"/>
  <c r="L564" i="58"/>
  <c r="K564" i="58"/>
  <c r="R563" i="58"/>
  <c r="Q563" i="58"/>
  <c r="O563" i="58"/>
  <c r="N563" i="58"/>
  <c r="L563" i="58"/>
  <c r="K563" i="58"/>
  <c r="R562" i="58"/>
  <c r="Q562" i="58"/>
  <c r="O562" i="58"/>
  <c r="N562" i="58"/>
  <c r="L562" i="58"/>
  <c r="K562" i="58"/>
  <c r="R561" i="58"/>
  <c r="Q561" i="58"/>
  <c r="O561" i="58"/>
  <c r="N561" i="58"/>
  <c r="L561" i="58"/>
  <c r="K561" i="58"/>
  <c r="R560" i="58"/>
  <c r="Q560" i="58"/>
  <c r="O560" i="58"/>
  <c r="N560" i="58"/>
  <c r="L560" i="58"/>
  <c r="K560" i="58"/>
  <c r="R559" i="58"/>
  <c r="Q559" i="58"/>
  <c r="O559" i="58"/>
  <c r="N559" i="58"/>
  <c r="L559" i="58"/>
  <c r="K559" i="58"/>
  <c r="R558" i="58"/>
  <c r="Q558" i="58"/>
  <c r="O558" i="58"/>
  <c r="N558" i="58"/>
  <c r="L558" i="58"/>
  <c r="K558" i="58"/>
  <c r="R557" i="58"/>
  <c r="Q557" i="58"/>
  <c r="O557" i="58"/>
  <c r="N557" i="58"/>
  <c r="L557" i="58"/>
  <c r="K557" i="58"/>
  <c r="R556" i="58"/>
  <c r="Q556" i="58"/>
  <c r="O556" i="58"/>
  <c r="N556" i="58"/>
  <c r="L556" i="58"/>
  <c r="K556" i="58"/>
  <c r="R555" i="58"/>
  <c r="Q555" i="58"/>
  <c r="O555" i="58"/>
  <c r="N555" i="58"/>
  <c r="L555" i="58"/>
  <c r="K555" i="58"/>
  <c r="R554" i="58"/>
  <c r="Q554" i="58"/>
  <c r="O554" i="58"/>
  <c r="N554" i="58"/>
  <c r="L554" i="58"/>
  <c r="K554" i="58"/>
  <c r="R553" i="58"/>
  <c r="Q553" i="58"/>
  <c r="O553" i="58"/>
  <c r="N553" i="58"/>
  <c r="L553" i="58"/>
  <c r="K553" i="58"/>
  <c r="R552" i="58"/>
  <c r="Q552" i="58"/>
  <c r="O552" i="58"/>
  <c r="N552" i="58"/>
  <c r="L552" i="58"/>
  <c r="K552" i="58"/>
  <c r="R551" i="58"/>
  <c r="Q551" i="58"/>
  <c r="O551" i="58"/>
  <c r="N551" i="58"/>
  <c r="L551" i="58"/>
  <c r="K551" i="58"/>
  <c r="R550" i="58"/>
  <c r="Q550" i="58"/>
  <c r="O550" i="58"/>
  <c r="N550" i="58"/>
  <c r="L550" i="58"/>
  <c r="K550" i="58"/>
  <c r="R248" i="58"/>
  <c r="Q248" i="58"/>
  <c r="O248" i="58"/>
  <c r="N248" i="58"/>
  <c r="L248" i="58"/>
  <c r="K248" i="58"/>
  <c r="R548" i="58"/>
  <c r="Q548" i="58"/>
  <c r="O548" i="58"/>
  <c r="N548" i="58"/>
  <c r="L548" i="58"/>
  <c r="K548" i="58"/>
  <c r="R547" i="58"/>
  <c r="Q547" i="58"/>
  <c r="O547" i="58"/>
  <c r="N547" i="58"/>
  <c r="L547" i="58"/>
  <c r="K547" i="58"/>
  <c r="R546" i="58"/>
  <c r="Q546" i="58"/>
  <c r="O546" i="58"/>
  <c r="N546" i="58"/>
  <c r="L546" i="58"/>
  <c r="K546" i="58"/>
  <c r="R545" i="58"/>
  <c r="Q545" i="58"/>
  <c r="O545" i="58"/>
  <c r="N545" i="58"/>
  <c r="L545" i="58"/>
  <c r="K545" i="58"/>
  <c r="R795" i="58"/>
  <c r="Q795" i="58"/>
  <c r="O795" i="58"/>
  <c r="N795" i="58"/>
  <c r="L795" i="58"/>
  <c r="K795" i="58"/>
  <c r="R543" i="58"/>
  <c r="Q543" i="58"/>
  <c r="O543" i="58"/>
  <c r="N543" i="58"/>
  <c r="L543" i="58"/>
  <c r="K543" i="58"/>
  <c r="R542" i="58"/>
  <c r="Q542" i="58"/>
  <c r="O542" i="58"/>
  <c r="N542" i="58"/>
  <c r="L542" i="58"/>
  <c r="K542" i="58"/>
  <c r="R541" i="58"/>
  <c r="Q541" i="58"/>
  <c r="O541" i="58"/>
  <c r="N541" i="58"/>
  <c r="L541" i="58"/>
  <c r="K541" i="58"/>
  <c r="R540" i="58"/>
  <c r="Q540" i="58"/>
  <c r="O540" i="58"/>
  <c r="N540" i="58"/>
  <c r="L540" i="58"/>
  <c r="K540" i="58"/>
  <c r="R539" i="58"/>
  <c r="Q539" i="58"/>
  <c r="O539" i="58"/>
  <c r="N539" i="58"/>
  <c r="L539" i="58"/>
  <c r="K539" i="58"/>
  <c r="R538" i="58"/>
  <c r="Q538" i="58"/>
  <c r="O538" i="58"/>
  <c r="N538" i="58"/>
  <c r="L538" i="58"/>
  <c r="K538" i="58"/>
  <c r="R537" i="58"/>
  <c r="Q537" i="58"/>
  <c r="O537" i="58"/>
  <c r="N537" i="58"/>
  <c r="L537" i="58"/>
  <c r="K537" i="58"/>
  <c r="R536" i="58"/>
  <c r="Q536" i="58"/>
  <c r="O536" i="58"/>
  <c r="N536" i="58"/>
  <c r="L536" i="58"/>
  <c r="K536" i="58"/>
  <c r="R535" i="58"/>
  <c r="Q535" i="58"/>
  <c r="O535" i="58"/>
  <c r="N535" i="58"/>
  <c r="L535" i="58"/>
  <c r="K535" i="58"/>
  <c r="R14" i="58"/>
  <c r="Q14" i="58"/>
  <c r="O14" i="58"/>
  <c r="N14" i="58"/>
  <c r="L14" i="58"/>
  <c r="K14" i="58"/>
  <c r="R533" i="58"/>
  <c r="Q533" i="58"/>
  <c r="O533" i="58"/>
  <c r="N533" i="58"/>
  <c r="L533" i="58"/>
  <c r="K533" i="58"/>
  <c r="R502" i="58"/>
  <c r="Q502" i="58"/>
  <c r="O502" i="58"/>
  <c r="N502" i="58"/>
  <c r="L502" i="58"/>
  <c r="K502" i="58"/>
  <c r="R531" i="58"/>
  <c r="Q531" i="58"/>
  <c r="O531" i="58"/>
  <c r="N531" i="58"/>
  <c r="L531" i="58"/>
  <c r="K531" i="58"/>
  <c r="R530" i="58"/>
  <c r="Q530" i="58"/>
  <c r="O530" i="58"/>
  <c r="N530" i="58"/>
  <c r="L530" i="58"/>
  <c r="K530" i="58"/>
  <c r="R529" i="58"/>
  <c r="Q529" i="58"/>
  <c r="O529" i="58"/>
  <c r="N529" i="58"/>
  <c r="L529" i="58"/>
  <c r="K529" i="58"/>
  <c r="R528" i="58"/>
  <c r="Q528" i="58"/>
  <c r="O528" i="58"/>
  <c r="N528" i="58"/>
  <c r="L528" i="58"/>
  <c r="K528" i="58"/>
  <c r="R527" i="58"/>
  <c r="Q527" i="58"/>
  <c r="O527" i="58"/>
  <c r="N527" i="58"/>
  <c r="L527" i="58"/>
  <c r="K527" i="58"/>
  <c r="R526" i="58"/>
  <c r="Q526" i="58"/>
  <c r="O526" i="58"/>
  <c r="N526" i="58"/>
  <c r="L526" i="58"/>
  <c r="K526" i="58"/>
  <c r="R525" i="58"/>
  <c r="Q525" i="58"/>
  <c r="O525" i="58"/>
  <c r="N525" i="58"/>
  <c r="L525" i="58"/>
  <c r="K525" i="58"/>
  <c r="R524" i="58"/>
  <c r="Q524" i="58"/>
  <c r="O524" i="58"/>
  <c r="N524" i="58"/>
  <c r="L524" i="58"/>
  <c r="K524" i="58"/>
  <c r="R523" i="58"/>
  <c r="Q523" i="58"/>
  <c r="O523" i="58"/>
  <c r="N523" i="58"/>
  <c r="L523" i="58"/>
  <c r="K523" i="58"/>
  <c r="R522" i="58"/>
  <c r="Q522" i="58"/>
  <c r="O522" i="58"/>
  <c r="N522" i="58"/>
  <c r="L522" i="58"/>
  <c r="K522" i="58"/>
  <c r="R521" i="58"/>
  <c r="Q521" i="58"/>
  <c r="O521" i="58"/>
  <c r="N521" i="58"/>
  <c r="L521" i="58"/>
  <c r="K521" i="58"/>
  <c r="R520" i="58"/>
  <c r="Q520" i="58"/>
  <c r="O520" i="58"/>
  <c r="N520" i="58"/>
  <c r="L520" i="58"/>
  <c r="K520" i="58"/>
  <c r="R519" i="58"/>
  <c r="Q519" i="58"/>
  <c r="O519" i="58"/>
  <c r="N519" i="58"/>
  <c r="L519" i="58"/>
  <c r="K519" i="58"/>
  <c r="R518" i="58"/>
  <c r="Q518" i="58"/>
  <c r="O518" i="58"/>
  <c r="N518" i="58"/>
  <c r="L518" i="58"/>
  <c r="K518" i="58"/>
  <c r="R517" i="58"/>
  <c r="Q517" i="58"/>
  <c r="O517" i="58"/>
  <c r="N517" i="58"/>
  <c r="L517" i="58"/>
  <c r="K517" i="58"/>
  <c r="R516" i="58"/>
  <c r="Q516" i="58"/>
  <c r="O516" i="58"/>
  <c r="N516" i="58"/>
  <c r="L516" i="58"/>
  <c r="K516" i="58"/>
  <c r="R303" i="58"/>
  <c r="Q303" i="58"/>
  <c r="O303" i="58"/>
  <c r="N303" i="58"/>
  <c r="L303" i="58"/>
  <c r="K303" i="58"/>
  <c r="R514" i="58"/>
  <c r="Q514" i="58"/>
  <c r="O514" i="58"/>
  <c r="N514" i="58"/>
  <c r="L514" i="58"/>
  <c r="K514" i="58"/>
  <c r="R513" i="58"/>
  <c r="Q513" i="58"/>
  <c r="O513" i="58"/>
  <c r="N513" i="58"/>
  <c r="L513" i="58"/>
  <c r="K513" i="58"/>
  <c r="R512" i="58"/>
  <c r="Q512" i="58"/>
  <c r="O512" i="58"/>
  <c r="N512" i="58"/>
  <c r="L512" i="58"/>
  <c r="K512" i="58"/>
  <c r="R511" i="58"/>
  <c r="Q511" i="58"/>
  <c r="O511" i="58"/>
  <c r="N511" i="58"/>
  <c r="L511" i="58"/>
  <c r="K511" i="58"/>
  <c r="R510" i="58"/>
  <c r="Q510" i="58"/>
  <c r="O510" i="58"/>
  <c r="N510" i="58"/>
  <c r="L510" i="58"/>
  <c r="K510" i="58"/>
  <c r="R509" i="58"/>
  <c r="Q509" i="58"/>
  <c r="O509" i="58"/>
  <c r="N509" i="58"/>
  <c r="L509" i="58"/>
  <c r="K509" i="58"/>
  <c r="R508" i="58"/>
  <c r="Q508" i="58"/>
  <c r="O508" i="58"/>
  <c r="N508" i="58"/>
  <c r="L508" i="58"/>
  <c r="K508" i="58"/>
  <c r="R507" i="58"/>
  <c r="Q507" i="58"/>
  <c r="O507" i="58"/>
  <c r="N507" i="58"/>
  <c r="L507" i="58"/>
  <c r="K507" i="58"/>
  <c r="R506" i="58"/>
  <c r="Q506" i="58"/>
  <c r="O506" i="58"/>
  <c r="N506" i="58"/>
  <c r="L506" i="58"/>
  <c r="K506" i="58"/>
  <c r="R505" i="58"/>
  <c r="Q505" i="58"/>
  <c r="O505" i="58"/>
  <c r="N505" i="58"/>
  <c r="L505" i="58"/>
  <c r="K505" i="58"/>
  <c r="R503" i="58"/>
  <c r="Q503" i="58"/>
  <c r="O503" i="58"/>
  <c r="N503" i="58"/>
  <c r="L503" i="58"/>
  <c r="K503" i="58"/>
  <c r="R335" i="58"/>
  <c r="Q335" i="58"/>
  <c r="O335" i="58"/>
  <c r="N335" i="58"/>
  <c r="L335" i="58"/>
  <c r="K335" i="58"/>
  <c r="R501" i="58"/>
  <c r="Q501" i="58"/>
  <c r="O501" i="58"/>
  <c r="N501" i="58"/>
  <c r="L501" i="58"/>
  <c r="K501" i="58"/>
  <c r="R500" i="58"/>
  <c r="Q500" i="58"/>
  <c r="O500" i="58"/>
  <c r="N500" i="58"/>
  <c r="L500" i="58"/>
  <c r="K500" i="58"/>
  <c r="R28" i="58"/>
  <c r="Q28" i="58"/>
  <c r="O28" i="58"/>
  <c r="N28" i="58"/>
  <c r="L28" i="58"/>
  <c r="K28" i="58"/>
  <c r="R498" i="58"/>
  <c r="Q498" i="58"/>
  <c r="O498" i="58"/>
  <c r="N498" i="58"/>
  <c r="L498" i="58"/>
  <c r="K498" i="58"/>
  <c r="R497" i="58"/>
  <c r="Q497" i="58"/>
  <c r="O497" i="58"/>
  <c r="N497" i="58"/>
  <c r="L497" i="58"/>
  <c r="K497" i="58"/>
  <c r="R496" i="58"/>
  <c r="Q496" i="58"/>
  <c r="O496" i="58"/>
  <c r="N496" i="58"/>
  <c r="L496" i="58"/>
  <c r="K496" i="58"/>
  <c r="R495" i="58"/>
  <c r="Q495" i="58"/>
  <c r="O495" i="58"/>
  <c r="N495" i="58"/>
  <c r="L495" i="58"/>
  <c r="K495" i="58"/>
  <c r="R613" i="58"/>
  <c r="Q613" i="58"/>
  <c r="O613" i="58"/>
  <c r="N613" i="58"/>
  <c r="L613" i="58"/>
  <c r="K613" i="58"/>
  <c r="R493" i="58"/>
  <c r="Q493" i="58"/>
  <c r="O493" i="58"/>
  <c r="N493" i="58"/>
  <c r="L493" i="58"/>
  <c r="K493" i="58"/>
  <c r="R492" i="58"/>
  <c r="Q492" i="58"/>
  <c r="O492" i="58"/>
  <c r="N492" i="58"/>
  <c r="L492" i="58"/>
  <c r="K492" i="58"/>
  <c r="R491" i="58"/>
  <c r="Q491" i="58"/>
  <c r="O491" i="58"/>
  <c r="N491" i="58"/>
  <c r="L491" i="58"/>
  <c r="K491" i="58"/>
  <c r="R490" i="58"/>
  <c r="Q490" i="58"/>
  <c r="O490" i="58"/>
  <c r="N490" i="58"/>
  <c r="L490" i="58"/>
  <c r="K490" i="58"/>
  <c r="R489" i="58"/>
  <c r="Q489" i="58"/>
  <c r="O489" i="58"/>
  <c r="N489" i="58"/>
  <c r="L489" i="58"/>
  <c r="K489" i="58"/>
  <c r="R280" i="58"/>
  <c r="Q280" i="58"/>
  <c r="O280" i="58"/>
  <c r="N280" i="58"/>
  <c r="L280" i="58"/>
  <c r="K280" i="58"/>
  <c r="R487" i="58"/>
  <c r="Q487" i="58"/>
  <c r="O487" i="58"/>
  <c r="N487" i="58"/>
  <c r="L487" i="58"/>
  <c r="K487" i="58"/>
  <c r="R486" i="58"/>
  <c r="Q486" i="58"/>
  <c r="O486" i="58"/>
  <c r="N486" i="58"/>
  <c r="L486" i="58"/>
  <c r="K486" i="58"/>
  <c r="R485" i="58"/>
  <c r="Q485" i="58"/>
  <c r="O485" i="58"/>
  <c r="N485" i="58"/>
  <c r="L485" i="58"/>
  <c r="K485" i="58"/>
  <c r="R484" i="58"/>
  <c r="Q484" i="58"/>
  <c r="O484" i="58"/>
  <c r="N484" i="58"/>
  <c r="L484" i="58"/>
  <c r="K484" i="58"/>
  <c r="R483" i="58"/>
  <c r="Q483" i="58"/>
  <c r="O483" i="58"/>
  <c r="N483" i="58"/>
  <c r="L483" i="58"/>
  <c r="K483" i="58"/>
  <c r="R482" i="58"/>
  <c r="Q482" i="58"/>
  <c r="O482" i="58"/>
  <c r="N482" i="58"/>
  <c r="L482" i="58"/>
  <c r="K482" i="58"/>
  <c r="R481" i="58"/>
  <c r="Q481" i="58"/>
  <c r="O481" i="58"/>
  <c r="N481" i="58"/>
  <c r="L481" i="58"/>
  <c r="K481" i="58"/>
  <c r="R480" i="58"/>
  <c r="Q480" i="58"/>
  <c r="O480" i="58"/>
  <c r="N480" i="58"/>
  <c r="L480" i="58"/>
  <c r="K480" i="58"/>
  <c r="R479" i="58"/>
  <c r="Q479" i="58"/>
  <c r="O479" i="58"/>
  <c r="N479" i="58"/>
  <c r="L479" i="58"/>
  <c r="K479" i="58"/>
  <c r="R478" i="58"/>
  <c r="Q478" i="58"/>
  <c r="O478" i="58"/>
  <c r="N478" i="58"/>
  <c r="L478" i="58"/>
  <c r="K478" i="58"/>
  <c r="R477" i="58"/>
  <c r="Q477" i="58"/>
  <c r="O477" i="58"/>
  <c r="N477" i="58"/>
  <c r="L477" i="58"/>
  <c r="K477" i="58"/>
  <c r="R476" i="58"/>
  <c r="Q476" i="58"/>
  <c r="O476" i="58"/>
  <c r="N476" i="58"/>
  <c r="L476" i="58"/>
  <c r="K476" i="58"/>
  <c r="R475" i="58"/>
  <c r="Q475" i="58"/>
  <c r="O475" i="58"/>
  <c r="N475" i="58"/>
  <c r="L475" i="58"/>
  <c r="K475" i="58"/>
  <c r="R474" i="58"/>
  <c r="Q474" i="58"/>
  <c r="O474" i="58"/>
  <c r="N474" i="58"/>
  <c r="L474" i="58"/>
  <c r="K474" i="58"/>
  <c r="R473" i="58"/>
  <c r="Q473" i="58"/>
  <c r="O473" i="58"/>
  <c r="N473" i="58"/>
  <c r="L473" i="58"/>
  <c r="K473" i="58"/>
  <c r="R472" i="58"/>
  <c r="Q472" i="58"/>
  <c r="O472" i="58"/>
  <c r="N472" i="58"/>
  <c r="L472" i="58"/>
  <c r="K472" i="58"/>
  <c r="R471" i="58"/>
  <c r="Q471" i="58"/>
  <c r="O471" i="58"/>
  <c r="N471" i="58"/>
  <c r="L471" i="58"/>
  <c r="K471" i="58"/>
  <c r="R470" i="58"/>
  <c r="Q470" i="58"/>
  <c r="O470" i="58"/>
  <c r="N470" i="58"/>
  <c r="L470" i="58"/>
  <c r="K470" i="58"/>
  <c r="R469" i="58"/>
  <c r="Q469" i="58"/>
  <c r="O469" i="58"/>
  <c r="N469" i="58"/>
  <c r="L469" i="58"/>
  <c r="K469" i="58"/>
  <c r="R468" i="58"/>
  <c r="Q468" i="58"/>
  <c r="O468" i="58"/>
  <c r="N468" i="58"/>
  <c r="L468" i="58"/>
  <c r="K468" i="58"/>
  <c r="R467" i="58"/>
  <c r="Q467" i="58"/>
  <c r="O467" i="58"/>
  <c r="N467" i="58"/>
  <c r="L467" i="58"/>
  <c r="K467" i="58"/>
  <c r="R466" i="58"/>
  <c r="Q466" i="58"/>
  <c r="O466" i="58"/>
  <c r="N466" i="58"/>
  <c r="L466" i="58"/>
  <c r="K466" i="58"/>
  <c r="R465" i="58"/>
  <c r="Q465" i="58"/>
  <c r="O465" i="58"/>
  <c r="N465" i="58"/>
  <c r="L465" i="58"/>
  <c r="K465" i="58"/>
  <c r="R464" i="58"/>
  <c r="Q464" i="58"/>
  <c r="O464" i="58"/>
  <c r="N464" i="58"/>
  <c r="L464" i="58"/>
  <c r="K464" i="58"/>
  <c r="R463" i="58"/>
  <c r="Q463" i="58"/>
  <c r="O463" i="58"/>
  <c r="N463" i="58"/>
  <c r="L463" i="58"/>
  <c r="K463" i="58"/>
  <c r="R462" i="58"/>
  <c r="Q462" i="58"/>
  <c r="O462" i="58"/>
  <c r="N462" i="58"/>
  <c r="L462" i="58"/>
  <c r="K462" i="58"/>
  <c r="R461" i="58"/>
  <c r="Q461" i="58"/>
  <c r="O461" i="58"/>
  <c r="N461" i="58"/>
  <c r="L461" i="58"/>
  <c r="K461" i="58"/>
  <c r="R460" i="58"/>
  <c r="Q460" i="58"/>
  <c r="O460" i="58"/>
  <c r="N460" i="58"/>
  <c r="L460" i="58"/>
  <c r="K460" i="58"/>
  <c r="R459" i="58"/>
  <c r="Q459" i="58"/>
  <c r="O459" i="58"/>
  <c r="N459" i="58"/>
  <c r="L459" i="58"/>
  <c r="K459" i="58"/>
  <c r="R458" i="58"/>
  <c r="Q458" i="58"/>
  <c r="O458" i="58"/>
  <c r="N458" i="58"/>
  <c r="L458" i="58"/>
  <c r="K458" i="58"/>
  <c r="R457" i="58"/>
  <c r="Q457" i="58"/>
  <c r="O457" i="58"/>
  <c r="N457" i="58"/>
  <c r="L457" i="58"/>
  <c r="K457" i="58"/>
  <c r="R456" i="58"/>
  <c r="Q456" i="58"/>
  <c r="O456" i="58"/>
  <c r="N456" i="58"/>
  <c r="L456" i="58"/>
  <c r="K456" i="58"/>
  <c r="R455" i="58"/>
  <c r="Q455" i="58"/>
  <c r="O455" i="58"/>
  <c r="N455" i="58"/>
  <c r="L455" i="58"/>
  <c r="K455" i="58"/>
  <c r="R454" i="58"/>
  <c r="Q454" i="58"/>
  <c r="O454" i="58"/>
  <c r="N454" i="58"/>
  <c r="L454" i="58"/>
  <c r="K454" i="58"/>
  <c r="R453" i="58"/>
  <c r="Q453" i="58"/>
  <c r="O453" i="58"/>
  <c r="N453" i="58"/>
  <c r="L453" i="58"/>
  <c r="K453" i="58"/>
  <c r="R452" i="58"/>
  <c r="Q452" i="58"/>
  <c r="O452" i="58"/>
  <c r="N452" i="58"/>
  <c r="L452" i="58"/>
  <c r="K452" i="58"/>
  <c r="R451" i="58"/>
  <c r="Q451" i="58"/>
  <c r="O451" i="58"/>
  <c r="N451" i="58"/>
  <c r="L451" i="58"/>
  <c r="K451" i="58"/>
  <c r="R94" i="58"/>
  <c r="Q94" i="58"/>
  <c r="O94" i="58"/>
  <c r="N94" i="58"/>
  <c r="L94" i="58"/>
  <c r="K94" i="58"/>
  <c r="R672" i="58"/>
  <c r="Q672" i="58"/>
  <c r="O672" i="58"/>
  <c r="N672" i="58"/>
  <c r="L672" i="58"/>
  <c r="K672" i="58"/>
  <c r="R448" i="58"/>
  <c r="Q448" i="58"/>
  <c r="O448" i="58"/>
  <c r="N448" i="58"/>
  <c r="L448" i="58"/>
  <c r="K448" i="58"/>
  <c r="R447" i="58"/>
  <c r="Q447" i="58"/>
  <c r="O447" i="58"/>
  <c r="N447" i="58"/>
  <c r="L447" i="58"/>
  <c r="K447" i="58"/>
  <c r="R446" i="58"/>
  <c r="Q446" i="58"/>
  <c r="O446" i="58"/>
  <c r="N446" i="58"/>
  <c r="L446" i="58"/>
  <c r="K446" i="58"/>
  <c r="R445" i="58"/>
  <c r="Q445" i="58"/>
  <c r="O445" i="58"/>
  <c r="N445" i="58"/>
  <c r="L445" i="58"/>
  <c r="K445" i="58"/>
  <c r="R286" i="58"/>
  <c r="Q286" i="58"/>
  <c r="O286" i="58"/>
  <c r="N286" i="58"/>
  <c r="L286" i="58"/>
  <c r="K286" i="58"/>
  <c r="R443" i="58"/>
  <c r="Q443" i="58"/>
  <c r="O443" i="58"/>
  <c r="N443" i="58"/>
  <c r="L443" i="58"/>
  <c r="K443" i="58"/>
  <c r="R442" i="58"/>
  <c r="Q442" i="58"/>
  <c r="O442" i="58"/>
  <c r="N442" i="58"/>
  <c r="L442" i="58"/>
  <c r="K442" i="58"/>
  <c r="R441" i="58"/>
  <c r="Q441" i="58"/>
  <c r="O441" i="58"/>
  <c r="N441" i="58"/>
  <c r="L441" i="58"/>
  <c r="K441" i="58"/>
  <c r="R440" i="58"/>
  <c r="Q440" i="58"/>
  <c r="O440" i="58"/>
  <c r="N440" i="58"/>
  <c r="L440" i="58"/>
  <c r="K440" i="58"/>
  <c r="R439" i="58"/>
  <c r="Q439" i="58"/>
  <c r="O439" i="58"/>
  <c r="N439" i="58"/>
  <c r="L439" i="58"/>
  <c r="K439" i="58"/>
  <c r="R438" i="58"/>
  <c r="Q438" i="58"/>
  <c r="O438" i="58"/>
  <c r="N438" i="58"/>
  <c r="L438" i="58"/>
  <c r="K438" i="58"/>
  <c r="R437" i="58"/>
  <c r="Q437" i="58"/>
  <c r="O437" i="58"/>
  <c r="N437" i="58"/>
  <c r="L437" i="58"/>
  <c r="K437" i="58"/>
  <c r="R436" i="58"/>
  <c r="Q436" i="58"/>
  <c r="O436" i="58"/>
  <c r="N436" i="58"/>
  <c r="L436" i="58"/>
  <c r="K436" i="58"/>
  <c r="R435" i="58"/>
  <c r="Q435" i="58"/>
  <c r="O435" i="58"/>
  <c r="N435" i="58"/>
  <c r="L435" i="58"/>
  <c r="K435" i="58"/>
  <c r="R434" i="58"/>
  <c r="Q434" i="58"/>
  <c r="O434" i="58"/>
  <c r="N434" i="58"/>
  <c r="L434" i="58"/>
  <c r="K434" i="58"/>
  <c r="R433" i="58"/>
  <c r="Q433" i="58"/>
  <c r="O433" i="58"/>
  <c r="N433" i="58"/>
  <c r="L433" i="58"/>
  <c r="K433" i="58"/>
  <c r="R432" i="58"/>
  <c r="Q432" i="58"/>
  <c r="O432" i="58"/>
  <c r="N432" i="58"/>
  <c r="L432" i="58"/>
  <c r="K432" i="58"/>
  <c r="R431" i="58"/>
  <c r="Q431" i="58"/>
  <c r="O431" i="58"/>
  <c r="N431" i="58"/>
  <c r="L431" i="58"/>
  <c r="K431" i="58"/>
  <c r="R430" i="58"/>
  <c r="Q430" i="58"/>
  <c r="O430" i="58"/>
  <c r="N430" i="58"/>
  <c r="L430" i="58"/>
  <c r="K430" i="58"/>
  <c r="R429" i="58"/>
  <c r="Q429" i="58"/>
  <c r="O429" i="58"/>
  <c r="N429" i="58"/>
  <c r="L429" i="58"/>
  <c r="K429" i="58"/>
  <c r="R428" i="58"/>
  <c r="Q428" i="58"/>
  <c r="O428" i="58"/>
  <c r="N428" i="58"/>
  <c r="L428" i="58"/>
  <c r="K428" i="58"/>
  <c r="R427" i="58"/>
  <c r="Q427" i="58"/>
  <c r="O427" i="58"/>
  <c r="N427" i="58"/>
  <c r="L427" i="58"/>
  <c r="K427" i="58"/>
  <c r="R426" i="58"/>
  <c r="Q426" i="58"/>
  <c r="O426" i="58"/>
  <c r="N426" i="58"/>
  <c r="L426" i="58"/>
  <c r="K426" i="58"/>
  <c r="R425" i="58"/>
  <c r="Q425" i="58"/>
  <c r="O425" i="58"/>
  <c r="N425" i="58"/>
  <c r="L425" i="58"/>
  <c r="K425" i="58"/>
  <c r="R424" i="58"/>
  <c r="Q424" i="58"/>
  <c r="O424" i="58"/>
  <c r="N424" i="58"/>
  <c r="L424" i="58"/>
  <c r="K424" i="58"/>
  <c r="R423" i="58"/>
  <c r="Q423" i="58"/>
  <c r="O423" i="58"/>
  <c r="N423" i="58"/>
  <c r="L423" i="58"/>
  <c r="K423" i="58"/>
  <c r="R422" i="58"/>
  <c r="Q422" i="58"/>
  <c r="O422" i="58"/>
  <c r="N422" i="58"/>
  <c r="L422" i="58"/>
  <c r="K422" i="58"/>
  <c r="R421" i="58"/>
  <c r="Q421" i="58"/>
  <c r="O421" i="58"/>
  <c r="N421" i="58"/>
  <c r="L421" i="58"/>
  <c r="K421" i="58"/>
  <c r="R420" i="58"/>
  <c r="Q420" i="58"/>
  <c r="O420" i="58"/>
  <c r="N420" i="58"/>
  <c r="L420" i="58"/>
  <c r="K420" i="58"/>
  <c r="R419" i="58"/>
  <c r="Q419" i="58"/>
  <c r="O419" i="58"/>
  <c r="N419" i="58"/>
  <c r="L419" i="58"/>
  <c r="K419" i="58"/>
  <c r="R418" i="58"/>
  <c r="Q418" i="58"/>
  <c r="O418" i="58"/>
  <c r="N418" i="58"/>
  <c r="L418" i="58"/>
  <c r="K418" i="58"/>
  <c r="R417" i="58"/>
  <c r="Q417" i="58"/>
  <c r="O417" i="58"/>
  <c r="N417" i="58"/>
  <c r="L417" i="58"/>
  <c r="K417" i="58"/>
  <c r="R416" i="58"/>
  <c r="Q416" i="58"/>
  <c r="O416" i="58"/>
  <c r="N416" i="58"/>
  <c r="L416" i="58"/>
  <c r="K416" i="58"/>
  <c r="R415" i="58"/>
  <c r="Q415" i="58"/>
  <c r="O415" i="58"/>
  <c r="N415" i="58"/>
  <c r="L415" i="58"/>
  <c r="K415" i="58"/>
  <c r="R414" i="58"/>
  <c r="Q414" i="58"/>
  <c r="O414" i="58"/>
  <c r="N414" i="58"/>
  <c r="L414" i="58"/>
  <c r="K414" i="58"/>
  <c r="R413" i="58"/>
  <c r="Q413" i="58"/>
  <c r="O413" i="58"/>
  <c r="N413" i="58"/>
  <c r="L413" i="58"/>
  <c r="K413" i="58"/>
  <c r="R412" i="58"/>
  <c r="Q412" i="58"/>
  <c r="O412" i="58"/>
  <c r="N412" i="58"/>
  <c r="L412" i="58"/>
  <c r="K412" i="58"/>
  <c r="R411" i="58"/>
  <c r="Q411" i="58"/>
  <c r="O411" i="58"/>
  <c r="N411" i="58"/>
  <c r="L411" i="58"/>
  <c r="K411" i="58"/>
  <c r="R222" i="58"/>
  <c r="Q222" i="58"/>
  <c r="O222" i="58"/>
  <c r="N222" i="58"/>
  <c r="L222" i="58"/>
  <c r="K222" i="58"/>
  <c r="R409" i="58"/>
  <c r="Q409" i="58"/>
  <c r="O409" i="58"/>
  <c r="N409" i="58"/>
  <c r="L409" i="58"/>
  <c r="K409" i="58"/>
  <c r="R408" i="58"/>
  <c r="Q408" i="58"/>
  <c r="O408" i="58"/>
  <c r="N408" i="58"/>
  <c r="L408" i="58"/>
  <c r="K408" i="58"/>
  <c r="R675" i="58"/>
  <c r="Q675" i="58"/>
  <c r="O675" i="58"/>
  <c r="N675" i="58"/>
  <c r="L675" i="58"/>
  <c r="K675" i="58"/>
  <c r="R858" i="58"/>
  <c r="Q858" i="58"/>
  <c r="O858" i="58"/>
  <c r="N858" i="58"/>
  <c r="L858" i="58"/>
  <c r="K858" i="58"/>
  <c r="R405" i="58"/>
  <c r="Q405" i="58"/>
  <c r="O405" i="58"/>
  <c r="N405" i="58"/>
  <c r="L405" i="58"/>
  <c r="K405" i="58"/>
  <c r="R404" i="58"/>
  <c r="Q404" i="58"/>
  <c r="O404" i="58"/>
  <c r="N404" i="58"/>
  <c r="L404" i="58"/>
  <c r="K404" i="58"/>
  <c r="R403" i="58"/>
  <c r="Q403" i="58"/>
  <c r="O403" i="58"/>
  <c r="N403" i="58"/>
  <c r="L403" i="58"/>
  <c r="K403" i="58"/>
  <c r="R402" i="58"/>
  <c r="Q402" i="58"/>
  <c r="O402" i="58"/>
  <c r="N402" i="58"/>
  <c r="L402" i="58"/>
  <c r="K402" i="58"/>
  <c r="R401" i="58"/>
  <c r="Q401" i="58"/>
  <c r="O401" i="58"/>
  <c r="N401" i="58"/>
  <c r="L401" i="58"/>
  <c r="K401" i="58"/>
  <c r="R400" i="58"/>
  <c r="Q400" i="58"/>
  <c r="O400" i="58"/>
  <c r="N400" i="58"/>
  <c r="L400" i="58"/>
  <c r="K400" i="58"/>
  <c r="R191" i="58"/>
  <c r="Q191" i="58"/>
  <c r="O191" i="58"/>
  <c r="N191" i="58"/>
  <c r="L191" i="58"/>
  <c r="K191" i="58"/>
  <c r="R398" i="58"/>
  <c r="Q398" i="58"/>
  <c r="O398" i="58"/>
  <c r="N398" i="58"/>
  <c r="L398" i="58"/>
  <c r="K398" i="58"/>
  <c r="R397" i="58"/>
  <c r="Q397" i="58"/>
  <c r="O397" i="58"/>
  <c r="N397" i="58"/>
  <c r="L397" i="58"/>
  <c r="K397" i="58"/>
  <c r="R396" i="58"/>
  <c r="Q396" i="58"/>
  <c r="O396" i="58"/>
  <c r="N396" i="58"/>
  <c r="L396" i="58"/>
  <c r="K396" i="58"/>
  <c r="R450" i="58"/>
  <c r="Q450" i="58"/>
  <c r="O450" i="58"/>
  <c r="N450" i="58"/>
  <c r="L450" i="58"/>
  <c r="K450" i="58"/>
  <c r="R394" i="58"/>
  <c r="Q394" i="58"/>
  <c r="O394" i="58"/>
  <c r="N394" i="58"/>
  <c r="L394" i="58"/>
  <c r="K394" i="58"/>
  <c r="R393" i="58"/>
  <c r="Q393" i="58"/>
  <c r="O393" i="58"/>
  <c r="N393" i="58"/>
  <c r="L393" i="58"/>
  <c r="K393" i="58"/>
  <c r="R392" i="58"/>
  <c r="Q392" i="58"/>
  <c r="O392" i="58"/>
  <c r="N392" i="58"/>
  <c r="L392" i="58"/>
  <c r="K392" i="58"/>
  <c r="R391" i="58"/>
  <c r="Q391" i="58"/>
  <c r="O391" i="58"/>
  <c r="N391" i="58"/>
  <c r="L391" i="58"/>
  <c r="K391" i="58"/>
  <c r="R390" i="58"/>
  <c r="Q390" i="58"/>
  <c r="O390" i="58"/>
  <c r="N390" i="58"/>
  <c r="L390" i="58"/>
  <c r="K390" i="58"/>
  <c r="R389" i="58"/>
  <c r="Q389" i="58"/>
  <c r="O389" i="58"/>
  <c r="N389" i="58"/>
  <c r="L389" i="58"/>
  <c r="K389" i="58"/>
  <c r="R388" i="58"/>
  <c r="Q388" i="58"/>
  <c r="O388" i="58"/>
  <c r="N388" i="58"/>
  <c r="L388" i="58"/>
  <c r="K388" i="58"/>
  <c r="R532" i="58"/>
  <c r="Q532" i="58"/>
  <c r="O532" i="58"/>
  <c r="N532" i="58"/>
  <c r="L532" i="58"/>
  <c r="K532" i="58"/>
  <c r="R386" i="58"/>
  <c r="Q386" i="58"/>
  <c r="O386" i="58"/>
  <c r="N386" i="58"/>
  <c r="L386" i="58"/>
  <c r="K386" i="58"/>
  <c r="R385" i="58"/>
  <c r="Q385" i="58"/>
  <c r="O385" i="58"/>
  <c r="N385" i="58"/>
  <c r="L385" i="58"/>
  <c r="K385" i="58"/>
  <c r="R257" i="58"/>
  <c r="Q257" i="58"/>
  <c r="O257" i="58"/>
  <c r="N257" i="58"/>
  <c r="L257" i="58"/>
  <c r="K257" i="58"/>
  <c r="R383" i="58"/>
  <c r="Q383" i="58"/>
  <c r="O383" i="58"/>
  <c r="N383" i="58"/>
  <c r="L383" i="58"/>
  <c r="K383" i="58"/>
  <c r="R382" i="58"/>
  <c r="Q382" i="58"/>
  <c r="O382" i="58"/>
  <c r="N382" i="58"/>
  <c r="L382" i="58"/>
  <c r="K382" i="58"/>
  <c r="R381" i="58"/>
  <c r="Q381" i="58"/>
  <c r="O381" i="58"/>
  <c r="N381" i="58"/>
  <c r="L381" i="58"/>
  <c r="K381" i="58"/>
  <c r="R380" i="58"/>
  <c r="Q380" i="58"/>
  <c r="O380" i="58"/>
  <c r="N380" i="58"/>
  <c r="L380" i="58"/>
  <c r="K380" i="58"/>
  <c r="R379" i="58"/>
  <c r="Q379" i="58"/>
  <c r="O379" i="58"/>
  <c r="N379" i="58"/>
  <c r="L379" i="58"/>
  <c r="K379" i="58"/>
  <c r="R74" i="58"/>
  <c r="Q74" i="58"/>
  <c r="O74" i="58"/>
  <c r="N74" i="58"/>
  <c r="L74" i="58"/>
  <c r="K74" i="58"/>
  <c r="R377" i="58"/>
  <c r="Q377" i="58"/>
  <c r="O377" i="58"/>
  <c r="N377" i="58"/>
  <c r="L377" i="58"/>
  <c r="K377" i="58"/>
  <c r="R376" i="58"/>
  <c r="Q376" i="58"/>
  <c r="O376" i="58"/>
  <c r="N376" i="58"/>
  <c r="L376" i="58"/>
  <c r="K376" i="58"/>
  <c r="R375" i="58"/>
  <c r="Q375" i="58"/>
  <c r="O375" i="58"/>
  <c r="N375" i="58"/>
  <c r="L375" i="58"/>
  <c r="K375" i="58"/>
  <c r="R10" i="58"/>
  <c r="Q10" i="58"/>
  <c r="O10" i="58"/>
  <c r="N10" i="58"/>
  <c r="L10" i="58"/>
  <c r="K10" i="58"/>
  <c r="R373" i="58"/>
  <c r="Q373" i="58"/>
  <c r="O373" i="58"/>
  <c r="N373" i="58"/>
  <c r="L373" i="58"/>
  <c r="K373" i="58"/>
  <c r="R372" i="58"/>
  <c r="Q372" i="58"/>
  <c r="O372" i="58"/>
  <c r="N372" i="58"/>
  <c r="L372" i="58"/>
  <c r="K372" i="58"/>
  <c r="R371" i="58"/>
  <c r="Q371" i="58"/>
  <c r="O371" i="58"/>
  <c r="N371" i="58"/>
  <c r="L371" i="58"/>
  <c r="K371" i="58"/>
  <c r="R370" i="58"/>
  <c r="Q370" i="58"/>
  <c r="O370" i="58"/>
  <c r="N370" i="58"/>
  <c r="L370" i="58"/>
  <c r="K370" i="58"/>
  <c r="R534" i="58"/>
  <c r="Q534" i="58"/>
  <c r="O534" i="58"/>
  <c r="N534" i="58"/>
  <c r="L534" i="58"/>
  <c r="K534" i="58"/>
  <c r="R773" i="58"/>
  <c r="Q773" i="58"/>
  <c r="O773" i="58"/>
  <c r="N773" i="58"/>
  <c r="L773" i="58"/>
  <c r="K773" i="58"/>
  <c r="R367" i="58"/>
  <c r="Q367" i="58"/>
  <c r="O367" i="58"/>
  <c r="N367" i="58"/>
  <c r="L367" i="58"/>
  <c r="K367" i="58"/>
  <c r="R366" i="58"/>
  <c r="Q366" i="58"/>
  <c r="O366" i="58"/>
  <c r="N366" i="58"/>
  <c r="L366" i="58"/>
  <c r="K366" i="58"/>
  <c r="R365" i="58"/>
  <c r="Q365" i="58"/>
  <c r="O365" i="58"/>
  <c r="N365" i="58"/>
  <c r="L365" i="58"/>
  <c r="K365" i="58"/>
  <c r="R364" i="58"/>
  <c r="Q364" i="58"/>
  <c r="O364" i="58"/>
  <c r="N364" i="58"/>
  <c r="L364" i="58"/>
  <c r="K364" i="58"/>
  <c r="R363" i="58"/>
  <c r="Q363" i="58"/>
  <c r="O363" i="58"/>
  <c r="N363" i="58"/>
  <c r="L363" i="58"/>
  <c r="K363" i="58"/>
  <c r="R362" i="58"/>
  <c r="Q362" i="58"/>
  <c r="O362" i="58"/>
  <c r="N362" i="58"/>
  <c r="L362" i="58"/>
  <c r="K362" i="58"/>
  <c r="R361" i="58"/>
  <c r="Q361" i="58"/>
  <c r="O361" i="58"/>
  <c r="N361" i="58"/>
  <c r="L361" i="58"/>
  <c r="K361" i="58"/>
  <c r="R360" i="58"/>
  <c r="Q360" i="58"/>
  <c r="O360" i="58"/>
  <c r="N360" i="58"/>
  <c r="L360" i="58"/>
  <c r="K360" i="58"/>
  <c r="R359" i="58"/>
  <c r="Q359" i="58"/>
  <c r="O359" i="58"/>
  <c r="N359" i="58"/>
  <c r="L359" i="58"/>
  <c r="K359" i="58"/>
  <c r="R358" i="58"/>
  <c r="Q358" i="58"/>
  <c r="O358" i="58"/>
  <c r="N358" i="58"/>
  <c r="L358" i="58"/>
  <c r="K358" i="58"/>
  <c r="R357" i="58"/>
  <c r="Q357" i="58"/>
  <c r="O357" i="58"/>
  <c r="N357" i="58"/>
  <c r="L357" i="58"/>
  <c r="K357" i="58"/>
  <c r="R356" i="58"/>
  <c r="Q356" i="58"/>
  <c r="O356" i="58"/>
  <c r="N356" i="58"/>
  <c r="L356" i="58"/>
  <c r="K356" i="58"/>
  <c r="R355" i="58"/>
  <c r="Q355" i="58"/>
  <c r="O355" i="58"/>
  <c r="N355" i="58"/>
  <c r="L355" i="58"/>
  <c r="K355" i="58"/>
  <c r="R354" i="58"/>
  <c r="Q354" i="58"/>
  <c r="O354" i="58"/>
  <c r="N354" i="58"/>
  <c r="L354" i="58"/>
  <c r="K354" i="58"/>
  <c r="R353" i="58"/>
  <c r="Q353" i="58"/>
  <c r="O353" i="58"/>
  <c r="N353" i="58"/>
  <c r="L353" i="58"/>
  <c r="K353" i="58"/>
  <c r="R352" i="58"/>
  <c r="Q352" i="58"/>
  <c r="O352" i="58"/>
  <c r="N352" i="58"/>
  <c r="L352" i="58"/>
  <c r="K352" i="58"/>
  <c r="R351" i="58"/>
  <c r="Q351" i="58"/>
  <c r="O351" i="58"/>
  <c r="N351" i="58"/>
  <c r="L351" i="58"/>
  <c r="K351" i="58"/>
  <c r="R350" i="58"/>
  <c r="Q350" i="58"/>
  <c r="O350" i="58"/>
  <c r="N350" i="58"/>
  <c r="L350" i="58"/>
  <c r="K350" i="58"/>
  <c r="R349" i="58"/>
  <c r="Q349" i="58"/>
  <c r="O349" i="58"/>
  <c r="N349" i="58"/>
  <c r="L349" i="58"/>
  <c r="K349" i="58"/>
  <c r="R348" i="58"/>
  <c r="Q348" i="58"/>
  <c r="O348" i="58"/>
  <c r="N348" i="58"/>
  <c r="L348" i="58"/>
  <c r="K348" i="58"/>
  <c r="R347" i="58"/>
  <c r="Q347" i="58"/>
  <c r="O347" i="58"/>
  <c r="N347" i="58"/>
  <c r="L347" i="58"/>
  <c r="K347" i="58"/>
  <c r="R346" i="58"/>
  <c r="Q346" i="58"/>
  <c r="O346" i="58"/>
  <c r="N346" i="58"/>
  <c r="L346" i="58"/>
  <c r="K346" i="58"/>
  <c r="R345" i="58"/>
  <c r="Q345" i="58"/>
  <c r="O345" i="58"/>
  <c r="N345" i="58"/>
  <c r="L345" i="58"/>
  <c r="K345" i="58"/>
  <c r="R344" i="58"/>
  <c r="Q344" i="58"/>
  <c r="O344" i="58"/>
  <c r="N344" i="58"/>
  <c r="L344" i="58"/>
  <c r="K344" i="58"/>
  <c r="R343" i="58"/>
  <c r="Q343" i="58"/>
  <c r="O343" i="58"/>
  <c r="N343" i="58"/>
  <c r="L343" i="58"/>
  <c r="K343" i="58"/>
  <c r="R342" i="58"/>
  <c r="Q342" i="58"/>
  <c r="O342" i="58"/>
  <c r="N342" i="58"/>
  <c r="L342" i="58"/>
  <c r="K342" i="58"/>
  <c r="R341" i="58"/>
  <c r="Q341" i="58"/>
  <c r="O341" i="58"/>
  <c r="N341" i="58"/>
  <c r="L341" i="58"/>
  <c r="K341" i="58"/>
  <c r="R340" i="58"/>
  <c r="Q340" i="58"/>
  <c r="O340" i="58"/>
  <c r="N340" i="58"/>
  <c r="L340" i="58"/>
  <c r="K340" i="58"/>
  <c r="R339" i="58"/>
  <c r="Q339" i="58"/>
  <c r="O339" i="58"/>
  <c r="N339" i="58"/>
  <c r="L339" i="58"/>
  <c r="K339" i="58"/>
  <c r="R850" i="58"/>
  <c r="Q850" i="58"/>
  <c r="O850" i="58"/>
  <c r="N850" i="58"/>
  <c r="L850" i="58"/>
  <c r="K850" i="58"/>
  <c r="R337" i="58"/>
  <c r="Q337" i="58"/>
  <c r="O337" i="58"/>
  <c r="N337" i="58"/>
  <c r="L337" i="58"/>
  <c r="K337" i="58"/>
  <c r="R336" i="58"/>
  <c r="Q336" i="58"/>
  <c r="O336" i="58"/>
  <c r="N336" i="58"/>
  <c r="L336" i="58"/>
  <c r="K336" i="58"/>
  <c r="R189" i="58"/>
  <c r="Q189" i="58"/>
  <c r="O189" i="58"/>
  <c r="N189" i="58"/>
  <c r="L189" i="58"/>
  <c r="K189" i="58"/>
  <c r="R334" i="58"/>
  <c r="Q334" i="58"/>
  <c r="O334" i="58"/>
  <c r="N334" i="58"/>
  <c r="L334" i="58"/>
  <c r="K334" i="58"/>
  <c r="R333" i="58"/>
  <c r="Q333" i="58"/>
  <c r="O333" i="58"/>
  <c r="N333" i="58"/>
  <c r="L333" i="58"/>
  <c r="K333" i="58"/>
  <c r="R332" i="58"/>
  <c r="Q332" i="58"/>
  <c r="O332" i="58"/>
  <c r="N332" i="58"/>
  <c r="L332" i="58"/>
  <c r="K332" i="58"/>
  <c r="R331" i="58"/>
  <c r="Q331" i="58"/>
  <c r="O331" i="58"/>
  <c r="N331" i="58"/>
  <c r="L331" i="58"/>
  <c r="K331" i="58"/>
  <c r="R330" i="58"/>
  <c r="Q330" i="58"/>
  <c r="O330" i="58"/>
  <c r="N330" i="58"/>
  <c r="L330" i="58"/>
  <c r="K330" i="58"/>
  <c r="R329" i="58"/>
  <c r="Q329" i="58"/>
  <c r="O329" i="58"/>
  <c r="N329" i="58"/>
  <c r="L329" i="58"/>
  <c r="K329" i="58"/>
  <c r="R328" i="58"/>
  <c r="Q328" i="58"/>
  <c r="O328" i="58"/>
  <c r="N328" i="58"/>
  <c r="L328" i="58"/>
  <c r="K328" i="58"/>
  <c r="R327" i="58"/>
  <c r="Q327" i="58"/>
  <c r="O327" i="58"/>
  <c r="N327" i="58"/>
  <c r="L327" i="58"/>
  <c r="K327" i="58"/>
  <c r="R326" i="58"/>
  <c r="Q326" i="58"/>
  <c r="O326" i="58"/>
  <c r="N326" i="58"/>
  <c r="L326" i="58"/>
  <c r="K326" i="58"/>
  <c r="R325" i="58"/>
  <c r="Q325" i="58"/>
  <c r="O325" i="58"/>
  <c r="N325" i="58"/>
  <c r="L325" i="58"/>
  <c r="K325" i="58"/>
  <c r="R324" i="58"/>
  <c r="Q324" i="58"/>
  <c r="O324" i="58"/>
  <c r="N324" i="58"/>
  <c r="L324" i="58"/>
  <c r="K324" i="58"/>
  <c r="R323" i="58"/>
  <c r="Q323" i="58"/>
  <c r="O323" i="58"/>
  <c r="N323" i="58"/>
  <c r="L323" i="58"/>
  <c r="K323" i="58"/>
  <c r="R322" i="58"/>
  <c r="Q322" i="58"/>
  <c r="O322" i="58"/>
  <c r="N322" i="58"/>
  <c r="L322" i="58"/>
  <c r="K322" i="58"/>
  <c r="R321" i="58"/>
  <c r="Q321" i="58"/>
  <c r="O321" i="58"/>
  <c r="N321" i="58"/>
  <c r="L321" i="58"/>
  <c r="K321" i="58"/>
  <c r="R320" i="58"/>
  <c r="Q320" i="58"/>
  <c r="O320" i="58"/>
  <c r="N320" i="58"/>
  <c r="L320" i="58"/>
  <c r="K320" i="58"/>
  <c r="R319" i="58"/>
  <c r="Q319" i="58"/>
  <c r="O319" i="58"/>
  <c r="N319" i="58"/>
  <c r="L319" i="58"/>
  <c r="K319" i="58"/>
  <c r="R318" i="58"/>
  <c r="Q318" i="58"/>
  <c r="O318" i="58"/>
  <c r="N318" i="58"/>
  <c r="L318" i="58"/>
  <c r="K318" i="58"/>
  <c r="R317" i="58"/>
  <c r="Q317" i="58"/>
  <c r="O317" i="58"/>
  <c r="N317" i="58"/>
  <c r="L317" i="58"/>
  <c r="K317" i="58"/>
  <c r="R316" i="58"/>
  <c r="Q316" i="58"/>
  <c r="O316" i="58"/>
  <c r="N316" i="58"/>
  <c r="L316" i="58"/>
  <c r="K316" i="58"/>
  <c r="R315" i="58"/>
  <c r="Q315" i="58"/>
  <c r="O315" i="58"/>
  <c r="N315" i="58"/>
  <c r="L315" i="58"/>
  <c r="K315" i="58"/>
  <c r="R314" i="58"/>
  <c r="Q314" i="58"/>
  <c r="O314" i="58"/>
  <c r="N314" i="58"/>
  <c r="L314" i="58"/>
  <c r="K314" i="58"/>
  <c r="R313" i="58"/>
  <c r="Q313" i="58"/>
  <c r="O313" i="58"/>
  <c r="N313" i="58"/>
  <c r="L313" i="58"/>
  <c r="K313" i="58"/>
  <c r="R312" i="58"/>
  <c r="Q312" i="58"/>
  <c r="O312" i="58"/>
  <c r="N312" i="58"/>
  <c r="L312" i="58"/>
  <c r="K312" i="58"/>
  <c r="R311" i="58"/>
  <c r="Q311" i="58"/>
  <c r="O311" i="58"/>
  <c r="N311" i="58"/>
  <c r="L311" i="58"/>
  <c r="K311" i="58"/>
  <c r="R310" i="58"/>
  <c r="Q310" i="58"/>
  <c r="O310" i="58"/>
  <c r="N310" i="58"/>
  <c r="L310" i="58"/>
  <c r="K310" i="58"/>
  <c r="R309" i="58"/>
  <c r="Q309" i="58"/>
  <c r="O309" i="58"/>
  <c r="N309" i="58"/>
  <c r="L309" i="58"/>
  <c r="K309" i="58"/>
  <c r="R308" i="58"/>
  <c r="Q308" i="58"/>
  <c r="O308" i="58"/>
  <c r="N308" i="58"/>
  <c r="L308" i="58"/>
  <c r="K308" i="58"/>
  <c r="R307" i="58"/>
  <c r="Q307" i="58"/>
  <c r="O307" i="58"/>
  <c r="N307" i="58"/>
  <c r="L307" i="58"/>
  <c r="K307" i="58"/>
  <c r="R306" i="58"/>
  <c r="Q306" i="58"/>
  <c r="O306" i="58"/>
  <c r="N306" i="58"/>
  <c r="L306" i="58"/>
  <c r="K306" i="58"/>
  <c r="R305" i="58"/>
  <c r="Q305" i="58"/>
  <c r="O305" i="58"/>
  <c r="N305" i="58"/>
  <c r="L305" i="58"/>
  <c r="K305" i="58"/>
  <c r="R304" i="58"/>
  <c r="Q304" i="58"/>
  <c r="O304" i="58"/>
  <c r="N304" i="58"/>
  <c r="L304" i="58"/>
  <c r="K304" i="58"/>
  <c r="R224" i="58"/>
  <c r="Q224" i="58"/>
  <c r="O224" i="58"/>
  <c r="N224" i="58"/>
  <c r="L224" i="58"/>
  <c r="K224" i="58"/>
  <c r="R302" i="58"/>
  <c r="Q302" i="58"/>
  <c r="O302" i="58"/>
  <c r="N302" i="58"/>
  <c r="L302" i="58"/>
  <c r="K302" i="58"/>
  <c r="R301" i="58"/>
  <c r="Q301" i="58"/>
  <c r="O301" i="58"/>
  <c r="N301" i="58"/>
  <c r="L301" i="58"/>
  <c r="K301" i="58"/>
  <c r="R406" i="58"/>
  <c r="Q406" i="58"/>
  <c r="O406" i="58"/>
  <c r="N406" i="58"/>
  <c r="L406" i="58"/>
  <c r="K406" i="58"/>
  <c r="R299" i="58"/>
  <c r="Q299" i="58"/>
  <c r="O299" i="58"/>
  <c r="N299" i="58"/>
  <c r="L299" i="58"/>
  <c r="K299" i="58"/>
  <c r="R54" i="58"/>
  <c r="Q54" i="58"/>
  <c r="O54" i="58"/>
  <c r="N54" i="58"/>
  <c r="L54" i="58"/>
  <c r="K54" i="58"/>
  <c r="R297" i="58"/>
  <c r="Q297" i="58"/>
  <c r="O297" i="58"/>
  <c r="N297" i="58"/>
  <c r="L297" i="58"/>
  <c r="K297" i="58"/>
  <c r="R296" i="58"/>
  <c r="Q296" i="58"/>
  <c r="O296" i="58"/>
  <c r="N296" i="58"/>
  <c r="L296" i="58"/>
  <c r="K296" i="58"/>
  <c r="R295" i="58"/>
  <c r="Q295" i="58"/>
  <c r="O295" i="58"/>
  <c r="N295" i="58"/>
  <c r="L295" i="58"/>
  <c r="K295" i="58"/>
  <c r="R294" i="58"/>
  <c r="Q294" i="58"/>
  <c r="O294" i="58"/>
  <c r="N294" i="58"/>
  <c r="L294" i="58"/>
  <c r="K294" i="58"/>
  <c r="R293" i="58"/>
  <c r="Q293" i="58"/>
  <c r="O293" i="58"/>
  <c r="N293" i="58"/>
  <c r="L293" i="58"/>
  <c r="K293" i="58"/>
  <c r="R292" i="58"/>
  <c r="Q292" i="58"/>
  <c r="O292" i="58"/>
  <c r="N292" i="58"/>
  <c r="L292" i="58"/>
  <c r="K292" i="58"/>
  <c r="R291" i="58"/>
  <c r="Q291" i="58"/>
  <c r="O291" i="58"/>
  <c r="N291" i="58"/>
  <c r="L291" i="58"/>
  <c r="K291" i="58"/>
  <c r="R781" i="58"/>
  <c r="Q781" i="58"/>
  <c r="O781" i="58"/>
  <c r="N781" i="58"/>
  <c r="L781" i="58"/>
  <c r="K781" i="58"/>
  <c r="R289" i="58"/>
  <c r="Q289" i="58"/>
  <c r="O289" i="58"/>
  <c r="N289" i="58"/>
  <c r="L289" i="58"/>
  <c r="K289" i="58"/>
  <c r="R544" i="58"/>
  <c r="Q544" i="58"/>
  <c r="O544" i="58"/>
  <c r="N544" i="58"/>
  <c r="L544" i="58"/>
  <c r="K544" i="58"/>
  <c r="R287" i="58"/>
  <c r="Q287" i="58"/>
  <c r="O287" i="58"/>
  <c r="N287" i="58"/>
  <c r="L287" i="58"/>
  <c r="K287" i="58"/>
  <c r="R53" i="58"/>
  <c r="Q53" i="58"/>
  <c r="O53" i="58"/>
  <c r="N53" i="58"/>
  <c r="L53" i="58"/>
  <c r="K53" i="58"/>
  <c r="R285" i="58"/>
  <c r="Q285" i="58"/>
  <c r="O285" i="58"/>
  <c r="N285" i="58"/>
  <c r="L285" i="58"/>
  <c r="K285" i="58"/>
  <c r="R284" i="58"/>
  <c r="Q284" i="58"/>
  <c r="O284" i="58"/>
  <c r="N284" i="58"/>
  <c r="L284" i="58"/>
  <c r="K284" i="58"/>
  <c r="R283" i="58"/>
  <c r="Q283" i="58"/>
  <c r="O283" i="58"/>
  <c r="N283" i="58"/>
  <c r="L283" i="58"/>
  <c r="K283" i="58"/>
  <c r="R282" i="58"/>
  <c r="Q282" i="58"/>
  <c r="O282" i="58"/>
  <c r="N282" i="58"/>
  <c r="L282" i="58"/>
  <c r="K282" i="58"/>
  <c r="R281" i="58"/>
  <c r="Q281" i="58"/>
  <c r="O281" i="58"/>
  <c r="N281" i="58"/>
  <c r="L281" i="58"/>
  <c r="K281" i="58"/>
  <c r="R583" i="58"/>
  <c r="Q583" i="58"/>
  <c r="O583" i="58"/>
  <c r="N583" i="58"/>
  <c r="L583" i="58"/>
  <c r="K583" i="58"/>
  <c r="R279" i="58"/>
  <c r="Q279" i="58"/>
  <c r="O279" i="58"/>
  <c r="N279" i="58"/>
  <c r="L279" i="58"/>
  <c r="K279" i="58"/>
  <c r="R278" i="58"/>
  <c r="Q278" i="58"/>
  <c r="O278" i="58"/>
  <c r="N278" i="58"/>
  <c r="L278" i="58"/>
  <c r="K278" i="58"/>
  <c r="R277" i="58"/>
  <c r="Q277" i="58"/>
  <c r="O277" i="58"/>
  <c r="N277" i="58"/>
  <c r="L277" i="58"/>
  <c r="K277" i="58"/>
  <c r="R276" i="58"/>
  <c r="Q276" i="58"/>
  <c r="O276" i="58"/>
  <c r="N276" i="58"/>
  <c r="L276" i="58"/>
  <c r="K276" i="58"/>
  <c r="R275" i="58"/>
  <c r="Q275" i="58"/>
  <c r="O275" i="58"/>
  <c r="N275" i="58"/>
  <c r="L275" i="58"/>
  <c r="K275" i="58"/>
  <c r="R274" i="58"/>
  <c r="Q274" i="58"/>
  <c r="O274" i="58"/>
  <c r="N274" i="58"/>
  <c r="L274" i="58"/>
  <c r="K274" i="58"/>
  <c r="R288" i="58"/>
  <c r="Q288" i="58"/>
  <c r="O288" i="58"/>
  <c r="N288" i="58"/>
  <c r="L288" i="58"/>
  <c r="K288" i="58"/>
  <c r="R272" i="58"/>
  <c r="Q272" i="58"/>
  <c r="O272" i="58"/>
  <c r="N272" i="58"/>
  <c r="L272" i="58"/>
  <c r="K272" i="58"/>
  <c r="R271" i="58"/>
  <c r="Q271" i="58"/>
  <c r="O271" i="58"/>
  <c r="N271" i="58"/>
  <c r="L271" i="58"/>
  <c r="K271" i="58"/>
  <c r="R270" i="58"/>
  <c r="Q270" i="58"/>
  <c r="O270" i="58"/>
  <c r="N270" i="58"/>
  <c r="L270" i="58"/>
  <c r="K270" i="58"/>
  <c r="R269" i="58"/>
  <c r="Q269" i="58"/>
  <c r="O269" i="58"/>
  <c r="N269" i="58"/>
  <c r="L269" i="58"/>
  <c r="K269" i="58"/>
  <c r="R268" i="58"/>
  <c r="Q268" i="58"/>
  <c r="O268" i="58"/>
  <c r="N268" i="58"/>
  <c r="L268" i="58"/>
  <c r="K268" i="58"/>
  <c r="R267" i="58"/>
  <c r="Q267" i="58"/>
  <c r="O267" i="58"/>
  <c r="N267" i="58"/>
  <c r="L267" i="58"/>
  <c r="K267" i="58"/>
  <c r="R266" i="58"/>
  <c r="Q266" i="58"/>
  <c r="O266" i="58"/>
  <c r="N266" i="58"/>
  <c r="L266" i="58"/>
  <c r="K266" i="58"/>
  <c r="R368" i="58"/>
  <c r="Q368" i="58"/>
  <c r="O368" i="58"/>
  <c r="N368" i="58"/>
  <c r="L368" i="58"/>
  <c r="K368" i="58"/>
  <c r="R264" i="58"/>
  <c r="Q264" i="58"/>
  <c r="O264" i="58"/>
  <c r="N264" i="58"/>
  <c r="L264" i="58"/>
  <c r="K264" i="58"/>
  <c r="R263" i="58"/>
  <c r="Q263" i="58"/>
  <c r="O263" i="58"/>
  <c r="N263" i="58"/>
  <c r="L263" i="58"/>
  <c r="K263" i="58"/>
  <c r="R262" i="58"/>
  <c r="Q262" i="58"/>
  <c r="O262" i="58"/>
  <c r="N262" i="58"/>
  <c r="L262" i="58"/>
  <c r="K262" i="58"/>
  <c r="R261" i="58"/>
  <c r="Q261" i="58"/>
  <c r="O261" i="58"/>
  <c r="N261" i="58"/>
  <c r="L261" i="58"/>
  <c r="K261" i="58"/>
  <c r="R87" i="58"/>
  <c r="Q87" i="58"/>
  <c r="O87" i="58"/>
  <c r="N87" i="58"/>
  <c r="L87" i="58"/>
  <c r="K87" i="58"/>
  <c r="R259" i="58"/>
  <c r="Q259" i="58"/>
  <c r="O259" i="58"/>
  <c r="N259" i="58"/>
  <c r="L259" i="58"/>
  <c r="K259" i="58"/>
  <c r="R258" i="58"/>
  <c r="Q258" i="58"/>
  <c r="O258" i="58"/>
  <c r="N258" i="58"/>
  <c r="L258" i="58"/>
  <c r="K258" i="58"/>
  <c r="R120" i="58"/>
  <c r="Q120" i="58"/>
  <c r="O120" i="58"/>
  <c r="N120" i="58"/>
  <c r="L120" i="58"/>
  <c r="K120" i="58"/>
  <c r="R256" i="58"/>
  <c r="Q256" i="58"/>
  <c r="O256" i="58"/>
  <c r="N256" i="58"/>
  <c r="L256" i="58"/>
  <c r="K256" i="58"/>
  <c r="R255" i="58"/>
  <c r="Q255" i="58"/>
  <c r="O255" i="58"/>
  <c r="N255" i="58"/>
  <c r="L255" i="58"/>
  <c r="K255" i="58"/>
  <c r="R254" i="58"/>
  <c r="Q254" i="58"/>
  <c r="O254" i="58"/>
  <c r="N254" i="58"/>
  <c r="L254" i="58"/>
  <c r="K254" i="58"/>
  <c r="R253" i="58"/>
  <c r="Q253" i="58"/>
  <c r="O253" i="58"/>
  <c r="N253" i="58"/>
  <c r="L253" i="58"/>
  <c r="K253" i="58"/>
  <c r="R252" i="58"/>
  <c r="Q252" i="58"/>
  <c r="O252" i="58"/>
  <c r="N252" i="58"/>
  <c r="L252" i="58"/>
  <c r="K252" i="58"/>
  <c r="R251" i="58"/>
  <c r="Q251" i="58"/>
  <c r="O251" i="58"/>
  <c r="N251" i="58"/>
  <c r="L251" i="58"/>
  <c r="K251" i="58"/>
  <c r="R250" i="58"/>
  <c r="Q250" i="58"/>
  <c r="O250" i="58"/>
  <c r="N250" i="58"/>
  <c r="L250" i="58"/>
  <c r="K250" i="58"/>
  <c r="R681" i="58"/>
  <c r="Q681" i="58"/>
  <c r="O681" i="58"/>
  <c r="N681" i="58"/>
  <c r="L681" i="58"/>
  <c r="K681" i="58"/>
  <c r="R622" i="58"/>
  <c r="Q622" i="58"/>
  <c r="O622" i="58"/>
  <c r="N622" i="58"/>
  <c r="L622" i="58"/>
  <c r="K622" i="58"/>
  <c r="R247" i="58"/>
  <c r="Q247" i="58"/>
  <c r="O247" i="58"/>
  <c r="N247" i="58"/>
  <c r="L247" i="58"/>
  <c r="K247" i="58"/>
  <c r="R778" i="58"/>
  <c r="Q778" i="58"/>
  <c r="O778" i="58"/>
  <c r="N778" i="58"/>
  <c r="L778" i="58"/>
  <c r="K778" i="58"/>
  <c r="R245" i="58"/>
  <c r="Q245" i="58"/>
  <c r="O245" i="58"/>
  <c r="N245" i="58"/>
  <c r="L245" i="58"/>
  <c r="K245" i="58"/>
  <c r="R244" i="58"/>
  <c r="Q244" i="58"/>
  <c r="O244" i="58"/>
  <c r="N244" i="58"/>
  <c r="L244" i="58"/>
  <c r="K244" i="58"/>
  <c r="R243" i="58"/>
  <c r="Q243" i="58"/>
  <c r="O243" i="58"/>
  <c r="N243" i="58"/>
  <c r="L243" i="58"/>
  <c r="K243" i="58"/>
  <c r="R242" i="58"/>
  <c r="Q242" i="58"/>
  <c r="O242" i="58"/>
  <c r="N242" i="58"/>
  <c r="L242" i="58"/>
  <c r="K242" i="58"/>
  <c r="R515" i="58"/>
  <c r="Q515" i="58"/>
  <c r="O515" i="58"/>
  <c r="N515" i="58"/>
  <c r="L515" i="58"/>
  <c r="K515" i="58"/>
  <c r="R240" i="58"/>
  <c r="Q240" i="58"/>
  <c r="O240" i="58"/>
  <c r="N240" i="58"/>
  <c r="L240" i="58"/>
  <c r="K240" i="58"/>
  <c r="R691" i="58"/>
  <c r="Q691" i="58"/>
  <c r="O691" i="58"/>
  <c r="N691" i="58"/>
  <c r="L691" i="58"/>
  <c r="K691" i="58"/>
  <c r="R238" i="58"/>
  <c r="Q238" i="58"/>
  <c r="O238" i="58"/>
  <c r="N238" i="58"/>
  <c r="L238" i="58"/>
  <c r="K238" i="58"/>
  <c r="R148" i="58"/>
  <c r="Q148" i="58"/>
  <c r="O148" i="58"/>
  <c r="N148" i="58"/>
  <c r="L148" i="58"/>
  <c r="K148" i="58"/>
  <c r="R236" i="58"/>
  <c r="Q236" i="58"/>
  <c r="O236" i="58"/>
  <c r="N236" i="58"/>
  <c r="L236" i="58"/>
  <c r="K236" i="58"/>
  <c r="R235" i="58"/>
  <c r="Q235" i="58"/>
  <c r="O235" i="58"/>
  <c r="N235" i="58"/>
  <c r="L235" i="58"/>
  <c r="K235" i="58"/>
  <c r="R234" i="58"/>
  <c r="Q234" i="58"/>
  <c r="O234" i="58"/>
  <c r="N234" i="58"/>
  <c r="L234" i="58"/>
  <c r="K234" i="58"/>
  <c r="R835" i="58"/>
  <c r="Q835" i="58"/>
  <c r="O835" i="58"/>
  <c r="N835" i="58"/>
  <c r="L835" i="58"/>
  <c r="K835" i="58"/>
  <c r="R232" i="58"/>
  <c r="Q232" i="58"/>
  <c r="O232" i="58"/>
  <c r="N232" i="58"/>
  <c r="L232" i="58"/>
  <c r="K232" i="58"/>
  <c r="R231" i="58"/>
  <c r="Q231" i="58"/>
  <c r="O231" i="58"/>
  <c r="N231" i="58"/>
  <c r="L231" i="58"/>
  <c r="K231" i="58"/>
  <c r="R230" i="58"/>
  <c r="Q230" i="58"/>
  <c r="O230" i="58"/>
  <c r="N230" i="58"/>
  <c r="L230" i="58"/>
  <c r="K230" i="58"/>
  <c r="R229" i="58"/>
  <c r="Q229" i="58"/>
  <c r="O229" i="58"/>
  <c r="N229" i="58"/>
  <c r="L229" i="58"/>
  <c r="K229" i="58"/>
  <c r="R228" i="58"/>
  <c r="Q228" i="58"/>
  <c r="O228" i="58"/>
  <c r="N228" i="58"/>
  <c r="L228" i="58"/>
  <c r="K228" i="58"/>
  <c r="R227" i="58"/>
  <c r="Q227" i="58"/>
  <c r="O227" i="58"/>
  <c r="N227" i="58"/>
  <c r="L227" i="58"/>
  <c r="K227" i="58"/>
  <c r="R226" i="58"/>
  <c r="Q226" i="58"/>
  <c r="O226" i="58"/>
  <c r="N226" i="58"/>
  <c r="L226" i="58"/>
  <c r="K226" i="58"/>
  <c r="R225" i="58"/>
  <c r="Q225" i="58"/>
  <c r="O225" i="58"/>
  <c r="N225" i="58"/>
  <c r="L225" i="58"/>
  <c r="K225" i="58"/>
  <c r="R796" i="58"/>
  <c r="Q796" i="58"/>
  <c r="O796" i="58"/>
  <c r="N796" i="58"/>
  <c r="L796" i="58"/>
  <c r="K796" i="58"/>
  <c r="R223" i="58"/>
  <c r="Q223" i="58"/>
  <c r="O223" i="58"/>
  <c r="N223" i="58"/>
  <c r="L223" i="58"/>
  <c r="K223" i="58"/>
  <c r="R627" i="58"/>
  <c r="Q627" i="58"/>
  <c r="O627" i="58"/>
  <c r="N627" i="58"/>
  <c r="L627" i="58"/>
  <c r="K627" i="58"/>
  <c r="R221" i="58"/>
  <c r="Q221" i="58"/>
  <c r="O221" i="58"/>
  <c r="N221" i="58"/>
  <c r="L221" i="58"/>
  <c r="K221" i="58"/>
  <c r="R220" i="58"/>
  <c r="Q220" i="58"/>
  <c r="O220" i="58"/>
  <c r="N220" i="58"/>
  <c r="L220" i="58"/>
  <c r="K220" i="58"/>
  <c r="R219" i="58"/>
  <c r="Q219" i="58"/>
  <c r="O219" i="58"/>
  <c r="N219" i="58"/>
  <c r="L219" i="58"/>
  <c r="K219" i="58"/>
  <c r="R494" i="58"/>
  <c r="Q494" i="58"/>
  <c r="O494" i="58"/>
  <c r="N494" i="58"/>
  <c r="L494" i="58"/>
  <c r="K494" i="58"/>
  <c r="R217" i="58"/>
  <c r="Q217" i="58"/>
  <c r="O217" i="58"/>
  <c r="N217" i="58"/>
  <c r="L217" i="58"/>
  <c r="K217" i="58"/>
  <c r="R216" i="58"/>
  <c r="Q216" i="58"/>
  <c r="O216" i="58"/>
  <c r="N216" i="58"/>
  <c r="L216" i="58"/>
  <c r="K216" i="58"/>
  <c r="R215" i="58"/>
  <c r="Q215" i="58"/>
  <c r="O215" i="58"/>
  <c r="N215" i="58"/>
  <c r="L215" i="58"/>
  <c r="K215" i="58"/>
  <c r="R214" i="58"/>
  <c r="Q214" i="58"/>
  <c r="O214" i="58"/>
  <c r="N214" i="58"/>
  <c r="L214" i="58"/>
  <c r="K214" i="58"/>
  <c r="R213" i="58"/>
  <c r="Q213" i="58"/>
  <c r="O213" i="58"/>
  <c r="N213" i="58"/>
  <c r="L213" i="58"/>
  <c r="K213" i="58"/>
  <c r="R212" i="58"/>
  <c r="Q212" i="58"/>
  <c r="O212" i="58"/>
  <c r="N212" i="58"/>
  <c r="L212" i="58"/>
  <c r="K212" i="58"/>
  <c r="R260" i="58"/>
  <c r="Q260" i="58"/>
  <c r="O260" i="58"/>
  <c r="N260" i="58"/>
  <c r="L260" i="58"/>
  <c r="K260" i="58"/>
  <c r="R210" i="58"/>
  <c r="Q210" i="58"/>
  <c r="O210" i="58"/>
  <c r="N210" i="58"/>
  <c r="L210" i="58"/>
  <c r="K210" i="58"/>
  <c r="R209" i="58"/>
  <c r="Q209" i="58"/>
  <c r="O209" i="58"/>
  <c r="N209" i="58"/>
  <c r="L209" i="58"/>
  <c r="K209" i="58"/>
  <c r="R208" i="58"/>
  <c r="Q208" i="58"/>
  <c r="O208" i="58"/>
  <c r="N208" i="58"/>
  <c r="L208" i="58"/>
  <c r="K208" i="58"/>
  <c r="R207" i="58"/>
  <c r="Q207" i="58"/>
  <c r="O207" i="58"/>
  <c r="N207" i="58"/>
  <c r="L207" i="58"/>
  <c r="K207" i="58"/>
  <c r="R206" i="58"/>
  <c r="Q206" i="58"/>
  <c r="O206" i="58"/>
  <c r="N206" i="58"/>
  <c r="L206" i="58"/>
  <c r="K206" i="58"/>
  <c r="R205" i="58"/>
  <c r="Q205" i="58"/>
  <c r="O205" i="58"/>
  <c r="N205" i="58"/>
  <c r="L205" i="58"/>
  <c r="K205" i="58"/>
  <c r="R204" i="58"/>
  <c r="Q204" i="58"/>
  <c r="O204" i="58"/>
  <c r="N204" i="58"/>
  <c r="L204" i="58"/>
  <c r="K204" i="58"/>
  <c r="R203" i="58"/>
  <c r="Q203" i="58"/>
  <c r="O203" i="58"/>
  <c r="N203" i="58"/>
  <c r="L203" i="58"/>
  <c r="K203" i="58"/>
  <c r="R202" i="58"/>
  <c r="Q202" i="58"/>
  <c r="O202" i="58"/>
  <c r="N202" i="58"/>
  <c r="L202" i="58"/>
  <c r="K202" i="58"/>
  <c r="R201" i="58"/>
  <c r="Q201" i="58"/>
  <c r="O201" i="58"/>
  <c r="N201" i="58"/>
  <c r="L201" i="58"/>
  <c r="K201" i="58"/>
  <c r="R200" i="58"/>
  <c r="Q200" i="58"/>
  <c r="O200" i="58"/>
  <c r="N200" i="58"/>
  <c r="L200" i="58"/>
  <c r="K200" i="58"/>
  <c r="R199" i="58"/>
  <c r="Q199" i="58"/>
  <c r="O199" i="58"/>
  <c r="N199" i="58"/>
  <c r="L199" i="58"/>
  <c r="K199" i="58"/>
  <c r="R198" i="58"/>
  <c r="Q198" i="58"/>
  <c r="O198" i="58"/>
  <c r="N198" i="58"/>
  <c r="L198" i="58"/>
  <c r="K198" i="58"/>
  <c r="R197" i="58"/>
  <c r="Q197" i="58"/>
  <c r="O197" i="58"/>
  <c r="N197" i="58"/>
  <c r="L197" i="58"/>
  <c r="K197" i="58"/>
  <c r="R196" i="58"/>
  <c r="Q196" i="58"/>
  <c r="O196" i="58"/>
  <c r="N196" i="58"/>
  <c r="L196" i="58"/>
  <c r="K196" i="58"/>
  <c r="R820" i="58"/>
  <c r="Q820" i="58"/>
  <c r="O820" i="58"/>
  <c r="N820" i="58"/>
  <c r="L820" i="58"/>
  <c r="K820" i="58"/>
  <c r="R194" i="58"/>
  <c r="Q194" i="58"/>
  <c r="O194" i="58"/>
  <c r="N194" i="58"/>
  <c r="L194" i="58"/>
  <c r="K194" i="58"/>
  <c r="R193" i="58"/>
  <c r="Q193" i="58"/>
  <c r="O193" i="58"/>
  <c r="N193" i="58"/>
  <c r="L193" i="58"/>
  <c r="K193" i="58"/>
  <c r="R192" i="58"/>
  <c r="Q192" i="58"/>
  <c r="O192" i="58"/>
  <c r="N192" i="58"/>
  <c r="L192" i="58"/>
  <c r="K192" i="58"/>
  <c r="R183" i="58"/>
  <c r="Q183" i="58"/>
  <c r="O183" i="58"/>
  <c r="N183" i="58"/>
  <c r="L183" i="58"/>
  <c r="K183" i="58"/>
  <c r="R190" i="58"/>
  <c r="Q190" i="58"/>
  <c r="O190" i="58"/>
  <c r="N190" i="58"/>
  <c r="L190" i="58"/>
  <c r="K190" i="58"/>
  <c r="R885" i="58"/>
  <c r="Q885" i="58"/>
  <c r="O885" i="58"/>
  <c r="N885" i="58"/>
  <c r="L885" i="58"/>
  <c r="K885" i="58"/>
  <c r="R188" i="58"/>
  <c r="Q188" i="58"/>
  <c r="O188" i="58"/>
  <c r="N188" i="58"/>
  <c r="L188" i="58"/>
  <c r="K188" i="58"/>
  <c r="R187" i="58"/>
  <c r="Q187" i="58"/>
  <c r="O187" i="58"/>
  <c r="N187" i="58"/>
  <c r="L187" i="58"/>
  <c r="K187" i="58"/>
  <c r="R338" i="58"/>
  <c r="Q338" i="58"/>
  <c r="O338" i="58"/>
  <c r="N338" i="58"/>
  <c r="L338" i="58"/>
  <c r="K338" i="58"/>
  <c r="R185" i="58"/>
  <c r="Q185" i="58"/>
  <c r="O185" i="58"/>
  <c r="N185" i="58"/>
  <c r="L185" i="58"/>
  <c r="K185" i="58"/>
  <c r="R184" i="58"/>
  <c r="Q184" i="58"/>
  <c r="O184" i="58"/>
  <c r="N184" i="58"/>
  <c r="L184" i="58"/>
  <c r="K184" i="58"/>
  <c r="R369" i="58"/>
  <c r="Q369" i="58"/>
  <c r="O369" i="58"/>
  <c r="N369" i="58"/>
  <c r="L369" i="58"/>
  <c r="K369" i="58"/>
  <c r="R182" i="58"/>
  <c r="Q182" i="58"/>
  <c r="O182" i="58"/>
  <c r="N182" i="58"/>
  <c r="L182" i="58"/>
  <c r="K182" i="58"/>
  <c r="R132" i="58"/>
  <c r="Q132" i="58"/>
  <c r="O132" i="58"/>
  <c r="N132" i="58"/>
  <c r="L132" i="58"/>
  <c r="K132" i="58"/>
  <c r="R180" i="58"/>
  <c r="Q180" i="58"/>
  <c r="O180" i="58"/>
  <c r="N180" i="58"/>
  <c r="L180" i="58"/>
  <c r="K180" i="58"/>
  <c r="R179" i="58"/>
  <c r="Q179" i="58"/>
  <c r="O179" i="58"/>
  <c r="N179" i="58"/>
  <c r="L179" i="58"/>
  <c r="K179" i="58"/>
  <c r="R178" i="58"/>
  <c r="Q178" i="58"/>
  <c r="O178" i="58"/>
  <c r="N178" i="58"/>
  <c r="L178" i="58"/>
  <c r="K178" i="58"/>
  <c r="R177" i="58"/>
  <c r="Q177" i="58"/>
  <c r="O177" i="58"/>
  <c r="N177" i="58"/>
  <c r="L177" i="58"/>
  <c r="K177" i="58"/>
  <c r="R176" i="58"/>
  <c r="Q176" i="58"/>
  <c r="O176" i="58"/>
  <c r="N176" i="58"/>
  <c r="L176" i="58"/>
  <c r="K176" i="58"/>
  <c r="R175" i="58"/>
  <c r="Q175" i="58"/>
  <c r="O175" i="58"/>
  <c r="N175" i="58"/>
  <c r="L175" i="58"/>
  <c r="K175" i="58"/>
  <c r="R174" i="58"/>
  <c r="Q174" i="58"/>
  <c r="O174" i="58"/>
  <c r="N174" i="58"/>
  <c r="L174" i="58"/>
  <c r="K174" i="58"/>
  <c r="R173" i="58"/>
  <c r="Q173" i="58"/>
  <c r="O173" i="58"/>
  <c r="N173" i="58"/>
  <c r="L173" i="58"/>
  <c r="K173" i="58"/>
  <c r="R172" i="58"/>
  <c r="Q172" i="58"/>
  <c r="O172" i="58"/>
  <c r="N172" i="58"/>
  <c r="L172" i="58"/>
  <c r="K172" i="58"/>
  <c r="R171" i="58"/>
  <c r="Q171" i="58"/>
  <c r="O171" i="58"/>
  <c r="N171" i="58"/>
  <c r="L171" i="58"/>
  <c r="K171" i="58"/>
  <c r="R170" i="58"/>
  <c r="Q170" i="58"/>
  <c r="O170" i="58"/>
  <c r="N170" i="58"/>
  <c r="L170" i="58"/>
  <c r="K170" i="58"/>
  <c r="R169" i="58"/>
  <c r="Q169" i="58"/>
  <c r="O169" i="58"/>
  <c r="N169" i="58"/>
  <c r="L169" i="58"/>
  <c r="K169" i="58"/>
  <c r="R168" i="58"/>
  <c r="Q168" i="58"/>
  <c r="O168" i="58"/>
  <c r="N168" i="58"/>
  <c r="L168" i="58"/>
  <c r="K168" i="58"/>
  <c r="R167" i="58"/>
  <c r="Q167" i="58"/>
  <c r="O167" i="58"/>
  <c r="N167" i="58"/>
  <c r="L167" i="58"/>
  <c r="K167" i="58"/>
  <c r="R166" i="58"/>
  <c r="Q166" i="58"/>
  <c r="O166" i="58"/>
  <c r="N166" i="58"/>
  <c r="L166" i="58"/>
  <c r="K166" i="58"/>
  <c r="R165" i="58"/>
  <c r="Q165" i="58"/>
  <c r="O165" i="58"/>
  <c r="N165" i="58"/>
  <c r="L165" i="58"/>
  <c r="K165" i="58"/>
  <c r="R164" i="58"/>
  <c r="Q164" i="58"/>
  <c r="O164" i="58"/>
  <c r="N164" i="58"/>
  <c r="L164" i="58"/>
  <c r="K164" i="58"/>
  <c r="R163" i="58"/>
  <c r="Q163" i="58"/>
  <c r="O163" i="58"/>
  <c r="N163" i="58"/>
  <c r="L163" i="58"/>
  <c r="K163" i="58"/>
  <c r="R162" i="58"/>
  <c r="Q162" i="58"/>
  <c r="O162" i="58"/>
  <c r="N162" i="58"/>
  <c r="L162" i="58"/>
  <c r="K162" i="58"/>
  <c r="R161" i="58"/>
  <c r="Q161" i="58"/>
  <c r="O161" i="58"/>
  <c r="N161" i="58"/>
  <c r="L161" i="58"/>
  <c r="K161" i="58"/>
  <c r="R160" i="58"/>
  <c r="Q160" i="58"/>
  <c r="O160" i="58"/>
  <c r="N160" i="58"/>
  <c r="L160" i="58"/>
  <c r="K160" i="58"/>
  <c r="R159" i="58"/>
  <c r="Q159" i="58"/>
  <c r="O159" i="58"/>
  <c r="N159" i="58"/>
  <c r="L159" i="58"/>
  <c r="K159" i="58"/>
  <c r="R158" i="58"/>
  <c r="Q158" i="58"/>
  <c r="O158" i="58"/>
  <c r="N158" i="58"/>
  <c r="L158" i="58"/>
  <c r="K158" i="58"/>
  <c r="R157" i="58"/>
  <c r="Q157" i="58"/>
  <c r="O157" i="58"/>
  <c r="N157" i="58"/>
  <c r="L157" i="58"/>
  <c r="K157" i="58"/>
  <c r="R156" i="58"/>
  <c r="Q156" i="58"/>
  <c r="O156" i="58"/>
  <c r="N156" i="58"/>
  <c r="L156" i="58"/>
  <c r="K156" i="58"/>
  <c r="R155" i="58"/>
  <c r="Q155" i="58"/>
  <c r="O155" i="58"/>
  <c r="N155" i="58"/>
  <c r="L155" i="58"/>
  <c r="K155" i="58"/>
  <c r="R154" i="58"/>
  <c r="Q154" i="58"/>
  <c r="O154" i="58"/>
  <c r="N154" i="58"/>
  <c r="L154" i="58"/>
  <c r="K154" i="58"/>
  <c r="R265" i="58"/>
  <c r="Q265" i="58"/>
  <c r="O265" i="58"/>
  <c r="N265" i="58"/>
  <c r="L265" i="58"/>
  <c r="K265" i="58"/>
  <c r="R152" i="58"/>
  <c r="Q152" i="58"/>
  <c r="O152" i="58"/>
  <c r="N152" i="58"/>
  <c r="L152" i="58"/>
  <c r="K152" i="58"/>
  <c r="R151" i="58"/>
  <c r="Q151" i="58"/>
  <c r="O151" i="58"/>
  <c r="N151" i="58"/>
  <c r="L151" i="58"/>
  <c r="K151" i="58"/>
  <c r="R734" i="58"/>
  <c r="Q734" i="58"/>
  <c r="O734" i="58"/>
  <c r="N734" i="58"/>
  <c r="L734" i="58"/>
  <c r="K734" i="58"/>
  <c r="R882" i="58"/>
  <c r="Q882" i="58"/>
  <c r="O882" i="58"/>
  <c r="N882" i="58"/>
  <c r="L882" i="58"/>
  <c r="K882" i="58"/>
  <c r="R47" i="58"/>
  <c r="Q47" i="58"/>
  <c r="O47" i="58"/>
  <c r="N47" i="58"/>
  <c r="L47" i="58"/>
  <c r="K47" i="58"/>
  <c r="R147" i="58"/>
  <c r="Q147" i="58"/>
  <c r="O147" i="58"/>
  <c r="N147" i="58"/>
  <c r="L147" i="58"/>
  <c r="K147" i="58"/>
  <c r="R146" i="58"/>
  <c r="Q146" i="58"/>
  <c r="O146" i="58"/>
  <c r="N146" i="58"/>
  <c r="L146" i="58"/>
  <c r="K146" i="58"/>
  <c r="R145" i="58"/>
  <c r="Q145" i="58"/>
  <c r="O145" i="58"/>
  <c r="N145" i="58"/>
  <c r="L145" i="58"/>
  <c r="K145" i="58"/>
  <c r="R144" i="58"/>
  <c r="Q144" i="58"/>
  <c r="O144" i="58"/>
  <c r="N144" i="58"/>
  <c r="L144" i="58"/>
  <c r="K144" i="58"/>
  <c r="R143" i="58"/>
  <c r="Q143" i="58"/>
  <c r="O143" i="58"/>
  <c r="N143" i="58"/>
  <c r="L143" i="58"/>
  <c r="K143" i="58"/>
  <c r="R716" i="58"/>
  <c r="Q716" i="58"/>
  <c r="O716" i="58"/>
  <c r="N716" i="58"/>
  <c r="L716" i="58"/>
  <c r="K716" i="58"/>
  <c r="R141" i="58"/>
  <c r="Q141" i="58"/>
  <c r="O141" i="58"/>
  <c r="N141" i="58"/>
  <c r="L141" i="58"/>
  <c r="K141" i="58"/>
  <c r="R140" i="58"/>
  <c r="Q140" i="58"/>
  <c r="O140" i="58"/>
  <c r="N140" i="58"/>
  <c r="L140" i="58"/>
  <c r="K140" i="58"/>
  <c r="R195" i="58"/>
  <c r="Q195" i="58"/>
  <c r="O195" i="58"/>
  <c r="N195" i="58"/>
  <c r="L195" i="58"/>
  <c r="K195" i="58"/>
  <c r="R138" i="58"/>
  <c r="Q138" i="58"/>
  <c r="O138" i="58"/>
  <c r="N138" i="58"/>
  <c r="L138" i="58"/>
  <c r="K138" i="58"/>
  <c r="R137" i="58"/>
  <c r="Q137" i="58"/>
  <c r="O137" i="58"/>
  <c r="N137" i="58"/>
  <c r="L137" i="58"/>
  <c r="K137" i="58"/>
  <c r="R136" i="58"/>
  <c r="Q136" i="58"/>
  <c r="O136" i="58"/>
  <c r="N136" i="58"/>
  <c r="L136" i="58"/>
  <c r="K136" i="58"/>
  <c r="R135" i="58"/>
  <c r="Q135" i="58"/>
  <c r="O135" i="58"/>
  <c r="N135" i="58"/>
  <c r="L135" i="58"/>
  <c r="K135" i="58"/>
  <c r="R134" i="58"/>
  <c r="Q134" i="58"/>
  <c r="O134" i="58"/>
  <c r="N134" i="58"/>
  <c r="L134" i="58"/>
  <c r="K134" i="58"/>
  <c r="R133" i="58"/>
  <c r="Q133" i="58"/>
  <c r="O133" i="58"/>
  <c r="N133" i="58"/>
  <c r="L133" i="58"/>
  <c r="K133" i="58"/>
  <c r="R12" i="58"/>
  <c r="Q12" i="58"/>
  <c r="O12" i="58"/>
  <c r="N12" i="58"/>
  <c r="L12" i="58"/>
  <c r="K12" i="58"/>
  <c r="R131" i="58"/>
  <c r="Q131" i="58"/>
  <c r="O131" i="58"/>
  <c r="N131" i="58"/>
  <c r="L131" i="58"/>
  <c r="K131" i="58"/>
  <c r="R130" i="58"/>
  <c r="Q130" i="58"/>
  <c r="O130" i="58"/>
  <c r="N130" i="58"/>
  <c r="L130" i="58"/>
  <c r="K130" i="58"/>
  <c r="R129" i="58"/>
  <c r="Q129" i="58"/>
  <c r="O129" i="58"/>
  <c r="N129" i="58"/>
  <c r="L129" i="58"/>
  <c r="K129" i="58"/>
  <c r="R128" i="58"/>
  <c r="Q128" i="58"/>
  <c r="O128" i="58"/>
  <c r="N128" i="58"/>
  <c r="L128" i="58"/>
  <c r="K128" i="58"/>
  <c r="R139" i="58"/>
  <c r="Q139" i="58"/>
  <c r="O139" i="58"/>
  <c r="N139" i="58"/>
  <c r="L139" i="58"/>
  <c r="K139" i="58"/>
  <c r="R126" i="58"/>
  <c r="Q126" i="58"/>
  <c r="O126" i="58"/>
  <c r="N126" i="58"/>
  <c r="L126" i="58"/>
  <c r="K126" i="58"/>
  <c r="R4" i="58"/>
  <c r="Q4" i="58"/>
  <c r="O4" i="58"/>
  <c r="N4" i="58"/>
  <c r="L4" i="58"/>
  <c r="K4" i="58"/>
  <c r="R124" i="58"/>
  <c r="Q124" i="58"/>
  <c r="O124" i="58"/>
  <c r="N124" i="58"/>
  <c r="L124" i="58"/>
  <c r="K124" i="58"/>
  <c r="R123" i="58"/>
  <c r="Q123" i="58"/>
  <c r="O123" i="58"/>
  <c r="N123" i="58"/>
  <c r="L123" i="58"/>
  <c r="K123" i="58"/>
  <c r="R6" i="58"/>
  <c r="Q6" i="58"/>
  <c r="O6" i="58"/>
  <c r="N6" i="58"/>
  <c r="L6" i="58"/>
  <c r="K6" i="58"/>
  <c r="R121" i="58"/>
  <c r="Q121" i="58"/>
  <c r="O121" i="58"/>
  <c r="N121" i="58"/>
  <c r="L121" i="58"/>
  <c r="K121" i="58"/>
  <c r="R122" i="58"/>
  <c r="Q122" i="58"/>
  <c r="O122" i="58"/>
  <c r="N122" i="58"/>
  <c r="L122" i="58"/>
  <c r="K122" i="58"/>
  <c r="R119" i="58"/>
  <c r="Q119" i="58"/>
  <c r="O119" i="58"/>
  <c r="N119" i="58"/>
  <c r="L119" i="58"/>
  <c r="K119" i="58"/>
  <c r="R118" i="58"/>
  <c r="Q118" i="58"/>
  <c r="O118" i="58"/>
  <c r="N118" i="58"/>
  <c r="L118" i="58"/>
  <c r="K118" i="58"/>
  <c r="R117" i="58"/>
  <c r="Q117" i="58"/>
  <c r="O117" i="58"/>
  <c r="N117" i="58"/>
  <c r="L117" i="58"/>
  <c r="K117" i="58"/>
  <c r="R116" i="58"/>
  <c r="Q116" i="58"/>
  <c r="O116" i="58"/>
  <c r="N116" i="58"/>
  <c r="L116" i="58"/>
  <c r="K116" i="58"/>
  <c r="R115" i="58"/>
  <c r="Q115" i="58"/>
  <c r="O115" i="58"/>
  <c r="N115" i="58"/>
  <c r="L115" i="58"/>
  <c r="K115" i="58"/>
  <c r="R114" i="58"/>
  <c r="Q114" i="58"/>
  <c r="O114" i="58"/>
  <c r="N114" i="58"/>
  <c r="L114" i="58"/>
  <c r="K114" i="58"/>
  <c r="R113" i="58"/>
  <c r="Q113" i="58"/>
  <c r="O113" i="58"/>
  <c r="N113" i="58"/>
  <c r="L113" i="58"/>
  <c r="K113" i="58"/>
  <c r="R112" i="58"/>
  <c r="Q112" i="58"/>
  <c r="O112" i="58"/>
  <c r="N112" i="58"/>
  <c r="L112" i="58"/>
  <c r="K112" i="58"/>
  <c r="R45" i="58"/>
  <c r="Q45" i="58"/>
  <c r="O45" i="58"/>
  <c r="N45" i="58"/>
  <c r="L45" i="58"/>
  <c r="K45" i="58"/>
  <c r="R660" i="58"/>
  <c r="Q660" i="58"/>
  <c r="O660" i="58"/>
  <c r="N660" i="58"/>
  <c r="L660" i="58"/>
  <c r="K660" i="58"/>
  <c r="R109" i="58"/>
  <c r="Q109" i="58"/>
  <c r="O109" i="58"/>
  <c r="N109" i="58"/>
  <c r="L109" i="58"/>
  <c r="K109" i="58"/>
  <c r="R399" i="58"/>
  <c r="Q399" i="58"/>
  <c r="O399" i="58"/>
  <c r="N399" i="58"/>
  <c r="L399" i="58"/>
  <c r="K399" i="58"/>
  <c r="R107" i="58"/>
  <c r="Q107" i="58"/>
  <c r="O107" i="58"/>
  <c r="N107" i="58"/>
  <c r="L107" i="58"/>
  <c r="K107" i="58"/>
  <c r="R106" i="58"/>
  <c r="Q106" i="58"/>
  <c r="O106" i="58"/>
  <c r="N106" i="58"/>
  <c r="L106" i="58"/>
  <c r="K106" i="58"/>
  <c r="R105" i="58"/>
  <c r="Q105" i="58"/>
  <c r="O105" i="58"/>
  <c r="N105" i="58"/>
  <c r="L105" i="58"/>
  <c r="K105" i="58"/>
  <c r="R104" i="58"/>
  <c r="Q104" i="58"/>
  <c r="O104" i="58"/>
  <c r="N104" i="58"/>
  <c r="L104" i="58"/>
  <c r="K104" i="58"/>
  <c r="R103" i="58"/>
  <c r="Q103" i="58"/>
  <c r="O103" i="58"/>
  <c r="N103" i="58"/>
  <c r="L103" i="58"/>
  <c r="K103" i="58"/>
  <c r="R102" i="58"/>
  <c r="Q102" i="58"/>
  <c r="O102" i="58"/>
  <c r="N102" i="58"/>
  <c r="L102" i="58"/>
  <c r="K102" i="58"/>
  <c r="R101" i="58"/>
  <c r="Q101" i="58"/>
  <c r="O101" i="58"/>
  <c r="N101" i="58"/>
  <c r="L101" i="58"/>
  <c r="K101" i="58"/>
  <c r="R100" i="58"/>
  <c r="Q100" i="58"/>
  <c r="O100" i="58"/>
  <c r="N100" i="58"/>
  <c r="L100" i="58"/>
  <c r="K100" i="58"/>
  <c r="R99" i="58"/>
  <c r="Q99" i="58"/>
  <c r="O99" i="58"/>
  <c r="N99" i="58"/>
  <c r="L99" i="58"/>
  <c r="K99" i="58"/>
  <c r="R111" i="58"/>
  <c r="Q111" i="58"/>
  <c r="O111" i="58"/>
  <c r="N111" i="58"/>
  <c r="L111" i="58"/>
  <c r="K111" i="58"/>
  <c r="R97" i="58"/>
  <c r="Q97" i="58"/>
  <c r="O97" i="58"/>
  <c r="N97" i="58"/>
  <c r="L97" i="58"/>
  <c r="K97" i="58"/>
  <c r="R273" i="58"/>
  <c r="Q273" i="58"/>
  <c r="O273" i="58"/>
  <c r="N273" i="58"/>
  <c r="L273" i="58"/>
  <c r="K273" i="58"/>
  <c r="R95" i="58"/>
  <c r="Q95" i="58"/>
  <c r="O95" i="58"/>
  <c r="N95" i="58"/>
  <c r="L95" i="58"/>
  <c r="K95" i="58"/>
  <c r="R873" i="58"/>
  <c r="Q873" i="58"/>
  <c r="O873" i="58"/>
  <c r="N873" i="58"/>
  <c r="L873" i="58"/>
  <c r="K873" i="58"/>
  <c r="R93" i="58"/>
  <c r="Q93" i="58"/>
  <c r="O93" i="58"/>
  <c r="N93" i="58"/>
  <c r="L93" i="58"/>
  <c r="K93" i="58"/>
  <c r="R92" i="58"/>
  <c r="Q92" i="58"/>
  <c r="O92" i="58"/>
  <c r="N92" i="58"/>
  <c r="L92" i="58"/>
  <c r="K92" i="58"/>
  <c r="R91" i="58"/>
  <c r="Q91" i="58"/>
  <c r="O91" i="58"/>
  <c r="N91" i="58"/>
  <c r="L91" i="58"/>
  <c r="K91" i="58"/>
  <c r="R90" i="58"/>
  <c r="Q90" i="58"/>
  <c r="O90" i="58"/>
  <c r="N90" i="58"/>
  <c r="L90" i="58"/>
  <c r="K90" i="58"/>
  <c r="R89" i="58"/>
  <c r="Q89" i="58"/>
  <c r="O89" i="58"/>
  <c r="N89" i="58"/>
  <c r="L89" i="58"/>
  <c r="K89" i="58"/>
  <c r="R88" i="58"/>
  <c r="Q88" i="58"/>
  <c r="O88" i="58"/>
  <c r="N88" i="58"/>
  <c r="L88" i="58"/>
  <c r="K88" i="58"/>
  <c r="R772" i="58"/>
  <c r="Q772" i="58"/>
  <c r="O772" i="58"/>
  <c r="N772" i="58"/>
  <c r="L772" i="58"/>
  <c r="K772" i="58"/>
  <c r="R86" i="58"/>
  <c r="Q86" i="58"/>
  <c r="O86" i="58"/>
  <c r="N86" i="58"/>
  <c r="L86" i="58"/>
  <c r="K86" i="58"/>
  <c r="R85" i="58"/>
  <c r="Q85" i="58"/>
  <c r="O85" i="58"/>
  <c r="N85" i="58"/>
  <c r="L85" i="58"/>
  <c r="K85" i="58"/>
  <c r="R84" i="58"/>
  <c r="Q84" i="58"/>
  <c r="O84" i="58"/>
  <c r="N84" i="58"/>
  <c r="L84" i="58"/>
  <c r="K84" i="58"/>
  <c r="R83" i="58"/>
  <c r="Q83" i="58"/>
  <c r="O83" i="58"/>
  <c r="N83" i="58"/>
  <c r="L83" i="58"/>
  <c r="K83" i="58"/>
  <c r="R82" i="58"/>
  <c r="Q82" i="58"/>
  <c r="O82" i="58"/>
  <c r="N82" i="58"/>
  <c r="L82" i="58"/>
  <c r="K82" i="58"/>
  <c r="R81" i="58"/>
  <c r="Q81" i="58"/>
  <c r="O81" i="58"/>
  <c r="N81" i="58"/>
  <c r="L81" i="58"/>
  <c r="K81" i="58"/>
  <c r="R80" i="58"/>
  <c r="Q80" i="58"/>
  <c r="O80" i="58"/>
  <c r="N80" i="58"/>
  <c r="L80" i="58"/>
  <c r="K80" i="58"/>
  <c r="R79" i="58"/>
  <c r="Q79" i="58"/>
  <c r="O79" i="58"/>
  <c r="N79" i="58"/>
  <c r="L79" i="58"/>
  <c r="K79" i="58"/>
  <c r="R78" i="58"/>
  <c r="Q78" i="58"/>
  <c r="O78" i="58"/>
  <c r="N78" i="58"/>
  <c r="L78" i="58"/>
  <c r="K78" i="58"/>
  <c r="R77" i="58"/>
  <c r="Q77" i="58"/>
  <c r="O77" i="58"/>
  <c r="N77" i="58"/>
  <c r="L77" i="58"/>
  <c r="K77" i="58"/>
  <c r="R76" i="58"/>
  <c r="Q76" i="58"/>
  <c r="O76" i="58"/>
  <c r="N76" i="58"/>
  <c r="L76" i="58"/>
  <c r="K76" i="58"/>
  <c r="R75" i="58"/>
  <c r="Q75" i="58"/>
  <c r="O75" i="58"/>
  <c r="N75" i="58"/>
  <c r="L75" i="58"/>
  <c r="K75" i="58"/>
  <c r="R775" i="58"/>
  <c r="Q775" i="58"/>
  <c r="O775" i="58"/>
  <c r="N775" i="58"/>
  <c r="L775" i="58"/>
  <c r="K775" i="58"/>
  <c r="R73" i="58"/>
  <c r="Q73" i="58"/>
  <c r="O73" i="58"/>
  <c r="N73" i="58"/>
  <c r="L73" i="58"/>
  <c r="K73" i="58"/>
  <c r="R290" i="58"/>
  <c r="Q290" i="58"/>
  <c r="O290" i="58"/>
  <c r="N290" i="58"/>
  <c r="L290" i="58"/>
  <c r="K290" i="58"/>
  <c r="R70" i="58"/>
  <c r="Q70" i="58"/>
  <c r="O70" i="58"/>
  <c r="N70" i="58"/>
  <c r="L70" i="58"/>
  <c r="K70" i="58"/>
  <c r="R69" i="58"/>
  <c r="Q69" i="58"/>
  <c r="O69" i="58"/>
  <c r="N69" i="58"/>
  <c r="L69" i="58"/>
  <c r="K69" i="58"/>
  <c r="R68" i="58"/>
  <c r="Q68" i="58"/>
  <c r="O68" i="58"/>
  <c r="N68" i="58"/>
  <c r="L68" i="58"/>
  <c r="K68" i="58"/>
  <c r="R67" i="58"/>
  <c r="Q67" i="58"/>
  <c r="O67" i="58"/>
  <c r="N67" i="58"/>
  <c r="L67" i="58"/>
  <c r="K67" i="58"/>
  <c r="R66" i="58"/>
  <c r="Q66" i="58"/>
  <c r="O66" i="58"/>
  <c r="N66" i="58"/>
  <c r="L66" i="58"/>
  <c r="K66" i="58"/>
  <c r="R65" i="58"/>
  <c r="Q65" i="58"/>
  <c r="O65" i="58"/>
  <c r="N65" i="58"/>
  <c r="L65" i="58"/>
  <c r="K65" i="58"/>
  <c r="R64" i="58"/>
  <c r="Q64" i="58"/>
  <c r="O64" i="58"/>
  <c r="N64" i="58"/>
  <c r="L64" i="58"/>
  <c r="K64" i="58"/>
  <c r="R63" i="58"/>
  <c r="Q63" i="58"/>
  <c r="O63" i="58"/>
  <c r="N63" i="58"/>
  <c r="L63" i="58"/>
  <c r="K63" i="58"/>
  <c r="R62" i="58"/>
  <c r="Q62" i="58"/>
  <c r="O62" i="58"/>
  <c r="N62" i="58"/>
  <c r="L62" i="58"/>
  <c r="K62" i="58"/>
  <c r="R61" i="58"/>
  <c r="Q61" i="58"/>
  <c r="O61" i="58"/>
  <c r="N61" i="58"/>
  <c r="L61" i="58"/>
  <c r="K61" i="58"/>
  <c r="R60" i="58"/>
  <c r="Q60" i="58"/>
  <c r="O60" i="58"/>
  <c r="N60" i="58"/>
  <c r="L60" i="58"/>
  <c r="K60" i="58"/>
  <c r="R59" i="58"/>
  <c r="Q59" i="58"/>
  <c r="O59" i="58"/>
  <c r="N59" i="58"/>
  <c r="L59" i="58"/>
  <c r="K59" i="58"/>
  <c r="R58" i="58"/>
  <c r="Q58" i="58"/>
  <c r="O58" i="58"/>
  <c r="N58" i="58"/>
  <c r="L58" i="58"/>
  <c r="K58" i="58"/>
  <c r="R57" i="58"/>
  <c r="Q57" i="58"/>
  <c r="O57" i="58"/>
  <c r="N57" i="58"/>
  <c r="L57" i="58"/>
  <c r="K57" i="58"/>
  <c r="R56" i="58"/>
  <c r="Q56" i="58"/>
  <c r="O56" i="58"/>
  <c r="N56" i="58"/>
  <c r="L56" i="58"/>
  <c r="K56" i="58"/>
  <c r="R488" i="58"/>
  <c r="Q488" i="58"/>
  <c r="O488" i="58"/>
  <c r="N488" i="58"/>
  <c r="L488" i="58"/>
  <c r="K488" i="58"/>
  <c r="R855" i="58"/>
  <c r="Q855" i="58"/>
  <c r="O855" i="58"/>
  <c r="N855" i="58"/>
  <c r="L855" i="58"/>
  <c r="K855" i="58"/>
  <c r="R211" i="58"/>
  <c r="Q211" i="58"/>
  <c r="O211" i="58"/>
  <c r="N211" i="58"/>
  <c r="L211" i="58"/>
  <c r="K211" i="58"/>
  <c r="R52" i="58"/>
  <c r="Q52" i="58"/>
  <c r="O52" i="58"/>
  <c r="N52" i="58"/>
  <c r="L52" i="58"/>
  <c r="K52" i="58"/>
  <c r="R51" i="58"/>
  <c r="Q51" i="58"/>
  <c r="O51" i="58"/>
  <c r="N51" i="58"/>
  <c r="L51" i="58"/>
  <c r="K51" i="58"/>
  <c r="R50" i="58"/>
  <c r="Q50" i="58"/>
  <c r="O50" i="58"/>
  <c r="N50" i="58"/>
  <c r="L50" i="58"/>
  <c r="K50" i="58"/>
  <c r="R49" i="58"/>
  <c r="Q49" i="58"/>
  <c r="O49" i="58"/>
  <c r="N49" i="58"/>
  <c r="L49" i="58"/>
  <c r="K49" i="58"/>
  <c r="R48" i="58"/>
  <c r="Q48" i="58"/>
  <c r="O48" i="58"/>
  <c r="N48" i="58"/>
  <c r="L48" i="58"/>
  <c r="K48" i="58"/>
  <c r="R98" i="58"/>
  <c r="Q98" i="58"/>
  <c r="O98" i="58"/>
  <c r="N98" i="58"/>
  <c r="L98" i="58"/>
  <c r="K98" i="58"/>
  <c r="R46" i="58"/>
  <c r="Q46" i="58"/>
  <c r="O46" i="58"/>
  <c r="N46" i="58"/>
  <c r="L46" i="58"/>
  <c r="K46" i="58"/>
  <c r="R233" i="58"/>
  <c r="Q233" i="58"/>
  <c r="O233" i="58"/>
  <c r="N233" i="58"/>
  <c r="L233" i="58"/>
  <c r="K233" i="58"/>
  <c r="R44" i="58"/>
  <c r="Q44" i="58"/>
  <c r="O44" i="58"/>
  <c r="N44" i="58"/>
  <c r="L44" i="58"/>
  <c r="K44" i="58"/>
  <c r="R43" i="58"/>
  <c r="Q43" i="58"/>
  <c r="O43" i="58"/>
  <c r="N43" i="58"/>
  <c r="L43" i="58"/>
  <c r="K43" i="58"/>
  <c r="R42" i="58"/>
  <c r="Q42" i="58"/>
  <c r="O42" i="58"/>
  <c r="N42" i="58"/>
  <c r="L42" i="58"/>
  <c r="K42" i="58"/>
  <c r="R41" i="58"/>
  <c r="Q41" i="58"/>
  <c r="O41" i="58"/>
  <c r="N41" i="58"/>
  <c r="L41" i="58"/>
  <c r="K41" i="58"/>
  <c r="R40" i="58"/>
  <c r="Q40" i="58"/>
  <c r="O40" i="58"/>
  <c r="N40" i="58"/>
  <c r="L40" i="58"/>
  <c r="K40" i="58"/>
  <c r="R39" i="58"/>
  <c r="Q39" i="58"/>
  <c r="O39" i="58"/>
  <c r="N39" i="58"/>
  <c r="L39" i="58"/>
  <c r="K39" i="58"/>
  <c r="R38" i="58"/>
  <c r="Q38" i="58"/>
  <c r="O38" i="58"/>
  <c r="N38" i="58"/>
  <c r="L38" i="58"/>
  <c r="K38" i="58"/>
  <c r="R37" i="58"/>
  <c r="Q37" i="58"/>
  <c r="O37" i="58"/>
  <c r="N37" i="58"/>
  <c r="L37" i="58"/>
  <c r="K37" i="58"/>
  <c r="R36" i="58"/>
  <c r="Q36" i="58"/>
  <c r="O36" i="58"/>
  <c r="N36" i="58"/>
  <c r="L36" i="58"/>
  <c r="K36" i="58"/>
  <c r="R35" i="58"/>
  <c r="Q35" i="58"/>
  <c r="O35" i="58"/>
  <c r="N35" i="58"/>
  <c r="L35" i="58"/>
  <c r="K35" i="58"/>
  <c r="R23" i="58"/>
  <c r="Q23" i="58"/>
  <c r="O23" i="58"/>
  <c r="N23" i="58"/>
  <c r="L23" i="58"/>
  <c r="K23" i="58"/>
  <c r="R33" i="58"/>
  <c r="Q33" i="58"/>
  <c r="O33" i="58"/>
  <c r="N33" i="58"/>
  <c r="L33" i="58"/>
  <c r="K33" i="58"/>
  <c r="R32" i="58"/>
  <c r="Q32" i="58"/>
  <c r="O32" i="58"/>
  <c r="N32" i="58"/>
  <c r="L32" i="58"/>
  <c r="K32" i="58"/>
  <c r="R31" i="58"/>
  <c r="Q31" i="58"/>
  <c r="O31" i="58"/>
  <c r="N31" i="58"/>
  <c r="L31" i="58"/>
  <c r="K31" i="58"/>
  <c r="R30" i="58"/>
  <c r="Q30" i="58"/>
  <c r="O30" i="58"/>
  <c r="N30" i="58"/>
  <c r="L30" i="58"/>
  <c r="K30" i="58"/>
  <c r="R29" i="58"/>
  <c r="Q29" i="58"/>
  <c r="O29" i="58"/>
  <c r="N29" i="58"/>
  <c r="L29" i="58"/>
  <c r="K29" i="58"/>
  <c r="R127" i="58"/>
  <c r="Q127" i="58"/>
  <c r="O127" i="58"/>
  <c r="N127" i="58"/>
  <c r="L127" i="58"/>
  <c r="K127" i="58"/>
  <c r="R27" i="58"/>
  <c r="Q27" i="58"/>
  <c r="O27" i="58"/>
  <c r="N27" i="58"/>
  <c r="L27" i="58"/>
  <c r="K27" i="58"/>
  <c r="R26" i="58"/>
  <c r="Q26" i="58"/>
  <c r="O26" i="58"/>
  <c r="N26" i="58"/>
  <c r="L26" i="58"/>
  <c r="K26" i="58"/>
  <c r="R25" i="58"/>
  <c r="Q25" i="58"/>
  <c r="O25" i="58"/>
  <c r="N25" i="58"/>
  <c r="L25" i="58"/>
  <c r="K25" i="58"/>
  <c r="R24" i="58"/>
  <c r="Q24" i="58"/>
  <c r="O24" i="58"/>
  <c r="N24" i="58"/>
  <c r="L24" i="58"/>
  <c r="K24" i="58"/>
  <c r="R444" i="58"/>
  <c r="Q444" i="58"/>
  <c r="O444" i="58"/>
  <c r="N444" i="58"/>
  <c r="L444" i="58"/>
  <c r="K444" i="58"/>
  <c r="R22" i="58"/>
  <c r="Q22" i="58"/>
  <c r="O22" i="58"/>
  <c r="N22" i="58"/>
  <c r="L22" i="58"/>
  <c r="K22" i="58"/>
  <c r="R21" i="58"/>
  <c r="Q21" i="58"/>
  <c r="O21" i="58"/>
  <c r="N21" i="58"/>
  <c r="L21" i="58"/>
  <c r="K21" i="58"/>
  <c r="R20" i="58"/>
  <c r="Q20" i="58"/>
  <c r="O20" i="58"/>
  <c r="N20" i="58"/>
  <c r="L20" i="58"/>
  <c r="K20" i="58"/>
  <c r="R19" i="58"/>
  <c r="Q19" i="58"/>
  <c r="O19" i="58"/>
  <c r="N19" i="58"/>
  <c r="L19" i="58"/>
  <c r="K19" i="58"/>
  <c r="R846" i="58"/>
  <c r="Q846" i="58"/>
  <c r="O846" i="58"/>
  <c r="N846" i="58"/>
  <c r="L846" i="58"/>
  <c r="K846" i="58"/>
  <c r="R17" i="58"/>
  <c r="Q17" i="58"/>
  <c r="O17" i="58"/>
  <c r="N17" i="58"/>
  <c r="L17" i="58"/>
  <c r="K17" i="58"/>
  <c r="R16" i="58"/>
  <c r="Q16" i="58"/>
  <c r="O16" i="58"/>
  <c r="N16" i="58"/>
  <c r="L16" i="58"/>
  <c r="K16" i="58"/>
  <c r="R15" i="58"/>
  <c r="Q15" i="58"/>
  <c r="O15" i="58"/>
  <c r="N15" i="58"/>
  <c r="L15" i="58"/>
  <c r="K15" i="58"/>
  <c r="R72" i="58"/>
  <c r="Q72" i="58"/>
  <c r="O72" i="58"/>
  <c r="N72" i="58"/>
  <c r="L72" i="58"/>
  <c r="K72" i="58"/>
  <c r="R13" i="58"/>
  <c r="Q13" i="58"/>
  <c r="O13" i="58"/>
  <c r="N13" i="58"/>
  <c r="L13" i="58"/>
  <c r="K13" i="58"/>
  <c r="R387" i="58"/>
  <c r="Q387" i="58"/>
  <c r="O387" i="58"/>
  <c r="N387" i="58"/>
  <c r="L387" i="58"/>
  <c r="K387" i="58"/>
  <c r="R11" i="58"/>
  <c r="Q11" i="58"/>
  <c r="O11" i="58"/>
  <c r="N11" i="58"/>
  <c r="L11" i="58"/>
  <c r="K11" i="58"/>
  <c r="R7" i="58"/>
  <c r="Q7" i="58"/>
  <c r="O7" i="58"/>
  <c r="N7" i="58"/>
  <c r="L7" i="58"/>
  <c r="K7" i="58"/>
  <c r="R9" i="58"/>
  <c r="Q9" i="58"/>
  <c r="O9" i="58"/>
  <c r="N9" i="58"/>
  <c r="L9" i="58"/>
  <c r="K9" i="58"/>
  <c r="R631" i="58"/>
  <c r="Q631" i="58"/>
  <c r="O631" i="58"/>
  <c r="N631" i="58"/>
  <c r="L631" i="58"/>
  <c r="K631" i="58"/>
  <c r="R629" i="58"/>
  <c r="Q629" i="58"/>
  <c r="O629" i="58"/>
  <c r="N629" i="58"/>
  <c r="L629" i="58"/>
  <c r="K629" i="58"/>
  <c r="R549" i="58"/>
  <c r="Q549" i="58"/>
  <c r="O549" i="58"/>
  <c r="N549" i="58"/>
  <c r="L549" i="58"/>
  <c r="K549" i="58"/>
  <c r="R110" i="58"/>
  <c r="Q110" i="58"/>
  <c r="O110" i="58"/>
  <c r="N110" i="58"/>
  <c r="L110" i="58"/>
  <c r="K110" i="58"/>
  <c r="R55" i="58"/>
  <c r="Q55" i="58"/>
  <c r="O55" i="58"/>
  <c r="N55" i="58"/>
  <c r="L55" i="58"/>
  <c r="K55" i="58"/>
  <c r="M16" i="56" l="1"/>
  <c r="I16" i="56"/>
  <c r="M348" i="58"/>
  <c r="P348" i="58" s="1"/>
  <c r="M350" i="58"/>
  <c r="P350" i="58" s="1"/>
  <c r="M352" i="58"/>
  <c r="P352" i="58" s="1"/>
  <c r="M833" i="58"/>
  <c r="P833" i="58" s="1"/>
  <c r="M839" i="58"/>
  <c r="P839" i="58" s="1"/>
  <c r="M841" i="58"/>
  <c r="P841" i="58" s="1"/>
  <c r="M845" i="58"/>
  <c r="P845" i="58" s="1"/>
  <c r="M825" i="58"/>
  <c r="P825" i="58" s="1"/>
  <c r="M857" i="58"/>
  <c r="P857" i="58" s="1"/>
  <c r="M881" i="58"/>
  <c r="P881" i="58" s="1"/>
  <c r="M360" i="58"/>
  <c r="P360" i="58" s="1"/>
  <c r="M362" i="58"/>
  <c r="P362" i="58" s="1"/>
  <c r="M821" i="58"/>
  <c r="P821" i="58" s="1"/>
  <c r="M829" i="58"/>
  <c r="P829" i="58" s="1"/>
  <c r="M827" i="58"/>
  <c r="P827" i="58" s="1"/>
  <c r="M785" i="58"/>
  <c r="P785" i="58" s="1"/>
  <c r="M822" i="58"/>
  <c r="P822" i="58" s="1"/>
  <c r="M826" i="58"/>
  <c r="P826" i="58" s="1"/>
  <c r="M576" i="58"/>
  <c r="P576" i="58" s="1"/>
  <c r="M779" i="58"/>
  <c r="P779" i="58" s="1"/>
  <c r="M387" i="58"/>
  <c r="P387" i="58" s="1"/>
  <c r="M72" i="58"/>
  <c r="P72" i="58" s="1"/>
  <c r="M16" i="58"/>
  <c r="P16" i="58" s="1"/>
  <c r="M846" i="58"/>
  <c r="P846" i="58" s="1"/>
  <c r="M20" i="58"/>
  <c r="P20" i="58" s="1"/>
  <c r="M26" i="58"/>
  <c r="P26" i="58" s="1"/>
  <c r="M127" i="58"/>
  <c r="P127" i="58" s="1"/>
  <c r="M30" i="58"/>
  <c r="P30" i="58" s="1"/>
  <c r="M32" i="58"/>
  <c r="P32" i="58" s="1"/>
  <c r="M23" i="58"/>
  <c r="P23" i="58" s="1"/>
  <c r="M38" i="58"/>
  <c r="P38" i="58" s="1"/>
  <c r="M40" i="58"/>
  <c r="P40" i="58" s="1"/>
  <c r="M48" i="58"/>
  <c r="P48" i="58" s="1"/>
  <c r="M64" i="58"/>
  <c r="P64" i="58" s="1"/>
  <c r="M68" i="58"/>
  <c r="P68" i="58" s="1"/>
  <c r="M73" i="58"/>
  <c r="P73" i="58" s="1"/>
  <c r="M75" i="58"/>
  <c r="P75" i="58" s="1"/>
  <c r="M91" i="58"/>
  <c r="P91" i="58" s="1"/>
  <c r="M93" i="58"/>
  <c r="P93" i="58" s="1"/>
  <c r="M101" i="58"/>
  <c r="P101" i="58" s="1"/>
  <c r="M105" i="58"/>
  <c r="P105" i="58" s="1"/>
  <c r="M109" i="58"/>
  <c r="P109" i="58" s="1"/>
  <c r="M45" i="58"/>
  <c r="P45" i="58" s="1"/>
  <c r="M117" i="58"/>
  <c r="P117" i="58" s="1"/>
  <c r="M119" i="58"/>
  <c r="P119" i="58" s="1"/>
  <c r="M123" i="58"/>
  <c r="P123" i="58" s="1"/>
  <c r="M139" i="58"/>
  <c r="P139" i="58" s="1"/>
  <c r="M129" i="58"/>
  <c r="P129" i="58" s="1"/>
  <c r="M133" i="58"/>
  <c r="P133" i="58" s="1"/>
  <c r="M135" i="58"/>
  <c r="P135" i="58" s="1"/>
  <c r="M137" i="58"/>
  <c r="P137" i="58" s="1"/>
  <c r="M141" i="58"/>
  <c r="P141" i="58" s="1"/>
  <c r="M145" i="58"/>
  <c r="P145" i="58" s="1"/>
  <c r="M147" i="58"/>
  <c r="P147" i="58" s="1"/>
  <c r="M882" i="58"/>
  <c r="P882" i="58" s="1"/>
  <c r="M183" i="58"/>
  <c r="P183" i="58" s="1"/>
  <c r="M193" i="58"/>
  <c r="P193" i="58" s="1"/>
  <c r="M820" i="58"/>
  <c r="P820" i="58" s="1"/>
  <c r="M197" i="58"/>
  <c r="P197" i="58" s="1"/>
  <c r="M199" i="58"/>
  <c r="P199" i="58" s="1"/>
  <c r="M201" i="58"/>
  <c r="P201" i="58" s="1"/>
  <c r="M203" i="58"/>
  <c r="P203" i="58" s="1"/>
  <c r="M205" i="58"/>
  <c r="P205" i="58" s="1"/>
  <c r="M207" i="58"/>
  <c r="P207" i="58" s="1"/>
  <c r="M209" i="58"/>
  <c r="P209" i="58" s="1"/>
  <c r="M260" i="58"/>
  <c r="P260" i="58" s="1"/>
  <c r="M213" i="58"/>
  <c r="P213" i="58" s="1"/>
  <c r="M215" i="58"/>
  <c r="P215" i="58" s="1"/>
  <c r="M217" i="58"/>
  <c r="P217" i="58" s="1"/>
  <c r="M219" i="58"/>
  <c r="P219" i="58" s="1"/>
  <c r="M221" i="58"/>
  <c r="P221" i="58" s="1"/>
  <c r="M223" i="58"/>
  <c r="P223" i="58" s="1"/>
  <c r="M225" i="58"/>
  <c r="P225" i="58" s="1"/>
  <c r="M227" i="58"/>
  <c r="P227" i="58" s="1"/>
  <c r="M316" i="58"/>
  <c r="P316" i="58" s="1"/>
  <c r="M322" i="58"/>
  <c r="P322" i="58" s="1"/>
  <c r="M324" i="58"/>
  <c r="P324" i="58" s="1"/>
  <c r="M436" i="58"/>
  <c r="P436" i="58" s="1"/>
  <c r="M460" i="58"/>
  <c r="P460" i="58" s="1"/>
  <c r="M579" i="58"/>
  <c r="P579" i="58" s="1"/>
  <c r="M585" i="58"/>
  <c r="P585" i="58" s="1"/>
  <c r="M605" i="58"/>
  <c r="P605" i="58" s="1"/>
  <c r="M609" i="58"/>
  <c r="P609" i="58" s="1"/>
  <c r="M703" i="58"/>
  <c r="P703" i="58" s="1"/>
  <c r="M705" i="58"/>
  <c r="P705" i="58" s="1"/>
  <c r="M709" i="58"/>
  <c r="P709" i="58" s="1"/>
  <c r="M711" i="58"/>
  <c r="P711" i="58" s="1"/>
  <c r="M713" i="58"/>
  <c r="P713" i="58" s="1"/>
  <c r="M721" i="58"/>
  <c r="P721" i="58" s="1"/>
  <c r="M723" i="58"/>
  <c r="P723" i="58" s="1"/>
  <c r="M727" i="58"/>
  <c r="P727" i="58" s="1"/>
  <c r="M729" i="58"/>
  <c r="P729" i="58" s="1"/>
  <c r="M747" i="58"/>
  <c r="P747" i="58" s="1"/>
  <c r="M749" i="58"/>
  <c r="P749" i="58" s="1"/>
  <c r="M13" i="58"/>
  <c r="P13" i="58" s="1"/>
  <c r="M15" i="58"/>
  <c r="P15" i="58" s="1"/>
  <c r="M17" i="58"/>
  <c r="P17" i="58" s="1"/>
  <c r="M19" i="58"/>
  <c r="P19" i="58" s="1"/>
  <c r="M25" i="58"/>
  <c r="P25" i="58" s="1"/>
  <c r="M27" i="58"/>
  <c r="P27" i="58" s="1"/>
  <c r="M29" i="58"/>
  <c r="P29" i="58" s="1"/>
  <c r="M33" i="58"/>
  <c r="P33" i="58" s="1"/>
  <c r="M35" i="58"/>
  <c r="P35" i="58" s="1"/>
  <c r="M39" i="58"/>
  <c r="P39" i="58" s="1"/>
  <c r="M41" i="58"/>
  <c r="P41" i="58" s="1"/>
  <c r="M43" i="58"/>
  <c r="P43" i="58" s="1"/>
  <c r="M98" i="58"/>
  <c r="P98" i="58" s="1"/>
  <c r="M49" i="58"/>
  <c r="P49" i="58" s="1"/>
  <c r="M61" i="58"/>
  <c r="P61" i="58" s="1"/>
  <c r="M317" i="58"/>
  <c r="P317" i="58" s="1"/>
  <c r="M319" i="58"/>
  <c r="P319" i="58" s="1"/>
  <c r="M327" i="58"/>
  <c r="P327" i="58" s="1"/>
  <c r="M329" i="58"/>
  <c r="P329" i="58" s="1"/>
  <c r="M331" i="58"/>
  <c r="P331" i="58" s="1"/>
  <c r="M337" i="58"/>
  <c r="P337" i="58" s="1"/>
  <c r="M339" i="58"/>
  <c r="P339" i="58" s="1"/>
  <c r="M345" i="58"/>
  <c r="P345" i="58" s="1"/>
  <c r="M361" i="58"/>
  <c r="P361" i="58" s="1"/>
  <c r="M363" i="58"/>
  <c r="P363" i="58" s="1"/>
  <c r="M397" i="58"/>
  <c r="P397" i="58" s="1"/>
  <c r="M191" i="58"/>
  <c r="P191" i="58" s="1"/>
  <c r="M401" i="58"/>
  <c r="P401" i="58" s="1"/>
  <c r="M675" i="58"/>
  <c r="P675" i="58" s="1"/>
  <c r="M409" i="58"/>
  <c r="P409" i="58" s="1"/>
  <c r="M63" i="58"/>
  <c r="P63" i="58" s="1"/>
  <c r="M67" i="58"/>
  <c r="P67" i="58" s="1"/>
  <c r="M69" i="58"/>
  <c r="P69" i="58" s="1"/>
  <c r="M290" i="58"/>
  <c r="P290" i="58" s="1"/>
  <c r="M775" i="58"/>
  <c r="P775" i="58" s="1"/>
  <c r="M76" i="58"/>
  <c r="P76" i="58" s="1"/>
  <c r="M78" i="58"/>
  <c r="P78" i="58" s="1"/>
  <c r="M84" i="58"/>
  <c r="P84" i="58" s="1"/>
  <c r="M86" i="58"/>
  <c r="P86" i="58" s="1"/>
  <c r="M88" i="58"/>
  <c r="P88" i="58" s="1"/>
  <c r="M90" i="58"/>
  <c r="P90" i="58" s="1"/>
  <c r="M111" i="58"/>
  <c r="P111" i="58" s="1"/>
  <c r="M100" i="58"/>
  <c r="P100" i="58" s="1"/>
  <c r="M104" i="58"/>
  <c r="P104" i="58" s="1"/>
  <c r="M106" i="58"/>
  <c r="P106" i="58" s="1"/>
  <c r="M399" i="58"/>
  <c r="P399" i="58" s="1"/>
  <c r="M660" i="58"/>
  <c r="P660" i="58" s="1"/>
  <c r="M112" i="58"/>
  <c r="P112" i="58" s="1"/>
  <c r="M114" i="58"/>
  <c r="P114" i="58" s="1"/>
  <c r="M122" i="58"/>
  <c r="P122" i="58" s="1"/>
  <c r="M6" i="58"/>
  <c r="P6" i="58" s="1"/>
  <c r="M124" i="58"/>
  <c r="P124" i="58" s="1"/>
  <c r="M126" i="58"/>
  <c r="P126" i="58" s="1"/>
  <c r="M128" i="58"/>
  <c r="P128" i="58" s="1"/>
  <c r="M130" i="58"/>
  <c r="P130" i="58" s="1"/>
  <c r="M12" i="58"/>
  <c r="P12" i="58" s="1"/>
  <c r="M138" i="58"/>
  <c r="P138" i="58" s="1"/>
  <c r="M140" i="58"/>
  <c r="P140" i="58" s="1"/>
  <c r="M716" i="58"/>
  <c r="P716" i="58" s="1"/>
  <c r="M144" i="58"/>
  <c r="P144" i="58" s="1"/>
  <c r="M734" i="58"/>
  <c r="P734" i="58" s="1"/>
  <c r="M152" i="58"/>
  <c r="P152" i="58" s="1"/>
  <c r="M154" i="58"/>
  <c r="P154" i="58" s="1"/>
  <c r="M156" i="58"/>
  <c r="P156" i="58" s="1"/>
  <c r="M162" i="58"/>
  <c r="P162" i="58" s="1"/>
  <c r="M164" i="58"/>
  <c r="P164" i="58" s="1"/>
  <c r="M166" i="58"/>
  <c r="P166" i="58" s="1"/>
  <c r="M168" i="58"/>
  <c r="P168" i="58" s="1"/>
  <c r="M174" i="58"/>
  <c r="P174" i="58" s="1"/>
  <c r="M182" i="58"/>
  <c r="P182" i="58" s="1"/>
  <c r="M338" i="58"/>
  <c r="P338" i="58" s="1"/>
  <c r="M190" i="58"/>
  <c r="P190" i="58" s="1"/>
  <c r="M192" i="58"/>
  <c r="P192" i="58" s="1"/>
  <c r="M194" i="58"/>
  <c r="P194" i="58" s="1"/>
  <c r="M196" i="58"/>
  <c r="P196" i="58" s="1"/>
  <c r="M198" i="58"/>
  <c r="P198" i="58" s="1"/>
  <c r="M200" i="58"/>
  <c r="P200" i="58" s="1"/>
  <c r="M202" i="58"/>
  <c r="P202" i="58" s="1"/>
  <c r="M204" i="58"/>
  <c r="P204" i="58" s="1"/>
  <c r="M206" i="58"/>
  <c r="P206" i="58" s="1"/>
  <c r="M208" i="58"/>
  <c r="P208" i="58" s="1"/>
  <c r="M210" i="58"/>
  <c r="P210" i="58" s="1"/>
  <c r="M212" i="58"/>
  <c r="P212" i="58" s="1"/>
  <c r="M214" i="58"/>
  <c r="P214" i="58" s="1"/>
  <c r="M216" i="58"/>
  <c r="P216" i="58" s="1"/>
  <c r="M494" i="58"/>
  <c r="P494" i="58" s="1"/>
  <c r="M220" i="58"/>
  <c r="P220" i="58" s="1"/>
  <c r="M627" i="58"/>
  <c r="P627" i="58" s="1"/>
  <c r="M796" i="58"/>
  <c r="P796" i="58" s="1"/>
  <c r="M226" i="58"/>
  <c r="P226" i="58" s="1"/>
  <c r="M228" i="58"/>
  <c r="P228" i="58" s="1"/>
  <c r="M230" i="58"/>
  <c r="P230" i="58" s="1"/>
  <c r="M232" i="58"/>
  <c r="P232" i="58" s="1"/>
  <c r="M234" i="58"/>
  <c r="P234" i="58" s="1"/>
  <c r="M236" i="58"/>
  <c r="P236" i="58" s="1"/>
  <c r="M238" i="58"/>
  <c r="P238" i="58" s="1"/>
  <c r="M240" i="58"/>
  <c r="P240" i="58" s="1"/>
  <c r="M242" i="58"/>
  <c r="P242" i="58" s="1"/>
  <c r="M244" i="58"/>
  <c r="P244" i="58" s="1"/>
  <c r="M778" i="58"/>
  <c r="P778" i="58" s="1"/>
  <c r="M622" i="58"/>
  <c r="P622" i="58" s="1"/>
  <c r="M250" i="58"/>
  <c r="P250" i="58" s="1"/>
  <c r="M252" i="58"/>
  <c r="P252" i="58" s="1"/>
  <c r="M254" i="58"/>
  <c r="P254" i="58" s="1"/>
  <c r="M256" i="58"/>
  <c r="P256" i="58" s="1"/>
  <c r="M258" i="58"/>
  <c r="P258" i="58" s="1"/>
  <c r="M87" i="58"/>
  <c r="P87" i="58" s="1"/>
  <c r="M262" i="58"/>
  <c r="P262" i="58" s="1"/>
  <c r="M264" i="58"/>
  <c r="P264" i="58" s="1"/>
  <c r="M294" i="58"/>
  <c r="P294" i="58" s="1"/>
  <c r="M296" i="58"/>
  <c r="P296" i="58" s="1"/>
  <c r="M54" i="58"/>
  <c r="P54" i="58" s="1"/>
  <c r="M304" i="58"/>
  <c r="P304" i="58" s="1"/>
  <c r="M306" i="58"/>
  <c r="P306" i="58" s="1"/>
  <c r="M308" i="58"/>
  <c r="P308" i="58" s="1"/>
  <c r="M411" i="58"/>
  <c r="P411" i="58" s="1"/>
  <c r="M413" i="58"/>
  <c r="P413" i="58" s="1"/>
  <c r="M417" i="58"/>
  <c r="P417" i="58" s="1"/>
  <c r="M421" i="58"/>
  <c r="P421" i="58" s="1"/>
  <c r="M423" i="58"/>
  <c r="P423" i="58" s="1"/>
  <c r="M425" i="58"/>
  <c r="P425" i="58" s="1"/>
  <c r="M427" i="58"/>
  <c r="P427" i="58" s="1"/>
  <c r="M429" i="58"/>
  <c r="P429" i="58" s="1"/>
  <c r="M431" i="58"/>
  <c r="P431" i="58" s="1"/>
  <c r="M433" i="58"/>
  <c r="P433" i="58" s="1"/>
  <c r="M435" i="58"/>
  <c r="P435" i="58" s="1"/>
  <c r="M437" i="58"/>
  <c r="P437" i="58" s="1"/>
  <c r="M439" i="58"/>
  <c r="P439" i="58" s="1"/>
  <c r="M443" i="58"/>
  <c r="P443" i="58" s="1"/>
  <c r="M445" i="58"/>
  <c r="P445" i="58" s="1"/>
  <c r="M447" i="58"/>
  <c r="P447" i="58" s="1"/>
  <c r="M451" i="58"/>
  <c r="P451" i="58" s="1"/>
  <c r="M453" i="58"/>
  <c r="P453" i="58" s="1"/>
  <c r="M461" i="58"/>
  <c r="P461" i="58" s="1"/>
  <c r="M463" i="58"/>
  <c r="P463" i="58" s="1"/>
  <c r="M467" i="58"/>
  <c r="P467" i="58" s="1"/>
  <c r="M469" i="58"/>
  <c r="P469" i="58" s="1"/>
  <c r="M471" i="58"/>
  <c r="P471" i="58" s="1"/>
  <c r="M473" i="58"/>
  <c r="P473" i="58" s="1"/>
  <c r="M475" i="58"/>
  <c r="P475" i="58" s="1"/>
  <c r="M477" i="58"/>
  <c r="P477" i="58" s="1"/>
  <c r="M485" i="58"/>
  <c r="P485" i="58" s="1"/>
  <c r="M489" i="58"/>
  <c r="P489" i="58" s="1"/>
  <c r="M491" i="58"/>
  <c r="P491" i="58" s="1"/>
  <c r="M495" i="58"/>
  <c r="P495" i="58" s="1"/>
  <c r="M497" i="58"/>
  <c r="P497" i="58" s="1"/>
  <c r="M501" i="58"/>
  <c r="P501" i="58" s="1"/>
  <c r="M503" i="58"/>
  <c r="P503" i="58" s="1"/>
  <c r="M520" i="58"/>
  <c r="P520" i="58" s="1"/>
  <c r="M522" i="58"/>
  <c r="P522" i="58" s="1"/>
  <c r="M526" i="58"/>
  <c r="P526" i="58" s="1"/>
  <c r="M538" i="58"/>
  <c r="P538" i="58" s="1"/>
  <c r="M540" i="58"/>
  <c r="P540" i="58" s="1"/>
  <c r="M795" i="58"/>
  <c r="P795" i="58" s="1"/>
  <c r="M546" i="58"/>
  <c r="P546" i="58" s="1"/>
  <c r="M550" i="58"/>
  <c r="P550" i="58" s="1"/>
  <c r="M552" i="58"/>
  <c r="P552" i="58" s="1"/>
  <c r="M556" i="58"/>
  <c r="P556" i="58" s="1"/>
  <c r="M558" i="58"/>
  <c r="P558" i="58" s="1"/>
  <c r="M562" i="58"/>
  <c r="P562" i="58" s="1"/>
  <c r="M570" i="58"/>
  <c r="P570" i="58" s="1"/>
  <c r="M574" i="58"/>
  <c r="P574" i="58" s="1"/>
  <c r="M8" i="58"/>
  <c r="P8" i="58" s="1"/>
  <c r="M499" i="58"/>
  <c r="P499" i="58" s="1"/>
  <c r="M594" i="58"/>
  <c r="P594" i="58" s="1"/>
  <c r="M598" i="58"/>
  <c r="P598" i="58" s="1"/>
  <c r="M142" i="58"/>
  <c r="P142" i="58" s="1"/>
  <c r="M604" i="58"/>
  <c r="P604" i="58" s="1"/>
  <c r="M606" i="58"/>
  <c r="P606" i="58" s="1"/>
  <c r="M610" i="58"/>
  <c r="P610" i="58" s="1"/>
  <c r="M612" i="58"/>
  <c r="P612" i="58" s="1"/>
  <c r="M618" i="58"/>
  <c r="P618" i="58" s="1"/>
  <c r="M854" i="58"/>
  <c r="P854" i="58" s="1"/>
  <c r="M628" i="58"/>
  <c r="P628" i="58" s="1"/>
  <c r="M630" i="58"/>
  <c r="P630" i="58" s="1"/>
  <c r="M650" i="58"/>
  <c r="P650" i="58" s="1"/>
  <c r="M652" i="58"/>
  <c r="P652" i="58" s="1"/>
  <c r="M662" i="58"/>
  <c r="P662" i="58" s="1"/>
  <c r="M738" i="58"/>
  <c r="P738" i="58" s="1"/>
  <c r="M680" i="58"/>
  <c r="P680" i="58" s="1"/>
  <c r="M682" i="58"/>
  <c r="P682" i="58" s="1"/>
  <c r="M698" i="58"/>
  <c r="P698" i="58" s="1"/>
  <c r="M700" i="58"/>
  <c r="P700" i="58" s="1"/>
  <c r="M706" i="58"/>
  <c r="P706" i="58" s="1"/>
  <c r="M847" i="58"/>
  <c r="P847" i="58" s="1"/>
  <c r="M718" i="58"/>
  <c r="P718" i="58" s="1"/>
  <c r="M722" i="58"/>
  <c r="P722" i="58" s="1"/>
  <c r="M724" i="58"/>
  <c r="P724" i="58" s="1"/>
  <c r="M449" i="58"/>
  <c r="P449" i="58" s="1"/>
  <c r="M736" i="58"/>
  <c r="P736" i="58" s="1"/>
  <c r="M742" i="58"/>
  <c r="P742" i="58" s="1"/>
  <c r="M752" i="58"/>
  <c r="P752" i="58" s="1"/>
  <c r="M754" i="58"/>
  <c r="P754" i="58" s="1"/>
  <c r="M770" i="58"/>
  <c r="P770" i="58" s="1"/>
  <c r="M5" i="58"/>
  <c r="P5" i="58" s="1"/>
  <c r="M782" i="58"/>
  <c r="P782" i="58" s="1"/>
  <c r="M788" i="58"/>
  <c r="P788" i="58" s="1"/>
  <c r="M790" i="58"/>
  <c r="P790" i="58" s="1"/>
  <c r="M818" i="58"/>
  <c r="P818" i="58" s="1"/>
  <c r="M836" i="58"/>
  <c r="P836" i="58" s="1"/>
  <c r="M11" i="58"/>
  <c r="P11" i="58" s="1"/>
  <c r="M614" i="58"/>
  <c r="P614" i="58" s="1"/>
  <c r="M636" i="58"/>
  <c r="P636" i="58" s="1"/>
  <c r="M583" i="58"/>
  <c r="P583" i="58" s="1"/>
  <c r="M336" i="58"/>
  <c r="P336" i="58" s="1"/>
  <c r="M792" i="58"/>
  <c r="P792" i="58" s="1"/>
  <c r="M802" i="58"/>
  <c r="P802" i="58" s="1"/>
  <c r="M814" i="58"/>
  <c r="P814" i="58" s="1"/>
  <c r="M832" i="58"/>
  <c r="P832" i="58" s="1"/>
  <c r="M149" i="58"/>
  <c r="P149" i="58" s="1"/>
  <c r="M838" i="58"/>
  <c r="P838" i="58" s="1"/>
  <c r="M842" i="58"/>
  <c r="P842" i="58" s="1"/>
  <c r="M848" i="58"/>
  <c r="P848" i="58" s="1"/>
  <c r="M410" i="58"/>
  <c r="P410" i="58" s="1"/>
  <c r="M246" i="58"/>
  <c r="P246" i="58" s="1"/>
  <c r="M856" i="58"/>
  <c r="P856" i="58" s="1"/>
  <c r="M860" i="58"/>
  <c r="P860" i="58" s="1"/>
  <c r="M862" i="58"/>
  <c r="P862" i="58" s="1"/>
  <c r="M866" i="58"/>
  <c r="P866" i="58" s="1"/>
  <c r="M868" i="58"/>
  <c r="P868" i="58" s="1"/>
  <c r="M874" i="58"/>
  <c r="P874" i="58" s="1"/>
  <c r="M878" i="58"/>
  <c r="P878" i="58" s="1"/>
  <c r="M880" i="58"/>
  <c r="P880" i="58" s="1"/>
  <c r="M884" i="58"/>
  <c r="P884" i="58" s="1"/>
  <c r="M886" i="58"/>
  <c r="P886" i="58" s="1"/>
  <c r="M481" i="58"/>
  <c r="P481" i="58" s="1"/>
  <c r="M849" i="58"/>
  <c r="P849" i="58" s="1"/>
  <c r="M861" i="58"/>
  <c r="P861" i="58" s="1"/>
  <c r="M364" i="58"/>
  <c r="P364" i="58" s="1"/>
  <c r="M366" i="58"/>
  <c r="P366" i="58" s="1"/>
  <c r="M773" i="58"/>
  <c r="P773" i="58" s="1"/>
  <c r="M370" i="58"/>
  <c r="P370" i="58" s="1"/>
  <c r="M372" i="58"/>
  <c r="P372" i="58" s="1"/>
  <c r="M74" i="58"/>
  <c r="P74" i="58" s="1"/>
  <c r="M390" i="58"/>
  <c r="P390" i="58" s="1"/>
  <c r="M394" i="58"/>
  <c r="P394" i="58" s="1"/>
  <c r="M396" i="58"/>
  <c r="P396" i="58" s="1"/>
  <c r="M414" i="58"/>
  <c r="P414" i="58" s="1"/>
  <c r="M418" i="58"/>
  <c r="P418" i="58" s="1"/>
  <c r="M420" i="58"/>
  <c r="P420" i="58" s="1"/>
  <c r="M94" i="58"/>
  <c r="P94" i="58" s="1"/>
  <c r="M452" i="58"/>
  <c r="P452" i="58" s="1"/>
  <c r="M454" i="58"/>
  <c r="P454" i="58" s="1"/>
  <c r="M468" i="58"/>
  <c r="P468" i="58" s="1"/>
  <c r="M470" i="58"/>
  <c r="P470" i="58" s="1"/>
  <c r="M474" i="58"/>
  <c r="P474" i="58" s="1"/>
  <c r="M476" i="58"/>
  <c r="P476" i="58" s="1"/>
  <c r="M478" i="58"/>
  <c r="P478" i="58" s="1"/>
  <c r="M280" i="58"/>
  <c r="P280" i="58" s="1"/>
  <c r="M490" i="58"/>
  <c r="P490" i="58" s="1"/>
  <c r="M613" i="58"/>
  <c r="P613" i="58" s="1"/>
  <c r="M500" i="58"/>
  <c r="P500" i="58" s="1"/>
  <c r="M335" i="58"/>
  <c r="P335" i="58" s="1"/>
  <c r="M505" i="58"/>
  <c r="P505" i="58" s="1"/>
  <c r="M507" i="58"/>
  <c r="P507" i="58" s="1"/>
  <c r="M511" i="58"/>
  <c r="P511" i="58" s="1"/>
  <c r="M513" i="58"/>
  <c r="P513" i="58" s="1"/>
  <c r="M517" i="58"/>
  <c r="P517" i="58" s="1"/>
  <c r="M519" i="58"/>
  <c r="P519" i="58" s="1"/>
  <c r="M523" i="58"/>
  <c r="P523" i="58" s="1"/>
  <c r="M525" i="58"/>
  <c r="P525" i="58" s="1"/>
  <c r="M529" i="58"/>
  <c r="P529" i="58" s="1"/>
  <c r="M531" i="58"/>
  <c r="P531" i="58" s="1"/>
  <c r="M541" i="58"/>
  <c r="P541" i="58" s="1"/>
  <c r="M543" i="58"/>
  <c r="P543" i="58" s="1"/>
  <c r="M547" i="58"/>
  <c r="P547" i="58" s="1"/>
  <c r="M248" i="58"/>
  <c r="P248" i="58" s="1"/>
  <c r="M553" i="58"/>
  <c r="P553" i="58" s="1"/>
  <c r="M571" i="58"/>
  <c r="P571" i="58" s="1"/>
  <c r="M573" i="58"/>
  <c r="P573" i="58" s="1"/>
  <c r="M595" i="58"/>
  <c r="P595" i="58" s="1"/>
  <c r="M597" i="58"/>
  <c r="P597" i="58" s="1"/>
  <c r="M96" i="58"/>
  <c r="P96" i="58" s="1"/>
  <c r="M615" i="58"/>
  <c r="P615" i="58" s="1"/>
  <c r="M619" i="58"/>
  <c r="P619" i="58" s="1"/>
  <c r="M621" i="58"/>
  <c r="P621" i="58" s="1"/>
  <c r="M635" i="58"/>
  <c r="P635" i="58" s="1"/>
  <c r="M641" i="58"/>
  <c r="P641" i="58" s="1"/>
  <c r="M647" i="58"/>
  <c r="P647" i="58" s="1"/>
  <c r="M671" i="58"/>
  <c r="P671" i="58" s="1"/>
  <c r="M677" i="58"/>
  <c r="P677" i="58" s="1"/>
  <c r="M689" i="58"/>
  <c r="P689" i="58" s="1"/>
  <c r="M695" i="58"/>
  <c r="P695" i="58" s="1"/>
  <c r="M229" i="58"/>
  <c r="P229" i="58" s="1"/>
  <c r="M231" i="58"/>
  <c r="P231" i="58" s="1"/>
  <c r="M835" i="58"/>
  <c r="P835" i="58" s="1"/>
  <c r="M235" i="58"/>
  <c r="P235" i="58" s="1"/>
  <c r="M148" i="58"/>
  <c r="P148" i="58" s="1"/>
  <c r="M691" i="58"/>
  <c r="P691" i="58" s="1"/>
  <c r="M515" i="58"/>
  <c r="P515" i="58" s="1"/>
  <c r="M243" i="58"/>
  <c r="P243" i="58" s="1"/>
  <c r="M245" i="58"/>
  <c r="P245" i="58" s="1"/>
  <c r="M247" i="58"/>
  <c r="P247" i="58" s="1"/>
  <c r="M877" i="58"/>
  <c r="P877" i="58" s="1"/>
  <c r="M349" i="58"/>
  <c r="P349" i="58" s="1"/>
  <c r="M50" i="58"/>
  <c r="P50" i="58" s="1"/>
  <c r="M368" i="58"/>
  <c r="P368" i="58" s="1"/>
  <c r="M267" i="58"/>
  <c r="P267" i="58" s="1"/>
  <c r="M271" i="58"/>
  <c r="P271" i="58" s="1"/>
  <c r="M288" i="58"/>
  <c r="P288" i="58" s="1"/>
  <c r="M277" i="58"/>
  <c r="P277" i="58" s="1"/>
  <c r="M279" i="58"/>
  <c r="P279" i="58" s="1"/>
  <c r="M289" i="58"/>
  <c r="P289" i="58" s="1"/>
  <c r="M291" i="58"/>
  <c r="P291" i="58" s="1"/>
  <c r="M293" i="58"/>
  <c r="P293" i="58" s="1"/>
  <c r="M309" i="58"/>
  <c r="P309" i="58" s="1"/>
  <c r="M315" i="58"/>
  <c r="P315" i="58" s="1"/>
  <c r="M751" i="58"/>
  <c r="P751" i="58" s="1"/>
  <c r="M753" i="58"/>
  <c r="P753" i="58" s="1"/>
  <c r="M791" i="58"/>
  <c r="P791" i="58" s="1"/>
  <c r="M815" i="58"/>
  <c r="P815" i="58" s="1"/>
  <c r="M817" i="58"/>
  <c r="P817" i="58" s="1"/>
  <c r="M42" i="58"/>
  <c r="P42" i="58" s="1"/>
  <c r="M44" i="58"/>
  <c r="P44" i="58" s="1"/>
  <c r="M343" i="58"/>
  <c r="P343" i="58" s="1"/>
  <c r="M400" i="58"/>
  <c r="P400" i="58" s="1"/>
  <c r="M616" i="58"/>
  <c r="P616" i="58" s="1"/>
  <c r="M679" i="58"/>
  <c r="P679" i="58" s="1"/>
  <c r="M407" i="58"/>
  <c r="P407" i="58" s="1"/>
  <c r="M697" i="58"/>
  <c r="P697" i="58" s="1"/>
  <c r="M298" i="58"/>
  <c r="P298" i="58" s="1"/>
  <c r="M756" i="58"/>
  <c r="P756" i="58" s="1"/>
  <c r="M774" i="58"/>
  <c r="P774" i="58" s="1"/>
  <c r="M699" i="58"/>
  <c r="P699" i="58" s="1"/>
  <c r="M611" i="58"/>
  <c r="P611" i="58" s="1"/>
  <c r="M759" i="58"/>
  <c r="P759" i="58" s="1"/>
  <c r="M763" i="58"/>
  <c r="P763" i="58" s="1"/>
  <c r="M771" i="58"/>
  <c r="P771" i="58" s="1"/>
  <c r="M155" i="58"/>
  <c r="P155" i="58" s="1"/>
  <c r="M150" i="58"/>
  <c r="P150" i="58" s="1"/>
  <c r="M789" i="58"/>
  <c r="P789" i="58" s="1"/>
  <c r="M358" i="58"/>
  <c r="P358" i="58" s="1"/>
  <c r="M582" i="58"/>
  <c r="P582" i="58" s="1"/>
  <c r="M602" i="58"/>
  <c r="P602" i="58" s="1"/>
  <c r="M608" i="58"/>
  <c r="P608" i="58" s="1"/>
  <c r="M823" i="58"/>
  <c r="P823" i="58" s="1"/>
  <c r="M249" i="58"/>
  <c r="P249" i="58" s="1"/>
  <c r="M870" i="58"/>
  <c r="P870" i="58" s="1"/>
  <c r="M876" i="58"/>
  <c r="P876" i="58" s="1"/>
  <c r="M102" i="58"/>
  <c r="P102" i="58" s="1"/>
  <c r="M276" i="58"/>
  <c r="P276" i="58" s="1"/>
  <c r="M282" i="58"/>
  <c r="P282" i="58" s="1"/>
  <c r="M544" i="58"/>
  <c r="P544" i="58" s="1"/>
  <c r="M781" i="58"/>
  <c r="P781" i="58" s="1"/>
  <c r="M292" i="58"/>
  <c r="P292" i="58" s="1"/>
  <c r="M351" i="58"/>
  <c r="P351" i="58" s="1"/>
  <c r="M353" i="58"/>
  <c r="P353" i="58" s="1"/>
  <c r="M355" i="58"/>
  <c r="P355" i="58" s="1"/>
  <c r="M426" i="58"/>
  <c r="P426" i="58" s="1"/>
  <c r="M434" i="58"/>
  <c r="P434" i="58" s="1"/>
  <c r="M479" i="58"/>
  <c r="P479" i="58" s="1"/>
  <c r="M620" i="58"/>
  <c r="P620" i="58" s="1"/>
  <c r="M640" i="58"/>
  <c r="P640" i="58" s="1"/>
  <c r="M701" i="58"/>
  <c r="P701" i="58" s="1"/>
  <c r="M707" i="58"/>
  <c r="P707" i="58" s="1"/>
  <c r="M806" i="58"/>
  <c r="P806" i="58" s="1"/>
  <c r="M808" i="58"/>
  <c r="P808" i="58" s="1"/>
  <c r="M812" i="58"/>
  <c r="P812" i="58" s="1"/>
  <c r="M843" i="58"/>
  <c r="P843" i="58" s="1"/>
  <c r="M444" i="58"/>
  <c r="P444" i="58" s="1"/>
  <c r="M688" i="58"/>
  <c r="P688" i="58" s="1"/>
  <c r="M757" i="58"/>
  <c r="P757" i="58" s="1"/>
  <c r="M765" i="58"/>
  <c r="P765" i="58" s="1"/>
  <c r="M769" i="58"/>
  <c r="P769" i="58" s="1"/>
  <c r="M787" i="58"/>
  <c r="P787" i="58" s="1"/>
  <c r="M828" i="58"/>
  <c r="P828" i="58" s="1"/>
  <c r="M167" i="58"/>
  <c r="P167" i="58" s="1"/>
  <c r="M261" i="58"/>
  <c r="P261" i="58" s="1"/>
  <c r="M617" i="58"/>
  <c r="P617" i="58" s="1"/>
  <c r="M285" i="58"/>
  <c r="P285" i="58" s="1"/>
  <c r="M578" i="58"/>
  <c r="P578" i="58" s="1"/>
  <c r="M639" i="58"/>
  <c r="P639" i="58" s="1"/>
  <c r="M702" i="58"/>
  <c r="P702" i="58" s="1"/>
  <c r="M811" i="58"/>
  <c r="P811" i="58" s="1"/>
  <c r="M813" i="58"/>
  <c r="P813" i="58" s="1"/>
  <c r="M56" i="58"/>
  <c r="P56" i="58" s="1"/>
  <c r="M406" i="58"/>
  <c r="P406" i="58" s="1"/>
  <c r="M312" i="58"/>
  <c r="P312" i="58" s="1"/>
  <c r="M314" i="58"/>
  <c r="P314" i="58" s="1"/>
  <c r="M456" i="58"/>
  <c r="P456" i="58" s="1"/>
  <c r="M506" i="58"/>
  <c r="P506" i="58" s="1"/>
  <c r="M512" i="58"/>
  <c r="P512" i="58" s="1"/>
  <c r="M518" i="58"/>
  <c r="P518" i="58" s="1"/>
  <c r="M524" i="58"/>
  <c r="P524" i="58" s="1"/>
  <c r="M530" i="58"/>
  <c r="P530" i="58" s="1"/>
  <c r="M642" i="58"/>
  <c r="P642" i="58" s="1"/>
  <c r="M239" i="58"/>
  <c r="P239" i="58" s="1"/>
  <c r="M654" i="58"/>
  <c r="P654" i="58" s="1"/>
  <c r="M656" i="58"/>
  <c r="P656" i="58" s="1"/>
  <c r="M658" i="58"/>
  <c r="P658" i="58" s="1"/>
  <c r="M18" i="58"/>
  <c r="P18" i="58" s="1"/>
  <c r="M715" i="58"/>
  <c r="P715" i="58" s="1"/>
  <c r="M717" i="58"/>
  <c r="P717" i="58" s="1"/>
  <c r="M737" i="58"/>
  <c r="P737" i="58" s="1"/>
  <c r="M743" i="58"/>
  <c r="P743" i="58" s="1"/>
  <c r="M853" i="58"/>
  <c r="P853" i="58" s="1"/>
  <c r="M859" i="58"/>
  <c r="P859" i="58" s="1"/>
  <c r="M863" i="58"/>
  <c r="P863" i="58" s="1"/>
  <c r="M865" i="58"/>
  <c r="P865" i="58" s="1"/>
  <c r="M462" i="58"/>
  <c r="P462" i="58" s="1"/>
  <c r="M623" i="58"/>
  <c r="P623" i="58" s="1"/>
  <c r="M297" i="58"/>
  <c r="P297" i="58" s="1"/>
  <c r="M484" i="58"/>
  <c r="P484" i="58" s="1"/>
  <c r="M561" i="58"/>
  <c r="P561" i="58" s="1"/>
  <c r="M563" i="58"/>
  <c r="P563" i="58" s="1"/>
  <c r="M567" i="58"/>
  <c r="P567" i="58" s="1"/>
  <c r="M649" i="58"/>
  <c r="P649" i="58" s="1"/>
  <c r="M651" i="58"/>
  <c r="P651" i="58" s="1"/>
  <c r="M657" i="58"/>
  <c r="P657" i="58" s="1"/>
  <c r="M661" i="58"/>
  <c r="P661" i="58" s="1"/>
  <c r="M663" i="58"/>
  <c r="P663" i="58" s="1"/>
  <c r="M65" i="58"/>
  <c r="P65" i="58" s="1"/>
  <c r="M569" i="58"/>
  <c r="P569" i="58" s="1"/>
  <c r="M588" i="58"/>
  <c r="P588" i="58" s="1"/>
  <c r="M596" i="58"/>
  <c r="P596" i="58" s="1"/>
  <c r="M720" i="58"/>
  <c r="P720" i="58" s="1"/>
  <c r="M776" i="58"/>
  <c r="P776" i="58" s="1"/>
  <c r="M740" i="58"/>
  <c r="P740" i="58" s="1"/>
  <c r="M549" i="58"/>
  <c r="P549" i="58" s="1"/>
  <c r="M7" i="58"/>
  <c r="P7" i="58" s="1"/>
  <c r="M325" i="58"/>
  <c r="P325" i="58" s="1"/>
  <c r="M110" i="58"/>
  <c r="P110" i="58" s="1"/>
  <c r="M629" i="58"/>
  <c r="P629" i="58" s="1"/>
  <c r="M81" i="58"/>
  <c r="P81" i="58" s="1"/>
  <c r="M83" i="58"/>
  <c r="P83" i="58" s="1"/>
  <c r="M772" i="58"/>
  <c r="P772" i="58" s="1"/>
  <c r="M326" i="58"/>
  <c r="P326" i="58" s="1"/>
  <c r="M328" i="58"/>
  <c r="P328" i="58" s="1"/>
  <c r="M330" i="58"/>
  <c r="P330" i="58" s="1"/>
  <c r="M332" i="58"/>
  <c r="P332" i="58" s="1"/>
  <c r="M334" i="58"/>
  <c r="P334" i="58" s="1"/>
  <c r="M383" i="58"/>
  <c r="P383" i="58" s="1"/>
  <c r="M385" i="58"/>
  <c r="P385" i="58" s="1"/>
  <c r="M532" i="58"/>
  <c r="P532" i="58" s="1"/>
  <c r="M389" i="58"/>
  <c r="P389" i="58" s="1"/>
  <c r="M391" i="58"/>
  <c r="P391" i="58" s="1"/>
  <c r="M393" i="58"/>
  <c r="P393" i="58" s="1"/>
  <c r="M450" i="58"/>
  <c r="P450" i="58" s="1"/>
  <c r="M448" i="58"/>
  <c r="P448" i="58" s="1"/>
  <c r="M591" i="58"/>
  <c r="P591" i="58" s="1"/>
  <c r="M593" i="58"/>
  <c r="P593" i="58" s="1"/>
  <c r="M599" i="58"/>
  <c r="P599" i="58" s="1"/>
  <c r="M601" i="58"/>
  <c r="P601" i="58" s="1"/>
  <c r="M603" i="58"/>
  <c r="P603" i="58" s="1"/>
  <c r="M676" i="58"/>
  <c r="P676" i="58" s="1"/>
  <c r="M869" i="58"/>
  <c r="P869" i="58" s="1"/>
  <c r="M871" i="58"/>
  <c r="P871" i="58" s="1"/>
  <c r="M875" i="58"/>
  <c r="P875" i="58" s="1"/>
  <c r="M536" i="58"/>
  <c r="P536" i="58" s="1"/>
  <c r="M542" i="58"/>
  <c r="P542" i="58" s="1"/>
  <c r="M548" i="58"/>
  <c r="P548" i="58" s="1"/>
  <c r="M554" i="58"/>
  <c r="P554" i="58" s="1"/>
  <c r="M70" i="58"/>
  <c r="P70" i="58" s="1"/>
  <c r="M77" i="58"/>
  <c r="P77" i="58" s="1"/>
  <c r="M134" i="58"/>
  <c r="P134" i="58" s="1"/>
  <c r="M607" i="58"/>
  <c r="P607" i="58" s="1"/>
  <c r="M51" i="58"/>
  <c r="P51" i="58" s="1"/>
  <c r="M211" i="58"/>
  <c r="P211" i="58" s="1"/>
  <c r="M488" i="58"/>
  <c r="P488" i="58" s="1"/>
  <c r="M57" i="58"/>
  <c r="P57" i="58" s="1"/>
  <c r="M59" i="58"/>
  <c r="P59" i="58" s="1"/>
  <c r="M482" i="58"/>
  <c r="P482" i="58" s="1"/>
  <c r="M107" i="58"/>
  <c r="P107" i="58" s="1"/>
  <c r="M53" i="58"/>
  <c r="P53" i="58" s="1"/>
  <c r="M218" i="58"/>
  <c r="P218" i="58" s="1"/>
  <c r="M674" i="58"/>
  <c r="P674" i="58" s="1"/>
  <c r="M36" i="58"/>
  <c r="P36" i="58" s="1"/>
  <c r="M113" i="58"/>
  <c r="P113" i="58" s="1"/>
  <c r="M46" i="58"/>
  <c r="P46" i="58" s="1"/>
  <c r="M92" i="58"/>
  <c r="P92" i="58" s="1"/>
  <c r="M873" i="58"/>
  <c r="P873" i="58" s="1"/>
  <c r="M273" i="58"/>
  <c r="P273" i="58" s="1"/>
  <c r="M132" i="58"/>
  <c r="P132" i="58" s="1"/>
  <c r="M369" i="58"/>
  <c r="P369" i="58" s="1"/>
  <c r="M187" i="58"/>
  <c r="P187" i="58" s="1"/>
  <c r="M885" i="58"/>
  <c r="P885" i="58" s="1"/>
  <c r="M412" i="58"/>
  <c r="P412" i="58" s="1"/>
  <c r="M653" i="58"/>
  <c r="P653" i="58" s="1"/>
  <c r="M655" i="58"/>
  <c r="P655" i="58" s="1"/>
  <c r="M659" i="58"/>
  <c r="P659" i="58" s="1"/>
  <c r="M665" i="58"/>
  <c r="P665" i="58" s="1"/>
  <c r="M755" i="58"/>
  <c r="P755" i="58" s="1"/>
  <c r="M761" i="58"/>
  <c r="P761" i="58" s="1"/>
  <c r="M767" i="58"/>
  <c r="P767" i="58" s="1"/>
  <c r="M424" i="58"/>
  <c r="P424" i="58" s="1"/>
  <c r="M667" i="58"/>
  <c r="P667" i="58" s="1"/>
  <c r="M669" i="58"/>
  <c r="P669" i="58" s="1"/>
  <c r="M746" i="58"/>
  <c r="P746" i="58" s="1"/>
  <c r="M158" i="58"/>
  <c r="P158" i="58" s="1"/>
  <c r="M465" i="58"/>
  <c r="P465" i="58" s="1"/>
  <c r="M496" i="58"/>
  <c r="P496" i="58" s="1"/>
  <c r="M804" i="58"/>
  <c r="P804" i="58" s="1"/>
  <c r="M844" i="58"/>
  <c r="P844" i="58" s="1"/>
  <c r="M374" i="58"/>
  <c r="P374" i="58" s="1"/>
  <c r="M300" i="58"/>
  <c r="P300" i="58" s="1"/>
  <c r="M31" i="58"/>
  <c r="P31" i="58" s="1"/>
  <c r="M146" i="58"/>
  <c r="P146" i="58" s="1"/>
  <c r="M744" i="58"/>
  <c r="P744" i="58" s="1"/>
  <c r="M748" i="58"/>
  <c r="P748" i="58" s="1"/>
  <c r="M819" i="58"/>
  <c r="P819" i="58" s="1"/>
  <c r="M834" i="58"/>
  <c r="P834" i="58" s="1"/>
  <c r="M9" i="58"/>
  <c r="P9" i="58" s="1"/>
  <c r="M22" i="58"/>
  <c r="P22" i="58" s="1"/>
  <c r="M37" i="58"/>
  <c r="P37" i="58" s="1"/>
  <c r="M52" i="58"/>
  <c r="P52" i="58" s="1"/>
  <c r="M855" i="58"/>
  <c r="P855" i="58" s="1"/>
  <c r="M170" i="58"/>
  <c r="P170" i="58" s="1"/>
  <c r="M178" i="58"/>
  <c r="P178" i="58" s="1"/>
  <c r="M180" i="58"/>
  <c r="P180" i="58" s="1"/>
  <c r="M442" i="58"/>
  <c r="P442" i="58" s="1"/>
  <c r="M286" i="58"/>
  <c r="P286" i="58" s="1"/>
  <c r="M446" i="58"/>
  <c r="P446" i="58" s="1"/>
  <c r="M638" i="58"/>
  <c r="P638" i="58" s="1"/>
  <c r="M644" i="58"/>
  <c r="P644" i="58" s="1"/>
  <c r="M719" i="58"/>
  <c r="P719" i="58" s="1"/>
  <c r="M725" i="58"/>
  <c r="P725" i="58" s="1"/>
  <c r="M731" i="58"/>
  <c r="P731" i="58" s="1"/>
  <c r="M758" i="58"/>
  <c r="P758" i="58" s="1"/>
  <c r="M760" i="58"/>
  <c r="P760" i="58" s="1"/>
  <c r="M793" i="58"/>
  <c r="P793" i="58" s="1"/>
  <c r="M125" i="58"/>
  <c r="P125" i="58" s="1"/>
  <c r="M797" i="58"/>
  <c r="P797" i="58" s="1"/>
  <c r="M89" i="58"/>
  <c r="P89" i="58" s="1"/>
  <c r="M4" i="58"/>
  <c r="P4" i="58" s="1"/>
  <c r="M673" i="58"/>
  <c r="P673" i="58" s="1"/>
  <c r="M646" i="58"/>
  <c r="P646" i="58" s="1"/>
  <c r="M733" i="58"/>
  <c r="P733" i="58" s="1"/>
  <c r="M735" i="58"/>
  <c r="P735" i="58" s="1"/>
  <c r="M551" i="58"/>
  <c r="P551" i="58" s="1"/>
  <c r="M233" i="58"/>
  <c r="P233" i="58" s="1"/>
  <c r="M58" i="58"/>
  <c r="P58" i="58" s="1"/>
  <c r="M95" i="58"/>
  <c r="P95" i="58" s="1"/>
  <c r="M131" i="58"/>
  <c r="P131" i="58" s="1"/>
  <c r="M600" i="58"/>
  <c r="P600" i="58" s="1"/>
  <c r="M704" i="58"/>
  <c r="P704" i="58" s="1"/>
  <c r="M816" i="58"/>
  <c r="P816" i="58" s="1"/>
  <c r="M378" i="58"/>
  <c r="P378" i="58" s="1"/>
  <c r="M24" i="58"/>
  <c r="P24" i="58" s="1"/>
  <c r="M539" i="58"/>
  <c r="P539" i="58" s="1"/>
  <c r="M648" i="58"/>
  <c r="P648" i="58" s="1"/>
  <c r="M62" i="58"/>
  <c r="P62" i="58" s="1"/>
  <c r="M80" i="58"/>
  <c r="P80" i="58" s="1"/>
  <c r="M82" i="58"/>
  <c r="P82" i="58" s="1"/>
  <c r="M99" i="58"/>
  <c r="P99" i="58" s="1"/>
  <c r="M116" i="58"/>
  <c r="P116" i="58" s="1"/>
  <c r="M118" i="58"/>
  <c r="P118" i="58" s="1"/>
  <c r="M143" i="58"/>
  <c r="P143" i="58" s="1"/>
  <c r="M265" i="58"/>
  <c r="P265" i="58" s="1"/>
  <c r="M157" i="58"/>
  <c r="P157" i="58" s="1"/>
  <c r="M159" i="58"/>
  <c r="P159" i="58" s="1"/>
  <c r="M161" i="58"/>
  <c r="P161" i="58" s="1"/>
  <c r="M268" i="58"/>
  <c r="P268" i="58" s="1"/>
  <c r="M270" i="58"/>
  <c r="P270" i="58" s="1"/>
  <c r="M272" i="58"/>
  <c r="P272" i="58" s="1"/>
  <c r="M301" i="58"/>
  <c r="P301" i="58" s="1"/>
  <c r="M224" i="58"/>
  <c r="P224" i="58" s="1"/>
  <c r="M307" i="58"/>
  <c r="P307" i="58" s="1"/>
  <c r="M365" i="58"/>
  <c r="P365" i="58" s="1"/>
  <c r="M466" i="58"/>
  <c r="P466" i="58" s="1"/>
  <c r="M487" i="58"/>
  <c r="P487" i="58" s="1"/>
  <c r="M587" i="58"/>
  <c r="P587" i="58" s="1"/>
  <c r="M589" i="58"/>
  <c r="P589" i="58" s="1"/>
  <c r="M241" i="58"/>
  <c r="P241" i="58" s="1"/>
  <c r="M633" i="58"/>
  <c r="P633" i="58" s="1"/>
  <c r="M685" i="58"/>
  <c r="P685" i="58" s="1"/>
  <c r="M687" i="58"/>
  <c r="P687" i="58" s="1"/>
  <c r="M708" i="58"/>
  <c r="P708" i="58" s="1"/>
  <c r="M780" i="58"/>
  <c r="P780" i="58" s="1"/>
  <c r="M395" i="58"/>
  <c r="P395" i="58" s="1"/>
  <c r="M784" i="58"/>
  <c r="P784" i="58" s="1"/>
  <c r="M153" i="58"/>
  <c r="P153" i="58" s="1"/>
  <c r="M837" i="58"/>
  <c r="P837" i="58" s="1"/>
  <c r="M545" i="58"/>
  <c r="P545" i="58" s="1"/>
  <c r="M55" i="58"/>
  <c r="P55" i="58" s="1"/>
  <c r="M631" i="58"/>
  <c r="P631" i="58" s="1"/>
  <c r="M21" i="58"/>
  <c r="P21" i="58" s="1"/>
  <c r="M165" i="58"/>
  <c r="P165" i="58" s="1"/>
  <c r="M169" i="58"/>
  <c r="P169" i="58" s="1"/>
  <c r="M171" i="58"/>
  <c r="P171" i="58" s="1"/>
  <c r="M173" i="58"/>
  <c r="P173" i="58" s="1"/>
  <c r="M177" i="58"/>
  <c r="P177" i="58" s="1"/>
  <c r="M313" i="58"/>
  <c r="P313" i="58" s="1"/>
  <c r="M858" i="58"/>
  <c r="P858" i="58" s="1"/>
  <c r="M408" i="58"/>
  <c r="P408" i="58" s="1"/>
  <c r="M580" i="58"/>
  <c r="P580" i="58" s="1"/>
  <c r="M670" i="58"/>
  <c r="P670" i="58" s="1"/>
  <c r="M693" i="58"/>
  <c r="P693" i="58" s="1"/>
  <c r="M794" i="58"/>
  <c r="P794" i="58" s="1"/>
  <c r="M592" i="58"/>
  <c r="P592" i="58" s="1"/>
  <c r="M805" i="58"/>
  <c r="P805" i="58" s="1"/>
  <c r="M864" i="58"/>
  <c r="P864" i="58" s="1"/>
  <c r="M879" i="58"/>
  <c r="P879" i="58" s="1"/>
  <c r="M357" i="58"/>
  <c r="P357" i="58" s="1"/>
  <c r="M509" i="58"/>
  <c r="P509" i="58" s="1"/>
  <c r="M303" i="58"/>
  <c r="P303" i="58" s="1"/>
  <c r="M521" i="58"/>
  <c r="P521" i="58" s="1"/>
  <c r="M527" i="58"/>
  <c r="P527" i="58" s="1"/>
  <c r="M560" i="58"/>
  <c r="P560" i="58" s="1"/>
  <c r="M564" i="58"/>
  <c r="P564" i="58" s="1"/>
  <c r="M575" i="58"/>
  <c r="P575" i="58" s="1"/>
  <c r="M584" i="58"/>
  <c r="P584" i="58" s="1"/>
  <c r="M624" i="58"/>
  <c r="P624" i="58" s="1"/>
  <c r="M678" i="58"/>
  <c r="P678" i="58" s="1"/>
  <c r="M710" i="58"/>
  <c r="P710" i="58" s="1"/>
  <c r="M712" i="58"/>
  <c r="P712" i="58" s="1"/>
  <c r="M750" i="58"/>
  <c r="P750" i="58" s="1"/>
  <c r="M786" i="58"/>
  <c r="P786" i="58" s="1"/>
  <c r="M799" i="58"/>
  <c r="P799" i="58" s="1"/>
  <c r="M801" i="58"/>
  <c r="P801" i="58" s="1"/>
  <c r="M810" i="58"/>
  <c r="P810" i="58" s="1"/>
  <c r="M181" i="58"/>
  <c r="P181" i="58" s="1"/>
  <c r="M281" i="58"/>
  <c r="P281" i="58" s="1"/>
  <c r="M283" i="58"/>
  <c r="P283" i="58" s="1"/>
  <c r="M321" i="58"/>
  <c r="P321" i="58" s="1"/>
  <c r="M340" i="58"/>
  <c r="P340" i="58" s="1"/>
  <c r="M342" i="58"/>
  <c r="P342" i="58" s="1"/>
  <c r="M344" i="58"/>
  <c r="P344" i="58" s="1"/>
  <c r="M376" i="58"/>
  <c r="P376" i="58" s="1"/>
  <c r="M382" i="58"/>
  <c r="P382" i="58" s="1"/>
  <c r="M257" i="58"/>
  <c r="P257" i="58" s="1"/>
  <c r="M403" i="58"/>
  <c r="P403" i="58" s="1"/>
  <c r="M405" i="58"/>
  <c r="P405" i="58" s="1"/>
  <c r="M441" i="58"/>
  <c r="P441" i="58" s="1"/>
  <c r="M464" i="58"/>
  <c r="P464" i="58" s="1"/>
  <c r="M483" i="58"/>
  <c r="P483" i="58" s="1"/>
  <c r="M533" i="58"/>
  <c r="P533" i="58" s="1"/>
  <c r="M535" i="58"/>
  <c r="P535" i="58" s="1"/>
  <c r="M537" i="58"/>
  <c r="P537" i="58" s="1"/>
  <c r="M566" i="58"/>
  <c r="P566" i="58" s="1"/>
  <c r="M568" i="58"/>
  <c r="P568" i="58" s="1"/>
  <c r="M577" i="58"/>
  <c r="P577" i="58" s="1"/>
  <c r="M586" i="58"/>
  <c r="P586" i="58" s="1"/>
  <c r="M626" i="58"/>
  <c r="P626" i="58" s="1"/>
  <c r="M637" i="58"/>
  <c r="P637" i="58" s="1"/>
  <c r="M684" i="58"/>
  <c r="P684" i="58" s="1"/>
  <c r="M686" i="58"/>
  <c r="P686" i="58" s="1"/>
  <c r="M714" i="58"/>
  <c r="P714" i="58" s="1"/>
  <c r="M739" i="58"/>
  <c r="P739" i="58" s="1"/>
  <c r="M741" i="58"/>
  <c r="P741" i="58" s="1"/>
  <c r="M186" i="58"/>
  <c r="P186" i="58" s="1"/>
  <c r="M777" i="58"/>
  <c r="P777" i="58" s="1"/>
  <c r="M852" i="58"/>
  <c r="P852" i="58" s="1"/>
  <c r="M346" i="58"/>
  <c r="P346" i="58" s="1"/>
  <c r="M367" i="58"/>
  <c r="P367" i="58" s="1"/>
  <c r="M534" i="58"/>
  <c r="P534" i="58" s="1"/>
  <c r="M388" i="58"/>
  <c r="P388" i="58" s="1"/>
  <c r="M430" i="58"/>
  <c r="P430" i="58" s="1"/>
  <c r="M432" i="58"/>
  <c r="P432" i="58" s="1"/>
  <c r="M472" i="58"/>
  <c r="P472" i="58" s="1"/>
  <c r="M493" i="58"/>
  <c r="P493" i="58" s="1"/>
  <c r="M28" i="58"/>
  <c r="P28" i="58" s="1"/>
  <c r="M555" i="58"/>
  <c r="P555" i="58" s="1"/>
  <c r="M557" i="58"/>
  <c r="P557" i="58" s="1"/>
  <c r="M572" i="58"/>
  <c r="P572" i="58" s="1"/>
  <c r="M581" i="58"/>
  <c r="P581" i="58" s="1"/>
  <c r="M590" i="58"/>
  <c r="P590" i="58" s="1"/>
  <c r="M643" i="58"/>
  <c r="P643" i="58" s="1"/>
  <c r="M645" i="58"/>
  <c r="P645" i="58" s="1"/>
  <c r="M664" i="58"/>
  <c r="P664" i="58" s="1"/>
  <c r="M666" i="58"/>
  <c r="P666" i="58" s="1"/>
  <c r="M690" i="58"/>
  <c r="P690" i="58" s="1"/>
  <c r="M692" i="58"/>
  <c r="P692" i="58" s="1"/>
  <c r="M694" i="58"/>
  <c r="P694" i="58" s="1"/>
  <c r="M696" i="58"/>
  <c r="P696" i="58" s="1"/>
  <c r="M726" i="58"/>
  <c r="P726" i="58" s="1"/>
  <c r="M728" i="58"/>
  <c r="P728" i="58" s="1"/>
  <c r="M730" i="58"/>
  <c r="P730" i="58" s="1"/>
  <c r="M732" i="58"/>
  <c r="P732" i="58" s="1"/>
  <c r="M762" i="58"/>
  <c r="P762" i="58" s="1"/>
  <c r="M764" i="58"/>
  <c r="P764" i="58" s="1"/>
  <c r="M766" i="58"/>
  <c r="P766" i="58" s="1"/>
  <c r="M768" i="58"/>
  <c r="P768" i="58" s="1"/>
  <c r="M807" i="58"/>
  <c r="P807" i="58" s="1"/>
  <c r="M872" i="58"/>
  <c r="P872" i="58" s="1"/>
  <c r="M681" i="58"/>
  <c r="P681" i="58" s="1"/>
  <c r="M251" i="58"/>
  <c r="P251" i="58" s="1"/>
  <c r="M253" i="58"/>
  <c r="P253" i="58" s="1"/>
  <c r="M255" i="58"/>
  <c r="P255" i="58" s="1"/>
  <c r="M120" i="58"/>
  <c r="P120" i="58" s="1"/>
  <c r="M259" i="58"/>
  <c r="P259" i="58" s="1"/>
  <c r="M274" i="58"/>
  <c r="P274" i="58" s="1"/>
  <c r="M278" i="58"/>
  <c r="P278" i="58" s="1"/>
  <c r="M295" i="58"/>
  <c r="P295" i="58" s="1"/>
  <c r="M310" i="58"/>
  <c r="P310" i="58" s="1"/>
  <c r="M333" i="58"/>
  <c r="P333" i="58" s="1"/>
  <c r="M354" i="58"/>
  <c r="P354" i="58" s="1"/>
  <c r="M373" i="58"/>
  <c r="P373" i="58" s="1"/>
  <c r="M375" i="58"/>
  <c r="P375" i="58" s="1"/>
  <c r="M415" i="58"/>
  <c r="P415" i="58" s="1"/>
  <c r="M508" i="58"/>
  <c r="P508" i="58" s="1"/>
  <c r="M510" i="58"/>
  <c r="P510" i="58" s="1"/>
  <c r="M514" i="58"/>
  <c r="P514" i="58" s="1"/>
  <c r="M516" i="58"/>
  <c r="P516" i="58" s="1"/>
  <c r="M528" i="58"/>
  <c r="P528" i="58" s="1"/>
  <c r="M559" i="58"/>
  <c r="P559" i="58" s="1"/>
  <c r="M34" i="58"/>
  <c r="P34" i="58" s="1"/>
  <c r="M632" i="58"/>
  <c r="P632" i="58" s="1"/>
  <c r="M634" i="58"/>
  <c r="P634" i="58" s="1"/>
  <c r="M668" i="58"/>
  <c r="P668" i="58" s="1"/>
  <c r="M745" i="58"/>
  <c r="P745" i="58" s="1"/>
  <c r="M237" i="58"/>
  <c r="P237" i="58" s="1"/>
  <c r="M783" i="58"/>
  <c r="P783" i="58" s="1"/>
  <c r="M798" i="58"/>
  <c r="P798" i="58" s="1"/>
  <c r="M800" i="58"/>
  <c r="P800" i="58" s="1"/>
  <c r="M809" i="58"/>
  <c r="P809" i="58" s="1"/>
  <c r="M318" i="58"/>
  <c r="P318" i="58" s="1"/>
  <c r="M377" i="58"/>
  <c r="P377" i="58" s="1"/>
  <c r="M379" i="58"/>
  <c r="P379" i="58" s="1"/>
  <c r="M381" i="58"/>
  <c r="P381" i="58" s="1"/>
  <c r="M402" i="58"/>
  <c r="P402" i="58" s="1"/>
  <c r="M419" i="58"/>
  <c r="P419" i="58" s="1"/>
  <c r="M438" i="58"/>
  <c r="P438" i="58" s="1"/>
  <c r="M457" i="58"/>
  <c r="P457" i="58" s="1"/>
  <c r="M459" i="58"/>
  <c r="P459" i="58" s="1"/>
  <c r="M502" i="58"/>
  <c r="P502" i="58" s="1"/>
  <c r="M14" i="58"/>
  <c r="P14" i="58" s="1"/>
  <c r="M565" i="58"/>
  <c r="P565" i="58" s="1"/>
  <c r="M625" i="58"/>
  <c r="P625" i="58" s="1"/>
  <c r="M683" i="58"/>
  <c r="P683" i="58" s="1"/>
  <c r="M831" i="58"/>
  <c r="P831" i="58" s="1"/>
  <c r="M840" i="58"/>
  <c r="P840" i="58" s="1"/>
  <c r="M851" i="58"/>
  <c r="P851" i="58" s="1"/>
  <c r="M108" i="58"/>
  <c r="P108" i="58" s="1"/>
  <c r="M867" i="58"/>
  <c r="P867" i="58" s="1"/>
  <c r="M883" i="58"/>
  <c r="P883" i="58" s="1"/>
  <c r="M384" i="58"/>
  <c r="P384" i="58" s="1"/>
  <c r="M176" i="58"/>
  <c r="P176" i="58" s="1"/>
  <c r="M185" i="58"/>
  <c r="P185" i="58" s="1"/>
  <c r="M60" i="58"/>
  <c r="P60" i="58" s="1"/>
  <c r="M79" i="58"/>
  <c r="P79" i="58" s="1"/>
  <c r="M97" i="58"/>
  <c r="P97" i="58" s="1"/>
  <c r="M115" i="58"/>
  <c r="P115" i="58" s="1"/>
  <c r="M195" i="58"/>
  <c r="P195" i="58" s="1"/>
  <c r="M151" i="58"/>
  <c r="P151" i="58" s="1"/>
  <c r="M163" i="58"/>
  <c r="P163" i="58" s="1"/>
  <c r="M175" i="58"/>
  <c r="P175" i="58" s="1"/>
  <c r="M184" i="58"/>
  <c r="P184" i="58" s="1"/>
  <c r="M179" i="58"/>
  <c r="P179" i="58" s="1"/>
  <c r="M188" i="58"/>
  <c r="P188" i="58" s="1"/>
  <c r="M66" i="58"/>
  <c r="P66" i="58" s="1"/>
  <c r="M85" i="58"/>
  <c r="P85" i="58" s="1"/>
  <c r="M103" i="58"/>
  <c r="P103" i="58" s="1"/>
  <c r="M121" i="58"/>
  <c r="P121" i="58" s="1"/>
  <c r="M136" i="58"/>
  <c r="P136" i="58" s="1"/>
  <c r="M47" i="58"/>
  <c r="P47" i="58" s="1"/>
  <c r="M160" i="58"/>
  <c r="P160" i="58" s="1"/>
  <c r="M172" i="58"/>
  <c r="P172" i="58" s="1"/>
  <c r="M263" i="58"/>
  <c r="P263" i="58" s="1"/>
  <c r="M299" i="58"/>
  <c r="P299" i="58" s="1"/>
  <c r="M189" i="58"/>
  <c r="P189" i="58" s="1"/>
  <c r="M371" i="58"/>
  <c r="P371" i="58" s="1"/>
  <c r="M440" i="58"/>
  <c r="P440" i="58" s="1"/>
  <c r="M672" i="58"/>
  <c r="P672" i="58" s="1"/>
  <c r="M287" i="58"/>
  <c r="P287" i="58" s="1"/>
  <c r="M323" i="58"/>
  <c r="P323" i="58" s="1"/>
  <c r="M359" i="58"/>
  <c r="P359" i="58" s="1"/>
  <c r="M380" i="58"/>
  <c r="P380" i="58" s="1"/>
  <c r="M392" i="58"/>
  <c r="P392" i="58" s="1"/>
  <c r="M404" i="58"/>
  <c r="P404" i="58" s="1"/>
  <c r="M416" i="58"/>
  <c r="P416" i="58" s="1"/>
  <c r="M428" i="58"/>
  <c r="P428" i="58" s="1"/>
  <c r="M455" i="58"/>
  <c r="P455" i="58" s="1"/>
  <c r="M284" i="58"/>
  <c r="P284" i="58" s="1"/>
  <c r="M320" i="58"/>
  <c r="P320" i="58" s="1"/>
  <c r="M356" i="58"/>
  <c r="P356" i="58" s="1"/>
  <c r="M275" i="58"/>
  <c r="P275" i="58" s="1"/>
  <c r="M311" i="58"/>
  <c r="P311" i="58" s="1"/>
  <c r="M347" i="58"/>
  <c r="P347" i="58" s="1"/>
  <c r="M269" i="58"/>
  <c r="P269" i="58" s="1"/>
  <c r="M305" i="58"/>
  <c r="P305" i="58" s="1"/>
  <c r="M341" i="58"/>
  <c r="P341" i="58" s="1"/>
  <c r="M10" i="58"/>
  <c r="P10" i="58" s="1"/>
  <c r="M386" i="58"/>
  <c r="P386" i="58" s="1"/>
  <c r="M398" i="58"/>
  <c r="P398" i="58" s="1"/>
  <c r="M222" i="58"/>
  <c r="P222" i="58" s="1"/>
  <c r="M422" i="58"/>
  <c r="P422" i="58" s="1"/>
  <c r="M266" i="58"/>
  <c r="P266" i="58" s="1"/>
  <c r="M302" i="58"/>
  <c r="P302" i="58" s="1"/>
  <c r="M850" i="58"/>
  <c r="P850" i="58" s="1"/>
  <c r="M458" i="58"/>
  <c r="P458" i="58" s="1"/>
  <c r="M480" i="58"/>
  <c r="P480" i="58" s="1"/>
  <c r="M492" i="58"/>
  <c r="P492" i="58" s="1"/>
  <c r="M486" i="58"/>
  <c r="P486" i="58" s="1"/>
  <c r="M498" i="58"/>
  <c r="P498" i="58" s="1"/>
  <c r="M830" i="58"/>
  <c r="P830" i="58" s="1"/>
  <c r="M803" i="58"/>
  <c r="P803" i="58" s="1"/>
  <c r="M824" i="58"/>
  <c r="P824" i="58" s="1"/>
  <c r="A110" i="58" l="1"/>
  <c r="B110" i="58"/>
  <c r="C110" i="58"/>
  <c r="D110" i="58"/>
  <c r="A549" i="58"/>
  <c r="B549" i="58"/>
  <c r="C549" i="58"/>
  <c r="D549" i="58"/>
  <c r="A629" i="58"/>
  <c r="B629" i="58"/>
  <c r="C629" i="58"/>
  <c r="D629" i="58"/>
  <c r="A631" i="58"/>
  <c r="B631" i="58"/>
  <c r="C631" i="58"/>
  <c r="D631" i="58"/>
  <c r="A9" i="58"/>
  <c r="B9" i="58"/>
  <c r="C9" i="58"/>
  <c r="D9" i="58"/>
  <c r="A7" i="58"/>
  <c r="B7" i="58"/>
  <c r="C7" i="58"/>
  <c r="D7" i="58"/>
  <c r="A11" i="58"/>
  <c r="B11" i="58"/>
  <c r="C11" i="58"/>
  <c r="D11" i="58"/>
  <c r="A387" i="58"/>
  <c r="B387" i="58"/>
  <c r="C387" i="58"/>
  <c r="D387" i="58"/>
  <c r="A13" i="58"/>
  <c r="B13" i="58"/>
  <c r="C13" i="58"/>
  <c r="D13" i="58"/>
  <c r="A72" i="58"/>
  <c r="B72" i="58"/>
  <c r="C72" i="58"/>
  <c r="D72" i="58"/>
  <c r="A15" i="58"/>
  <c r="B15" i="58"/>
  <c r="C15" i="58"/>
  <c r="D15" i="58"/>
  <c r="A16" i="58"/>
  <c r="B16" i="58"/>
  <c r="C16" i="58"/>
  <c r="D16" i="58"/>
  <c r="A17" i="58"/>
  <c r="B17" i="58"/>
  <c r="C17" i="58"/>
  <c r="D17" i="58"/>
  <c r="A846" i="58"/>
  <c r="B846" i="58"/>
  <c r="C846" i="58"/>
  <c r="D846" i="58"/>
  <c r="A19" i="58"/>
  <c r="B19" i="58"/>
  <c r="C19" i="58"/>
  <c r="D19" i="58"/>
  <c r="A20" i="58"/>
  <c r="B20" i="58"/>
  <c r="C20" i="58"/>
  <c r="D20" i="58"/>
  <c r="A21" i="58"/>
  <c r="B21" i="58"/>
  <c r="C21" i="58"/>
  <c r="D21" i="58"/>
  <c r="A22" i="58"/>
  <c r="B22" i="58"/>
  <c r="C22" i="58"/>
  <c r="D22" i="58"/>
  <c r="A444" i="58"/>
  <c r="B444" i="58"/>
  <c r="C444" i="58"/>
  <c r="D444" i="58"/>
  <c r="A24" i="58"/>
  <c r="B24" i="58"/>
  <c r="C24" i="58"/>
  <c r="D24" i="58"/>
  <c r="A25" i="58"/>
  <c r="B25" i="58"/>
  <c r="C25" i="58"/>
  <c r="D25" i="58"/>
  <c r="A26" i="58"/>
  <c r="B26" i="58"/>
  <c r="C26" i="58"/>
  <c r="D26" i="58"/>
  <c r="A27" i="58"/>
  <c r="B27" i="58"/>
  <c r="C27" i="58"/>
  <c r="D27" i="58"/>
  <c r="A127" i="58"/>
  <c r="B127" i="58"/>
  <c r="C127" i="58"/>
  <c r="D127" i="58"/>
  <c r="A29" i="58"/>
  <c r="B29" i="58"/>
  <c r="C29" i="58"/>
  <c r="D29" i="58"/>
  <c r="A30" i="58"/>
  <c r="B30" i="58"/>
  <c r="C30" i="58"/>
  <c r="D30" i="58"/>
  <c r="A31" i="58"/>
  <c r="B31" i="58"/>
  <c r="C31" i="58"/>
  <c r="D31" i="58"/>
  <c r="A32" i="58"/>
  <c r="B32" i="58"/>
  <c r="C32" i="58"/>
  <c r="D32" i="58"/>
  <c r="A33" i="58"/>
  <c r="B33" i="58"/>
  <c r="C33" i="58"/>
  <c r="D33" i="58"/>
  <c r="A23" i="58"/>
  <c r="B23" i="58"/>
  <c r="C23" i="58"/>
  <c r="D23" i="58"/>
  <c r="A35" i="58"/>
  <c r="B35" i="58"/>
  <c r="C35" i="58"/>
  <c r="D35" i="58"/>
  <c r="A36" i="58"/>
  <c r="B36" i="58"/>
  <c r="C36" i="58"/>
  <c r="D36" i="58"/>
  <c r="A37" i="58"/>
  <c r="B37" i="58"/>
  <c r="C37" i="58"/>
  <c r="D37" i="58"/>
  <c r="A38" i="58"/>
  <c r="B38" i="58"/>
  <c r="C38" i="58"/>
  <c r="D38" i="58"/>
  <c r="A39" i="58"/>
  <c r="B39" i="58"/>
  <c r="C39" i="58"/>
  <c r="D39" i="58"/>
  <c r="A40" i="58"/>
  <c r="B40" i="58"/>
  <c r="C40" i="58"/>
  <c r="D40" i="58"/>
  <c r="A41" i="58"/>
  <c r="B41" i="58"/>
  <c r="C41" i="58"/>
  <c r="D41" i="58"/>
  <c r="A42" i="58"/>
  <c r="B42" i="58"/>
  <c r="C42" i="58"/>
  <c r="D42" i="58"/>
  <c r="A43" i="58"/>
  <c r="B43" i="58"/>
  <c r="C43" i="58"/>
  <c r="D43" i="58"/>
  <c r="A44" i="58"/>
  <c r="B44" i="58"/>
  <c r="C44" i="58"/>
  <c r="D44" i="58"/>
  <c r="A233" i="58"/>
  <c r="B233" i="58"/>
  <c r="C233" i="58"/>
  <c r="D233" i="58"/>
  <c r="A46" i="58"/>
  <c r="B46" i="58"/>
  <c r="C46" i="58"/>
  <c r="D46" i="58"/>
  <c r="A98" i="58"/>
  <c r="B98" i="58"/>
  <c r="C98" i="58"/>
  <c r="D98" i="58"/>
  <c r="A48" i="58"/>
  <c r="B48" i="58"/>
  <c r="C48" i="58"/>
  <c r="D48" i="58"/>
  <c r="A49" i="58"/>
  <c r="B49" i="58"/>
  <c r="C49" i="58"/>
  <c r="D49" i="58"/>
  <c r="A50" i="58"/>
  <c r="B50" i="58"/>
  <c r="C50" i="58"/>
  <c r="D50" i="58"/>
  <c r="A51" i="58"/>
  <c r="B51" i="58"/>
  <c r="C51" i="58"/>
  <c r="D51" i="58"/>
  <c r="A52" i="58"/>
  <c r="B52" i="58"/>
  <c r="C52" i="58"/>
  <c r="D52" i="58"/>
  <c r="A211" i="58"/>
  <c r="B211" i="58"/>
  <c r="C211" i="58"/>
  <c r="D211" i="58"/>
  <c r="A855" i="58"/>
  <c r="B855" i="58"/>
  <c r="C855" i="58"/>
  <c r="D855" i="58"/>
  <c r="A488" i="58"/>
  <c r="B488" i="58"/>
  <c r="C488" i="58"/>
  <c r="D488" i="58"/>
  <c r="A56" i="58"/>
  <c r="B56" i="58"/>
  <c r="C56" i="58"/>
  <c r="D56" i="58"/>
  <c r="A57" i="58"/>
  <c r="B57" i="58"/>
  <c r="C57" i="58"/>
  <c r="D57" i="58"/>
  <c r="A58" i="58"/>
  <c r="B58" i="58"/>
  <c r="C58" i="58"/>
  <c r="D58" i="58"/>
  <c r="A59" i="58"/>
  <c r="B59" i="58"/>
  <c r="C59" i="58"/>
  <c r="D59" i="58"/>
  <c r="A60" i="58"/>
  <c r="B60" i="58"/>
  <c r="C60" i="58"/>
  <c r="D60" i="58"/>
  <c r="A61" i="58"/>
  <c r="B61" i="58"/>
  <c r="C61" i="58"/>
  <c r="D61" i="58"/>
  <c r="A62" i="58"/>
  <c r="B62" i="58"/>
  <c r="C62" i="58"/>
  <c r="D62" i="58"/>
  <c r="A63" i="58"/>
  <c r="B63" i="58"/>
  <c r="C63" i="58"/>
  <c r="D63" i="58"/>
  <c r="A64" i="58"/>
  <c r="B64" i="58"/>
  <c r="C64" i="58"/>
  <c r="D64" i="58"/>
  <c r="A65" i="58"/>
  <c r="B65" i="58"/>
  <c r="C65" i="58"/>
  <c r="D65" i="58"/>
  <c r="A66" i="58"/>
  <c r="B66" i="58"/>
  <c r="C66" i="58"/>
  <c r="D66" i="58"/>
  <c r="A67" i="58"/>
  <c r="B67" i="58"/>
  <c r="C67" i="58"/>
  <c r="D67" i="58"/>
  <c r="A68" i="58"/>
  <c r="B68" i="58"/>
  <c r="C68" i="58"/>
  <c r="D68" i="58"/>
  <c r="A69" i="58"/>
  <c r="B69" i="58"/>
  <c r="C69" i="58"/>
  <c r="D69" i="58"/>
  <c r="A70" i="58"/>
  <c r="B70" i="58"/>
  <c r="C70" i="58"/>
  <c r="D70" i="58"/>
  <c r="A71" i="58"/>
  <c r="B71" i="58"/>
  <c r="C71" i="58"/>
  <c r="D71" i="58"/>
  <c r="A290" i="58"/>
  <c r="B290" i="58"/>
  <c r="C290" i="58"/>
  <c r="D290" i="58"/>
  <c r="A73" i="58"/>
  <c r="B73" i="58"/>
  <c r="C73" i="58"/>
  <c r="D73" i="58"/>
  <c r="A775" i="58"/>
  <c r="B775" i="58"/>
  <c r="C775" i="58"/>
  <c r="D775" i="58"/>
  <c r="A75" i="58"/>
  <c r="B75" i="58"/>
  <c r="C75" i="58"/>
  <c r="D75" i="58"/>
  <c r="A76" i="58"/>
  <c r="B76" i="58"/>
  <c r="C76" i="58"/>
  <c r="D76" i="58"/>
  <c r="A77" i="58"/>
  <c r="B77" i="58"/>
  <c r="C77" i="58"/>
  <c r="D77" i="58"/>
  <c r="A78" i="58"/>
  <c r="B78" i="58"/>
  <c r="C78" i="58"/>
  <c r="D78" i="58"/>
  <c r="A79" i="58"/>
  <c r="B79" i="58"/>
  <c r="C79" i="58"/>
  <c r="D79" i="58"/>
  <c r="A80" i="58"/>
  <c r="B80" i="58"/>
  <c r="C80" i="58"/>
  <c r="D80" i="58"/>
  <c r="A81" i="58"/>
  <c r="B81" i="58"/>
  <c r="C81" i="58"/>
  <c r="D81" i="58"/>
  <c r="A82" i="58"/>
  <c r="B82" i="58"/>
  <c r="C82" i="58"/>
  <c r="D82" i="58"/>
  <c r="A83" i="58"/>
  <c r="B83" i="58"/>
  <c r="C83" i="58"/>
  <c r="D83" i="58"/>
  <c r="A84" i="58"/>
  <c r="B84" i="58"/>
  <c r="C84" i="58"/>
  <c r="D84" i="58"/>
  <c r="A85" i="58"/>
  <c r="B85" i="58"/>
  <c r="C85" i="58"/>
  <c r="D85" i="58"/>
  <c r="A86" i="58"/>
  <c r="B86" i="58"/>
  <c r="C86" i="58"/>
  <c r="D86" i="58"/>
  <c r="A772" i="58"/>
  <c r="B772" i="58"/>
  <c r="C772" i="58"/>
  <c r="D772" i="58"/>
  <c r="A88" i="58"/>
  <c r="B88" i="58"/>
  <c r="C88" i="58"/>
  <c r="D88" i="58"/>
  <c r="A89" i="58"/>
  <c r="B89" i="58"/>
  <c r="C89" i="58"/>
  <c r="D89" i="58"/>
  <c r="A90" i="58"/>
  <c r="B90" i="58"/>
  <c r="C90" i="58"/>
  <c r="D90" i="58"/>
  <c r="A91" i="58"/>
  <c r="B91" i="58"/>
  <c r="C91" i="58"/>
  <c r="D91" i="58"/>
  <c r="A92" i="58"/>
  <c r="B92" i="58"/>
  <c r="C92" i="58"/>
  <c r="D92" i="58"/>
  <c r="A93" i="58"/>
  <c r="B93" i="58"/>
  <c r="C93" i="58"/>
  <c r="D93" i="58"/>
  <c r="A873" i="58"/>
  <c r="B873" i="58"/>
  <c r="C873" i="58"/>
  <c r="D873" i="58"/>
  <c r="A95" i="58"/>
  <c r="B95" i="58"/>
  <c r="C95" i="58"/>
  <c r="D95" i="58"/>
  <c r="A273" i="58"/>
  <c r="B273" i="58"/>
  <c r="C273" i="58"/>
  <c r="D273" i="58"/>
  <c r="A97" i="58"/>
  <c r="B97" i="58"/>
  <c r="C97" i="58"/>
  <c r="D97" i="58"/>
  <c r="A111" i="58"/>
  <c r="B111" i="58"/>
  <c r="C111" i="58"/>
  <c r="D111" i="58"/>
  <c r="A99" i="58"/>
  <c r="B99" i="58"/>
  <c r="C99" i="58"/>
  <c r="D99" i="58"/>
  <c r="A100" i="58"/>
  <c r="B100" i="58"/>
  <c r="C100" i="58"/>
  <c r="D100" i="58"/>
  <c r="A101" i="58"/>
  <c r="B101" i="58"/>
  <c r="C101" i="58"/>
  <c r="D101" i="58"/>
  <c r="A102" i="58"/>
  <c r="B102" i="58"/>
  <c r="C102" i="58"/>
  <c r="D102" i="58"/>
  <c r="A103" i="58"/>
  <c r="B103" i="58"/>
  <c r="C103" i="58"/>
  <c r="D103" i="58"/>
  <c r="A104" i="58"/>
  <c r="B104" i="58"/>
  <c r="C104" i="58"/>
  <c r="D104" i="58"/>
  <c r="A105" i="58"/>
  <c r="B105" i="58"/>
  <c r="C105" i="58"/>
  <c r="D105" i="58"/>
  <c r="A106" i="58"/>
  <c r="B106" i="58"/>
  <c r="C106" i="58"/>
  <c r="D106" i="58"/>
  <c r="A107" i="58"/>
  <c r="B107" i="58"/>
  <c r="C107" i="58"/>
  <c r="D107" i="58"/>
  <c r="A399" i="58"/>
  <c r="B399" i="58"/>
  <c r="C399" i="58"/>
  <c r="D399" i="58"/>
  <c r="A109" i="58"/>
  <c r="B109" i="58"/>
  <c r="C109" i="58"/>
  <c r="D109" i="58"/>
  <c r="A660" i="58"/>
  <c r="B660" i="58"/>
  <c r="C660" i="58"/>
  <c r="D660" i="58"/>
  <c r="A45" i="58"/>
  <c r="B45" i="58"/>
  <c r="C45" i="58"/>
  <c r="D45" i="58"/>
  <c r="A112" i="58"/>
  <c r="B112" i="58"/>
  <c r="C112" i="58"/>
  <c r="D112" i="58"/>
  <c r="A113" i="58"/>
  <c r="B113" i="58"/>
  <c r="C113" i="58"/>
  <c r="D113" i="58"/>
  <c r="A114" i="58"/>
  <c r="B114" i="58"/>
  <c r="C114" i="58"/>
  <c r="D114" i="58"/>
  <c r="A115" i="58"/>
  <c r="B115" i="58"/>
  <c r="C115" i="58"/>
  <c r="D115" i="58"/>
  <c r="A116" i="58"/>
  <c r="B116" i="58"/>
  <c r="C116" i="58"/>
  <c r="D116" i="58"/>
  <c r="A117" i="58"/>
  <c r="B117" i="58"/>
  <c r="C117" i="58"/>
  <c r="D117" i="58"/>
  <c r="A118" i="58"/>
  <c r="B118" i="58"/>
  <c r="C118" i="58"/>
  <c r="D118" i="58"/>
  <c r="A119" i="58"/>
  <c r="B119" i="58"/>
  <c r="C119" i="58"/>
  <c r="D119" i="58"/>
  <c r="A122" i="58"/>
  <c r="B122" i="58"/>
  <c r="C122" i="58"/>
  <c r="D122" i="58"/>
  <c r="A121" i="58"/>
  <c r="B121" i="58"/>
  <c r="C121" i="58"/>
  <c r="D121" i="58"/>
  <c r="A6" i="58"/>
  <c r="B6" i="58"/>
  <c r="C6" i="58"/>
  <c r="D6" i="58"/>
  <c r="A123" i="58"/>
  <c r="B123" i="58"/>
  <c r="C123" i="58"/>
  <c r="D123" i="58"/>
  <c r="A124" i="58"/>
  <c r="B124" i="58"/>
  <c r="C124" i="58"/>
  <c r="D124" i="58"/>
  <c r="A4" i="58"/>
  <c r="B4" i="58"/>
  <c r="C4" i="58"/>
  <c r="D4" i="58"/>
  <c r="A126" i="58"/>
  <c r="B126" i="58"/>
  <c r="C126" i="58"/>
  <c r="D126" i="58"/>
  <c r="A139" i="58"/>
  <c r="B139" i="58"/>
  <c r="C139" i="58"/>
  <c r="D139" i="58"/>
  <c r="A128" i="58"/>
  <c r="B128" i="58"/>
  <c r="C128" i="58"/>
  <c r="D128" i="58"/>
  <c r="A129" i="58"/>
  <c r="B129" i="58"/>
  <c r="C129" i="58"/>
  <c r="D129" i="58"/>
  <c r="A130" i="58"/>
  <c r="B130" i="58"/>
  <c r="C130" i="58"/>
  <c r="D130" i="58"/>
  <c r="A131" i="58"/>
  <c r="B131" i="58"/>
  <c r="C131" i="58"/>
  <c r="D131" i="58"/>
  <c r="A12" i="58"/>
  <c r="B12" i="58"/>
  <c r="C12" i="58"/>
  <c r="D12" i="58"/>
  <c r="A133" i="58"/>
  <c r="B133" i="58"/>
  <c r="C133" i="58"/>
  <c r="D133" i="58"/>
  <c r="A134" i="58"/>
  <c r="B134" i="58"/>
  <c r="C134" i="58"/>
  <c r="D134" i="58"/>
  <c r="A135" i="58"/>
  <c r="B135" i="58"/>
  <c r="C135" i="58"/>
  <c r="D135" i="58"/>
  <c r="A136" i="58"/>
  <c r="B136" i="58"/>
  <c r="C136" i="58"/>
  <c r="D136" i="58"/>
  <c r="A137" i="58"/>
  <c r="B137" i="58"/>
  <c r="C137" i="58"/>
  <c r="D137" i="58"/>
  <c r="A138" i="58"/>
  <c r="B138" i="58"/>
  <c r="C138" i="58"/>
  <c r="D138" i="58"/>
  <c r="A195" i="58"/>
  <c r="B195" i="58"/>
  <c r="C195" i="58"/>
  <c r="D195" i="58"/>
  <c r="A140" i="58"/>
  <c r="B140" i="58"/>
  <c r="C140" i="58"/>
  <c r="D140" i="58"/>
  <c r="A141" i="58"/>
  <c r="B141" i="58"/>
  <c r="C141" i="58"/>
  <c r="D141" i="58"/>
  <c r="A716" i="58"/>
  <c r="B716" i="58"/>
  <c r="C716" i="58"/>
  <c r="D716" i="58"/>
  <c r="A143" i="58"/>
  <c r="B143" i="58"/>
  <c r="C143" i="58"/>
  <c r="D143" i="58"/>
  <c r="A144" i="58"/>
  <c r="B144" i="58"/>
  <c r="C144" i="58"/>
  <c r="D144" i="58"/>
  <c r="A145" i="58"/>
  <c r="B145" i="58"/>
  <c r="C145" i="58"/>
  <c r="D145" i="58"/>
  <c r="A146" i="58"/>
  <c r="B146" i="58"/>
  <c r="C146" i="58"/>
  <c r="D146" i="58"/>
  <c r="A147" i="58"/>
  <c r="B147" i="58"/>
  <c r="C147" i="58"/>
  <c r="D147" i="58"/>
  <c r="A47" i="58"/>
  <c r="B47" i="58"/>
  <c r="C47" i="58"/>
  <c r="D47" i="58"/>
  <c r="A882" i="58"/>
  <c r="B882" i="58"/>
  <c r="C882" i="58"/>
  <c r="D882" i="58"/>
  <c r="A734" i="58"/>
  <c r="B734" i="58"/>
  <c r="C734" i="58"/>
  <c r="D734" i="58"/>
  <c r="A151" i="58"/>
  <c r="B151" i="58"/>
  <c r="C151" i="58"/>
  <c r="D151" i="58"/>
  <c r="A152" i="58"/>
  <c r="B152" i="58"/>
  <c r="C152" i="58"/>
  <c r="D152" i="58"/>
  <c r="A265" i="58"/>
  <c r="B265" i="58"/>
  <c r="C265" i="58"/>
  <c r="D265" i="58"/>
  <c r="A154" i="58"/>
  <c r="B154" i="58"/>
  <c r="C154" i="58"/>
  <c r="D154" i="58"/>
  <c r="A155" i="58"/>
  <c r="B155" i="58"/>
  <c r="C155" i="58"/>
  <c r="D155" i="58"/>
  <c r="A156" i="58"/>
  <c r="B156" i="58"/>
  <c r="C156" i="58"/>
  <c r="D156" i="58"/>
  <c r="A157" i="58"/>
  <c r="B157" i="58"/>
  <c r="C157" i="58"/>
  <c r="D157" i="58"/>
  <c r="A158" i="58"/>
  <c r="B158" i="58"/>
  <c r="C158" i="58"/>
  <c r="D158" i="58"/>
  <c r="A159" i="58"/>
  <c r="B159" i="58"/>
  <c r="C159" i="58"/>
  <c r="D159" i="58"/>
  <c r="A160" i="58"/>
  <c r="B160" i="58"/>
  <c r="C160" i="58"/>
  <c r="D160" i="58"/>
  <c r="A161" i="58"/>
  <c r="B161" i="58"/>
  <c r="C161" i="58"/>
  <c r="D161" i="58"/>
  <c r="A162" i="58"/>
  <c r="B162" i="58"/>
  <c r="C162" i="58"/>
  <c r="D162" i="58"/>
  <c r="A163" i="58"/>
  <c r="B163" i="58"/>
  <c r="C163" i="58"/>
  <c r="D163" i="58"/>
  <c r="A164" i="58"/>
  <c r="B164" i="58"/>
  <c r="C164" i="58"/>
  <c r="D164" i="58"/>
  <c r="A165" i="58"/>
  <c r="B165" i="58"/>
  <c r="C165" i="58"/>
  <c r="D165" i="58"/>
  <c r="A166" i="58"/>
  <c r="B166" i="58"/>
  <c r="C166" i="58"/>
  <c r="D166" i="58"/>
  <c r="A167" i="58"/>
  <c r="B167" i="58"/>
  <c r="C167" i="58"/>
  <c r="D167" i="58"/>
  <c r="A168" i="58"/>
  <c r="B168" i="58"/>
  <c r="C168" i="58"/>
  <c r="D168" i="58"/>
  <c r="A169" i="58"/>
  <c r="B169" i="58"/>
  <c r="C169" i="58"/>
  <c r="D169" i="58"/>
  <c r="A170" i="58"/>
  <c r="B170" i="58"/>
  <c r="C170" i="58"/>
  <c r="D170" i="58"/>
  <c r="A171" i="58"/>
  <c r="B171" i="58"/>
  <c r="C171" i="58"/>
  <c r="D171" i="58"/>
  <c r="A172" i="58"/>
  <c r="B172" i="58"/>
  <c r="C172" i="58"/>
  <c r="D172" i="58"/>
  <c r="A173" i="58"/>
  <c r="B173" i="58"/>
  <c r="C173" i="58"/>
  <c r="D173" i="58"/>
  <c r="A174" i="58"/>
  <c r="B174" i="58"/>
  <c r="C174" i="58"/>
  <c r="D174" i="58"/>
  <c r="A175" i="58"/>
  <c r="B175" i="58"/>
  <c r="C175" i="58"/>
  <c r="D175" i="58"/>
  <c r="A176" i="58"/>
  <c r="B176" i="58"/>
  <c r="C176" i="58"/>
  <c r="D176" i="58"/>
  <c r="A177" i="58"/>
  <c r="B177" i="58"/>
  <c r="C177" i="58"/>
  <c r="D177" i="58"/>
  <c r="A178" i="58"/>
  <c r="B178" i="58"/>
  <c r="C178" i="58"/>
  <c r="D178" i="58"/>
  <c r="A179" i="58"/>
  <c r="B179" i="58"/>
  <c r="C179" i="58"/>
  <c r="D179" i="58"/>
  <c r="A180" i="58"/>
  <c r="B180" i="58"/>
  <c r="C180" i="58"/>
  <c r="D180" i="58"/>
  <c r="A132" i="58"/>
  <c r="B132" i="58"/>
  <c r="C132" i="58"/>
  <c r="D132" i="58"/>
  <c r="A182" i="58"/>
  <c r="B182" i="58"/>
  <c r="C182" i="58"/>
  <c r="D182" i="58"/>
  <c r="A369" i="58"/>
  <c r="B369" i="58"/>
  <c r="C369" i="58"/>
  <c r="D369" i="58"/>
  <c r="A184" i="58"/>
  <c r="B184" i="58"/>
  <c r="C184" i="58"/>
  <c r="D184" i="58"/>
  <c r="A185" i="58"/>
  <c r="B185" i="58"/>
  <c r="C185" i="58"/>
  <c r="D185" i="58"/>
  <c r="A338" i="58"/>
  <c r="B338" i="58"/>
  <c r="C338" i="58"/>
  <c r="D338" i="58"/>
  <c r="A187" i="58"/>
  <c r="B187" i="58"/>
  <c r="C187" i="58"/>
  <c r="D187" i="58"/>
  <c r="A188" i="58"/>
  <c r="B188" i="58"/>
  <c r="C188" i="58"/>
  <c r="D188" i="58"/>
  <c r="A885" i="58"/>
  <c r="B885" i="58"/>
  <c r="C885" i="58"/>
  <c r="D885" i="58"/>
  <c r="A190" i="58"/>
  <c r="B190" i="58"/>
  <c r="C190" i="58"/>
  <c r="D190" i="58"/>
  <c r="A183" i="58"/>
  <c r="B183" i="58"/>
  <c r="C183" i="58"/>
  <c r="D183" i="58"/>
  <c r="A192" i="58"/>
  <c r="B192" i="58"/>
  <c r="C192" i="58"/>
  <c r="D192" i="58"/>
  <c r="A193" i="58"/>
  <c r="B193" i="58"/>
  <c r="C193" i="58"/>
  <c r="D193" i="58"/>
  <c r="A194" i="58"/>
  <c r="B194" i="58"/>
  <c r="C194" i="58"/>
  <c r="D194" i="58"/>
  <c r="A820" i="58"/>
  <c r="B820" i="58"/>
  <c r="C820" i="58"/>
  <c r="D820" i="58"/>
  <c r="A196" i="58"/>
  <c r="B196" i="58"/>
  <c r="C196" i="58"/>
  <c r="D196" i="58"/>
  <c r="A197" i="58"/>
  <c r="B197" i="58"/>
  <c r="C197" i="58"/>
  <c r="D197" i="58"/>
  <c r="A198" i="58"/>
  <c r="B198" i="58"/>
  <c r="C198" i="58"/>
  <c r="D198" i="58"/>
  <c r="A199" i="58"/>
  <c r="B199" i="58"/>
  <c r="C199" i="58"/>
  <c r="D199" i="58"/>
  <c r="A200" i="58"/>
  <c r="B200" i="58"/>
  <c r="C200" i="58"/>
  <c r="D200" i="58"/>
  <c r="A201" i="58"/>
  <c r="B201" i="58"/>
  <c r="C201" i="58"/>
  <c r="D201" i="58"/>
  <c r="A202" i="58"/>
  <c r="B202" i="58"/>
  <c r="C202" i="58"/>
  <c r="D202" i="58"/>
  <c r="A203" i="58"/>
  <c r="B203" i="58"/>
  <c r="C203" i="58"/>
  <c r="D203" i="58"/>
  <c r="A204" i="58"/>
  <c r="B204" i="58"/>
  <c r="C204" i="58"/>
  <c r="D204" i="58"/>
  <c r="A205" i="58"/>
  <c r="B205" i="58"/>
  <c r="C205" i="58"/>
  <c r="D205" i="58"/>
  <c r="A206" i="58"/>
  <c r="B206" i="58"/>
  <c r="C206" i="58"/>
  <c r="D206" i="58"/>
  <c r="A207" i="58"/>
  <c r="B207" i="58"/>
  <c r="C207" i="58"/>
  <c r="D207" i="58"/>
  <c r="A208" i="58"/>
  <c r="B208" i="58"/>
  <c r="C208" i="58"/>
  <c r="D208" i="58"/>
  <c r="A209" i="58"/>
  <c r="B209" i="58"/>
  <c r="C209" i="58"/>
  <c r="D209" i="58"/>
  <c r="A210" i="58"/>
  <c r="B210" i="58"/>
  <c r="C210" i="58"/>
  <c r="D210" i="58"/>
  <c r="A260" i="58"/>
  <c r="B260" i="58"/>
  <c r="C260" i="58"/>
  <c r="D260" i="58"/>
  <c r="A212" i="58"/>
  <c r="B212" i="58"/>
  <c r="C212" i="58"/>
  <c r="D212" i="58"/>
  <c r="A213" i="58"/>
  <c r="B213" i="58"/>
  <c r="C213" i="58"/>
  <c r="D213" i="58"/>
  <c r="A214" i="58"/>
  <c r="B214" i="58"/>
  <c r="C214" i="58"/>
  <c r="D214" i="58"/>
  <c r="A215" i="58"/>
  <c r="B215" i="58"/>
  <c r="C215" i="58"/>
  <c r="D215" i="58"/>
  <c r="A216" i="58"/>
  <c r="B216" i="58"/>
  <c r="C216" i="58"/>
  <c r="D216" i="58"/>
  <c r="A217" i="58"/>
  <c r="B217" i="58"/>
  <c r="C217" i="58"/>
  <c r="D217" i="58"/>
  <c r="A494" i="58"/>
  <c r="B494" i="58"/>
  <c r="C494" i="58"/>
  <c r="D494" i="58"/>
  <c r="A219" i="58"/>
  <c r="B219" i="58"/>
  <c r="C219" i="58"/>
  <c r="D219" i="58"/>
  <c r="A220" i="58"/>
  <c r="B220" i="58"/>
  <c r="C220" i="58"/>
  <c r="D220" i="58"/>
  <c r="A221" i="58"/>
  <c r="B221" i="58"/>
  <c r="C221" i="58"/>
  <c r="D221" i="58"/>
  <c r="A627" i="58"/>
  <c r="B627" i="58"/>
  <c r="C627" i="58"/>
  <c r="D627" i="58"/>
  <c r="A223" i="58"/>
  <c r="B223" i="58"/>
  <c r="C223" i="58"/>
  <c r="D223" i="58"/>
  <c r="A796" i="58"/>
  <c r="B796" i="58"/>
  <c r="C796" i="58"/>
  <c r="D796" i="58"/>
  <c r="A225" i="58"/>
  <c r="B225" i="58"/>
  <c r="C225" i="58"/>
  <c r="D225" i="58"/>
  <c r="A226" i="58"/>
  <c r="B226" i="58"/>
  <c r="C226" i="58"/>
  <c r="D226" i="58"/>
  <c r="A227" i="58"/>
  <c r="B227" i="58"/>
  <c r="C227" i="58"/>
  <c r="D227" i="58"/>
  <c r="A228" i="58"/>
  <c r="B228" i="58"/>
  <c r="C228" i="58"/>
  <c r="D228" i="58"/>
  <c r="A229" i="58"/>
  <c r="B229" i="58"/>
  <c r="C229" i="58"/>
  <c r="D229" i="58"/>
  <c r="A230" i="58"/>
  <c r="B230" i="58"/>
  <c r="C230" i="58"/>
  <c r="D230" i="58"/>
  <c r="A231" i="58"/>
  <c r="B231" i="58"/>
  <c r="C231" i="58"/>
  <c r="D231" i="58"/>
  <c r="A232" i="58"/>
  <c r="B232" i="58"/>
  <c r="C232" i="58"/>
  <c r="D232" i="58"/>
  <c r="A835" i="58"/>
  <c r="B835" i="58"/>
  <c r="C835" i="58"/>
  <c r="D835" i="58"/>
  <c r="A234" i="58"/>
  <c r="B234" i="58"/>
  <c r="C234" i="58"/>
  <c r="D234" i="58"/>
  <c r="A235" i="58"/>
  <c r="B235" i="58"/>
  <c r="C235" i="58"/>
  <c r="D235" i="58"/>
  <c r="A236" i="58"/>
  <c r="B236" i="58"/>
  <c r="C236" i="58"/>
  <c r="D236" i="58"/>
  <c r="A148" i="58"/>
  <c r="B148" i="58"/>
  <c r="C148" i="58"/>
  <c r="D148" i="58"/>
  <c r="A238" i="58"/>
  <c r="B238" i="58"/>
  <c r="C238" i="58"/>
  <c r="D238" i="58"/>
  <c r="A691" i="58"/>
  <c r="B691" i="58"/>
  <c r="C691" i="58"/>
  <c r="D691" i="58"/>
  <c r="A240" i="58"/>
  <c r="B240" i="58"/>
  <c r="C240" i="58"/>
  <c r="D240" i="58"/>
  <c r="A515" i="58"/>
  <c r="B515" i="58"/>
  <c r="C515" i="58"/>
  <c r="D515" i="58"/>
  <c r="A242" i="58"/>
  <c r="B242" i="58"/>
  <c r="C242" i="58"/>
  <c r="D242" i="58"/>
  <c r="A243" i="58"/>
  <c r="B243" i="58"/>
  <c r="C243" i="58"/>
  <c r="D243" i="58"/>
  <c r="A244" i="58"/>
  <c r="B244" i="58"/>
  <c r="C244" i="58"/>
  <c r="D244" i="58"/>
  <c r="A245" i="58"/>
  <c r="B245" i="58"/>
  <c r="C245" i="58"/>
  <c r="D245" i="58"/>
  <c r="A778" i="58"/>
  <c r="B778" i="58"/>
  <c r="C778" i="58"/>
  <c r="D778" i="58"/>
  <c r="A247" i="58"/>
  <c r="B247" i="58"/>
  <c r="C247" i="58"/>
  <c r="D247" i="58"/>
  <c r="A622" i="58"/>
  <c r="B622" i="58"/>
  <c r="C622" i="58"/>
  <c r="D622" i="58"/>
  <c r="A681" i="58"/>
  <c r="B681" i="58"/>
  <c r="C681" i="58"/>
  <c r="D681" i="58"/>
  <c r="A250" i="58"/>
  <c r="B250" i="58"/>
  <c r="C250" i="58"/>
  <c r="D250" i="58"/>
  <c r="A251" i="58"/>
  <c r="B251" i="58"/>
  <c r="C251" i="58"/>
  <c r="D251" i="58"/>
  <c r="A252" i="58"/>
  <c r="B252" i="58"/>
  <c r="C252" i="58"/>
  <c r="D252" i="58"/>
  <c r="A253" i="58"/>
  <c r="B253" i="58"/>
  <c r="C253" i="58"/>
  <c r="D253" i="58"/>
  <c r="A254" i="58"/>
  <c r="B254" i="58"/>
  <c r="C254" i="58"/>
  <c r="D254" i="58"/>
  <c r="A255" i="58"/>
  <c r="B255" i="58"/>
  <c r="C255" i="58"/>
  <c r="D255" i="58"/>
  <c r="A256" i="58"/>
  <c r="B256" i="58"/>
  <c r="C256" i="58"/>
  <c r="D256" i="58"/>
  <c r="A120" i="58"/>
  <c r="B120" i="58"/>
  <c r="C120" i="58"/>
  <c r="D120" i="58"/>
  <c r="A258" i="58"/>
  <c r="B258" i="58"/>
  <c r="C258" i="58"/>
  <c r="D258" i="58"/>
  <c r="A259" i="58"/>
  <c r="B259" i="58"/>
  <c r="C259" i="58"/>
  <c r="D259" i="58"/>
  <c r="A87" i="58"/>
  <c r="B87" i="58"/>
  <c r="C87" i="58"/>
  <c r="D87" i="58"/>
  <c r="A261" i="58"/>
  <c r="B261" i="58"/>
  <c r="C261" i="58"/>
  <c r="D261" i="58"/>
  <c r="A262" i="58"/>
  <c r="B262" i="58"/>
  <c r="C262" i="58"/>
  <c r="D262" i="58"/>
  <c r="A263" i="58"/>
  <c r="B263" i="58"/>
  <c r="C263" i="58"/>
  <c r="D263" i="58"/>
  <c r="A264" i="58"/>
  <c r="B264" i="58"/>
  <c r="C264" i="58"/>
  <c r="D264" i="58"/>
  <c r="A368" i="58"/>
  <c r="B368" i="58"/>
  <c r="C368" i="58"/>
  <c r="D368" i="58"/>
  <c r="A266" i="58"/>
  <c r="B266" i="58"/>
  <c r="C266" i="58"/>
  <c r="D266" i="58"/>
  <c r="A267" i="58"/>
  <c r="B267" i="58"/>
  <c r="C267" i="58"/>
  <c r="D267" i="58"/>
  <c r="A268" i="58"/>
  <c r="B268" i="58"/>
  <c r="C268" i="58"/>
  <c r="D268" i="58"/>
  <c r="A269" i="58"/>
  <c r="B269" i="58"/>
  <c r="C269" i="58"/>
  <c r="D269" i="58"/>
  <c r="A270" i="58"/>
  <c r="B270" i="58"/>
  <c r="C270" i="58"/>
  <c r="D270" i="58"/>
  <c r="A271" i="58"/>
  <c r="B271" i="58"/>
  <c r="C271" i="58"/>
  <c r="D271" i="58"/>
  <c r="A272" i="58"/>
  <c r="B272" i="58"/>
  <c r="C272" i="58"/>
  <c r="D272" i="58"/>
  <c r="A288" i="58"/>
  <c r="B288" i="58"/>
  <c r="C288" i="58"/>
  <c r="D288" i="58"/>
  <c r="A274" i="58"/>
  <c r="B274" i="58"/>
  <c r="C274" i="58"/>
  <c r="D274" i="58"/>
  <c r="A275" i="58"/>
  <c r="B275" i="58"/>
  <c r="C275" i="58"/>
  <c r="D275" i="58"/>
  <c r="A276" i="58"/>
  <c r="B276" i="58"/>
  <c r="C276" i="58"/>
  <c r="D276" i="58"/>
  <c r="A277" i="58"/>
  <c r="B277" i="58"/>
  <c r="C277" i="58"/>
  <c r="D277" i="58"/>
  <c r="A278" i="58"/>
  <c r="B278" i="58"/>
  <c r="C278" i="58"/>
  <c r="D278" i="58"/>
  <c r="A279" i="58"/>
  <c r="B279" i="58"/>
  <c r="C279" i="58"/>
  <c r="D279" i="58"/>
  <c r="A583" i="58"/>
  <c r="B583" i="58"/>
  <c r="C583" i="58"/>
  <c r="D583" i="58"/>
  <c r="A281" i="58"/>
  <c r="B281" i="58"/>
  <c r="C281" i="58"/>
  <c r="D281" i="58"/>
  <c r="A282" i="58"/>
  <c r="B282" i="58"/>
  <c r="C282" i="58"/>
  <c r="D282" i="58"/>
  <c r="A283" i="58"/>
  <c r="B283" i="58"/>
  <c r="C283" i="58"/>
  <c r="D283" i="58"/>
  <c r="A284" i="58"/>
  <c r="B284" i="58"/>
  <c r="C284" i="58"/>
  <c r="D284" i="58"/>
  <c r="A285" i="58"/>
  <c r="B285" i="58"/>
  <c r="C285" i="58"/>
  <c r="D285" i="58"/>
  <c r="A53" i="58"/>
  <c r="B53" i="58"/>
  <c r="C53" i="58"/>
  <c r="D53" i="58"/>
  <c r="A287" i="58"/>
  <c r="B287" i="58"/>
  <c r="C287" i="58"/>
  <c r="D287" i="58"/>
  <c r="A544" i="58"/>
  <c r="B544" i="58"/>
  <c r="C544" i="58"/>
  <c r="D544" i="58"/>
  <c r="A289" i="58"/>
  <c r="B289" i="58"/>
  <c r="C289" i="58"/>
  <c r="D289" i="58"/>
  <c r="A781" i="58"/>
  <c r="B781" i="58"/>
  <c r="C781" i="58"/>
  <c r="D781" i="58"/>
  <c r="A291" i="58"/>
  <c r="B291" i="58"/>
  <c r="C291" i="58"/>
  <c r="D291" i="58"/>
  <c r="A292" i="58"/>
  <c r="B292" i="58"/>
  <c r="C292" i="58"/>
  <c r="D292" i="58"/>
  <c r="A293" i="58"/>
  <c r="B293" i="58"/>
  <c r="C293" i="58"/>
  <c r="D293" i="58"/>
  <c r="A294" i="58"/>
  <c r="B294" i="58"/>
  <c r="C294" i="58"/>
  <c r="D294" i="58"/>
  <c r="A295" i="58"/>
  <c r="B295" i="58"/>
  <c r="C295" i="58"/>
  <c r="D295" i="58"/>
  <c r="A296" i="58"/>
  <c r="B296" i="58"/>
  <c r="C296" i="58"/>
  <c r="D296" i="58"/>
  <c r="A297" i="58"/>
  <c r="B297" i="58"/>
  <c r="C297" i="58"/>
  <c r="D297" i="58"/>
  <c r="A54" i="58"/>
  <c r="B54" i="58"/>
  <c r="C54" i="58"/>
  <c r="D54" i="58"/>
  <c r="A299" i="58"/>
  <c r="B299" i="58"/>
  <c r="C299" i="58"/>
  <c r="D299" i="58"/>
  <c r="A406" i="58"/>
  <c r="B406" i="58"/>
  <c r="C406" i="58"/>
  <c r="D406" i="58"/>
  <c r="A301" i="58"/>
  <c r="B301" i="58"/>
  <c r="C301" i="58"/>
  <c r="D301" i="58"/>
  <c r="A302" i="58"/>
  <c r="B302" i="58"/>
  <c r="C302" i="58"/>
  <c r="D302" i="58"/>
  <c r="A224" i="58"/>
  <c r="B224" i="58"/>
  <c r="C224" i="58"/>
  <c r="D224" i="58"/>
  <c r="A304" i="58"/>
  <c r="B304" i="58"/>
  <c r="C304" i="58"/>
  <c r="D304" i="58"/>
  <c r="A305" i="58"/>
  <c r="B305" i="58"/>
  <c r="C305" i="58"/>
  <c r="D305" i="58"/>
  <c r="A306" i="58"/>
  <c r="B306" i="58"/>
  <c r="C306" i="58"/>
  <c r="D306" i="58"/>
  <c r="A307" i="58"/>
  <c r="B307" i="58"/>
  <c r="C307" i="58"/>
  <c r="D307" i="58"/>
  <c r="A308" i="58"/>
  <c r="B308" i="58"/>
  <c r="C308" i="58"/>
  <c r="D308" i="58"/>
  <c r="A309" i="58"/>
  <c r="B309" i="58"/>
  <c r="C309" i="58"/>
  <c r="D309" i="58"/>
  <c r="A310" i="58"/>
  <c r="B310" i="58"/>
  <c r="C310" i="58"/>
  <c r="D310" i="58"/>
  <c r="A311" i="58"/>
  <c r="B311" i="58"/>
  <c r="C311" i="58"/>
  <c r="D311" i="58"/>
  <c r="A312" i="58"/>
  <c r="B312" i="58"/>
  <c r="C312" i="58"/>
  <c r="D312" i="58"/>
  <c r="A313" i="58"/>
  <c r="B313" i="58"/>
  <c r="C313" i="58"/>
  <c r="D313" i="58"/>
  <c r="A314" i="58"/>
  <c r="B314" i="58"/>
  <c r="C314" i="58"/>
  <c r="D314" i="58"/>
  <c r="A315" i="58"/>
  <c r="B315" i="58"/>
  <c r="C315" i="58"/>
  <c r="D315" i="58"/>
  <c r="A316" i="58"/>
  <c r="B316" i="58"/>
  <c r="C316" i="58"/>
  <c r="D316" i="58"/>
  <c r="A317" i="58"/>
  <c r="B317" i="58"/>
  <c r="C317" i="58"/>
  <c r="D317" i="58"/>
  <c r="A318" i="58"/>
  <c r="B318" i="58"/>
  <c r="C318" i="58"/>
  <c r="D318" i="58"/>
  <c r="A319" i="58"/>
  <c r="B319" i="58"/>
  <c r="C319" i="58"/>
  <c r="D319" i="58"/>
  <c r="A320" i="58"/>
  <c r="B320" i="58"/>
  <c r="C320" i="58"/>
  <c r="D320" i="58"/>
  <c r="A321" i="58"/>
  <c r="B321" i="58"/>
  <c r="C321" i="58"/>
  <c r="D321" i="58"/>
  <c r="A322" i="58"/>
  <c r="B322" i="58"/>
  <c r="C322" i="58"/>
  <c r="D322" i="58"/>
  <c r="A323" i="58"/>
  <c r="B323" i="58"/>
  <c r="C323" i="58"/>
  <c r="D323" i="58"/>
  <c r="A324" i="58"/>
  <c r="B324" i="58"/>
  <c r="C324" i="58"/>
  <c r="D324" i="58"/>
  <c r="A325" i="58"/>
  <c r="B325" i="58"/>
  <c r="C325" i="58"/>
  <c r="D325" i="58"/>
  <c r="A326" i="58"/>
  <c r="B326" i="58"/>
  <c r="C326" i="58"/>
  <c r="D326" i="58"/>
  <c r="A327" i="58"/>
  <c r="B327" i="58"/>
  <c r="C327" i="58"/>
  <c r="D327" i="58"/>
  <c r="A328" i="58"/>
  <c r="B328" i="58"/>
  <c r="C328" i="58"/>
  <c r="D328" i="58"/>
  <c r="A329" i="58"/>
  <c r="B329" i="58"/>
  <c r="C329" i="58"/>
  <c r="D329" i="58"/>
  <c r="A330" i="58"/>
  <c r="B330" i="58"/>
  <c r="C330" i="58"/>
  <c r="D330" i="58"/>
  <c r="A331" i="58"/>
  <c r="B331" i="58"/>
  <c r="C331" i="58"/>
  <c r="D331" i="58"/>
  <c r="A332" i="58"/>
  <c r="B332" i="58"/>
  <c r="C332" i="58"/>
  <c r="D332" i="58"/>
  <c r="A333" i="58"/>
  <c r="B333" i="58"/>
  <c r="C333" i="58"/>
  <c r="D333" i="58"/>
  <c r="A334" i="58"/>
  <c r="B334" i="58"/>
  <c r="C334" i="58"/>
  <c r="D334" i="58"/>
  <c r="A189" i="58"/>
  <c r="B189" i="58"/>
  <c r="C189" i="58"/>
  <c r="D189" i="58"/>
  <c r="A336" i="58"/>
  <c r="B336" i="58"/>
  <c r="C336" i="58"/>
  <c r="D336" i="58"/>
  <c r="A337" i="58"/>
  <c r="B337" i="58"/>
  <c r="C337" i="58"/>
  <c r="D337" i="58"/>
  <c r="A850" i="58"/>
  <c r="B850" i="58"/>
  <c r="C850" i="58"/>
  <c r="D850" i="58"/>
  <c r="A339" i="58"/>
  <c r="B339" i="58"/>
  <c r="C339" i="58"/>
  <c r="D339" i="58"/>
  <c r="A340" i="58"/>
  <c r="B340" i="58"/>
  <c r="C340" i="58"/>
  <c r="D340" i="58"/>
  <c r="A341" i="58"/>
  <c r="B341" i="58"/>
  <c r="C341" i="58"/>
  <c r="D341" i="58"/>
  <c r="A342" i="58"/>
  <c r="B342" i="58"/>
  <c r="C342" i="58"/>
  <c r="D342" i="58"/>
  <c r="A343" i="58"/>
  <c r="B343" i="58"/>
  <c r="C343" i="58"/>
  <c r="D343" i="58"/>
  <c r="A344" i="58"/>
  <c r="B344" i="58"/>
  <c r="C344" i="58"/>
  <c r="D344" i="58"/>
  <c r="A345" i="58"/>
  <c r="B345" i="58"/>
  <c r="C345" i="58"/>
  <c r="D345" i="58"/>
  <c r="A346" i="58"/>
  <c r="B346" i="58"/>
  <c r="C346" i="58"/>
  <c r="D346" i="58"/>
  <c r="A347" i="58"/>
  <c r="B347" i="58"/>
  <c r="C347" i="58"/>
  <c r="D347" i="58"/>
  <c r="A348" i="58"/>
  <c r="B348" i="58"/>
  <c r="C348" i="58"/>
  <c r="D348" i="58"/>
  <c r="A349" i="58"/>
  <c r="B349" i="58"/>
  <c r="C349" i="58"/>
  <c r="D349" i="58"/>
  <c r="A350" i="58"/>
  <c r="B350" i="58"/>
  <c r="C350" i="58"/>
  <c r="D350" i="58"/>
  <c r="A351" i="58"/>
  <c r="B351" i="58"/>
  <c r="C351" i="58"/>
  <c r="D351" i="58"/>
  <c r="A352" i="58"/>
  <c r="B352" i="58"/>
  <c r="C352" i="58"/>
  <c r="D352" i="58"/>
  <c r="A353" i="58"/>
  <c r="B353" i="58"/>
  <c r="C353" i="58"/>
  <c r="D353" i="58"/>
  <c r="A354" i="58"/>
  <c r="B354" i="58"/>
  <c r="C354" i="58"/>
  <c r="D354" i="58"/>
  <c r="A355" i="58"/>
  <c r="B355" i="58"/>
  <c r="C355" i="58"/>
  <c r="D355" i="58"/>
  <c r="A356" i="58"/>
  <c r="B356" i="58"/>
  <c r="C356" i="58"/>
  <c r="D356" i="58"/>
  <c r="A357" i="58"/>
  <c r="B357" i="58"/>
  <c r="C357" i="58"/>
  <c r="D357" i="58"/>
  <c r="A358" i="58"/>
  <c r="B358" i="58"/>
  <c r="C358" i="58"/>
  <c r="D358" i="58"/>
  <c r="A359" i="58"/>
  <c r="B359" i="58"/>
  <c r="C359" i="58"/>
  <c r="D359" i="58"/>
  <c r="A360" i="58"/>
  <c r="B360" i="58"/>
  <c r="C360" i="58"/>
  <c r="D360" i="58"/>
  <c r="A361" i="58"/>
  <c r="B361" i="58"/>
  <c r="C361" i="58"/>
  <c r="D361" i="58"/>
  <c r="A362" i="58"/>
  <c r="B362" i="58"/>
  <c r="C362" i="58"/>
  <c r="D362" i="58"/>
  <c r="A363" i="58"/>
  <c r="B363" i="58"/>
  <c r="C363" i="58"/>
  <c r="D363" i="58"/>
  <c r="A364" i="58"/>
  <c r="B364" i="58"/>
  <c r="C364" i="58"/>
  <c r="D364" i="58"/>
  <c r="A365" i="58"/>
  <c r="B365" i="58"/>
  <c r="C365" i="58"/>
  <c r="D365" i="58"/>
  <c r="A366" i="58"/>
  <c r="B366" i="58"/>
  <c r="C366" i="58"/>
  <c r="D366" i="58"/>
  <c r="A367" i="58"/>
  <c r="B367" i="58"/>
  <c r="C367" i="58"/>
  <c r="D367" i="58"/>
  <c r="A773" i="58"/>
  <c r="B773" i="58"/>
  <c r="C773" i="58"/>
  <c r="D773" i="58"/>
  <c r="A534" i="58"/>
  <c r="B534" i="58"/>
  <c r="C534" i="58"/>
  <c r="D534" i="58"/>
  <c r="A370" i="58"/>
  <c r="B370" i="58"/>
  <c r="C370" i="58"/>
  <c r="D370" i="58"/>
  <c r="A371" i="58"/>
  <c r="B371" i="58"/>
  <c r="C371" i="58"/>
  <c r="D371" i="58"/>
  <c r="A372" i="58"/>
  <c r="B372" i="58"/>
  <c r="C372" i="58"/>
  <c r="D372" i="58"/>
  <c r="A373" i="58"/>
  <c r="B373" i="58"/>
  <c r="C373" i="58"/>
  <c r="D373" i="58"/>
  <c r="A10" i="58"/>
  <c r="B10" i="58"/>
  <c r="C10" i="58"/>
  <c r="D10" i="58"/>
  <c r="A375" i="58"/>
  <c r="B375" i="58"/>
  <c r="C375" i="58"/>
  <c r="D375" i="58"/>
  <c r="A376" i="58"/>
  <c r="B376" i="58"/>
  <c r="C376" i="58"/>
  <c r="D376" i="58"/>
  <c r="A377" i="58"/>
  <c r="B377" i="58"/>
  <c r="C377" i="58"/>
  <c r="D377" i="58"/>
  <c r="A74" i="58"/>
  <c r="B74" i="58"/>
  <c r="C74" i="58"/>
  <c r="D74" i="58"/>
  <c r="A379" i="58"/>
  <c r="B379" i="58"/>
  <c r="C379" i="58"/>
  <c r="D379" i="58"/>
  <c r="A380" i="58"/>
  <c r="B380" i="58"/>
  <c r="C380" i="58"/>
  <c r="D380" i="58"/>
  <c r="A381" i="58"/>
  <c r="B381" i="58"/>
  <c r="C381" i="58"/>
  <c r="D381" i="58"/>
  <c r="A382" i="58"/>
  <c r="B382" i="58"/>
  <c r="C382" i="58"/>
  <c r="D382" i="58"/>
  <c r="A383" i="58"/>
  <c r="B383" i="58"/>
  <c r="C383" i="58"/>
  <c r="D383" i="58"/>
  <c r="A257" i="58"/>
  <c r="B257" i="58"/>
  <c r="C257" i="58"/>
  <c r="D257" i="58"/>
  <c r="A385" i="58"/>
  <c r="B385" i="58"/>
  <c r="C385" i="58"/>
  <c r="D385" i="58"/>
  <c r="A386" i="58"/>
  <c r="B386" i="58"/>
  <c r="C386" i="58"/>
  <c r="D386" i="58"/>
  <c r="A532" i="58"/>
  <c r="B532" i="58"/>
  <c r="C532" i="58"/>
  <c r="D532" i="58"/>
  <c r="A388" i="58"/>
  <c r="B388" i="58"/>
  <c r="C388" i="58"/>
  <c r="D388" i="58"/>
  <c r="A389" i="58"/>
  <c r="B389" i="58"/>
  <c r="C389" i="58"/>
  <c r="D389" i="58"/>
  <c r="A390" i="58"/>
  <c r="B390" i="58"/>
  <c r="C390" i="58"/>
  <c r="D390" i="58"/>
  <c r="A391" i="58"/>
  <c r="B391" i="58"/>
  <c r="C391" i="58"/>
  <c r="D391" i="58"/>
  <c r="A392" i="58"/>
  <c r="B392" i="58"/>
  <c r="C392" i="58"/>
  <c r="D392" i="58"/>
  <c r="A393" i="58"/>
  <c r="B393" i="58"/>
  <c r="C393" i="58"/>
  <c r="D393" i="58"/>
  <c r="A394" i="58"/>
  <c r="B394" i="58"/>
  <c r="C394" i="58"/>
  <c r="D394" i="58"/>
  <c r="A450" i="58"/>
  <c r="B450" i="58"/>
  <c r="C450" i="58"/>
  <c r="D450" i="58"/>
  <c r="A396" i="58"/>
  <c r="B396" i="58"/>
  <c r="C396" i="58"/>
  <c r="D396" i="58"/>
  <c r="A397" i="58"/>
  <c r="B397" i="58"/>
  <c r="C397" i="58"/>
  <c r="D397" i="58"/>
  <c r="A398" i="58"/>
  <c r="B398" i="58"/>
  <c r="C398" i="58"/>
  <c r="D398" i="58"/>
  <c r="A191" i="58"/>
  <c r="B191" i="58"/>
  <c r="C191" i="58"/>
  <c r="D191" i="58"/>
  <c r="A400" i="58"/>
  <c r="B400" i="58"/>
  <c r="C400" i="58"/>
  <c r="D400" i="58"/>
  <c r="A401" i="58"/>
  <c r="B401" i="58"/>
  <c r="C401" i="58"/>
  <c r="D401" i="58"/>
  <c r="A402" i="58"/>
  <c r="B402" i="58"/>
  <c r="C402" i="58"/>
  <c r="D402" i="58"/>
  <c r="A403" i="58"/>
  <c r="B403" i="58"/>
  <c r="C403" i="58"/>
  <c r="D403" i="58"/>
  <c r="A404" i="58"/>
  <c r="B404" i="58"/>
  <c r="C404" i="58"/>
  <c r="D404" i="58"/>
  <c r="A405" i="58"/>
  <c r="B405" i="58"/>
  <c r="C405" i="58"/>
  <c r="D405" i="58"/>
  <c r="A858" i="58"/>
  <c r="B858" i="58"/>
  <c r="C858" i="58"/>
  <c r="D858" i="58"/>
  <c r="A675" i="58"/>
  <c r="B675" i="58"/>
  <c r="C675" i="58"/>
  <c r="D675" i="58"/>
  <c r="A408" i="58"/>
  <c r="B408" i="58"/>
  <c r="C408" i="58"/>
  <c r="D408" i="58"/>
  <c r="A409" i="58"/>
  <c r="B409" i="58"/>
  <c r="C409" i="58"/>
  <c r="D409" i="58"/>
  <c r="A222" i="58"/>
  <c r="B222" i="58"/>
  <c r="C222" i="58"/>
  <c r="D222" i="58"/>
  <c r="A411" i="58"/>
  <c r="B411" i="58"/>
  <c r="C411" i="58"/>
  <c r="D411" i="58"/>
  <c r="A412" i="58"/>
  <c r="B412" i="58"/>
  <c r="C412" i="58"/>
  <c r="D412" i="58"/>
  <c r="A413" i="58"/>
  <c r="B413" i="58"/>
  <c r="C413" i="58"/>
  <c r="D413" i="58"/>
  <c r="A414" i="58"/>
  <c r="B414" i="58"/>
  <c r="C414" i="58"/>
  <c r="D414" i="58"/>
  <c r="A415" i="58"/>
  <c r="B415" i="58"/>
  <c r="C415" i="58"/>
  <c r="D415" i="58"/>
  <c r="A416" i="58"/>
  <c r="B416" i="58"/>
  <c r="C416" i="58"/>
  <c r="D416" i="58"/>
  <c r="A417" i="58"/>
  <c r="B417" i="58"/>
  <c r="C417" i="58"/>
  <c r="D417" i="58"/>
  <c r="A418" i="58"/>
  <c r="B418" i="58"/>
  <c r="C418" i="58"/>
  <c r="D418" i="58"/>
  <c r="A419" i="58"/>
  <c r="B419" i="58"/>
  <c r="C419" i="58"/>
  <c r="D419" i="58"/>
  <c r="A420" i="58"/>
  <c r="B420" i="58"/>
  <c r="C420" i="58"/>
  <c r="D420" i="58"/>
  <c r="A421" i="58"/>
  <c r="B421" i="58"/>
  <c r="C421" i="58"/>
  <c r="D421" i="58"/>
  <c r="A422" i="58"/>
  <c r="B422" i="58"/>
  <c r="C422" i="58"/>
  <c r="D422" i="58"/>
  <c r="A423" i="58"/>
  <c r="B423" i="58"/>
  <c r="C423" i="58"/>
  <c r="D423" i="58"/>
  <c r="A424" i="58"/>
  <c r="B424" i="58"/>
  <c r="C424" i="58"/>
  <c r="D424" i="58"/>
  <c r="A425" i="58"/>
  <c r="B425" i="58"/>
  <c r="C425" i="58"/>
  <c r="D425" i="58"/>
  <c r="A426" i="58"/>
  <c r="B426" i="58"/>
  <c r="C426" i="58"/>
  <c r="D426" i="58"/>
  <c r="A427" i="58"/>
  <c r="B427" i="58"/>
  <c r="C427" i="58"/>
  <c r="D427" i="58"/>
  <c r="A428" i="58"/>
  <c r="B428" i="58"/>
  <c r="C428" i="58"/>
  <c r="D428" i="58"/>
  <c r="A429" i="58"/>
  <c r="B429" i="58"/>
  <c r="C429" i="58"/>
  <c r="D429" i="58"/>
  <c r="A430" i="58"/>
  <c r="B430" i="58"/>
  <c r="C430" i="58"/>
  <c r="D430" i="58"/>
  <c r="A431" i="58"/>
  <c r="B431" i="58"/>
  <c r="C431" i="58"/>
  <c r="D431" i="58"/>
  <c r="A432" i="58"/>
  <c r="B432" i="58"/>
  <c r="C432" i="58"/>
  <c r="D432" i="58"/>
  <c r="A433" i="58"/>
  <c r="B433" i="58"/>
  <c r="C433" i="58"/>
  <c r="D433" i="58"/>
  <c r="A434" i="58"/>
  <c r="B434" i="58"/>
  <c r="C434" i="58"/>
  <c r="D434" i="58"/>
  <c r="A435" i="58"/>
  <c r="B435" i="58"/>
  <c r="C435" i="58"/>
  <c r="D435" i="58"/>
  <c r="A436" i="58"/>
  <c r="B436" i="58"/>
  <c r="C436" i="58"/>
  <c r="D436" i="58"/>
  <c r="A437" i="58"/>
  <c r="B437" i="58"/>
  <c r="C437" i="58"/>
  <c r="D437" i="58"/>
  <c r="A438" i="58"/>
  <c r="B438" i="58"/>
  <c r="C438" i="58"/>
  <c r="D438" i="58"/>
  <c r="A439" i="58"/>
  <c r="B439" i="58"/>
  <c r="C439" i="58"/>
  <c r="D439" i="58"/>
  <c r="A440" i="58"/>
  <c r="B440" i="58"/>
  <c r="C440" i="58"/>
  <c r="D440" i="58"/>
  <c r="A441" i="58"/>
  <c r="B441" i="58"/>
  <c r="C441" i="58"/>
  <c r="D441" i="58"/>
  <c r="A442" i="58"/>
  <c r="B442" i="58"/>
  <c r="C442" i="58"/>
  <c r="D442" i="58"/>
  <c r="A443" i="58"/>
  <c r="B443" i="58"/>
  <c r="C443" i="58"/>
  <c r="D443" i="58"/>
  <c r="A286" i="58"/>
  <c r="B286" i="58"/>
  <c r="C286" i="58"/>
  <c r="D286" i="58"/>
  <c r="A445" i="58"/>
  <c r="B445" i="58"/>
  <c r="C445" i="58"/>
  <c r="D445" i="58"/>
  <c r="A446" i="58"/>
  <c r="B446" i="58"/>
  <c r="C446" i="58"/>
  <c r="D446" i="58"/>
  <c r="A447" i="58"/>
  <c r="B447" i="58"/>
  <c r="C447" i="58"/>
  <c r="D447" i="58"/>
  <c r="A448" i="58"/>
  <c r="B448" i="58"/>
  <c r="C448" i="58"/>
  <c r="D448" i="58"/>
  <c r="A672" i="58"/>
  <c r="B672" i="58"/>
  <c r="C672" i="58"/>
  <c r="D672" i="58"/>
  <c r="A94" i="58"/>
  <c r="B94" i="58"/>
  <c r="C94" i="58"/>
  <c r="D94" i="58"/>
  <c r="A451" i="58"/>
  <c r="B451" i="58"/>
  <c r="C451" i="58"/>
  <c r="D451" i="58"/>
  <c r="A452" i="58"/>
  <c r="B452" i="58"/>
  <c r="C452" i="58"/>
  <c r="D452" i="58"/>
  <c r="A453" i="58"/>
  <c r="B453" i="58"/>
  <c r="C453" i="58"/>
  <c r="D453" i="58"/>
  <c r="A454" i="58"/>
  <c r="B454" i="58"/>
  <c r="C454" i="58"/>
  <c r="D454" i="58"/>
  <c r="A455" i="58"/>
  <c r="B455" i="58"/>
  <c r="C455" i="58"/>
  <c r="D455" i="58"/>
  <c r="A456" i="58"/>
  <c r="B456" i="58"/>
  <c r="C456" i="58"/>
  <c r="D456" i="58"/>
  <c r="A457" i="58"/>
  <c r="B457" i="58"/>
  <c r="C457" i="58"/>
  <c r="D457" i="58"/>
  <c r="A458" i="58"/>
  <c r="B458" i="58"/>
  <c r="C458" i="58"/>
  <c r="D458" i="58"/>
  <c r="A459" i="58"/>
  <c r="B459" i="58"/>
  <c r="C459" i="58"/>
  <c r="D459" i="58"/>
  <c r="A460" i="58"/>
  <c r="B460" i="58"/>
  <c r="C460" i="58"/>
  <c r="D460" i="58"/>
  <c r="A461" i="58"/>
  <c r="B461" i="58"/>
  <c r="C461" i="58"/>
  <c r="D461" i="58"/>
  <c r="A462" i="58"/>
  <c r="B462" i="58"/>
  <c r="C462" i="58"/>
  <c r="D462" i="58"/>
  <c r="A463" i="58"/>
  <c r="B463" i="58"/>
  <c r="C463" i="58"/>
  <c r="D463" i="58"/>
  <c r="A464" i="58"/>
  <c r="B464" i="58"/>
  <c r="C464" i="58"/>
  <c r="D464" i="58"/>
  <c r="A465" i="58"/>
  <c r="B465" i="58"/>
  <c r="C465" i="58"/>
  <c r="D465" i="58"/>
  <c r="A466" i="58"/>
  <c r="B466" i="58"/>
  <c r="C466" i="58"/>
  <c r="D466" i="58"/>
  <c r="A467" i="58"/>
  <c r="B467" i="58"/>
  <c r="C467" i="58"/>
  <c r="D467" i="58"/>
  <c r="A468" i="58"/>
  <c r="B468" i="58"/>
  <c r="C468" i="58"/>
  <c r="D468" i="58"/>
  <c r="A469" i="58"/>
  <c r="B469" i="58"/>
  <c r="C469" i="58"/>
  <c r="D469" i="58"/>
  <c r="A470" i="58"/>
  <c r="B470" i="58"/>
  <c r="C470" i="58"/>
  <c r="D470" i="58"/>
  <c r="A471" i="58"/>
  <c r="B471" i="58"/>
  <c r="C471" i="58"/>
  <c r="D471" i="58"/>
  <c r="A472" i="58"/>
  <c r="B472" i="58"/>
  <c r="C472" i="58"/>
  <c r="D472" i="58"/>
  <c r="A473" i="58"/>
  <c r="B473" i="58"/>
  <c r="C473" i="58"/>
  <c r="D473" i="58"/>
  <c r="A474" i="58"/>
  <c r="B474" i="58"/>
  <c r="C474" i="58"/>
  <c r="D474" i="58"/>
  <c r="A475" i="58"/>
  <c r="B475" i="58"/>
  <c r="C475" i="58"/>
  <c r="D475" i="58"/>
  <c r="A476" i="58"/>
  <c r="B476" i="58"/>
  <c r="C476" i="58"/>
  <c r="D476" i="58"/>
  <c r="A477" i="58"/>
  <c r="B477" i="58"/>
  <c r="C477" i="58"/>
  <c r="D477" i="58"/>
  <c r="A478" i="58"/>
  <c r="B478" i="58"/>
  <c r="C478" i="58"/>
  <c r="D478" i="58"/>
  <c r="A479" i="58"/>
  <c r="B479" i="58"/>
  <c r="C479" i="58"/>
  <c r="D479" i="58"/>
  <c r="A480" i="58"/>
  <c r="B480" i="58"/>
  <c r="C480" i="58"/>
  <c r="D480" i="58"/>
  <c r="A481" i="58"/>
  <c r="B481" i="58"/>
  <c r="C481" i="58"/>
  <c r="D481" i="58"/>
  <c r="A482" i="58"/>
  <c r="B482" i="58"/>
  <c r="C482" i="58"/>
  <c r="D482" i="58"/>
  <c r="A483" i="58"/>
  <c r="B483" i="58"/>
  <c r="C483" i="58"/>
  <c r="D483" i="58"/>
  <c r="A484" i="58"/>
  <c r="B484" i="58"/>
  <c r="C484" i="58"/>
  <c r="D484" i="58"/>
  <c r="A485" i="58"/>
  <c r="B485" i="58"/>
  <c r="C485" i="58"/>
  <c r="D485" i="58"/>
  <c r="A486" i="58"/>
  <c r="B486" i="58"/>
  <c r="C486" i="58"/>
  <c r="D486" i="58"/>
  <c r="A487" i="58"/>
  <c r="B487" i="58"/>
  <c r="C487" i="58"/>
  <c r="D487" i="58"/>
  <c r="A280" i="58"/>
  <c r="B280" i="58"/>
  <c r="C280" i="58"/>
  <c r="D280" i="58"/>
  <c r="A489" i="58"/>
  <c r="B489" i="58"/>
  <c r="C489" i="58"/>
  <c r="D489" i="58"/>
  <c r="A490" i="58"/>
  <c r="B490" i="58"/>
  <c r="C490" i="58"/>
  <c r="D490" i="58"/>
  <c r="A491" i="58"/>
  <c r="B491" i="58"/>
  <c r="C491" i="58"/>
  <c r="D491" i="58"/>
  <c r="A492" i="58"/>
  <c r="B492" i="58"/>
  <c r="C492" i="58"/>
  <c r="D492" i="58"/>
  <c r="A493" i="58"/>
  <c r="B493" i="58"/>
  <c r="C493" i="58"/>
  <c r="D493" i="58"/>
  <c r="A613" i="58"/>
  <c r="B613" i="58"/>
  <c r="C613" i="58"/>
  <c r="D613" i="58"/>
  <c r="A495" i="58"/>
  <c r="B495" i="58"/>
  <c r="C495" i="58"/>
  <c r="D495" i="58"/>
  <c r="A496" i="58"/>
  <c r="B496" i="58"/>
  <c r="C496" i="58"/>
  <c r="D496" i="58"/>
  <c r="A497" i="58"/>
  <c r="B497" i="58"/>
  <c r="C497" i="58"/>
  <c r="D497" i="58"/>
  <c r="A498" i="58"/>
  <c r="B498" i="58"/>
  <c r="C498" i="58"/>
  <c r="D498" i="58"/>
  <c r="A28" i="58"/>
  <c r="B28" i="58"/>
  <c r="C28" i="58"/>
  <c r="D28" i="58"/>
  <c r="A500" i="58"/>
  <c r="B500" i="58"/>
  <c r="C500" i="58"/>
  <c r="D500" i="58"/>
  <c r="A501" i="58"/>
  <c r="B501" i="58"/>
  <c r="C501" i="58"/>
  <c r="D501" i="58"/>
  <c r="A335" i="58"/>
  <c r="B335" i="58"/>
  <c r="C335" i="58"/>
  <c r="D335" i="58"/>
  <c r="A503" i="58"/>
  <c r="B503" i="58"/>
  <c r="C503" i="58"/>
  <c r="D503" i="58"/>
  <c r="A504" i="58"/>
  <c r="B504" i="58"/>
  <c r="C504" i="58"/>
  <c r="D504" i="58"/>
  <c r="A505" i="58"/>
  <c r="B505" i="58"/>
  <c r="C505" i="58"/>
  <c r="D505" i="58"/>
  <c r="A506" i="58"/>
  <c r="B506" i="58"/>
  <c r="C506" i="58"/>
  <c r="D506" i="58"/>
  <c r="A507" i="58"/>
  <c r="B507" i="58"/>
  <c r="C507" i="58"/>
  <c r="D507" i="58"/>
  <c r="A508" i="58"/>
  <c r="B508" i="58"/>
  <c r="C508" i="58"/>
  <c r="D508" i="58"/>
  <c r="A509" i="58"/>
  <c r="B509" i="58"/>
  <c r="C509" i="58"/>
  <c r="D509" i="58"/>
  <c r="A510" i="58"/>
  <c r="B510" i="58"/>
  <c r="C510" i="58"/>
  <c r="D510" i="58"/>
  <c r="A511" i="58"/>
  <c r="B511" i="58"/>
  <c r="C511" i="58"/>
  <c r="D511" i="58"/>
  <c r="A512" i="58"/>
  <c r="B512" i="58"/>
  <c r="C512" i="58"/>
  <c r="D512" i="58"/>
  <c r="A513" i="58"/>
  <c r="B513" i="58"/>
  <c r="C513" i="58"/>
  <c r="D513" i="58"/>
  <c r="A514" i="58"/>
  <c r="B514" i="58"/>
  <c r="C514" i="58"/>
  <c r="D514" i="58"/>
  <c r="A303" i="58"/>
  <c r="B303" i="58"/>
  <c r="C303" i="58"/>
  <c r="D303" i="58"/>
  <c r="A516" i="58"/>
  <c r="B516" i="58"/>
  <c r="C516" i="58"/>
  <c r="D516" i="58"/>
  <c r="A517" i="58"/>
  <c r="B517" i="58"/>
  <c r="C517" i="58"/>
  <c r="D517" i="58"/>
  <c r="A518" i="58"/>
  <c r="B518" i="58"/>
  <c r="C518" i="58"/>
  <c r="D518" i="58"/>
  <c r="A519" i="58"/>
  <c r="B519" i="58"/>
  <c r="C519" i="58"/>
  <c r="D519" i="58"/>
  <c r="A520" i="58"/>
  <c r="B520" i="58"/>
  <c r="C520" i="58"/>
  <c r="D520" i="58"/>
  <c r="A521" i="58"/>
  <c r="B521" i="58"/>
  <c r="C521" i="58"/>
  <c r="D521" i="58"/>
  <c r="A522" i="58"/>
  <c r="B522" i="58"/>
  <c r="C522" i="58"/>
  <c r="D522" i="58"/>
  <c r="A523" i="58"/>
  <c r="B523" i="58"/>
  <c r="C523" i="58"/>
  <c r="D523" i="58"/>
  <c r="A524" i="58"/>
  <c r="B524" i="58"/>
  <c r="C524" i="58"/>
  <c r="D524" i="58"/>
  <c r="A525" i="58"/>
  <c r="B525" i="58"/>
  <c r="C525" i="58"/>
  <c r="D525" i="58"/>
  <c r="A526" i="58"/>
  <c r="B526" i="58"/>
  <c r="C526" i="58"/>
  <c r="D526" i="58"/>
  <c r="A527" i="58"/>
  <c r="B527" i="58"/>
  <c r="C527" i="58"/>
  <c r="D527" i="58"/>
  <c r="A528" i="58"/>
  <c r="B528" i="58"/>
  <c r="C528" i="58"/>
  <c r="D528" i="58"/>
  <c r="A529" i="58"/>
  <c r="B529" i="58"/>
  <c r="C529" i="58"/>
  <c r="D529" i="58"/>
  <c r="A530" i="58"/>
  <c r="B530" i="58"/>
  <c r="C530" i="58"/>
  <c r="D530" i="58"/>
  <c r="A531" i="58"/>
  <c r="B531" i="58"/>
  <c r="C531" i="58"/>
  <c r="D531" i="58"/>
  <c r="A502" i="58"/>
  <c r="B502" i="58"/>
  <c r="C502" i="58"/>
  <c r="D502" i="58"/>
  <c r="A533" i="58"/>
  <c r="B533" i="58"/>
  <c r="C533" i="58"/>
  <c r="D533" i="58"/>
  <c r="A14" i="58"/>
  <c r="B14" i="58"/>
  <c r="C14" i="58"/>
  <c r="D14" i="58"/>
  <c r="A535" i="58"/>
  <c r="B535" i="58"/>
  <c r="C535" i="58"/>
  <c r="D535" i="58"/>
  <c r="A536" i="58"/>
  <c r="B536" i="58"/>
  <c r="C536" i="58"/>
  <c r="D536" i="58"/>
  <c r="A537" i="58"/>
  <c r="B537" i="58"/>
  <c r="C537" i="58"/>
  <c r="D537" i="58"/>
  <c r="A538" i="58"/>
  <c r="B538" i="58"/>
  <c r="C538" i="58"/>
  <c r="D538" i="58"/>
  <c r="A539" i="58"/>
  <c r="B539" i="58"/>
  <c r="C539" i="58"/>
  <c r="D539" i="58"/>
  <c r="A540" i="58"/>
  <c r="B540" i="58"/>
  <c r="C540" i="58"/>
  <c r="D540" i="58"/>
  <c r="A541" i="58"/>
  <c r="B541" i="58"/>
  <c r="C541" i="58"/>
  <c r="D541" i="58"/>
  <c r="A542" i="58"/>
  <c r="B542" i="58"/>
  <c r="C542" i="58"/>
  <c r="D542" i="58"/>
  <c r="A543" i="58"/>
  <c r="B543" i="58"/>
  <c r="C543" i="58"/>
  <c r="D543" i="58"/>
  <c r="A795" i="58"/>
  <c r="B795" i="58"/>
  <c r="C795" i="58"/>
  <c r="D795" i="58"/>
  <c r="A545" i="58"/>
  <c r="B545" i="58"/>
  <c r="C545" i="58"/>
  <c r="D545" i="58"/>
  <c r="A546" i="58"/>
  <c r="B546" i="58"/>
  <c r="C546" i="58"/>
  <c r="D546" i="58"/>
  <c r="A547" i="58"/>
  <c r="B547" i="58"/>
  <c r="C547" i="58"/>
  <c r="D547" i="58"/>
  <c r="A548" i="58"/>
  <c r="B548" i="58"/>
  <c r="C548" i="58"/>
  <c r="D548" i="58"/>
  <c r="A248" i="58"/>
  <c r="B248" i="58"/>
  <c r="C248" i="58"/>
  <c r="D248" i="58"/>
  <c r="A550" i="58"/>
  <c r="B550" i="58"/>
  <c r="C550" i="58"/>
  <c r="D550" i="58"/>
  <c r="A551" i="58"/>
  <c r="B551" i="58"/>
  <c r="C551" i="58"/>
  <c r="D551" i="58"/>
  <c r="A552" i="58"/>
  <c r="B552" i="58"/>
  <c r="C552" i="58"/>
  <c r="D552" i="58"/>
  <c r="A553" i="58"/>
  <c r="B553" i="58"/>
  <c r="C553" i="58"/>
  <c r="D553" i="58"/>
  <c r="A554" i="58"/>
  <c r="B554" i="58"/>
  <c r="C554" i="58"/>
  <c r="D554" i="58"/>
  <c r="A555" i="58"/>
  <c r="B555" i="58"/>
  <c r="C555" i="58"/>
  <c r="D555" i="58"/>
  <c r="A556" i="58"/>
  <c r="B556" i="58"/>
  <c r="C556" i="58"/>
  <c r="D556" i="58"/>
  <c r="A557" i="58"/>
  <c r="B557" i="58"/>
  <c r="C557" i="58"/>
  <c r="D557" i="58"/>
  <c r="A558" i="58"/>
  <c r="B558" i="58"/>
  <c r="C558" i="58"/>
  <c r="D558" i="58"/>
  <c r="A559" i="58"/>
  <c r="B559" i="58"/>
  <c r="C559" i="58"/>
  <c r="D559" i="58"/>
  <c r="A560" i="58"/>
  <c r="B560" i="58"/>
  <c r="C560" i="58"/>
  <c r="D560" i="58"/>
  <c r="A561" i="58"/>
  <c r="B561" i="58"/>
  <c r="C561" i="58"/>
  <c r="D561" i="58"/>
  <c r="A562" i="58"/>
  <c r="B562" i="58"/>
  <c r="C562" i="58"/>
  <c r="D562" i="58"/>
  <c r="A563" i="58"/>
  <c r="B563" i="58"/>
  <c r="C563" i="58"/>
  <c r="D563" i="58"/>
  <c r="A564" i="58"/>
  <c r="B564" i="58"/>
  <c r="C564" i="58"/>
  <c r="D564" i="58"/>
  <c r="A565" i="58"/>
  <c r="B565" i="58"/>
  <c r="C565" i="58"/>
  <c r="D565" i="58"/>
  <c r="A566" i="58"/>
  <c r="B566" i="58"/>
  <c r="C566" i="58"/>
  <c r="D566" i="58"/>
  <c r="A567" i="58"/>
  <c r="B567" i="58"/>
  <c r="C567" i="58"/>
  <c r="D567" i="58"/>
  <c r="A568" i="58"/>
  <c r="B568" i="58"/>
  <c r="C568" i="58"/>
  <c r="D568" i="58"/>
  <c r="A569" i="58"/>
  <c r="B569" i="58"/>
  <c r="C569" i="58"/>
  <c r="D569" i="58"/>
  <c r="A570" i="58"/>
  <c r="B570" i="58"/>
  <c r="C570" i="58"/>
  <c r="D570" i="58"/>
  <c r="A571" i="58"/>
  <c r="B571" i="58"/>
  <c r="C571" i="58"/>
  <c r="D571" i="58"/>
  <c r="A572" i="58"/>
  <c r="B572" i="58"/>
  <c r="C572" i="58"/>
  <c r="D572" i="58"/>
  <c r="A573" i="58"/>
  <c r="B573" i="58"/>
  <c r="C573" i="58"/>
  <c r="D573" i="58"/>
  <c r="A574" i="58"/>
  <c r="B574" i="58"/>
  <c r="C574" i="58"/>
  <c r="D574" i="58"/>
  <c r="A575" i="58"/>
  <c r="B575" i="58"/>
  <c r="C575" i="58"/>
  <c r="D575" i="58"/>
  <c r="A8" i="58"/>
  <c r="B8" i="58"/>
  <c r="C8" i="58"/>
  <c r="D8" i="58"/>
  <c r="A577" i="58"/>
  <c r="B577" i="58"/>
  <c r="C577" i="58"/>
  <c r="D577" i="58"/>
  <c r="A578" i="58"/>
  <c r="B578" i="58"/>
  <c r="C578" i="58"/>
  <c r="D578" i="58"/>
  <c r="A579" i="58"/>
  <c r="B579" i="58"/>
  <c r="C579" i="58"/>
  <c r="D579" i="58"/>
  <c r="A580" i="58"/>
  <c r="B580" i="58"/>
  <c r="C580" i="58"/>
  <c r="D580" i="58"/>
  <c r="A581" i="58"/>
  <c r="B581" i="58"/>
  <c r="C581" i="58"/>
  <c r="D581" i="58"/>
  <c r="A582" i="58"/>
  <c r="B582" i="58"/>
  <c r="C582" i="58"/>
  <c r="D582" i="58"/>
  <c r="A34" i="58"/>
  <c r="B34" i="58"/>
  <c r="C34" i="58"/>
  <c r="D34" i="58"/>
  <c r="A584" i="58"/>
  <c r="B584" i="58"/>
  <c r="C584" i="58"/>
  <c r="D584" i="58"/>
  <c r="A585" i="58"/>
  <c r="B585" i="58"/>
  <c r="C585" i="58"/>
  <c r="D585" i="58"/>
  <c r="A586" i="58"/>
  <c r="B586" i="58"/>
  <c r="C586" i="58"/>
  <c r="D586" i="58"/>
  <c r="A587" i="58"/>
  <c r="B587" i="58"/>
  <c r="C587" i="58"/>
  <c r="D587" i="58"/>
  <c r="A588" i="58"/>
  <c r="B588" i="58"/>
  <c r="C588" i="58"/>
  <c r="D588" i="58"/>
  <c r="A589" i="58"/>
  <c r="B589" i="58"/>
  <c r="C589" i="58"/>
  <c r="D589" i="58"/>
  <c r="A590" i="58"/>
  <c r="B590" i="58"/>
  <c r="C590" i="58"/>
  <c r="D590" i="58"/>
  <c r="A591" i="58"/>
  <c r="B591" i="58"/>
  <c r="C591" i="58"/>
  <c r="D591" i="58"/>
  <c r="A499" i="58"/>
  <c r="B499" i="58"/>
  <c r="C499" i="58"/>
  <c r="D499" i="58"/>
  <c r="A593" i="58"/>
  <c r="B593" i="58"/>
  <c r="C593" i="58"/>
  <c r="D593" i="58"/>
  <c r="A594" i="58"/>
  <c r="B594" i="58"/>
  <c r="C594" i="58"/>
  <c r="D594" i="58"/>
  <c r="A595" i="58"/>
  <c r="B595" i="58"/>
  <c r="C595" i="58"/>
  <c r="D595" i="58"/>
  <c r="A596" i="58"/>
  <c r="B596" i="58"/>
  <c r="C596" i="58"/>
  <c r="D596" i="58"/>
  <c r="A597" i="58"/>
  <c r="B597" i="58"/>
  <c r="C597" i="58"/>
  <c r="D597" i="58"/>
  <c r="A598" i="58"/>
  <c r="B598" i="58"/>
  <c r="C598" i="58"/>
  <c r="D598" i="58"/>
  <c r="A599" i="58"/>
  <c r="B599" i="58"/>
  <c r="C599" i="58"/>
  <c r="D599" i="58"/>
  <c r="A142" i="58"/>
  <c r="B142" i="58"/>
  <c r="C142" i="58"/>
  <c r="D142" i="58"/>
  <c r="A601" i="58"/>
  <c r="B601" i="58"/>
  <c r="C601" i="58"/>
  <c r="D601" i="58"/>
  <c r="A602" i="58"/>
  <c r="B602" i="58"/>
  <c r="C602" i="58"/>
  <c r="D602" i="58"/>
  <c r="A603" i="58"/>
  <c r="B603" i="58"/>
  <c r="C603" i="58"/>
  <c r="D603" i="58"/>
  <c r="A604" i="58"/>
  <c r="B604" i="58"/>
  <c r="C604" i="58"/>
  <c r="D604" i="58"/>
  <c r="A605" i="58"/>
  <c r="B605" i="58"/>
  <c r="C605" i="58"/>
  <c r="D605" i="58"/>
  <c r="A606" i="58"/>
  <c r="B606" i="58"/>
  <c r="C606" i="58"/>
  <c r="D606" i="58"/>
  <c r="A607" i="58"/>
  <c r="B607" i="58"/>
  <c r="C607" i="58"/>
  <c r="D607" i="58"/>
  <c r="A608" i="58"/>
  <c r="B608" i="58"/>
  <c r="C608" i="58"/>
  <c r="D608" i="58"/>
  <c r="A609" i="58"/>
  <c r="B609" i="58"/>
  <c r="C609" i="58"/>
  <c r="D609" i="58"/>
  <c r="A610" i="58"/>
  <c r="B610" i="58"/>
  <c r="C610" i="58"/>
  <c r="D610" i="58"/>
  <c r="A611" i="58"/>
  <c r="B611" i="58"/>
  <c r="C611" i="58"/>
  <c r="D611" i="58"/>
  <c r="A612" i="58"/>
  <c r="B612" i="58"/>
  <c r="C612" i="58"/>
  <c r="D612" i="58"/>
  <c r="A96" i="58"/>
  <c r="B96" i="58"/>
  <c r="C96" i="58"/>
  <c r="D96" i="58"/>
  <c r="A614" i="58"/>
  <c r="B614" i="58"/>
  <c r="C614" i="58"/>
  <c r="D614" i="58"/>
  <c r="A615" i="58"/>
  <c r="B615" i="58"/>
  <c r="C615" i="58"/>
  <c r="D615" i="58"/>
  <c r="A616" i="58"/>
  <c r="B616" i="58"/>
  <c r="C616" i="58"/>
  <c r="D616" i="58"/>
  <c r="A617" i="58"/>
  <c r="B617" i="58"/>
  <c r="C617" i="58"/>
  <c r="D617" i="58"/>
  <c r="A618" i="58"/>
  <c r="B618" i="58"/>
  <c r="C618" i="58"/>
  <c r="D618" i="58"/>
  <c r="A619" i="58"/>
  <c r="B619" i="58"/>
  <c r="C619" i="58"/>
  <c r="D619" i="58"/>
  <c r="A620" i="58"/>
  <c r="B620" i="58"/>
  <c r="C620" i="58"/>
  <c r="D620" i="58"/>
  <c r="A621" i="58"/>
  <c r="B621" i="58"/>
  <c r="C621" i="58"/>
  <c r="D621" i="58"/>
  <c r="A854" i="58"/>
  <c r="B854" i="58"/>
  <c r="C854" i="58"/>
  <c r="D854" i="58"/>
  <c r="A623" i="58"/>
  <c r="B623" i="58"/>
  <c r="C623" i="58"/>
  <c r="D623" i="58"/>
  <c r="A624" i="58"/>
  <c r="B624" i="58"/>
  <c r="C624" i="58"/>
  <c r="D624" i="58"/>
  <c r="A625" i="58"/>
  <c r="B625" i="58"/>
  <c r="C625" i="58"/>
  <c r="D625" i="58"/>
  <c r="A626" i="58"/>
  <c r="B626" i="58"/>
  <c r="C626" i="58"/>
  <c r="D626" i="58"/>
  <c r="A150" i="58"/>
  <c r="B150" i="58"/>
  <c r="C150" i="58"/>
  <c r="D150" i="58"/>
  <c r="A628" i="58"/>
  <c r="B628" i="58"/>
  <c r="C628" i="58"/>
  <c r="D628" i="58"/>
  <c r="A600" i="58"/>
  <c r="B600" i="58"/>
  <c r="C600" i="58"/>
  <c r="D600" i="58"/>
  <c r="A630" i="58"/>
  <c r="B630" i="58"/>
  <c r="C630" i="58"/>
  <c r="D630" i="58"/>
  <c r="A241" i="58"/>
  <c r="B241" i="58"/>
  <c r="C241" i="58"/>
  <c r="D241" i="58"/>
  <c r="A632" i="58"/>
  <c r="B632" i="58"/>
  <c r="C632" i="58"/>
  <c r="D632" i="58"/>
  <c r="A633" i="58"/>
  <c r="B633" i="58"/>
  <c r="C633" i="58"/>
  <c r="D633" i="58"/>
  <c r="A634" i="58"/>
  <c r="B634" i="58"/>
  <c r="C634" i="58"/>
  <c r="D634" i="58"/>
  <c r="A635" i="58"/>
  <c r="B635" i="58"/>
  <c r="C635" i="58"/>
  <c r="D635" i="58"/>
  <c r="A636" i="58"/>
  <c r="B636" i="58"/>
  <c r="C636" i="58"/>
  <c r="D636" i="58"/>
  <c r="A637" i="58"/>
  <c r="B637" i="58"/>
  <c r="C637" i="58"/>
  <c r="D637" i="58"/>
  <c r="A638" i="58"/>
  <c r="B638" i="58"/>
  <c r="C638" i="58"/>
  <c r="D638" i="58"/>
  <c r="A639" i="58"/>
  <c r="B639" i="58"/>
  <c r="C639" i="58"/>
  <c r="D639" i="58"/>
  <c r="A640" i="58"/>
  <c r="B640" i="58"/>
  <c r="C640" i="58"/>
  <c r="D640" i="58"/>
  <c r="A641" i="58"/>
  <c r="B641" i="58"/>
  <c r="C641" i="58"/>
  <c r="D641" i="58"/>
  <c r="A642" i="58"/>
  <c r="B642" i="58"/>
  <c r="C642" i="58"/>
  <c r="D642" i="58"/>
  <c r="A643" i="58"/>
  <c r="B643" i="58"/>
  <c r="C643" i="58"/>
  <c r="D643" i="58"/>
  <c r="A644" i="58"/>
  <c r="B644" i="58"/>
  <c r="C644" i="58"/>
  <c r="D644" i="58"/>
  <c r="A645" i="58"/>
  <c r="B645" i="58"/>
  <c r="C645" i="58"/>
  <c r="D645" i="58"/>
  <c r="A239" i="58"/>
  <c r="B239" i="58"/>
  <c r="C239" i="58"/>
  <c r="D239" i="58"/>
  <c r="A647" i="58"/>
  <c r="B647" i="58"/>
  <c r="C647" i="58"/>
  <c r="D647" i="58"/>
  <c r="A648" i="58"/>
  <c r="B648" i="58"/>
  <c r="C648" i="58"/>
  <c r="D648" i="58"/>
  <c r="A649" i="58"/>
  <c r="B649" i="58"/>
  <c r="C649" i="58"/>
  <c r="D649" i="58"/>
  <c r="A650" i="58"/>
  <c r="B650" i="58"/>
  <c r="C650" i="58"/>
  <c r="D650" i="58"/>
  <c r="A651" i="58"/>
  <c r="B651" i="58"/>
  <c r="C651" i="58"/>
  <c r="D651" i="58"/>
  <c r="A652" i="58"/>
  <c r="B652" i="58"/>
  <c r="C652" i="58"/>
  <c r="D652" i="58"/>
  <c r="A653" i="58"/>
  <c r="B653" i="58"/>
  <c r="C653" i="58"/>
  <c r="D653" i="58"/>
  <c r="A654" i="58"/>
  <c r="B654" i="58"/>
  <c r="C654" i="58"/>
  <c r="D654" i="58"/>
  <c r="A655" i="58"/>
  <c r="B655" i="58"/>
  <c r="C655" i="58"/>
  <c r="D655" i="58"/>
  <c r="A656" i="58"/>
  <c r="B656" i="58"/>
  <c r="C656" i="58"/>
  <c r="D656" i="58"/>
  <c r="A657" i="58"/>
  <c r="B657" i="58"/>
  <c r="C657" i="58"/>
  <c r="D657" i="58"/>
  <c r="A658" i="58"/>
  <c r="B658" i="58"/>
  <c r="C658" i="58"/>
  <c r="D658" i="58"/>
  <c r="A659" i="58"/>
  <c r="B659" i="58"/>
  <c r="C659" i="58"/>
  <c r="D659" i="58"/>
  <c r="A18" i="58"/>
  <c r="B18" i="58"/>
  <c r="C18" i="58"/>
  <c r="D18" i="58"/>
  <c r="A661" i="58"/>
  <c r="B661" i="58"/>
  <c r="C661" i="58"/>
  <c r="D661" i="58"/>
  <c r="A662" i="58"/>
  <c r="B662" i="58"/>
  <c r="C662" i="58"/>
  <c r="D662" i="58"/>
  <c r="A663" i="58"/>
  <c r="B663" i="58"/>
  <c r="C663" i="58"/>
  <c r="D663" i="58"/>
  <c r="A664" i="58"/>
  <c r="B664" i="58"/>
  <c r="C664" i="58"/>
  <c r="D664" i="58"/>
  <c r="A665" i="58"/>
  <c r="B665" i="58"/>
  <c r="C665" i="58"/>
  <c r="D665" i="58"/>
  <c r="A666" i="58"/>
  <c r="B666" i="58"/>
  <c r="C666" i="58"/>
  <c r="D666" i="58"/>
  <c r="A667" i="58"/>
  <c r="B667" i="58"/>
  <c r="C667" i="58"/>
  <c r="D667" i="58"/>
  <c r="A668" i="58"/>
  <c r="B668" i="58"/>
  <c r="C668" i="58"/>
  <c r="D668" i="58"/>
  <c r="A669" i="58"/>
  <c r="B669" i="58"/>
  <c r="C669" i="58"/>
  <c r="D669" i="58"/>
  <c r="A738" i="58"/>
  <c r="B738" i="58"/>
  <c r="C738" i="58"/>
  <c r="D738" i="58"/>
  <c r="A671" i="58"/>
  <c r="B671" i="58"/>
  <c r="C671" i="58"/>
  <c r="D671" i="58"/>
  <c r="A218" i="58"/>
  <c r="B218" i="58"/>
  <c r="C218" i="58"/>
  <c r="D218" i="58"/>
  <c r="A673" i="58"/>
  <c r="B673" i="58"/>
  <c r="C673" i="58"/>
  <c r="D673" i="58"/>
  <c r="A674" i="58"/>
  <c r="B674" i="58"/>
  <c r="C674" i="58"/>
  <c r="D674" i="58"/>
  <c r="A646" i="58"/>
  <c r="B646" i="58"/>
  <c r="C646" i="58"/>
  <c r="D646" i="58"/>
  <c r="A676" i="58"/>
  <c r="B676" i="58"/>
  <c r="C676" i="58"/>
  <c r="D676" i="58"/>
  <c r="A677" i="58"/>
  <c r="B677" i="58"/>
  <c r="C677" i="58"/>
  <c r="D677" i="58"/>
  <c r="A678" i="58"/>
  <c r="B678" i="58"/>
  <c r="C678" i="58"/>
  <c r="D678" i="58"/>
  <c r="A679" i="58"/>
  <c r="B679" i="58"/>
  <c r="C679" i="58"/>
  <c r="D679" i="58"/>
  <c r="A680" i="58"/>
  <c r="B680" i="58"/>
  <c r="C680" i="58"/>
  <c r="D680" i="58"/>
  <c r="A407" i="58"/>
  <c r="B407" i="58"/>
  <c r="C407" i="58"/>
  <c r="D407" i="58"/>
  <c r="A682" i="58"/>
  <c r="B682" i="58"/>
  <c r="C682" i="58"/>
  <c r="D682" i="58"/>
  <c r="A683" i="58"/>
  <c r="B683" i="58"/>
  <c r="C683" i="58"/>
  <c r="D683" i="58"/>
  <c r="A684" i="58"/>
  <c r="B684" i="58"/>
  <c r="C684" i="58"/>
  <c r="D684" i="58"/>
  <c r="A685" i="58"/>
  <c r="B685" i="58"/>
  <c r="C685" i="58"/>
  <c r="D685" i="58"/>
  <c r="A686" i="58"/>
  <c r="B686" i="58"/>
  <c r="C686" i="58"/>
  <c r="D686" i="58"/>
  <c r="A687" i="58"/>
  <c r="B687" i="58"/>
  <c r="C687" i="58"/>
  <c r="D687" i="58"/>
  <c r="A688" i="58"/>
  <c r="B688" i="58"/>
  <c r="C688" i="58"/>
  <c r="D688" i="58"/>
  <c r="A689" i="58"/>
  <c r="B689" i="58"/>
  <c r="C689" i="58"/>
  <c r="D689" i="58"/>
  <c r="A690" i="58"/>
  <c r="B690" i="58"/>
  <c r="C690" i="58"/>
  <c r="D690" i="58"/>
  <c r="A670" i="58"/>
  <c r="B670" i="58"/>
  <c r="C670" i="58"/>
  <c r="D670" i="58"/>
  <c r="A692" i="58"/>
  <c r="B692" i="58"/>
  <c r="C692" i="58"/>
  <c r="D692" i="58"/>
  <c r="A693" i="58"/>
  <c r="B693" i="58"/>
  <c r="C693" i="58"/>
  <c r="D693" i="58"/>
  <c r="A694" i="58"/>
  <c r="B694" i="58"/>
  <c r="C694" i="58"/>
  <c r="D694" i="58"/>
  <c r="A695" i="58"/>
  <c r="B695" i="58"/>
  <c r="C695" i="58"/>
  <c r="D695" i="58"/>
  <c r="A696" i="58"/>
  <c r="B696" i="58"/>
  <c r="C696" i="58"/>
  <c r="D696" i="58"/>
  <c r="A697" i="58"/>
  <c r="B697" i="58"/>
  <c r="C697" i="58"/>
  <c r="D697" i="58"/>
  <c r="A698" i="58"/>
  <c r="B698" i="58"/>
  <c r="C698" i="58"/>
  <c r="D698" i="58"/>
  <c r="A298" i="58"/>
  <c r="B298" i="58"/>
  <c r="C298" i="58"/>
  <c r="D298" i="58"/>
  <c r="A700" i="58"/>
  <c r="B700" i="58"/>
  <c r="C700" i="58"/>
  <c r="D700" i="58"/>
  <c r="A701" i="58"/>
  <c r="B701" i="58"/>
  <c r="C701" i="58"/>
  <c r="D701" i="58"/>
  <c r="A702" i="58"/>
  <c r="B702" i="58"/>
  <c r="C702" i="58"/>
  <c r="D702" i="58"/>
  <c r="A703" i="58"/>
  <c r="B703" i="58"/>
  <c r="C703" i="58"/>
  <c r="D703" i="58"/>
  <c r="A704" i="58"/>
  <c r="B704" i="58"/>
  <c r="C704" i="58"/>
  <c r="D704" i="58"/>
  <c r="A705" i="58"/>
  <c r="B705" i="58"/>
  <c r="C705" i="58"/>
  <c r="D705" i="58"/>
  <c r="A706" i="58"/>
  <c r="B706" i="58"/>
  <c r="C706" i="58"/>
  <c r="D706" i="58"/>
  <c r="A707" i="58"/>
  <c r="B707" i="58"/>
  <c r="C707" i="58"/>
  <c r="D707" i="58"/>
  <c r="A708" i="58"/>
  <c r="B708" i="58"/>
  <c r="C708" i="58"/>
  <c r="D708" i="58"/>
  <c r="A709" i="58"/>
  <c r="B709" i="58"/>
  <c r="C709" i="58"/>
  <c r="D709" i="58"/>
  <c r="A710" i="58"/>
  <c r="B710" i="58"/>
  <c r="C710" i="58"/>
  <c r="D710" i="58"/>
  <c r="A711" i="58"/>
  <c r="B711" i="58"/>
  <c r="C711" i="58"/>
  <c r="D711" i="58"/>
  <c r="A712" i="58"/>
  <c r="B712" i="58"/>
  <c r="C712" i="58"/>
  <c r="D712" i="58"/>
  <c r="A713" i="58"/>
  <c r="B713" i="58"/>
  <c r="C713" i="58"/>
  <c r="D713" i="58"/>
  <c r="A714" i="58"/>
  <c r="B714" i="58"/>
  <c r="C714" i="58"/>
  <c r="D714" i="58"/>
  <c r="A715" i="58"/>
  <c r="B715" i="58"/>
  <c r="C715" i="58"/>
  <c r="D715" i="58"/>
  <c r="A847" i="58"/>
  <c r="B847" i="58"/>
  <c r="C847" i="58"/>
  <c r="D847" i="58"/>
  <c r="A717" i="58"/>
  <c r="B717" i="58"/>
  <c r="C717" i="58"/>
  <c r="D717" i="58"/>
  <c r="A718" i="58"/>
  <c r="B718" i="58"/>
  <c r="C718" i="58"/>
  <c r="D718" i="58"/>
  <c r="A719" i="58"/>
  <c r="B719" i="58"/>
  <c r="C719" i="58"/>
  <c r="D719" i="58"/>
  <c r="A720" i="58"/>
  <c r="B720" i="58"/>
  <c r="C720" i="58"/>
  <c r="D720" i="58"/>
  <c r="A721" i="58"/>
  <c r="B721" i="58"/>
  <c r="C721" i="58"/>
  <c r="D721" i="58"/>
  <c r="A722" i="58"/>
  <c r="B722" i="58"/>
  <c r="C722" i="58"/>
  <c r="D722" i="58"/>
  <c r="A723" i="58"/>
  <c r="B723" i="58"/>
  <c r="C723" i="58"/>
  <c r="D723" i="58"/>
  <c r="A724" i="58"/>
  <c r="B724" i="58"/>
  <c r="C724" i="58"/>
  <c r="D724" i="58"/>
  <c r="A725" i="58"/>
  <c r="B725" i="58"/>
  <c r="C725" i="58"/>
  <c r="D725" i="58"/>
  <c r="A726" i="58"/>
  <c r="B726" i="58"/>
  <c r="C726" i="58"/>
  <c r="D726" i="58"/>
  <c r="A727" i="58"/>
  <c r="B727" i="58"/>
  <c r="C727" i="58"/>
  <c r="D727" i="58"/>
  <c r="A728" i="58"/>
  <c r="B728" i="58"/>
  <c r="C728" i="58"/>
  <c r="D728" i="58"/>
  <c r="A729" i="58"/>
  <c r="B729" i="58"/>
  <c r="C729" i="58"/>
  <c r="D729" i="58"/>
  <c r="A730" i="58"/>
  <c r="B730" i="58"/>
  <c r="C730" i="58"/>
  <c r="D730" i="58"/>
  <c r="A731" i="58"/>
  <c r="B731" i="58"/>
  <c r="C731" i="58"/>
  <c r="D731" i="58"/>
  <c r="A732" i="58"/>
  <c r="B732" i="58"/>
  <c r="C732" i="58"/>
  <c r="D732" i="58"/>
  <c r="A733" i="58"/>
  <c r="B733" i="58"/>
  <c r="C733" i="58"/>
  <c r="D733" i="58"/>
  <c r="A449" i="58"/>
  <c r="B449" i="58"/>
  <c r="C449" i="58"/>
  <c r="D449" i="58"/>
  <c r="A735" i="58"/>
  <c r="B735" i="58"/>
  <c r="C735" i="58"/>
  <c r="D735" i="58"/>
  <c r="A736" i="58"/>
  <c r="B736" i="58"/>
  <c r="C736" i="58"/>
  <c r="D736" i="58"/>
  <c r="A737" i="58"/>
  <c r="B737" i="58"/>
  <c r="C737" i="58"/>
  <c r="D737" i="58"/>
  <c r="A776" i="58"/>
  <c r="B776" i="58"/>
  <c r="C776" i="58"/>
  <c r="D776" i="58"/>
  <c r="A739" i="58"/>
  <c r="B739" i="58"/>
  <c r="C739" i="58"/>
  <c r="D739" i="58"/>
  <c r="A740" i="58"/>
  <c r="B740" i="58"/>
  <c r="C740" i="58"/>
  <c r="D740" i="58"/>
  <c r="A741" i="58"/>
  <c r="B741" i="58"/>
  <c r="C741" i="58"/>
  <c r="D741" i="58"/>
  <c r="A742" i="58"/>
  <c r="B742" i="58"/>
  <c r="C742" i="58"/>
  <c r="D742" i="58"/>
  <c r="A743" i="58"/>
  <c r="B743" i="58"/>
  <c r="C743" i="58"/>
  <c r="D743" i="58"/>
  <c r="A744" i="58"/>
  <c r="B744" i="58"/>
  <c r="C744" i="58"/>
  <c r="D744" i="58"/>
  <c r="A745" i="58"/>
  <c r="B745" i="58"/>
  <c r="C745" i="58"/>
  <c r="D745" i="58"/>
  <c r="A746" i="58"/>
  <c r="B746" i="58"/>
  <c r="C746" i="58"/>
  <c r="D746" i="58"/>
  <c r="A747" i="58"/>
  <c r="B747" i="58"/>
  <c r="C747" i="58"/>
  <c r="D747" i="58"/>
  <c r="A748" i="58"/>
  <c r="B748" i="58"/>
  <c r="C748" i="58"/>
  <c r="D748" i="58"/>
  <c r="A749" i="58"/>
  <c r="B749" i="58"/>
  <c r="C749" i="58"/>
  <c r="D749" i="58"/>
  <c r="A750" i="58"/>
  <c r="B750" i="58"/>
  <c r="C750" i="58"/>
  <c r="D750" i="58"/>
  <c r="A751" i="58"/>
  <c r="B751" i="58"/>
  <c r="C751" i="58"/>
  <c r="D751" i="58"/>
  <c r="A752" i="58"/>
  <c r="B752" i="58"/>
  <c r="C752" i="58"/>
  <c r="D752" i="58"/>
  <c r="A753" i="58"/>
  <c r="B753" i="58"/>
  <c r="C753" i="58"/>
  <c r="D753" i="58"/>
  <c r="A754" i="58"/>
  <c r="B754" i="58"/>
  <c r="C754" i="58"/>
  <c r="D754" i="58"/>
  <c r="A755" i="58"/>
  <c r="B755" i="58"/>
  <c r="C755" i="58"/>
  <c r="D755" i="58"/>
  <c r="A756" i="58"/>
  <c r="B756" i="58"/>
  <c r="C756" i="58"/>
  <c r="D756" i="58"/>
  <c r="A757" i="58"/>
  <c r="B757" i="58"/>
  <c r="C757" i="58"/>
  <c r="D757" i="58"/>
  <c r="A758" i="58"/>
  <c r="B758" i="58"/>
  <c r="C758" i="58"/>
  <c r="D758" i="58"/>
  <c r="A759" i="58"/>
  <c r="B759" i="58"/>
  <c r="C759" i="58"/>
  <c r="D759" i="58"/>
  <c r="A760" i="58"/>
  <c r="B760" i="58"/>
  <c r="C760" i="58"/>
  <c r="D760" i="58"/>
  <c r="A761" i="58"/>
  <c r="B761" i="58"/>
  <c r="C761" i="58"/>
  <c r="D761" i="58"/>
  <c r="A762" i="58"/>
  <c r="B762" i="58"/>
  <c r="C762" i="58"/>
  <c r="D762" i="58"/>
  <c r="A763" i="58"/>
  <c r="B763" i="58"/>
  <c r="C763" i="58"/>
  <c r="D763" i="58"/>
  <c r="A764" i="58"/>
  <c r="B764" i="58"/>
  <c r="C764" i="58"/>
  <c r="D764" i="58"/>
  <c r="A765" i="58"/>
  <c r="B765" i="58"/>
  <c r="C765" i="58"/>
  <c r="D765" i="58"/>
  <c r="A766" i="58"/>
  <c r="B766" i="58"/>
  <c r="C766" i="58"/>
  <c r="D766" i="58"/>
  <c r="A767" i="58"/>
  <c r="B767" i="58"/>
  <c r="C767" i="58"/>
  <c r="D767" i="58"/>
  <c r="A768" i="58"/>
  <c r="B768" i="58"/>
  <c r="C768" i="58"/>
  <c r="D768" i="58"/>
  <c r="A769" i="58"/>
  <c r="B769" i="58"/>
  <c r="C769" i="58"/>
  <c r="D769" i="58"/>
  <c r="A770" i="58"/>
  <c r="B770" i="58"/>
  <c r="C770" i="58"/>
  <c r="D770" i="58"/>
  <c r="A771" i="58"/>
  <c r="B771" i="58"/>
  <c r="C771" i="58"/>
  <c r="D771" i="58"/>
  <c r="A5" i="58"/>
  <c r="B5" i="58"/>
  <c r="C5" i="58"/>
  <c r="D5" i="58"/>
  <c r="A576" i="58"/>
  <c r="B576" i="58"/>
  <c r="C576" i="58"/>
  <c r="D576" i="58"/>
  <c r="A774" i="58"/>
  <c r="B774" i="58"/>
  <c r="C774" i="58"/>
  <c r="D774" i="58"/>
  <c r="A186" i="58"/>
  <c r="B186" i="58"/>
  <c r="C186" i="58"/>
  <c r="D186" i="58"/>
  <c r="A699" i="58"/>
  <c r="B699" i="58"/>
  <c r="C699" i="58"/>
  <c r="D699" i="58"/>
  <c r="A777" i="58"/>
  <c r="B777" i="58"/>
  <c r="C777" i="58"/>
  <c r="D777" i="58"/>
  <c r="A782" i="58"/>
  <c r="B782" i="58"/>
  <c r="C782" i="58"/>
  <c r="D782" i="58"/>
  <c r="A779" i="58"/>
  <c r="B779" i="58"/>
  <c r="C779" i="58"/>
  <c r="D779" i="58"/>
  <c r="A780" i="58"/>
  <c r="B780" i="58"/>
  <c r="C780" i="58"/>
  <c r="D780" i="58"/>
  <c r="A237" i="58"/>
  <c r="B237" i="58"/>
  <c r="C237" i="58"/>
  <c r="D237" i="58"/>
  <c r="A395" i="58"/>
  <c r="B395" i="58"/>
  <c r="C395" i="58"/>
  <c r="D395" i="58"/>
  <c r="A783" i="58"/>
  <c r="B783" i="58"/>
  <c r="C783" i="58"/>
  <c r="D783" i="58"/>
  <c r="A784" i="58"/>
  <c r="B784" i="58"/>
  <c r="C784" i="58"/>
  <c r="D784" i="58"/>
  <c r="A785" i="58"/>
  <c r="B785" i="58"/>
  <c r="C785" i="58"/>
  <c r="D785" i="58"/>
  <c r="A786" i="58"/>
  <c r="B786" i="58"/>
  <c r="C786" i="58"/>
  <c r="D786" i="58"/>
  <c r="A787" i="58"/>
  <c r="B787" i="58"/>
  <c r="C787" i="58"/>
  <c r="D787" i="58"/>
  <c r="A788" i="58"/>
  <c r="B788" i="58"/>
  <c r="C788" i="58"/>
  <c r="D788" i="58"/>
  <c r="A789" i="58"/>
  <c r="B789" i="58"/>
  <c r="C789" i="58"/>
  <c r="D789" i="58"/>
  <c r="A790" i="58"/>
  <c r="B790" i="58"/>
  <c r="C790" i="58"/>
  <c r="D790" i="58"/>
  <c r="A791" i="58"/>
  <c r="B791" i="58"/>
  <c r="C791" i="58"/>
  <c r="D791" i="58"/>
  <c r="A792" i="58"/>
  <c r="B792" i="58"/>
  <c r="C792" i="58"/>
  <c r="D792" i="58"/>
  <c r="A793" i="58"/>
  <c r="B793" i="58"/>
  <c r="C793" i="58"/>
  <c r="D793" i="58"/>
  <c r="A794" i="58"/>
  <c r="B794" i="58"/>
  <c r="C794" i="58"/>
  <c r="D794" i="58"/>
  <c r="A125" i="58"/>
  <c r="B125" i="58"/>
  <c r="C125" i="58"/>
  <c r="D125" i="58"/>
  <c r="A592" i="58"/>
  <c r="B592" i="58"/>
  <c r="C592" i="58"/>
  <c r="D592" i="58"/>
  <c r="A797" i="58"/>
  <c r="B797" i="58"/>
  <c r="C797" i="58"/>
  <c r="D797" i="58"/>
  <c r="A798" i="58"/>
  <c r="B798" i="58"/>
  <c r="C798" i="58"/>
  <c r="D798" i="58"/>
  <c r="A799" i="58"/>
  <c r="B799" i="58"/>
  <c r="C799" i="58"/>
  <c r="D799" i="58"/>
  <c r="A800" i="58"/>
  <c r="B800" i="58"/>
  <c r="C800" i="58"/>
  <c r="D800" i="58"/>
  <c r="A801" i="58"/>
  <c r="B801" i="58"/>
  <c r="C801" i="58"/>
  <c r="D801" i="58"/>
  <c r="A802" i="58"/>
  <c r="B802" i="58"/>
  <c r="C802" i="58"/>
  <c r="D802" i="58"/>
  <c r="A803" i="58"/>
  <c r="B803" i="58"/>
  <c r="C803" i="58"/>
  <c r="D803" i="58"/>
  <c r="A804" i="58"/>
  <c r="B804" i="58"/>
  <c r="C804" i="58"/>
  <c r="D804" i="58"/>
  <c r="A805" i="58"/>
  <c r="B805" i="58"/>
  <c r="C805" i="58"/>
  <c r="D805" i="58"/>
  <c r="A806" i="58"/>
  <c r="B806" i="58"/>
  <c r="C806" i="58"/>
  <c r="D806" i="58"/>
  <c r="A807" i="58"/>
  <c r="B807" i="58"/>
  <c r="C807" i="58"/>
  <c r="D807" i="58"/>
  <c r="A808" i="58"/>
  <c r="B808" i="58"/>
  <c r="C808" i="58"/>
  <c r="D808" i="58"/>
  <c r="A809" i="58"/>
  <c r="B809" i="58"/>
  <c r="C809" i="58"/>
  <c r="D809" i="58"/>
  <c r="A810" i="58"/>
  <c r="B810" i="58"/>
  <c r="C810" i="58"/>
  <c r="D810" i="58"/>
  <c r="A811" i="58"/>
  <c r="B811" i="58"/>
  <c r="C811" i="58"/>
  <c r="D811" i="58"/>
  <c r="A812" i="58"/>
  <c r="B812" i="58"/>
  <c r="C812" i="58"/>
  <c r="D812" i="58"/>
  <c r="A813" i="58"/>
  <c r="B813" i="58"/>
  <c r="C813" i="58"/>
  <c r="D813" i="58"/>
  <c r="A814" i="58"/>
  <c r="B814" i="58"/>
  <c r="C814" i="58"/>
  <c r="D814" i="58"/>
  <c r="A815" i="58"/>
  <c r="B815" i="58"/>
  <c r="C815" i="58"/>
  <c r="D815" i="58"/>
  <c r="A816" i="58"/>
  <c r="B816" i="58"/>
  <c r="C816" i="58"/>
  <c r="D816" i="58"/>
  <c r="A817" i="58"/>
  <c r="B817" i="58"/>
  <c r="C817" i="58"/>
  <c r="D817" i="58"/>
  <c r="A818" i="58"/>
  <c r="B818" i="58"/>
  <c r="C818" i="58"/>
  <c r="D818" i="58"/>
  <c r="A819" i="58"/>
  <c r="B819" i="58"/>
  <c r="C819" i="58"/>
  <c r="D819" i="58"/>
  <c r="A836" i="58"/>
  <c r="B836" i="58"/>
  <c r="C836" i="58"/>
  <c r="D836" i="58"/>
  <c r="A821" i="58"/>
  <c r="B821" i="58"/>
  <c r="C821" i="58"/>
  <c r="D821" i="58"/>
  <c r="A822" i="58"/>
  <c r="B822" i="58"/>
  <c r="C822" i="58"/>
  <c r="D822" i="58"/>
  <c r="A823" i="58"/>
  <c r="B823" i="58"/>
  <c r="C823" i="58"/>
  <c r="D823" i="58"/>
  <c r="A824" i="58"/>
  <c r="B824" i="58"/>
  <c r="C824" i="58"/>
  <c r="D824" i="58"/>
  <c r="A249" i="58"/>
  <c r="B249" i="58"/>
  <c r="C249" i="58"/>
  <c r="D249" i="58"/>
  <c r="A826" i="58"/>
  <c r="B826" i="58"/>
  <c r="C826" i="58"/>
  <c r="D826" i="58"/>
  <c r="A827" i="58"/>
  <c r="B827" i="58"/>
  <c r="C827" i="58"/>
  <c r="D827" i="58"/>
  <c r="A828" i="58"/>
  <c r="B828" i="58"/>
  <c r="C828" i="58"/>
  <c r="D828" i="58"/>
  <c r="A829" i="58"/>
  <c r="B829" i="58"/>
  <c r="C829" i="58"/>
  <c r="D829" i="58"/>
  <c r="A830" i="58"/>
  <c r="B830" i="58"/>
  <c r="C830" i="58"/>
  <c r="D830" i="58"/>
  <c r="A831" i="58"/>
  <c r="B831" i="58"/>
  <c r="C831" i="58"/>
  <c r="D831" i="58"/>
  <c r="A832" i="58"/>
  <c r="B832" i="58"/>
  <c r="C832" i="58"/>
  <c r="D832" i="58"/>
  <c r="A833" i="58"/>
  <c r="B833" i="58"/>
  <c r="C833" i="58"/>
  <c r="D833" i="58"/>
  <c r="A834" i="58"/>
  <c r="B834" i="58"/>
  <c r="C834" i="58"/>
  <c r="D834" i="58"/>
  <c r="A153" i="58"/>
  <c r="B153" i="58"/>
  <c r="C153" i="58"/>
  <c r="D153" i="58"/>
  <c r="A149" i="58"/>
  <c r="B149" i="58"/>
  <c r="C149" i="58"/>
  <c r="D149" i="58"/>
  <c r="A837" i="58"/>
  <c r="B837" i="58"/>
  <c r="C837" i="58"/>
  <c r="D837" i="58"/>
  <c r="A838" i="58"/>
  <c r="B838" i="58"/>
  <c r="C838" i="58"/>
  <c r="D838" i="58"/>
  <c r="A839" i="58"/>
  <c r="B839" i="58"/>
  <c r="C839" i="58"/>
  <c r="D839" i="58"/>
  <c r="A840" i="58"/>
  <c r="B840" i="58"/>
  <c r="C840" i="58"/>
  <c r="D840" i="58"/>
  <c r="A841" i="58"/>
  <c r="B841" i="58"/>
  <c r="C841" i="58"/>
  <c r="D841" i="58"/>
  <c r="A842" i="58"/>
  <c r="B842" i="58"/>
  <c r="C842" i="58"/>
  <c r="D842" i="58"/>
  <c r="A843" i="58"/>
  <c r="B843" i="58"/>
  <c r="C843" i="58"/>
  <c r="D843" i="58"/>
  <c r="A844" i="58"/>
  <c r="B844" i="58"/>
  <c r="C844" i="58"/>
  <c r="D844" i="58"/>
  <c r="A845" i="58"/>
  <c r="B845" i="58"/>
  <c r="C845" i="58"/>
  <c r="D845" i="58"/>
  <c r="A374" i="58"/>
  <c r="B374" i="58"/>
  <c r="C374" i="58"/>
  <c r="D374" i="58"/>
  <c r="A825" i="58"/>
  <c r="B825" i="58"/>
  <c r="C825" i="58"/>
  <c r="D825" i="58"/>
  <c r="A848" i="58"/>
  <c r="B848" i="58"/>
  <c r="C848" i="58"/>
  <c r="D848" i="58"/>
  <c r="A849" i="58"/>
  <c r="B849" i="58"/>
  <c r="C849" i="58"/>
  <c r="D849" i="58"/>
  <c r="A410" i="58"/>
  <c r="B410" i="58"/>
  <c r="C410" i="58"/>
  <c r="D410" i="58"/>
  <c r="A851" i="58"/>
  <c r="B851" i="58"/>
  <c r="C851" i="58"/>
  <c r="D851" i="58"/>
  <c r="A852" i="58"/>
  <c r="B852" i="58"/>
  <c r="C852" i="58"/>
  <c r="D852" i="58"/>
  <c r="A853" i="58"/>
  <c r="B853" i="58"/>
  <c r="C853" i="58"/>
  <c r="D853" i="58"/>
  <c r="A246" i="58"/>
  <c r="B246" i="58"/>
  <c r="C246" i="58"/>
  <c r="D246" i="58"/>
  <c r="A300" i="58"/>
  <c r="B300" i="58"/>
  <c r="C300" i="58"/>
  <c r="D300" i="58"/>
  <c r="A856" i="58"/>
  <c r="B856" i="58"/>
  <c r="C856" i="58"/>
  <c r="D856" i="58"/>
  <c r="A857" i="58"/>
  <c r="B857" i="58"/>
  <c r="C857" i="58"/>
  <c r="D857" i="58"/>
  <c r="A108" i="58"/>
  <c r="B108" i="58"/>
  <c r="C108" i="58"/>
  <c r="D108" i="58"/>
  <c r="A859" i="58"/>
  <c r="B859" i="58"/>
  <c r="C859" i="58"/>
  <c r="D859" i="58"/>
  <c r="A860" i="58"/>
  <c r="B860" i="58"/>
  <c r="C860" i="58"/>
  <c r="D860" i="58"/>
  <c r="A861" i="58"/>
  <c r="B861" i="58"/>
  <c r="C861" i="58"/>
  <c r="D861" i="58"/>
  <c r="A862" i="58"/>
  <c r="B862" i="58"/>
  <c r="C862" i="58"/>
  <c r="D862" i="58"/>
  <c r="A863" i="58"/>
  <c r="B863" i="58"/>
  <c r="C863" i="58"/>
  <c r="D863" i="58"/>
  <c r="A864" i="58"/>
  <c r="B864" i="58"/>
  <c r="C864" i="58"/>
  <c r="D864" i="58"/>
  <c r="A865" i="58"/>
  <c r="B865" i="58"/>
  <c r="C865" i="58"/>
  <c r="D865" i="58"/>
  <c r="A866" i="58"/>
  <c r="B866" i="58"/>
  <c r="C866" i="58"/>
  <c r="D866" i="58"/>
  <c r="A867" i="58"/>
  <c r="B867" i="58"/>
  <c r="C867" i="58"/>
  <c r="D867" i="58"/>
  <c r="A868" i="58"/>
  <c r="B868" i="58"/>
  <c r="C868" i="58"/>
  <c r="D868" i="58"/>
  <c r="A869" i="58"/>
  <c r="B869" i="58"/>
  <c r="C869" i="58"/>
  <c r="D869" i="58"/>
  <c r="A870" i="58"/>
  <c r="B870" i="58"/>
  <c r="C870" i="58"/>
  <c r="D870" i="58"/>
  <c r="A871" i="58"/>
  <c r="B871" i="58"/>
  <c r="C871" i="58"/>
  <c r="D871" i="58"/>
  <c r="A872" i="58"/>
  <c r="B872" i="58"/>
  <c r="C872" i="58"/>
  <c r="D872" i="58"/>
  <c r="A378" i="58"/>
  <c r="B378" i="58"/>
  <c r="C378" i="58"/>
  <c r="D378" i="58"/>
  <c r="A874" i="58"/>
  <c r="B874" i="58"/>
  <c r="C874" i="58"/>
  <c r="D874" i="58"/>
  <c r="A875" i="58"/>
  <c r="B875" i="58"/>
  <c r="C875" i="58"/>
  <c r="D875" i="58"/>
  <c r="A876" i="58"/>
  <c r="B876" i="58"/>
  <c r="C876" i="58"/>
  <c r="D876" i="58"/>
  <c r="A877" i="58"/>
  <c r="B877" i="58"/>
  <c r="C877" i="58"/>
  <c r="D877" i="58"/>
  <c r="A878" i="58"/>
  <c r="B878" i="58"/>
  <c r="C878" i="58"/>
  <c r="D878" i="58"/>
  <c r="A879" i="58"/>
  <c r="B879" i="58"/>
  <c r="C879" i="58"/>
  <c r="D879" i="58"/>
  <c r="A880" i="58"/>
  <c r="B880" i="58"/>
  <c r="C880" i="58"/>
  <c r="D880" i="58"/>
  <c r="A881" i="58"/>
  <c r="B881" i="58"/>
  <c r="C881" i="58"/>
  <c r="D881" i="58"/>
  <c r="A181" i="58"/>
  <c r="B181" i="58"/>
  <c r="C181" i="58"/>
  <c r="D181" i="58"/>
  <c r="A883" i="58"/>
  <c r="B883" i="58"/>
  <c r="C883" i="58"/>
  <c r="D883" i="58"/>
  <c r="A884" i="58"/>
  <c r="B884" i="58"/>
  <c r="C884" i="58"/>
  <c r="D884" i="58"/>
  <c r="A384" i="58"/>
  <c r="B384" i="58"/>
  <c r="C384" i="58"/>
  <c r="D384" i="58"/>
  <c r="A886" i="58"/>
  <c r="B886" i="58"/>
  <c r="C886" i="58"/>
  <c r="D886" i="58"/>
  <c r="B55" i="58"/>
  <c r="C55" i="58"/>
  <c r="D55" i="58"/>
  <c r="A55" i="58"/>
  <c r="G887" i="4"/>
  <c r="H887" i="4" s="1"/>
  <c r="I887" i="4" s="1"/>
  <c r="E887" i="4" s="1"/>
  <c r="E886" i="58" s="1"/>
  <c r="G886" i="4"/>
  <c r="H886" i="4" s="1"/>
  <c r="I886" i="4" s="1"/>
  <c r="E886" i="4" s="1"/>
  <c r="E384" i="58" s="1"/>
  <c r="G885" i="4"/>
  <c r="H885" i="4" s="1"/>
  <c r="I885" i="4" s="1"/>
  <c r="E885" i="4" s="1"/>
  <c r="E884" i="58" s="1"/>
  <c r="G884" i="4"/>
  <c r="H884" i="4" s="1"/>
  <c r="I884" i="4" s="1"/>
  <c r="E884" i="4" s="1"/>
  <c r="E883" i="58" s="1"/>
  <c r="G883" i="4"/>
  <c r="H883" i="4" s="1"/>
  <c r="I883" i="4" s="1"/>
  <c r="E883" i="4" s="1"/>
  <c r="E181" i="58" s="1"/>
  <c r="G882" i="4"/>
  <c r="H882" i="4" s="1"/>
  <c r="I882" i="4" s="1"/>
  <c r="E882" i="4" s="1"/>
  <c r="E881" i="58" s="1"/>
  <c r="G881" i="4"/>
  <c r="H881" i="4" s="1"/>
  <c r="I881" i="4" s="1"/>
  <c r="E881" i="4" s="1"/>
  <c r="E880" i="58" s="1"/>
  <c r="G880" i="4"/>
  <c r="H880" i="4" s="1"/>
  <c r="I880" i="4" s="1"/>
  <c r="E880" i="4" s="1"/>
  <c r="E879" i="58" s="1"/>
  <c r="G879" i="4"/>
  <c r="H879" i="4" s="1"/>
  <c r="I879" i="4" s="1"/>
  <c r="E879" i="4" s="1"/>
  <c r="E878" i="58" s="1"/>
  <c r="G878" i="4"/>
  <c r="H878" i="4" s="1"/>
  <c r="I878" i="4" s="1"/>
  <c r="E878" i="4" s="1"/>
  <c r="E877" i="58" s="1"/>
  <c r="G877" i="4"/>
  <c r="H877" i="4" s="1"/>
  <c r="I877" i="4" s="1"/>
  <c r="E877" i="4" s="1"/>
  <c r="E876" i="58" s="1"/>
  <c r="G876" i="4"/>
  <c r="H876" i="4" s="1"/>
  <c r="I876" i="4" s="1"/>
  <c r="E876" i="4" s="1"/>
  <c r="E875" i="58" s="1"/>
  <c r="G875" i="4"/>
  <c r="H875" i="4" s="1"/>
  <c r="I875" i="4" s="1"/>
  <c r="E875" i="4" s="1"/>
  <c r="E874" i="58" s="1"/>
  <c r="G874" i="4"/>
  <c r="H874" i="4" s="1"/>
  <c r="I874" i="4" s="1"/>
  <c r="G873" i="4"/>
  <c r="H873" i="4" s="1"/>
  <c r="I873" i="4" s="1"/>
  <c r="E873" i="4" s="1"/>
  <c r="E872" i="58" s="1"/>
  <c r="G872" i="4"/>
  <c r="H872" i="4" s="1"/>
  <c r="I872" i="4" s="1"/>
  <c r="E872" i="4" s="1"/>
  <c r="E871" i="58" s="1"/>
  <c r="G871" i="4"/>
  <c r="H871" i="4" s="1"/>
  <c r="I871" i="4" s="1"/>
  <c r="E871" i="4" s="1"/>
  <c r="E870" i="58" s="1"/>
  <c r="G870" i="4"/>
  <c r="H870" i="4" s="1"/>
  <c r="I870" i="4" s="1"/>
  <c r="E870" i="4" s="1"/>
  <c r="E869" i="58" s="1"/>
  <c r="G869" i="4"/>
  <c r="H869" i="4" s="1"/>
  <c r="I869" i="4" s="1"/>
  <c r="E869" i="4" s="1"/>
  <c r="E868" i="58" s="1"/>
  <c r="G868" i="4"/>
  <c r="H868" i="4" s="1"/>
  <c r="I868" i="4" s="1"/>
  <c r="E868" i="4" s="1"/>
  <c r="E867" i="58" s="1"/>
  <c r="G867" i="4"/>
  <c r="H867" i="4" s="1"/>
  <c r="I867" i="4" s="1"/>
  <c r="E867" i="4" s="1"/>
  <c r="E866" i="58" s="1"/>
  <c r="G866" i="4"/>
  <c r="H866" i="4" s="1"/>
  <c r="I866" i="4" s="1"/>
  <c r="E866" i="4" s="1"/>
  <c r="E865" i="58" s="1"/>
  <c r="G865" i="4"/>
  <c r="H865" i="4" s="1"/>
  <c r="I865" i="4" s="1"/>
  <c r="E865" i="4" s="1"/>
  <c r="E864" i="58" s="1"/>
  <c r="G864" i="4"/>
  <c r="H864" i="4" s="1"/>
  <c r="I864" i="4" s="1"/>
  <c r="E864" i="4" s="1"/>
  <c r="E863" i="58" s="1"/>
  <c r="G863" i="4"/>
  <c r="H863" i="4" s="1"/>
  <c r="I863" i="4" s="1"/>
  <c r="E863" i="4" s="1"/>
  <c r="E862" i="58" s="1"/>
  <c r="G862" i="4"/>
  <c r="H862" i="4" s="1"/>
  <c r="I862" i="4" s="1"/>
  <c r="E862" i="4" s="1"/>
  <c r="E861" i="58" s="1"/>
  <c r="G861" i="4"/>
  <c r="H861" i="4" s="1"/>
  <c r="I861" i="4" s="1"/>
  <c r="E861" i="4" s="1"/>
  <c r="E860" i="58" s="1"/>
  <c r="G860" i="4"/>
  <c r="H860" i="4" s="1"/>
  <c r="I860" i="4" s="1"/>
  <c r="E860" i="4" s="1"/>
  <c r="E859" i="58" s="1"/>
  <c r="G859" i="4"/>
  <c r="H859" i="4" s="1"/>
  <c r="I859" i="4" s="1"/>
  <c r="E859" i="4" s="1"/>
  <c r="E108" i="58" s="1"/>
  <c r="G858" i="4"/>
  <c r="H858" i="4" s="1"/>
  <c r="I858" i="4" s="1"/>
  <c r="E858" i="4" s="1"/>
  <c r="E857" i="58" s="1"/>
  <c r="G857" i="4"/>
  <c r="H857" i="4" s="1"/>
  <c r="I857" i="4" s="1"/>
  <c r="E856" i="58" s="1"/>
  <c r="G856" i="4"/>
  <c r="H856" i="4" s="1"/>
  <c r="I856" i="4" s="1"/>
  <c r="E856" i="4" s="1"/>
  <c r="E300" i="58" s="1"/>
  <c r="G855" i="4"/>
  <c r="H855" i="4" s="1"/>
  <c r="I855" i="4" s="1"/>
  <c r="E855" i="4" s="1"/>
  <c r="E246" i="58" s="1"/>
  <c r="G854" i="4"/>
  <c r="H854" i="4" s="1"/>
  <c r="I854" i="4" s="1"/>
  <c r="E854" i="4" s="1"/>
  <c r="E853" i="58" s="1"/>
  <c r="G853" i="4"/>
  <c r="H853" i="4" s="1"/>
  <c r="I853" i="4" s="1"/>
  <c r="E853" i="4" s="1"/>
  <c r="E852" i="58" s="1"/>
  <c r="G852" i="4"/>
  <c r="H852" i="4" s="1"/>
  <c r="I852" i="4" s="1"/>
  <c r="E852" i="4" s="1"/>
  <c r="E851" i="58" s="1"/>
  <c r="G851" i="4"/>
  <c r="H851" i="4" s="1"/>
  <c r="I851" i="4" s="1"/>
  <c r="E851" i="4" s="1"/>
  <c r="E410" i="58" s="1"/>
  <c r="G850" i="4"/>
  <c r="H850" i="4" s="1"/>
  <c r="I850" i="4" s="1"/>
  <c r="E850" i="4" s="1"/>
  <c r="E849" i="58" s="1"/>
  <c r="G849" i="4"/>
  <c r="H849" i="4" s="1"/>
  <c r="I849" i="4" s="1"/>
  <c r="E849" i="4" s="1"/>
  <c r="E848" i="58" s="1"/>
  <c r="G848" i="4"/>
  <c r="H848" i="4" s="1"/>
  <c r="I848" i="4" s="1"/>
  <c r="E848" i="4" s="1"/>
  <c r="E825" i="58" s="1"/>
  <c r="G847" i="4"/>
  <c r="H847" i="4" s="1"/>
  <c r="I847" i="4" s="1"/>
  <c r="E847" i="4" s="1"/>
  <c r="E374" i="58" s="1"/>
  <c r="G846" i="4"/>
  <c r="H846" i="4" s="1"/>
  <c r="I846" i="4" s="1"/>
  <c r="E846" i="4" s="1"/>
  <c r="E845" i="58" s="1"/>
  <c r="G845" i="4"/>
  <c r="H845" i="4" s="1"/>
  <c r="I845" i="4" s="1"/>
  <c r="E845" i="4" s="1"/>
  <c r="E844" i="58" s="1"/>
  <c r="G844" i="4"/>
  <c r="H844" i="4" s="1"/>
  <c r="I844" i="4" s="1"/>
  <c r="E844" i="4" s="1"/>
  <c r="E843" i="58" s="1"/>
  <c r="G843" i="4"/>
  <c r="H843" i="4" s="1"/>
  <c r="I843" i="4" s="1"/>
  <c r="E843" i="4" s="1"/>
  <c r="E842" i="58" s="1"/>
  <c r="G842" i="4"/>
  <c r="H842" i="4" s="1"/>
  <c r="I842" i="4" s="1"/>
  <c r="E842" i="4" s="1"/>
  <c r="E841" i="58" s="1"/>
  <c r="G841" i="4"/>
  <c r="H841" i="4" s="1"/>
  <c r="I841" i="4" s="1"/>
  <c r="E841" i="4" s="1"/>
  <c r="E840" i="58" s="1"/>
  <c r="G840" i="4"/>
  <c r="H840" i="4" s="1"/>
  <c r="I840" i="4" s="1"/>
  <c r="E840" i="4" s="1"/>
  <c r="E839" i="58" s="1"/>
  <c r="G839" i="4"/>
  <c r="H839" i="4" s="1"/>
  <c r="I839" i="4" s="1"/>
  <c r="E839" i="4" s="1"/>
  <c r="E838" i="58" s="1"/>
  <c r="G838" i="4"/>
  <c r="H838" i="4" s="1"/>
  <c r="I838" i="4" s="1"/>
  <c r="E838" i="4" s="1"/>
  <c r="E837" i="58" s="1"/>
  <c r="G837" i="4"/>
  <c r="H837" i="4" s="1"/>
  <c r="I837" i="4" s="1"/>
  <c r="E837" i="4" s="1"/>
  <c r="E149" i="58" s="1"/>
  <c r="G836" i="4"/>
  <c r="H836" i="4" s="1"/>
  <c r="I836" i="4" s="1"/>
  <c r="E836" i="4" s="1"/>
  <c r="E153" i="58" s="1"/>
  <c r="G835" i="4"/>
  <c r="H835" i="4" s="1"/>
  <c r="I835" i="4" s="1"/>
  <c r="E835" i="4" s="1"/>
  <c r="E834" i="58" s="1"/>
  <c r="G834" i="4"/>
  <c r="H834" i="4" s="1"/>
  <c r="I834" i="4" s="1"/>
  <c r="E834" i="4" s="1"/>
  <c r="E833" i="58" s="1"/>
  <c r="G833" i="4"/>
  <c r="H833" i="4" s="1"/>
  <c r="I833" i="4" s="1"/>
  <c r="E833" i="4" s="1"/>
  <c r="E832" i="58" s="1"/>
  <c r="G832" i="4"/>
  <c r="H832" i="4" s="1"/>
  <c r="I832" i="4" s="1"/>
  <c r="E832" i="4" s="1"/>
  <c r="E831" i="58" s="1"/>
  <c r="G831" i="4"/>
  <c r="H831" i="4" s="1"/>
  <c r="I831" i="4" s="1"/>
  <c r="G830" i="4"/>
  <c r="H830" i="4" s="1"/>
  <c r="I830" i="4" s="1"/>
  <c r="E830" i="4" s="1"/>
  <c r="E829" i="58" s="1"/>
  <c r="G829" i="4"/>
  <c r="H829" i="4" s="1"/>
  <c r="I829" i="4" s="1"/>
  <c r="E829" i="4" s="1"/>
  <c r="E828" i="58" s="1"/>
  <c r="G828" i="4"/>
  <c r="H828" i="4" s="1"/>
  <c r="I828" i="4" s="1"/>
  <c r="E828" i="4" s="1"/>
  <c r="E827" i="58" s="1"/>
  <c r="G827" i="4"/>
  <c r="H827" i="4" s="1"/>
  <c r="I827" i="4" s="1"/>
  <c r="E827" i="4" s="1"/>
  <c r="E826" i="58" s="1"/>
  <c r="G826" i="4"/>
  <c r="H826" i="4" s="1"/>
  <c r="I826" i="4" s="1"/>
  <c r="G825" i="4"/>
  <c r="H825" i="4" s="1"/>
  <c r="I825" i="4" s="1"/>
  <c r="E825" i="4" s="1"/>
  <c r="E824" i="58" s="1"/>
  <c r="G824" i="4"/>
  <c r="H824" i="4" s="1"/>
  <c r="I824" i="4" s="1"/>
  <c r="E824" i="4" s="1"/>
  <c r="E823" i="58" s="1"/>
  <c r="G823" i="4"/>
  <c r="H823" i="4" s="1"/>
  <c r="I823" i="4" s="1"/>
  <c r="E823" i="4" s="1"/>
  <c r="E822" i="58" s="1"/>
  <c r="G822" i="4"/>
  <c r="H822" i="4" s="1"/>
  <c r="I822" i="4" s="1"/>
  <c r="E822" i="4" s="1"/>
  <c r="E821" i="58" s="1"/>
  <c r="G821" i="4"/>
  <c r="H821" i="4" s="1"/>
  <c r="I821" i="4" s="1"/>
  <c r="E821" i="4" s="1"/>
  <c r="E836" i="58" s="1"/>
  <c r="G820" i="4"/>
  <c r="H820" i="4" s="1"/>
  <c r="I820" i="4" s="1"/>
  <c r="E820" i="4" s="1"/>
  <c r="E819" i="58" s="1"/>
  <c r="G819" i="4"/>
  <c r="H819" i="4" s="1"/>
  <c r="I819" i="4" s="1"/>
  <c r="E819" i="4" s="1"/>
  <c r="E818" i="58" s="1"/>
  <c r="G818" i="4"/>
  <c r="H818" i="4" s="1"/>
  <c r="I818" i="4" s="1"/>
  <c r="E818" i="4" s="1"/>
  <c r="E817" i="58" s="1"/>
  <c r="G817" i="4"/>
  <c r="H817" i="4" s="1"/>
  <c r="I817" i="4" s="1"/>
  <c r="E817" i="4" s="1"/>
  <c r="E816" i="58" s="1"/>
  <c r="G816" i="4"/>
  <c r="H816" i="4" s="1"/>
  <c r="I816" i="4" s="1"/>
  <c r="E816" i="4" s="1"/>
  <c r="E815" i="58" s="1"/>
  <c r="G815" i="4"/>
  <c r="H815" i="4" s="1"/>
  <c r="I815" i="4" s="1"/>
  <c r="E815" i="4" s="1"/>
  <c r="E814" i="58" s="1"/>
  <c r="G814" i="4"/>
  <c r="H814" i="4" s="1"/>
  <c r="I814" i="4" s="1"/>
  <c r="E814" i="4" s="1"/>
  <c r="E813" i="58" s="1"/>
  <c r="G813" i="4"/>
  <c r="H813" i="4" s="1"/>
  <c r="I813" i="4" s="1"/>
  <c r="E813" i="4" s="1"/>
  <c r="E812" i="58" s="1"/>
  <c r="G812" i="4"/>
  <c r="H812" i="4" s="1"/>
  <c r="I812" i="4" s="1"/>
  <c r="E812" i="4" s="1"/>
  <c r="E811" i="58" s="1"/>
  <c r="G811" i="4"/>
  <c r="H811" i="4" s="1"/>
  <c r="I811" i="4" s="1"/>
  <c r="E811" i="4" s="1"/>
  <c r="E810" i="58" s="1"/>
  <c r="G810" i="4"/>
  <c r="H810" i="4" s="1"/>
  <c r="I810" i="4" s="1"/>
  <c r="E810" i="4" s="1"/>
  <c r="E809" i="58" s="1"/>
  <c r="G809" i="4"/>
  <c r="H809" i="4" s="1"/>
  <c r="I809" i="4" s="1"/>
  <c r="E809" i="4" s="1"/>
  <c r="E808" i="58" s="1"/>
  <c r="G808" i="4"/>
  <c r="H808" i="4" s="1"/>
  <c r="I808" i="4" s="1"/>
  <c r="E808" i="4" s="1"/>
  <c r="E807" i="58" s="1"/>
  <c r="G807" i="4"/>
  <c r="H807" i="4" s="1"/>
  <c r="I807" i="4" s="1"/>
  <c r="E807" i="4" s="1"/>
  <c r="E806" i="58" s="1"/>
  <c r="G806" i="4"/>
  <c r="H806" i="4" s="1"/>
  <c r="I806" i="4" s="1"/>
  <c r="E806" i="4" s="1"/>
  <c r="E805" i="58" s="1"/>
  <c r="G805" i="4"/>
  <c r="H805" i="4" s="1"/>
  <c r="I805" i="4" s="1"/>
  <c r="E805" i="4" s="1"/>
  <c r="E804" i="58" s="1"/>
  <c r="G804" i="4"/>
  <c r="H804" i="4" s="1"/>
  <c r="I804" i="4" s="1"/>
  <c r="E804" i="4" s="1"/>
  <c r="E803" i="58" s="1"/>
  <c r="G803" i="4"/>
  <c r="H803" i="4" s="1"/>
  <c r="I803" i="4" s="1"/>
  <c r="E803" i="4" s="1"/>
  <c r="E802" i="58" s="1"/>
  <c r="G802" i="4"/>
  <c r="H802" i="4" s="1"/>
  <c r="I802" i="4" s="1"/>
  <c r="E802" i="4" s="1"/>
  <c r="E801" i="58" s="1"/>
  <c r="G801" i="4"/>
  <c r="H801" i="4" s="1"/>
  <c r="I801" i="4" s="1"/>
  <c r="E801" i="4" s="1"/>
  <c r="E800" i="58" s="1"/>
  <c r="G800" i="4"/>
  <c r="H800" i="4" s="1"/>
  <c r="I800" i="4" s="1"/>
  <c r="E800" i="4" s="1"/>
  <c r="E799" i="58" s="1"/>
  <c r="G799" i="4"/>
  <c r="H799" i="4" s="1"/>
  <c r="I799" i="4" s="1"/>
  <c r="E799" i="4" s="1"/>
  <c r="E798" i="58" s="1"/>
  <c r="G798" i="4"/>
  <c r="H798" i="4" s="1"/>
  <c r="I798" i="4" s="1"/>
  <c r="E798" i="4" s="1"/>
  <c r="E797" i="58" s="1"/>
  <c r="G797" i="4"/>
  <c r="H797" i="4" s="1"/>
  <c r="I797" i="4" s="1"/>
  <c r="E797" i="4" s="1"/>
  <c r="E592" i="58" s="1"/>
  <c r="G796" i="4"/>
  <c r="H796" i="4" s="1"/>
  <c r="I796" i="4" s="1"/>
  <c r="E796" i="4" s="1"/>
  <c r="E125" i="58" s="1"/>
  <c r="G795" i="4"/>
  <c r="H795" i="4" s="1"/>
  <c r="I795" i="4" s="1"/>
  <c r="E795" i="4" s="1"/>
  <c r="E794" i="58" s="1"/>
  <c r="G794" i="4"/>
  <c r="H794" i="4" s="1"/>
  <c r="I794" i="4" s="1"/>
  <c r="E794" i="4" s="1"/>
  <c r="E793" i="58" s="1"/>
  <c r="G793" i="4"/>
  <c r="H793" i="4" s="1"/>
  <c r="I793" i="4" s="1"/>
  <c r="E793" i="4" s="1"/>
  <c r="E792" i="58" s="1"/>
  <c r="G792" i="4"/>
  <c r="H792" i="4" s="1"/>
  <c r="I792" i="4" s="1"/>
  <c r="G791" i="4"/>
  <c r="H791" i="4" s="1"/>
  <c r="I791" i="4" s="1"/>
  <c r="E791" i="4" s="1"/>
  <c r="E790" i="58" s="1"/>
  <c r="G790" i="4"/>
  <c r="H790" i="4" s="1"/>
  <c r="I790" i="4" s="1"/>
  <c r="E790" i="4" s="1"/>
  <c r="E789" i="58" s="1"/>
  <c r="G789" i="4"/>
  <c r="H789" i="4" s="1"/>
  <c r="I789" i="4" s="1"/>
  <c r="E789" i="4" s="1"/>
  <c r="E788" i="58" s="1"/>
  <c r="G788" i="4"/>
  <c r="H788" i="4" s="1"/>
  <c r="I788" i="4" s="1"/>
  <c r="E788" i="4" s="1"/>
  <c r="E787" i="58" s="1"/>
  <c r="G787" i="4"/>
  <c r="H787" i="4" s="1"/>
  <c r="I787" i="4" s="1"/>
  <c r="E787" i="4" s="1"/>
  <c r="E786" i="58" s="1"/>
  <c r="G786" i="4"/>
  <c r="H786" i="4" s="1"/>
  <c r="I786" i="4" s="1"/>
  <c r="E786" i="4" s="1"/>
  <c r="E785" i="58" s="1"/>
  <c r="G785" i="4"/>
  <c r="H785" i="4" s="1"/>
  <c r="I785" i="4" s="1"/>
  <c r="E785" i="4" s="1"/>
  <c r="E784" i="58" s="1"/>
  <c r="G784" i="4"/>
  <c r="H784" i="4" s="1"/>
  <c r="I784" i="4" s="1"/>
  <c r="E784" i="4" s="1"/>
  <c r="E783" i="58" s="1"/>
  <c r="G783" i="4"/>
  <c r="H783" i="4" s="1"/>
  <c r="I783" i="4" s="1"/>
  <c r="E783" i="4" s="1"/>
  <c r="E395" i="58" s="1"/>
  <c r="G782" i="4"/>
  <c r="H782" i="4" s="1"/>
  <c r="I782" i="4" s="1"/>
  <c r="E782" i="4" s="1"/>
  <c r="E237" i="58" s="1"/>
  <c r="G781" i="4"/>
  <c r="H781" i="4" s="1"/>
  <c r="I781" i="4" s="1"/>
  <c r="E781" i="4" s="1"/>
  <c r="E780" i="58" s="1"/>
  <c r="G780" i="4"/>
  <c r="H780" i="4" s="1"/>
  <c r="I780" i="4" s="1"/>
  <c r="E780" i="4" s="1"/>
  <c r="E779" i="58" s="1"/>
  <c r="G779" i="4"/>
  <c r="H779" i="4" s="1"/>
  <c r="I779" i="4" s="1"/>
  <c r="E779" i="4" s="1"/>
  <c r="E782" i="58" s="1"/>
  <c r="G778" i="4"/>
  <c r="H778" i="4" s="1"/>
  <c r="I778" i="4" s="1"/>
  <c r="E778" i="4" s="1"/>
  <c r="E777" i="58" s="1"/>
  <c r="G777" i="4"/>
  <c r="H777" i="4" s="1"/>
  <c r="I777" i="4" s="1"/>
  <c r="E777" i="4" s="1"/>
  <c r="E699" i="58" s="1"/>
  <c r="G776" i="4"/>
  <c r="H776" i="4" s="1"/>
  <c r="I776" i="4" s="1"/>
  <c r="E776" i="4" s="1"/>
  <c r="E186" i="58" s="1"/>
  <c r="G775" i="4"/>
  <c r="H775" i="4" s="1"/>
  <c r="I775" i="4" s="1"/>
  <c r="E775" i="4" s="1"/>
  <c r="E774" i="58" s="1"/>
  <c r="G774" i="4"/>
  <c r="H774" i="4" s="1"/>
  <c r="I774" i="4" s="1"/>
  <c r="E774" i="4" s="1"/>
  <c r="E576" i="58" s="1"/>
  <c r="G773" i="4"/>
  <c r="H773" i="4" s="1"/>
  <c r="I773" i="4" s="1"/>
  <c r="E773" i="4" s="1"/>
  <c r="E5" i="58" s="1"/>
  <c r="G772" i="4"/>
  <c r="H772" i="4" s="1"/>
  <c r="I772" i="4" s="1"/>
  <c r="E772" i="4" s="1"/>
  <c r="E771" i="58" s="1"/>
  <c r="G771" i="4"/>
  <c r="H771" i="4" s="1"/>
  <c r="I771" i="4" s="1"/>
  <c r="E771" i="4" s="1"/>
  <c r="E770" i="58" s="1"/>
  <c r="G770" i="4"/>
  <c r="H770" i="4" s="1"/>
  <c r="I770" i="4" s="1"/>
  <c r="E770" i="4" s="1"/>
  <c r="E769" i="58" s="1"/>
  <c r="G769" i="4"/>
  <c r="H769" i="4" s="1"/>
  <c r="I769" i="4" s="1"/>
  <c r="E769" i="4" s="1"/>
  <c r="E768" i="58" s="1"/>
  <c r="G768" i="4"/>
  <c r="H768" i="4" s="1"/>
  <c r="I768" i="4" s="1"/>
  <c r="E768" i="4" s="1"/>
  <c r="E767" i="58" s="1"/>
  <c r="G767" i="4"/>
  <c r="H767" i="4" s="1"/>
  <c r="I767" i="4" s="1"/>
  <c r="E767" i="4" s="1"/>
  <c r="E766" i="58" s="1"/>
  <c r="G766" i="4"/>
  <c r="H766" i="4" s="1"/>
  <c r="I766" i="4" s="1"/>
  <c r="E766" i="4" s="1"/>
  <c r="E765" i="58" s="1"/>
  <c r="G765" i="4"/>
  <c r="H765" i="4" s="1"/>
  <c r="I765" i="4" s="1"/>
  <c r="E765" i="4" s="1"/>
  <c r="E764" i="58" s="1"/>
  <c r="G764" i="4"/>
  <c r="H764" i="4" s="1"/>
  <c r="I764" i="4" s="1"/>
  <c r="E764" i="4" s="1"/>
  <c r="E763" i="58" s="1"/>
  <c r="G763" i="4"/>
  <c r="H763" i="4" s="1"/>
  <c r="I763" i="4" s="1"/>
  <c r="E763" i="4" s="1"/>
  <c r="E762" i="58" s="1"/>
  <c r="G762" i="4"/>
  <c r="H762" i="4" s="1"/>
  <c r="I762" i="4" s="1"/>
  <c r="E762" i="4" s="1"/>
  <c r="E761" i="58" s="1"/>
  <c r="G761" i="4"/>
  <c r="H761" i="4" s="1"/>
  <c r="I761" i="4" s="1"/>
  <c r="E761" i="4" s="1"/>
  <c r="E760" i="58" s="1"/>
  <c r="G760" i="4"/>
  <c r="H760" i="4" s="1"/>
  <c r="I760" i="4" s="1"/>
  <c r="E760" i="4" s="1"/>
  <c r="E759" i="58" s="1"/>
  <c r="G759" i="4"/>
  <c r="H759" i="4" s="1"/>
  <c r="I759" i="4" s="1"/>
  <c r="E759" i="4" s="1"/>
  <c r="E758" i="58" s="1"/>
  <c r="G758" i="4"/>
  <c r="H758" i="4" s="1"/>
  <c r="I758" i="4" s="1"/>
  <c r="E758" i="4" s="1"/>
  <c r="E757" i="58" s="1"/>
  <c r="G757" i="4"/>
  <c r="H757" i="4" s="1"/>
  <c r="I757" i="4" s="1"/>
  <c r="E757" i="4" s="1"/>
  <c r="E756" i="58" s="1"/>
  <c r="G756" i="4"/>
  <c r="H756" i="4" s="1"/>
  <c r="I756" i="4" s="1"/>
  <c r="E756" i="4" s="1"/>
  <c r="E755" i="58" s="1"/>
  <c r="G755" i="4"/>
  <c r="H755" i="4" s="1"/>
  <c r="I755" i="4" s="1"/>
  <c r="E755" i="4" s="1"/>
  <c r="E754" i="58" s="1"/>
  <c r="G754" i="4"/>
  <c r="H754" i="4" s="1"/>
  <c r="I754" i="4" s="1"/>
  <c r="E754" i="4" s="1"/>
  <c r="E753" i="58" s="1"/>
  <c r="G753" i="4"/>
  <c r="H753" i="4" s="1"/>
  <c r="I753" i="4" s="1"/>
  <c r="E753" i="4" s="1"/>
  <c r="E752" i="58" s="1"/>
  <c r="G752" i="4"/>
  <c r="H752" i="4" s="1"/>
  <c r="I752" i="4" s="1"/>
  <c r="E752" i="4" s="1"/>
  <c r="E751" i="58" s="1"/>
  <c r="G751" i="4"/>
  <c r="H751" i="4" s="1"/>
  <c r="I751" i="4" s="1"/>
  <c r="E751" i="4" s="1"/>
  <c r="E750" i="58" s="1"/>
  <c r="G750" i="4"/>
  <c r="H750" i="4" s="1"/>
  <c r="I750" i="4" s="1"/>
  <c r="E750" i="4" s="1"/>
  <c r="E749" i="58" s="1"/>
  <c r="G749" i="4"/>
  <c r="H749" i="4" s="1"/>
  <c r="I749" i="4" s="1"/>
  <c r="E749" i="4" s="1"/>
  <c r="E748" i="58" s="1"/>
  <c r="G748" i="4"/>
  <c r="H748" i="4" s="1"/>
  <c r="I748" i="4" s="1"/>
  <c r="E748" i="4" s="1"/>
  <c r="E747" i="58" s="1"/>
  <c r="G747" i="4"/>
  <c r="H747" i="4" s="1"/>
  <c r="I747" i="4" s="1"/>
  <c r="E747" i="4" s="1"/>
  <c r="E746" i="58" s="1"/>
  <c r="G746" i="4"/>
  <c r="H746" i="4" s="1"/>
  <c r="I746" i="4" s="1"/>
  <c r="E746" i="4" s="1"/>
  <c r="E745" i="58" s="1"/>
  <c r="G745" i="4"/>
  <c r="H745" i="4" s="1"/>
  <c r="I745" i="4" s="1"/>
  <c r="E745" i="4" s="1"/>
  <c r="E744" i="58" s="1"/>
  <c r="G744" i="4"/>
  <c r="H744" i="4" s="1"/>
  <c r="I744" i="4" s="1"/>
  <c r="E744" i="4" s="1"/>
  <c r="E743" i="58" s="1"/>
  <c r="G743" i="4"/>
  <c r="H743" i="4" s="1"/>
  <c r="I743" i="4" s="1"/>
  <c r="E743" i="4" s="1"/>
  <c r="E742" i="58" s="1"/>
  <c r="G742" i="4"/>
  <c r="H742" i="4" s="1"/>
  <c r="I742" i="4" s="1"/>
  <c r="E742" i="4" s="1"/>
  <c r="E741" i="58" s="1"/>
  <c r="G741" i="4"/>
  <c r="H741" i="4" s="1"/>
  <c r="I741" i="4" s="1"/>
  <c r="E741" i="4" s="1"/>
  <c r="E740" i="58" s="1"/>
  <c r="G740" i="4"/>
  <c r="H740" i="4" s="1"/>
  <c r="I740" i="4" s="1"/>
  <c r="E740" i="4" s="1"/>
  <c r="E739" i="58" s="1"/>
  <c r="G739" i="4"/>
  <c r="H739" i="4" s="1"/>
  <c r="I739" i="4" s="1"/>
  <c r="E739" i="4" s="1"/>
  <c r="E776" i="58" s="1"/>
  <c r="G738" i="4"/>
  <c r="H738" i="4" s="1"/>
  <c r="I738" i="4" s="1"/>
  <c r="E738" i="4" s="1"/>
  <c r="E737" i="58" s="1"/>
  <c r="G737" i="4"/>
  <c r="H737" i="4" s="1"/>
  <c r="I737" i="4" s="1"/>
  <c r="E737" i="4" s="1"/>
  <c r="E736" i="58" s="1"/>
  <c r="G736" i="4"/>
  <c r="H736" i="4" s="1"/>
  <c r="I736" i="4" s="1"/>
  <c r="E736" i="4" s="1"/>
  <c r="E735" i="58" s="1"/>
  <c r="G735" i="4"/>
  <c r="H735" i="4" s="1"/>
  <c r="I735" i="4" s="1"/>
  <c r="E735" i="4" s="1"/>
  <c r="E449" i="58" s="1"/>
  <c r="G734" i="4"/>
  <c r="H734" i="4" s="1"/>
  <c r="I734" i="4" s="1"/>
  <c r="E734" i="4" s="1"/>
  <c r="E733" i="58" s="1"/>
  <c r="G733" i="4"/>
  <c r="H733" i="4" s="1"/>
  <c r="I733" i="4" s="1"/>
  <c r="E733" i="4" s="1"/>
  <c r="E732" i="58" s="1"/>
  <c r="G732" i="4"/>
  <c r="H732" i="4" s="1"/>
  <c r="I732" i="4" s="1"/>
  <c r="E732" i="4" s="1"/>
  <c r="E731" i="58" s="1"/>
  <c r="G731" i="4"/>
  <c r="H731" i="4" s="1"/>
  <c r="I731" i="4" s="1"/>
  <c r="E731" i="4" s="1"/>
  <c r="E730" i="58" s="1"/>
  <c r="G730" i="4"/>
  <c r="H730" i="4" s="1"/>
  <c r="I730" i="4" s="1"/>
  <c r="E730" i="4" s="1"/>
  <c r="E729" i="58" s="1"/>
  <c r="G729" i="4"/>
  <c r="H729" i="4" s="1"/>
  <c r="I729" i="4" s="1"/>
  <c r="E729" i="4" s="1"/>
  <c r="E728" i="58" s="1"/>
  <c r="G728" i="4"/>
  <c r="H728" i="4" s="1"/>
  <c r="I728" i="4" s="1"/>
  <c r="E728" i="4" s="1"/>
  <c r="E727" i="58" s="1"/>
  <c r="G727" i="4"/>
  <c r="H727" i="4" s="1"/>
  <c r="I727" i="4" s="1"/>
  <c r="E727" i="4" s="1"/>
  <c r="E726" i="58" s="1"/>
  <c r="G726" i="4"/>
  <c r="H726" i="4" s="1"/>
  <c r="I726" i="4" s="1"/>
  <c r="E726" i="4" s="1"/>
  <c r="E725" i="58" s="1"/>
  <c r="G725" i="4"/>
  <c r="H725" i="4" s="1"/>
  <c r="I725" i="4" s="1"/>
  <c r="E725" i="4" s="1"/>
  <c r="E724" i="58" s="1"/>
  <c r="G724" i="4"/>
  <c r="H724" i="4" s="1"/>
  <c r="I724" i="4" s="1"/>
  <c r="E724" i="4" s="1"/>
  <c r="E723" i="58" s="1"/>
  <c r="G723" i="4"/>
  <c r="H723" i="4" s="1"/>
  <c r="I723" i="4" s="1"/>
  <c r="E723" i="4" s="1"/>
  <c r="E722" i="58" s="1"/>
  <c r="G722" i="4"/>
  <c r="H722" i="4" s="1"/>
  <c r="I722" i="4" s="1"/>
  <c r="E722" i="4" s="1"/>
  <c r="E721" i="58" s="1"/>
  <c r="G721" i="4"/>
  <c r="H721" i="4" s="1"/>
  <c r="I721" i="4" s="1"/>
  <c r="E721" i="4" s="1"/>
  <c r="E720" i="58" s="1"/>
  <c r="G720" i="4"/>
  <c r="H720" i="4" s="1"/>
  <c r="I720" i="4" s="1"/>
  <c r="E720" i="4" s="1"/>
  <c r="E719" i="58" s="1"/>
  <c r="G719" i="4"/>
  <c r="H719" i="4" s="1"/>
  <c r="I719" i="4" s="1"/>
  <c r="E719" i="4" s="1"/>
  <c r="E718" i="58" s="1"/>
  <c r="G718" i="4"/>
  <c r="H718" i="4" s="1"/>
  <c r="I718" i="4" s="1"/>
  <c r="E718" i="4" s="1"/>
  <c r="E717" i="58" s="1"/>
  <c r="G717" i="4"/>
  <c r="H717" i="4" s="1"/>
  <c r="I717" i="4" s="1"/>
  <c r="E717" i="4" s="1"/>
  <c r="E847" i="58" s="1"/>
  <c r="G716" i="4"/>
  <c r="H716" i="4" s="1"/>
  <c r="I716" i="4" s="1"/>
  <c r="E716" i="4" s="1"/>
  <c r="E715" i="58" s="1"/>
  <c r="G715" i="4"/>
  <c r="H715" i="4" s="1"/>
  <c r="I715" i="4" s="1"/>
  <c r="E715" i="4" s="1"/>
  <c r="E714" i="58" s="1"/>
  <c r="G714" i="4"/>
  <c r="H714" i="4" s="1"/>
  <c r="I714" i="4" s="1"/>
  <c r="E714" i="4" s="1"/>
  <c r="E713" i="58" s="1"/>
  <c r="G713" i="4"/>
  <c r="H713" i="4" s="1"/>
  <c r="I713" i="4" s="1"/>
  <c r="E713" i="4" s="1"/>
  <c r="E712" i="58" s="1"/>
  <c r="G712" i="4"/>
  <c r="H712" i="4" s="1"/>
  <c r="I712" i="4" s="1"/>
  <c r="E712" i="4" s="1"/>
  <c r="E711" i="58" s="1"/>
  <c r="G711" i="4"/>
  <c r="H711" i="4" s="1"/>
  <c r="I711" i="4" s="1"/>
  <c r="E711" i="4" s="1"/>
  <c r="E710" i="58" s="1"/>
  <c r="G710" i="4"/>
  <c r="H710" i="4" s="1"/>
  <c r="I710" i="4" s="1"/>
  <c r="E710" i="4" s="1"/>
  <c r="E709" i="58" s="1"/>
  <c r="G709" i="4"/>
  <c r="H709" i="4" s="1"/>
  <c r="I709" i="4" s="1"/>
  <c r="E709" i="4" s="1"/>
  <c r="E708" i="58" s="1"/>
  <c r="G708" i="4"/>
  <c r="H708" i="4" s="1"/>
  <c r="I708" i="4" s="1"/>
  <c r="E708" i="4" s="1"/>
  <c r="E707" i="58" s="1"/>
  <c r="G707" i="4"/>
  <c r="H707" i="4" s="1"/>
  <c r="I707" i="4" s="1"/>
  <c r="E707" i="4" s="1"/>
  <c r="E706" i="58" s="1"/>
  <c r="G706" i="4"/>
  <c r="H706" i="4" s="1"/>
  <c r="I706" i="4" s="1"/>
  <c r="E706" i="4" s="1"/>
  <c r="E705" i="58" s="1"/>
  <c r="G705" i="4"/>
  <c r="H705" i="4" s="1"/>
  <c r="I705" i="4" s="1"/>
  <c r="E705" i="4" s="1"/>
  <c r="E704" i="58" s="1"/>
  <c r="G704" i="4"/>
  <c r="H704" i="4" s="1"/>
  <c r="I704" i="4" s="1"/>
  <c r="E704" i="4" s="1"/>
  <c r="E703" i="58" s="1"/>
  <c r="G703" i="4"/>
  <c r="H703" i="4" s="1"/>
  <c r="I703" i="4" s="1"/>
  <c r="E703" i="4" s="1"/>
  <c r="E702" i="58" s="1"/>
  <c r="G702" i="4"/>
  <c r="H702" i="4" s="1"/>
  <c r="I702" i="4" s="1"/>
  <c r="E702" i="4" s="1"/>
  <c r="E701" i="58" s="1"/>
  <c r="G701" i="4"/>
  <c r="H701" i="4" s="1"/>
  <c r="I701" i="4" s="1"/>
  <c r="E701" i="4" s="1"/>
  <c r="E700" i="58" s="1"/>
  <c r="G700" i="4"/>
  <c r="H700" i="4" s="1"/>
  <c r="I700" i="4" s="1"/>
  <c r="E700" i="4" s="1"/>
  <c r="E298" i="58" s="1"/>
  <c r="G699" i="4"/>
  <c r="H699" i="4" s="1"/>
  <c r="I699" i="4" s="1"/>
  <c r="E699" i="4" s="1"/>
  <c r="E698" i="58" s="1"/>
  <c r="G698" i="4"/>
  <c r="H698" i="4" s="1"/>
  <c r="I698" i="4" s="1"/>
  <c r="E698" i="4" s="1"/>
  <c r="E697" i="58" s="1"/>
  <c r="G697" i="4"/>
  <c r="H697" i="4" s="1"/>
  <c r="I697" i="4" s="1"/>
  <c r="E697" i="4" s="1"/>
  <c r="E696" i="58" s="1"/>
  <c r="G696" i="4"/>
  <c r="H696" i="4" s="1"/>
  <c r="I696" i="4" s="1"/>
  <c r="E696" i="4" s="1"/>
  <c r="E695" i="58" s="1"/>
  <c r="G695" i="4"/>
  <c r="H695" i="4" s="1"/>
  <c r="I695" i="4" s="1"/>
  <c r="E695" i="4" s="1"/>
  <c r="E694" i="58" s="1"/>
  <c r="G694" i="4"/>
  <c r="H694" i="4" s="1"/>
  <c r="I694" i="4" s="1"/>
  <c r="E694" i="4" s="1"/>
  <c r="E693" i="58" s="1"/>
  <c r="G693" i="4"/>
  <c r="H693" i="4" s="1"/>
  <c r="I693" i="4" s="1"/>
  <c r="E693" i="4" s="1"/>
  <c r="E692" i="58" s="1"/>
  <c r="G692" i="4"/>
  <c r="H692" i="4" s="1"/>
  <c r="I692" i="4" s="1"/>
  <c r="E692" i="4" s="1"/>
  <c r="E670" i="58" s="1"/>
  <c r="G691" i="4"/>
  <c r="H691" i="4" s="1"/>
  <c r="I691" i="4" s="1"/>
  <c r="E691" i="4" s="1"/>
  <c r="E690" i="58" s="1"/>
  <c r="G690" i="4"/>
  <c r="H690" i="4" s="1"/>
  <c r="I690" i="4" s="1"/>
  <c r="E690" i="4" s="1"/>
  <c r="E689" i="58" s="1"/>
  <c r="G689" i="4"/>
  <c r="H689" i="4" s="1"/>
  <c r="I689" i="4" s="1"/>
  <c r="E689" i="4" s="1"/>
  <c r="E688" i="58" s="1"/>
  <c r="G688" i="4"/>
  <c r="H688" i="4" s="1"/>
  <c r="I688" i="4" s="1"/>
  <c r="E688" i="4" s="1"/>
  <c r="E687" i="58" s="1"/>
  <c r="G687" i="4"/>
  <c r="H687" i="4" s="1"/>
  <c r="I687" i="4" s="1"/>
  <c r="E687" i="4" s="1"/>
  <c r="E686" i="58" s="1"/>
  <c r="G686" i="4"/>
  <c r="H686" i="4" s="1"/>
  <c r="I686" i="4" s="1"/>
  <c r="E686" i="4" s="1"/>
  <c r="E685" i="58" s="1"/>
  <c r="G685" i="4"/>
  <c r="H685" i="4" s="1"/>
  <c r="I685" i="4" s="1"/>
  <c r="E685" i="4" s="1"/>
  <c r="E684" i="58" s="1"/>
  <c r="G684" i="4"/>
  <c r="H684" i="4" s="1"/>
  <c r="I684" i="4" s="1"/>
  <c r="E684" i="4" s="1"/>
  <c r="E683" i="58" s="1"/>
  <c r="G683" i="4"/>
  <c r="H683" i="4" s="1"/>
  <c r="I683" i="4" s="1"/>
  <c r="E683" i="4" s="1"/>
  <c r="E682" i="58" s="1"/>
  <c r="G682" i="4"/>
  <c r="H682" i="4" s="1"/>
  <c r="I682" i="4" s="1"/>
  <c r="E682" i="4" s="1"/>
  <c r="E407" i="58" s="1"/>
  <c r="G681" i="4"/>
  <c r="H681" i="4" s="1"/>
  <c r="I681" i="4" s="1"/>
  <c r="E681" i="4" s="1"/>
  <c r="E680" i="58" s="1"/>
  <c r="G680" i="4"/>
  <c r="H680" i="4" s="1"/>
  <c r="I680" i="4" s="1"/>
  <c r="E680" i="4" s="1"/>
  <c r="E679" i="58" s="1"/>
  <c r="G679" i="4"/>
  <c r="H679" i="4" s="1"/>
  <c r="I679" i="4" s="1"/>
  <c r="E679" i="4" s="1"/>
  <c r="E678" i="58" s="1"/>
  <c r="G678" i="4"/>
  <c r="H678" i="4" s="1"/>
  <c r="I678" i="4" s="1"/>
  <c r="E678" i="4" s="1"/>
  <c r="E677" i="58" s="1"/>
  <c r="G677" i="4"/>
  <c r="H677" i="4" s="1"/>
  <c r="I677" i="4" s="1"/>
  <c r="E677" i="4" s="1"/>
  <c r="E676" i="58" s="1"/>
  <c r="G676" i="4"/>
  <c r="H676" i="4" s="1"/>
  <c r="I676" i="4" s="1"/>
  <c r="E676" i="4" s="1"/>
  <c r="E646" i="58" s="1"/>
  <c r="G675" i="4"/>
  <c r="H675" i="4" s="1"/>
  <c r="I675" i="4" s="1"/>
  <c r="E675" i="4" s="1"/>
  <c r="E674" i="58" s="1"/>
  <c r="G674" i="4"/>
  <c r="H674" i="4" s="1"/>
  <c r="I674" i="4" s="1"/>
  <c r="E674" i="4" s="1"/>
  <c r="E673" i="58" s="1"/>
  <c r="G673" i="4"/>
  <c r="H673" i="4" s="1"/>
  <c r="I673" i="4" s="1"/>
  <c r="G672" i="4"/>
  <c r="H672" i="4" s="1"/>
  <c r="I672" i="4" s="1"/>
  <c r="E672" i="4" s="1"/>
  <c r="E671" i="58" s="1"/>
  <c r="G671" i="4"/>
  <c r="H671" i="4" s="1"/>
  <c r="I671" i="4" s="1"/>
  <c r="G670" i="4"/>
  <c r="H670" i="4" s="1"/>
  <c r="I670" i="4" s="1"/>
  <c r="E670" i="4" s="1"/>
  <c r="E669" i="58" s="1"/>
  <c r="G669" i="4"/>
  <c r="H669" i="4" s="1"/>
  <c r="I669" i="4" s="1"/>
  <c r="E669" i="4" s="1"/>
  <c r="E668" i="58" s="1"/>
  <c r="G668" i="4"/>
  <c r="H668" i="4" s="1"/>
  <c r="I668" i="4" s="1"/>
  <c r="E668" i="4" s="1"/>
  <c r="E667" i="58" s="1"/>
  <c r="G667" i="4"/>
  <c r="H667" i="4" s="1"/>
  <c r="I667" i="4" s="1"/>
  <c r="E667" i="4" s="1"/>
  <c r="E666" i="58" s="1"/>
  <c r="G666" i="4"/>
  <c r="H666" i="4" s="1"/>
  <c r="I666" i="4" s="1"/>
  <c r="E666" i="4" s="1"/>
  <c r="E665" i="58" s="1"/>
  <c r="G665" i="4"/>
  <c r="H665" i="4" s="1"/>
  <c r="I665" i="4" s="1"/>
  <c r="E665" i="4" s="1"/>
  <c r="E664" i="58" s="1"/>
  <c r="G664" i="4"/>
  <c r="H664" i="4" s="1"/>
  <c r="I664" i="4" s="1"/>
  <c r="E664" i="4" s="1"/>
  <c r="E663" i="58" s="1"/>
  <c r="G663" i="4"/>
  <c r="H663" i="4" s="1"/>
  <c r="I663" i="4" s="1"/>
  <c r="E663" i="4" s="1"/>
  <c r="E662" i="58" s="1"/>
  <c r="G662" i="4"/>
  <c r="H662" i="4" s="1"/>
  <c r="I662" i="4" s="1"/>
  <c r="E662" i="4" s="1"/>
  <c r="E661" i="58" s="1"/>
  <c r="G661" i="4"/>
  <c r="H661" i="4" s="1"/>
  <c r="I661" i="4" s="1"/>
  <c r="E661" i="4" s="1"/>
  <c r="E18" i="58" s="1"/>
  <c r="G660" i="4"/>
  <c r="H660" i="4" s="1"/>
  <c r="I660" i="4" s="1"/>
  <c r="E660" i="4" s="1"/>
  <c r="E659" i="58" s="1"/>
  <c r="G659" i="4"/>
  <c r="H659" i="4" s="1"/>
  <c r="I659" i="4" s="1"/>
  <c r="E659" i="4" s="1"/>
  <c r="E658" i="58" s="1"/>
  <c r="G658" i="4"/>
  <c r="H658" i="4" s="1"/>
  <c r="I658" i="4" s="1"/>
  <c r="E658" i="4" s="1"/>
  <c r="E657" i="58" s="1"/>
  <c r="G657" i="4"/>
  <c r="H657" i="4" s="1"/>
  <c r="I657" i="4" s="1"/>
  <c r="E657" i="4" s="1"/>
  <c r="E656" i="58" s="1"/>
  <c r="G656" i="4"/>
  <c r="H656" i="4" s="1"/>
  <c r="I656" i="4" s="1"/>
  <c r="E656" i="4" s="1"/>
  <c r="E655" i="58" s="1"/>
  <c r="G655" i="4"/>
  <c r="H655" i="4" s="1"/>
  <c r="I655" i="4" s="1"/>
  <c r="E655" i="4" s="1"/>
  <c r="E654" i="58" s="1"/>
  <c r="G654" i="4"/>
  <c r="H654" i="4" s="1"/>
  <c r="I654" i="4" s="1"/>
  <c r="E654" i="4" s="1"/>
  <c r="E653" i="58" s="1"/>
  <c r="G653" i="4"/>
  <c r="H653" i="4" s="1"/>
  <c r="I653" i="4" s="1"/>
  <c r="E653" i="4" s="1"/>
  <c r="E652" i="58" s="1"/>
  <c r="G652" i="4"/>
  <c r="H652" i="4" s="1"/>
  <c r="I652" i="4" s="1"/>
  <c r="E652" i="4" s="1"/>
  <c r="E651" i="58" s="1"/>
  <c r="G651" i="4"/>
  <c r="H651" i="4" s="1"/>
  <c r="I651" i="4" s="1"/>
  <c r="E651" i="4" s="1"/>
  <c r="E650" i="58" s="1"/>
  <c r="G650" i="4"/>
  <c r="H650" i="4" s="1"/>
  <c r="I650" i="4" s="1"/>
  <c r="E650" i="4" s="1"/>
  <c r="E649" i="58" s="1"/>
  <c r="G649" i="4"/>
  <c r="H649" i="4" s="1"/>
  <c r="I649" i="4" s="1"/>
  <c r="E649" i="4" s="1"/>
  <c r="E648" i="58" s="1"/>
  <c r="G648" i="4"/>
  <c r="H648" i="4" s="1"/>
  <c r="I648" i="4" s="1"/>
  <c r="E648" i="4" s="1"/>
  <c r="E647" i="58" s="1"/>
  <c r="G647" i="4"/>
  <c r="H647" i="4" s="1"/>
  <c r="I647" i="4" s="1"/>
  <c r="E647" i="4" s="1"/>
  <c r="E239" i="58" s="1"/>
  <c r="G646" i="4"/>
  <c r="H646" i="4" s="1"/>
  <c r="I646" i="4" s="1"/>
  <c r="E646" i="4" s="1"/>
  <c r="E645" i="58" s="1"/>
  <c r="G645" i="4"/>
  <c r="H645" i="4" s="1"/>
  <c r="I645" i="4" s="1"/>
  <c r="E645" i="4" s="1"/>
  <c r="E644" i="58" s="1"/>
  <c r="G644" i="4"/>
  <c r="H644" i="4" s="1"/>
  <c r="I644" i="4" s="1"/>
  <c r="E644" i="4" s="1"/>
  <c r="E643" i="58" s="1"/>
  <c r="G643" i="4"/>
  <c r="H643" i="4" s="1"/>
  <c r="I643" i="4" s="1"/>
  <c r="E643" i="4" s="1"/>
  <c r="E642" i="58" s="1"/>
  <c r="G642" i="4"/>
  <c r="H642" i="4" s="1"/>
  <c r="I642" i="4" s="1"/>
  <c r="E642" i="4" s="1"/>
  <c r="E641" i="58" s="1"/>
  <c r="G641" i="4"/>
  <c r="H641" i="4" s="1"/>
  <c r="I641" i="4" s="1"/>
  <c r="E641" i="4" s="1"/>
  <c r="E640" i="58" s="1"/>
  <c r="G640" i="4"/>
  <c r="H640" i="4" s="1"/>
  <c r="I640" i="4" s="1"/>
  <c r="E640" i="4" s="1"/>
  <c r="E639" i="58" s="1"/>
  <c r="G639" i="4"/>
  <c r="H639" i="4" s="1"/>
  <c r="I639" i="4" s="1"/>
  <c r="E639" i="4" s="1"/>
  <c r="E638" i="58" s="1"/>
  <c r="G638" i="4"/>
  <c r="H638" i="4" s="1"/>
  <c r="I638" i="4" s="1"/>
  <c r="E638" i="4" s="1"/>
  <c r="E637" i="58" s="1"/>
  <c r="G637" i="4"/>
  <c r="H637" i="4" s="1"/>
  <c r="I637" i="4" s="1"/>
  <c r="E637" i="4" s="1"/>
  <c r="E636" i="58" s="1"/>
  <c r="G636" i="4"/>
  <c r="H636" i="4" s="1"/>
  <c r="I636" i="4" s="1"/>
  <c r="E636" i="4" s="1"/>
  <c r="E635" i="58" s="1"/>
  <c r="G635" i="4"/>
  <c r="H635" i="4" s="1"/>
  <c r="I635" i="4" s="1"/>
  <c r="E635" i="4" s="1"/>
  <c r="E634" i="58" s="1"/>
  <c r="G634" i="4"/>
  <c r="H634" i="4" s="1"/>
  <c r="I634" i="4" s="1"/>
  <c r="E634" i="4" s="1"/>
  <c r="E633" i="58" s="1"/>
  <c r="G633" i="4"/>
  <c r="H633" i="4" s="1"/>
  <c r="I633" i="4" s="1"/>
  <c r="E633" i="4" s="1"/>
  <c r="E632" i="58" s="1"/>
  <c r="G632" i="4"/>
  <c r="H632" i="4" s="1"/>
  <c r="I632" i="4" s="1"/>
  <c r="E632" i="4" s="1"/>
  <c r="E241" i="58" s="1"/>
  <c r="G631" i="4"/>
  <c r="H631" i="4" s="1"/>
  <c r="I631" i="4" s="1"/>
  <c r="E631" i="4" s="1"/>
  <c r="E630" i="58" s="1"/>
  <c r="G630" i="4"/>
  <c r="H630" i="4" s="1"/>
  <c r="I630" i="4" s="1"/>
  <c r="E630" i="4" s="1"/>
  <c r="E600" i="58" s="1"/>
  <c r="G629" i="4"/>
  <c r="H629" i="4" s="1"/>
  <c r="I629" i="4" s="1"/>
  <c r="E629" i="4" s="1"/>
  <c r="E628" i="58" s="1"/>
  <c r="G628" i="4"/>
  <c r="H628" i="4" s="1"/>
  <c r="I628" i="4" s="1"/>
  <c r="E628" i="4" s="1"/>
  <c r="E150" i="58" s="1"/>
  <c r="G627" i="4"/>
  <c r="H627" i="4" s="1"/>
  <c r="I627" i="4" s="1"/>
  <c r="E627" i="4" s="1"/>
  <c r="E626" i="58" s="1"/>
  <c r="G626" i="4"/>
  <c r="H626" i="4" s="1"/>
  <c r="I626" i="4" s="1"/>
  <c r="E626" i="4" s="1"/>
  <c r="E625" i="58" s="1"/>
  <c r="G625" i="4"/>
  <c r="H625" i="4" s="1"/>
  <c r="I625" i="4" s="1"/>
  <c r="E625" i="4" s="1"/>
  <c r="E624" i="58" s="1"/>
  <c r="G624" i="4"/>
  <c r="H624" i="4" s="1"/>
  <c r="I624" i="4" s="1"/>
  <c r="E624" i="4" s="1"/>
  <c r="E623" i="58" s="1"/>
  <c r="G623" i="4"/>
  <c r="H623" i="4" s="1"/>
  <c r="I623" i="4" s="1"/>
  <c r="E623" i="4" s="1"/>
  <c r="E854" i="58" s="1"/>
  <c r="G622" i="4"/>
  <c r="H622" i="4" s="1"/>
  <c r="I622" i="4" s="1"/>
  <c r="E622" i="4" s="1"/>
  <c r="E621" i="58" s="1"/>
  <c r="G621" i="4"/>
  <c r="H621" i="4" s="1"/>
  <c r="I621" i="4" s="1"/>
  <c r="E621" i="4" s="1"/>
  <c r="E620" i="58" s="1"/>
  <c r="G620" i="4"/>
  <c r="H620" i="4" s="1"/>
  <c r="I620" i="4" s="1"/>
  <c r="E620" i="4" s="1"/>
  <c r="E619" i="58" s="1"/>
  <c r="G619" i="4"/>
  <c r="H619" i="4" s="1"/>
  <c r="I619" i="4" s="1"/>
  <c r="E619" i="4" s="1"/>
  <c r="E618" i="58" s="1"/>
  <c r="G618" i="4"/>
  <c r="H618" i="4" s="1"/>
  <c r="I618" i="4" s="1"/>
  <c r="E618" i="4" s="1"/>
  <c r="E617" i="58" s="1"/>
  <c r="G617" i="4"/>
  <c r="H617" i="4" s="1"/>
  <c r="I617" i="4" s="1"/>
  <c r="E617" i="4" s="1"/>
  <c r="E616" i="58" s="1"/>
  <c r="G616" i="4"/>
  <c r="H616" i="4" s="1"/>
  <c r="I616" i="4" s="1"/>
  <c r="E616" i="4" s="1"/>
  <c r="E615" i="58" s="1"/>
  <c r="G615" i="4"/>
  <c r="H615" i="4" s="1"/>
  <c r="I615" i="4" s="1"/>
  <c r="E615" i="4" s="1"/>
  <c r="E614" i="58" s="1"/>
  <c r="G614" i="4"/>
  <c r="H614" i="4" s="1"/>
  <c r="I614" i="4" s="1"/>
  <c r="E614" i="4" s="1"/>
  <c r="E96" i="58" s="1"/>
  <c r="G613" i="4"/>
  <c r="H613" i="4" s="1"/>
  <c r="I613" i="4" s="1"/>
  <c r="E613" i="4" s="1"/>
  <c r="E612" i="58" s="1"/>
  <c r="G612" i="4"/>
  <c r="H612" i="4" s="1"/>
  <c r="I612" i="4" s="1"/>
  <c r="E612" i="4" s="1"/>
  <c r="E611" i="58" s="1"/>
  <c r="G611" i="4"/>
  <c r="H611" i="4" s="1"/>
  <c r="I611" i="4" s="1"/>
  <c r="E611" i="4" s="1"/>
  <c r="E610" i="58" s="1"/>
  <c r="G610" i="4"/>
  <c r="H610" i="4" s="1"/>
  <c r="I610" i="4" s="1"/>
  <c r="E610" i="4" s="1"/>
  <c r="E609" i="58" s="1"/>
  <c r="G609" i="4"/>
  <c r="H609" i="4" s="1"/>
  <c r="I609" i="4" s="1"/>
  <c r="E609" i="4" s="1"/>
  <c r="E608" i="58" s="1"/>
  <c r="G608" i="4"/>
  <c r="H608" i="4" s="1"/>
  <c r="I608" i="4" s="1"/>
  <c r="E608" i="4" s="1"/>
  <c r="E607" i="58" s="1"/>
  <c r="G607" i="4"/>
  <c r="H607" i="4" s="1"/>
  <c r="I607" i="4" s="1"/>
  <c r="E607" i="4" s="1"/>
  <c r="E606" i="58" s="1"/>
  <c r="G606" i="4"/>
  <c r="H606" i="4" s="1"/>
  <c r="I606" i="4" s="1"/>
  <c r="E606" i="4" s="1"/>
  <c r="E605" i="58" s="1"/>
  <c r="G605" i="4"/>
  <c r="H605" i="4" s="1"/>
  <c r="I605" i="4" s="1"/>
  <c r="E605" i="4" s="1"/>
  <c r="E604" i="58" s="1"/>
  <c r="G604" i="4"/>
  <c r="H604" i="4" s="1"/>
  <c r="I604" i="4" s="1"/>
  <c r="E604" i="4" s="1"/>
  <c r="E603" i="58" s="1"/>
  <c r="G603" i="4"/>
  <c r="H603" i="4" s="1"/>
  <c r="I603" i="4" s="1"/>
  <c r="E603" i="4" s="1"/>
  <c r="E602" i="58" s="1"/>
  <c r="G602" i="4"/>
  <c r="H602" i="4" s="1"/>
  <c r="I602" i="4" s="1"/>
  <c r="E602" i="4" s="1"/>
  <c r="E601" i="58" s="1"/>
  <c r="G601" i="4"/>
  <c r="H601" i="4" s="1"/>
  <c r="I601" i="4" s="1"/>
  <c r="E601" i="4" s="1"/>
  <c r="E142" i="58" s="1"/>
  <c r="G600" i="4"/>
  <c r="H600" i="4" s="1"/>
  <c r="I600" i="4" s="1"/>
  <c r="E600" i="4" s="1"/>
  <c r="E599" i="58" s="1"/>
  <c r="G599" i="4"/>
  <c r="H599" i="4" s="1"/>
  <c r="I599" i="4" s="1"/>
  <c r="E599" i="4" s="1"/>
  <c r="E598" i="58" s="1"/>
  <c r="G598" i="4"/>
  <c r="H598" i="4" s="1"/>
  <c r="I598" i="4" s="1"/>
  <c r="E598" i="4" s="1"/>
  <c r="E597" i="58" s="1"/>
  <c r="G597" i="4"/>
  <c r="H597" i="4" s="1"/>
  <c r="I597" i="4" s="1"/>
  <c r="E597" i="4" s="1"/>
  <c r="E596" i="58" s="1"/>
  <c r="G596" i="4"/>
  <c r="H596" i="4" s="1"/>
  <c r="I596" i="4" s="1"/>
  <c r="E596" i="4" s="1"/>
  <c r="E595" i="58" s="1"/>
  <c r="G595" i="4"/>
  <c r="H595" i="4" s="1"/>
  <c r="I595" i="4" s="1"/>
  <c r="E595" i="4" s="1"/>
  <c r="E594" i="58" s="1"/>
  <c r="G594" i="4"/>
  <c r="H594" i="4" s="1"/>
  <c r="I594" i="4" s="1"/>
  <c r="E594" i="4" s="1"/>
  <c r="E593" i="58" s="1"/>
  <c r="G593" i="4"/>
  <c r="H593" i="4" s="1"/>
  <c r="I593" i="4" s="1"/>
  <c r="E593" i="4" s="1"/>
  <c r="E499" i="58" s="1"/>
  <c r="G592" i="4"/>
  <c r="H592" i="4" s="1"/>
  <c r="I592" i="4" s="1"/>
  <c r="E592" i="4" s="1"/>
  <c r="E591" i="58" s="1"/>
  <c r="G591" i="4"/>
  <c r="H591" i="4" s="1"/>
  <c r="I591" i="4" s="1"/>
  <c r="E591" i="4" s="1"/>
  <c r="E590" i="58" s="1"/>
  <c r="G590" i="4"/>
  <c r="H590" i="4" s="1"/>
  <c r="I590" i="4" s="1"/>
  <c r="E590" i="4" s="1"/>
  <c r="E589" i="58" s="1"/>
  <c r="G589" i="4"/>
  <c r="H589" i="4" s="1"/>
  <c r="I589" i="4" s="1"/>
  <c r="E589" i="4" s="1"/>
  <c r="E588" i="58" s="1"/>
  <c r="G588" i="4"/>
  <c r="H588" i="4" s="1"/>
  <c r="I588" i="4" s="1"/>
  <c r="E588" i="4" s="1"/>
  <c r="E587" i="58" s="1"/>
  <c r="G587" i="4"/>
  <c r="H587" i="4" s="1"/>
  <c r="I587" i="4" s="1"/>
  <c r="E587" i="4" s="1"/>
  <c r="E586" i="58" s="1"/>
  <c r="G586" i="4"/>
  <c r="H586" i="4" s="1"/>
  <c r="I586" i="4" s="1"/>
  <c r="E586" i="4" s="1"/>
  <c r="E585" i="58" s="1"/>
  <c r="G585" i="4"/>
  <c r="H585" i="4" s="1"/>
  <c r="I585" i="4" s="1"/>
  <c r="E585" i="4" s="1"/>
  <c r="E584" i="58" s="1"/>
  <c r="G584" i="4"/>
  <c r="H584" i="4" s="1"/>
  <c r="I584" i="4" s="1"/>
  <c r="E584" i="4" s="1"/>
  <c r="E34" i="58" s="1"/>
  <c r="G583" i="4"/>
  <c r="H583" i="4" s="1"/>
  <c r="I583" i="4" s="1"/>
  <c r="E583" i="4" s="1"/>
  <c r="E582" i="58" s="1"/>
  <c r="G582" i="4"/>
  <c r="H582" i="4" s="1"/>
  <c r="I582" i="4" s="1"/>
  <c r="E582" i="4" s="1"/>
  <c r="E581" i="58" s="1"/>
  <c r="G581" i="4"/>
  <c r="H581" i="4" s="1"/>
  <c r="I581" i="4" s="1"/>
  <c r="E581" i="4" s="1"/>
  <c r="E580" i="58" s="1"/>
  <c r="G580" i="4"/>
  <c r="H580" i="4" s="1"/>
  <c r="I580" i="4" s="1"/>
  <c r="E580" i="4" s="1"/>
  <c r="E579" i="58" s="1"/>
  <c r="G579" i="4"/>
  <c r="H579" i="4" s="1"/>
  <c r="I579" i="4" s="1"/>
  <c r="E579" i="4" s="1"/>
  <c r="E578" i="58" s="1"/>
  <c r="G578" i="4"/>
  <c r="H578" i="4" s="1"/>
  <c r="I578" i="4" s="1"/>
  <c r="E578" i="4" s="1"/>
  <c r="E577" i="58" s="1"/>
  <c r="G577" i="4"/>
  <c r="H577" i="4" s="1"/>
  <c r="I577" i="4" s="1"/>
  <c r="E577" i="4" s="1"/>
  <c r="E8" i="58" s="1"/>
  <c r="G576" i="4"/>
  <c r="H576" i="4" s="1"/>
  <c r="I576" i="4" s="1"/>
  <c r="E576" i="4" s="1"/>
  <c r="E575" i="58" s="1"/>
  <c r="G575" i="4"/>
  <c r="H575" i="4" s="1"/>
  <c r="I575" i="4" s="1"/>
  <c r="E575" i="4" s="1"/>
  <c r="E574" i="58" s="1"/>
  <c r="G574" i="4"/>
  <c r="H574" i="4" s="1"/>
  <c r="I574" i="4" s="1"/>
  <c r="E574" i="4" s="1"/>
  <c r="E573" i="58" s="1"/>
  <c r="G573" i="4"/>
  <c r="H573" i="4" s="1"/>
  <c r="I573" i="4" s="1"/>
  <c r="E573" i="4" s="1"/>
  <c r="E572" i="58" s="1"/>
  <c r="G572" i="4"/>
  <c r="H572" i="4" s="1"/>
  <c r="I572" i="4" s="1"/>
  <c r="E572" i="4" s="1"/>
  <c r="E571" i="58" s="1"/>
  <c r="G571" i="4"/>
  <c r="H571" i="4" s="1"/>
  <c r="I571" i="4" s="1"/>
  <c r="E571" i="4" s="1"/>
  <c r="E570" i="58" s="1"/>
  <c r="G570" i="4"/>
  <c r="H570" i="4" s="1"/>
  <c r="I570" i="4" s="1"/>
  <c r="E570" i="4" s="1"/>
  <c r="E569" i="58" s="1"/>
  <c r="G569" i="4"/>
  <c r="H569" i="4" s="1"/>
  <c r="I569" i="4" s="1"/>
  <c r="E569" i="4" s="1"/>
  <c r="E568" i="58" s="1"/>
  <c r="G568" i="4"/>
  <c r="H568" i="4" s="1"/>
  <c r="I568" i="4" s="1"/>
  <c r="E568" i="4" s="1"/>
  <c r="E567" i="58" s="1"/>
  <c r="G567" i="4"/>
  <c r="H567" i="4" s="1"/>
  <c r="I567" i="4" s="1"/>
  <c r="E567" i="4" s="1"/>
  <c r="E566" i="58" s="1"/>
  <c r="G566" i="4"/>
  <c r="H566" i="4" s="1"/>
  <c r="I566" i="4" s="1"/>
  <c r="E566" i="4" s="1"/>
  <c r="E565" i="58" s="1"/>
  <c r="G565" i="4"/>
  <c r="H565" i="4" s="1"/>
  <c r="I565" i="4" s="1"/>
  <c r="E565" i="4" s="1"/>
  <c r="E564" i="58" s="1"/>
  <c r="G564" i="4"/>
  <c r="H564" i="4" s="1"/>
  <c r="I564" i="4" s="1"/>
  <c r="E564" i="4" s="1"/>
  <c r="E563" i="58" s="1"/>
  <c r="G563" i="4"/>
  <c r="H563" i="4" s="1"/>
  <c r="I563" i="4" s="1"/>
  <c r="E563" i="4" s="1"/>
  <c r="E562" i="58" s="1"/>
  <c r="G562" i="4"/>
  <c r="H562" i="4" s="1"/>
  <c r="I562" i="4" s="1"/>
  <c r="E562" i="4" s="1"/>
  <c r="E561" i="58" s="1"/>
  <c r="G561" i="4"/>
  <c r="H561" i="4" s="1"/>
  <c r="I561" i="4" s="1"/>
  <c r="E561" i="4" s="1"/>
  <c r="E560" i="58" s="1"/>
  <c r="G560" i="4"/>
  <c r="H560" i="4" s="1"/>
  <c r="I560" i="4" s="1"/>
  <c r="E560" i="4" s="1"/>
  <c r="E559" i="58" s="1"/>
  <c r="G559" i="4"/>
  <c r="H559" i="4" s="1"/>
  <c r="I559" i="4" s="1"/>
  <c r="E559" i="4" s="1"/>
  <c r="E558" i="58" s="1"/>
  <c r="G558" i="4"/>
  <c r="H558" i="4" s="1"/>
  <c r="I558" i="4" s="1"/>
  <c r="E558" i="4" s="1"/>
  <c r="E557" i="58" s="1"/>
  <c r="G557" i="4"/>
  <c r="H557" i="4" s="1"/>
  <c r="I557" i="4" s="1"/>
  <c r="E557" i="4" s="1"/>
  <c r="E556" i="58" s="1"/>
  <c r="G556" i="4"/>
  <c r="H556" i="4" s="1"/>
  <c r="I556" i="4" s="1"/>
  <c r="E556" i="4" s="1"/>
  <c r="E555" i="58" s="1"/>
  <c r="G555" i="4"/>
  <c r="H555" i="4" s="1"/>
  <c r="I555" i="4" s="1"/>
  <c r="E555" i="4" s="1"/>
  <c r="E554" i="58" s="1"/>
  <c r="G554" i="4"/>
  <c r="H554" i="4" s="1"/>
  <c r="I554" i="4" s="1"/>
  <c r="E554" i="4" s="1"/>
  <c r="E553" i="58" s="1"/>
  <c r="G553" i="4"/>
  <c r="H553" i="4" s="1"/>
  <c r="I553" i="4" s="1"/>
  <c r="G552" i="4"/>
  <c r="H552" i="4" s="1"/>
  <c r="I552" i="4" s="1"/>
  <c r="E552" i="4" s="1"/>
  <c r="E551" i="58" s="1"/>
  <c r="G551" i="4"/>
  <c r="H551" i="4" s="1"/>
  <c r="I551" i="4" s="1"/>
  <c r="E551" i="4" s="1"/>
  <c r="E550" i="58" s="1"/>
  <c r="G550" i="4"/>
  <c r="H550" i="4" s="1"/>
  <c r="I550" i="4" s="1"/>
  <c r="E550" i="4" s="1"/>
  <c r="E248" i="58" s="1"/>
  <c r="G549" i="4"/>
  <c r="H549" i="4" s="1"/>
  <c r="I549" i="4" s="1"/>
  <c r="E549" i="4" s="1"/>
  <c r="E548" i="58" s="1"/>
  <c r="G548" i="4"/>
  <c r="H548" i="4" s="1"/>
  <c r="I548" i="4" s="1"/>
  <c r="E548" i="4" s="1"/>
  <c r="E547" i="58" s="1"/>
  <c r="G547" i="4"/>
  <c r="H547" i="4" s="1"/>
  <c r="I547" i="4" s="1"/>
  <c r="E547" i="4" s="1"/>
  <c r="E546" i="58" s="1"/>
  <c r="G546" i="4"/>
  <c r="H546" i="4" s="1"/>
  <c r="I546" i="4" s="1"/>
  <c r="E546" i="4" s="1"/>
  <c r="E545" i="58" s="1"/>
  <c r="G545" i="4"/>
  <c r="H545" i="4" s="1"/>
  <c r="I545" i="4" s="1"/>
  <c r="E545" i="4" s="1"/>
  <c r="E795" i="58" s="1"/>
  <c r="G544" i="4"/>
  <c r="H544" i="4" s="1"/>
  <c r="I544" i="4" s="1"/>
  <c r="E544" i="4" s="1"/>
  <c r="E543" i="58" s="1"/>
  <c r="G543" i="4"/>
  <c r="H543" i="4" s="1"/>
  <c r="I543" i="4" s="1"/>
  <c r="E543" i="4" s="1"/>
  <c r="E542" i="58" s="1"/>
  <c r="G542" i="4"/>
  <c r="H542" i="4" s="1"/>
  <c r="I542" i="4" s="1"/>
  <c r="E542" i="4" s="1"/>
  <c r="E541" i="58" s="1"/>
  <c r="G541" i="4"/>
  <c r="H541" i="4" s="1"/>
  <c r="I541" i="4" s="1"/>
  <c r="E541" i="4" s="1"/>
  <c r="E540" i="58" s="1"/>
  <c r="G540" i="4"/>
  <c r="H540" i="4" s="1"/>
  <c r="I540" i="4" s="1"/>
  <c r="E540" i="4" s="1"/>
  <c r="E539" i="58" s="1"/>
  <c r="G539" i="4"/>
  <c r="H539" i="4" s="1"/>
  <c r="I539" i="4" s="1"/>
  <c r="E539" i="4" s="1"/>
  <c r="E538" i="58" s="1"/>
  <c r="G538" i="4"/>
  <c r="H538" i="4" s="1"/>
  <c r="I538" i="4" s="1"/>
  <c r="E538" i="4" s="1"/>
  <c r="E537" i="58" s="1"/>
  <c r="G537" i="4"/>
  <c r="H537" i="4" s="1"/>
  <c r="I537" i="4" s="1"/>
  <c r="E537" i="4" s="1"/>
  <c r="E536" i="58" s="1"/>
  <c r="G536" i="4"/>
  <c r="H536" i="4" s="1"/>
  <c r="I536" i="4" s="1"/>
  <c r="E536" i="4" s="1"/>
  <c r="E535" i="58" s="1"/>
  <c r="G535" i="4"/>
  <c r="H535" i="4" s="1"/>
  <c r="I535" i="4" s="1"/>
  <c r="G534" i="4"/>
  <c r="H534" i="4" s="1"/>
  <c r="I534" i="4" s="1"/>
  <c r="E534" i="4" s="1"/>
  <c r="E533" i="58" s="1"/>
  <c r="G533" i="4"/>
  <c r="H533" i="4" s="1"/>
  <c r="I533" i="4" s="1"/>
  <c r="E533" i="4" s="1"/>
  <c r="E502" i="58" s="1"/>
  <c r="G532" i="4"/>
  <c r="H532" i="4" s="1"/>
  <c r="I532" i="4" s="1"/>
  <c r="E532" i="4" s="1"/>
  <c r="E531" i="58" s="1"/>
  <c r="G531" i="4"/>
  <c r="H531" i="4" s="1"/>
  <c r="I531" i="4" s="1"/>
  <c r="E531" i="4" s="1"/>
  <c r="E530" i="58" s="1"/>
  <c r="G530" i="4"/>
  <c r="H530" i="4" s="1"/>
  <c r="I530" i="4" s="1"/>
  <c r="E530" i="4" s="1"/>
  <c r="E529" i="58" s="1"/>
  <c r="G529" i="4"/>
  <c r="H529" i="4" s="1"/>
  <c r="I529" i="4" s="1"/>
  <c r="E529" i="4" s="1"/>
  <c r="E528" i="58" s="1"/>
  <c r="G528" i="4"/>
  <c r="H528" i="4" s="1"/>
  <c r="I528" i="4" s="1"/>
  <c r="E528" i="4" s="1"/>
  <c r="E527" i="58" s="1"/>
  <c r="G527" i="4"/>
  <c r="H527" i="4" s="1"/>
  <c r="I527" i="4" s="1"/>
  <c r="E527" i="4" s="1"/>
  <c r="E526" i="58" s="1"/>
  <c r="G526" i="4"/>
  <c r="H526" i="4" s="1"/>
  <c r="I526" i="4" s="1"/>
  <c r="E526" i="4" s="1"/>
  <c r="E525" i="58" s="1"/>
  <c r="G525" i="4"/>
  <c r="H525" i="4" s="1"/>
  <c r="I525" i="4" s="1"/>
  <c r="E525" i="4" s="1"/>
  <c r="E524" i="58" s="1"/>
  <c r="G524" i="4"/>
  <c r="H524" i="4" s="1"/>
  <c r="I524" i="4" s="1"/>
  <c r="E524" i="4" s="1"/>
  <c r="E523" i="58" s="1"/>
  <c r="G523" i="4"/>
  <c r="H523" i="4" s="1"/>
  <c r="I523" i="4" s="1"/>
  <c r="E523" i="4" s="1"/>
  <c r="E522" i="58" s="1"/>
  <c r="G522" i="4"/>
  <c r="H522" i="4" s="1"/>
  <c r="I522" i="4" s="1"/>
  <c r="E522" i="4" s="1"/>
  <c r="E521" i="58" s="1"/>
  <c r="G521" i="4"/>
  <c r="H521" i="4" s="1"/>
  <c r="I521" i="4" s="1"/>
  <c r="E521" i="4" s="1"/>
  <c r="E520" i="58" s="1"/>
  <c r="G520" i="4"/>
  <c r="H520" i="4" s="1"/>
  <c r="I520" i="4" s="1"/>
  <c r="E520" i="4" s="1"/>
  <c r="E519" i="58" s="1"/>
  <c r="G519" i="4"/>
  <c r="H519" i="4" s="1"/>
  <c r="I519" i="4" s="1"/>
  <c r="E519" i="4" s="1"/>
  <c r="E518" i="58" s="1"/>
  <c r="G518" i="4"/>
  <c r="H518" i="4" s="1"/>
  <c r="I518" i="4" s="1"/>
  <c r="E518" i="4" s="1"/>
  <c r="E517" i="58" s="1"/>
  <c r="G517" i="4"/>
  <c r="H517" i="4" s="1"/>
  <c r="I517" i="4" s="1"/>
  <c r="E517" i="4" s="1"/>
  <c r="E516" i="58" s="1"/>
  <c r="G516" i="4"/>
  <c r="H516" i="4" s="1"/>
  <c r="I516" i="4" s="1"/>
  <c r="E516" i="4" s="1"/>
  <c r="E303" i="58" s="1"/>
  <c r="G515" i="4"/>
  <c r="H515" i="4" s="1"/>
  <c r="I515" i="4" s="1"/>
  <c r="E515" i="4" s="1"/>
  <c r="E514" i="58" s="1"/>
  <c r="G514" i="4"/>
  <c r="H514" i="4" s="1"/>
  <c r="I514" i="4" s="1"/>
  <c r="E514" i="4" s="1"/>
  <c r="E513" i="58" s="1"/>
  <c r="G513" i="4"/>
  <c r="H513" i="4" s="1"/>
  <c r="I513" i="4" s="1"/>
  <c r="E513" i="4" s="1"/>
  <c r="E512" i="58" s="1"/>
  <c r="G512" i="4"/>
  <c r="H512" i="4" s="1"/>
  <c r="I512" i="4" s="1"/>
  <c r="E512" i="4" s="1"/>
  <c r="E511" i="58" s="1"/>
  <c r="G511" i="4"/>
  <c r="H511" i="4" s="1"/>
  <c r="I511" i="4" s="1"/>
  <c r="E511" i="4" s="1"/>
  <c r="E510" i="58" s="1"/>
  <c r="G510" i="4"/>
  <c r="H510" i="4" s="1"/>
  <c r="I510" i="4" s="1"/>
  <c r="E510" i="4" s="1"/>
  <c r="E509" i="58" s="1"/>
  <c r="G509" i="4"/>
  <c r="H509" i="4" s="1"/>
  <c r="I509" i="4" s="1"/>
  <c r="E509" i="4" s="1"/>
  <c r="E508" i="58" s="1"/>
  <c r="G508" i="4"/>
  <c r="H508" i="4" s="1"/>
  <c r="I508" i="4" s="1"/>
  <c r="E508" i="4" s="1"/>
  <c r="E507" i="58" s="1"/>
  <c r="G507" i="4"/>
  <c r="H507" i="4" s="1"/>
  <c r="I507" i="4" s="1"/>
  <c r="E507" i="4" s="1"/>
  <c r="E506" i="58" s="1"/>
  <c r="G506" i="4"/>
  <c r="H506" i="4" s="1"/>
  <c r="I506" i="4" s="1"/>
  <c r="E506" i="4" s="1"/>
  <c r="E505" i="58" s="1"/>
  <c r="G505" i="4"/>
  <c r="H505" i="4" s="1"/>
  <c r="I505" i="4" s="1"/>
  <c r="E505" i="4" s="1"/>
  <c r="E504" i="58" s="1"/>
  <c r="G504" i="4"/>
  <c r="H504" i="4" s="1"/>
  <c r="I504" i="4" s="1"/>
  <c r="E504" i="4" s="1"/>
  <c r="E503" i="58" s="1"/>
  <c r="G503" i="4"/>
  <c r="H503" i="4" s="1"/>
  <c r="I503" i="4" s="1"/>
  <c r="E503" i="4" s="1"/>
  <c r="E335" i="58" s="1"/>
  <c r="G502" i="4"/>
  <c r="H502" i="4" s="1"/>
  <c r="I502" i="4" s="1"/>
  <c r="E502" i="4" s="1"/>
  <c r="E501" i="58" s="1"/>
  <c r="G501" i="4"/>
  <c r="H501" i="4" s="1"/>
  <c r="I501" i="4" s="1"/>
  <c r="E501" i="4" s="1"/>
  <c r="E500" i="58" s="1"/>
  <c r="G500" i="4"/>
  <c r="H500" i="4" s="1"/>
  <c r="I500" i="4" s="1"/>
  <c r="E500" i="4" s="1"/>
  <c r="E28" i="58" s="1"/>
  <c r="G499" i="4"/>
  <c r="H499" i="4" s="1"/>
  <c r="I499" i="4" s="1"/>
  <c r="E499" i="4" s="1"/>
  <c r="E498" i="58" s="1"/>
  <c r="G498" i="4"/>
  <c r="H498" i="4" s="1"/>
  <c r="I498" i="4" s="1"/>
  <c r="E498" i="4" s="1"/>
  <c r="E497" i="58" s="1"/>
  <c r="G497" i="4"/>
  <c r="H497" i="4" s="1"/>
  <c r="I497" i="4" s="1"/>
  <c r="E497" i="4" s="1"/>
  <c r="E496" i="58" s="1"/>
  <c r="G496" i="4"/>
  <c r="H496" i="4" s="1"/>
  <c r="I496" i="4" s="1"/>
  <c r="E496" i="4" s="1"/>
  <c r="E495" i="58" s="1"/>
  <c r="G495" i="4"/>
  <c r="H495" i="4" s="1"/>
  <c r="I495" i="4" s="1"/>
  <c r="G494" i="4"/>
  <c r="H494" i="4" s="1"/>
  <c r="I494" i="4" s="1"/>
  <c r="E494" i="4" s="1"/>
  <c r="E493" i="58" s="1"/>
  <c r="G493" i="4"/>
  <c r="H493" i="4" s="1"/>
  <c r="I493" i="4" s="1"/>
  <c r="E493" i="4" s="1"/>
  <c r="E492" i="58" s="1"/>
  <c r="G492" i="4"/>
  <c r="H492" i="4" s="1"/>
  <c r="I492" i="4" s="1"/>
  <c r="E492" i="4" s="1"/>
  <c r="E491" i="58" s="1"/>
  <c r="G491" i="4"/>
  <c r="H491" i="4" s="1"/>
  <c r="I491" i="4" s="1"/>
  <c r="E491" i="4" s="1"/>
  <c r="E490" i="58" s="1"/>
  <c r="G490" i="4"/>
  <c r="H490" i="4" s="1"/>
  <c r="I490" i="4" s="1"/>
  <c r="E490" i="4" s="1"/>
  <c r="E489" i="58" s="1"/>
  <c r="G489" i="4"/>
  <c r="H489" i="4" s="1"/>
  <c r="I489" i="4" s="1"/>
  <c r="E489" i="4" s="1"/>
  <c r="E280" i="58" s="1"/>
  <c r="G488" i="4"/>
  <c r="H488" i="4" s="1"/>
  <c r="I488" i="4" s="1"/>
  <c r="E488" i="4" s="1"/>
  <c r="E487" i="58" s="1"/>
  <c r="G487" i="4"/>
  <c r="H487" i="4" s="1"/>
  <c r="I487" i="4" s="1"/>
  <c r="E487" i="4" s="1"/>
  <c r="E486" i="58" s="1"/>
  <c r="G486" i="4"/>
  <c r="H486" i="4" s="1"/>
  <c r="I486" i="4" s="1"/>
  <c r="E486" i="4" s="1"/>
  <c r="E485" i="58" s="1"/>
  <c r="G485" i="4"/>
  <c r="H485" i="4" s="1"/>
  <c r="I485" i="4" s="1"/>
  <c r="E485" i="4" s="1"/>
  <c r="E484" i="58" s="1"/>
  <c r="G484" i="4"/>
  <c r="H484" i="4" s="1"/>
  <c r="I484" i="4" s="1"/>
  <c r="E484" i="4" s="1"/>
  <c r="E483" i="58" s="1"/>
  <c r="G483" i="4"/>
  <c r="H483" i="4" s="1"/>
  <c r="I483" i="4" s="1"/>
  <c r="E483" i="4" s="1"/>
  <c r="E482" i="58" s="1"/>
  <c r="G482" i="4"/>
  <c r="H482" i="4" s="1"/>
  <c r="I482" i="4" s="1"/>
  <c r="E482" i="4" s="1"/>
  <c r="E481" i="58" s="1"/>
  <c r="G481" i="4"/>
  <c r="H481" i="4" s="1"/>
  <c r="I481" i="4" s="1"/>
  <c r="E481" i="4" s="1"/>
  <c r="E480" i="58" s="1"/>
  <c r="G480" i="4"/>
  <c r="H480" i="4" s="1"/>
  <c r="I480" i="4" s="1"/>
  <c r="E480" i="4" s="1"/>
  <c r="E479" i="58" s="1"/>
  <c r="G479" i="4"/>
  <c r="H479" i="4" s="1"/>
  <c r="I479" i="4" s="1"/>
  <c r="E479" i="4" s="1"/>
  <c r="E478" i="58" s="1"/>
  <c r="G478" i="4"/>
  <c r="H478" i="4" s="1"/>
  <c r="I478" i="4" s="1"/>
  <c r="E478" i="4" s="1"/>
  <c r="E477" i="58" s="1"/>
  <c r="G477" i="4"/>
  <c r="H477" i="4" s="1"/>
  <c r="I477" i="4" s="1"/>
  <c r="E477" i="4" s="1"/>
  <c r="E476" i="58" s="1"/>
  <c r="G476" i="4"/>
  <c r="H476" i="4" s="1"/>
  <c r="I476" i="4" s="1"/>
  <c r="E476" i="4" s="1"/>
  <c r="E475" i="58" s="1"/>
  <c r="G475" i="4"/>
  <c r="H475" i="4" s="1"/>
  <c r="I475" i="4" s="1"/>
  <c r="E475" i="4" s="1"/>
  <c r="E474" i="58" s="1"/>
  <c r="G474" i="4"/>
  <c r="H474" i="4" s="1"/>
  <c r="I474" i="4" s="1"/>
  <c r="E474" i="4" s="1"/>
  <c r="E473" i="58" s="1"/>
  <c r="G473" i="4"/>
  <c r="H473" i="4" s="1"/>
  <c r="I473" i="4" s="1"/>
  <c r="E473" i="4" s="1"/>
  <c r="E472" i="58" s="1"/>
  <c r="G472" i="4"/>
  <c r="H472" i="4" s="1"/>
  <c r="I472" i="4" s="1"/>
  <c r="E472" i="4" s="1"/>
  <c r="E471" i="58" s="1"/>
  <c r="G471" i="4"/>
  <c r="H471" i="4" s="1"/>
  <c r="I471" i="4" s="1"/>
  <c r="E471" i="4" s="1"/>
  <c r="E470" i="58" s="1"/>
  <c r="G470" i="4"/>
  <c r="H470" i="4" s="1"/>
  <c r="I470" i="4" s="1"/>
  <c r="E470" i="4" s="1"/>
  <c r="E469" i="58" s="1"/>
  <c r="G469" i="4"/>
  <c r="H469" i="4" s="1"/>
  <c r="I469" i="4" s="1"/>
  <c r="E469" i="4" s="1"/>
  <c r="E468" i="58" s="1"/>
  <c r="G468" i="4"/>
  <c r="H468" i="4" s="1"/>
  <c r="I468" i="4" s="1"/>
  <c r="E468" i="4" s="1"/>
  <c r="E467" i="58" s="1"/>
  <c r="G467" i="4"/>
  <c r="H467" i="4" s="1"/>
  <c r="I467" i="4" s="1"/>
  <c r="E467" i="4" s="1"/>
  <c r="E466" i="58" s="1"/>
  <c r="G466" i="4"/>
  <c r="H466" i="4" s="1"/>
  <c r="I466" i="4" s="1"/>
  <c r="E466" i="4" s="1"/>
  <c r="E465" i="58" s="1"/>
  <c r="G465" i="4"/>
  <c r="H465" i="4" s="1"/>
  <c r="I465" i="4" s="1"/>
  <c r="E465" i="4" s="1"/>
  <c r="E464" i="58" s="1"/>
  <c r="G464" i="4"/>
  <c r="H464" i="4" s="1"/>
  <c r="I464" i="4" s="1"/>
  <c r="E464" i="4" s="1"/>
  <c r="E463" i="58" s="1"/>
  <c r="G463" i="4"/>
  <c r="H463" i="4" s="1"/>
  <c r="I463" i="4" s="1"/>
  <c r="E463" i="4" s="1"/>
  <c r="E462" i="58" s="1"/>
  <c r="G462" i="4"/>
  <c r="H462" i="4" s="1"/>
  <c r="I462" i="4" s="1"/>
  <c r="E462" i="4" s="1"/>
  <c r="E461" i="58" s="1"/>
  <c r="G461" i="4"/>
  <c r="H461" i="4" s="1"/>
  <c r="I461" i="4" s="1"/>
  <c r="E461" i="4" s="1"/>
  <c r="E460" i="58" s="1"/>
  <c r="G460" i="4"/>
  <c r="H460" i="4" s="1"/>
  <c r="I460" i="4" s="1"/>
  <c r="E460" i="4" s="1"/>
  <c r="E459" i="58" s="1"/>
  <c r="G459" i="4"/>
  <c r="H459" i="4" s="1"/>
  <c r="I459" i="4" s="1"/>
  <c r="E459" i="4" s="1"/>
  <c r="E458" i="58" s="1"/>
  <c r="G458" i="4"/>
  <c r="H458" i="4" s="1"/>
  <c r="I458" i="4" s="1"/>
  <c r="E458" i="4" s="1"/>
  <c r="E457" i="58" s="1"/>
  <c r="G457" i="4"/>
  <c r="H457" i="4" s="1"/>
  <c r="I457" i="4" s="1"/>
  <c r="E457" i="4" s="1"/>
  <c r="E456" i="58" s="1"/>
  <c r="G456" i="4"/>
  <c r="H456" i="4" s="1"/>
  <c r="I456" i="4" s="1"/>
  <c r="E456" i="4" s="1"/>
  <c r="E455" i="58" s="1"/>
  <c r="G455" i="4"/>
  <c r="H455" i="4" s="1"/>
  <c r="I455" i="4" s="1"/>
  <c r="E455" i="4" s="1"/>
  <c r="E454" i="58" s="1"/>
  <c r="G454" i="4"/>
  <c r="H454" i="4" s="1"/>
  <c r="I454" i="4" s="1"/>
  <c r="E454" i="4" s="1"/>
  <c r="E453" i="58" s="1"/>
  <c r="G453" i="4"/>
  <c r="H453" i="4" s="1"/>
  <c r="I453" i="4" s="1"/>
  <c r="E453" i="4" s="1"/>
  <c r="E452" i="58" s="1"/>
  <c r="G452" i="4"/>
  <c r="H452" i="4" s="1"/>
  <c r="I452" i="4" s="1"/>
  <c r="E452" i="4" s="1"/>
  <c r="E451" i="58" s="1"/>
  <c r="G451" i="4"/>
  <c r="H451" i="4" s="1"/>
  <c r="I451" i="4" s="1"/>
  <c r="E451" i="4" s="1"/>
  <c r="E94" i="58" s="1"/>
  <c r="G450" i="4"/>
  <c r="H450" i="4" s="1"/>
  <c r="I450" i="4" s="1"/>
  <c r="E450" i="4" s="1"/>
  <c r="E672" i="58" s="1"/>
  <c r="G449" i="4"/>
  <c r="H449" i="4" s="1"/>
  <c r="I449" i="4" s="1"/>
  <c r="E449" i="4" s="1"/>
  <c r="E448" i="58" s="1"/>
  <c r="G448" i="4"/>
  <c r="H448" i="4" s="1"/>
  <c r="I448" i="4" s="1"/>
  <c r="E448" i="4" s="1"/>
  <c r="E447" i="58" s="1"/>
  <c r="G447" i="4"/>
  <c r="H447" i="4" s="1"/>
  <c r="I447" i="4" s="1"/>
  <c r="E447" i="4" s="1"/>
  <c r="E446" i="58" s="1"/>
  <c r="G446" i="4"/>
  <c r="H446" i="4" s="1"/>
  <c r="I446" i="4" s="1"/>
  <c r="E446" i="4" s="1"/>
  <c r="E445" i="58" s="1"/>
  <c r="G445" i="4"/>
  <c r="H445" i="4" s="1"/>
  <c r="I445" i="4" s="1"/>
  <c r="E445" i="4" s="1"/>
  <c r="E286" i="58" s="1"/>
  <c r="G444" i="4"/>
  <c r="H444" i="4" s="1"/>
  <c r="I444" i="4" s="1"/>
  <c r="E444" i="4" s="1"/>
  <c r="E443" i="58" s="1"/>
  <c r="G443" i="4"/>
  <c r="H443" i="4" s="1"/>
  <c r="I443" i="4" s="1"/>
  <c r="E443" i="4" s="1"/>
  <c r="E442" i="58" s="1"/>
  <c r="G442" i="4"/>
  <c r="H442" i="4" s="1"/>
  <c r="I442" i="4" s="1"/>
  <c r="E442" i="4" s="1"/>
  <c r="E441" i="58" s="1"/>
  <c r="G441" i="4"/>
  <c r="H441" i="4" s="1"/>
  <c r="I441" i="4" s="1"/>
  <c r="E441" i="4" s="1"/>
  <c r="E440" i="58" s="1"/>
  <c r="G440" i="4"/>
  <c r="H440" i="4" s="1"/>
  <c r="I440" i="4" s="1"/>
  <c r="E440" i="4" s="1"/>
  <c r="E439" i="58" s="1"/>
  <c r="G439" i="4"/>
  <c r="H439" i="4" s="1"/>
  <c r="I439" i="4" s="1"/>
  <c r="E439" i="4" s="1"/>
  <c r="E438" i="58" s="1"/>
  <c r="G438" i="4"/>
  <c r="H438" i="4" s="1"/>
  <c r="I438" i="4" s="1"/>
  <c r="E438" i="4" s="1"/>
  <c r="E437" i="58" s="1"/>
  <c r="G437" i="4"/>
  <c r="H437" i="4" s="1"/>
  <c r="I437" i="4" s="1"/>
  <c r="E437" i="4" s="1"/>
  <c r="E436" i="58" s="1"/>
  <c r="G436" i="4"/>
  <c r="H436" i="4" s="1"/>
  <c r="I436" i="4" s="1"/>
  <c r="E436" i="4" s="1"/>
  <c r="E435" i="58" s="1"/>
  <c r="G435" i="4"/>
  <c r="H435" i="4" s="1"/>
  <c r="I435" i="4" s="1"/>
  <c r="E435" i="4" s="1"/>
  <c r="E434" i="58" s="1"/>
  <c r="G434" i="4"/>
  <c r="H434" i="4" s="1"/>
  <c r="I434" i="4" s="1"/>
  <c r="E434" i="4" s="1"/>
  <c r="E433" i="58" s="1"/>
  <c r="G433" i="4"/>
  <c r="H433" i="4" s="1"/>
  <c r="I433" i="4" s="1"/>
  <c r="E433" i="4" s="1"/>
  <c r="E432" i="58" s="1"/>
  <c r="G432" i="4"/>
  <c r="H432" i="4" s="1"/>
  <c r="I432" i="4" s="1"/>
  <c r="E432" i="4" s="1"/>
  <c r="E431" i="58" s="1"/>
  <c r="G431" i="4"/>
  <c r="H431" i="4" s="1"/>
  <c r="I431" i="4" s="1"/>
  <c r="E431" i="4" s="1"/>
  <c r="E430" i="58" s="1"/>
  <c r="G430" i="4"/>
  <c r="H430" i="4" s="1"/>
  <c r="I430" i="4" s="1"/>
  <c r="E430" i="4" s="1"/>
  <c r="E429" i="58" s="1"/>
  <c r="G429" i="4"/>
  <c r="H429" i="4" s="1"/>
  <c r="I429" i="4" s="1"/>
  <c r="E429" i="4" s="1"/>
  <c r="E428" i="58" s="1"/>
  <c r="G428" i="4"/>
  <c r="H428" i="4" s="1"/>
  <c r="I428" i="4" s="1"/>
  <c r="E428" i="4" s="1"/>
  <c r="E427" i="58" s="1"/>
  <c r="G427" i="4"/>
  <c r="H427" i="4" s="1"/>
  <c r="I427" i="4" s="1"/>
  <c r="E427" i="4" s="1"/>
  <c r="E426" i="58" s="1"/>
  <c r="G426" i="4"/>
  <c r="H426" i="4" s="1"/>
  <c r="I426" i="4" s="1"/>
  <c r="E426" i="4" s="1"/>
  <c r="E425" i="58" s="1"/>
  <c r="G425" i="4"/>
  <c r="H425" i="4" s="1"/>
  <c r="I425" i="4" s="1"/>
  <c r="E425" i="4" s="1"/>
  <c r="E424" i="58" s="1"/>
  <c r="G424" i="4"/>
  <c r="H424" i="4" s="1"/>
  <c r="I424" i="4" s="1"/>
  <c r="E424" i="4" s="1"/>
  <c r="E423" i="58" s="1"/>
  <c r="G423" i="4"/>
  <c r="H423" i="4" s="1"/>
  <c r="I423" i="4" s="1"/>
  <c r="E423" i="4" s="1"/>
  <c r="E422" i="58" s="1"/>
  <c r="G422" i="4"/>
  <c r="H422" i="4" s="1"/>
  <c r="I422" i="4" s="1"/>
  <c r="E422" i="4" s="1"/>
  <c r="E421" i="58" s="1"/>
  <c r="G421" i="4"/>
  <c r="H421" i="4" s="1"/>
  <c r="I421" i="4" s="1"/>
  <c r="E421" i="4" s="1"/>
  <c r="E420" i="58" s="1"/>
  <c r="G420" i="4"/>
  <c r="H420" i="4" s="1"/>
  <c r="I420" i="4" s="1"/>
  <c r="E420" i="4" s="1"/>
  <c r="E419" i="58" s="1"/>
  <c r="G419" i="4"/>
  <c r="H419" i="4" s="1"/>
  <c r="I419" i="4" s="1"/>
  <c r="E419" i="4" s="1"/>
  <c r="E418" i="58" s="1"/>
  <c r="G418" i="4"/>
  <c r="H418" i="4" s="1"/>
  <c r="I418" i="4" s="1"/>
  <c r="E418" i="4" s="1"/>
  <c r="E417" i="58" s="1"/>
  <c r="G417" i="4"/>
  <c r="H417" i="4" s="1"/>
  <c r="I417" i="4" s="1"/>
  <c r="E417" i="4" s="1"/>
  <c r="E416" i="58" s="1"/>
  <c r="G416" i="4"/>
  <c r="H416" i="4" s="1"/>
  <c r="I416" i="4" s="1"/>
  <c r="E416" i="4" s="1"/>
  <c r="E415" i="58" s="1"/>
  <c r="G415" i="4"/>
  <c r="H415" i="4" s="1"/>
  <c r="I415" i="4" s="1"/>
  <c r="E415" i="4" s="1"/>
  <c r="E414" i="58" s="1"/>
  <c r="G414" i="4"/>
  <c r="H414" i="4" s="1"/>
  <c r="I414" i="4" s="1"/>
  <c r="E414" i="4" s="1"/>
  <c r="E413" i="58" s="1"/>
  <c r="G413" i="4"/>
  <c r="H413" i="4" s="1"/>
  <c r="I413" i="4" s="1"/>
  <c r="E413" i="4" s="1"/>
  <c r="E412" i="58" s="1"/>
  <c r="G412" i="4"/>
  <c r="H412" i="4" s="1"/>
  <c r="I412" i="4" s="1"/>
  <c r="E412" i="4" s="1"/>
  <c r="E411" i="58" s="1"/>
  <c r="G411" i="4"/>
  <c r="H411" i="4" s="1"/>
  <c r="I411" i="4" s="1"/>
  <c r="E411" i="4" s="1"/>
  <c r="E222" i="58" s="1"/>
  <c r="G410" i="4"/>
  <c r="H410" i="4" s="1"/>
  <c r="I410" i="4" s="1"/>
  <c r="E410" i="4" s="1"/>
  <c r="E409" i="58" s="1"/>
  <c r="G409" i="4"/>
  <c r="H409" i="4" s="1"/>
  <c r="I409" i="4" s="1"/>
  <c r="E409" i="4" s="1"/>
  <c r="E408" i="58" s="1"/>
  <c r="G408" i="4"/>
  <c r="H408" i="4" s="1"/>
  <c r="I408" i="4" s="1"/>
  <c r="E408" i="4" s="1"/>
  <c r="E675" i="58" s="1"/>
  <c r="G407" i="4"/>
  <c r="H407" i="4" s="1"/>
  <c r="I407" i="4" s="1"/>
  <c r="E407" i="4" s="1"/>
  <c r="E858" i="58" s="1"/>
  <c r="G406" i="4"/>
  <c r="H406" i="4" s="1"/>
  <c r="I406" i="4" s="1"/>
  <c r="E406" i="4" s="1"/>
  <c r="E405" i="58" s="1"/>
  <c r="G405" i="4"/>
  <c r="H405" i="4" s="1"/>
  <c r="I405" i="4" s="1"/>
  <c r="E405" i="4" s="1"/>
  <c r="E404" i="58" s="1"/>
  <c r="G404" i="4"/>
  <c r="H404" i="4" s="1"/>
  <c r="I404" i="4" s="1"/>
  <c r="E404" i="4" s="1"/>
  <c r="E403" i="58" s="1"/>
  <c r="G403" i="4"/>
  <c r="H403" i="4" s="1"/>
  <c r="I403" i="4" s="1"/>
  <c r="E403" i="4" s="1"/>
  <c r="E402" i="58" s="1"/>
  <c r="G402" i="4"/>
  <c r="H402" i="4" s="1"/>
  <c r="I402" i="4" s="1"/>
  <c r="E402" i="4" s="1"/>
  <c r="E401" i="58" s="1"/>
  <c r="G401" i="4"/>
  <c r="H401" i="4" s="1"/>
  <c r="I401" i="4" s="1"/>
  <c r="E401" i="4" s="1"/>
  <c r="E400" i="58" s="1"/>
  <c r="G400" i="4"/>
  <c r="H400" i="4" s="1"/>
  <c r="I400" i="4" s="1"/>
  <c r="E400" i="4" s="1"/>
  <c r="E191" i="58" s="1"/>
  <c r="G399" i="4"/>
  <c r="H399" i="4" s="1"/>
  <c r="I399" i="4" s="1"/>
  <c r="E399" i="4" s="1"/>
  <c r="E398" i="58" s="1"/>
  <c r="G398" i="4"/>
  <c r="H398" i="4" s="1"/>
  <c r="I398" i="4" s="1"/>
  <c r="E398" i="4" s="1"/>
  <c r="E397" i="58" s="1"/>
  <c r="G397" i="4"/>
  <c r="H397" i="4" s="1"/>
  <c r="I397" i="4" s="1"/>
  <c r="E397" i="4" s="1"/>
  <c r="E396" i="58" s="1"/>
  <c r="G396" i="4"/>
  <c r="H396" i="4" s="1"/>
  <c r="I396" i="4" s="1"/>
  <c r="E396" i="4" s="1"/>
  <c r="E450" i="58" s="1"/>
  <c r="G395" i="4"/>
  <c r="H395" i="4" s="1"/>
  <c r="I395" i="4" s="1"/>
  <c r="E395" i="4" s="1"/>
  <c r="E394" i="58" s="1"/>
  <c r="G394" i="4"/>
  <c r="H394" i="4" s="1"/>
  <c r="I394" i="4" s="1"/>
  <c r="E394" i="4" s="1"/>
  <c r="E393" i="58" s="1"/>
  <c r="G393" i="4"/>
  <c r="H393" i="4" s="1"/>
  <c r="I393" i="4" s="1"/>
  <c r="E393" i="4" s="1"/>
  <c r="E392" i="58" s="1"/>
  <c r="G392" i="4"/>
  <c r="H392" i="4" s="1"/>
  <c r="I392" i="4" s="1"/>
  <c r="E392" i="4" s="1"/>
  <c r="E391" i="58" s="1"/>
  <c r="G391" i="4"/>
  <c r="H391" i="4" s="1"/>
  <c r="I391" i="4" s="1"/>
  <c r="E391" i="4" s="1"/>
  <c r="E390" i="58" s="1"/>
  <c r="G390" i="4"/>
  <c r="H390" i="4" s="1"/>
  <c r="I390" i="4" s="1"/>
  <c r="E390" i="4" s="1"/>
  <c r="E389" i="58" s="1"/>
  <c r="G389" i="4"/>
  <c r="H389" i="4" s="1"/>
  <c r="I389" i="4" s="1"/>
  <c r="E389" i="4" s="1"/>
  <c r="E388" i="58" s="1"/>
  <c r="G388" i="4"/>
  <c r="H388" i="4" s="1"/>
  <c r="I388" i="4" s="1"/>
  <c r="E388" i="4" s="1"/>
  <c r="E532" i="58" s="1"/>
  <c r="G387" i="4"/>
  <c r="H387" i="4" s="1"/>
  <c r="I387" i="4" s="1"/>
  <c r="E387" i="4" s="1"/>
  <c r="E386" i="58" s="1"/>
  <c r="G386" i="4"/>
  <c r="H386" i="4" s="1"/>
  <c r="I386" i="4" s="1"/>
  <c r="E386" i="4" s="1"/>
  <c r="E385" i="58" s="1"/>
  <c r="G385" i="4"/>
  <c r="H385" i="4" s="1"/>
  <c r="I385" i="4" s="1"/>
  <c r="E385" i="4" s="1"/>
  <c r="E257" i="58" s="1"/>
  <c r="G384" i="4"/>
  <c r="H384" i="4" s="1"/>
  <c r="I384" i="4" s="1"/>
  <c r="E384" i="4" s="1"/>
  <c r="E383" i="58" s="1"/>
  <c r="G383" i="4"/>
  <c r="H383" i="4" s="1"/>
  <c r="I383" i="4" s="1"/>
  <c r="E383" i="4" s="1"/>
  <c r="E382" i="58" s="1"/>
  <c r="G382" i="4"/>
  <c r="H382" i="4" s="1"/>
  <c r="I382" i="4" s="1"/>
  <c r="E382" i="4" s="1"/>
  <c r="E381" i="58" s="1"/>
  <c r="G381" i="4"/>
  <c r="H381" i="4" s="1"/>
  <c r="I381" i="4" s="1"/>
  <c r="E381" i="4" s="1"/>
  <c r="E380" i="58" s="1"/>
  <c r="G380" i="4"/>
  <c r="H380" i="4" s="1"/>
  <c r="I380" i="4" s="1"/>
  <c r="E380" i="4" s="1"/>
  <c r="E379" i="58" s="1"/>
  <c r="G379" i="4"/>
  <c r="H379" i="4" s="1"/>
  <c r="I379" i="4" s="1"/>
  <c r="E379" i="4" s="1"/>
  <c r="E74" i="58" s="1"/>
  <c r="G378" i="4"/>
  <c r="H378" i="4" s="1"/>
  <c r="I378" i="4" s="1"/>
  <c r="E378" i="4" s="1"/>
  <c r="E377" i="58" s="1"/>
  <c r="G377" i="4"/>
  <c r="H377" i="4" s="1"/>
  <c r="I377" i="4" s="1"/>
  <c r="E377" i="4" s="1"/>
  <c r="E376" i="58" s="1"/>
  <c r="G376" i="4"/>
  <c r="H376" i="4" s="1"/>
  <c r="I376" i="4" s="1"/>
  <c r="E376" i="4" s="1"/>
  <c r="E375" i="58" s="1"/>
  <c r="G375" i="4"/>
  <c r="H375" i="4" s="1"/>
  <c r="I375" i="4" s="1"/>
  <c r="E375" i="4" s="1"/>
  <c r="E10" i="58" s="1"/>
  <c r="G374" i="4"/>
  <c r="H374" i="4" s="1"/>
  <c r="I374" i="4" s="1"/>
  <c r="E374" i="4" s="1"/>
  <c r="E373" i="58" s="1"/>
  <c r="G373" i="4"/>
  <c r="H373" i="4" s="1"/>
  <c r="I373" i="4" s="1"/>
  <c r="E373" i="4" s="1"/>
  <c r="E372" i="58" s="1"/>
  <c r="G372" i="4"/>
  <c r="H372" i="4" s="1"/>
  <c r="I372" i="4" s="1"/>
  <c r="E372" i="4" s="1"/>
  <c r="E371" i="58" s="1"/>
  <c r="G371" i="4"/>
  <c r="H371" i="4" s="1"/>
  <c r="I371" i="4" s="1"/>
  <c r="E371" i="4" s="1"/>
  <c r="E370" i="58" s="1"/>
  <c r="G370" i="4"/>
  <c r="H370" i="4" s="1"/>
  <c r="I370" i="4" s="1"/>
  <c r="E370" i="4" s="1"/>
  <c r="E534" i="58" s="1"/>
  <c r="G369" i="4"/>
  <c r="H369" i="4" s="1"/>
  <c r="I369" i="4" s="1"/>
  <c r="E369" i="4" s="1"/>
  <c r="E773" i="58" s="1"/>
  <c r="G368" i="4"/>
  <c r="H368" i="4" s="1"/>
  <c r="I368" i="4" s="1"/>
  <c r="E368" i="4" s="1"/>
  <c r="E367" i="58" s="1"/>
  <c r="G367" i="4"/>
  <c r="H367" i="4" s="1"/>
  <c r="I367" i="4" s="1"/>
  <c r="E367" i="4" s="1"/>
  <c r="E366" i="58" s="1"/>
  <c r="G366" i="4"/>
  <c r="H366" i="4" s="1"/>
  <c r="I366" i="4" s="1"/>
  <c r="E366" i="4" s="1"/>
  <c r="E365" i="58" s="1"/>
  <c r="G365" i="4"/>
  <c r="H365" i="4" s="1"/>
  <c r="I365" i="4" s="1"/>
  <c r="E365" i="4" s="1"/>
  <c r="E364" i="58" s="1"/>
  <c r="G364" i="4"/>
  <c r="H364" i="4" s="1"/>
  <c r="I364" i="4" s="1"/>
  <c r="E364" i="4" s="1"/>
  <c r="E363" i="58" s="1"/>
  <c r="G363" i="4"/>
  <c r="H363" i="4" s="1"/>
  <c r="I363" i="4" s="1"/>
  <c r="E363" i="4" s="1"/>
  <c r="E362" i="58" s="1"/>
  <c r="G362" i="4"/>
  <c r="H362" i="4" s="1"/>
  <c r="I362" i="4" s="1"/>
  <c r="E362" i="4" s="1"/>
  <c r="E361" i="58" s="1"/>
  <c r="G361" i="4"/>
  <c r="H361" i="4" s="1"/>
  <c r="I361" i="4" s="1"/>
  <c r="E361" i="4" s="1"/>
  <c r="E360" i="58" s="1"/>
  <c r="G360" i="4"/>
  <c r="H360" i="4" s="1"/>
  <c r="I360" i="4" s="1"/>
  <c r="E360" i="4" s="1"/>
  <c r="E359" i="58" s="1"/>
  <c r="G359" i="4"/>
  <c r="H359" i="4" s="1"/>
  <c r="I359" i="4" s="1"/>
  <c r="E359" i="4" s="1"/>
  <c r="E358" i="58" s="1"/>
  <c r="G358" i="4"/>
  <c r="H358" i="4" s="1"/>
  <c r="I358" i="4" s="1"/>
  <c r="E358" i="4" s="1"/>
  <c r="E357" i="58" s="1"/>
  <c r="G357" i="4"/>
  <c r="H357" i="4" s="1"/>
  <c r="I357" i="4" s="1"/>
  <c r="E357" i="4" s="1"/>
  <c r="E356" i="58" s="1"/>
  <c r="G356" i="4"/>
  <c r="H356" i="4" s="1"/>
  <c r="I356" i="4" s="1"/>
  <c r="E356" i="4" s="1"/>
  <c r="E355" i="58" s="1"/>
  <c r="G355" i="4"/>
  <c r="H355" i="4" s="1"/>
  <c r="I355" i="4" s="1"/>
  <c r="E355" i="4" s="1"/>
  <c r="E354" i="58" s="1"/>
  <c r="G354" i="4"/>
  <c r="H354" i="4" s="1"/>
  <c r="I354" i="4" s="1"/>
  <c r="E354" i="4" s="1"/>
  <c r="E353" i="58" s="1"/>
  <c r="G353" i="4"/>
  <c r="H353" i="4" s="1"/>
  <c r="I353" i="4" s="1"/>
  <c r="E353" i="4" s="1"/>
  <c r="E352" i="58" s="1"/>
  <c r="G352" i="4"/>
  <c r="H352" i="4" s="1"/>
  <c r="I352" i="4" s="1"/>
  <c r="E352" i="4" s="1"/>
  <c r="E351" i="58" s="1"/>
  <c r="G351" i="4"/>
  <c r="H351" i="4" s="1"/>
  <c r="I351" i="4" s="1"/>
  <c r="E351" i="4" s="1"/>
  <c r="E350" i="58" s="1"/>
  <c r="G350" i="4"/>
  <c r="H350" i="4" s="1"/>
  <c r="I350" i="4" s="1"/>
  <c r="E350" i="4" s="1"/>
  <c r="E349" i="58" s="1"/>
  <c r="G349" i="4"/>
  <c r="H349" i="4" s="1"/>
  <c r="I349" i="4" s="1"/>
  <c r="E349" i="4" s="1"/>
  <c r="E348" i="58" s="1"/>
  <c r="G348" i="4"/>
  <c r="H348" i="4" s="1"/>
  <c r="I348" i="4" s="1"/>
  <c r="E348" i="4" s="1"/>
  <c r="E347" i="58" s="1"/>
  <c r="G347" i="4"/>
  <c r="H347" i="4" s="1"/>
  <c r="I347" i="4" s="1"/>
  <c r="E347" i="4" s="1"/>
  <c r="E346" i="58" s="1"/>
  <c r="G346" i="4"/>
  <c r="H346" i="4" s="1"/>
  <c r="I346" i="4" s="1"/>
  <c r="E346" i="4" s="1"/>
  <c r="E345" i="58" s="1"/>
  <c r="G345" i="4"/>
  <c r="H345" i="4" s="1"/>
  <c r="I345" i="4" s="1"/>
  <c r="E345" i="4" s="1"/>
  <c r="E344" i="58" s="1"/>
  <c r="G344" i="4"/>
  <c r="H344" i="4" s="1"/>
  <c r="I344" i="4" s="1"/>
  <c r="E344" i="4" s="1"/>
  <c r="E343" i="58" s="1"/>
  <c r="G343" i="4"/>
  <c r="H343" i="4" s="1"/>
  <c r="I343" i="4" s="1"/>
  <c r="E343" i="4" s="1"/>
  <c r="E342" i="58" s="1"/>
  <c r="G342" i="4"/>
  <c r="H342" i="4" s="1"/>
  <c r="I342" i="4" s="1"/>
  <c r="E342" i="4" s="1"/>
  <c r="E341" i="58" s="1"/>
  <c r="G341" i="4"/>
  <c r="H341" i="4" s="1"/>
  <c r="I341" i="4" s="1"/>
  <c r="E341" i="4" s="1"/>
  <c r="E340" i="58" s="1"/>
  <c r="G340" i="4"/>
  <c r="H340" i="4" s="1"/>
  <c r="I340" i="4" s="1"/>
  <c r="E340" i="4" s="1"/>
  <c r="E339" i="58" s="1"/>
  <c r="G339" i="4"/>
  <c r="H339" i="4" s="1"/>
  <c r="I339" i="4" s="1"/>
  <c r="E339" i="4" s="1"/>
  <c r="E850" i="58" s="1"/>
  <c r="G338" i="4"/>
  <c r="H338" i="4" s="1"/>
  <c r="I338" i="4" s="1"/>
  <c r="E338" i="4" s="1"/>
  <c r="E337" i="58" s="1"/>
  <c r="G337" i="4"/>
  <c r="H337" i="4" s="1"/>
  <c r="I337" i="4" s="1"/>
  <c r="E337" i="4" s="1"/>
  <c r="E336" i="58" s="1"/>
  <c r="G336" i="4"/>
  <c r="H336" i="4" s="1"/>
  <c r="I336" i="4" s="1"/>
  <c r="E336" i="4" s="1"/>
  <c r="E189" i="58" s="1"/>
  <c r="G335" i="4"/>
  <c r="H335" i="4" s="1"/>
  <c r="I335" i="4" s="1"/>
  <c r="E335" i="4" s="1"/>
  <c r="E334" i="58" s="1"/>
  <c r="G334" i="4"/>
  <c r="H334" i="4" s="1"/>
  <c r="I334" i="4" s="1"/>
  <c r="E334" i="4" s="1"/>
  <c r="E333" i="58" s="1"/>
  <c r="G333" i="4"/>
  <c r="H333" i="4" s="1"/>
  <c r="I333" i="4" s="1"/>
  <c r="E333" i="4" s="1"/>
  <c r="E332" i="58" s="1"/>
  <c r="G332" i="4"/>
  <c r="H332" i="4" s="1"/>
  <c r="I332" i="4" s="1"/>
  <c r="E332" i="4" s="1"/>
  <c r="E331" i="58" s="1"/>
  <c r="G331" i="4"/>
  <c r="H331" i="4" s="1"/>
  <c r="I331" i="4" s="1"/>
  <c r="E331" i="4" s="1"/>
  <c r="E330" i="58" s="1"/>
  <c r="G330" i="4"/>
  <c r="H330" i="4" s="1"/>
  <c r="I330" i="4" s="1"/>
  <c r="E330" i="4" s="1"/>
  <c r="E329" i="58" s="1"/>
  <c r="G329" i="4"/>
  <c r="H329" i="4" s="1"/>
  <c r="I329" i="4" s="1"/>
  <c r="E329" i="4" s="1"/>
  <c r="E328" i="58" s="1"/>
  <c r="G328" i="4"/>
  <c r="H328" i="4" s="1"/>
  <c r="I328" i="4" s="1"/>
  <c r="E328" i="4" s="1"/>
  <c r="E327" i="58" s="1"/>
  <c r="G327" i="4"/>
  <c r="H327" i="4" s="1"/>
  <c r="I327" i="4" s="1"/>
  <c r="E327" i="4" s="1"/>
  <c r="E326" i="58" s="1"/>
  <c r="G326" i="4"/>
  <c r="H326" i="4" s="1"/>
  <c r="I326" i="4" s="1"/>
  <c r="E326" i="4" s="1"/>
  <c r="E325" i="58" s="1"/>
  <c r="G325" i="4"/>
  <c r="H325" i="4" s="1"/>
  <c r="I325" i="4" s="1"/>
  <c r="E325" i="4" s="1"/>
  <c r="E324" i="58" s="1"/>
  <c r="G324" i="4"/>
  <c r="H324" i="4" s="1"/>
  <c r="I324" i="4" s="1"/>
  <c r="E324" i="4" s="1"/>
  <c r="E323" i="58" s="1"/>
  <c r="G323" i="4"/>
  <c r="H323" i="4" s="1"/>
  <c r="I323" i="4" s="1"/>
  <c r="E323" i="4" s="1"/>
  <c r="E322" i="58" s="1"/>
  <c r="G322" i="4"/>
  <c r="H322" i="4" s="1"/>
  <c r="I322" i="4" s="1"/>
  <c r="E322" i="4" s="1"/>
  <c r="E321" i="58" s="1"/>
  <c r="G321" i="4"/>
  <c r="H321" i="4" s="1"/>
  <c r="I321" i="4" s="1"/>
  <c r="E321" i="4" s="1"/>
  <c r="E320" i="58" s="1"/>
  <c r="G320" i="4"/>
  <c r="H320" i="4" s="1"/>
  <c r="I320" i="4" s="1"/>
  <c r="E320" i="4" s="1"/>
  <c r="E319" i="58" s="1"/>
  <c r="G319" i="4"/>
  <c r="H319" i="4" s="1"/>
  <c r="I319" i="4" s="1"/>
  <c r="E319" i="4" s="1"/>
  <c r="E318" i="58" s="1"/>
  <c r="G318" i="4"/>
  <c r="H318" i="4" s="1"/>
  <c r="I318" i="4" s="1"/>
  <c r="E318" i="4" s="1"/>
  <c r="E317" i="58" s="1"/>
  <c r="G317" i="4"/>
  <c r="H317" i="4" s="1"/>
  <c r="I317" i="4" s="1"/>
  <c r="E317" i="4" s="1"/>
  <c r="E316" i="58" s="1"/>
  <c r="G316" i="4"/>
  <c r="H316" i="4" s="1"/>
  <c r="I316" i="4" s="1"/>
  <c r="E316" i="4" s="1"/>
  <c r="E315" i="58" s="1"/>
  <c r="G315" i="4"/>
  <c r="H315" i="4" s="1"/>
  <c r="I315" i="4" s="1"/>
  <c r="E315" i="4" s="1"/>
  <c r="E314" i="58" s="1"/>
  <c r="G314" i="4"/>
  <c r="H314" i="4" s="1"/>
  <c r="I314" i="4" s="1"/>
  <c r="E314" i="4" s="1"/>
  <c r="E313" i="58" s="1"/>
  <c r="G313" i="4"/>
  <c r="H313" i="4" s="1"/>
  <c r="I313" i="4" s="1"/>
  <c r="E313" i="4" s="1"/>
  <c r="E312" i="58" s="1"/>
  <c r="G312" i="4"/>
  <c r="H312" i="4" s="1"/>
  <c r="I312" i="4" s="1"/>
  <c r="E312" i="4" s="1"/>
  <c r="E311" i="58" s="1"/>
  <c r="G311" i="4"/>
  <c r="H311" i="4" s="1"/>
  <c r="I311" i="4" s="1"/>
  <c r="E311" i="4" s="1"/>
  <c r="E310" i="58" s="1"/>
  <c r="G310" i="4"/>
  <c r="H310" i="4" s="1"/>
  <c r="I310" i="4" s="1"/>
  <c r="E310" i="4" s="1"/>
  <c r="E309" i="58" s="1"/>
  <c r="G309" i="4"/>
  <c r="H309" i="4" s="1"/>
  <c r="I309" i="4" s="1"/>
  <c r="E309" i="4" s="1"/>
  <c r="E308" i="58" s="1"/>
  <c r="G308" i="4"/>
  <c r="H308" i="4" s="1"/>
  <c r="I308" i="4" s="1"/>
  <c r="E308" i="4" s="1"/>
  <c r="E307" i="58" s="1"/>
  <c r="G307" i="4"/>
  <c r="H307" i="4" s="1"/>
  <c r="I307" i="4" s="1"/>
  <c r="E307" i="4" s="1"/>
  <c r="E306" i="58" s="1"/>
  <c r="G306" i="4"/>
  <c r="H306" i="4" s="1"/>
  <c r="I306" i="4" s="1"/>
  <c r="E306" i="4" s="1"/>
  <c r="E305" i="58" s="1"/>
  <c r="G305" i="4"/>
  <c r="H305" i="4" s="1"/>
  <c r="I305" i="4" s="1"/>
  <c r="E305" i="4" s="1"/>
  <c r="E304" i="58" s="1"/>
  <c r="G304" i="4"/>
  <c r="H304" i="4" s="1"/>
  <c r="I304" i="4" s="1"/>
  <c r="E304" i="4" s="1"/>
  <c r="E224" i="58" s="1"/>
  <c r="G303" i="4"/>
  <c r="H303" i="4" s="1"/>
  <c r="I303" i="4" s="1"/>
  <c r="E303" i="4" s="1"/>
  <c r="E302" i="58" s="1"/>
  <c r="G302" i="4"/>
  <c r="H302" i="4" s="1"/>
  <c r="I302" i="4" s="1"/>
  <c r="E302" i="4" s="1"/>
  <c r="E301" i="58" s="1"/>
  <c r="G301" i="4"/>
  <c r="H301" i="4" s="1"/>
  <c r="I301" i="4" s="1"/>
  <c r="E301" i="4" s="1"/>
  <c r="E406" i="58" s="1"/>
  <c r="G300" i="4"/>
  <c r="H300" i="4" s="1"/>
  <c r="I300" i="4" s="1"/>
  <c r="E300" i="4" s="1"/>
  <c r="E299" i="58" s="1"/>
  <c r="G299" i="4"/>
  <c r="H299" i="4" s="1"/>
  <c r="I299" i="4" s="1"/>
  <c r="E299" i="4" s="1"/>
  <c r="E54" i="58" s="1"/>
  <c r="G298" i="4"/>
  <c r="H298" i="4" s="1"/>
  <c r="I298" i="4" s="1"/>
  <c r="E298" i="4" s="1"/>
  <c r="E297" i="58" s="1"/>
  <c r="G297" i="4"/>
  <c r="H297" i="4" s="1"/>
  <c r="I297" i="4" s="1"/>
  <c r="E297" i="4" s="1"/>
  <c r="E296" i="58" s="1"/>
  <c r="G296" i="4"/>
  <c r="H296" i="4" s="1"/>
  <c r="I296" i="4" s="1"/>
  <c r="E296" i="4" s="1"/>
  <c r="E295" i="58" s="1"/>
  <c r="G295" i="4"/>
  <c r="H295" i="4" s="1"/>
  <c r="I295" i="4" s="1"/>
  <c r="E295" i="4" s="1"/>
  <c r="E294" i="58" s="1"/>
  <c r="G294" i="4"/>
  <c r="H294" i="4" s="1"/>
  <c r="I294" i="4" s="1"/>
  <c r="E294" i="4" s="1"/>
  <c r="E293" i="58" s="1"/>
  <c r="G293" i="4"/>
  <c r="H293" i="4" s="1"/>
  <c r="I293" i="4" s="1"/>
  <c r="E293" i="4" s="1"/>
  <c r="E292" i="58" s="1"/>
  <c r="G292" i="4"/>
  <c r="H292" i="4" s="1"/>
  <c r="I292" i="4" s="1"/>
  <c r="E292" i="4" s="1"/>
  <c r="E291" i="58" s="1"/>
  <c r="G291" i="4"/>
  <c r="H291" i="4" s="1"/>
  <c r="I291" i="4" s="1"/>
  <c r="E291" i="4" s="1"/>
  <c r="E781" i="58" s="1"/>
  <c r="G290" i="4"/>
  <c r="H290" i="4" s="1"/>
  <c r="I290" i="4" s="1"/>
  <c r="E290" i="4" s="1"/>
  <c r="E289" i="58" s="1"/>
  <c r="G289" i="4"/>
  <c r="H289" i="4" s="1"/>
  <c r="I289" i="4" s="1"/>
  <c r="E289" i="4" s="1"/>
  <c r="E544" i="58" s="1"/>
  <c r="G288" i="4"/>
  <c r="H288" i="4" s="1"/>
  <c r="I288" i="4" s="1"/>
  <c r="E288" i="4" s="1"/>
  <c r="E287" i="58" s="1"/>
  <c r="G287" i="4"/>
  <c r="H287" i="4" s="1"/>
  <c r="I287" i="4" s="1"/>
  <c r="E287" i="4" s="1"/>
  <c r="E53" i="58" s="1"/>
  <c r="G286" i="4"/>
  <c r="H286" i="4" s="1"/>
  <c r="I286" i="4" s="1"/>
  <c r="E286" i="4" s="1"/>
  <c r="E285" i="58" s="1"/>
  <c r="G285" i="4"/>
  <c r="H285" i="4" s="1"/>
  <c r="I285" i="4" s="1"/>
  <c r="E285" i="4" s="1"/>
  <c r="E284" i="58" s="1"/>
  <c r="G284" i="4"/>
  <c r="H284" i="4" s="1"/>
  <c r="I284" i="4" s="1"/>
  <c r="E284" i="4" s="1"/>
  <c r="E283" i="58" s="1"/>
  <c r="G283" i="4"/>
  <c r="H283" i="4" s="1"/>
  <c r="I283" i="4" s="1"/>
  <c r="E283" i="4" s="1"/>
  <c r="E282" i="58" s="1"/>
  <c r="G282" i="4"/>
  <c r="H282" i="4" s="1"/>
  <c r="I282" i="4" s="1"/>
  <c r="E282" i="4" s="1"/>
  <c r="E281" i="58" s="1"/>
  <c r="G281" i="4"/>
  <c r="H281" i="4" s="1"/>
  <c r="I281" i="4" s="1"/>
  <c r="E281" i="4" s="1"/>
  <c r="E583" i="58" s="1"/>
  <c r="G280" i="4"/>
  <c r="H280" i="4" s="1"/>
  <c r="I280" i="4" s="1"/>
  <c r="E280" i="4" s="1"/>
  <c r="E279" i="58" s="1"/>
  <c r="G279" i="4"/>
  <c r="H279" i="4" s="1"/>
  <c r="I279" i="4" s="1"/>
  <c r="E279" i="4" s="1"/>
  <c r="E278" i="58" s="1"/>
  <c r="G278" i="4"/>
  <c r="H278" i="4" s="1"/>
  <c r="I278" i="4" s="1"/>
  <c r="E278" i="4" s="1"/>
  <c r="E277" i="58" s="1"/>
  <c r="G277" i="4"/>
  <c r="H277" i="4" s="1"/>
  <c r="I277" i="4" s="1"/>
  <c r="E277" i="4" s="1"/>
  <c r="E276" i="58" s="1"/>
  <c r="G276" i="4"/>
  <c r="H276" i="4" s="1"/>
  <c r="I276" i="4" s="1"/>
  <c r="E276" i="4" s="1"/>
  <c r="E275" i="58" s="1"/>
  <c r="G275" i="4"/>
  <c r="H275" i="4" s="1"/>
  <c r="I275" i="4" s="1"/>
  <c r="E275" i="4" s="1"/>
  <c r="E274" i="58" s="1"/>
  <c r="G274" i="4"/>
  <c r="H274" i="4" s="1"/>
  <c r="I274" i="4" s="1"/>
  <c r="E274" i="4" s="1"/>
  <c r="E288" i="58" s="1"/>
  <c r="G273" i="4"/>
  <c r="H273" i="4" s="1"/>
  <c r="I273" i="4" s="1"/>
  <c r="E273" i="4" s="1"/>
  <c r="E272" i="58" s="1"/>
  <c r="G272" i="4"/>
  <c r="H272" i="4" s="1"/>
  <c r="I272" i="4" s="1"/>
  <c r="E272" i="4" s="1"/>
  <c r="E271" i="58" s="1"/>
  <c r="G271" i="4"/>
  <c r="H271" i="4" s="1"/>
  <c r="I271" i="4" s="1"/>
  <c r="E271" i="4" s="1"/>
  <c r="E270" i="58" s="1"/>
  <c r="G270" i="4"/>
  <c r="H270" i="4" s="1"/>
  <c r="I270" i="4" s="1"/>
  <c r="E270" i="4" s="1"/>
  <c r="E269" i="58" s="1"/>
  <c r="G269" i="4"/>
  <c r="H269" i="4" s="1"/>
  <c r="I269" i="4" s="1"/>
  <c r="E269" i="4" s="1"/>
  <c r="E268" i="58" s="1"/>
  <c r="G268" i="4"/>
  <c r="H268" i="4" s="1"/>
  <c r="I268" i="4" s="1"/>
  <c r="E268" i="4" s="1"/>
  <c r="E267" i="58" s="1"/>
  <c r="G267" i="4"/>
  <c r="H267" i="4" s="1"/>
  <c r="I267" i="4" s="1"/>
  <c r="E267" i="4" s="1"/>
  <c r="E266" i="58" s="1"/>
  <c r="G266" i="4"/>
  <c r="H266" i="4" s="1"/>
  <c r="I266" i="4" s="1"/>
  <c r="E266" i="4" s="1"/>
  <c r="E368" i="58" s="1"/>
  <c r="G265" i="4"/>
  <c r="H265" i="4" s="1"/>
  <c r="I265" i="4" s="1"/>
  <c r="E265" i="4" s="1"/>
  <c r="E264" i="58" s="1"/>
  <c r="G264" i="4"/>
  <c r="H264" i="4" s="1"/>
  <c r="I264" i="4" s="1"/>
  <c r="E264" i="4" s="1"/>
  <c r="E263" i="58" s="1"/>
  <c r="G263" i="4"/>
  <c r="H263" i="4" s="1"/>
  <c r="I263" i="4" s="1"/>
  <c r="E263" i="4" s="1"/>
  <c r="E262" i="58" s="1"/>
  <c r="G262" i="4"/>
  <c r="H262" i="4" s="1"/>
  <c r="I262" i="4" s="1"/>
  <c r="E262" i="4" s="1"/>
  <c r="E261" i="58" s="1"/>
  <c r="G261" i="4"/>
  <c r="H261" i="4" s="1"/>
  <c r="I261" i="4" s="1"/>
  <c r="E261" i="4" s="1"/>
  <c r="E87" i="58" s="1"/>
  <c r="G260" i="4"/>
  <c r="H260" i="4" s="1"/>
  <c r="I260" i="4" s="1"/>
  <c r="E260" i="4" s="1"/>
  <c r="E259" i="58" s="1"/>
  <c r="G259" i="4"/>
  <c r="H259" i="4" s="1"/>
  <c r="I259" i="4" s="1"/>
  <c r="E259" i="4" s="1"/>
  <c r="E258" i="58" s="1"/>
  <c r="G258" i="4"/>
  <c r="H258" i="4" s="1"/>
  <c r="I258" i="4" s="1"/>
  <c r="E258" i="4" s="1"/>
  <c r="E120" i="58" s="1"/>
  <c r="G257" i="4"/>
  <c r="H257" i="4" s="1"/>
  <c r="I257" i="4" s="1"/>
  <c r="E257" i="4" s="1"/>
  <c r="E256" i="58" s="1"/>
  <c r="G256" i="4"/>
  <c r="H256" i="4" s="1"/>
  <c r="I256" i="4" s="1"/>
  <c r="E256" i="4" s="1"/>
  <c r="E255" i="58" s="1"/>
  <c r="G255" i="4"/>
  <c r="H255" i="4" s="1"/>
  <c r="I255" i="4" s="1"/>
  <c r="E255" i="4" s="1"/>
  <c r="E254" i="58" s="1"/>
  <c r="G254" i="4"/>
  <c r="H254" i="4" s="1"/>
  <c r="I254" i="4" s="1"/>
  <c r="E254" i="4" s="1"/>
  <c r="E253" i="58" s="1"/>
  <c r="G253" i="4"/>
  <c r="H253" i="4" s="1"/>
  <c r="I253" i="4" s="1"/>
  <c r="E253" i="4" s="1"/>
  <c r="E252" i="58" s="1"/>
  <c r="G252" i="4"/>
  <c r="H252" i="4" s="1"/>
  <c r="I252" i="4" s="1"/>
  <c r="E252" i="4" s="1"/>
  <c r="E251" i="58" s="1"/>
  <c r="G251" i="4"/>
  <c r="H251" i="4" s="1"/>
  <c r="I251" i="4" s="1"/>
  <c r="E251" i="4" s="1"/>
  <c r="E250" i="58" s="1"/>
  <c r="G250" i="4"/>
  <c r="H250" i="4" s="1"/>
  <c r="I250" i="4" s="1"/>
  <c r="E250" i="4" s="1"/>
  <c r="E681" i="58" s="1"/>
  <c r="G249" i="4"/>
  <c r="H249" i="4" s="1"/>
  <c r="I249" i="4" s="1"/>
  <c r="E249" i="4" s="1"/>
  <c r="E622" i="58" s="1"/>
  <c r="G248" i="4"/>
  <c r="H248" i="4" s="1"/>
  <c r="I248" i="4" s="1"/>
  <c r="E248" i="4" s="1"/>
  <c r="E247" i="58" s="1"/>
  <c r="G247" i="4"/>
  <c r="H247" i="4" s="1"/>
  <c r="I247" i="4" s="1"/>
  <c r="E247" i="4" s="1"/>
  <c r="E778" i="58" s="1"/>
  <c r="G246" i="4"/>
  <c r="H246" i="4" s="1"/>
  <c r="I246" i="4" s="1"/>
  <c r="E246" i="4" s="1"/>
  <c r="E245" i="58" s="1"/>
  <c r="G245" i="4"/>
  <c r="H245" i="4" s="1"/>
  <c r="I245" i="4" s="1"/>
  <c r="E245" i="4" s="1"/>
  <c r="E244" i="58" s="1"/>
  <c r="G244" i="4"/>
  <c r="H244" i="4" s="1"/>
  <c r="I244" i="4" s="1"/>
  <c r="E244" i="4" s="1"/>
  <c r="E243" i="58" s="1"/>
  <c r="G243" i="4"/>
  <c r="H243" i="4" s="1"/>
  <c r="I243" i="4" s="1"/>
  <c r="E243" i="4" s="1"/>
  <c r="E242" i="58" s="1"/>
  <c r="G242" i="4"/>
  <c r="H242" i="4" s="1"/>
  <c r="I242" i="4" s="1"/>
  <c r="G241" i="4"/>
  <c r="H241" i="4" s="1"/>
  <c r="I241" i="4" s="1"/>
  <c r="E241" i="4" s="1"/>
  <c r="E240" i="58" s="1"/>
  <c r="G240" i="4"/>
  <c r="H240" i="4" s="1"/>
  <c r="I240" i="4" s="1"/>
  <c r="E240" i="4" s="1"/>
  <c r="E691" i="58" s="1"/>
  <c r="G239" i="4"/>
  <c r="H239" i="4" s="1"/>
  <c r="I239" i="4" s="1"/>
  <c r="E239" i="4" s="1"/>
  <c r="E238" i="58" s="1"/>
  <c r="G238" i="4"/>
  <c r="H238" i="4" s="1"/>
  <c r="I238" i="4" s="1"/>
  <c r="E238" i="4" s="1"/>
  <c r="E148" i="58" s="1"/>
  <c r="G237" i="4"/>
  <c r="H237" i="4" s="1"/>
  <c r="I237" i="4" s="1"/>
  <c r="E237" i="4" s="1"/>
  <c r="E236" i="58" s="1"/>
  <c r="G236" i="4"/>
  <c r="H236" i="4" s="1"/>
  <c r="I236" i="4" s="1"/>
  <c r="E236" i="4" s="1"/>
  <c r="E235" i="58" s="1"/>
  <c r="G235" i="4"/>
  <c r="H235" i="4" s="1"/>
  <c r="I235" i="4" s="1"/>
  <c r="E235" i="4" s="1"/>
  <c r="E234" i="58" s="1"/>
  <c r="G234" i="4"/>
  <c r="H234" i="4" s="1"/>
  <c r="I234" i="4" s="1"/>
  <c r="E234" i="4" s="1"/>
  <c r="E835" i="58" s="1"/>
  <c r="G233" i="4"/>
  <c r="H233" i="4" s="1"/>
  <c r="I233" i="4" s="1"/>
  <c r="E233" i="4" s="1"/>
  <c r="E232" i="58" s="1"/>
  <c r="G232" i="4"/>
  <c r="H232" i="4" s="1"/>
  <c r="I232" i="4" s="1"/>
  <c r="E232" i="4" s="1"/>
  <c r="E231" i="58" s="1"/>
  <c r="G231" i="4"/>
  <c r="H231" i="4" s="1"/>
  <c r="I231" i="4" s="1"/>
  <c r="E231" i="4" s="1"/>
  <c r="E230" i="58" s="1"/>
  <c r="G230" i="4"/>
  <c r="H230" i="4" s="1"/>
  <c r="I230" i="4" s="1"/>
  <c r="E230" i="4" s="1"/>
  <c r="E229" i="58" s="1"/>
  <c r="G229" i="4"/>
  <c r="H229" i="4" s="1"/>
  <c r="I229" i="4" s="1"/>
  <c r="E229" i="4" s="1"/>
  <c r="E228" i="58" s="1"/>
  <c r="G228" i="4"/>
  <c r="H228" i="4" s="1"/>
  <c r="I228" i="4" s="1"/>
  <c r="E228" i="4" s="1"/>
  <c r="E227" i="58" s="1"/>
  <c r="G227" i="4"/>
  <c r="H227" i="4" s="1"/>
  <c r="I227" i="4" s="1"/>
  <c r="E227" i="4" s="1"/>
  <c r="E226" i="58" s="1"/>
  <c r="G226" i="4"/>
  <c r="H226" i="4" s="1"/>
  <c r="I226" i="4" s="1"/>
  <c r="E226" i="4" s="1"/>
  <c r="E225" i="58" s="1"/>
  <c r="G225" i="4"/>
  <c r="H225" i="4" s="1"/>
  <c r="I225" i="4" s="1"/>
  <c r="E225" i="4" s="1"/>
  <c r="E796" i="58" s="1"/>
  <c r="G224" i="4"/>
  <c r="H224" i="4" s="1"/>
  <c r="I224" i="4" s="1"/>
  <c r="E224" i="4" s="1"/>
  <c r="E223" i="58" s="1"/>
  <c r="G223" i="4"/>
  <c r="H223" i="4" s="1"/>
  <c r="I223" i="4" s="1"/>
  <c r="E223" i="4" s="1"/>
  <c r="E627" i="58" s="1"/>
  <c r="G222" i="4"/>
  <c r="H222" i="4" s="1"/>
  <c r="I222" i="4" s="1"/>
  <c r="E222" i="4" s="1"/>
  <c r="E221" i="58" s="1"/>
  <c r="G221" i="4"/>
  <c r="H221" i="4" s="1"/>
  <c r="I221" i="4" s="1"/>
  <c r="E221" i="4" s="1"/>
  <c r="E220" i="58" s="1"/>
  <c r="G220" i="4"/>
  <c r="H220" i="4" s="1"/>
  <c r="I220" i="4" s="1"/>
  <c r="E220" i="4" s="1"/>
  <c r="E219" i="58" s="1"/>
  <c r="G219" i="4"/>
  <c r="H219" i="4" s="1"/>
  <c r="I219" i="4" s="1"/>
  <c r="E219" i="4" s="1"/>
  <c r="E494" i="58" s="1"/>
  <c r="G218" i="4"/>
  <c r="H218" i="4" s="1"/>
  <c r="I218" i="4" s="1"/>
  <c r="E218" i="4" s="1"/>
  <c r="E217" i="58" s="1"/>
  <c r="G217" i="4"/>
  <c r="H217" i="4" s="1"/>
  <c r="I217" i="4" s="1"/>
  <c r="E217" i="4" s="1"/>
  <c r="E216" i="58" s="1"/>
  <c r="G216" i="4"/>
  <c r="H216" i="4" s="1"/>
  <c r="I216" i="4" s="1"/>
  <c r="E216" i="4" s="1"/>
  <c r="E215" i="58" s="1"/>
  <c r="G215" i="4"/>
  <c r="H215" i="4" s="1"/>
  <c r="I215" i="4" s="1"/>
  <c r="E215" i="4" s="1"/>
  <c r="E214" i="58" s="1"/>
  <c r="G214" i="4"/>
  <c r="H214" i="4" s="1"/>
  <c r="I214" i="4" s="1"/>
  <c r="E214" i="4" s="1"/>
  <c r="E213" i="58" s="1"/>
  <c r="G213" i="4"/>
  <c r="H213" i="4" s="1"/>
  <c r="I213" i="4" s="1"/>
  <c r="E213" i="4" s="1"/>
  <c r="E212" i="58" s="1"/>
  <c r="G212" i="4"/>
  <c r="H212" i="4" s="1"/>
  <c r="I212" i="4" s="1"/>
  <c r="E212" i="4" s="1"/>
  <c r="E260" i="58" s="1"/>
  <c r="G211" i="4"/>
  <c r="H211" i="4" s="1"/>
  <c r="I211" i="4" s="1"/>
  <c r="E211" i="4" s="1"/>
  <c r="E210" i="58" s="1"/>
  <c r="G210" i="4"/>
  <c r="H210" i="4" s="1"/>
  <c r="I210" i="4" s="1"/>
  <c r="E210" i="4" s="1"/>
  <c r="E209" i="58" s="1"/>
  <c r="G209" i="4"/>
  <c r="H209" i="4" s="1"/>
  <c r="I209" i="4" s="1"/>
  <c r="E209" i="4" s="1"/>
  <c r="E208" i="58" s="1"/>
  <c r="G208" i="4"/>
  <c r="H208" i="4" s="1"/>
  <c r="I208" i="4" s="1"/>
  <c r="E208" i="4" s="1"/>
  <c r="E207" i="58" s="1"/>
  <c r="G207" i="4"/>
  <c r="H207" i="4" s="1"/>
  <c r="I207" i="4" s="1"/>
  <c r="E207" i="4" s="1"/>
  <c r="E206" i="58" s="1"/>
  <c r="G206" i="4"/>
  <c r="H206" i="4" s="1"/>
  <c r="I206" i="4" s="1"/>
  <c r="E206" i="4" s="1"/>
  <c r="E205" i="58" s="1"/>
  <c r="G205" i="4"/>
  <c r="H205" i="4" s="1"/>
  <c r="I205" i="4" s="1"/>
  <c r="E205" i="4" s="1"/>
  <c r="E204" i="58" s="1"/>
  <c r="G204" i="4"/>
  <c r="H204" i="4" s="1"/>
  <c r="I204" i="4" s="1"/>
  <c r="E204" i="4" s="1"/>
  <c r="E203" i="58" s="1"/>
  <c r="G203" i="4"/>
  <c r="H203" i="4" s="1"/>
  <c r="I203" i="4" s="1"/>
  <c r="E203" i="4" s="1"/>
  <c r="E202" i="58" s="1"/>
  <c r="G202" i="4"/>
  <c r="H202" i="4" s="1"/>
  <c r="I202" i="4" s="1"/>
  <c r="E201" i="58" s="1"/>
  <c r="G201" i="4"/>
  <c r="H201" i="4" s="1"/>
  <c r="I201" i="4" s="1"/>
  <c r="E201" i="4" s="1"/>
  <c r="E200" i="58" s="1"/>
  <c r="G200" i="4"/>
  <c r="H200" i="4" s="1"/>
  <c r="I200" i="4" s="1"/>
  <c r="E200" i="4" s="1"/>
  <c r="E199" i="58" s="1"/>
  <c r="G199" i="4"/>
  <c r="H199" i="4" s="1"/>
  <c r="I199" i="4" s="1"/>
  <c r="E199" i="4" s="1"/>
  <c r="E198" i="58" s="1"/>
  <c r="G198" i="4"/>
  <c r="H198" i="4" s="1"/>
  <c r="I198" i="4" s="1"/>
  <c r="E198" i="4" s="1"/>
  <c r="E197" i="58" s="1"/>
  <c r="G197" i="4"/>
  <c r="H197" i="4" s="1"/>
  <c r="I197" i="4" s="1"/>
  <c r="E197" i="4" s="1"/>
  <c r="E196" i="58" s="1"/>
  <c r="G196" i="4"/>
  <c r="H196" i="4" s="1"/>
  <c r="I196" i="4" s="1"/>
  <c r="E196" i="4" s="1"/>
  <c r="E820" i="58" s="1"/>
  <c r="G195" i="4"/>
  <c r="H195" i="4" s="1"/>
  <c r="I195" i="4" s="1"/>
  <c r="E195" i="4" s="1"/>
  <c r="E194" i="58" s="1"/>
  <c r="G194" i="4"/>
  <c r="H194" i="4" s="1"/>
  <c r="I194" i="4" s="1"/>
  <c r="E194" i="4" s="1"/>
  <c r="E193" i="58" s="1"/>
  <c r="G193" i="4"/>
  <c r="H193" i="4" s="1"/>
  <c r="I193" i="4" s="1"/>
  <c r="E193" i="4" s="1"/>
  <c r="E192" i="58" s="1"/>
  <c r="G192" i="4"/>
  <c r="H192" i="4" s="1"/>
  <c r="I192" i="4" s="1"/>
  <c r="E192" i="4" s="1"/>
  <c r="E183" i="58" s="1"/>
  <c r="G191" i="4"/>
  <c r="H191" i="4" s="1"/>
  <c r="I191" i="4" s="1"/>
  <c r="E191" i="4" s="1"/>
  <c r="E190" i="58" s="1"/>
  <c r="G190" i="4"/>
  <c r="H190" i="4" s="1"/>
  <c r="I190" i="4" s="1"/>
  <c r="E190" i="4" s="1"/>
  <c r="E885" i="58" s="1"/>
  <c r="G189" i="4"/>
  <c r="H189" i="4" s="1"/>
  <c r="I189" i="4" s="1"/>
  <c r="E189" i="4" s="1"/>
  <c r="E188" i="58" s="1"/>
  <c r="G188" i="4"/>
  <c r="H188" i="4" s="1"/>
  <c r="I188" i="4" s="1"/>
  <c r="E188" i="4" s="1"/>
  <c r="E187" i="58" s="1"/>
  <c r="G187" i="4"/>
  <c r="H187" i="4" s="1"/>
  <c r="I187" i="4" s="1"/>
  <c r="E187" i="4" s="1"/>
  <c r="E338" i="58" s="1"/>
  <c r="G186" i="4"/>
  <c r="H186" i="4" s="1"/>
  <c r="I186" i="4" s="1"/>
  <c r="E186" i="4" s="1"/>
  <c r="E185" i="58" s="1"/>
  <c r="G185" i="4"/>
  <c r="H185" i="4" s="1"/>
  <c r="I185" i="4" s="1"/>
  <c r="E185" i="4" s="1"/>
  <c r="E184" i="58" s="1"/>
  <c r="G184" i="4"/>
  <c r="H184" i="4" s="1"/>
  <c r="I184" i="4" s="1"/>
  <c r="E184" i="4" s="1"/>
  <c r="E369" i="58" s="1"/>
  <c r="G183" i="4"/>
  <c r="H183" i="4" s="1"/>
  <c r="I183" i="4" s="1"/>
  <c r="E183" i="4" s="1"/>
  <c r="E182" i="58" s="1"/>
  <c r="G182" i="4"/>
  <c r="H182" i="4" s="1"/>
  <c r="I182" i="4" s="1"/>
  <c r="E182" i="4" s="1"/>
  <c r="E132" i="58" s="1"/>
  <c r="G181" i="4"/>
  <c r="H181" i="4" s="1"/>
  <c r="I181" i="4" s="1"/>
  <c r="E181" i="4" s="1"/>
  <c r="E180" i="58" s="1"/>
  <c r="G180" i="4"/>
  <c r="H180" i="4" s="1"/>
  <c r="I180" i="4" s="1"/>
  <c r="E180" i="4" s="1"/>
  <c r="E179" i="58" s="1"/>
  <c r="G179" i="4"/>
  <c r="H179" i="4" s="1"/>
  <c r="I179" i="4" s="1"/>
  <c r="E179" i="4" s="1"/>
  <c r="E178" i="58" s="1"/>
  <c r="G178" i="4"/>
  <c r="H178" i="4" s="1"/>
  <c r="I178" i="4" s="1"/>
  <c r="E178" i="4" s="1"/>
  <c r="E177" i="58" s="1"/>
  <c r="G177" i="4"/>
  <c r="H177" i="4" s="1"/>
  <c r="I177" i="4" s="1"/>
  <c r="E177" i="4" s="1"/>
  <c r="E176" i="58" s="1"/>
  <c r="G176" i="4"/>
  <c r="H176" i="4" s="1"/>
  <c r="I176" i="4" s="1"/>
  <c r="E176" i="4" s="1"/>
  <c r="E175" i="58" s="1"/>
  <c r="G175" i="4"/>
  <c r="H175" i="4" s="1"/>
  <c r="I175" i="4" s="1"/>
  <c r="E175" i="4" s="1"/>
  <c r="E174" i="58" s="1"/>
  <c r="G174" i="4"/>
  <c r="H174" i="4" s="1"/>
  <c r="I174" i="4" s="1"/>
  <c r="E174" i="4" s="1"/>
  <c r="E173" i="58" s="1"/>
  <c r="G173" i="4"/>
  <c r="H173" i="4" s="1"/>
  <c r="I173" i="4" s="1"/>
  <c r="E173" i="4" s="1"/>
  <c r="E172" i="58" s="1"/>
  <c r="G172" i="4"/>
  <c r="H172" i="4" s="1"/>
  <c r="I172" i="4" s="1"/>
  <c r="E172" i="4" s="1"/>
  <c r="E171" i="58" s="1"/>
  <c r="G171" i="4"/>
  <c r="H171" i="4" s="1"/>
  <c r="I171" i="4" s="1"/>
  <c r="E171" i="4" s="1"/>
  <c r="E170" i="58" s="1"/>
  <c r="G170" i="4"/>
  <c r="H170" i="4" s="1"/>
  <c r="I170" i="4" s="1"/>
  <c r="E170" i="4" s="1"/>
  <c r="E169" i="58" s="1"/>
  <c r="G169" i="4"/>
  <c r="H169" i="4" s="1"/>
  <c r="I169" i="4" s="1"/>
  <c r="E169" i="4" s="1"/>
  <c r="E168" i="58" s="1"/>
  <c r="G168" i="4"/>
  <c r="H168" i="4" s="1"/>
  <c r="I168" i="4" s="1"/>
  <c r="E168" i="4" s="1"/>
  <c r="E167" i="58" s="1"/>
  <c r="G167" i="4"/>
  <c r="H167" i="4" s="1"/>
  <c r="I167" i="4" s="1"/>
  <c r="E167" i="4" s="1"/>
  <c r="E166" i="58" s="1"/>
  <c r="G166" i="4"/>
  <c r="H166" i="4" s="1"/>
  <c r="I166" i="4" s="1"/>
  <c r="E166" i="4" s="1"/>
  <c r="E165" i="58" s="1"/>
  <c r="G165" i="4"/>
  <c r="H165" i="4" s="1"/>
  <c r="I165" i="4" s="1"/>
  <c r="E165" i="4" s="1"/>
  <c r="E164" i="58" s="1"/>
  <c r="G164" i="4"/>
  <c r="H164" i="4" s="1"/>
  <c r="I164" i="4" s="1"/>
  <c r="E164" i="4" s="1"/>
  <c r="E163" i="58" s="1"/>
  <c r="G163" i="4"/>
  <c r="H163" i="4" s="1"/>
  <c r="I163" i="4" s="1"/>
  <c r="E163" i="4" s="1"/>
  <c r="E162" i="58" s="1"/>
  <c r="G162" i="4"/>
  <c r="H162" i="4" s="1"/>
  <c r="I162" i="4" s="1"/>
  <c r="E162" i="4" s="1"/>
  <c r="E161" i="58" s="1"/>
  <c r="G161" i="4"/>
  <c r="H161" i="4" s="1"/>
  <c r="I161" i="4" s="1"/>
  <c r="E161" i="4" s="1"/>
  <c r="E160" i="58" s="1"/>
  <c r="G160" i="4"/>
  <c r="H160" i="4" s="1"/>
  <c r="I160" i="4" s="1"/>
  <c r="E160" i="4" s="1"/>
  <c r="E159" i="58" s="1"/>
  <c r="G159" i="4"/>
  <c r="H159" i="4" s="1"/>
  <c r="I159" i="4" s="1"/>
  <c r="E159" i="4" s="1"/>
  <c r="E158" i="58" s="1"/>
  <c r="G158" i="4"/>
  <c r="H158" i="4" s="1"/>
  <c r="I158" i="4" s="1"/>
  <c r="E158" i="4" s="1"/>
  <c r="E157" i="58" s="1"/>
  <c r="G157" i="4"/>
  <c r="H157" i="4" s="1"/>
  <c r="I157" i="4" s="1"/>
  <c r="E157" i="4" s="1"/>
  <c r="E156" i="58" s="1"/>
  <c r="G156" i="4"/>
  <c r="H156" i="4" s="1"/>
  <c r="I156" i="4" s="1"/>
  <c r="E156" i="4" s="1"/>
  <c r="E155" i="58" s="1"/>
  <c r="G155" i="4"/>
  <c r="H155" i="4" s="1"/>
  <c r="I155" i="4" s="1"/>
  <c r="E155" i="4" s="1"/>
  <c r="E154" i="58" s="1"/>
  <c r="G154" i="4"/>
  <c r="H154" i="4" s="1"/>
  <c r="I154" i="4" s="1"/>
  <c r="E154" i="4" s="1"/>
  <c r="E265" i="58" s="1"/>
  <c r="G153" i="4"/>
  <c r="H153" i="4" s="1"/>
  <c r="I153" i="4" s="1"/>
  <c r="E153" i="4" s="1"/>
  <c r="E152" i="58" s="1"/>
  <c r="G152" i="4"/>
  <c r="H152" i="4" s="1"/>
  <c r="I152" i="4" s="1"/>
  <c r="E152" i="4" s="1"/>
  <c r="E151" i="58" s="1"/>
  <c r="G151" i="4"/>
  <c r="H151" i="4" s="1"/>
  <c r="I151" i="4" s="1"/>
  <c r="E151" i="4" s="1"/>
  <c r="E734" i="58" s="1"/>
  <c r="G150" i="4"/>
  <c r="H150" i="4" s="1"/>
  <c r="I150" i="4" s="1"/>
  <c r="E150" i="4" s="1"/>
  <c r="E882" i="58" s="1"/>
  <c r="G149" i="4"/>
  <c r="H149" i="4" s="1"/>
  <c r="I149" i="4" s="1"/>
  <c r="E149" i="4" s="1"/>
  <c r="E47" i="58" s="1"/>
  <c r="G148" i="4"/>
  <c r="H148" i="4" s="1"/>
  <c r="I148" i="4" s="1"/>
  <c r="E148" i="4" s="1"/>
  <c r="E147" i="58" s="1"/>
  <c r="G147" i="4"/>
  <c r="H147" i="4" s="1"/>
  <c r="I147" i="4" s="1"/>
  <c r="E147" i="4" s="1"/>
  <c r="E146" i="58" s="1"/>
  <c r="G146" i="4"/>
  <c r="H146" i="4" s="1"/>
  <c r="I146" i="4" s="1"/>
  <c r="E146" i="4" s="1"/>
  <c r="E145" i="58" s="1"/>
  <c r="E144" i="58"/>
  <c r="E143" i="58"/>
  <c r="E716" i="58"/>
  <c r="E141" i="58"/>
  <c r="E140" i="58"/>
  <c r="E195" i="58"/>
  <c r="G139" i="4"/>
  <c r="H139" i="4" s="1"/>
  <c r="I139" i="4" s="1"/>
  <c r="E139" i="4" s="1"/>
  <c r="E138" i="58" s="1"/>
  <c r="G138" i="4"/>
  <c r="H138" i="4" s="1"/>
  <c r="I138" i="4" s="1"/>
  <c r="E138" i="4" s="1"/>
  <c r="E137" i="58" s="1"/>
  <c r="G137" i="4"/>
  <c r="H137" i="4" s="1"/>
  <c r="I137" i="4" s="1"/>
  <c r="E137" i="4" s="1"/>
  <c r="E136" i="58" s="1"/>
  <c r="G136" i="4"/>
  <c r="H136" i="4" s="1"/>
  <c r="I136" i="4" s="1"/>
  <c r="E136" i="4" s="1"/>
  <c r="E135" i="58" s="1"/>
  <c r="G135" i="4"/>
  <c r="H135" i="4" s="1"/>
  <c r="I135" i="4" s="1"/>
  <c r="E135" i="4" s="1"/>
  <c r="E134" i="58" s="1"/>
  <c r="G134" i="4"/>
  <c r="H134" i="4" s="1"/>
  <c r="I134" i="4" s="1"/>
  <c r="E134" i="4" s="1"/>
  <c r="E133" i="58" s="1"/>
  <c r="G133" i="4"/>
  <c r="H133" i="4" s="1"/>
  <c r="I133" i="4" s="1"/>
  <c r="E133" i="4" s="1"/>
  <c r="E12" i="58" s="1"/>
  <c r="G132" i="4"/>
  <c r="H132" i="4" s="1"/>
  <c r="I132" i="4" s="1"/>
  <c r="E132" i="4" s="1"/>
  <c r="E131" i="58" s="1"/>
  <c r="G131" i="4"/>
  <c r="H131" i="4" s="1"/>
  <c r="I131" i="4" s="1"/>
  <c r="E131" i="4" s="1"/>
  <c r="E130" i="58" s="1"/>
  <c r="G130" i="4"/>
  <c r="H130" i="4" s="1"/>
  <c r="I130" i="4" s="1"/>
  <c r="E130" i="4" s="1"/>
  <c r="E129" i="58" s="1"/>
  <c r="G129" i="4"/>
  <c r="H129" i="4" s="1"/>
  <c r="I129" i="4" s="1"/>
  <c r="E129" i="4" s="1"/>
  <c r="E128" i="58" s="1"/>
  <c r="G128" i="4"/>
  <c r="H128" i="4" s="1"/>
  <c r="I128" i="4" s="1"/>
  <c r="G127" i="4"/>
  <c r="H127" i="4" s="1"/>
  <c r="I127" i="4" s="1"/>
  <c r="E127" i="4" s="1"/>
  <c r="E126" i="58" s="1"/>
  <c r="G126" i="4"/>
  <c r="H126" i="4" s="1"/>
  <c r="I126" i="4" s="1"/>
  <c r="E126" i="4" s="1"/>
  <c r="E4" i="58" s="1"/>
  <c r="G125" i="4"/>
  <c r="H125" i="4" s="1"/>
  <c r="I125" i="4" s="1"/>
  <c r="E125" i="4" s="1"/>
  <c r="E124" i="58" s="1"/>
  <c r="G124" i="4"/>
  <c r="H124" i="4" s="1"/>
  <c r="I124" i="4" s="1"/>
  <c r="E124" i="4" s="1"/>
  <c r="E123" i="58" s="1"/>
  <c r="G123" i="4"/>
  <c r="H123" i="4" s="1"/>
  <c r="I123" i="4" s="1"/>
  <c r="E123" i="4" s="1"/>
  <c r="E6" i="58" s="1"/>
  <c r="G122" i="4"/>
  <c r="H122" i="4" s="1"/>
  <c r="I122" i="4" s="1"/>
  <c r="E122" i="4" s="1"/>
  <c r="E121" i="58" s="1"/>
  <c r="G121" i="4"/>
  <c r="H121" i="4" s="1"/>
  <c r="I121" i="4" s="1"/>
  <c r="E121" i="4" s="1"/>
  <c r="E122" i="58" s="1"/>
  <c r="G120" i="4"/>
  <c r="H120" i="4" s="1"/>
  <c r="I120" i="4" s="1"/>
  <c r="E120" i="4" s="1"/>
  <c r="E119" i="58" s="1"/>
  <c r="G119" i="4"/>
  <c r="H119" i="4" s="1"/>
  <c r="I119" i="4" s="1"/>
  <c r="E119" i="4" s="1"/>
  <c r="E118" i="58" s="1"/>
  <c r="G118" i="4"/>
  <c r="H118" i="4" s="1"/>
  <c r="I118" i="4" s="1"/>
  <c r="E118" i="4" s="1"/>
  <c r="E117" i="58" s="1"/>
  <c r="G117" i="4"/>
  <c r="H117" i="4" s="1"/>
  <c r="I117" i="4" s="1"/>
  <c r="E117" i="4" s="1"/>
  <c r="E116" i="58" s="1"/>
  <c r="G116" i="4"/>
  <c r="H116" i="4" s="1"/>
  <c r="I116" i="4" s="1"/>
  <c r="E116" i="4" s="1"/>
  <c r="E115" i="58" s="1"/>
  <c r="G115" i="4"/>
  <c r="H115" i="4" s="1"/>
  <c r="I115" i="4" s="1"/>
  <c r="E115" i="4" s="1"/>
  <c r="E114" i="58" s="1"/>
  <c r="G114" i="4"/>
  <c r="H114" i="4" s="1"/>
  <c r="I114" i="4" s="1"/>
  <c r="E114" i="4" s="1"/>
  <c r="E113" i="58" s="1"/>
  <c r="G113" i="4"/>
  <c r="H113" i="4" s="1"/>
  <c r="I113" i="4" s="1"/>
  <c r="E113" i="4" s="1"/>
  <c r="E112" i="58" s="1"/>
  <c r="G112" i="4"/>
  <c r="H112" i="4" s="1"/>
  <c r="I112" i="4" s="1"/>
  <c r="E112" i="4" s="1"/>
  <c r="E45" i="58" s="1"/>
  <c r="G111" i="4"/>
  <c r="H111" i="4" s="1"/>
  <c r="I111" i="4" s="1"/>
  <c r="E111" i="4" s="1"/>
  <c r="E660" i="58" s="1"/>
  <c r="G110" i="4"/>
  <c r="H110" i="4" s="1"/>
  <c r="I110" i="4" s="1"/>
  <c r="E110" i="4" s="1"/>
  <c r="E109" i="58" s="1"/>
  <c r="G109" i="4"/>
  <c r="H109" i="4" s="1"/>
  <c r="I109" i="4" s="1"/>
  <c r="E109" i="4" s="1"/>
  <c r="E399" i="58" s="1"/>
  <c r="G108" i="4"/>
  <c r="H108" i="4" s="1"/>
  <c r="I108" i="4" s="1"/>
  <c r="E108" i="4" s="1"/>
  <c r="E107" i="58" s="1"/>
  <c r="G107" i="4"/>
  <c r="H107" i="4" s="1"/>
  <c r="I107" i="4" s="1"/>
  <c r="E107" i="4" s="1"/>
  <c r="E106" i="58" s="1"/>
  <c r="G106" i="4"/>
  <c r="H106" i="4" s="1"/>
  <c r="I106" i="4" s="1"/>
  <c r="E106" i="4" s="1"/>
  <c r="E105" i="58" s="1"/>
  <c r="G105" i="4"/>
  <c r="H105" i="4" s="1"/>
  <c r="I105" i="4" s="1"/>
  <c r="E105" i="4" s="1"/>
  <c r="E104" i="58" s="1"/>
  <c r="G104" i="4"/>
  <c r="H104" i="4" s="1"/>
  <c r="I104" i="4" s="1"/>
  <c r="E104" i="4" s="1"/>
  <c r="E103" i="58" s="1"/>
  <c r="G103" i="4"/>
  <c r="H103" i="4" s="1"/>
  <c r="I103" i="4" s="1"/>
  <c r="E103" i="4" s="1"/>
  <c r="E102" i="58" s="1"/>
  <c r="G102" i="4"/>
  <c r="H102" i="4" s="1"/>
  <c r="I102" i="4" s="1"/>
  <c r="E102" i="4" s="1"/>
  <c r="E101" i="58" s="1"/>
  <c r="G101" i="4"/>
  <c r="H101" i="4" s="1"/>
  <c r="I101" i="4" s="1"/>
  <c r="E101" i="4" s="1"/>
  <c r="E100" i="58" s="1"/>
  <c r="G100" i="4"/>
  <c r="H100" i="4" s="1"/>
  <c r="I100" i="4" s="1"/>
  <c r="E100" i="4" s="1"/>
  <c r="E99" i="58" s="1"/>
  <c r="G99" i="4"/>
  <c r="H99" i="4" s="1"/>
  <c r="I99" i="4" s="1"/>
  <c r="E99" i="4" s="1"/>
  <c r="E111" i="58" s="1"/>
  <c r="G98" i="4"/>
  <c r="H98" i="4" s="1"/>
  <c r="I98" i="4" s="1"/>
  <c r="E98" i="4" s="1"/>
  <c r="E97" i="58" s="1"/>
  <c r="G97" i="4"/>
  <c r="H97" i="4" s="1"/>
  <c r="I97" i="4" s="1"/>
  <c r="E97" i="4" s="1"/>
  <c r="E273" i="58" s="1"/>
  <c r="G96" i="4"/>
  <c r="H96" i="4" s="1"/>
  <c r="I96" i="4" s="1"/>
  <c r="E96" i="4" s="1"/>
  <c r="E95" i="58" s="1"/>
  <c r="G95" i="4"/>
  <c r="H95" i="4" s="1"/>
  <c r="I95" i="4" s="1"/>
  <c r="E95" i="4" s="1"/>
  <c r="E873" i="58" s="1"/>
  <c r="G94" i="4"/>
  <c r="H94" i="4" s="1"/>
  <c r="I94" i="4" s="1"/>
  <c r="E94" i="4" s="1"/>
  <c r="E93" i="58" s="1"/>
  <c r="G93" i="4"/>
  <c r="H93" i="4" s="1"/>
  <c r="I93" i="4" s="1"/>
  <c r="E93" i="4" s="1"/>
  <c r="E92" i="58" s="1"/>
  <c r="G92" i="4"/>
  <c r="H92" i="4" s="1"/>
  <c r="I92" i="4" s="1"/>
  <c r="E92" i="4" s="1"/>
  <c r="E91" i="58" s="1"/>
  <c r="G91" i="4"/>
  <c r="H91" i="4" s="1"/>
  <c r="I91" i="4" s="1"/>
  <c r="E91" i="4" s="1"/>
  <c r="E90" i="58" s="1"/>
  <c r="G90" i="4"/>
  <c r="H90" i="4" s="1"/>
  <c r="I90" i="4" s="1"/>
  <c r="E90" i="4" s="1"/>
  <c r="E89" i="58" s="1"/>
  <c r="G89" i="4"/>
  <c r="H89" i="4" s="1"/>
  <c r="I89" i="4" s="1"/>
  <c r="E89" i="4" s="1"/>
  <c r="E88" i="58" s="1"/>
  <c r="G88" i="4"/>
  <c r="H88" i="4" s="1"/>
  <c r="I88" i="4" s="1"/>
  <c r="E88" i="4" s="1"/>
  <c r="E772" i="58" s="1"/>
  <c r="G87" i="4"/>
  <c r="H87" i="4" s="1"/>
  <c r="I87" i="4" s="1"/>
  <c r="E87" i="4" s="1"/>
  <c r="E86" i="58" s="1"/>
  <c r="G86" i="4"/>
  <c r="H86" i="4" s="1"/>
  <c r="I86" i="4" s="1"/>
  <c r="E86" i="4" s="1"/>
  <c r="E85" i="58" s="1"/>
  <c r="G85" i="4"/>
  <c r="H85" i="4" s="1"/>
  <c r="I85" i="4" s="1"/>
  <c r="E85" i="4" s="1"/>
  <c r="E84" i="58" s="1"/>
  <c r="G84" i="4"/>
  <c r="H84" i="4" s="1"/>
  <c r="I84" i="4" s="1"/>
  <c r="E84" i="4" s="1"/>
  <c r="E83" i="58" s="1"/>
  <c r="G83" i="4"/>
  <c r="H83" i="4" s="1"/>
  <c r="I83" i="4" s="1"/>
  <c r="E83" i="4" s="1"/>
  <c r="E82" i="58" s="1"/>
  <c r="G82" i="4"/>
  <c r="H82" i="4" s="1"/>
  <c r="I82" i="4" s="1"/>
  <c r="E82" i="4" s="1"/>
  <c r="E81" i="58" s="1"/>
  <c r="G81" i="4"/>
  <c r="H81" i="4" s="1"/>
  <c r="I81" i="4" s="1"/>
  <c r="E81" i="4" s="1"/>
  <c r="E80" i="58" s="1"/>
  <c r="G80" i="4"/>
  <c r="H80" i="4" s="1"/>
  <c r="I80" i="4" s="1"/>
  <c r="E80" i="4" s="1"/>
  <c r="E79" i="58" s="1"/>
  <c r="G79" i="4"/>
  <c r="H79" i="4" s="1"/>
  <c r="I79" i="4" s="1"/>
  <c r="E79" i="4" s="1"/>
  <c r="E78" i="58" s="1"/>
  <c r="G78" i="4"/>
  <c r="H78" i="4" s="1"/>
  <c r="I78" i="4" s="1"/>
  <c r="E78" i="4" s="1"/>
  <c r="E77" i="58" s="1"/>
  <c r="G77" i="4"/>
  <c r="H77" i="4" s="1"/>
  <c r="I77" i="4" s="1"/>
  <c r="E77" i="4" s="1"/>
  <c r="E76" i="58" s="1"/>
  <c r="G76" i="4"/>
  <c r="H76" i="4" s="1"/>
  <c r="I76" i="4" s="1"/>
  <c r="E76" i="4" s="1"/>
  <c r="E75" i="58" s="1"/>
  <c r="G75" i="4"/>
  <c r="H75" i="4" s="1"/>
  <c r="I75" i="4" s="1"/>
  <c r="E75" i="4" s="1"/>
  <c r="E775" i="58" s="1"/>
  <c r="G74" i="4"/>
  <c r="H74" i="4" s="1"/>
  <c r="I74" i="4" s="1"/>
  <c r="E74" i="4" s="1"/>
  <c r="E73" i="58" s="1"/>
  <c r="G73" i="4"/>
  <c r="H73" i="4" s="1"/>
  <c r="I73" i="4" s="1"/>
  <c r="E73" i="4" s="1"/>
  <c r="E290" i="58" s="1"/>
  <c r="G72" i="4"/>
  <c r="H72" i="4" s="1"/>
  <c r="I72" i="4" s="1"/>
  <c r="E72" i="4" s="1"/>
  <c r="E71" i="58" s="1"/>
  <c r="G71" i="4"/>
  <c r="H71" i="4" s="1"/>
  <c r="I71" i="4" s="1"/>
  <c r="E71" i="4" s="1"/>
  <c r="E70" i="58" s="1"/>
  <c r="G70" i="4"/>
  <c r="H70" i="4" s="1"/>
  <c r="I70" i="4" s="1"/>
  <c r="E70" i="4" s="1"/>
  <c r="E69" i="58" s="1"/>
  <c r="G69" i="4"/>
  <c r="H69" i="4" s="1"/>
  <c r="I69" i="4" s="1"/>
  <c r="E69" i="4" s="1"/>
  <c r="E68" i="58" s="1"/>
  <c r="G68" i="4"/>
  <c r="H68" i="4" s="1"/>
  <c r="I68" i="4" s="1"/>
  <c r="E68" i="4" s="1"/>
  <c r="E67" i="58" s="1"/>
  <c r="G67" i="4"/>
  <c r="H67" i="4" s="1"/>
  <c r="I67" i="4" s="1"/>
  <c r="E67" i="4" s="1"/>
  <c r="E66" i="58" s="1"/>
  <c r="G66" i="4"/>
  <c r="H66" i="4" s="1"/>
  <c r="I66" i="4" s="1"/>
  <c r="E66" i="4" s="1"/>
  <c r="E65" i="58" s="1"/>
  <c r="G65" i="4"/>
  <c r="H65" i="4" s="1"/>
  <c r="I65" i="4" s="1"/>
  <c r="E65" i="4" s="1"/>
  <c r="E64" i="58" s="1"/>
  <c r="G64" i="4"/>
  <c r="H64" i="4" s="1"/>
  <c r="I64" i="4" s="1"/>
  <c r="E64" i="4" s="1"/>
  <c r="E63" i="58" s="1"/>
  <c r="G63" i="4"/>
  <c r="H63" i="4" s="1"/>
  <c r="I63" i="4" s="1"/>
  <c r="E63" i="4" s="1"/>
  <c r="E62" i="58" s="1"/>
  <c r="G62" i="4"/>
  <c r="H62" i="4" s="1"/>
  <c r="I62" i="4" s="1"/>
  <c r="E62" i="4" s="1"/>
  <c r="E61" i="58" s="1"/>
  <c r="G61" i="4"/>
  <c r="H61" i="4" s="1"/>
  <c r="I61" i="4" s="1"/>
  <c r="E61" i="4" s="1"/>
  <c r="E60" i="58" s="1"/>
  <c r="G60" i="4"/>
  <c r="H60" i="4" s="1"/>
  <c r="I60" i="4" s="1"/>
  <c r="E60" i="4" s="1"/>
  <c r="E59" i="58" s="1"/>
  <c r="G59" i="4"/>
  <c r="H59" i="4" s="1"/>
  <c r="I59" i="4" s="1"/>
  <c r="E59" i="4" s="1"/>
  <c r="E58" i="58" s="1"/>
  <c r="G58" i="4"/>
  <c r="H58" i="4" s="1"/>
  <c r="I58" i="4" s="1"/>
  <c r="E58" i="4" s="1"/>
  <c r="E57" i="58" s="1"/>
  <c r="G57" i="4"/>
  <c r="H57" i="4" s="1"/>
  <c r="I57" i="4" s="1"/>
  <c r="E57" i="4" s="1"/>
  <c r="E56" i="58" s="1"/>
  <c r="G56" i="4"/>
  <c r="H56" i="4" s="1"/>
  <c r="I56" i="4" s="1"/>
  <c r="E56" i="4" s="1"/>
  <c r="E488" i="58" s="1"/>
  <c r="G55" i="4"/>
  <c r="H55" i="4" s="1"/>
  <c r="I55" i="4" s="1"/>
  <c r="E55" i="4" s="1"/>
  <c r="E855" i="58" s="1"/>
  <c r="G54" i="4"/>
  <c r="H54" i="4" s="1"/>
  <c r="I54" i="4" s="1"/>
  <c r="E54" i="4" s="1"/>
  <c r="E211" i="58" s="1"/>
  <c r="G53" i="4"/>
  <c r="H53" i="4" s="1"/>
  <c r="I53" i="4" s="1"/>
  <c r="E53" i="4" s="1"/>
  <c r="E52" i="58" s="1"/>
  <c r="G52" i="4"/>
  <c r="H52" i="4" s="1"/>
  <c r="I52" i="4" s="1"/>
  <c r="E52" i="4" s="1"/>
  <c r="E51" i="58" s="1"/>
  <c r="G51" i="4"/>
  <c r="H51" i="4" s="1"/>
  <c r="I51" i="4" s="1"/>
  <c r="E51" i="4" s="1"/>
  <c r="E50" i="58" s="1"/>
  <c r="G50" i="4"/>
  <c r="H50" i="4" s="1"/>
  <c r="I50" i="4" s="1"/>
  <c r="E50" i="4" s="1"/>
  <c r="E49" i="58" s="1"/>
  <c r="G49" i="4"/>
  <c r="H49" i="4" s="1"/>
  <c r="I49" i="4" s="1"/>
  <c r="E49" i="4" s="1"/>
  <c r="E48" i="58" s="1"/>
  <c r="G48" i="4"/>
  <c r="H48" i="4" s="1"/>
  <c r="I48" i="4" s="1"/>
  <c r="E48" i="4" s="1"/>
  <c r="E98" i="58" s="1"/>
  <c r="G47" i="4"/>
  <c r="H47" i="4" s="1"/>
  <c r="I47" i="4" s="1"/>
  <c r="E47" i="4" s="1"/>
  <c r="E46" i="58" s="1"/>
  <c r="G46" i="4"/>
  <c r="H46" i="4" s="1"/>
  <c r="I46" i="4" s="1"/>
  <c r="E46" i="4" s="1"/>
  <c r="E233" i="58" s="1"/>
  <c r="G45" i="4"/>
  <c r="H45" i="4" s="1"/>
  <c r="I45" i="4" s="1"/>
  <c r="E45" i="4" s="1"/>
  <c r="E44" i="58" s="1"/>
  <c r="G44" i="4"/>
  <c r="H44" i="4" s="1"/>
  <c r="I44" i="4" s="1"/>
  <c r="E44" i="4" s="1"/>
  <c r="E43" i="58" s="1"/>
  <c r="G43" i="4"/>
  <c r="H43" i="4" s="1"/>
  <c r="I43" i="4" s="1"/>
  <c r="E43" i="4" s="1"/>
  <c r="E42" i="58" s="1"/>
  <c r="G42" i="4"/>
  <c r="H42" i="4" s="1"/>
  <c r="I42" i="4" s="1"/>
  <c r="E42" i="4" s="1"/>
  <c r="E41" i="58" s="1"/>
  <c r="G41" i="4"/>
  <c r="H41" i="4" s="1"/>
  <c r="I41" i="4" s="1"/>
  <c r="E41" i="4" s="1"/>
  <c r="E40" i="58" s="1"/>
  <c r="G40" i="4"/>
  <c r="H40" i="4" s="1"/>
  <c r="I40" i="4" s="1"/>
  <c r="E40" i="4" s="1"/>
  <c r="E39" i="58" s="1"/>
  <c r="G39" i="4"/>
  <c r="H39" i="4" s="1"/>
  <c r="I39" i="4" s="1"/>
  <c r="E39" i="4" s="1"/>
  <c r="E38" i="58" s="1"/>
  <c r="G38" i="4"/>
  <c r="H38" i="4" s="1"/>
  <c r="I38" i="4" s="1"/>
  <c r="E38" i="4" s="1"/>
  <c r="E37" i="58" s="1"/>
  <c r="G37" i="4"/>
  <c r="H37" i="4" s="1"/>
  <c r="I37" i="4" s="1"/>
  <c r="E37" i="4" s="1"/>
  <c r="E36" i="58" s="1"/>
  <c r="G36" i="4"/>
  <c r="H36" i="4" s="1"/>
  <c r="I36" i="4" s="1"/>
  <c r="E36" i="4" s="1"/>
  <c r="E35" i="58" s="1"/>
  <c r="G35" i="4"/>
  <c r="H35" i="4" s="1"/>
  <c r="I35" i="4" s="1"/>
  <c r="E35" i="4" s="1"/>
  <c r="E23" i="58" s="1"/>
  <c r="G34" i="4"/>
  <c r="H34" i="4" s="1"/>
  <c r="I34" i="4" s="1"/>
  <c r="E34" i="4" s="1"/>
  <c r="E33" i="58" s="1"/>
  <c r="G33" i="4"/>
  <c r="H33" i="4" s="1"/>
  <c r="I33" i="4" s="1"/>
  <c r="E33" i="4" s="1"/>
  <c r="E32" i="58" s="1"/>
  <c r="G32" i="4"/>
  <c r="H32" i="4" s="1"/>
  <c r="I32" i="4" s="1"/>
  <c r="E32" i="4" s="1"/>
  <c r="E31" i="58" s="1"/>
  <c r="G31" i="4"/>
  <c r="H31" i="4" s="1"/>
  <c r="I31" i="4" s="1"/>
  <c r="E31" i="4" s="1"/>
  <c r="E30" i="58" s="1"/>
  <c r="G30" i="4"/>
  <c r="H30" i="4" s="1"/>
  <c r="I30" i="4" s="1"/>
  <c r="E30" i="4" s="1"/>
  <c r="E29" i="58" s="1"/>
  <c r="G29" i="4"/>
  <c r="H29" i="4" s="1"/>
  <c r="I29" i="4" s="1"/>
  <c r="E29" i="4" s="1"/>
  <c r="E127" i="58" s="1"/>
  <c r="G28" i="4"/>
  <c r="H28" i="4" s="1"/>
  <c r="I28" i="4" s="1"/>
  <c r="E28" i="4" s="1"/>
  <c r="E27" i="58" s="1"/>
  <c r="G27" i="4"/>
  <c r="H27" i="4" s="1"/>
  <c r="I27" i="4" s="1"/>
  <c r="E27" i="4" s="1"/>
  <c r="E26" i="58" s="1"/>
  <c r="G26" i="4"/>
  <c r="H26" i="4" s="1"/>
  <c r="I26" i="4" s="1"/>
  <c r="E26" i="4" s="1"/>
  <c r="E25" i="58" s="1"/>
  <c r="G25" i="4"/>
  <c r="H25" i="4" s="1"/>
  <c r="I25" i="4" s="1"/>
  <c r="E25" i="4" s="1"/>
  <c r="E24" i="58" s="1"/>
  <c r="G24" i="4"/>
  <c r="H24" i="4" s="1"/>
  <c r="I24" i="4" s="1"/>
  <c r="E24" i="4" s="1"/>
  <c r="E444" i="58" s="1"/>
  <c r="G23" i="4"/>
  <c r="H23" i="4" s="1"/>
  <c r="I23" i="4" s="1"/>
  <c r="E23" i="4" s="1"/>
  <c r="E22" i="58" s="1"/>
  <c r="G22" i="4"/>
  <c r="H22" i="4" s="1"/>
  <c r="I22" i="4" s="1"/>
  <c r="E22" i="4" s="1"/>
  <c r="E21" i="58" s="1"/>
  <c r="G21" i="4"/>
  <c r="H21" i="4" s="1"/>
  <c r="I21" i="4" s="1"/>
  <c r="E21" i="4" s="1"/>
  <c r="E20" i="58" s="1"/>
  <c r="G20" i="4"/>
  <c r="H20" i="4" s="1"/>
  <c r="I20" i="4" s="1"/>
  <c r="E20" i="4" s="1"/>
  <c r="E19" i="58" s="1"/>
  <c r="G19" i="4"/>
  <c r="H19" i="4" s="1"/>
  <c r="I19" i="4" s="1"/>
  <c r="E19" i="4" s="1"/>
  <c r="E846" i="58" s="1"/>
  <c r="G18" i="4"/>
  <c r="H18" i="4" s="1"/>
  <c r="I18" i="4" s="1"/>
  <c r="E18" i="4" s="1"/>
  <c r="E17" i="58" s="1"/>
  <c r="G17" i="4"/>
  <c r="H17" i="4" s="1"/>
  <c r="I17" i="4" s="1"/>
  <c r="E17" i="4" s="1"/>
  <c r="E16" i="58" s="1"/>
  <c r="G16" i="4"/>
  <c r="H16" i="4" s="1"/>
  <c r="I16" i="4" s="1"/>
  <c r="E16" i="4" s="1"/>
  <c r="E15" i="58" s="1"/>
  <c r="G15" i="4"/>
  <c r="H15" i="4" s="1"/>
  <c r="I15" i="4" s="1"/>
  <c r="E15" i="4" s="1"/>
  <c r="E72" i="58" s="1"/>
  <c r="G14" i="4"/>
  <c r="H14" i="4" s="1"/>
  <c r="I14" i="4" s="1"/>
  <c r="E14" i="4" s="1"/>
  <c r="E13" i="58" s="1"/>
  <c r="G13" i="4"/>
  <c r="H13" i="4" s="1"/>
  <c r="I13" i="4" s="1"/>
  <c r="E13" i="4" s="1"/>
  <c r="E387" i="58" s="1"/>
  <c r="G12" i="4"/>
  <c r="H12" i="4" s="1"/>
  <c r="I12" i="4" s="1"/>
  <c r="E12" i="4" s="1"/>
  <c r="E11" i="58" s="1"/>
  <c r="G11" i="4"/>
  <c r="H11" i="4" s="1"/>
  <c r="I11" i="4" s="1"/>
  <c r="E11" i="4" s="1"/>
  <c r="E7" i="58" s="1"/>
  <c r="G10" i="4"/>
  <c r="H10" i="4" s="1"/>
  <c r="I10" i="4" s="1"/>
  <c r="E10" i="4" s="1"/>
  <c r="E9" i="58" s="1"/>
  <c r="G9" i="4"/>
  <c r="H9" i="4" s="1"/>
  <c r="I9" i="4" s="1"/>
  <c r="E9" i="4" s="1"/>
  <c r="E631" i="58" s="1"/>
  <c r="G8" i="4"/>
  <c r="H8" i="4" s="1"/>
  <c r="I8" i="4" s="1"/>
  <c r="E8" i="4" s="1"/>
  <c r="E629" i="58" s="1"/>
  <c r="G7" i="4"/>
  <c r="H7" i="4" s="1"/>
  <c r="I7" i="4" s="1"/>
  <c r="E7" i="4" s="1"/>
  <c r="E549" i="58" s="1"/>
  <c r="G6" i="4"/>
  <c r="H6" i="4" s="1"/>
  <c r="I6" i="4" s="1"/>
  <c r="E6" i="4" s="1"/>
  <c r="E110" i="58" s="1"/>
  <c r="H5" i="4"/>
  <c r="I5" i="4" s="1"/>
  <c r="E5" i="4" s="1"/>
  <c r="E55" i="58" s="1"/>
  <c r="A1581" i="5" l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B1581" i="5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C1581" i="5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E1343" i="5"/>
  <c r="AE69" i="58"/>
  <c r="AE107" i="58"/>
  <c r="AE426" i="58"/>
  <c r="AE502" i="58"/>
  <c r="AE44" i="58"/>
  <c r="AE139" i="58"/>
  <c r="AE413" i="58"/>
  <c r="AE514" i="58"/>
  <c r="AE98" i="58"/>
  <c r="AE35" i="58"/>
  <c r="AE433" i="58"/>
  <c r="AE498" i="58"/>
  <c r="AE52" i="58"/>
  <c r="AE196" i="58"/>
  <c r="AE629" i="58"/>
  <c r="AE411" i="58"/>
  <c r="AE136" i="58"/>
  <c r="AE212" i="58"/>
  <c r="AE551" i="58"/>
  <c r="AE473" i="58"/>
  <c r="AE421" i="58"/>
  <c r="AE278" i="58"/>
  <c r="AE292" i="58"/>
  <c r="AE16" i="58"/>
  <c r="AE20" i="58"/>
  <c r="AE62" i="58"/>
  <c r="AE419" i="58"/>
  <c r="AE23" i="58"/>
  <c r="AE414" i="58"/>
  <c r="AE222" i="58"/>
  <c r="AE489" i="58"/>
  <c r="AE336" i="58"/>
  <c r="AE492" i="58"/>
  <c r="AE420" i="58"/>
  <c r="AE177" i="58"/>
  <c r="AE357" i="58"/>
  <c r="AE424" i="58"/>
  <c r="AE423" i="58"/>
  <c r="AE183" i="58"/>
  <c r="AE228" i="58"/>
  <c r="AE13" i="58"/>
  <c r="AE427" i="58"/>
  <c r="AE233" i="58"/>
  <c r="AE456" i="58"/>
  <c r="AE437" i="58"/>
  <c r="AE429" i="58"/>
  <c r="AE440" i="58"/>
  <c r="AE290" i="58"/>
  <c r="AE486" i="58"/>
  <c r="AE216" i="58"/>
  <c r="AE518" i="58"/>
  <c r="AE425" i="58"/>
  <c r="AE176" i="58"/>
  <c r="AE430" i="58"/>
  <c r="AE438" i="58"/>
  <c r="AE432" i="58"/>
  <c r="AE269" i="58"/>
  <c r="AE467" i="58"/>
  <c r="AE58" i="58"/>
  <c r="AE368" i="58"/>
  <c r="AE164" i="58"/>
  <c r="AE436" i="58"/>
  <c r="AE56" i="58"/>
  <c r="AE349" i="58"/>
  <c r="AE217" i="58"/>
  <c r="AE384" i="58"/>
  <c r="AE163" i="58"/>
  <c r="AE510" i="58"/>
  <c r="AE100" i="58"/>
  <c r="AE441" i="58"/>
  <c r="AE87" i="58"/>
  <c r="AE148" i="58"/>
  <c r="AE443" i="58"/>
  <c r="AE286" i="58"/>
  <c r="AE211" i="58"/>
  <c r="AE445" i="58"/>
  <c r="AE170" i="58"/>
  <c r="AE474" i="58"/>
  <c r="AE158" i="58"/>
  <c r="AE595" i="58"/>
  <c r="AE80" i="58"/>
  <c r="AE444" i="58"/>
  <c r="AE416" i="58"/>
  <c r="AE122" i="58"/>
  <c r="AE435" i="58"/>
  <c r="AE447" i="58"/>
  <c r="AE448" i="58"/>
  <c r="AE308" i="58"/>
  <c r="AE329" i="58"/>
  <c r="AE552" i="58"/>
  <c r="AE110" i="58"/>
  <c r="AE452" i="58"/>
  <c r="AE549" i="58"/>
  <c r="AE773" i="58"/>
  <c r="AE144" i="58"/>
  <c r="AE455" i="58"/>
  <c r="AE417" i="58"/>
  <c r="AE323" i="58"/>
  <c r="AE49" i="58"/>
  <c r="AE63" i="58"/>
  <c r="AE229" i="58"/>
  <c r="AE457" i="58"/>
  <c r="AE409" i="58"/>
  <c r="AE33" i="58"/>
  <c r="AE191" i="58"/>
  <c r="AE459" i="58"/>
  <c r="AE359" i="58"/>
  <c r="AE194" i="58"/>
  <c r="AE55" i="58"/>
  <c r="AE454" i="58"/>
  <c r="AE660" i="58"/>
  <c r="AE461" i="58"/>
  <c r="AE123" i="58"/>
  <c r="AE145" i="58"/>
  <c r="AE462" i="58"/>
  <c r="AE11" i="58"/>
  <c r="AE463" i="58"/>
  <c r="AE302" i="58"/>
  <c r="AE464" i="58"/>
  <c r="AE465" i="58"/>
  <c r="AE466" i="58"/>
  <c r="AE219" i="58"/>
  <c r="AE451" i="58"/>
  <c r="AE213" i="58"/>
  <c r="AE403" i="58"/>
  <c r="AE221" i="58"/>
  <c r="AE380" i="58"/>
  <c r="AE533" i="58"/>
  <c r="AE84" i="58"/>
  <c r="AE469" i="58"/>
  <c r="AE126" i="58"/>
  <c r="AE161" i="58"/>
  <c r="AE82" i="58"/>
  <c r="AE471" i="58"/>
  <c r="AE317" i="58"/>
  <c r="AE6" i="58"/>
  <c r="AE472" i="58"/>
  <c r="AE752" i="58"/>
  <c r="AE198" i="58"/>
  <c r="AE230" i="58"/>
  <c r="AE283" i="58"/>
  <c r="AE271" i="58"/>
  <c r="AE476" i="58"/>
  <c r="AE477" i="58"/>
  <c r="AE156" i="58"/>
  <c r="AE478" i="58"/>
  <c r="AE314" i="58"/>
  <c r="AE418" i="58"/>
  <c r="AE273" i="58"/>
  <c r="AE543" i="58"/>
  <c r="AE434" i="58"/>
  <c r="AE479" i="58"/>
  <c r="AE428" i="58"/>
  <c r="AE295" i="58"/>
  <c r="AE480" i="58"/>
  <c r="AE388" i="58"/>
  <c r="AE481" i="58"/>
  <c r="AE189" i="58"/>
  <c r="AE482" i="58"/>
  <c r="AE372" i="58"/>
  <c r="AE483" i="58"/>
  <c r="AE485" i="58"/>
  <c r="AE141" i="58"/>
  <c r="AE137" i="58"/>
  <c r="AE72" i="58"/>
  <c r="AE129" i="58"/>
  <c r="AE173" i="58"/>
  <c r="AE299" i="58"/>
  <c r="AE115" i="58"/>
  <c r="AE487" i="58"/>
  <c r="AE470" i="58"/>
  <c r="AE319" i="58"/>
  <c r="AE339" i="58"/>
  <c r="AE422" i="58"/>
  <c r="AE275" i="58"/>
  <c r="AE280" i="58"/>
  <c r="AE77" i="58"/>
  <c r="AE490" i="58"/>
  <c r="AE232" i="58"/>
  <c r="AE491" i="58"/>
  <c r="AE67" i="58"/>
  <c r="AE234" i="58"/>
  <c r="AE236" i="58"/>
  <c r="AE341" i="58"/>
  <c r="AE4" i="58"/>
  <c r="AE188" i="58"/>
  <c r="AE781" i="58"/>
  <c r="AE493" i="58"/>
  <c r="AE179" i="58"/>
  <c r="AE613" i="58"/>
  <c r="AE495" i="58"/>
  <c r="AE297" i="58"/>
  <c r="AE327" i="58"/>
  <c r="AE460" i="58"/>
  <c r="AE496" i="58"/>
  <c r="AE255" i="58"/>
  <c r="AE497" i="58"/>
  <c r="AE71" i="58"/>
  <c r="AE412" i="58"/>
  <c r="AE28" i="58"/>
  <c r="AE43" i="58"/>
  <c r="AE500" i="58"/>
  <c r="AE258" i="58"/>
  <c r="AE501" i="58"/>
  <c r="AE335" i="58"/>
  <c r="AE439" i="58"/>
  <c r="AE504" i="58"/>
  <c r="AE505" i="58"/>
  <c r="AE475" i="58"/>
  <c r="AE506" i="58"/>
  <c r="AE507" i="58"/>
  <c r="AE508" i="58"/>
  <c r="AE509" i="58"/>
  <c r="AE37" i="58"/>
  <c r="AE373" i="58"/>
  <c r="AE128" i="58"/>
  <c r="AE511" i="58"/>
  <c r="AE512" i="58"/>
  <c r="AE513" i="58"/>
  <c r="AE772" i="58"/>
  <c r="AE94" i="58"/>
  <c r="AE468" i="58"/>
  <c r="AE503" i="58"/>
  <c r="AE835" i="58"/>
  <c r="AE303" i="58"/>
  <c r="AE162" i="58"/>
  <c r="AE60" i="58"/>
  <c r="AE169" i="58"/>
  <c r="AE885" i="58"/>
  <c r="AE268" i="58"/>
  <c r="AE195" i="58"/>
  <c r="AE205" i="58"/>
  <c r="AE279" i="58"/>
  <c r="AE516" i="58"/>
  <c r="AE517" i="58"/>
  <c r="AE254" i="58"/>
  <c r="AE375" i="58"/>
  <c r="AE369" i="58"/>
  <c r="AE47" i="58"/>
  <c r="AE160" i="58"/>
  <c r="AE519" i="58"/>
  <c r="AE442" i="58"/>
  <c r="AE520" i="58"/>
  <c r="AE521" i="58"/>
  <c r="AE522" i="58"/>
  <c r="AE351" i="58"/>
  <c r="AE523" i="58"/>
  <c r="AE458" i="58"/>
  <c r="AE272" i="58"/>
  <c r="AE851" i="58"/>
  <c r="AE143" i="58"/>
  <c r="AE524" i="58"/>
  <c r="AE127" i="58"/>
  <c r="AE345" i="58"/>
  <c r="AE392" i="58"/>
  <c r="AE525" i="58"/>
  <c r="AE526" i="58"/>
  <c r="AE117" i="58"/>
  <c r="AE261" i="58"/>
  <c r="AE527" i="58"/>
  <c r="AE528" i="58"/>
  <c r="AE529" i="58"/>
  <c r="AE235" i="58"/>
  <c r="AE263" i="58"/>
  <c r="AE453" i="58"/>
  <c r="AE431" i="58"/>
  <c r="AE394" i="58"/>
  <c r="AE73" i="58"/>
  <c r="AE114" i="58"/>
  <c r="AE530" i="58"/>
  <c r="AE367" i="58"/>
  <c r="AE531" i="58"/>
  <c r="AE193" i="58"/>
  <c r="AE775" i="58"/>
  <c r="AE338" i="58"/>
  <c r="AE401" i="58"/>
  <c r="AE25" i="58"/>
  <c r="AE267" i="58"/>
  <c r="AE499" i="58"/>
  <c r="AE14" i="58"/>
  <c r="AE26" i="58"/>
  <c r="AE535" i="58"/>
  <c r="AE362" i="58"/>
  <c r="AE200" i="58"/>
  <c r="AE325" i="58"/>
  <c r="AE185" i="58"/>
  <c r="AE536" i="58"/>
  <c r="AE537" i="58"/>
  <c r="AE204" i="58"/>
  <c r="AE356" i="58"/>
  <c r="AE538" i="58"/>
  <c r="AE51" i="58"/>
  <c r="AE539" i="58"/>
  <c r="AE27" i="58"/>
  <c r="AE540" i="58"/>
  <c r="AE102" i="58"/>
  <c r="AE541" i="58"/>
  <c r="AE328" i="58"/>
  <c r="AE113" i="58"/>
  <c r="AE542" i="58"/>
  <c r="AE296" i="58"/>
  <c r="AE243" i="58"/>
  <c r="AE795" i="58"/>
  <c r="AE545" i="58"/>
  <c r="AE546" i="58"/>
  <c r="AE165" i="58"/>
  <c r="AE547" i="58"/>
  <c r="AE340" i="58"/>
  <c r="AE548" i="58"/>
  <c r="AE248" i="58"/>
  <c r="AE550" i="58"/>
  <c r="AE672" i="58"/>
  <c r="AE484" i="58"/>
  <c r="AE293" i="58"/>
  <c r="AE274" i="58"/>
  <c r="AE553" i="58"/>
  <c r="AE88" i="58"/>
  <c r="AE778" i="58"/>
  <c r="AE332" i="58"/>
  <c r="AE554" i="58"/>
  <c r="AE555" i="58"/>
  <c r="AE532" i="58"/>
  <c r="AE556" i="58"/>
  <c r="AE557" i="58"/>
  <c r="AE558" i="58"/>
  <c r="AE559" i="58"/>
  <c r="AE560" i="58"/>
  <c r="AE561" i="58"/>
  <c r="AE562" i="58"/>
  <c r="AE563" i="58"/>
  <c r="AE59" i="58"/>
  <c r="AE820" i="58"/>
  <c r="AE564" i="58"/>
  <c r="AE583" i="58"/>
  <c r="AE95" i="58"/>
  <c r="AE565" i="58"/>
  <c r="AE566" i="58"/>
  <c r="AE257" i="58"/>
  <c r="AE50" i="58"/>
  <c r="AE567" i="58"/>
  <c r="AE568" i="58"/>
  <c r="AE405" i="58"/>
  <c r="AE882" i="58"/>
  <c r="AE569" i="58"/>
  <c r="AE157" i="58"/>
  <c r="AE570" i="58"/>
  <c r="AE571" i="58"/>
  <c r="AE572" i="58"/>
  <c r="AE573" i="58"/>
  <c r="AE574" i="58"/>
  <c r="AE575" i="58"/>
  <c r="AE8" i="58"/>
  <c r="AE577" i="58"/>
  <c r="AE578" i="58"/>
  <c r="AE579" i="58"/>
  <c r="AE376" i="58"/>
  <c r="AE580" i="58"/>
  <c r="AE581" i="58"/>
  <c r="AE582" i="58"/>
  <c r="AE34" i="58"/>
  <c r="AE584" i="58"/>
  <c r="AE585" i="58"/>
  <c r="AE586" i="58"/>
  <c r="AE343" i="58"/>
  <c r="AE587" i="58"/>
  <c r="AE681" i="58"/>
  <c r="AE588" i="58"/>
  <c r="AE209" i="58"/>
  <c r="AE589" i="58"/>
  <c r="AE9" i="58"/>
  <c r="AE590" i="58"/>
  <c r="AE691" i="58"/>
  <c r="AE591" i="58"/>
  <c r="AE66" i="58"/>
  <c r="AE38" i="58"/>
  <c r="AE593" i="58"/>
  <c r="AE304" i="58"/>
  <c r="AE594" i="58"/>
  <c r="AE415" i="58"/>
  <c r="AE42" i="58"/>
  <c r="AE596" i="58"/>
  <c r="AE355" i="58"/>
  <c r="AE89" i="58"/>
  <c r="AE282" i="58"/>
  <c r="AE597" i="58"/>
  <c r="AE353" i="58"/>
  <c r="AE598" i="58"/>
  <c r="AE599" i="58"/>
  <c r="AE393" i="58"/>
  <c r="AE142" i="58"/>
  <c r="AE119" i="58"/>
  <c r="AE601" i="58"/>
  <c r="AE53" i="58"/>
  <c r="AE602" i="58"/>
  <c r="AE21" i="58"/>
  <c r="AE603" i="58"/>
  <c r="AE604" i="58"/>
  <c r="AE182" i="58"/>
  <c r="AE605" i="58"/>
  <c r="AE30" i="58"/>
  <c r="AE606" i="58"/>
  <c r="AE344" i="58"/>
  <c r="AE247" i="58"/>
  <c r="AE607" i="58"/>
  <c r="AE608" i="58"/>
  <c r="AE78" i="58"/>
  <c r="AE858" i="58"/>
  <c r="AE609" i="58"/>
  <c r="AE610" i="58"/>
  <c r="AE611" i="58"/>
  <c r="AE612" i="58"/>
  <c r="AE96" i="58"/>
  <c r="AE614" i="58"/>
  <c r="AE121" i="58"/>
  <c r="AE615" i="58"/>
  <c r="AE616" i="58"/>
  <c r="AE617" i="58"/>
  <c r="AE618" i="58"/>
  <c r="AE396" i="58"/>
  <c r="AE619" i="58"/>
  <c r="AE620" i="58"/>
  <c r="AE313" i="58"/>
  <c r="AE289" i="58"/>
  <c r="AE621" i="58"/>
  <c r="AE854" i="58"/>
  <c r="AE152" i="58"/>
  <c r="AE348" i="58"/>
  <c r="AE99" i="58"/>
  <c r="AE850" i="58"/>
  <c r="AE623" i="58"/>
  <c r="AE624" i="58"/>
  <c r="AE625" i="58"/>
  <c r="AE199" i="58"/>
  <c r="AE231" i="58"/>
  <c r="AE190" i="58"/>
  <c r="AE626" i="58"/>
  <c r="AE202" i="58"/>
  <c r="AE390" i="58"/>
  <c r="AE150" i="58"/>
  <c r="AE75" i="58"/>
  <c r="AE628" i="58"/>
  <c r="AE600" i="58"/>
  <c r="AE54" i="58"/>
  <c r="AE630" i="58"/>
  <c r="AE147" i="58"/>
  <c r="AE64" i="58"/>
  <c r="AE241" i="58"/>
  <c r="AE632" i="58"/>
  <c r="AE633" i="58"/>
  <c r="AE634" i="58"/>
  <c r="AE635" i="58"/>
  <c r="AE265" i="58"/>
  <c r="AE636" i="58"/>
  <c r="AE637" i="58"/>
  <c r="AE638" i="58"/>
  <c r="AE385" i="58"/>
  <c r="AE639" i="58"/>
  <c r="AE640" i="58"/>
  <c r="AE135" i="58"/>
  <c r="AE310" i="58"/>
  <c r="AE331" i="58"/>
  <c r="AE365" i="58"/>
  <c r="AE45" i="58"/>
  <c r="AE675" i="58"/>
  <c r="AE641" i="58"/>
  <c r="AE642" i="58"/>
  <c r="AE643" i="58"/>
  <c r="AE644" i="58"/>
  <c r="AE645" i="58"/>
  <c r="AE360" i="58"/>
  <c r="AE239" i="58"/>
  <c r="AE647" i="58"/>
  <c r="AE648" i="58"/>
  <c r="AE649" i="58"/>
  <c r="AE650" i="58"/>
  <c r="AE651" i="58"/>
  <c r="AE652" i="58"/>
  <c r="AE653" i="58"/>
  <c r="AE206" i="58"/>
  <c r="AE654" i="58"/>
  <c r="AE311" i="58"/>
  <c r="AE655" i="58"/>
  <c r="AE656" i="58"/>
  <c r="AE48" i="58"/>
  <c r="AE657" i="58"/>
  <c r="AE112" i="58"/>
  <c r="AE658" i="58"/>
  <c r="AE659" i="58"/>
  <c r="AE321" i="58"/>
  <c r="AE172" i="58"/>
  <c r="AE281" i="58"/>
  <c r="AE358" i="58"/>
  <c r="AE18" i="58"/>
  <c r="AE167" i="58"/>
  <c r="AE22" i="58"/>
  <c r="AE661" i="58"/>
  <c r="AE662" i="58"/>
  <c r="AE192" i="58"/>
  <c r="AE663" i="58"/>
  <c r="AE886" i="58"/>
  <c r="AE287" i="58"/>
  <c r="AE664" i="58"/>
  <c r="AE347" i="58"/>
  <c r="AE155" i="58"/>
  <c r="AE665" i="58"/>
  <c r="AE288" i="58"/>
  <c r="AE666" i="58"/>
  <c r="AE667" i="58"/>
  <c r="AE315" i="58"/>
  <c r="AE224" i="58"/>
  <c r="AE93" i="58"/>
  <c r="AE312" i="58"/>
  <c r="AE318" i="58"/>
  <c r="AE284" i="58"/>
  <c r="AE668" i="58"/>
  <c r="AE301" i="58"/>
  <c r="AE669" i="58"/>
  <c r="AE738" i="58"/>
  <c r="AE671" i="58"/>
  <c r="AE218" i="58"/>
  <c r="AE291" i="58"/>
  <c r="AE673" i="58"/>
  <c r="AE674" i="58"/>
  <c r="AE214" i="58"/>
  <c r="AE646" i="58"/>
  <c r="AE676" i="58"/>
  <c r="AE677" i="58"/>
  <c r="AE85" i="58"/>
  <c r="AE391" i="58"/>
  <c r="AE29" i="58"/>
  <c r="AE305" i="58"/>
  <c r="AE678" i="58"/>
  <c r="AE679" i="58"/>
  <c r="AE680" i="58"/>
  <c r="AE407" i="58"/>
  <c r="AE350" i="58"/>
  <c r="AE333" i="58"/>
  <c r="AE682" i="58"/>
  <c r="AE65" i="58"/>
  <c r="AE227" i="58"/>
  <c r="AE683" i="58"/>
  <c r="AE684" i="58"/>
  <c r="AE622" i="58"/>
  <c r="AE685" i="58"/>
  <c r="AE40" i="58"/>
  <c r="AE686" i="58"/>
  <c r="AE687" i="58"/>
  <c r="AE120" i="58"/>
  <c r="AE208" i="58"/>
  <c r="AE627" i="58"/>
  <c r="AE251" i="58"/>
  <c r="AE688" i="58"/>
  <c r="AE352" i="58"/>
  <c r="AE689" i="58"/>
  <c r="AE690" i="58"/>
  <c r="AE670" i="58"/>
  <c r="AE692" i="58"/>
  <c r="AE693" i="58"/>
  <c r="AE250" i="58"/>
  <c r="AE180" i="58"/>
  <c r="AE694" i="58"/>
  <c r="AE695" i="58"/>
  <c r="AE245" i="58"/>
  <c r="AE696" i="58"/>
  <c r="AE342" i="58"/>
  <c r="AE697" i="58"/>
  <c r="AE698" i="58"/>
  <c r="AE298" i="58"/>
  <c r="AE700" i="58"/>
  <c r="AE701" i="58"/>
  <c r="AE702" i="58"/>
  <c r="AE7" i="58"/>
  <c r="AE703" i="58"/>
  <c r="AE704" i="58"/>
  <c r="AE705" i="58"/>
  <c r="AE706" i="58"/>
  <c r="AE707" i="58"/>
  <c r="AE708" i="58"/>
  <c r="AE387" i="58"/>
  <c r="AE168" i="58"/>
  <c r="AE709" i="58"/>
  <c r="AE306" i="58"/>
  <c r="AE710" i="58"/>
  <c r="AE711" i="58"/>
  <c r="AE712" i="58"/>
  <c r="AE713" i="58"/>
  <c r="AE70" i="58"/>
  <c r="AE132" i="58"/>
  <c r="AE714" i="58"/>
  <c r="AE715" i="58"/>
  <c r="AE379" i="58"/>
  <c r="AE326" i="58"/>
  <c r="AE847" i="58"/>
  <c r="AE717" i="58"/>
  <c r="AE718" i="58"/>
  <c r="AE31" i="58"/>
  <c r="AE719" i="58"/>
  <c r="AE720" i="58"/>
  <c r="AE721" i="58"/>
  <c r="AE722" i="58"/>
  <c r="AE723" i="58"/>
  <c r="AE724" i="58"/>
  <c r="AE725" i="58"/>
  <c r="AE726" i="58"/>
  <c r="AE727" i="58"/>
  <c r="AE796" i="58"/>
  <c r="AE728" i="58"/>
  <c r="AE729" i="58"/>
  <c r="AE19" i="58"/>
  <c r="AE57" i="58"/>
  <c r="AE400" i="58"/>
  <c r="AE264" i="58"/>
  <c r="AE730" i="58"/>
  <c r="AE731" i="58"/>
  <c r="AE732" i="58"/>
  <c r="AE733" i="58"/>
  <c r="AE383" i="58"/>
  <c r="AE307" i="58"/>
  <c r="AE449" i="58"/>
  <c r="AE735" i="58"/>
  <c r="AE855" i="58"/>
  <c r="AE320" i="58"/>
  <c r="AE24" i="58"/>
  <c r="AE736" i="58"/>
  <c r="AE494" i="58"/>
  <c r="AE737" i="58"/>
  <c r="AE131" i="58"/>
  <c r="AE252" i="58"/>
  <c r="AE776" i="58"/>
  <c r="AE739" i="58"/>
  <c r="AE740" i="58"/>
  <c r="AE741" i="58"/>
  <c r="AE742" i="58"/>
  <c r="AE743" i="58"/>
  <c r="AE744" i="58"/>
  <c r="AE745" i="58"/>
  <c r="AE225" i="58"/>
  <c r="AE746" i="58"/>
  <c r="AE747" i="58"/>
  <c r="AE748" i="58"/>
  <c r="AE124" i="58"/>
  <c r="AE86" i="58"/>
  <c r="AE389" i="58"/>
  <c r="AE201" i="58"/>
  <c r="AE749" i="58"/>
  <c r="AE750" i="58"/>
  <c r="AE751" i="58"/>
  <c r="AE46" i="58"/>
  <c r="AE753" i="58"/>
  <c r="AE754" i="58"/>
  <c r="AE755" i="58"/>
  <c r="AE756" i="58"/>
  <c r="AE757" i="58"/>
  <c r="AE758" i="58"/>
  <c r="AE366" i="58"/>
  <c r="AE15" i="58"/>
  <c r="AE259" i="58"/>
  <c r="AE759" i="58"/>
  <c r="AE760" i="58"/>
  <c r="AE761" i="58"/>
  <c r="AE32" i="58"/>
  <c r="AE133" i="58"/>
  <c r="AE397" i="58"/>
  <c r="AE762" i="58"/>
  <c r="AE363" i="58"/>
  <c r="AE223" i="58"/>
  <c r="AE207" i="58"/>
  <c r="AE109" i="58"/>
  <c r="AE763" i="58"/>
  <c r="AE174" i="58"/>
  <c r="AE716" i="58"/>
  <c r="AE764" i="58"/>
  <c r="AE765" i="58"/>
  <c r="AE398" i="58"/>
  <c r="AE404" i="58"/>
  <c r="AE187" i="58"/>
  <c r="AE12" i="58"/>
  <c r="AE766" i="58"/>
  <c r="AE767" i="58"/>
  <c r="AE768" i="58"/>
  <c r="AE316" i="58"/>
  <c r="AE769" i="58"/>
  <c r="AE770" i="58"/>
  <c r="AE771" i="58"/>
  <c r="AE5" i="58"/>
  <c r="AE17" i="58"/>
  <c r="AE324" i="58"/>
  <c r="AE270" i="58"/>
  <c r="AE576" i="58"/>
  <c r="AE774" i="58"/>
  <c r="AE370" i="58"/>
  <c r="AE226" i="58"/>
  <c r="AE186" i="58"/>
  <c r="AE699" i="58"/>
  <c r="AE79" i="58"/>
  <c r="AE777" i="58"/>
  <c r="AE782" i="58"/>
  <c r="AE779" i="58"/>
  <c r="AE780" i="58"/>
  <c r="AE237" i="58"/>
  <c r="AE395" i="58"/>
  <c r="AE146" i="58"/>
  <c r="AE106" i="58"/>
  <c r="AE92" i="58"/>
  <c r="AE873" i="58"/>
  <c r="AE386" i="58"/>
  <c r="AE783" i="58"/>
  <c r="AE76" i="58"/>
  <c r="AE256" i="58"/>
  <c r="AE784" i="58"/>
  <c r="AE785" i="58"/>
  <c r="AE276" i="58"/>
  <c r="AE330" i="58"/>
  <c r="AE266" i="58"/>
  <c r="AE786" i="58"/>
  <c r="AE787" i="58"/>
  <c r="AE788" i="58"/>
  <c r="AE789" i="58"/>
  <c r="AE790" i="58"/>
  <c r="AE346" i="58"/>
  <c r="AE791" i="58"/>
  <c r="AE792" i="58"/>
  <c r="AE793" i="58"/>
  <c r="AE253" i="58"/>
  <c r="AE794" i="58"/>
  <c r="AE125" i="58"/>
  <c r="AE377" i="58"/>
  <c r="AE592" i="58"/>
  <c r="AE111" i="58"/>
  <c r="AE154" i="58"/>
  <c r="AE334" i="58"/>
  <c r="AE797" i="58"/>
  <c r="AE798" i="58"/>
  <c r="AE178" i="58"/>
  <c r="AE244" i="58"/>
  <c r="AE285" i="58"/>
  <c r="AE799" i="58"/>
  <c r="AE800" i="58"/>
  <c r="AE801" i="58"/>
  <c r="AE802" i="58"/>
  <c r="AE803" i="58"/>
  <c r="AE804" i="58"/>
  <c r="AE734" i="58"/>
  <c r="AE805" i="58"/>
  <c r="AE806" i="58"/>
  <c r="AE807" i="58"/>
  <c r="AE808" i="58"/>
  <c r="AE381" i="58"/>
  <c r="AE364" i="58"/>
  <c r="AE83" i="58"/>
  <c r="AE382" i="58"/>
  <c r="AE361" i="58"/>
  <c r="AE809" i="58"/>
  <c r="AE810" i="58"/>
  <c r="AE811" i="58"/>
  <c r="AE812" i="58"/>
  <c r="AE813" i="58"/>
  <c r="AE814" i="58"/>
  <c r="AE815" i="58"/>
  <c r="AE130" i="58"/>
  <c r="AE816" i="58"/>
  <c r="AE817" i="58"/>
  <c r="AE818" i="58"/>
  <c r="AE819" i="58"/>
  <c r="AE836" i="58"/>
  <c r="AE821" i="58"/>
  <c r="AE402" i="58"/>
  <c r="AE631" i="58"/>
  <c r="AE322" i="58"/>
  <c r="AE277" i="58"/>
  <c r="AE91" i="58"/>
  <c r="AE406" i="58"/>
  <c r="AE134" i="58"/>
  <c r="AE220" i="58"/>
  <c r="AE822" i="58"/>
  <c r="AE408" i="58"/>
  <c r="AE105" i="58"/>
  <c r="AE159" i="58"/>
  <c r="AE823" i="58"/>
  <c r="AE824" i="58"/>
  <c r="AE249" i="58"/>
  <c r="AE151" i="58"/>
  <c r="AE260" i="58"/>
  <c r="AE826" i="58"/>
  <c r="AE827" i="58"/>
  <c r="AE828" i="58"/>
  <c r="AE829" i="58"/>
  <c r="AE830" i="58"/>
  <c r="AE81" i="58"/>
  <c r="AE831" i="58"/>
  <c r="AE41" i="58"/>
  <c r="AE118" i="58"/>
  <c r="AE832" i="58"/>
  <c r="AE833" i="58"/>
  <c r="AE10" i="58"/>
  <c r="AE834" i="58"/>
  <c r="AE153" i="58"/>
  <c r="AE149" i="58"/>
  <c r="AE116" i="58"/>
  <c r="AE837" i="58"/>
  <c r="AE104" i="58"/>
  <c r="AE838" i="58"/>
  <c r="AE839" i="58"/>
  <c r="AE138" i="58"/>
  <c r="AE840" i="58"/>
  <c r="AE294" i="58"/>
  <c r="AE841" i="58"/>
  <c r="AE842" i="58"/>
  <c r="AE215" i="58"/>
  <c r="AE843" i="58"/>
  <c r="AE844" i="58"/>
  <c r="AE845" i="58"/>
  <c r="AE74" i="58"/>
  <c r="AE374" i="58"/>
  <c r="AE399" i="58"/>
  <c r="AE354" i="58"/>
  <c r="AE515" i="58"/>
  <c r="AE309" i="58"/>
  <c r="AE825" i="58"/>
  <c r="AE848" i="58"/>
  <c r="AE203" i="58"/>
  <c r="AE544" i="58"/>
  <c r="AE849" i="58"/>
  <c r="AE534" i="58"/>
  <c r="AE410" i="58"/>
  <c r="AE210" i="58"/>
  <c r="AE852" i="58"/>
  <c r="AE853" i="58"/>
  <c r="AE246" i="58"/>
  <c r="AE300" i="58"/>
  <c r="AE68" i="58"/>
  <c r="AE103" i="58"/>
  <c r="AE371" i="58"/>
  <c r="AE171" i="58"/>
  <c r="AE262" i="58"/>
  <c r="AE856" i="58"/>
  <c r="AE857" i="58"/>
  <c r="AE108" i="58"/>
  <c r="AE859" i="58"/>
  <c r="AE860" i="58"/>
  <c r="AE861" i="58"/>
  <c r="AE101" i="58"/>
  <c r="AE242" i="58"/>
  <c r="AE862" i="58"/>
  <c r="AE863" i="58"/>
  <c r="AE166" i="58"/>
  <c r="AE864" i="58"/>
  <c r="AE140" i="58"/>
  <c r="AE337" i="58"/>
  <c r="AE39" i="58"/>
  <c r="AE488" i="58"/>
  <c r="AE865" i="58"/>
  <c r="AE866" i="58"/>
  <c r="AE36" i="58"/>
  <c r="AE184" i="58"/>
  <c r="AE867" i="58"/>
  <c r="AE868" i="58"/>
  <c r="AE869" i="58"/>
  <c r="AE175" i="58"/>
  <c r="AE870" i="58"/>
  <c r="AE871" i="58"/>
  <c r="AE872" i="58"/>
  <c r="AE378" i="58"/>
  <c r="AE874" i="58"/>
  <c r="AE875" i="58"/>
  <c r="AE90" i="58"/>
  <c r="AE450" i="58"/>
  <c r="AE876" i="58"/>
  <c r="AE877" i="58"/>
  <c r="AE878" i="58"/>
  <c r="AE197" i="58"/>
  <c r="AE879" i="58"/>
  <c r="AE880" i="58"/>
  <c r="AE97" i="58"/>
  <c r="AE240" i="58"/>
  <c r="AE881" i="58"/>
  <c r="AE181" i="58"/>
  <c r="AE846" i="58"/>
  <c r="AE883" i="58"/>
  <c r="AE884" i="58"/>
  <c r="AE61" i="58"/>
  <c r="AE238" i="58"/>
  <c r="A1157" i="5" l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B1157" i="5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C1157" i="5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A1386" i="5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B1386" i="5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A1977" i="5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B1977" i="5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C1977" i="5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A2128" i="5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B2128" i="5"/>
  <c r="C2128" i="5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C2374" i="5" s="1"/>
  <c r="C2375" i="5" s="1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B2129" i="5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B2374" i="5" s="1"/>
  <c r="B2375" i="5" s="1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A2550" i="5"/>
  <c r="B2550" i="5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C2550" i="5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A2551" i="5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/>
  <c r="B2730" i="5"/>
  <c r="C2730" i="5"/>
  <c r="A2731" i="5"/>
  <c r="B2731" i="5"/>
  <c r="C2731" i="5"/>
  <c r="A2732" i="5"/>
  <c r="B2732" i="5"/>
  <c r="C2732" i="5"/>
  <c r="A2733" i="5"/>
  <c r="B2733" i="5"/>
  <c r="C2733" i="5"/>
  <c r="A2734" i="5"/>
  <c r="B2734" i="5"/>
  <c r="C2734" i="5"/>
  <c r="A2735" i="5"/>
  <c r="B2735" i="5"/>
  <c r="C2735" i="5"/>
  <c r="A2736" i="5"/>
  <c r="B2736" i="5"/>
  <c r="C2736" i="5"/>
  <c r="A2737" i="5"/>
  <c r="B2737" i="5"/>
  <c r="C2737" i="5"/>
  <c r="A2738" i="5"/>
  <c r="B2738" i="5"/>
  <c r="C2738" i="5"/>
  <c r="A2739" i="5"/>
  <c r="B2739" i="5"/>
  <c r="C2739" i="5"/>
  <c r="A2740" i="5"/>
  <c r="B2740" i="5"/>
  <c r="C2740" i="5"/>
  <c r="A2741" i="5"/>
  <c r="B2741" i="5"/>
  <c r="C2741" i="5"/>
  <c r="A2742" i="5"/>
  <c r="B2742" i="5"/>
  <c r="C2742" i="5"/>
  <c r="A2743" i="5"/>
  <c r="B2743" i="5"/>
  <c r="C2743" i="5"/>
  <c r="A2744" i="5"/>
  <c r="B2744" i="5"/>
  <c r="C2744" i="5"/>
  <c r="A2745" i="5"/>
  <c r="B2745" i="5"/>
  <c r="C2745" i="5"/>
  <c r="A2746" i="5"/>
  <c r="B2746" i="5"/>
  <c r="C2746" i="5"/>
  <c r="A2747" i="5"/>
  <c r="B2747" i="5"/>
  <c r="C2747" i="5"/>
  <c r="A2748" i="5"/>
  <c r="B2748" i="5"/>
  <c r="C2748" i="5"/>
  <c r="A2749" i="5"/>
  <c r="B2749" i="5"/>
  <c r="C2749" i="5"/>
  <c r="A2750" i="5"/>
  <c r="B2750" i="5"/>
  <c r="C2750" i="5"/>
  <c r="A2751" i="5"/>
  <c r="B2751" i="5"/>
  <c r="C2751" i="5"/>
  <c r="A2752" i="5"/>
  <c r="B2752" i="5"/>
  <c r="C2752" i="5"/>
  <c r="A2753" i="5"/>
  <c r="B2753" i="5"/>
  <c r="C2753" i="5"/>
  <c r="A2754" i="5"/>
  <c r="B2754" i="5"/>
  <c r="C2754" i="5"/>
  <c r="A2755" i="5"/>
  <c r="B2755" i="5"/>
  <c r="C2755" i="5"/>
  <c r="A2756" i="5"/>
  <c r="B2756" i="5"/>
  <c r="C2756" i="5"/>
  <c r="A2757" i="5"/>
  <c r="B2757" i="5"/>
  <c r="C2757" i="5"/>
  <c r="A2758" i="5"/>
  <c r="B2758" i="5"/>
  <c r="C2758" i="5"/>
  <c r="A2759" i="5"/>
  <c r="B2759" i="5"/>
  <c r="C2759" i="5"/>
  <c r="A2760" i="5"/>
  <c r="B2760" i="5"/>
  <c r="C2760" i="5"/>
  <c r="A2761" i="5"/>
  <c r="B2761" i="5"/>
  <c r="C2761" i="5"/>
  <c r="A2762" i="5"/>
  <c r="B2762" i="5"/>
  <c r="C2762" i="5"/>
  <c r="A2763" i="5"/>
  <c r="B2763" i="5"/>
  <c r="C2763" i="5"/>
  <c r="A2764" i="5"/>
  <c r="B2764" i="5"/>
  <c r="C2764" i="5"/>
  <c r="A2765" i="5"/>
  <c r="B2765" i="5"/>
  <c r="C2765" i="5"/>
  <c r="A2766" i="5"/>
  <c r="B2766" i="5"/>
  <c r="C2766" i="5"/>
  <c r="A2767" i="5"/>
  <c r="B2767" i="5"/>
  <c r="C2767" i="5"/>
  <c r="A2768" i="5"/>
  <c r="B2768" i="5"/>
  <c r="C2768" i="5"/>
  <c r="A2769" i="5"/>
  <c r="B2769" i="5"/>
  <c r="C2769" i="5"/>
  <c r="A2770" i="5"/>
  <c r="B2770" i="5"/>
  <c r="C2770" i="5"/>
  <c r="A2771" i="5"/>
  <c r="B2771" i="5"/>
  <c r="C2771" i="5"/>
  <c r="A2772" i="5"/>
  <c r="B2772" i="5"/>
  <c r="C2772" i="5"/>
  <c r="A2773" i="5"/>
  <c r="B2773" i="5"/>
  <c r="C2773" i="5"/>
  <c r="A2774" i="5"/>
  <c r="B2774" i="5"/>
  <c r="C2774" i="5"/>
  <c r="A2775" i="5"/>
  <c r="B2775" i="5"/>
  <c r="C2775" i="5"/>
  <c r="A2776" i="5"/>
  <c r="B2776" i="5"/>
  <c r="C2776" i="5"/>
  <c r="A2777" i="5"/>
  <c r="B2777" i="5"/>
  <c r="C2777" i="5"/>
  <c r="A2778" i="5"/>
  <c r="B2778" i="5"/>
  <c r="C2778" i="5"/>
  <c r="A2779" i="5"/>
  <c r="B2779" i="5"/>
  <c r="C2779" i="5"/>
  <c r="A2780" i="5"/>
  <c r="B2780" i="5"/>
  <c r="C2780" i="5"/>
  <c r="A2781" i="5"/>
  <c r="B2781" i="5"/>
  <c r="C2781" i="5"/>
  <c r="A2782" i="5"/>
  <c r="B2782" i="5"/>
  <c r="C2782" i="5"/>
  <c r="A2783" i="5"/>
  <c r="B2783" i="5"/>
  <c r="C2783" i="5"/>
  <c r="A2784" i="5"/>
  <c r="B2784" i="5"/>
  <c r="C2784" i="5"/>
  <c r="A2785" i="5"/>
  <c r="B2785" i="5"/>
  <c r="C2785" i="5"/>
  <c r="A2786" i="5"/>
  <c r="B2786" i="5"/>
  <c r="C2786" i="5"/>
  <c r="A2787" i="5"/>
  <c r="B2787" i="5"/>
  <c r="C2787" i="5"/>
  <c r="A2788" i="5"/>
  <c r="B2788" i="5"/>
  <c r="C2788" i="5"/>
  <c r="A2789" i="5"/>
  <c r="B2789" i="5"/>
  <c r="C2789" i="5"/>
  <c r="A2790" i="5"/>
  <c r="B2790" i="5"/>
  <c r="C2790" i="5"/>
  <c r="A2791" i="5"/>
  <c r="B2791" i="5"/>
  <c r="C2791" i="5"/>
  <c r="A2792" i="5"/>
  <c r="B2792" i="5"/>
  <c r="C2792" i="5"/>
  <c r="A2793" i="5"/>
  <c r="B2793" i="5"/>
  <c r="C2793" i="5"/>
  <c r="A2794" i="5"/>
  <c r="B2794" i="5"/>
  <c r="C2794" i="5"/>
  <c r="A2795" i="5"/>
  <c r="B2795" i="5"/>
  <c r="C2795" i="5"/>
  <c r="A2796" i="5"/>
  <c r="B2796" i="5"/>
  <c r="C2796" i="5"/>
  <c r="A2797" i="5"/>
  <c r="B2797" i="5"/>
  <c r="C2797" i="5"/>
  <c r="A2798" i="5"/>
  <c r="B2798" i="5"/>
  <c r="C2798" i="5"/>
  <c r="A2799" i="5"/>
  <c r="B2799" i="5"/>
  <c r="C2799" i="5"/>
  <c r="A2800" i="5"/>
  <c r="B2800" i="5"/>
  <c r="C2800" i="5"/>
  <c r="A2801" i="5"/>
  <c r="B2801" i="5"/>
  <c r="C2801" i="5"/>
  <c r="A2802" i="5"/>
  <c r="B2802" i="5"/>
  <c r="C2802" i="5"/>
  <c r="A2803" i="5"/>
  <c r="B2803" i="5"/>
  <c r="C2803" i="5"/>
  <c r="A2804" i="5"/>
  <c r="B2804" i="5"/>
  <c r="C2804" i="5"/>
  <c r="A2805" i="5"/>
  <c r="B2805" i="5"/>
  <c r="C2805" i="5"/>
  <c r="A2806" i="5"/>
  <c r="B2806" i="5"/>
  <c r="C2806" i="5"/>
  <c r="A2807" i="5"/>
  <c r="B2807" i="5"/>
  <c r="C2807" i="5"/>
  <c r="A2808" i="5"/>
  <c r="B2808" i="5"/>
  <c r="C2808" i="5"/>
  <c r="A2809" i="5"/>
  <c r="B2809" i="5"/>
  <c r="C2809" i="5"/>
  <c r="A2810" i="5"/>
  <c r="B2810" i="5"/>
  <c r="C2810" i="5"/>
  <c r="A2811" i="5"/>
  <c r="B2811" i="5"/>
  <c r="C2811" i="5"/>
  <c r="A2812" i="5"/>
  <c r="B2812" i="5"/>
  <c r="C2812" i="5"/>
  <c r="A2813" i="5"/>
  <c r="B2813" i="5"/>
  <c r="C2813" i="5"/>
  <c r="A2814" i="5"/>
  <c r="B2814" i="5"/>
  <c r="C2814" i="5"/>
  <c r="A2815" i="5"/>
  <c r="B2815" i="5"/>
  <c r="C2815" i="5"/>
  <c r="A2816" i="5"/>
  <c r="B2816" i="5"/>
  <c r="C2816" i="5"/>
  <c r="A2817" i="5"/>
  <c r="B2817" i="5"/>
  <c r="C2817" i="5"/>
  <c r="A2818" i="5"/>
  <c r="B2818" i="5"/>
  <c r="C2818" i="5"/>
  <c r="A2819" i="5"/>
  <c r="B2819" i="5"/>
  <c r="C2819" i="5"/>
  <c r="A2820" i="5"/>
  <c r="B2820" i="5"/>
  <c r="C2820" i="5"/>
  <c r="A2821" i="5"/>
  <c r="B2821" i="5"/>
  <c r="C2821" i="5"/>
  <c r="A2822" i="5"/>
  <c r="B2822" i="5"/>
  <c r="C2822" i="5"/>
  <c r="A2823" i="5"/>
  <c r="B2823" i="5"/>
  <c r="C2823" i="5"/>
  <c r="A2824" i="5"/>
  <c r="B2824" i="5"/>
  <c r="C2824" i="5"/>
  <c r="A2825" i="5"/>
  <c r="B2825" i="5"/>
  <c r="C2825" i="5"/>
  <c r="A2826" i="5"/>
  <c r="B2826" i="5"/>
  <c r="C2826" i="5"/>
  <c r="A2827" i="5"/>
  <c r="B2827" i="5"/>
  <c r="C2827" i="5"/>
  <c r="A2828" i="5"/>
  <c r="B2828" i="5"/>
  <c r="C2828" i="5"/>
  <c r="A2829" i="5"/>
  <c r="B2829" i="5"/>
  <c r="C2829" i="5"/>
  <c r="A2830" i="5"/>
  <c r="B2830" i="5"/>
  <c r="C2830" i="5"/>
  <c r="A2831" i="5"/>
  <c r="B2831" i="5"/>
  <c r="C2831" i="5"/>
  <c r="A2832" i="5"/>
  <c r="B2832" i="5"/>
  <c r="C2832" i="5"/>
  <c r="A2833" i="5"/>
  <c r="B2833" i="5"/>
  <c r="C2833" i="5"/>
  <c r="A2834" i="5"/>
  <c r="B2834" i="5"/>
  <c r="C2834" i="5"/>
  <c r="A2835" i="5"/>
  <c r="B2835" i="5"/>
  <c r="C2835" i="5"/>
  <c r="A2836" i="5"/>
  <c r="B2836" i="5"/>
  <c r="C2836" i="5"/>
  <c r="A2837" i="5"/>
  <c r="B2837" i="5"/>
  <c r="C2837" i="5"/>
  <c r="A2838" i="5"/>
  <c r="B2838" i="5"/>
  <c r="C2838" i="5"/>
  <c r="A2839" i="5"/>
  <c r="B2839" i="5"/>
  <c r="C2839" i="5"/>
  <c r="A2840" i="5"/>
  <c r="B2840" i="5"/>
  <c r="C2840" i="5"/>
  <c r="A2841" i="5"/>
  <c r="B2841" i="5"/>
  <c r="C2841" i="5"/>
  <c r="A2842" i="5"/>
  <c r="B2842" i="5"/>
  <c r="C2842" i="5"/>
  <c r="A2843" i="5"/>
  <c r="B2843" i="5"/>
  <c r="C2843" i="5"/>
  <c r="A2844" i="5"/>
  <c r="B2844" i="5"/>
  <c r="C2844" i="5"/>
  <c r="A2845" i="5"/>
  <c r="B2845" i="5"/>
  <c r="C2845" i="5"/>
  <c r="A2846" i="5"/>
  <c r="B2846" i="5"/>
  <c r="C2846" i="5"/>
  <c r="A2847" i="5"/>
  <c r="B2847" i="5"/>
  <c r="C2847" i="5"/>
  <c r="A2848" i="5"/>
  <c r="B2848" i="5"/>
  <c r="C2848" i="5"/>
  <c r="A2849" i="5"/>
  <c r="B2849" i="5"/>
  <c r="C2849" i="5"/>
  <c r="A2850" i="5"/>
  <c r="B2850" i="5"/>
  <c r="C2850" i="5"/>
  <c r="A2851" i="5"/>
  <c r="B2851" i="5"/>
  <c r="C2851" i="5"/>
  <c r="A2852" i="5"/>
  <c r="B2852" i="5"/>
  <c r="C2852" i="5"/>
  <c r="A2853" i="5"/>
  <c r="B2853" i="5"/>
  <c r="C2853" i="5"/>
  <c r="A2854" i="5"/>
  <c r="B2854" i="5"/>
  <c r="C2854" i="5"/>
  <c r="A2855" i="5"/>
  <c r="B2855" i="5"/>
  <c r="C2855" i="5"/>
  <c r="A2856" i="5"/>
  <c r="B2856" i="5"/>
  <c r="C2856" i="5"/>
  <c r="A2857" i="5"/>
  <c r="B2857" i="5"/>
  <c r="C2857" i="5"/>
  <c r="A2858" i="5"/>
  <c r="B2858" i="5"/>
  <c r="C2858" i="5"/>
  <c r="A2859" i="5"/>
  <c r="B2859" i="5"/>
  <c r="C2859" i="5"/>
  <c r="A2860" i="5"/>
  <c r="B2860" i="5"/>
  <c r="C2860" i="5"/>
  <c r="A2861" i="5"/>
  <c r="B2861" i="5"/>
  <c r="C2861" i="5"/>
  <c r="A2862" i="5"/>
  <c r="B2862" i="5"/>
  <c r="C2862" i="5"/>
  <c r="A2863" i="5"/>
  <c r="B2863" i="5"/>
  <c r="C2863" i="5"/>
  <c r="A2864" i="5"/>
  <c r="B2864" i="5"/>
  <c r="C2864" i="5"/>
  <c r="A2865" i="5"/>
  <c r="B2865" i="5"/>
  <c r="C2865" i="5"/>
  <c r="A2866" i="5"/>
  <c r="B2866" i="5"/>
  <c r="C2866" i="5"/>
  <c r="A2867" i="5"/>
  <c r="B2867" i="5"/>
  <c r="C2867" i="5"/>
  <c r="A2868" i="5"/>
  <c r="B2868" i="5"/>
  <c r="C2868" i="5"/>
  <c r="A2869" i="5"/>
  <c r="B2869" i="5"/>
  <c r="C2869" i="5"/>
  <c r="A2870" i="5"/>
  <c r="B2870" i="5"/>
  <c r="C2870" i="5"/>
  <c r="A2871" i="5"/>
  <c r="B2871" i="5"/>
  <c r="C2871" i="5"/>
  <c r="A2872" i="5"/>
  <c r="B2872" i="5"/>
  <c r="C2872" i="5"/>
  <c r="A2873" i="5"/>
  <c r="B2873" i="5"/>
  <c r="C2873" i="5"/>
  <c r="A2874" i="5"/>
  <c r="B2874" i="5"/>
  <c r="C2874" i="5"/>
  <c r="A2875" i="5"/>
  <c r="B2875" i="5"/>
  <c r="C2875" i="5"/>
  <c r="A2876" i="5"/>
  <c r="B2876" i="5"/>
  <c r="C2876" i="5"/>
  <c r="A2877" i="5"/>
  <c r="B2877" i="5"/>
  <c r="C2877" i="5"/>
  <c r="A2878" i="5"/>
  <c r="B2878" i="5"/>
  <c r="C2878" i="5"/>
  <c r="A2879" i="5"/>
  <c r="B2879" i="5"/>
  <c r="C2879" i="5"/>
  <c r="A2880" i="5"/>
  <c r="B2880" i="5"/>
  <c r="C2880" i="5"/>
  <c r="A2881" i="5"/>
  <c r="B2881" i="5"/>
  <c r="C2881" i="5"/>
  <c r="A2882" i="5"/>
  <c r="B2882" i="5"/>
  <c r="C2882" i="5"/>
  <c r="A2883" i="5"/>
  <c r="B2883" i="5"/>
  <c r="C2883" i="5"/>
  <c r="A2884" i="5"/>
  <c r="B2884" i="5"/>
  <c r="C2884" i="5"/>
  <c r="A2885" i="5"/>
  <c r="B2885" i="5"/>
  <c r="C2885" i="5"/>
  <c r="A2886" i="5"/>
  <c r="B2886" i="5"/>
  <c r="C2886" i="5"/>
  <c r="A2887" i="5"/>
  <c r="B2887" i="5"/>
  <c r="C2887" i="5"/>
  <c r="A2888" i="5"/>
  <c r="B2888" i="5"/>
  <c r="C2888" i="5"/>
  <c r="A2889" i="5"/>
  <c r="B2889" i="5"/>
  <c r="C2889" i="5"/>
  <c r="A2890" i="5"/>
  <c r="B2890" i="5"/>
  <c r="C2890" i="5"/>
  <c r="A2891" i="5"/>
  <c r="B2891" i="5"/>
  <c r="C2891" i="5"/>
  <c r="A2892" i="5"/>
  <c r="B2892" i="5"/>
  <c r="C2892" i="5"/>
  <c r="A2893" i="5"/>
  <c r="B2893" i="5"/>
  <c r="C2893" i="5"/>
  <c r="A2894" i="5"/>
  <c r="B2894" i="5"/>
  <c r="C2894" i="5"/>
  <c r="A2895" i="5"/>
  <c r="B2895" i="5"/>
  <c r="C2895" i="5"/>
  <c r="A2896" i="5"/>
  <c r="B2896" i="5"/>
  <c r="C2896" i="5"/>
  <c r="A2897" i="5"/>
  <c r="B2897" i="5"/>
  <c r="C2897" i="5"/>
  <c r="A2898" i="5"/>
  <c r="B2898" i="5"/>
  <c r="C2898" i="5"/>
  <c r="A2899" i="5"/>
  <c r="B2899" i="5"/>
  <c r="C2899" i="5"/>
  <c r="A2900" i="5"/>
  <c r="B2900" i="5"/>
  <c r="C2900" i="5"/>
  <c r="A2901" i="5"/>
  <c r="B2901" i="5"/>
  <c r="C2901" i="5"/>
  <c r="A2902" i="5"/>
  <c r="B2902" i="5"/>
  <c r="C2902" i="5"/>
  <c r="A2903" i="5"/>
  <c r="B2903" i="5"/>
  <c r="C2903" i="5"/>
  <c r="A2904" i="5"/>
  <c r="B2904" i="5"/>
  <c r="C2904" i="5"/>
  <c r="A2905" i="5"/>
  <c r="B2905" i="5"/>
  <c r="C2905" i="5"/>
  <c r="A2906" i="5"/>
  <c r="B2906" i="5"/>
  <c r="C2906" i="5"/>
  <c r="A2907" i="5"/>
  <c r="B2907" i="5"/>
  <c r="C2907" i="5"/>
  <c r="A2908" i="5"/>
  <c r="B2908" i="5"/>
  <c r="C2908" i="5"/>
  <c r="A2909" i="5"/>
  <c r="B2909" i="5"/>
  <c r="C2909" i="5"/>
  <c r="A2910" i="5"/>
  <c r="B2910" i="5"/>
  <c r="C2910" i="5"/>
  <c r="A2911" i="5"/>
  <c r="B2911" i="5"/>
  <c r="C2911" i="5"/>
  <c r="A2912" i="5"/>
  <c r="B2912" i="5"/>
  <c r="C2912" i="5"/>
  <c r="A2913" i="5"/>
  <c r="B2913" i="5"/>
  <c r="C2913" i="5"/>
  <c r="A2914" i="5"/>
  <c r="B2914" i="5"/>
  <c r="C2914" i="5"/>
  <c r="A2915" i="5"/>
  <c r="B2915" i="5"/>
  <c r="C2915" i="5"/>
  <c r="A2916" i="5"/>
  <c r="B2916" i="5"/>
  <c r="C2916" i="5"/>
  <c r="A2917" i="5"/>
  <c r="B2917" i="5"/>
  <c r="C2917" i="5"/>
  <c r="A2918" i="5"/>
  <c r="B2918" i="5"/>
  <c r="C2918" i="5"/>
  <c r="A2919" i="5"/>
  <c r="B2919" i="5"/>
  <c r="C2919" i="5"/>
  <c r="A2920" i="5"/>
  <c r="B2920" i="5"/>
  <c r="C2920" i="5"/>
  <c r="A2921" i="5"/>
  <c r="B2921" i="5"/>
  <c r="C2921" i="5"/>
  <c r="A2922" i="5"/>
  <c r="B2922" i="5"/>
  <c r="C2922" i="5"/>
  <c r="A2923" i="5"/>
  <c r="B2923" i="5"/>
  <c r="C2923" i="5"/>
  <c r="A2924" i="5"/>
  <c r="B2924" i="5"/>
  <c r="C2924" i="5"/>
  <c r="A2925" i="5"/>
  <c r="B2925" i="5"/>
  <c r="C2925" i="5"/>
  <c r="A2926" i="5"/>
  <c r="B2926" i="5"/>
  <c r="C2926" i="5"/>
  <c r="A2927" i="5"/>
  <c r="B2927" i="5"/>
  <c r="C2927" i="5"/>
  <c r="A2928" i="5"/>
  <c r="B2928" i="5"/>
  <c r="C2928" i="5"/>
  <c r="A2929" i="5"/>
  <c r="B2929" i="5"/>
  <c r="C2929" i="5"/>
  <c r="A2930" i="5"/>
  <c r="B2930" i="5"/>
  <c r="C2930" i="5"/>
  <c r="A2931" i="5"/>
  <c r="B2931" i="5"/>
  <c r="C2931" i="5"/>
  <c r="A2932" i="5"/>
  <c r="B2932" i="5"/>
  <c r="C2932" i="5"/>
  <c r="A2933" i="5"/>
  <c r="B2933" i="5"/>
  <c r="C2933" i="5"/>
  <c r="A2934" i="5"/>
  <c r="B2934" i="5"/>
  <c r="C2934" i="5"/>
  <c r="A2935" i="5"/>
  <c r="B2935" i="5"/>
  <c r="C2935" i="5"/>
  <c r="A2936" i="5"/>
  <c r="B2936" i="5"/>
  <c r="C2936" i="5"/>
  <c r="A2937" i="5"/>
  <c r="B2937" i="5"/>
  <c r="C2937" i="5"/>
  <c r="A2938" i="5"/>
  <c r="B2938" i="5"/>
  <c r="C2938" i="5"/>
  <c r="A2939" i="5"/>
  <c r="B2939" i="5"/>
  <c r="C2939" i="5"/>
  <c r="A2940" i="5"/>
  <c r="B2940" i="5"/>
  <c r="C2940" i="5"/>
  <c r="A2941" i="5"/>
  <c r="B2941" i="5"/>
  <c r="C2941" i="5"/>
  <c r="A2942" i="5"/>
  <c r="B2942" i="5"/>
  <c r="C2942" i="5"/>
  <c r="A2943" i="5"/>
  <c r="B2943" i="5"/>
  <c r="C2943" i="5"/>
  <c r="A2944" i="5"/>
  <c r="B2944" i="5"/>
  <c r="C2944" i="5"/>
  <c r="A2945" i="5"/>
  <c r="B2945" i="5"/>
  <c r="C2945" i="5"/>
  <c r="A2946" i="5"/>
  <c r="B2946" i="5"/>
  <c r="C2946" i="5"/>
  <c r="A2947" i="5"/>
  <c r="B2947" i="5"/>
  <c r="C2947" i="5"/>
  <c r="A2948" i="5"/>
  <c r="B2948" i="5"/>
  <c r="C2948" i="5"/>
  <c r="A2949" i="5"/>
  <c r="B2949" i="5"/>
  <c r="C2949" i="5"/>
  <c r="A2950" i="5"/>
  <c r="B2950" i="5"/>
  <c r="C2950" i="5"/>
  <c r="A2951" i="5"/>
  <c r="B2951" i="5"/>
  <c r="C2951" i="5"/>
  <c r="A2952" i="5"/>
  <c r="B2952" i="5"/>
  <c r="C2952" i="5"/>
  <c r="A2953" i="5"/>
  <c r="B2953" i="5"/>
  <c r="C2953" i="5"/>
  <c r="A2954" i="5"/>
  <c r="B2954" i="5"/>
  <c r="C2954" i="5"/>
  <c r="A2955" i="5"/>
  <c r="B2955" i="5"/>
  <c r="C2955" i="5"/>
  <c r="A2956" i="5"/>
  <c r="B2956" i="5"/>
  <c r="C2956" i="5"/>
  <c r="A2957" i="5"/>
  <c r="B2957" i="5"/>
  <c r="C2957" i="5"/>
  <c r="A2958" i="5"/>
  <c r="B2958" i="5"/>
  <c r="C2958" i="5"/>
  <c r="A2959" i="5"/>
  <c r="B2959" i="5"/>
  <c r="C2959" i="5"/>
  <c r="A2960" i="5"/>
  <c r="B2960" i="5"/>
  <c r="C2960" i="5"/>
  <c r="A2961" i="5"/>
  <c r="B2961" i="5"/>
  <c r="C2961" i="5"/>
  <c r="A2962" i="5"/>
  <c r="B2962" i="5"/>
  <c r="C2962" i="5"/>
  <c r="A2963" i="5"/>
  <c r="B2963" i="5"/>
  <c r="C2963" i="5"/>
  <c r="A2964" i="5"/>
  <c r="B2964" i="5"/>
  <c r="C2964" i="5"/>
  <c r="A2965" i="5"/>
  <c r="B2965" i="5"/>
  <c r="C2965" i="5"/>
  <c r="A2966" i="5"/>
  <c r="B2966" i="5"/>
  <c r="C2966" i="5"/>
  <c r="A2967" i="5"/>
  <c r="B2967" i="5"/>
  <c r="C2967" i="5"/>
  <c r="A2968" i="5"/>
  <c r="B2968" i="5"/>
  <c r="C2968" i="5"/>
  <c r="A2969" i="5"/>
  <c r="B2969" i="5"/>
  <c r="C2969" i="5"/>
  <c r="A2970" i="5"/>
  <c r="B2970" i="5"/>
  <c r="C2970" i="5"/>
  <c r="A2971" i="5"/>
  <c r="B2971" i="5"/>
  <c r="C2971" i="5"/>
  <c r="A2972" i="5"/>
  <c r="B2972" i="5"/>
  <c r="C2972" i="5"/>
  <c r="A2973" i="5"/>
  <c r="B2973" i="5"/>
  <c r="C2973" i="5"/>
  <c r="A2974" i="5"/>
  <c r="B2974" i="5"/>
  <c r="C2974" i="5"/>
  <c r="A2975" i="5"/>
  <c r="B2975" i="5"/>
  <c r="C2975" i="5"/>
  <c r="A2976" i="5"/>
  <c r="B2976" i="5"/>
  <c r="C2976" i="5"/>
  <c r="A2977" i="5"/>
  <c r="B2977" i="5"/>
  <c r="C2977" i="5"/>
  <c r="A2978" i="5"/>
  <c r="B2978" i="5"/>
  <c r="C2978" i="5"/>
  <c r="A2979" i="5"/>
  <c r="B2979" i="5"/>
  <c r="C2979" i="5"/>
  <c r="A2980" i="5"/>
  <c r="B2980" i="5"/>
  <c r="C2980" i="5"/>
  <c r="A2981" i="5"/>
  <c r="B2981" i="5"/>
  <c r="C2981" i="5"/>
  <c r="A2982" i="5"/>
  <c r="B2982" i="5"/>
  <c r="C2982" i="5"/>
  <c r="A2983" i="5"/>
  <c r="B2983" i="5"/>
  <c r="C2983" i="5"/>
  <c r="A2984" i="5"/>
  <c r="B2984" i="5"/>
  <c r="C2984" i="5"/>
  <c r="A2985" i="5"/>
  <c r="B2985" i="5"/>
  <c r="C2985" i="5"/>
  <c r="A2986" i="5"/>
  <c r="B2986" i="5"/>
  <c r="C2986" i="5"/>
  <c r="A2987" i="5"/>
  <c r="B2987" i="5"/>
  <c r="C2987" i="5"/>
  <c r="A2988" i="5"/>
  <c r="B2988" i="5"/>
  <c r="C2988" i="5"/>
  <c r="A2989" i="5"/>
  <c r="B2989" i="5"/>
  <c r="C2989" i="5"/>
  <c r="A2990" i="5"/>
  <c r="B2990" i="5"/>
  <c r="C2990" i="5"/>
  <c r="A2991" i="5"/>
  <c r="B2991" i="5"/>
  <c r="C2991" i="5"/>
  <c r="A2992" i="5"/>
  <c r="B2992" i="5"/>
  <c r="C2992" i="5"/>
  <c r="A2993" i="5"/>
  <c r="B2993" i="5"/>
  <c r="C2993" i="5"/>
  <c r="A2994" i="5"/>
  <c r="B2994" i="5"/>
  <c r="C2994" i="5"/>
  <c r="A2995" i="5"/>
  <c r="B2995" i="5"/>
  <c r="C2995" i="5"/>
  <c r="A2996" i="5"/>
  <c r="B2996" i="5"/>
  <c r="C2996" i="5"/>
  <c r="A2997" i="5"/>
  <c r="B2997" i="5"/>
  <c r="C2997" i="5"/>
  <c r="A2998" i="5"/>
  <c r="B2998" i="5"/>
  <c r="C2998" i="5"/>
  <c r="A2999" i="5"/>
  <c r="B2999" i="5"/>
  <c r="C2999" i="5"/>
  <c r="A3000" i="5"/>
  <c r="B3000" i="5"/>
  <c r="C3000" i="5"/>
  <c r="A3001" i="5"/>
  <c r="B3001" i="5"/>
  <c r="C3001" i="5"/>
  <c r="A3002" i="5"/>
  <c r="B3002" i="5"/>
  <c r="C3002" i="5"/>
  <c r="A3003" i="5"/>
  <c r="B3003" i="5"/>
  <c r="C3003" i="5"/>
  <c r="A3004" i="5"/>
  <c r="B3004" i="5"/>
  <c r="C3004" i="5"/>
  <c r="A3005" i="5"/>
  <c r="B3005" i="5"/>
  <c r="C3005" i="5"/>
  <c r="A3006" i="5"/>
  <c r="B3006" i="5"/>
  <c r="C3006" i="5"/>
  <c r="A3007" i="5"/>
  <c r="B3007" i="5"/>
  <c r="C3007" i="5"/>
  <c r="A3008" i="5"/>
  <c r="B3008" i="5"/>
  <c r="C3008" i="5"/>
  <c r="A3009" i="5"/>
  <c r="B3009" i="5"/>
  <c r="C3009" i="5"/>
  <c r="A3010" i="5"/>
  <c r="B3010" i="5"/>
  <c r="C3010" i="5"/>
  <c r="A3011" i="5"/>
  <c r="B3011" i="5"/>
  <c r="C3011" i="5"/>
  <c r="A3012" i="5"/>
  <c r="B3012" i="5"/>
  <c r="C3012" i="5"/>
  <c r="A3013" i="5"/>
  <c r="B3013" i="5"/>
  <c r="C3013" i="5"/>
  <c r="A3014" i="5"/>
  <c r="B3014" i="5"/>
  <c r="C3014" i="5"/>
  <c r="A3015" i="5"/>
  <c r="B3015" i="5"/>
  <c r="C3015" i="5"/>
  <c r="A3016" i="5"/>
  <c r="B3016" i="5"/>
  <c r="C3016" i="5"/>
  <c r="A3017" i="5"/>
  <c r="B3017" i="5"/>
  <c r="C3017" i="5"/>
  <c r="A3018" i="5"/>
  <c r="B3018" i="5"/>
  <c r="C3018" i="5"/>
  <c r="A3019" i="5"/>
  <c r="B3019" i="5"/>
  <c r="C3019" i="5"/>
  <c r="A3020" i="5"/>
  <c r="B3020" i="5"/>
  <c r="C3020" i="5"/>
  <c r="A3021" i="5"/>
  <c r="B3021" i="5"/>
  <c r="C3021" i="5"/>
  <c r="A3022" i="5"/>
  <c r="B3022" i="5"/>
  <c r="C3022" i="5"/>
  <c r="A3023" i="5"/>
  <c r="B3023" i="5"/>
  <c r="C3023" i="5"/>
  <c r="A3024" i="5"/>
  <c r="B3024" i="5"/>
  <c r="C3024" i="5"/>
  <c r="A3025" i="5"/>
  <c r="B3025" i="5"/>
  <c r="C3025" i="5"/>
  <c r="A3026" i="5"/>
  <c r="B3026" i="5"/>
  <c r="C3026" i="5"/>
  <c r="A3027" i="5"/>
  <c r="B3027" i="5"/>
  <c r="C3027" i="5"/>
  <c r="A3028" i="5"/>
  <c r="B3028" i="5"/>
  <c r="C3028" i="5"/>
  <c r="A3029" i="5"/>
  <c r="B3029" i="5"/>
  <c r="C3029" i="5"/>
  <c r="A3030" i="5"/>
  <c r="B3030" i="5"/>
  <c r="C3030" i="5"/>
  <c r="A3031" i="5"/>
  <c r="B3031" i="5"/>
  <c r="C3031" i="5"/>
  <c r="A3032" i="5"/>
  <c r="B3032" i="5"/>
  <c r="C3032" i="5"/>
  <c r="A3033" i="5"/>
  <c r="B3033" i="5"/>
  <c r="C3033" i="5"/>
  <c r="A3034" i="5"/>
  <c r="B3034" i="5"/>
  <c r="C3034" i="5"/>
  <c r="A3035" i="5"/>
  <c r="B3035" i="5"/>
  <c r="C3035" i="5"/>
  <c r="A3036" i="5"/>
  <c r="B3036" i="5"/>
  <c r="C3036" i="5"/>
  <c r="A3037" i="5"/>
  <c r="B3037" i="5"/>
  <c r="C3037" i="5"/>
  <c r="A3038" i="5"/>
  <c r="B3038" i="5"/>
  <c r="C3038" i="5"/>
  <c r="A3039" i="5"/>
  <c r="B3039" i="5"/>
  <c r="C3039" i="5"/>
  <c r="A3040" i="5"/>
  <c r="B3040" i="5"/>
  <c r="C3040" i="5"/>
  <c r="A3041" i="5"/>
  <c r="B3041" i="5"/>
  <c r="C3041" i="5"/>
  <c r="A3042" i="5"/>
  <c r="B3042" i="5"/>
  <c r="C3042" i="5"/>
  <c r="A3043" i="5"/>
  <c r="B3043" i="5"/>
  <c r="C3043" i="5"/>
  <c r="A3044" i="5"/>
  <c r="B3044" i="5"/>
  <c r="C3044" i="5"/>
  <c r="A3045" i="5"/>
  <c r="B3045" i="5"/>
  <c r="C3045" i="5"/>
  <c r="A3046" i="5"/>
  <c r="B3046" i="5"/>
  <c r="C3046" i="5"/>
  <c r="A3047" i="5"/>
  <c r="B3047" i="5"/>
  <c r="C3047" i="5"/>
  <c r="A3048" i="5"/>
  <c r="B3048" i="5"/>
  <c r="C3048" i="5"/>
  <c r="A3049" i="5"/>
  <c r="B3049" i="5"/>
  <c r="C3049" i="5"/>
  <c r="A3050" i="5"/>
  <c r="B3050" i="5"/>
  <c r="C3050" i="5"/>
  <c r="A3051" i="5"/>
  <c r="B3051" i="5"/>
  <c r="C3051" i="5"/>
  <c r="A3052" i="5"/>
  <c r="B3052" i="5"/>
  <c r="C3052" i="5"/>
  <c r="A3053" i="5"/>
  <c r="B3053" i="5"/>
  <c r="C3053" i="5"/>
  <c r="A3054" i="5"/>
  <c r="B3054" i="5"/>
  <c r="C3054" i="5"/>
  <c r="A3055" i="5"/>
  <c r="B3055" i="5"/>
  <c r="C3055" i="5"/>
  <c r="A3056" i="5"/>
  <c r="B3056" i="5"/>
  <c r="C3056" i="5"/>
  <c r="A3057" i="5"/>
  <c r="B3057" i="5"/>
  <c r="C3057" i="5"/>
  <c r="A3058" i="5"/>
  <c r="B3058" i="5"/>
  <c r="C3058" i="5"/>
  <c r="A3059" i="5"/>
  <c r="B3059" i="5"/>
  <c r="C3059" i="5"/>
  <c r="A3060" i="5"/>
  <c r="B3060" i="5"/>
  <c r="C3060" i="5"/>
  <c r="A3061" i="5"/>
  <c r="B3061" i="5"/>
  <c r="C3061" i="5"/>
  <c r="A3062" i="5"/>
  <c r="B3062" i="5"/>
  <c r="C3062" i="5"/>
  <c r="A3063" i="5"/>
  <c r="B3063" i="5"/>
  <c r="C3063" i="5"/>
  <c r="A3064" i="5"/>
  <c r="B3064" i="5"/>
  <c r="C3064" i="5"/>
  <c r="A3065" i="5"/>
  <c r="B3065" i="5"/>
  <c r="C3065" i="5"/>
  <c r="A3066" i="5"/>
  <c r="B3066" i="5"/>
  <c r="C3066" i="5"/>
  <c r="A3067" i="5"/>
  <c r="B3067" i="5"/>
  <c r="C3067" i="5"/>
  <c r="A3068" i="5"/>
  <c r="B3068" i="5"/>
  <c r="C3068" i="5"/>
  <c r="A3069" i="5"/>
  <c r="B3069" i="5"/>
  <c r="C3069" i="5"/>
  <c r="A3070" i="5"/>
  <c r="B3070" i="5"/>
  <c r="C3070" i="5"/>
  <c r="A3071" i="5"/>
  <c r="B3071" i="5"/>
  <c r="C3071" i="5"/>
  <c r="A3072" i="5"/>
  <c r="B3072" i="5"/>
  <c r="C3072" i="5"/>
  <c r="A3073" i="5"/>
  <c r="B3073" i="5"/>
  <c r="C3073" i="5"/>
  <c r="A3074" i="5"/>
  <c r="B3074" i="5"/>
  <c r="C3074" i="5"/>
  <c r="A3075" i="5"/>
  <c r="B3075" i="5"/>
  <c r="C3075" i="5"/>
  <c r="A3076" i="5"/>
  <c r="B3076" i="5"/>
  <c r="C3076" i="5"/>
  <c r="A3077" i="5"/>
  <c r="B3077" i="5"/>
  <c r="C3077" i="5"/>
  <c r="A3078" i="5"/>
  <c r="B3078" i="5"/>
  <c r="C3078" i="5"/>
  <c r="A3079" i="5"/>
  <c r="B3079" i="5"/>
  <c r="C3079" i="5"/>
  <c r="A3080" i="5"/>
  <c r="B3080" i="5"/>
  <c r="C3080" i="5"/>
  <c r="A3081" i="5"/>
  <c r="B3081" i="5"/>
  <c r="C3081" i="5"/>
  <c r="A3082" i="5"/>
  <c r="B3082" i="5"/>
  <c r="C3082" i="5"/>
  <c r="A3083" i="5"/>
  <c r="B3083" i="5"/>
  <c r="C3083" i="5"/>
  <c r="A3084" i="5"/>
  <c r="B3084" i="5"/>
  <c r="C3084" i="5"/>
  <c r="A3085" i="5"/>
  <c r="B3085" i="5"/>
  <c r="C3085" i="5"/>
  <c r="A3086" i="5"/>
  <c r="B3086" i="5"/>
  <c r="C3086" i="5"/>
  <c r="A3087" i="5"/>
  <c r="B3087" i="5"/>
  <c r="C3087" i="5"/>
  <c r="A3088" i="5"/>
  <c r="B3088" i="5"/>
  <c r="C3088" i="5"/>
  <c r="A3089" i="5"/>
  <c r="B3089" i="5"/>
  <c r="C3089" i="5"/>
  <c r="A3090" i="5"/>
  <c r="B3090" i="5"/>
  <c r="C3090" i="5"/>
  <c r="A3091" i="5"/>
  <c r="B3091" i="5"/>
  <c r="C3091" i="5"/>
  <c r="A3092" i="5"/>
  <c r="B3092" i="5"/>
  <c r="C3092" i="5"/>
  <c r="A3093" i="5"/>
  <c r="B3093" i="5"/>
  <c r="C3093" i="5"/>
  <c r="A3094" i="5"/>
  <c r="B3094" i="5"/>
  <c r="C3094" i="5"/>
  <c r="A3095" i="5"/>
  <c r="B3095" i="5"/>
  <c r="C3095" i="5"/>
  <c r="A3096" i="5"/>
  <c r="B3096" i="5"/>
  <c r="C3096" i="5"/>
  <c r="A3097" i="5"/>
  <c r="B3097" i="5"/>
  <c r="C3097" i="5"/>
  <c r="A3098" i="5"/>
  <c r="B3098" i="5"/>
  <c r="C3098" i="5"/>
  <c r="A3099" i="5"/>
  <c r="B3099" i="5"/>
  <c r="C3099" i="5"/>
  <c r="A3100" i="5"/>
  <c r="B3100" i="5"/>
  <c r="C3100" i="5"/>
  <c r="A3101" i="5"/>
  <c r="B3101" i="5"/>
  <c r="C3101" i="5"/>
  <c r="A3102" i="5"/>
  <c r="B3102" i="5"/>
  <c r="C3102" i="5"/>
  <c r="A3103" i="5"/>
  <c r="B3103" i="5"/>
  <c r="C3103" i="5"/>
  <c r="A3104" i="5"/>
  <c r="B3104" i="5"/>
  <c r="C3104" i="5"/>
  <c r="A3105" i="5"/>
  <c r="B3105" i="5"/>
  <c r="C3105" i="5"/>
  <c r="A3106" i="5"/>
  <c r="B3106" i="5"/>
  <c r="C3106" i="5"/>
  <c r="A3107" i="5"/>
  <c r="B3107" i="5"/>
  <c r="C3107" i="5"/>
  <c r="A3108" i="5"/>
  <c r="B3108" i="5"/>
  <c r="C3108" i="5"/>
  <c r="A3109" i="5"/>
  <c r="B3109" i="5"/>
  <c r="C3109" i="5"/>
  <c r="A3110" i="5"/>
  <c r="B3110" i="5"/>
  <c r="C3110" i="5"/>
  <c r="A3111" i="5"/>
  <c r="B3111" i="5"/>
  <c r="C3111" i="5"/>
  <c r="A3112" i="5"/>
  <c r="B3112" i="5"/>
  <c r="C3112" i="5"/>
  <c r="A3113" i="5"/>
  <c r="B3113" i="5"/>
  <c r="C3113" i="5"/>
  <c r="A3114" i="5"/>
  <c r="B3114" i="5"/>
  <c r="C3114" i="5"/>
  <c r="A3115" i="5"/>
  <c r="B3115" i="5"/>
  <c r="C3115" i="5"/>
  <c r="A3116" i="5"/>
  <c r="B3116" i="5"/>
  <c r="C3116" i="5"/>
  <c r="A3117" i="5"/>
  <c r="B3117" i="5"/>
  <c r="C3117" i="5"/>
  <c r="A3118" i="5"/>
  <c r="B3118" i="5"/>
  <c r="C3118" i="5"/>
  <c r="A3119" i="5"/>
  <c r="B3119" i="5"/>
  <c r="C3119" i="5"/>
  <c r="A3120" i="5"/>
  <c r="B3120" i="5"/>
  <c r="C3120" i="5"/>
  <c r="A3121" i="5"/>
  <c r="B3121" i="5"/>
  <c r="C3121" i="5"/>
  <c r="A3122" i="5"/>
  <c r="B3122" i="5"/>
  <c r="C3122" i="5"/>
  <c r="A3123" i="5"/>
  <c r="B3123" i="5"/>
  <c r="C3123" i="5"/>
  <c r="A3124" i="5"/>
  <c r="B3124" i="5"/>
  <c r="C3124" i="5"/>
  <c r="A3125" i="5"/>
  <c r="B3125" i="5"/>
  <c r="C3125" i="5"/>
  <c r="A3126" i="5"/>
  <c r="B3126" i="5"/>
  <c r="C3126" i="5"/>
  <c r="A3127" i="5"/>
  <c r="B3127" i="5"/>
  <c r="C3127" i="5"/>
  <c r="A3128" i="5"/>
  <c r="B3128" i="5"/>
  <c r="C3128" i="5"/>
  <c r="A3129" i="5"/>
  <c r="B3129" i="5"/>
  <c r="C3129" i="5"/>
  <c r="A3130" i="5"/>
  <c r="B3130" i="5"/>
  <c r="C3130" i="5"/>
  <c r="A3131" i="5"/>
  <c r="B3131" i="5"/>
  <c r="C3131" i="5"/>
  <c r="A3132" i="5"/>
  <c r="B3132" i="5"/>
  <c r="C3132" i="5"/>
  <c r="A3133" i="5"/>
  <c r="B3133" i="5"/>
  <c r="C3133" i="5"/>
  <c r="A3134" i="5"/>
  <c r="B3134" i="5"/>
  <c r="C3134" i="5"/>
  <c r="A3135" i="5"/>
  <c r="B3135" i="5"/>
  <c r="C3135" i="5"/>
  <c r="A3136" i="5"/>
  <c r="B3136" i="5"/>
  <c r="C3136" i="5"/>
  <c r="A3137" i="5"/>
  <c r="B3137" i="5"/>
  <c r="C3137" i="5"/>
  <c r="A3138" i="5"/>
  <c r="B3138" i="5"/>
  <c r="C3138" i="5"/>
  <c r="A3139" i="5"/>
  <c r="B3139" i="5"/>
  <c r="C3139" i="5"/>
  <c r="A3140" i="5"/>
  <c r="B3140" i="5"/>
  <c r="C3140" i="5"/>
  <c r="A3141" i="5"/>
  <c r="B3141" i="5"/>
  <c r="C3141" i="5"/>
  <c r="A3142" i="5"/>
  <c r="B3142" i="5"/>
  <c r="C3142" i="5"/>
  <c r="A3143" i="5"/>
  <c r="B3143" i="5"/>
  <c r="C3143" i="5"/>
  <c r="A3144" i="5"/>
  <c r="B3144" i="5"/>
  <c r="C3144" i="5"/>
  <c r="A3145" i="5"/>
  <c r="B3145" i="5"/>
  <c r="C3145" i="5"/>
  <c r="A3146" i="5"/>
  <c r="B3146" i="5"/>
  <c r="C3146" i="5"/>
  <c r="A3147" i="5"/>
  <c r="B3147" i="5"/>
  <c r="C3147" i="5"/>
  <c r="A3148" i="5"/>
  <c r="B3148" i="5"/>
  <c r="C3148" i="5"/>
  <c r="A3149" i="5"/>
  <c r="B3149" i="5"/>
  <c r="C3149" i="5"/>
  <c r="A3150" i="5"/>
  <c r="B3150" i="5"/>
  <c r="C3150" i="5"/>
  <c r="A3151" i="5"/>
  <c r="B3151" i="5"/>
  <c r="C3151" i="5"/>
  <c r="A3152" i="5"/>
  <c r="B3152" i="5"/>
  <c r="C3152" i="5"/>
  <c r="A3153" i="5"/>
  <c r="B3153" i="5"/>
  <c r="C3153" i="5"/>
  <c r="A3154" i="5"/>
  <c r="B3154" i="5"/>
  <c r="C3154" i="5"/>
  <c r="A3155" i="5"/>
  <c r="B3155" i="5"/>
  <c r="C3155" i="5"/>
  <c r="A3156" i="5"/>
  <c r="B3156" i="5"/>
  <c r="C3156" i="5"/>
  <c r="A3157" i="5"/>
  <c r="B3157" i="5"/>
  <c r="C3157" i="5"/>
  <c r="A3158" i="5"/>
  <c r="B3158" i="5"/>
  <c r="C3158" i="5"/>
  <c r="A3159" i="5"/>
  <c r="B3159" i="5"/>
  <c r="C3159" i="5"/>
  <c r="A3160" i="5"/>
  <c r="B3160" i="5"/>
  <c r="C3160" i="5"/>
  <c r="A3161" i="5"/>
  <c r="B3161" i="5"/>
  <c r="C3161" i="5"/>
  <c r="A3162" i="5"/>
  <c r="B3162" i="5"/>
  <c r="C3162" i="5"/>
  <c r="A3163" i="5"/>
  <c r="B3163" i="5"/>
  <c r="C3163" i="5"/>
  <c r="A3164" i="5"/>
  <c r="B3164" i="5"/>
  <c r="C3164" i="5"/>
  <c r="A3165" i="5"/>
  <c r="B3165" i="5"/>
  <c r="C3165" i="5"/>
  <c r="A3166" i="5"/>
  <c r="B3166" i="5"/>
  <c r="C3166" i="5"/>
  <c r="A3167" i="5"/>
  <c r="B3167" i="5"/>
  <c r="C3167" i="5"/>
  <c r="A3168" i="5"/>
  <c r="B3168" i="5"/>
  <c r="C3168" i="5"/>
  <c r="A3169" i="5"/>
  <c r="B3169" i="5"/>
  <c r="C3169" i="5"/>
  <c r="A3170" i="5"/>
  <c r="B3170" i="5"/>
  <c r="C3170" i="5"/>
  <c r="A3171" i="5"/>
  <c r="B3171" i="5"/>
  <c r="C3171" i="5"/>
  <c r="A3172" i="5"/>
  <c r="B3172" i="5"/>
  <c r="C3172" i="5"/>
  <c r="A3173" i="5"/>
  <c r="B3173" i="5"/>
  <c r="C3173" i="5"/>
  <c r="A3174" i="5"/>
  <c r="B3174" i="5"/>
  <c r="C3174" i="5"/>
  <c r="A3175" i="5"/>
  <c r="B3175" i="5"/>
  <c r="C3175" i="5"/>
  <c r="A3176" i="5"/>
  <c r="B3176" i="5"/>
  <c r="C3176" i="5"/>
  <c r="A3177" i="5"/>
  <c r="B3177" i="5"/>
  <c r="C3177" i="5"/>
  <c r="A3178" i="5"/>
  <c r="B3178" i="5"/>
  <c r="C3178" i="5"/>
  <c r="A3179" i="5"/>
  <c r="B3179" i="5"/>
  <c r="C3179" i="5"/>
  <c r="A3180" i="5"/>
  <c r="B3180" i="5"/>
  <c r="C3180" i="5"/>
  <c r="A3181" i="5"/>
  <c r="B3181" i="5"/>
  <c r="C3181" i="5"/>
  <c r="A3182" i="5"/>
  <c r="B3182" i="5"/>
  <c r="C3182" i="5"/>
  <c r="A3183" i="5"/>
  <c r="B3183" i="5"/>
  <c r="C3183" i="5"/>
  <c r="A3184" i="5"/>
  <c r="B3184" i="5"/>
  <c r="C3184" i="5"/>
  <c r="A3185" i="5"/>
  <c r="B3185" i="5"/>
  <c r="C3185" i="5"/>
  <c r="A3186" i="5"/>
  <c r="B3186" i="5"/>
  <c r="C3186" i="5"/>
  <c r="A3187" i="5"/>
  <c r="B3187" i="5"/>
  <c r="C3187" i="5"/>
  <c r="A3188" i="5"/>
  <c r="B3188" i="5"/>
  <c r="C3188" i="5"/>
  <c r="A3189" i="5"/>
  <c r="B3189" i="5"/>
  <c r="C3189" i="5"/>
  <c r="A3190" i="5"/>
  <c r="B3190" i="5"/>
  <c r="C3190" i="5"/>
  <c r="A3191" i="5"/>
  <c r="B3191" i="5"/>
  <c r="C3191" i="5"/>
  <c r="A3192" i="5"/>
  <c r="B3192" i="5"/>
  <c r="C3192" i="5"/>
  <c r="A3193" i="5"/>
  <c r="B3193" i="5"/>
  <c r="C3193" i="5"/>
  <c r="A3194" i="5"/>
  <c r="B3194" i="5"/>
  <c r="C3194" i="5"/>
  <c r="A3195" i="5"/>
  <c r="B3195" i="5"/>
  <c r="C3195" i="5"/>
  <c r="A3196" i="5"/>
  <c r="B3196" i="5"/>
  <c r="C3196" i="5"/>
  <c r="A3197" i="5"/>
  <c r="B3197" i="5"/>
  <c r="C3197" i="5"/>
  <c r="A3198" i="5"/>
  <c r="B3198" i="5"/>
  <c r="C3198" i="5"/>
  <c r="A3199" i="5"/>
  <c r="B3199" i="5"/>
  <c r="C3199" i="5"/>
  <c r="A3200" i="5"/>
  <c r="B3200" i="5"/>
  <c r="C3200" i="5"/>
  <c r="A3201" i="5"/>
  <c r="B3201" i="5"/>
  <c r="C3201" i="5"/>
  <c r="A3202" i="5"/>
  <c r="B3202" i="5"/>
  <c r="C3202" i="5"/>
  <c r="A3203" i="5"/>
  <c r="B3203" i="5"/>
  <c r="C3203" i="5"/>
  <c r="A3204" i="5"/>
  <c r="B3204" i="5"/>
  <c r="C3204" i="5"/>
  <c r="A3205" i="5"/>
  <c r="B3205" i="5"/>
  <c r="C3205" i="5"/>
  <c r="A3206" i="5"/>
  <c r="B3206" i="5"/>
  <c r="C3206" i="5"/>
  <c r="A3207" i="5"/>
  <c r="B3207" i="5"/>
  <c r="C3207" i="5"/>
  <c r="A3208" i="5"/>
  <c r="B3208" i="5"/>
  <c r="C3208" i="5"/>
  <c r="A3209" i="5"/>
  <c r="B3209" i="5"/>
  <c r="C3209" i="5"/>
  <c r="A3210" i="5"/>
  <c r="B3210" i="5"/>
  <c r="C3210" i="5"/>
  <c r="A3211" i="5"/>
  <c r="B3211" i="5"/>
  <c r="C3211" i="5"/>
  <c r="A3212" i="5"/>
  <c r="B3212" i="5"/>
  <c r="C3212" i="5"/>
  <c r="A3213" i="5"/>
  <c r="B3213" i="5"/>
  <c r="C3213" i="5"/>
  <c r="A3214" i="5"/>
  <c r="B3214" i="5"/>
  <c r="C3214" i="5"/>
  <c r="A3215" i="5"/>
  <c r="B3215" i="5"/>
  <c r="C3215" i="5"/>
  <c r="A3216" i="5"/>
  <c r="B3216" i="5"/>
  <c r="C3216" i="5"/>
  <c r="A3217" i="5"/>
  <c r="B3217" i="5"/>
  <c r="C3217" i="5"/>
  <c r="A3218" i="5"/>
  <c r="B3218" i="5"/>
  <c r="C3218" i="5"/>
  <c r="A3219" i="5"/>
  <c r="B3219" i="5"/>
  <c r="C3219" i="5"/>
  <c r="A3220" i="5"/>
  <c r="B3220" i="5"/>
  <c r="C3220" i="5"/>
  <c r="A3221" i="5"/>
  <c r="B3221" i="5"/>
  <c r="C3221" i="5"/>
  <c r="A3222" i="5"/>
  <c r="B3222" i="5"/>
  <c r="C3222" i="5"/>
  <c r="A3223" i="5"/>
  <c r="B3223" i="5"/>
  <c r="C3223" i="5"/>
  <c r="A3224" i="5"/>
  <c r="B3224" i="5"/>
  <c r="C3224" i="5"/>
  <c r="A3225" i="5"/>
  <c r="B3225" i="5"/>
  <c r="C3225" i="5"/>
  <c r="A3226" i="5"/>
  <c r="B3226" i="5"/>
  <c r="C3226" i="5"/>
  <c r="A3227" i="5"/>
  <c r="B3227" i="5"/>
  <c r="C3227" i="5"/>
  <c r="A3228" i="5"/>
  <c r="B3228" i="5"/>
  <c r="C3228" i="5"/>
  <c r="A3229" i="5"/>
  <c r="B3229" i="5"/>
  <c r="C3229" i="5"/>
  <c r="A3230" i="5"/>
  <c r="B3230" i="5"/>
  <c r="C3230" i="5"/>
  <c r="A3231" i="5"/>
  <c r="B3231" i="5"/>
  <c r="C3231" i="5"/>
  <c r="A3232" i="5"/>
  <c r="B3232" i="5"/>
  <c r="C3232" i="5"/>
  <c r="A3233" i="5"/>
  <c r="B3233" i="5"/>
  <c r="C3233" i="5"/>
  <c r="A3234" i="5"/>
  <c r="B3234" i="5"/>
  <c r="C3234" i="5"/>
  <c r="A3235" i="5"/>
  <c r="B3235" i="5"/>
  <c r="C3235" i="5"/>
  <c r="A3236" i="5"/>
  <c r="B3236" i="5"/>
  <c r="C3236" i="5"/>
  <c r="A3237" i="5"/>
  <c r="B3237" i="5"/>
  <c r="C3237" i="5"/>
  <c r="A3238" i="5"/>
  <c r="B3238" i="5"/>
  <c r="C3238" i="5"/>
  <c r="A3239" i="5"/>
  <c r="B3239" i="5"/>
  <c r="C3239" i="5"/>
  <c r="A3240" i="5"/>
  <c r="B3240" i="5"/>
  <c r="C3240" i="5"/>
  <c r="A3241" i="5"/>
  <c r="B3241" i="5"/>
  <c r="C3241" i="5"/>
  <c r="A3242" i="5"/>
  <c r="B3242" i="5"/>
  <c r="C3242" i="5"/>
  <c r="A3243" i="5"/>
  <c r="B3243" i="5"/>
  <c r="C3243" i="5"/>
  <c r="A3244" i="5"/>
  <c r="B3244" i="5"/>
  <c r="C3244" i="5"/>
  <c r="A3245" i="5"/>
  <c r="B3245" i="5"/>
  <c r="C3245" i="5"/>
  <c r="A3246" i="5"/>
  <c r="B3246" i="5"/>
  <c r="C3246" i="5"/>
  <c r="A3247" i="5"/>
  <c r="B3247" i="5"/>
  <c r="C3247" i="5"/>
  <c r="A3248" i="5"/>
  <c r="B3248" i="5"/>
  <c r="C3248" i="5"/>
  <c r="A3249" i="5"/>
  <c r="B3249" i="5"/>
  <c r="C3249" i="5"/>
  <c r="A3250" i="5"/>
  <c r="B3250" i="5"/>
  <c r="C3250" i="5"/>
  <c r="A3251" i="5"/>
  <c r="B3251" i="5"/>
  <c r="C3251" i="5"/>
  <c r="A3252" i="5"/>
  <c r="B3252" i="5"/>
  <c r="C3252" i="5"/>
  <c r="A3253" i="5"/>
  <c r="B3253" i="5"/>
  <c r="C3253" i="5"/>
  <c r="A3254" i="5"/>
  <c r="B3254" i="5"/>
  <c r="C3254" i="5"/>
  <c r="A3255" i="5"/>
  <c r="B3255" i="5"/>
  <c r="C3255" i="5"/>
  <c r="A3256" i="5"/>
  <c r="B3256" i="5"/>
  <c r="C3256" i="5"/>
  <c r="A3257" i="5"/>
  <c r="B3257" i="5"/>
  <c r="C3257" i="5"/>
  <c r="A3258" i="5"/>
  <c r="B3258" i="5"/>
  <c r="C3258" i="5"/>
  <c r="A3259" i="5"/>
  <c r="B3259" i="5"/>
  <c r="C3259" i="5"/>
  <c r="A3260" i="5"/>
  <c r="B3260" i="5"/>
  <c r="C3260" i="5"/>
  <c r="A3261" i="5"/>
  <c r="B3261" i="5"/>
  <c r="C3261" i="5"/>
  <c r="A3262" i="5"/>
  <c r="B3262" i="5"/>
  <c r="C3262" i="5"/>
  <c r="A3263" i="5"/>
  <c r="B3263" i="5"/>
  <c r="C3263" i="5"/>
  <c r="A3264" i="5"/>
  <c r="B3264" i="5"/>
  <c r="C3264" i="5"/>
  <c r="A3265" i="5"/>
  <c r="B3265" i="5"/>
  <c r="C3265" i="5"/>
  <c r="A3266" i="5"/>
  <c r="B3266" i="5"/>
  <c r="C3266" i="5"/>
  <c r="A3267" i="5"/>
  <c r="B3267" i="5"/>
  <c r="C3267" i="5"/>
  <c r="A3268" i="5"/>
  <c r="B3268" i="5"/>
  <c r="C3268" i="5"/>
  <c r="A3269" i="5"/>
  <c r="B3269" i="5"/>
  <c r="C3269" i="5"/>
  <c r="A3270" i="5"/>
  <c r="B3270" i="5"/>
  <c r="C3270" i="5"/>
  <c r="A3271" i="5"/>
  <c r="B3271" i="5"/>
  <c r="C3271" i="5"/>
  <c r="A3272" i="5"/>
  <c r="B3272" i="5"/>
  <c r="C3272" i="5"/>
  <c r="A3273" i="5"/>
  <c r="B3273" i="5"/>
  <c r="C3273" i="5"/>
  <c r="A3274" i="5"/>
  <c r="B3274" i="5"/>
  <c r="C3274" i="5"/>
  <c r="A3275" i="5"/>
  <c r="B3275" i="5"/>
  <c r="C3275" i="5"/>
  <c r="A3276" i="5"/>
  <c r="B3276" i="5"/>
  <c r="C3276" i="5"/>
  <c r="A3277" i="5"/>
  <c r="B3277" i="5"/>
  <c r="C3277" i="5"/>
  <c r="A3278" i="5"/>
  <c r="B3278" i="5"/>
  <c r="C3278" i="5"/>
  <c r="A3279" i="5"/>
  <c r="B3279" i="5"/>
  <c r="C3279" i="5"/>
  <c r="A3280" i="5"/>
  <c r="B3280" i="5"/>
  <c r="C3280" i="5"/>
  <c r="A3281" i="5"/>
  <c r="B3281" i="5"/>
  <c r="C3281" i="5"/>
  <c r="A3282" i="5"/>
  <c r="B3282" i="5"/>
  <c r="C3282" i="5"/>
  <c r="A3283" i="5"/>
  <c r="B3283" i="5"/>
  <c r="C3283" i="5"/>
  <c r="A3284" i="5"/>
  <c r="B3284" i="5"/>
  <c r="C3284" i="5"/>
  <c r="A3285" i="5"/>
  <c r="B3285" i="5"/>
  <c r="C3285" i="5"/>
  <c r="A3286" i="5"/>
  <c r="B3286" i="5"/>
  <c r="C3286" i="5"/>
  <c r="A3287" i="5"/>
  <c r="B3287" i="5"/>
  <c r="C3287" i="5"/>
  <c r="A3288" i="5"/>
  <c r="B3288" i="5"/>
  <c r="C3288" i="5"/>
  <c r="A3289" i="5"/>
  <c r="B3289" i="5"/>
  <c r="C3289" i="5"/>
  <c r="A3290" i="5"/>
  <c r="B3290" i="5"/>
  <c r="C3290" i="5"/>
  <c r="A3291" i="5"/>
  <c r="B3291" i="5"/>
  <c r="C3291" i="5"/>
  <c r="A3292" i="5"/>
  <c r="B3292" i="5"/>
  <c r="C3292" i="5"/>
  <c r="A3293" i="5"/>
  <c r="B3293" i="5"/>
  <c r="C3293" i="5"/>
  <c r="A3294" i="5"/>
  <c r="B3294" i="5"/>
  <c r="C3294" i="5"/>
  <c r="A3295" i="5"/>
  <c r="B3295" i="5"/>
  <c r="C3295" i="5"/>
  <c r="A3296" i="5"/>
  <c r="B3296" i="5"/>
  <c r="C3296" i="5"/>
  <c r="A3297" i="5"/>
  <c r="B3297" i="5"/>
  <c r="C3297" i="5"/>
  <c r="A3298" i="5"/>
  <c r="B3298" i="5"/>
  <c r="C3298" i="5"/>
  <c r="A3299" i="5"/>
  <c r="B3299" i="5"/>
  <c r="C3299" i="5"/>
  <c r="A3300" i="5"/>
  <c r="B3300" i="5"/>
  <c r="C3300" i="5"/>
  <c r="A3301" i="5"/>
  <c r="B3301" i="5"/>
  <c r="C3301" i="5"/>
  <c r="A3302" i="5"/>
  <c r="B3302" i="5"/>
  <c r="C3302" i="5"/>
  <c r="A3303" i="5"/>
  <c r="B3303" i="5"/>
  <c r="C3303" i="5"/>
  <c r="A3304" i="5"/>
  <c r="B3304" i="5"/>
  <c r="C3304" i="5"/>
  <c r="A3305" i="5"/>
  <c r="B3305" i="5"/>
  <c r="C3305" i="5"/>
  <c r="A3306" i="5"/>
  <c r="B3306" i="5"/>
  <c r="C3306" i="5"/>
  <c r="A3307" i="5"/>
  <c r="B3307" i="5"/>
  <c r="C3307" i="5"/>
  <c r="A3308" i="5"/>
  <c r="B3308" i="5"/>
  <c r="C3308" i="5"/>
  <c r="A3309" i="5"/>
  <c r="B3309" i="5"/>
  <c r="C3309" i="5"/>
  <c r="A3310" i="5"/>
  <c r="B3310" i="5"/>
  <c r="C3310" i="5"/>
  <c r="A3311" i="5"/>
  <c r="B3311" i="5"/>
  <c r="C3311" i="5"/>
  <c r="A3312" i="5"/>
  <c r="B3312" i="5"/>
  <c r="C3312" i="5"/>
  <c r="A3313" i="5"/>
  <c r="B3313" i="5"/>
  <c r="C3313" i="5"/>
  <c r="A3314" i="5"/>
  <c r="B3314" i="5"/>
  <c r="C3314" i="5"/>
  <c r="A3315" i="5"/>
  <c r="B3315" i="5"/>
  <c r="C3315" i="5"/>
  <c r="A3316" i="5"/>
  <c r="B3316" i="5"/>
  <c r="C3316" i="5"/>
  <c r="A3317" i="5"/>
  <c r="B3317" i="5"/>
  <c r="C3317" i="5"/>
  <c r="A3318" i="5"/>
  <c r="B3318" i="5"/>
  <c r="C3318" i="5"/>
  <c r="A3319" i="5"/>
  <c r="B3319" i="5"/>
  <c r="C3319" i="5"/>
  <c r="A3320" i="5"/>
  <c r="B3320" i="5"/>
  <c r="C3320" i="5"/>
  <c r="A3321" i="5"/>
  <c r="B3321" i="5"/>
  <c r="C3321" i="5"/>
  <c r="A3322" i="5"/>
  <c r="B3322" i="5"/>
  <c r="C3322" i="5"/>
  <c r="A3323" i="5"/>
  <c r="B3323" i="5"/>
  <c r="C3323" i="5"/>
  <c r="A3324" i="5"/>
  <c r="B3324" i="5"/>
  <c r="C3324" i="5"/>
  <c r="A3325" i="5"/>
  <c r="B3325" i="5"/>
  <c r="C3325" i="5"/>
  <c r="A3326" i="5"/>
  <c r="B3326" i="5"/>
  <c r="C3326" i="5"/>
  <c r="A3327" i="5"/>
  <c r="B3327" i="5"/>
  <c r="C3327" i="5"/>
  <c r="A3328" i="5"/>
  <c r="B3328" i="5"/>
  <c r="C3328" i="5"/>
  <c r="A3329" i="5"/>
  <c r="B3329" i="5"/>
  <c r="C3329" i="5"/>
  <c r="A3330" i="5"/>
  <c r="B3330" i="5"/>
  <c r="C3330" i="5"/>
  <c r="A3331" i="5"/>
  <c r="B3331" i="5"/>
  <c r="C3331" i="5"/>
  <c r="A3332" i="5"/>
  <c r="B3332" i="5"/>
  <c r="C3332" i="5"/>
  <c r="A3333" i="5"/>
  <c r="B3333" i="5"/>
  <c r="C3333" i="5"/>
  <c r="A3334" i="5"/>
  <c r="B3334" i="5"/>
  <c r="C3334" i="5"/>
  <c r="A3335" i="5"/>
  <c r="B3335" i="5"/>
  <c r="C3335" i="5"/>
  <c r="A3336" i="5"/>
  <c r="B3336" i="5"/>
  <c r="C3336" i="5"/>
  <c r="A3337" i="5"/>
  <c r="B3337" i="5"/>
  <c r="C3337" i="5"/>
  <c r="A3338" i="5"/>
  <c r="B3338" i="5"/>
  <c r="C3338" i="5"/>
  <c r="A3339" i="5"/>
  <c r="B3339" i="5"/>
  <c r="C3339" i="5"/>
  <c r="A3340" i="5"/>
  <c r="B3340" i="5"/>
  <c r="C3340" i="5"/>
  <c r="A3341" i="5"/>
  <c r="B3341" i="5"/>
  <c r="C3341" i="5"/>
  <c r="A3342" i="5"/>
  <c r="B3342" i="5"/>
  <c r="C3342" i="5"/>
  <c r="A3343" i="5"/>
  <c r="B3343" i="5"/>
  <c r="C3343" i="5"/>
  <c r="A3344" i="5"/>
  <c r="B3344" i="5"/>
  <c r="C3344" i="5"/>
  <c r="A3345" i="5"/>
  <c r="B3345" i="5"/>
  <c r="C3345" i="5"/>
  <c r="A3346" i="5"/>
  <c r="B3346" i="5"/>
  <c r="C3346" i="5"/>
  <c r="A3347" i="5"/>
  <c r="B3347" i="5"/>
  <c r="C3347" i="5"/>
  <c r="A3348" i="5"/>
  <c r="B3348" i="5"/>
  <c r="C3348" i="5"/>
  <c r="A3349" i="5"/>
  <c r="B3349" i="5"/>
  <c r="C3349" i="5"/>
  <c r="A3350" i="5"/>
  <c r="B3350" i="5"/>
  <c r="C3350" i="5"/>
  <c r="A3351" i="5"/>
  <c r="B3351" i="5"/>
  <c r="C3351" i="5"/>
  <c r="A3352" i="5"/>
  <c r="B3352" i="5"/>
  <c r="C3352" i="5"/>
  <c r="A3353" i="5"/>
  <c r="B3353" i="5"/>
  <c r="C3353" i="5"/>
  <c r="A3354" i="5"/>
  <c r="B3354" i="5"/>
  <c r="C3354" i="5"/>
  <c r="A3355" i="5"/>
  <c r="B3355" i="5"/>
  <c r="C3355" i="5"/>
  <c r="A3356" i="5"/>
  <c r="B3356" i="5"/>
  <c r="C3356" i="5"/>
  <c r="A3357" i="5"/>
  <c r="B3357" i="5"/>
  <c r="C3357" i="5"/>
  <c r="A3358" i="5"/>
  <c r="B3358" i="5"/>
  <c r="C3358" i="5"/>
  <c r="A3359" i="5"/>
  <c r="B3359" i="5"/>
  <c r="C3359" i="5"/>
  <c r="A3360" i="5"/>
  <c r="B3360" i="5"/>
  <c r="C3360" i="5"/>
  <c r="A3361" i="5"/>
  <c r="B3361" i="5"/>
  <c r="C3361" i="5"/>
  <c r="A3362" i="5"/>
  <c r="B3362" i="5"/>
  <c r="C3362" i="5"/>
  <c r="A3363" i="5"/>
  <c r="B3363" i="5"/>
  <c r="C3363" i="5"/>
  <c r="A3364" i="5"/>
  <c r="B3364" i="5"/>
  <c r="C3364" i="5"/>
  <c r="A3365" i="5"/>
  <c r="B3365" i="5"/>
  <c r="C3365" i="5"/>
  <c r="A3366" i="5"/>
  <c r="B3366" i="5"/>
  <c r="C3366" i="5"/>
  <c r="A3367" i="5"/>
  <c r="B3367" i="5"/>
  <c r="C3367" i="5"/>
  <c r="A3368" i="5"/>
  <c r="B3368" i="5"/>
  <c r="C3368" i="5"/>
  <c r="A3369" i="5"/>
  <c r="B3369" i="5"/>
  <c r="C3369" i="5"/>
  <c r="A3370" i="5"/>
  <c r="B3370" i="5"/>
  <c r="C3370" i="5"/>
  <c r="A3371" i="5"/>
  <c r="B3371" i="5"/>
  <c r="C3371" i="5"/>
  <c r="A3372" i="5"/>
  <c r="B3372" i="5"/>
  <c r="C3372" i="5"/>
  <c r="A3373" i="5"/>
  <c r="B3373" i="5"/>
  <c r="C3373" i="5"/>
  <c r="A3374" i="5"/>
  <c r="B3374" i="5"/>
  <c r="C3374" i="5"/>
  <c r="A3375" i="5"/>
  <c r="B3375" i="5"/>
  <c r="C3375" i="5"/>
  <c r="A3376" i="5"/>
  <c r="B3376" i="5"/>
  <c r="C3376" i="5"/>
  <c r="A3377" i="5"/>
  <c r="B3377" i="5"/>
  <c r="C3377" i="5"/>
  <c r="A3378" i="5"/>
  <c r="B3378" i="5"/>
  <c r="C3378" i="5"/>
  <c r="A3379" i="5"/>
  <c r="B3379" i="5"/>
  <c r="C3379" i="5"/>
  <c r="A3380" i="5"/>
  <c r="B3380" i="5"/>
  <c r="C3380" i="5"/>
  <c r="A3381" i="5"/>
  <c r="B3381" i="5"/>
  <c r="C3381" i="5"/>
  <c r="A3382" i="5"/>
  <c r="B3382" i="5"/>
  <c r="C3382" i="5"/>
  <c r="A3383" i="5"/>
  <c r="B3383" i="5"/>
  <c r="C3383" i="5"/>
  <c r="A3384" i="5"/>
  <c r="B3384" i="5"/>
  <c r="C3384" i="5"/>
  <c r="A3385" i="5"/>
  <c r="B3385" i="5"/>
  <c r="C3385" i="5"/>
  <c r="A3386" i="5"/>
  <c r="B3386" i="5"/>
  <c r="C3386" i="5"/>
  <c r="A3387" i="5"/>
  <c r="B3387" i="5"/>
  <c r="C3387" i="5"/>
  <c r="A3388" i="5"/>
  <c r="B3388" i="5"/>
  <c r="C3388" i="5"/>
  <c r="A3389" i="5"/>
  <c r="B3389" i="5"/>
  <c r="C3389" i="5"/>
  <c r="A3390" i="5"/>
  <c r="B3390" i="5"/>
  <c r="C3390" i="5"/>
  <c r="A3391" i="5"/>
  <c r="B3391" i="5"/>
  <c r="C3391" i="5"/>
  <c r="A3392" i="5"/>
  <c r="B3392" i="5"/>
  <c r="C3392" i="5"/>
  <c r="A3393" i="5"/>
  <c r="B3393" i="5"/>
  <c r="C3393" i="5"/>
  <c r="A3394" i="5"/>
  <c r="B3394" i="5"/>
  <c r="C3394" i="5"/>
  <c r="A3395" i="5"/>
  <c r="B3395" i="5"/>
  <c r="C3395" i="5"/>
  <c r="A3396" i="5"/>
  <c r="B3396" i="5"/>
  <c r="C3396" i="5"/>
  <c r="A3397" i="5"/>
  <c r="B3397" i="5"/>
  <c r="C3397" i="5"/>
  <c r="A3398" i="5"/>
  <c r="B3398" i="5"/>
  <c r="C3398" i="5"/>
  <c r="A3399" i="5"/>
  <c r="B3399" i="5"/>
  <c r="C3399" i="5"/>
  <c r="A3400" i="5"/>
  <c r="B3400" i="5"/>
  <c r="C3400" i="5"/>
  <c r="A3401" i="5"/>
  <c r="B3401" i="5"/>
  <c r="C3401" i="5"/>
  <c r="A3402" i="5"/>
  <c r="B3402" i="5"/>
  <c r="C3402" i="5"/>
  <c r="A3403" i="5"/>
  <c r="B3403" i="5"/>
  <c r="C3403" i="5"/>
  <c r="A3404" i="5"/>
  <c r="B3404" i="5"/>
  <c r="C3404" i="5"/>
  <c r="A3405" i="5"/>
  <c r="B3405" i="5"/>
  <c r="C3405" i="5"/>
  <c r="A3406" i="5"/>
  <c r="B3406" i="5"/>
  <c r="C3406" i="5"/>
  <c r="A3407" i="5"/>
  <c r="B3407" i="5"/>
  <c r="C3407" i="5"/>
  <c r="A3408" i="5"/>
  <c r="B3408" i="5"/>
  <c r="C3408" i="5"/>
  <c r="A3409" i="5"/>
  <c r="B3409" i="5"/>
  <c r="C3409" i="5"/>
  <c r="A3410" i="5"/>
  <c r="B3410" i="5"/>
  <c r="C3410" i="5"/>
  <c r="A3411" i="5"/>
  <c r="B3411" i="5"/>
  <c r="C3411" i="5"/>
  <c r="A3412" i="5"/>
  <c r="B3412" i="5"/>
  <c r="C3412" i="5"/>
  <c r="A3413" i="5"/>
  <c r="B3413" i="5"/>
  <c r="C3413" i="5"/>
  <c r="A3414" i="5"/>
  <c r="B3414" i="5"/>
  <c r="C3414" i="5"/>
  <c r="A3415" i="5"/>
  <c r="B3415" i="5"/>
  <c r="C3415" i="5"/>
  <c r="A3416" i="5"/>
  <c r="B3416" i="5"/>
  <c r="C3416" i="5"/>
  <c r="A3417" i="5"/>
  <c r="B3417" i="5"/>
  <c r="C3417" i="5"/>
  <c r="A3418" i="5"/>
  <c r="B3418" i="5"/>
  <c r="C3418" i="5"/>
  <c r="A3419" i="5"/>
  <c r="B3419" i="5"/>
  <c r="C3419" i="5"/>
  <c r="A3420" i="5"/>
  <c r="B3420" i="5"/>
  <c r="C3420" i="5"/>
  <c r="A3421" i="5"/>
  <c r="B3421" i="5"/>
  <c r="C3421" i="5"/>
  <c r="A3422" i="5"/>
  <c r="B3422" i="5"/>
  <c r="C3422" i="5"/>
  <c r="A3423" i="5"/>
  <c r="B3423" i="5"/>
  <c r="C3423" i="5"/>
  <c r="A3424" i="5"/>
  <c r="B3424" i="5"/>
  <c r="C3424" i="5"/>
  <c r="A3425" i="5"/>
  <c r="B3425" i="5"/>
  <c r="C3425" i="5"/>
  <c r="A3426" i="5"/>
  <c r="B3426" i="5"/>
  <c r="C3426" i="5"/>
  <c r="A3427" i="5"/>
  <c r="B3427" i="5"/>
  <c r="C3427" i="5"/>
  <c r="A3428" i="5"/>
  <c r="B3428" i="5"/>
  <c r="C3428" i="5"/>
  <c r="A3429" i="5"/>
  <c r="B3429" i="5"/>
  <c r="C3429" i="5"/>
  <c r="A3430" i="5"/>
  <c r="B3430" i="5"/>
  <c r="C3430" i="5"/>
  <c r="A3431" i="5"/>
  <c r="B3431" i="5"/>
  <c r="C3431" i="5"/>
  <c r="A3432" i="5"/>
  <c r="B3432" i="5"/>
  <c r="C3432" i="5"/>
  <c r="A3433" i="5"/>
  <c r="B3433" i="5"/>
  <c r="C3433" i="5"/>
  <c r="A3434" i="5"/>
  <c r="B3434" i="5"/>
  <c r="C3434" i="5"/>
  <c r="A3435" i="5"/>
  <c r="B3435" i="5"/>
  <c r="C3435" i="5"/>
  <c r="A3436" i="5"/>
  <c r="B3436" i="5"/>
  <c r="C3436" i="5"/>
  <c r="A3437" i="5"/>
  <c r="B3437" i="5"/>
  <c r="C3437" i="5"/>
  <c r="A3438" i="5"/>
  <c r="B3438" i="5"/>
  <c r="C3438" i="5"/>
  <c r="A3439" i="5"/>
  <c r="B3439" i="5"/>
  <c r="C3439" i="5"/>
  <c r="A3440" i="5"/>
  <c r="B3440" i="5"/>
  <c r="C3440" i="5"/>
  <c r="A3441" i="5"/>
  <c r="B3441" i="5"/>
  <c r="C3441" i="5"/>
  <c r="A3442" i="5"/>
  <c r="B3442" i="5"/>
  <c r="C3442" i="5"/>
  <c r="A3443" i="5"/>
  <c r="B3443" i="5"/>
  <c r="C3443" i="5"/>
  <c r="A3444" i="5"/>
  <c r="B3444" i="5"/>
  <c r="C3444" i="5"/>
  <c r="A3445" i="5"/>
  <c r="B3445" i="5"/>
  <c r="C3445" i="5"/>
  <c r="A3446" i="5"/>
  <c r="B3446" i="5"/>
  <c r="C3446" i="5"/>
  <c r="A3447" i="5"/>
  <c r="B3447" i="5"/>
  <c r="C3447" i="5"/>
  <c r="A3448" i="5"/>
  <c r="B3448" i="5"/>
  <c r="C3448" i="5"/>
  <c r="A3449" i="5"/>
  <c r="B3449" i="5"/>
  <c r="C3449" i="5"/>
  <c r="A3450" i="5"/>
  <c r="B3450" i="5"/>
  <c r="C3450" i="5"/>
  <c r="A3451" i="5"/>
  <c r="B3451" i="5"/>
  <c r="C3451" i="5"/>
  <c r="A3452" i="5"/>
  <c r="B3452" i="5"/>
  <c r="C3452" i="5"/>
  <c r="A3453" i="5"/>
  <c r="B3453" i="5"/>
  <c r="C3453" i="5"/>
  <c r="A3454" i="5"/>
  <c r="B3454" i="5"/>
  <c r="C3454" i="5"/>
  <c r="A3455" i="5"/>
  <c r="B3455" i="5"/>
  <c r="C3455" i="5"/>
  <c r="A3456" i="5"/>
  <c r="B3456" i="5"/>
  <c r="C3456" i="5"/>
  <c r="A3457" i="5"/>
  <c r="B3457" i="5"/>
  <c r="C3457" i="5"/>
  <c r="A3458" i="5"/>
  <c r="B3458" i="5"/>
  <c r="C3458" i="5"/>
  <c r="A3459" i="5"/>
  <c r="B3459" i="5"/>
  <c r="C3459" i="5"/>
  <c r="A3460" i="5"/>
  <c r="B3460" i="5"/>
  <c r="C3460" i="5"/>
  <c r="A3461" i="5"/>
  <c r="B3461" i="5"/>
  <c r="C3461" i="5"/>
  <c r="A3462" i="5"/>
  <c r="B3462" i="5"/>
  <c r="C3462" i="5"/>
  <c r="A3463" i="5"/>
  <c r="B3463" i="5"/>
  <c r="C3463" i="5"/>
  <c r="A3464" i="5"/>
  <c r="B3464" i="5"/>
  <c r="C3464" i="5"/>
  <c r="A3465" i="5"/>
  <c r="B3465" i="5"/>
  <c r="C3465" i="5"/>
  <c r="A3466" i="5"/>
  <c r="B3466" i="5"/>
  <c r="C3466" i="5"/>
  <c r="A3467" i="5"/>
  <c r="B3467" i="5"/>
  <c r="C3467" i="5"/>
  <c r="A3468" i="5"/>
  <c r="B3468" i="5"/>
  <c r="C3468" i="5"/>
  <c r="A3469" i="5"/>
  <c r="B3469" i="5"/>
  <c r="C3469" i="5"/>
  <c r="A3470" i="5"/>
  <c r="B3470" i="5"/>
  <c r="C3470" i="5"/>
  <c r="A3471" i="5"/>
  <c r="B3471" i="5"/>
  <c r="C3471" i="5"/>
  <c r="A3472" i="5"/>
  <c r="B3472" i="5"/>
  <c r="C3472" i="5"/>
  <c r="A3473" i="5"/>
  <c r="B3473" i="5"/>
  <c r="C3473" i="5"/>
  <c r="A3474" i="5"/>
  <c r="B3474" i="5"/>
  <c r="C3474" i="5"/>
  <c r="A3475" i="5"/>
  <c r="B3475" i="5"/>
  <c r="C3475" i="5"/>
  <c r="A3476" i="5"/>
  <c r="B3476" i="5"/>
  <c r="C3476" i="5"/>
  <c r="A3477" i="5"/>
  <c r="B3477" i="5"/>
  <c r="C3477" i="5"/>
  <c r="A3478" i="5"/>
  <c r="B3478" i="5"/>
  <c r="C3478" i="5"/>
  <c r="A3479" i="5"/>
  <c r="B3479" i="5"/>
  <c r="C3479" i="5"/>
  <c r="A3480" i="5"/>
  <c r="B3480" i="5"/>
  <c r="C3480" i="5"/>
  <c r="A3481" i="5"/>
  <c r="B3481" i="5"/>
  <c r="C3481" i="5"/>
  <c r="A3482" i="5"/>
  <c r="B3482" i="5"/>
  <c r="C3482" i="5"/>
  <c r="A3483" i="5"/>
  <c r="B3483" i="5"/>
  <c r="C3483" i="5"/>
  <c r="A3484" i="5"/>
  <c r="B3484" i="5"/>
  <c r="C3484" i="5"/>
  <c r="A3485" i="5"/>
  <c r="B3485" i="5"/>
  <c r="C3485" i="5"/>
  <c r="A3486" i="5"/>
  <c r="B3486" i="5"/>
  <c r="C3486" i="5"/>
  <c r="A3487" i="5"/>
  <c r="B3487" i="5"/>
  <c r="C3487" i="5"/>
  <c r="A3488" i="5"/>
  <c r="B3488" i="5"/>
  <c r="C3488" i="5"/>
  <c r="A3489" i="5"/>
  <c r="B3489" i="5"/>
  <c r="C3489" i="5"/>
  <c r="A3490" i="5"/>
  <c r="B3490" i="5"/>
  <c r="C3490" i="5"/>
  <c r="A3491" i="5"/>
  <c r="B3491" i="5"/>
  <c r="C3491" i="5"/>
  <c r="A3492" i="5"/>
  <c r="B3492" i="5"/>
  <c r="C3492" i="5"/>
  <c r="A3493" i="5"/>
  <c r="B3493" i="5"/>
  <c r="C3493" i="5"/>
  <c r="A3494" i="5"/>
  <c r="B3494" i="5"/>
  <c r="C3494" i="5"/>
  <c r="A3495" i="5"/>
  <c r="B3495" i="5"/>
  <c r="C3495" i="5"/>
  <c r="A3496" i="5"/>
  <c r="B3496" i="5"/>
  <c r="C3496" i="5"/>
  <c r="A3497" i="5"/>
  <c r="B3497" i="5"/>
  <c r="C3497" i="5"/>
  <c r="A3498" i="5"/>
  <c r="B3498" i="5"/>
  <c r="C3498" i="5"/>
  <c r="A3499" i="5"/>
  <c r="B3499" i="5"/>
  <c r="C3499" i="5"/>
  <c r="A3500" i="5"/>
  <c r="B3500" i="5"/>
  <c r="C3500" i="5"/>
  <c r="A3501" i="5"/>
  <c r="B3501" i="5"/>
  <c r="C3501" i="5"/>
  <c r="A3502" i="5"/>
  <c r="B3502" i="5"/>
  <c r="C3502" i="5"/>
  <c r="A3503" i="5"/>
  <c r="B3503" i="5"/>
  <c r="C3503" i="5"/>
  <c r="A3504" i="5"/>
  <c r="B3504" i="5"/>
  <c r="C3504" i="5"/>
  <c r="A3505" i="5"/>
  <c r="B3505" i="5"/>
  <c r="C3505" i="5"/>
  <c r="A3506" i="5"/>
  <c r="B3506" i="5"/>
  <c r="C3506" i="5"/>
  <c r="A3507" i="5"/>
  <c r="B3507" i="5"/>
  <c r="C3507" i="5"/>
  <c r="A3508" i="5"/>
  <c r="B3508" i="5"/>
  <c r="C3508" i="5"/>
  <c r="A3509" i="5"/>
  <c r="B3509" i="5"/>
  <c r="C3509" i="5"/>
  <c r="A3510" i="5"/>
  <c r="B3510" i="5"/>
  <c r="C3510" i="5"/>
  <c r="A3511" i="5"/>
  <c r="B3511" i="5"/>
  <c r="C3511" i="5"/>
  <c r="A3512" i="5"/>
  <c r="B3512" i="5"/>
  <c r="C3512" i="5"/>
  <c r="A3513" i="5"/>
  <c r="B3513" i="5"/>
  <c r="C3513" i="5"/>
  <c r="A3514" i="5"/>
  <c r="B3514" i="5"/>
  <c r="C3514" i="5"/>
  <c r="A3515" i="5"/>
  <c r="B3515" i="5"/>
  <c r="C3515" i="5"/>
  <c r="A3516" i="5"/>
  <c r="B3516" i="5"/>
  <c r="C3516" i="5"/>
  <c r="A3517" i="5"/>
  <c r="B3517" i="5"/>
  <c r="C3517" i="5"/>
  <c r="A3518" i="5"/>
  <c r="B3518" i="5"/>
  <c r="C3518" i="5"/>
  <c r="A3519" i="5"/>
  <c r="B3519" i="5"/>
  <c r="C3519" i="5"/>
  <c r="A3520" i="5"/>
  <c r="B3520" i="5"/>
  <c r="C3520" i="5"/>
  <c r="A3521" i="5"/>
  <c r="B3521" i="5"/>
  <c r="C3521" i="5"/>
  <c r="A3522" i="5"/>
  <c r="B3522" i="5"/>
  <c r="C3522" i="5"/>
  <c r="A3523" i="5"/>
  <c r="B3523" i="5"/>
  <c r="C3523" i="5"/>
  <c r="A3524" i="5"/>
  <c r="B3524" i="5"/>
  <c r="C3524" i="5"/>
  <c r="A3525" i="5"/>
  <c r="B3525" i="5"/>
  <c r="C3525" i="5"/>
  <c r="A3526" i="5"/>
  <c r="B3526" i="5"/>
  <c r="C3526" i="5"/>
  <c r="A3527" i="5"/>
  <c r="B3527" i="5"/>
  <c r="C3527" i="5"/>
  <c r="A3528" i="5"/>
  <c r="B3528" i="5"/>
  <c r="C3528" i="5"/>
  <c r="A3529" i="5"/>
  <c r="B3529" i="5"/>
  <c r="C3529" i="5"/>
  <c r="A3530" i="5"/>
  <c r="B3530" i="5"/>
  <c r="C3530" i="5"/>
  <c r="A3531" i="5"/>
  <c r="B3531" i="5"/>
  <c r="C3531" i="5"/>
  <c r="A3532" i="5"/>
  <c r="B3532" i="5"/>
  <c r="C3532" i="5"/>
  <c r="A3533" i="5"/>
  <c r="B3533" i="5"/>
  <c r="C3533" i="5"/>
  <c r="A3534" i="5"/>
  <c r="B3534" i="5"/>
  <c r="C3534" i="5"/>
  <c r="A3535" i="5"/>
  <c r="B3535" i="5"/>
  <c r="C3535" i="5"/>
  <c r="A3536" i="5"/>
  <c r="B3536" i="5"/>
  <c r="C3536" i="5"/>
  <c r="A3537" i="5"/>
  <c r="B3537" i="5"/>
  <c r="C3537" i="5"/>
  <c r="A3538" i="5"/>
  <c r="B3538" i="5"/>
  <c r="C3538" i="5"/>
  <c r="A3539" i="5"/>
  <c r="B3539" i="5"/>
  <c r="C3539" i="5"/>
  <c r="A3540" i="5"/>
  <c r="B3540" i="5"/>
  <c r="C3540" i="5"/>
  <c r="A3541" i="5"/>
  <c r="B3541" i="5"/>
  <c r="C3541" i="5"/>
  <c r="A3542" i="5"/>
  <c r="B3542" i="5"/>
  <c r="C3542" i="5"/>
  <c r="A3543" i="5"/>
  <c r="B3543" i="5"/>
  <c r="C3543" i="5"/>
  <c r="A3544" i="5"/>
  <c r="B3544" i="5"/>
  <c r="C3544" i="5"/>
  <c r="A3545" i="5"/>
  <c r="B3545" i="5"/>
  <c r="C3545" i="5"/>
  <c r="A3546" i="5"/>
  <c r="B3546" i="5"/>
  <c r="C3546" i="5"/>
  <c r="A3547" i="5"/>
  <c r="B3547" i="5"/>
  <c r="C3547" i="5"/>
  <c r="A3548" i="5"/>
  <c r="B3548" i="5"/>
  <c r="C3548" i="5"/>
  <c r="A3549" i="5"/>
  <c r="B3549" i="5"/>
  <c r="C3549" i="5"/>
  <c r="A3550" i="5"/>
  <c r="B3550" i="5"/>
  <c r="C3550" i="5"/>
  <c r="A3551" i="5"/>
  <c r="B3551" i="5"/>
  <c r="C3551" i="5"/>
  <c r="A3552" i="5"/>
  <c r="B3552" i="5"/>
  <c r="C3552" i="5"/>
  <c r="A3553" i="5"/>
  <c r="B3553" i="5"/>
  <c r="C3553" i="5"/>
  <c r="A3554" i="5"/>
  <c r="B3554" i="5"/>
  <c r="C3554" i="5"/>
  <c r="A3555" i="5"/>
  <c r="B3555" i="5"/>
  <c r="C3555" i="5"/>
  <c r="A3556" i="5"/>
  <c r="B3556" i="5"/>
  <c r="C3556" i="5"/>
  <c r="A3557" i="5"/>
  <c r="B3557" i="5"/>
  <c r="C3557" i="5"/>
  <c r="A3558" i="5"/>
  <c r="B3558" i="5"/>
  <c r="C3558" i="5"/>
  <c r="A3559" i="5"/>
  <c r="B3559" i="5"/>
  <c r="C3559" i="5"/>
  <c r="A3560" i="5"/>
  <c r="B3560" i="5"/>
  <c r="C3560" i="5"/>
  <c r="A3561" i="5"/>
  <c r="B3561" i="5"/>
  <c r="C3561" i="5"/>
  <c r="A3562" i="5"/>
  <c r="B3562" i="5"/>
  <c r="C3562" i="5"/>
  <c r="A3563" i="5"/>
  <c r="B3563" i="5"/>
  <c r="C3563" i="5"/>
  <c r="A3564" i="5"/>
  <c r="B3564" i="5"/>
  <c r="C3564" i="5"/>
  <c r="A3565" i="5"/>
  <c r="B3565" i="5"/>
  <c r="C3565" i="5"/>
  <c r="A3566" i="5"/>
  <c r="B3566" i="5"/>
  <c r="C3566" i="5"/>
  <c r="A3567" i="5"/>
  <c r="B3567" i="5"/>
  <c r="C3567" i="5"/>
  <c r="A3568" i="5"/>
  <c r="B3568" i="5"/>
  <c r="C3568" i="5"/>
  <c r="A3569" i="5"/>
  <c r="B3569" i="5"/>
  <c r="C3569" i="5"/>
  <c r="A3570" i="5"/>
  <c r="B3570" i="5"/>
  <c r="C3570" i="5"/>
  <c r="A3571" i="5"/>
  <c r="B3571" i="5"/>
  <c r="C3571" i="5"/>
  <c r="A3572" i="5"/>
  <c r="B3572" i="5"/>
  <c r="C3572" i="5"/>
  <c r="A3573" i="5"/>
  <c r="B3573" i="5"/>
  <c r="C3573" i="5"/>
  <c r="A3574" i="5"/>
  <c r="B3574" i="5"/>
  <c r="C3574" i="5"/>
  <c r="A3575" i="5"/>
  <c r="B3575" i="5"/>
  <c r="C3575" i="5"/>
  <c r="A3576" i="5"/>
  <c r="B3576" i="5"/>
  <c r="C3576" i="5"/>
  <c r="A3577" i="5"/>
  <c r="B3577" i="5"/>
  <c r="C3577" i="5"/>
  <c r="A3578" i="5"/>
  <c r="B3578" i="5"/>
  <c r="C3578" i="5"/>
  <c r="A3579" i="5"/>
  <c r="B3579" i="5"/>
  <c r="C3579" i="5"/>
  <c r="A3580" i="5"/>
  <c r="B3580" i="5"/>
  <c r="C3580" i="5"/>
  <c r="A3581" i="5"/>
  <c r="B3581" i="5"/>
  <c r="C3581" i="5"/>
  <c r="A3582" i="5"/>
  <c r="B3582" i="5"/>
  <c r="C3582" i="5"/>
  <c r="A3583" i="5"/>
  <c r="B3583" i="5"/>
  <c r="C3583" i="5"/>
  <c r="A3584" i="5"/>
  <c r="B3584" i="5"/>
  <c r="C3584" i="5"/>
  <c r="A3585" i="5"/>
  <c r="B3585" i="5"/>
  <c r="C3585" i="5"/>
  <c r="A3586" i="5"/>
  <c r="B3586" i="5"/>
  <c r="C3586" i="5"/>
  <c r="A3587" i="5"/>
  <c r="B3587" i="5"/>
  <c r="C3587" i="5"/>
  <c r="A3588" i="5"/>
  <c r="B3588" i="5"/>
  <c r="C3588" i="5"/>
  <c r="A3589" i="5"/>
  <c r="B3589" i="5"/>
  <c r="C3589" i="5"/>
  <c r="A3590" i="5"/>
  <c r="B3590" i="5"/>
  <c r="C3590" i="5"/>
  <c r="A3591" i="5"/>
  <c r="B3591" i="5"/>
  <c r="C3591" i="5"/>
  <c r="A3592" i="5"/>
  <c r="B3592" i="5"/>
  <c r="C3592" i="5"/>
  <c r="A3593" i="5"/>
  <c r="B3593" i="5"/>
  <c r="C3593" i="5"/>
  <c r="A3594" i="5"/>
  <c r="B3594" i="5"/>
  <c r="C3594" i="5"/>
  <c r="A3595" i="5"/>
  <c r="B3595" i="5"/>
  <c r="C3595" i="5"/>
  <c r="A3596" i="5"/>
  <c r="B3596" i="5"/>
  <c r="C3596" i="5"/>
  <c r="A3597" i="5"/>
  <c r="B3597" i="5"/>
  <c r="C3597" i="5"/>
  <c r="A3598" i="5"/>
  <c r="B3598" i="5"/>
  <c r="C3598" i="5"/>
  <c r="A3599" i="5"/>
  <c r="B3599" i="5"/>
  <c r="C3599" i="5"/>
  <c r="A3600" i="5"/>
  <c r="B3600" i="5"/>
  <c r="C3600" i="5"/>
  <c r="A3601" i="5"/>
  <c r="B3601" i="5"/>
  <c r="C3601" i="5"/>
  <c r="A3602" i="5"/>
  <c r="B3602" i="5"/>
  <c r="C3602" i="5"/>
  <c r="A3603" i="5"/>
  <c r="B3603" i="5"/>
  <c r="C3603" i="5"/>
  <c r="A3604" i="5"/>
  <c r="B3604" i="5"/>
  <c r="C3604" i="5"/>
  <c r="A3605" i="5"/>
  <c r="B3605" i="5"/>
  <c r="C3605" i="5"/>
  <c r="A3606" i="5"/>
  <c r="B3606" i="5"/>
  <c r="C3606" i="5"/>
  <c r="A3607" i="5"/>
  <c r="B3607" i="5"/>
  <c r="C3607" i="5"/>
  <c r="A3608" i="5"/>
  <c r="B3608" i="5"/>
  <c r="C3608" i="5"/>
  <c r="A3609" i="5"/>
  <c r="B3609" i="5"/>
  <c r="C3609" i="5"/>
  <c r="A3610" i="5"/>
  <c r="B3610" i="5"/>
  <c r="C3610" i="5"/>
  <c r="A3611" i="5"/>
  <c r="B3611" i="5"/>
  <c r="C3611" i="5"/>
  <c r="A3612" i="5"/>
  <c r="B3612" i="5"/>
  <c r="C3612" i="5"/>
  <c r="A3613" i="5"/>
  <c r="B3613" i="5"/>
  <c r="C3613" i="5"/>
  <c r="A3614" i="5"/>
  <c r="B3614" i="5"/>
  <c r="C3614" i="5"/>
  <c r="A3615" i="5"/>
  <c r="B3615" i="5"/>
  <c r="C3615" i="5"/>
  <c r="A3616" i="5"/>
  <c r="B3616" i="5"/>
  <c r="C3616" i="5"/>
  <c r="A3617" i="5"/>
  <c r="B3617" i="5"/>
  <c r="C3617" i="5"/>
  <c r="A3618" i="5"/>
  <c r="B3618" i="5"/>
  <c r="C3618" i="5"/>
  <c r="A3619" i="5"/>
  <c r="B3619" i="5"/>
  <c r="C3619" i="5"/>
  <c r="A3620" i="5"/>
  <c r="B3620" i="5"/>
  <c r="C3620" i="5"/>
  <c r="A3621" i="5"/>
  <c r="B3621" i="5"/>
  <c r="C3621" i="5"/>
  <c r="A3622" i="5"/>
  <c r="B3622" i="5"/>
  <c r="C3622" i="5"/>
  <c r="A3623" i="5"/>
  <c r="B3623" i="5"/>
  <c r="C3623" i="5"/>
  <c r="A3624" i="5"/>
  <c r="B3624" i="5"/>
  <c r="C3624" i="5"/>
  <c r="A3625" i="5"/>
  <c r="B3625" i="5"/>
  <c r="C3625" i="5"/>
  <c r="A3626" i="5"/>
  <c r="B3626" i="5"/>
  <c r="C3626" i="5"/>
  <c r="A3627" i="5"/>
  <c r="B3627" i="5"/>
  <c r="C3627" i="5"/>
  <c r="A3628" i="5"/>
  <c r="B3628" i="5"/>
  <c r="C3628" i="5"/>
  <c r="A3629" i="5"/>
  <c r="B3629" i="5"/>
  <c r="C3629" i="5"/>
  <c r="A3630" i="5"/>
  <c r="B3630" i="5"/>
  <c r="C3630" i="5"/>
  <c r="A3631" i="5"/>
  <c r="B3631" i="5"/>
  <c r="C3631" i="5"/>
  <c r="A3632" i="5"/>
  <c r="B3632" i="5"/>
  <c r="C3632" i="5"/>
  <c r="A3633" i="5"/>
  <c r="B3633" i="5"/>
  <c r="C3633" i="5"/>
  <c r="A3634" i="5"/>
  <c r="B3634" i="5"/>
  <c r="C3634" i="5"/>
  <c r="A3635" i="5"/>
  <c r="B3635" i="5"/>
  <c r="C3635" i="5"/>
  <c r="A3636" i="5"/>
  <c r="B3636" i="5"/>
  <c r="C3636" i="5"/>
  <c r="A3637" i="5"/>
  <c r="B3637" i="5"/>
  <c r="C3637" i="5"/>
  <c r="A3638" i="5"/>
  <c r="B3638" i="5"/>
  <c r="C3638" i="5"/>
  <c r="A3639" i="5"/>
  <c r="B3639" i="5"/>
  <c r="C3639" i="5"/>
  <c r="A3640" i="5"/>
  <c r="B3640" i="5"/>
  <c r="C3640" i="5"/>
  <c r="A3641" i="5"/>
  <c r="B3641" i="5"/>
  <c r="C3641" i="5"/>
  <c r="A3642" i="5"/>
  <c r="B3642" i="5"/>
  <c r="C3642" i="5"/>
  <c r="A3643" i="5"/>
  <c r="B3643" i="5"/>
  <c r="C3643" i="5"/>
  <c r="A3644" i="5"/>
  <c r="B3644" i="5"/>
  <c r="C3644" i="5"/>
  <c r="A3645" i="5"/>
  <c r="B3645" i="5"/>
  <c r="C3645" i="5"/>
  <c r="A3646" i="5"/>
  <c r="B3646" i="5"/>
  <c r="C3646" i="5"/>
  <c r="A3647" i="5"/>
  <c r="B3647" i="5"/>
  <c r="C3647" i="5"/>
  <c r="A3648" i="5"/>
  <c r="B3648" i="5"/>
  <c r="C3648" i="5"/>
  <c r="A3649" i="5"/>
  <c r="B3649" i="5"/>
  <c r="C3649" i="5"/>
  <c r="A3650" i="5"/>
  <c r="B3650" i="5"/>
  <c r="C3650" i="5"/>
  <c r="A3651" i="5"/>
  <c r="B3651" i="5"/>
  <c r="C3651" i="5"/>
  <c r="A3652" i="5"/>
  <c r="B3652" i="5"/>
  <c r="C3652" i="5"/>
  <c r="A3653" i="5"/>
  <c r="B3653" i="5"/>
  <c r="C3653" i="5"/>
  <c r="A3654" i="5"/>
  <c r="B3654" i="5"/>
  <c r="C3654" i="5"/>
  <c r="A3655" i="5"/>
  <c r="B3655" i="5"/>
  <c r="C3655" i="5"/>
  <c r="A3656" i="5"/>
  <c r="B3656" i="5"/>
  <c r="C3656" i="5"/>
  <c r="A3657" i="5"/>
  <c r="B3657" i="5"/>
  <c r="C3657" i="5"/>
  <c r="A3658" i="5"/>
  <c r="B3658" i="5"/>
  <c r="C3658" i="5"/>
  <c r="A3659" i="5"/>
  <c r="B3659" i="5"/>
  <c r="C3659" i="5"/>
  <c r="A3660" i="5"/>
  <c r="B3660" i="5"/>
  <c r="C3660" i="5"/>
  <c r="A3661" i="5"/>
  <c r="B3661" i="5"/>
  <c r="C3661" i="5"/>
  <c r="A3662" i="5"/>
  <c r="B3662" i="5"/>
  <c r="C3662" i="5"/>
  <c r="A3663" i="5"/>
  <c r="B3663" i="5"/>
  <c r="C3663" i="5"/>
  <c r="A3664" i="5"/>
  <c r="B3664" i="5"/>
  <c r="C3664" i="5"/>
  <c r="A3665" i="5"/>
  <c r="B3665" i="5"/>
  <c r="C3665" i="5"/>
  <c r="A3666" i="5"/>
  <c r="B3666" i="5"/>
  <c r="C3666" i="5"/>
  <c r="A3667" i="5"/>
  <c r="B3667" i="5"/>
  <c r="C3667" i="5"/>
  <c r="A3668" i="5"/>
  <c r="B3668" i="5"/>
  <c r="C3668" i="5"/>
  <c r="A3669" i="5"/>
  <c r="B3669" i="5"/>
  <c r="C3669" i="5"/>
  <c r="A3670" i="5"/>
  <c r="B3670" i="5"/>
  <c r="C3670" i="5"/>
  <c r="A3671" i="5"/>
  <c r="B3671" i="5"/>
  <c r="C3671" i="5"/>
  <c r="A3672" i="5"/>
  <c r="B3672" i="5"/>
  <c r="C3672" i="5"/>
  <c r="A3673" i="5"/>
  <c r="B3673" i="5"/>
  <c r="C3673" i="5"/>
  <c r="A3674" i="5"/>
  <c r="B3674" i="5"/>
  <c r="C3674" i="5"/>
  <c r="A3675" i="5"/>
  <c r="B3675" i="5"/>
  <c r="C3675" i="5"/>
  <c r="A3676" i="5"/>
  <c r="B3676" i="5"/>
  <c r="C3676" i="5"/>
  <c r="A3677" i="5"/>
  <c r="B3677" i="5"/>
  <c r="C3677" i="5"/>
  <c r="A3678" i="5"/>
  <c r="B3678" i="5"/>
  <c r="C3678" i="5"/>
  <c r="A3679" i="5"/>
  <c r="B3679" i="5"/>
  <c r="C3679" i="5"/>
  <c r="A3680" i="5"/>
  <c r="B3680" i="5"/>
  <c r="C3680" i="5"/>
  <c r="A3681" i="5"/>
  <c r="B3681" i="5"/>
  <c r="C3681" i="5"/>
  <c r="A3682" i="5"/>
  <c r="B3682" i="5"/>
  <c r="C3682" i="5"/>
  <c r="A3683" i="5"/>
  <c r="B3683" i="5"/>
  <c r="C3683" i="5"/>
  <c r="A3684" i="5"/>
  <c r="B3684" i="5"/>
  <c r="C3684" i="5"/>
  <c r="A3685" i="5"/>
  <c r="B3685" i="5"/>
  <c r="C3685" i="5"/>
  <c r="A3686" i="5"/>
  <c r="B3686" i="5"/>
  <c r="C3686" i="5"/>
  <c r="A3687" i="5"/>
  <c r="B3687" i="5"/>
  <c r="C3687" i="5"/>
  <c r="A3688" i="5"/>
  <c r="B3688" i="5"/>
  <c r="C3688" i="5"/>
  <c r="A3689" i="5"/>
  <c r="B3689" i="5"/>
  <c r="C3689" i="5"/>
  <c r="A3690" i="5"/>
  <c r="B3690" i="5"/>
  <c r="C3690" i="5"/>
  <c r="A3691" i="5"/>
  <c r="B3691" i="5"/>
  <c r="C3691" i="5"/>
  <c r="A3692" i="5"/>
  <c r="B3692" i="5"/>
  <c r="C3692" i="5"/>
  <c r="A3693" i="5"/>
  <c r="B3693" i="5"/>
  <c r="C3693" i="5"/>
  <c r="A3694" i="5"/>
  <c r="B3694" i="5"/>
  <c r="C3694" i="5"/>
  <c r="A3695" i="5"/>
  <c r="B3695" i="5"/>
  <c r="C3695" i="5"/>
  <c r="A3696" i="5"/>
  <c r="B3696" i="5"/>
  <c r="C3696" i="5"/>
  <c r="A3697" i="5"/>
  <c r="B3697" i="5"/>
  <c r="C3697" i="5"/>
  <c r="A3698" i="5"/>
  <c r="B3698" i="5"/>
  <c r="C3698" i="5"/>
  <c r="A3699" i="5"/>
  <c r="B3699" i="5"/>
  <c r="C3699" i="5"/>
  <c r="A3700" i="5"/>
  <c r="B3700" i="5"/>
  <c r="C3700" i="5"/>
  <c r="A3701" i="5"/>
  <c r="B3701" i="5"/>
  <c r="C3701" i="5"/>
  <c r="A3702" i="5"/>
  <c r="B3702" i="5"/>
  <c r="C3702" i="5"/>
  <c r="A3703" i="5"/>
  <c r="B3703" i="5"/>
  <c r="C3703" i="5"/>
  <c r="A3704" i="5"/>
  <c r="B3704" i="5"/>
  <c r="C3704" i="5"/>
  <c r="A3705" i="5"/>
  <c r="B3705" i="5"/>
  <c r="C3705" i="5"/>
  <c r="A3706" i="5"/>
  <c r="B3706" i="5"/>
  <c r="C3706" i="5"/>
  <c r="A3707" i="5"/>
  <c r="B3707" i="5"/>
  <c r="C3707" i="5"/>
  <c r="A3708" i="5"/>
  <c r="B3708" i="5"/>
  <c r="C3708" i="5"/>
  <c r="A3709" i="5"/>
  <c r="B3709" i="5"/>
  <c r="C3709" i="5"/>
  <c r="A3710" i="5"/>
  <c r="B3710" i="5"/>
  <c r="C3710" i="5"/>
  <c r="A3711" i="5"/>
  <c r="B3711" i="5"/>
  <c r="C3711" i="5"/>
  <c r="A3712" i="5"/>
  <c r="B3712" i="5"/>
  <c r="C3712" i="5"/>
  <c r="A3713" i="5"/>
  <c r="B3713" i="5"/>
  <c r="C3713" i="5"/>
  <c r="A3714" i="5"/>
  <c r="B3714" i="5"/>
  <c r="C3714" i="5"/>
  <c r="A3715" i="5"/>
  <c r="B3715" i="5"/>
  <c r="C3715" i="5"/>
  <c r="A3716" i="5"/>
  <c r="B3716" i="5"/>
  <c r="C3716" i="5"/>
  <c r="A3717" i="5"/>
  <c r="B3717" i="5"/>
  <c r="C3717" i="5"/>
  <c r="A3718" i="5"/>
  <c r="B3718" i="5"/>
  <c r="C3718" i="5"/>
  <c r="A3719" i="5"/>
  <c r="B3719" i="5"/>
  <c r="C3719" i="5"/>
  <c r="A3720" i="5"/>
  <c r="B3720" i="5"/>
  <c r="C3720" i="5"/>
  <c r="A3721" i="5"/>
  <c r="B3721" i="5"/>
  <c r="C3721" i="5"/>
  <c r="A3722" i="5"/>
  <c r="B3722" i="5"/>
  <c r="C3722" i="5"/>
  <c r="A3723" i="5"/>
  <c r="B3723" i="5"/>
  <c r="C3723" i="5"/>
  <c r="A3724" i="5"/>
  <c r="B3724" i="5"/>
  <c r="C3724" i="5"/>
  <c r="A3725" i="5"/>
  <c r="B3725" i="5"/>
  <c r="C3725" i="5"/>
  <c r="A3726" i="5"/>
  <c r="B3726" i="5"/>
  <c r="C3726" i="5"/>
  <c r="A3727" i="5"/>
  <c r="B3727" i="5"/>
  <c r="C3727" i="5"/>
  <c r="A3728" i="5"/>
  <c r="B3728" i="5"/>
  <c r="C3728" i="5"/>
  <c r="A3729" i="5"/>
  <c r="B3729" i="5"/>
  <c r="C3729" i="5"/>
  <c r="A3730" i="5"/>
  <c r="B3730" i="5"/>
  <c r="C3730" i="5"/>
  <c r="A3731" i="5"/>
  <c r="B3731" i="5"/>
  <c r="C3731" i="5"/>
  <c r="A3732" i="5"/>
  <c r="B3732" i="5"/>
  <c r="C3732" i="5"/>
  <c r="A3733" i="5"/>
  <c r="B3733" i="5"/>
  <c r="C3733" i="5"/>
  <c r="A3734" i="5"/>
  <c r="B3734" i="5"/>
  <c r="C3734" i="5"/>
  <c r="A3735" i="5"/>
  <c r="B3735" i="5"/>
  <c r="C3735" i="5"/>
  <c r="A3736" i="5"/>
  <c r="B3736" i="5"/>
  <c r="C3736" i="5"/>
  <c r="A3737" i="5"/>
  <c r="B3737" i="5"/>
  <c r="C3737" i="5"/>
  <c r="A3738" i="5"/>
  <c r="B3738" i="5"/>
  <c r="C3738" i="5"/>
  <c r="A3739" i="5"/>
  <c r="B3739" i="5"/>
  <c r="C3739" i="5"/>
  <c r="A3740" i="5"/>
  <c r="B3740" i="5"/>
  <c r="C3740" i="5"/>
  <c r="A3741" i="5"/>
  <c r="B3741" i="5"/>
  <c r="C3741" i="5"/>
  <c r="A3742" i="5"/>
  <c r="B3742" i="5"/>
  <c r="C3742" i="5"/>
  <c r="A3743" i="5"/>
  <c r="B3743" i="5"/>
  <c r="C3743" i="5"/>
  <c r="A3744" i="5"/>
  <c r="B3744" i="5"/>
  <c r="C3744" i="5"/>
  <c r="A3745" i="5"/>
  <c r="B3745" i="5"/>
  <c r="C3745" i="5"/>
  <c r="A3746" i="5"/>
  <c r="B3746" i="5"/>
  <c r="C3746" i="5"/>
  <c r="A3747" i="5"/>
  <c r="B3747" i="5"/>
  <c r="C3747" i="5"/>
  <c r="A3748" i="5"/>
  <c r="B3748" i="5"/>
  <c r="C3748" i="5"/>
  <c r="A3749" i="5"/>
  <c r="B3749" i="5"/>
  <c r="C3749" i="5"/>
  <c r="A3750" i="5"/>
  <c r="B3750" i="5"/>
  <c r="C3750" i="5"/>
  <c r="A3751" i="5"/>
  <c r="B3751" i="5"/>
  <c r="C3751" i="5"/>
  <c r="A3752" i="5"/>
  <c r="B3752" i="5"/>
  <c r="C3752" i="5"/>
  <c r="A3753" i="5"/>
  <c r="B3753" i="5"/>
  <c r="C3753" i="5"/>
  <c r="A3754" i="5"/>
  <c r="B3754" i="5"/>
  <c r="C3754" i="5"/>
  <c r="A3755" i="5"/>
  <c r="B3755" i="5"/>
  <c r="C3755" i="5"/>
  <c r="A3756" i="5"/>
  <c r="B3756" i="5"/>
  <c r="C3756" i="5"/>
  <c r="A3757" i="5"/>
  <c r="B3757" i="5"/>
  <c r="C3757" i="5"/>
  <c r="A3758" i="5"/>
  <c r="B3758" i="5"/>
  <c r="C3758" i="5"/>
  <c r="A3759" i="5"/>
  <c r="B3759" i="5"/>
  <c r="C3759" i="5"/>
  <c r="A3760" i="5"/>
  <c r="B3760" i="5"/>
  <c r="C3760" i="5"/>
  <c r="A3761" i="5"/>
  <c r="B3761" i="5"/>
  <c r="C3761" i="5"/>
  <c r="A3762" i="5"/>
  <c r="B3762" i="5"/>
  <c r="C3762" i="5"/>
  <c r="A3763" i="5"/>
  <c r="B3763" i="5"/>
  <c r="C3763" i="5"/>
  <c r="A3764" i="5"/>
  <c r="B3764" i="5"/>
  <c r="C3764" i="5"/>
  <c r="A3765" i="5"/>
  <c r="B3765" i="5"/>
  <c r="C3765" i="5"/>
  <c r="A3766" i="5"/>
  <c r="B3766" i="5"/>
  <c r="C3766" i="5"/>
  <c r="A3767" i="5"/>
  <c r="B3767" i="5"/>
  <c r="C3767" i="5"/>
  <c r="A3768" i="5"/>
  <c r="B3768" i="5"/>
  <c r="C3768" i="5"/>
  <c r="A3769" i="5"/>
  <c r="B3769" i="5"/>
  <c r="C3769" i="5"/>
  <c r="A3770" i="5"/>
  <c r="B3770" i="5"/>
  <c r="C3770" i="5"/>
  <c r="A3771" i="5"/>
  <c r="B3771" i="5"/>
  <c r="C3771" i="5"/>
  <c r="A3772" i="5"/>
  <c r="B3772" i="5"/>
  <c r="C3772" i="5"/>
  <c r="A3773" i="5"/>
  <c r="B3773" i="5"/>
  <c r="C3773" i="5"/>
  <c r="A3774" i="5"/>
  <c r="B3774" i="5"/>
  <c r="C3774" i="5"/>
  <c r="A3775" i="5"/>
  <c r="B3775" i="5"/>
  <c r="C3775" i="5"/>
  <c r="A3776" i="5"/>
  <c r="B3776" i="5"/>
  <c r="C3776" i="5"/>
  <c r="A3777" i="5"/>
  <c r="B3777" i="5"/>
  <c r="C3777" i="5"/>
  <c r="A3778" i="5"/>
  <c r="B3778" i="5"/>
  <c r="C3778" i="5"/>
  <c r="A3779" i="5"/>
  <c r="B3779" i="5"/>
  <c r="C3779" i="5"/>
  <c r="A3780" i="5"/>
  <c r="B3780" i="5"/>
  <c r="C3780" i="5"/>
  <c r="A3781" i="5"/>
  <c r="B3781" i="5"/>
  <c r="C3781" i="5"/>
  <c r="A3782" i="5"/>
  <c r="B3782" i="5"/>
  <c r="C3782" i="5"/>
  <c r="A3783" i="5"/>
  <c r="B3783" i="5"/>
  <c r="C3783" i="5"/>
  <c r="A3784" i="5"/>
  <c r="B3784" i="5"/>
  <c r="C3784" i="5"/>
  <c r="A3785" i="5"/>
  <c r="B3785" i="5"/>
  <c r="C3785" i="5"/>
  <c r="A3786" i="5"/>
  <c r="B3786" i="5"/>
  <c r="C3786" i="5"/>
  <c r="A3787" i="5"/>
  <c r="B3787" i="5"/>
  <c r="C3787" i="5"/>
  <c r="A3788" i="5"/>
  <c r="B3788" i="5"/>
  <c r="C3788" i="5"/>
  <c r="A3789" i="5"/>
  <c r="B3789" i="5"/>
  <c r="C3789" i="5"/>
  <c r="A3790" i="5"/>
  <c r="B3790" i="5"/>
  <c r="C3790" i="5"/>
  <c r="A3791" i="5"/>
  <c r="B3791" i="5"/>
  <c r="C3791" i="5"/>
  <c r="A3792" i="5"/>
  <c r="B3792" i="5"/>
  <c r="C3792" i="5"/>
  <c r="A3793" i="5"/>
  <c r="B3793" i="5"/>
  <c r="C3793" i="5"/>
  <c r="A3794" i="5"/>
  <c r="B3794" i="5"/>
  <c r="C3794" i="5"/>
  <c r="A3795" i="5"/>
  <c r="B3795" i="5"/>
  <c r="C3795" i="5"/>
  <c r="A3796" i="5"/>
  <c r="B3796" i="5"/>
  <c r="C3796" i="5"/>
  <c r="A3797" i="5"/>
  <c r="B3797" i="5"/>
  <c r="C3797" i="5"/>
  <c r="A3798" i="5"/>
  <c r="B3798" i="5"/>
  <c r="C3798" i="5"/>
  <c r="A3799" i="5"/>
  <c r="B3799" i="5"/>
  <c r="C3799" i="5"/>
  <c r="A3800" i="5"/>
  <c r="B3800" i="5"/>
  <c r="C3800" i="5"/>
  <c r="A3801" i="5"/>
  <c r="B3801" i="5"/>
  <c r="C3801" i="5"/>
  <c r="A3802" i="5"/>
  <c r="B3802" i="5"/>
  <c r="C3802" i="5"/>
  <c r="A3803" i="5"/>
  <c r="B3803" i="5"/>
  <c r="C3803" i="5"/>
  <c r="A3804" i="5"/>
  <c r="B3804" i="5"/>
  <c r="C3804" i="5"/>
  <c r="A3805" i="5"/>
  <c r="B3805" i="5"/>
  <c r="C3805" i="5"/>
  <c r="A3806" i="5"/>
  <c r="B3806" i="5"/>
  <c r="C3806" i="5"/>
  <c r="A3807" i="5"/>
  <c r="B3807" i="5"/>
  <c r="C3807" i="5"/>
  <c r="A3808" i="5"/>
  <c r="B3808" i="5"/>
  <c r="C3808" i="5"/>
  <c r="A3809" i="5"/>
  <c r="B3809" i="5"/>
  <c r="C3809" i="5"/>
  <c r="A3810" i="5"/>
  <c r="B3810" i="5"/>
  <c r="C3810" i="5"/>
  <c r="A3811" i="5"/>
  <c r="B3811" i="5"/>
  <c r="C3811" i="5"/>
  <c r="A3812" i="5"/>
  <c r="B3812" i="5"/>
  <c r="C3812" i="5"/>
  <c r="A3813" i="5"/>
  <c r="B3813" i="5"/>
  <c r="C3813" i="5"/>
  <c r="A3814" i="5"/>
  <c r="B3814" i="5"/>
  <c r="C3814" i="5"/>
  <c r="A3815" i="5"/>
  <c r="B3815" i="5"/>
  <c r="C3815" i="5"/>
  <c r="A3816" i="5"/>
  <c r="B3816" i="5"/>
  <c r="C3816" i="5"/>
  <c r="A3817" i="5"/>
  <c r="B3817" i="5"/>
  <c r="C3817" i="5"/>
  <c r="A3818" i="5"/>
  <c r="B3818" i="5"/>
  <c r="C3818" i="5"/>
  <c r="A3819" i="5"/>
  <c r="B3819" i="5"/>
  <c r="C3819" i="5"/>
  <c r="A3820" i="5"/>
  <c r="B3820" i="5"/>
  <c r="C3820" i="5"/>
  <c r="A3821" i="5"/>
  <c r="B3821" i="5"/>
  <c r="C3821" i="5"/>
  <c r="A3822" i="5"/>
  <c r="B3822" i="5"/>
  <c r="C3822" i="5"/>
  <c r="A3823" i="5"/>
  <c r="B3823" i="5"/>
  <c r="C3823" i="5"/>
  <c r="A3824" i="5"/>
  <c r="B3824" i="5"/>
  <c r="C3824" i="5"/>
  <c r="A3825" i="5"/>
  <c r="B3825" i="5"/>
  <c r="C3825" i="5"/>
  <c r="A3826" i="5"/>
  <c r="B3826" i="5"/>
  <c r="C3826" i="5"/>
  <c r="A3827" i="5"/>
  <c r="B3827" i="5"/>
  <c r="C3827" i="5"/>
  <c r="A3828" i="5"/>
  <c r="B3828" i="5"/>
  <c r="C3828" i="5"/>
  <c r="A3829" i="5"/>
  <c r="B3829" i="5"/>
  <c r="C3829" i="5"/>
  <c r="A3830" i="5"/>
  <c r="B3830" i="5"/>
  <c r="C3830" i="5"/>
  <c r="A3831" i="5"/>
  <c r="B3831" i="5"/>
  <c r="C3831" i="5"/>
  <c r="A3832" i="5"/>
  <c r="B3832" i="5"/>
  <c r="C3832" i="5"/>
  <c r="A3833" i="5"/>
  <c r="B3833" i="5"/>
  <c r="C3833" i="5"/>
  <c r="A3834" i="5"/>
  <c r="B3834" i="5"/>
  <c r="C3834" i="5"/>
  <c r="A3835" i="5"/>
  <c r="B3835" i="5"/>
  <c r="C3835" i="5"/>
  <c r="A3836" i="5"/>
  <c r="B3836" i="5"/>
  <c r="C3836" i="5"/>
  <c r="A3837" i="5"/>
  <c r="B3837" i="5"/>
  <c r="C3837" i="5"/>
  <c r="A3838" i="5"/>
  <c r="B3838" i="5"/>
  <c r="C3838" i="5"/>
  <c r="A3839" i="5"/>
  <c r="B3839" i="5"/>
  <c r="C3839" i="5"/>
  <c r="A3840" i="5"/>
  <c r="B3840" i="5"/>
  <c r="C3840" i="5"/>
  <c r="A3841" i="5"/>
  <c r="B3841" i="5"/>
  <c r="C3841" i="5"/>
  <c r="A3842" i="5"/>
  <c r="B3842" i="5"/>
  <c r="C3842" i="5"/>
  <c r="A3843" i="5"/>
  <c r="B3843" i="5"/>
  <c r="C3843" i="5"/>
  <c r="A3844" i="5"/>
  <c r="B3844" i="5"/>
  <c r="C3844" i="5"/>
  <c r="A3845" i="5"/>
  <c r="B3845" i="5"/>
  <c r="C3845" i="5"/>
  <c r="A3846" i="5"/>
  <c r="B3846" i="5"/>
  <c r="C3846" i="5"/>
  <c r="A3847" i="5"/>
  <c r="B3847" i="5"/>
  <c r="C3847" i="5"/>
  <c r="A3848" i="5"/>
  <c r="B3848" i="5"/>
  <c r="C3848" i="5"/>
  <c r="A3849" i="5"/>
  <c r="B3849" i="5"/>
  <c r="C3849" i="5"/>
  <c r="A3850" i="5"/>
  <c r="B3850" i="5"/>
  <c r="C3850" i="5"/>
  <c r="A3851" i="5"/>
  <c r="B3851" i="5"/>
  <c r="C3851" i="5"/>
  <c r="A3852" i="5"/>
  <c r="B3852" i="5"/>
  <c r="C3852" i="5"/>
  <c r="A3853" i="5"/>
  <c r="B3853" i="5"/>
  <c r="C3853" i="5"/>
  <c r="A3854" i="5"/>
  <c r="B3854" i="5"/>
  <c r="C3854" i="5"/>
  <c r="A3855" i="5"/>
  <c r="B3855" i="5"/>
  <c r="C3855" i="5"/>
  <c r="A3856" i="5"/>
  <c r="B3856" i="5"/>
  <c r="C3856" i="5"/>
  <c r="A3857" i="5"/>
  <c r="B3857" i="5"/>
  <c r="C3857" i="5"/>
  <c r="A3858" i="5"/>
  <c r="B3858" i="5"/>
  <c r="C3858" i="5"/>
  <c r="A3859" i="5"/>
  <c r="B3859" i="5"/>
  <c r="C3859" i="5"/>
  <c r="A3860" i="5"/>
  <c r="B3860" i="5"/>
  <c r="C3860" i="5"/>
  <c r="A3861" i="5"/>
  <c r="B3861" i="5"/>
  <c r="C3861" i="5"/>
  <c r="A3862" i="5"/>
  <c r="B3862" i="5"/>
  <c r="C3862" i="5"/>
  <c r="A3863" i="5"/>
  <c r="B3863" i="5"/>
  <c r="C3863" i="5"/>
  <c r="A3864" i="5"/>
  <c r="B3864" i="5"/>
  <c r="C3864" i="5"/>
  <c r="A3865" i="5"/>
  <c r="B3865" i="5"/>
  <c r="C3865" i="5"/>
  <c r="A3866" i="5"/>
  <c r="B3866" i="5"/>
  <c r="C3866" i="5"/>
  <c r="A3867" i="5"/>
  <c r="B3867" i="5"/>
  <c r="C3867" i="5"/>
  <c r="A3868" i="5"/>
  <c r="B3868" i="5"/>
  <c r="C3868" i="5"/>
  <c r="A3869" i="5"/>
  <c r="B3869" i="5"/>
  <c r="C3869" i="5"/>
  <c r="A3870" i="5"/>
  <c r="B3870" i="5"/>
  <c r="C3870" i="5"/>
  <c r="A3871" i="5"/>
  <c r="B3871" i="5"/>
  <c r="C3871" i="5"/>
  <c r="A3872" i="5"/>
  <c r="B3872" i="5"/>
  <c r="C3872" i="5"/>
  <c r="A3873" i="5"/>
  <c r="B3873" i="5"/>
  <c r="C3873" i="5"/>
  <c r="A3874" i="5"/>
  <c r="B3874" i="5"/>
  <c r="C3874" i="5"/>
  <c r="A3875" i="5"/>
  <c r="B3875" i="5"/>
  <c r="C3875" i="5"/>
  <c r="A3876" i="5"/>
  <c r="B3876" i="5"/>
  <c r="C3876" i="5"/>
  <c r="A3877" i="5"/>
  <c r="B3877" i="5"/>
  <c r="C3877" i="5"/>
  <c r="A3878" i="5"/>
  <c r="B3878" i="5"/>
  <c r="C3878" i="5"/>
  <c r="A3879" i="5"/>
  <c r="B3879" i="5"/>
  <c r="C3879" i="5"/>
  <c r="A3880" i="5"/>
  <c r="B3880" i="5"/>
  <c r="C3880" i="5"/>
  <c r="A3881" i="5"/>
  <c r="B3881" i="5"/>
  <c r="C3881" i="5"/>
  <c r="A3882" i="5"/>
  <c r="B3882" i="5"/>
  <c r="C3882" i="5"/>
  <c r="A3883" i="5"/>
  <c r="B3883" i="5"/>
  <c r="C3883" i="5"/>
  <c r="A3884" i="5"/>
  <c r="B3884" i="5"/>
  <c r="C3884" i="5"/>
  <c r="A3885" i="5"/>
  <c r="B3885" i="5"/>
  <c r="C3885" i="5"/>
  <c r="A3886" i="5"/>
  <c r="B3886" i="5"/>
  <c r="C3886" i="5"/>
  <c r="A3887" i="5"/>
  <c r="B3887" i="5"/>
  <c r="C3887" i="5"/>
  <c r="A3888" i="5"/>
  <c r="B3888" i="5"/>
  <c r="C3888" i="5"/>
  <c r="A3889" i="5"/>
  <c r="B3889" i="5"/>
  <c r="C3889" i="5"/>
  <c r="A3890" i="5"/>
  <c r="B3890" i="5"/>
  <c r="C3890" i="5"/>
  <c r="A3891" i="5"/>
  <c r="B3891" i="5"/>
  <c r="C3891" i="5"/>
  <c r="A3892" i="5"/>
  <c r="B3892" i="5"/>
  <c r="C3892" i="5"/>
  <c r="A3893" i="5"/>
  <c r="B3893" i="5"/>
  <c r="C3893" i="5"/>
  <c r="A3894" i="5"/>
  <c r="B3894" i="5"/>
  <c r="C3894" i="5"/>
  <c r="A3895" i="5"/>
  <c r="B3895" i="5"/>
  <c r="C3895" i="5"/>
  <c r="A3896" i="5"/>
  <c r="B3896" i="5"/>
  <c r="C3896" i="5"/>
  <c r="A3897" i="5"/>
  <c r="B3897" i="5"/>
  <c r="C3897" i="5"/>
  <c r="A3898" i="5"/>
  <c r="B3898" i="5"/>
  <c r="C3898" i="5"/>
  <c r="A3899" i="5"/>
  <c r="B3899" i="5"/>
  <c r="C3899" i="5"/>
  <c r="A3900" i="5"/>
  <c r="B3900" i="5"/>
  <c r="C3900" i="5"/>
  <c r="A3901" i="5"/>
  <c r="B3901" i="5"/>
  <c r="C3901" i="5"/>
  <c r="A3902" i="5"/>
  <c r="B3902" i="5"/>
  <c r="C3902" i="5"/>
  <c r="A3903" i="5"/>
  <c r="B3903" i="5"/>
  <c r="C3903" i="5"/>
  <c r="A3904" i="5"/>
  <c r="B3904" i="5"/>
  <c r="C3904" i="5"/>
  <c r="A3905" i="5"/>
  <c r="B3905" i="5"/>
  <c r="C3905" i="5"/>
  <c r="A3906" i="5"/>
  <c r="B3906" i="5"/>
  <c r="C3906" i="5"/>
  <c r="A3907" i="5"/>
  <c r="B3907" i="5"/>
  <c r="C3907" i="5"/>
  <c r="A3908" i="5"/>
  <c r="B3908" i="5"/>
  <c r="C3908" i="5"/>
  <c r="A3909" i="5"/>
  <c r="B3909" i="5"/>
  <c r="C3909" i="5"/>
  <c r="A3910" i="5"/>
  <c r="B3910" i="5"/>
  <c r="C3910" i="5"/>
  <c r="A3911" i="5"/>
  <c r="B3911" i="5"/>
  <c r="C3911" i="5"/>
  <c r="A3912" i="5"/>
  <c r="B3912" i="5"/>
  <c r="C3912" i="5"/>
  <c r="A3913" i="5"/>
  <c r="B3913" i="5"/>
  <c r="C3913" i="5"/>
  <c r="A3914" i="5"/>
  <c r="B3914" i="5"/>
  <c r="C3914" i="5"/>
  <c r="A3915" i="5"/>
  <c r="B3915" i="5"/>
  <c r="C3915" i="5"/>
  <c r="A3916" i="5"/>
  <c r="B3916" i="5"/>
  <c r="C3916" i="5"/>
  <c r="A3917" i="5"/>
  <c r="B3917" i="5"/>
  <c r="C3917" i="5"/>
  <c r="A3918" i="5"/>
  <c r="B3918" i="5"/>
  <c r="C3918" i="5"/>
  <c r="A3919" i="5"/>
  <c r="B3919" i="5"/>
  <c r="C3919" i="5"/>
  <c r="A3920" i="5"/>
  <c r="B3920" i="5"/>
  <c r="C3920" i="5"/>
  <c r="A3921" i="5"/>
  <c r="B3921" i="5"/>
  <c r="C3921" i="5"/>
  <c r="A3922" i="5"/>
  <c r="B3922" i="5"/>
  <c r="C3922" i="5"/>
  <c r="A3923" i="5"/>
  <c r="B3923" i="5"/>
  <c r="C3923" i="5"/>
  <c r="A3924" i="5"/>
  <c r="B3924" i="5"/>
  <c r="C3924" i="5"/>
  <c r="A3925" i="5"/>
  <c r="B3925" i="5"/>
  <c r="C3925" i="5"/>
  <c r="A3926" i="5"/>
  <c r="B3926" i="5"/>
  <c r="C3926" i="5"/>
  <c r="A3927" i="5"/>
  <c r="B3927" i="5"/>
  <c r="C3927" i="5"/>
  <c r="A3928" i="5"/>
  <c r="B3928" i="5"/>
  <c r="C3928" i="5"/>
  <c r="A3929" i="5"/>
  <c r="B3929" i="5"/>
  <c r="C3929" i="5"/>
  <c r="A3930" i="5"/>
  <c r="B3930" i="5"/>
  <c r="C3930" i="5"/>
  <c r="A3931" i="5"/>
  <c r="B3931" i="5"/>
  <c r="C3931" i="5"/>
  <c r="A3932" i="5"/>
  <c r="B3932" i="5"/>
  <c r="C3932" i="5"/>
  <c r="A3933" i="5"/>
  <c r="B3933" i="5"/>
  <c r="C3933" i="5"/>
  <c r="A3934" i="5"/>
  <c r="B3934" i="5"/>
  <c r="C3934" i="5"/>
  <c r="A3935" i="5"/>
  <c r="B3935" i="5"/>
  <c r="C3935" i="5"/>
  <c r="A3936" i="5"/>
  <c r="B3936" i="5"/>
  <c r="C3936" i="5"/>
  <c r="A3937" i="5"/>
  <c r="B3937" i="5"/>
  <c r="C3937" i="5"/>
  <c r="A3938" i="5"/>
  <c r="B3938" i="5"/>
  <c r="C3938" i="5"/>
  <c r="A3939" i="5"/>
  <c r="B3939" i="5"/>
  <c r="C3939" i="5"/>
  <c r="A3940" i="5"/>
  <c r="B3940" i="5"/>
  <c r="C3940" i="5"/>
  <c r="A3941" i="5"/>
  <c r="B3941" i="5"/>
  <c r="C3941" i="5"/>
  <c r="A3942" i="5"/>
  <c r="B3942" i="5"/>
  <c r="C3942" i="5"/>
  <c r="A3943" i="5"/>
  <c r="B3943" i="5"/>
  <c r="C3943" i="5"/>
  <c r="A3944" i="5"/>
  <c r="B3944" i="5"/>
  <c r="C3944" i="5"/>
  <c r="A3945" i="5"/>
  <c r="B3945" i="5"/>
  <c r="C3945" i="5"/>
  <c r="A3946" i="5"/>
  <c r="B3946" i="5"/>
  <c r="C3946" i="5"/>
  <c r="A3947" i="5"/>
  <c r="B3947" i="5"/>
  <c r="C3947" i="5"/>
  <c r="A3948" i="5"/>
  <c r="B3948" i="5"/>
  <c r="C3948" i="5"/>
  <c r="A3949" i="5"/>
  <c r="B3949" i="5"/>
  <c r="C3949" i="5"/>
  <c r="A3950" i="5"/>
  <c r="B3950" i="5"/>
  <c r="C3950" i="5"/>
  <c r="A3951" i="5"/>
  <c r="B3951" i="5"/>
  <c r="C3951" i="5"/>
  <c r="A3952" i="5"/>
  <c r="B3952" i="5"/>
  <c r="C3952" i="5"/>
  <c r="A3953" i="5"/>
  <c r="B3953" i="5"/>
  <c r="C3953" i="5"/>
  <c r="A3954" i="5"/>
  <c r="B3954" i="5"/>
  <c r="C3954" i="5"/>
  <c r="A3955" i="5"/>
  <c r="B3955" i="5"/>
  <c r="C3955" i="5"/>
  <c r="A3956" i="5"/>
  <c r="B3956" i="5"/>
  <c r="C3956" i="5"/>
  <c r="A3957" i="5"/>
  <c r="B3957" i="5"/>
  <c r="C3957" i="5"/>
  <c r="A3958" i="5"/>
  <c r="B3958" i="5"/>
  <c r="C3958" i="5"/>
  <c r="A3959" i="5"/>
  <c r="B3959" i="5"/>
  <c r="C3959" i="5"/>
  <c r="A3960" i="5"/>
  <c r="B3960" i="5"/>
  <c r="C3960" i="5"/>
  <c r="A3961" i="5"/>
  <c r="B3961" i="5"/>
  <c r="C3961" i="5"/>
  <c r="A3962" i="5"/>
  <c r="B3962" i="5"/>
  <c r="C3962" i="5"/>
  <c r="A3963" i="5"/>
  <c r="B3963" i="5"/>
  <c r="C3963" i="5"/>
  <c r="A3964" i="5"/>
  <c r="B3964" i="5"/>
  <c r="C3964" i="5"/>
  <c r="A3965" i="5"/>
  <c r="B3965" i="5"/>
  <c r="C3965" i="5"/>
  <c r="A3966" i="5"/>
  <c r="B3966" i="5"/>
  <c r="C3966" i="5"/>
  <c r="A3967" i="5"/>
  <c r="B3967" i="5"/>
  <c r="C3967" i="5"/>
  <c r="A3968" i="5"/>
  <c r="B3968" i="5"/>
  <c r="C3968" i="5"/>
  <c r="A3969" i="5"/>
  <c r="B3969" i="5"/>
  <c r="C3969" i="5"/>
  <c r="A3970" i="5"/>
  <c r="B3970" i="5"/>
  <c r="C3970" i="5"/>
  <c r="A3971" i="5"/>
  <c r="B3971" i="5"/>
  <c r="C3971" i="5"/>
  <c r="A3972" i="5"/>
  <c r="B3972" i="5"/>
  <c r="C3972" i="5"/>
  <c r="A3973" i="5"/>
  <c r="B3973" i="5"/>
  <c r="C3973" i="5"/>
  <c r="A3974" i="5"/>
  <c r="B3974" i="5"/>
  <c r="C3974" i="5"/>
  <c r="A3975" i="5"/>
  <c r="B3975" i="5"/>
  <c r="C3975" i="5"/>
  <c r="A3976" i="5"/>
  <c r="B3976" i="5"/>
  <c r="C3976" i="5"/>
  <c r="A3977" i="5"/>
  <c r="B3977" i="5"/>
  <c r="C3977" i="5"/>
  <c r="A3978" i="5"/>
  <c r="B3978" i="5"/>
  <c r="C3978" i="5"/>
  <c r="A3979" i="5"/>
  <c r="B3979" i="5"/>
  <c r="C3979" i="5"/>
  <c r="A3980" i="5"/>
  <c r="B3980" i="5"/>
  <c r="C3980" i="5"/>
  <c r="A3981" i="5"/>
  <c r="B3981" i="5"/>
  <c r="C3981" i="5"/>
  <c r="A3982" i="5"/>
  <c r="B3982" i="5"/>
  <c r="C3982" i="5"/>
  <c r="A3983" i="5"/>
  <c r="B3983" i="5"/>
  <c r="C3983" i="5"/>
  <c r="A3984" i="5"/>
  <c r="B3984" i="5"/>
  <c r="C3984" i="5"/>
  <c r="A3985" i="5"/>
  <c r="B3985" i="5"/>
  <c r="C3985" i="5"/>
  <c r="A3986" i="5"/>
  <c r="B3986" i="5"/>
  <c r="C3986" i="5"/>
  <c r="A3987" i="5"/>
  <c r="B3987" i="5"/>
  <c r="C3987" i="5"/>
  <c r="A3988" i="5"/>
  <c r="B3988" i="5"/>
  <c r="C3988" i="5"/>
  <c r="A3989" i="5"/>
  <c r="B3989" i="5"/>
  <c r="C3989" i="5"/>
  <c r="A3990" i="5"/>
  <c r="B3990" i="5"/>
  <c r="C3990" i="5"/>
  <c r="A3991" i="5"/>
  <c r="B3991" i="5"/>
  <c r="C3991" i="5"/>
  <c r="A3992" i="5"/>
  <c r="B3992" i="5"/>
  <c r="C3992" i="5"/>
  <c r="A3993" i="5"/>
  <c r="B3993" i="5"/>
  <c r="C3993" i="5"/>
  <c r="A3994" i="5"/>
  <c r="B3994" i="5"/>
  <c r="C3994" i="5"/>
  <c r="A3995" i="5"/>
  <c r="B3995" i="5"/>
  <c r="C3995" i="5"/>
  <c r="A3996" i="5"/>
  <c r="B3996" i="5"/>
  <c r="C3996" i="5"/>
  <c r="A3997" i="5"/>
  <c r="B3997" i="5"/>
  <c r="C3997" i="5"/>
  <c r="A3998" i="5"/>
  <c r="B3998" i="5"/>
  <c r="C3998" i="5"/>
  <c r="A3999" i="5"/>
  <c r="B3999" i="5"/>
  <c r="C3999" i="5"/>
  <c r="A4000" i="5"/>
  <c r="B4000" i="5"/>
  <c r="C4000" i="5"/>
  <c r="A4001" i="5"/>
  <c r="B4001" i="5"/>
  <c r="C4001" i="5"/>
  <c r="A4002" i="5"/>
  <c r="B4002" i="5"/>
  <c r="C4002" i="5"/>
  <c r="A4003" i="5"/>
  <c r="B4003" i="5"/>
  <c r="C4003" i="5"/>
  <c r="A4004" i="5"/>
  <c r="B4004" i="5"/>
  <c r="C4004" i="5"/>
  <c r="A4005" i="5"/>
  <c r="B4005" i="5"/>
  <c r="C4005" i="5"/>
  <c r="A4006" i="5"/>
  <c r="B4006" i="5"/>
  <c r="C4006" i="5"/>
  <c r="A4007" i="5"/>
  <c r="B4007" i="5"/>
  <c r="C4007" i="5"/>
  <c r="A4008" i="5"/>
  <c r="B4008" i="5"/>
  <c r="C4008" i="5"/>
  <c r="A4009" i="5"/>
  <c r="B4009" i="5"/>
  <c r="C4009" i="5"/>
  <c r="A4010" i="5"/>
  <c r="B4010" i="5"/>
  <c r="C4010" i="5"/>
  <c r="A4011" i="5"/>
  <c r="B4011" i="5"/>
  <c r="C4011" i="5"/>
  <c r="A4012" i="5"/>
  <c r="B4012" i="5"/>
  <c r="C4012" i="5"/>
  <c r="A4013" i="5"/>
  <c r="B4013" i="5"/>
  <c r="C4013" i="5"/>
  <c r="A4014" i="5"/>
  <c r="B4014" i="5"/>
  <c r="C4014" i="5"/>
  <c r="A4015" i="5"/>
  <c r="B4015" i="5"/>
  <c r="C4015" i="5"/>
  <c r="A4016" i="5"/>
  <c r="B4016" i="5"/>
  <c r="C4016" i="5"/>
  <c r="A4017" i="5"/>
  <c r="B4017" i="5"/>
  <c r="C4017" i="5"/>
  <c r="A4018" i="5"/>
  <c r="B4018" i="5"/>
  <c r="C4018" i="5"/>
  <c r="A4019" i="5"/>
  <c r="B4019" i="5"/>
  <c r="C4019" i="5"/>
  <c r="A4020" i="5"/>
  <c r="B4020" i="5"/>
  <c r="C4020" i="5"/>
  <c r="A4021" i="5"/>
  <c r="B4021" i="5"/>
  <c r="C4021" i="5"/>
  <c r="A4022" i="5"/>
  <c r="B4022" i="5"/>
  <c r="C4022" i="5"/>
  <c r="A4023" i="5"/>
  <c r="B4023" i="5"/>
  <c r="C4023" i="5"/>
  <c r="A4024" i="5"/>
  <c r="B4024" i="5"/>
  <c r="C4024" i="5"/>
  <c r="A4025" i="5"/>
  <c r="B4025" i="5"/>
  <c r="C4025" i="5"/>
  <c r="A4026" i="5"/>
  <c r="B4026" i="5"/>
  <c r="C4026" i="5"/>
  <c r="A4027" i="5"/>
  <c r="B4027" i="5"/>
  <c r="C4027" i="5"/>
  <c r="A4028" i="5"/>
  <c r="B4028" i="5"/>
  <c r="C4028" i="5"/>
  <c r="A4029" i="5"/>
  <c r="B4029" i="5"/>
  <c r="C4029" i="5"/>
  <c r="A4030" i="5"/>
  <c r="B4030" i="5"/>
  <c r="C4030" i="5"/>
  <c r="A4031" i="5"/>
  <c r="B4031" i="5"/>
  <c r="C4031" i="5"/>
  <c r="A4032" i="5"/>
  <c r="B4032" i="5"/>
  <c r="C4032" i="5"/>
  <c r="A4033" i="5"/>
  <c r="B4033" i="5"/>
  <c r="C4033" i="5"/>
  <c r="A4034" i="5"/>
  <c r="B4034" i="5"/>
  <c r="C4034" i="5"/>
  <c r="A4035" i="5"/>
  <c r="B4035" i="5"/>
  <c r="C4035" i="5"/>
  <c r="A4036" i="5"/>
  <c r="B4036" i="5"/>
  <c r="C4036" i="5"/>
  <c r="A4037" i="5"/>
  <c r="B4037" i="5"/>
  <c r="C4037" i="5"/>
  <c r="A4038" i="5"/>
  <c r="B4038" i="5"/>
  <c r="C4038" i="5"/>
  <c r="A4039" i="5"/>
  <c r="B4039" i="5"/>
  <c r="C4039" i="5"/>
  <c r="A4040" i="5"/>
  <c r="B4040" i="5"/>
  <c r="C4040" i="5"/>
  <c r="A4041" i="5"/>
  <c r="B4041" i="5"/>
  <c r="C4041" i="5"/>
  <c r="A4042" i="5"/>
  <c r="B4042" i="5"/>
  <c r="C4042" i="5"/>
  <c r="A4043" i="5"/>
  <c r="B4043" i="5"/>
  <c r="C4043" i="5"/>
  <c r="A4044" i="5"/>
  <c r="B4044" i="5"/>
  <c r="C4044" i="5"/>
  <c r="A4045" i="5"/>
  <c r="B4045" i="5"/>
  <c r="C4045" i="5"/>
  <c r="A4046" i="5"/>
  <c r="B4046" i="5"/>
  <c r="C4046" i="5"/>
  <c r="A4047" i="5"/>
  <c r="B4047" i="5"/>
  <c r="C4047" i="5"/>
  <c r="A4048" i="5"/>
  <c r="B4048" i="5"/>
  <c r="C4048" i="5"/>
  <c r="A4049" i="5"/>
  <c r="B4049" i="5"/>
  <c r="C4049" i="5"/>
  <c r="A4050" i="5"/>
  <c r="B4050" i="5"/>
  <c r="C4050" i="5"/>
  <c r="A4051" i="5"/>
  <c r="B4051" i="5"/>
  <c r="C4051" i="5"/>
  <c r="A4052" i="5"/>
  <c r="B4052" i="5"/>
  <c r="C4052" i="5"/>
  <c r="A4053" i="5"/>
  <c r="B4053" i="5"/>
  <c r="C4053" i="5"/>
  <c r="A4054" i="5"/>
  <c r="B4054" i="5"/>
  <c r="C4054" i="5"/>
  <c r="A4055" i="5"/>
  <c r="B4055" i="5"/>
  <c r="C4055" i="5"/>
  <c r="A4056" i="5"/>
  <c r="B4056" i="5"/>
  <c r="C4056" i="5"/>
  <c r="A4057" i="5"/>
  <c r="B4057" i="5"/>
  <c r="C4057" i="5"/>
  <c r="A4058" i="5"/>
  <c r="B4058" i="5"/>
  <c r="C4058" i="5"/>
  <c r="A4059" i="5"/>
  <c r="B4059" i="5"/>
  <c r="C4059" i="5"/>
  <c r="A4060" i="5"/>
  <c r="B4060" i="5"/>
  <c r="C4060" i="5"/>
  <c r="A4061" i="5"/>
  <c r="B4061" i="5"/>
  <c r="C4061" i="5"/>
  <c r="A4062" i="5"/>
  <c r="B4062" i="5"/>
  <c r="C4062" i="5"/>
  <c r="A4063" i="5"/>
  <c r="B4063" i="5"/>
  <c r="C4063" i="5"/>
  <c r="A4064" i="5"/>
  <c r="B4064" i="5"/>
  <c r="C4064" i="5"/>
  <c r="A4065" i="5"/>
  <c r="B4065" i="5"/>
  <c r="C4065" i="5"/>
  <c r="A4066" i="5"/>
  <c r="B4066" i="5"/>
  <c r="C4066" i="5"/>
  <c r="A4067" i="5"/>
  <c r="B4067" i="5"/>
  <c r="C4067" i="5"/>
  <c r="A4068" i="5"/>
  <c r="B4068" i="5"/>
  <c r="C4068" i="5"/>
  <c r="A4069" i="5"/>
  <c r="B4069" i="5"/>
  <c r="C4069" i="5"/>
  <c r="A4070" i="5"/>
  <c r="B4070" i="5"/>
  <c r="C4070" i="5"/>
  <c r="A4071" i="5"/>
  <c r="B4071" i="5"/>
  <c r="C4071" i="5"/>
  <c r="A4072" i="5"/>
  <c r="B4072" i="5"/>
  <c r="C4072" i="5"/>
  <c r="A4073" i="5"/>
  <c r="B4073" i="5"/>
  <c r="C4073" i="5"/>
  <c r="A4074" i="5"/>
  <c r="B4074" i="5"/>
  <c r="C4074" i="5"/>
  <c r="A4075" i="5"/>
  <c r="B4075" i="5"/>
  <c r="C4075" i="5"/>
  <c r="A4076" i="5"/>
  <c r="B4076" i="5"/>
  <c r="C4076" i="5"/>
  <c r="A4077" i="5"/>
  <c r="B4077" i="5"/>
  <c r="C4077" i="5"/>
  <c r="A4078" i="5"/>
  <c r="B4078" i="5"/>
  <c r="C4078" i="5"/>
  <c r="A4079" i="5"/>
  <c r="B4079" i="5"/>
  <c r="C4079" i="5"/>
  <c r="A4080" i="5"/>
  <c r="B4080" i="5"/>
  <c r="C4080" i="5"/>
  <c r="A4081" i="5"/>
  <c r="B4081" i="5"/>
  <c r="C4081" i="5"/>
  <c r="A4082" i="5"/>
  <c r="B4082" i="5"/>
  <c r="C4082" i="5"/>
  <c r="A4083" i="5"/>
  <c r="B4083" i="5"/>
  <c r="C4083" i="5"/>
  <c r="A4084" i="5"/>
  <c r="B4084" i="5"/>
  <c r="C4084" i="5"/>
  <c r="A4085" i="5"/>
  <c r="B4085" i="5"/>
  <c r="C4085" i="5"/>
  <c r="A4086" i="5"/>
  <c r="B4086" i="5"/>
  <c r="C4086" i="5"/>
  <c r="A4087" i="5"/>
  <c r="B4087" i="5"/>
  <c r="C4087" i="5"/>
  <c r="A4088" i="5"/>
  <c r="B4088" i="5"/>
  <c r="C4088" i="5"/>
  <c r="A4089" i="5"/>
  <c r="B4089" i="5"/>
  <c r="C4089" i="5"/>
  <c r="A4090" i="5"/>
  <c r="B4090" i="5"/>
  <c r="C4090" i="5"/>
  <c r="A4091" i="5"/>
  <c r="B4091" i="5"/>
  <c r="C4091" i="5"/>
  <c r="A4092" i="5"/>
  <c r="B4092" i="5"/>
  <c r="C4092" i="5"/>
  <c r="A4093" i="5"/>
  <c r="B4093" i="5"/>
  <c r="C4093" i="5"/>
  <c r="A4094" i="5"/>
  <c r="B4094" i="5"/>
  <c r="C4094" i="5"/>
  <c r="A4095" i="5"/>
  <c r="B4095" i="5"/>
  <c r="C4095" i="5"/>
  <c r="A4096" i="5"/>
  <c r="B4096" i="5"/>
  <c r="C4096" i="5"/>
  <c r="A4097" i="5"/>
  <c r="B4097" i="5"/>
  <c r="C4097" i="5"/>
  <c r="A4098" i="5"/>
  <c r="B4098" i="5"/>
  <c r="C4098" i="5"/>
  <c r="A4099" i="5"/>
  <c r="B4099" i="5"/>
  <c r="C4099" i="5"/>
  <c r="A4100" i="5"/>
  <c r="B4100" i="5"/>
  <c r="C4100" i="5"/>
  <c r="A4101" i="5"/>
  <c r="B4101" i="5"/>
  <c r="C4101" i="5"/>
  <c r="A4102" i="5"/>
  <c r="B4102" i="5"/>
  <c r="C4102" i="5"/>
  <c r="A4103" i="5"/>
  <c r="B4103" i="5"/>
  <c r="C4103" i="5"/>
  <c r="A4104" i="5"/>
  <c r="B4104" i="5"/>
  <c r="C4104" i="5"/>
  <c r="A4105" i="5"/>
  <c r="B4105" i="5"/>
  <c r="C4105" i="5"/>
  <c r="A4106" i="5"/>
  <c r="B4106" i="5"/>
  <c r="C4106" i="5"/>
  <c r="A4107" i="5"/>
  <c r="B4107" i="5"/>
  <c r="C4107" i="5"/>
  <c r="A4108" i="5"/>
  <c r="B4108" i="5"/>
  <c r="C4108" i="5"/>
  <c r="A4109" i="5"/>
  <c r="B4109" i="5"/>
  <c r="C4109" i="5"/>
  <c r="A4110" i="5"/>
  <c r="B4110" i="5"/>
  <c r="C4110" i="5"/>
  <c r="A4111" i="5"/>
  <c r="B4111" i="5"/>
  <c r="C4111" i="5"/>
  <c r="A4112" i="5"/>
  <c r="B4112" i="5"/>
  <c r="C4112" i="5"/>
  <c r="A4113" i="5"/>
  <c r="B4113" i="5"/>
  <c r="C4113" i="5"/>
  <c r="A4114" i="5"/>
  <c r="B4114" i="5"/>
  <c r="C4114" i="5"/>
  <c r="A4115" i="5"/>
  <c r="B4115" i="5"/>
  <c r="C4115" i="5"/>
  <c r="A4116" i="5"/>
  <c r="B4116" i="5"/>
  <c r="C4116" i="5"/>
  <c r="A4117" i="5"/>
  <c r="B4117" i="5"/>
  <c r="C4117" i="5"/>
  <c r="A4118" i="5"/>
  <c r="B4118" i="5"/>
  <c r="C4118" i="5"/>
  <c r="A4119" i="5"/>
  <c r="B4119" i="5"/>
  <c r="C4119" i="5"/>
  <c r="A4120" i="5"/>
  <c r="B4120" i="5"/>
  <c r="C4120" i="5"/>
  <c r="A4121" i="5"/>
  <c r="B4121" i="5"/>
  <c r="C4121" i="5"/>
  <c r="A4122" i="5"/>
  <c r="B4122" i="5"/>
  <c r="C4122" i="5"/>
  <c r="A4123" i="5"/>
  <c r="B4123" i="5"/>
  <c r="C4123" i="5"/>
  <c r="A4124" i="5"/>
  <c r="B4124" i="5"/>
  <c r="C4124" i="5"/>
  <c r="A4125" i="5"/>
  <c r="B4125" i="5"/>
  <c r="C4125" i="5"/>
  <c r="A4126" i="5"/>
  <c r="B4126" i="5"/>
  <c r="C4126" i="5"/>
  <c r="A4127" i="5"/>
  <c r="B4127" i="5"/>
  <c r="C4127" i="5"/>
  <c r="A4128" i="5"/>
  <c r="B4128" i="5"/>
  <c r="C4128" i="5"/>
  <c r="A4129" i="5"/>
  <c r="B4129" i="5"/>
  <c r="C4129" i="5"/>
  <c r="A4130" i="5"/>
  <c r="B4130" i="5"/>
  <c r="C4130" i="5"/>
  <c r="A4131" i="5"/>
  <c r="B4131" i="5"/>
  <c r="C4131" i="5"/>
  <c r="A4132" i="5"/>
  <c r="B4132" i="5"/>
  <c r="C4132" i="5"/>
  <c r="A4133" i="5"/>
  <c r="B4133" i="5"/>
  <c r="C4133" i="5"/>
  <c r="A4134" i="5"/>
  <c r="B4134" i="5"/>
  <c r="C4134" i="5"/>
  <c r="A4135" i="5"/>
  <c r="B4135" i="5"/>
  <c r="C4135" i="5"/>
  <c r="A4136" i="5"/>
  <c r="B4136" i="5"/>
  <c r="C4136" i="5"/>
  <c r="A4137" i="5"/>
  <c r="B4137" i="5"/>
  <c r="C4137" i="5"/>
  <c r="A4138" i="5"/>
  <c r="B4138" i="5"/>
  <c r="C4138" i="5"/>
  <c r="A4139" i="5"/>
  <c r="B4139" i="5"/>
  <c r="C4139" i="5"/>
  <c r="A4140" i="5"/>
  <c r="B4140" i="5"/>
  <c r="C4140" i="5"/>
  <c r="A4141" i="5"/>
  <c r="B4141" i="5"/>
  <c r="C4141" i="5"/>
  <c r="A4142" i="5"/>
  <c r="B4142" i="5"/>
  <c r="C4142" i="5"/>
  <c r="A4143" i="5"/>
  <c r="B4143" i="5"/>
  <c r="C4143" i="5"/>
  <c r="A4144" i="5"/>
  <c r="B4144" i="5"/>
  <c r="C4144" i="5"/>
  <c r="A4145" i="5"/>
  <c r="B4145" i="5"/>
  <c r="C4145" i="5"/>
  <c r="A4146" i="5"/>
  <c r="B4146" i="5"/>
  <c r="C4146" i="5"/>
  <c r="A4147" i="5"/>
  <c r="B4147" i="5"/>
  <c r="C4147" i="5"/>
  <c r="A4148" i="5"/>
  <c r="B4148" i="5"/>
  <c r="C4148" i="5"/>
  <c r="A4149" i="5"/>
  <c r="B4149" i="5"/>
  <c r="C4149" i="5"/>
  <c r="A4150" i="5"/>
  <c r="B4150" i="5"/>
  <c r="C4150" i="5"/>
  <c r="A4151" i="5"/>
  <c r="B4151" i="5"/>
  <c r="C4151" i="5"/>
  <c r="A4152" i="5"/>
  <c r="B4152" i="5"/>
  <c r="C4152" i="5"/>
  <c r="A4153" i="5"/>
  <c r="B4153" i="5"/>
  <c r="C4153" i="5"/>
  <c r="A4154" i="5"/>
  <c r="B4154" i="5"/>
  <c r="C4154" i="5"/>
  <c r="A4155" i="5"/>
  <c r="B4155" i="5"/>
  <c r="C4155" i="5"/>
  <c r="A4156" i="5"/>
  <c r="B4156" i="5"/>
  <c r="C4156" i="5"/>
  <c r="A4157" i="5"/>
  <c r="B4157" i="5"/>
  <c r="C4157" i="5"/>
  <c r="A4158" i="5"/>
  <c r="B4158" i="5"/>
  <c r="C4158" i="5"/>
  <c r="A4159" i="5"/>
  <c r="B4159" i="5"/>
  <c r="C4159" i="5"/>
  <c r="A4160" i="5"/>
  <c r="B4160" i="5"/>
  <c r="C4160" i="5"/>
  <c r="A4161" i="5"/>
  <c r="B4161" i="5"/>
  <c r="C4161" i="5"/>
  <c r="A4162" i="5"/>
  <c r="B4162" i="5"/>
  <c r="C4162" i="5"/>
  <c r="A4163" i="5"/>
  <c r="B4163" i="5"/>
  <c r="C4163" i="5"/>
  <c r="A4164" i="5"/>
  <c r="B4164" i="5"/>
  <c r="C4164" i="5"/>
  <c r="A4165" i="5"/>
  <c r="B4165" i="5"/>
  <c r="C4165" i="5"/>
  <c r="A4166" i="5"/>
  <c r="B4166" i="5"/>
  <c r="C4166" i="5"/>
  <c r="A4167" i="5"/>
  <c r="B4167" i="5"/>
  <c r="C4167" i="5"/>
  <c r="A4168" i="5"/>
  <c r="B4168" i="5"/>
  <c r="C4168" i="5"/>
  <c r="A4169" i="5"/>
  <c r="B4169" i="5"/>
  <c r="C4169" i="5"/>
  <c r="A4170" i="5"/>
  <c r="B4170" i="5"/>
  <c r="C4170" i="5"/>
  <c r="A4171" i="5"/>
  <c r="B4171" i="5"/>
  <c r="C4171" i="5"/>
  <c r="A4172" i="5"/>
  <c r="B4172" i="5"/>
  <c r="C4172" i="5"/>
  <c r="A4173" i="5"/>
  <c r="B4173" i="5"/>
  <c r="C4173" i="5"/>
  <c r="A4174" i="5"/>
  <c r="B4174" i="5"/>
  <c r="C4174" i="5"/>
  <c r="A4175" i="5"/>
  <c r="B4175" i="5"/>
  <c r="C4175" i="5"/>
  <c r="A4176" i="5"/>
  <c r="B4176" i="5"/>
  <c r="C4176" i="5"/>
  <c r="A4177" i="5"/>
  <c r="B4177" i="5"/>
  <c r="C4177" i="5"/>
  <c r="A4178" i="5"/>
  <c r="B4178" i="5"/>
  <c r="C4178" i="5"/>
  <c r="A4179" i="5"/>
  <c r="B4179" i="5"/>
  <c r="C4179" i="5"/>
  <c r="A4180" i="5"/>
  <c r="B4180" i="5"/>
  <c r="C4180" i="5"/>
  <c r="A4181" i="5"/>
  <c r="B4181" i="5"/>
  <c r="C4181" i="5"/>
  <c r="A4182" i="5"/>
  <c r="B4182" i="5"/>
  <c r="C4182" i="5"/>
  <c r="A4183" i="5"/>
  <c r="B4183" i="5"/>
  <c r="C4183" i="5"/>
  <c r="A4184" i="5"/>
  <c r="B4184" i="5"/>
  <c r="C4184" i="5"/>
  <c r="A4185" i="5"/>
  <c r="B4185" i="5"/>
  <c r="C4185" i="5"/>
  <c r="A4186" i="5"/>
  <c r="B4186" i="5"/>
  <c r="C4186" i="5"/>
  <c r="A4187" i="5"/>
  <c r="B4187" i="5"/>
  <c r="C4187" i="5"/>
  <c r="A4188" i="5"/>
  <c r="B4188" i="5"/>
  <c r="C4188" i="5"/>
  <c r="A4189" i="5"/>
  <c r="B4189" i="5"/>
  <c r="C4189" i="5"/>
  <c r="A4190" i="5"/>
  <c r="B4190" i="5"/>
  <c r="C4190" i="5"/>
  <c r="A4191" i="5"/>
  <c r="B4191" i="5"/>
  <c r="C4191" i="5"/>
  <c r="A4192" i="5"/>
  <c r="B4192" i="5"/>
  <c r="C4192" i="5"/>
  <c r="A4193" i="5"/>
  <c r="B4193" i="5"/>
  <c r="C4193" i="5"/>
  <c r="A4194" i="5"/>
  <c r="B4194" i="5"/>
  <c r="C4194" i="5"/>
  <c r="A4195" i="5"/>
  <c r="B4195" i="5"/>
  <c r="C4195" i="5"/>
  <c r="A4196" i="5"/>
  <c r="B4196" i="5"/>
  <c r="C4196" i="5"/>
  <c r="A4197" i="5"/>
  <c r="B4197" i="5"/>
  <c r="C4197" i="5"/>
  <c r="A4198" i="5"/>
  <c r="B4198" i="5"/>
  <c r="C4198" i="5"/>
  <c r="A4199" i="5"/>
  <c r="B4199" i="5"/>
  <c r="C4199" i="5"/>
  <c r="A4200" i="5"/>
  <c r="B4200" i="5"/>
  <c r="C4200" i="5"/>
  <c r="A4201" i="5"/>
  <c r="B4201" i="5"/>
  <c r="C4201" i="5"/>
  <c r="A4202" i="5"/>
  <c r="B4202" i="5"/>
  <c r="C4202" i="5"/>
  <c r="A4203" i="5"/>
  <c r="B4203" i="5"/>
  <c r="C4203" i="5"/>
  <c r="A4204" i="5"/>
  <c r="B4204" i="5"/>
  <c r="C4204" i="5"/>
  <c r="A4205" i="5"/>
  <c r="B4205" i="5"/>
  <c r="C4205" i="5"/>
  <c r="A4206" i="5"/>
  <c r="B4206" i="5"/>
  <c r="C4206" i="5"/>
  <c r="A4207" i="5"/>
  <c r="B4207" i="5"/>
  <c r="C4207" i="5"/>
  <c r="A4208" i="5"/>
  <c r="B4208" i="5"/>
  <c r="C4208" i="5"/>
  <c r="A4209" i="5"/>
  <c r="B4209" i="5"/>
  <c r="C4209" i="5"/>
  <c r="A4210" i="5"/>
  <c r="B4210" i="5"/>
  <c r="C4210" i="5"/>
  <c r="A4211" i="5"/>
  <c r="B4211" i="5"/>
  <c r="C4211" i="5"/>
  <c r="A4212" i="5"/>
  <c r="B4212" i="5"/>
  <c r="C4212" i="5"/>
  <c r="A4213" i="5"/>
  <c r="B4213" i="5"/>
  <c r="C4213" i="5"/>
  <c r="A4214" i="5"/>
  <c r="B4214" i="5"/>
  <c r="C4214" i="5"/>
  <c r="A4215" i="5"/>
  <c r="B4215" i="5"/>
  <c r="C4215" i="5"/>
  <c r="A4216" i="5"/>
  <c r="B4216" i="5"/>
  <c r="C4216" i="5"/>
  <c r="A4217" i="5"/>
  <c r="B4217" i="5"/>
  <c r="C4217" i="5"/>
  <c r="A4218" i="5"/>
  <c r="B4218" i="5"/>
  <c r="C4218" i="5"/>
  <c r="A4219" i="5"/>
  <c r="B4219" i="5"/>
  <c r="C4219" i="5"/>
  <c r="A4220" i="5"/>
  <c r="B4220" i="5"/>
  <c r="C4220" i="5"/>
  <c r="A4221" i="5"/>
  <c r="B4221" i="5"/>
  <c r="C4221" i="5"/>
  <c r="A4222" i="5"/>
  <c r="B4222" i="5"/>
  <c r="C4222" i="5"/>
  <c r="A4223" i="5"/>
  <c r="B4223" i="5"/>
  <c r="C4223" i="5"/>
  <c r="A4224" i="5"/>
  <c r="B4224" i="5"/>
  <c r="C4224" i="5"/>
  <c r="A4225" i="5"/>
  <c r="B4225" i="5"/>
  <c r="C4225" i="5"/>
  <c r="A4226" i="5"/>
  <c r="B4226" i="5"/>
  <c r="C4226" i="5"/>
  <c r="A4227" i="5"/>
  <c r="B4227" i="5"/>
  <c r="C4227" i="5"/>
  <c r="A4228" i="5"/>
  <c r="B4228" i="5"/>
  <c r="C4228" i="5"/>
  <c r="A4229" i="5"/>
  <c r="B4229" i="5"/>
  <c r="C4229" i="5"/>
  <c r="A4230" i="5"/>
  <c r="B4230" i="5"/>
  <c r="C4230" i="5"/>
  <c r="A4231" i="5"/>
  <c r="B4231" i="5"/>
  <c r="C4231" i="5"/>
  <c r="A4232" i="5"/>
  <c r="B4232" i="5"/>
  <c r="C4232" i="5"/>
  <c r="A4233" i="5"/>
  <c r="B4233" i="5"/>
  <c r="C4233" i="5"/>
  <c r="A4234" i="5"/>
  <c r="B4234" i="5"/>
  <c r="C4234" i="5"/>
  <c r="A4235" i="5"/>
  <c r="B4235" i="5"/>
  <c r="C4235" i="5"/>
  <c r="A4236" i="5"/>
  <c r="B4236" i="5"/>
  <c r="C4236" i="5"/>
  <c r="A4237" i="5"/>
  <c r="B4237" i="5"/>
  <c r="C4237" i="5"/>
  <c r="A4238" i="5"/>
  <c r="B4238" i="5"/>
  <c r="C4238" i="5"/>
  <c r="A4239" i="5"/>
  <c r="B4239" i="5"/>
  <c r="C4239" i="5"/>
  <c r="A4240" i="5"/>
  <c r="B4240" i="5"/>
  <c r="C4240" i="5"/>
  <c r="A4241" i="5"/>
  <c r="B4241" i="5"/>
  <c r="C4241" i="5"/>
  <c r="A4242" i="5"/>
  <c r="B4242" i="5"/>
  <c r="C4242" i="5"/>
  <c r="A4243" i="5"/>
  <c r="B4243" i="5"/>
  <c r="C4243" i="5"/>
  <c r="A4244" i="5"/>
  <c r="B4244" i="5"/>
  <c r="C4244" i="5"/>
  <c r="A4245" i="5"/>
  <c r="B4245" i="5"/>
  <c r="C4245" i="5"/>
  <c r="A4246" i="5"/>
  <c r="B4246" i="5"/>
  <c r="C4246" i="5"/>
  <c r="A4247" i="5"/>
  <c r="B4247" i="5"/>
  <c r="C4247" i="5"/>
  <c r="A4248" i="5"/>
  <c r="B4248" i="5"/>
  <c r="C4248" i="5"/>
  <c r="A4249" i="5"/>
  <c r="B4249" i="5"/>
  <c r="C4249" i="5"/>
  <c r="A4250" i="5"/>
  <c r="B4250" i="5"/>
  <c r="C4250" i="5"/>
  <c r="A4251" i="5"/>
  <c r="B4251" i="5"/>
  <c r="C4251" i="5"/>
  <c r="A4252" i="5"/>
  <c r="B4252" i="5"/>
  <c r="C4252" i="5"/>
  <c r="A4253" i="5"/>
  <c r="B4253" i="5"/>
  <c r="C4253" i="5"/>
  <c r="A4254" i="5"/>
  <c r="B4254" i="5"/>
  <c r="C4254" i="5"/>
  <c r="A4255" i="5"/>
  <c r="B4255" i="5"/>
  <c r="C4255" i="5"/>
  <c r="A4256" i="5"/>
  <c r="B4256" i="5"/>
  <c r="C4256" i="5"/>
  <c r="A4257" i="5"/>
  <c r="B4257" i="5"/>
  <c r="C4257" i="5"/>
  <c r="A4258" i="5"/>
  <c r="B4258" i="5"/>
  <c r="C4258" i="5"/>
  <c r="A4259" i="5"/>
  <c r="B4259" i="5"/>
  <c r="C4259" i="5"/>
  <c r="A4260" i="5"/>
  <c r="B4260" i="5"/>
  <c r="C4260" i="5"/>
  <c r="A4261" i="5"/>
  <c r="B4261" i="5"/>
  <c r="C4261" i="5"/>
  <c r="A4262" i="5"/>
  <c r="B4262" i="5"/>
  <c r="C4262" i="5"/>
  <c r="A4263" i="5"/>
  <c r="B4263" i="5"/>
  <c r="C4263" i="5"/>
  <c r="A4264" i="5"/>
  <c r="B4264" i="5"/>
  <c r="C4264" i="5"/>
  <c r="A4265" i="5"/>
  <c r="B4265" i="5"/>
  <c r="C4265" i="5"/>
  <c r="A4266" i="5"/>
  <c r="B4266" i="5"/>
  <c r="C4266" i="5"/>
  <c r="A4267" i="5"/>
  <c r="B4267" i="5"/>
  <c r="C4267" i="5"/>
  <c r="A4268" i="5"/>
  <c r="B4268" i="5"/>
  <c r="C4268" i="5"/>
  <c r="A4269" i="5"/>
  <c r="B4269" i="5"/>
  <c r="C4269" i="5"/>
  <c r="A4270" i="5"/>
  <c r="B4270" i="5"/>
  <c r="C4270" i="5"/>
  <c r="A4271" i="5"/>
  <c r="B4271" i="5"/>
  <c r="C4271" i="5"/>
  <c r="A4272" i="5"/>
  <c r="B4272" i="5"/>
  <c r="C4272" i="5"/>
  <c r="A4273" i="5"/>
  <c r="B4273" i="5"/>
  <c r="C4273" i="5"/>
  <c r="A4274" i="5"/>
  <c r="B4274" i="5"/>
  <c r="C4274" i="5"/>
  <c r="A4275" i="5"/>
  <c r="B4275" i="5"/>
  <c r="C4275" i="5"/>
  <c r="A4276" i="5"/>
  <c r="B4276" i="5"/>
  <c r="C4276" i="5"/>
  <c r="A4277" i="5"/>
  <c r="B4277" i="5"/>
  <c r="C4277" i="5"/>
  <c r="A4278" i="5"/>
  <c r="B4278" i="5"/>
  <c r="C4278" i="5"/>
  <c r="A4279" i="5"/>
  <c r="B4279" i="5"/>
  <c r="C4279" i="5"/>
  <c r="A4280" i="5"/>
  <c r="B4280" i="5"/>
  <c r="C4280" i="5"/>
  <c r="A4281" i="5"/>
  <c r="B4281" i="5"/>
  <c r="C4281" i="5"/>
  <c r="A4282" i="5"/>
  <c r="B4282" i="5"/>
  <c r="C4282" i="5"/>
  <c r="A4283" i="5"/>
  <c r="B4283" i="5"/>
  <c r="C4283" i="5"/>
  <c r="A4284" i="5"/>
  <c r="B4284" i="5"/>
  <c r="C4284" i="5"/>
  <c r="A4285" i="5"/>
  <c r="B4285" i="5"/>
  <c r="C4285" i="5"/>
  <c r="A4286" i="5"/>
  <c r="B4286" i="5"/>
  <c r="C4286" i="5"/>
  <c r="A4287" i="5"/>
  <c r="B4287" i="5"/>
  <c r="C4287" i="5"/>
  <c r="A4288" i="5"/>
  <c r="B4288" i="5"/>
  <c r="C4288" i="5"/>
  <c r="A4289" i="5"/>
  <c r="B4289" i="5"/>
  <c r="C4289" i="5"/>
  <c r="A4290" i="5"/>
  <c r="B4290" i="5"/>
  <c r="C4290" i="5"/>
  <c r="A4291" i="5"/>
  <c r="B4291" i="5"/>
  <c r="C4291" i="5"/>
  <c r="A4292" i="5"/>
  <c r="B4292" i="5"/>
  <c r="C4292" i="5"/>
  <c r="A4293" i="5"/>
  <c r="B4293" i="5"/>
  <c r="C4293" i="5"/>
  <c r="A4294" i="5"/>
  <c r="B4294" i="5"/>
  <c r="C4294" i="5"/>
  <c r="A4295" i="5"/>
  <c r="B4295" i="5"/>
  <c r="C4295" i="5"/>
  <c r="A4296" i="5"/>
  <c r="B4296" i="5"/>
  <c r="C4296" i="5"/>
  <c r="A4297" i="5"/>
  <c r="B4297" i="5"/>
  <c r="C4297" i="5"/>
  <c r="A4298" i="5"/>
  <c r="B4298" i="5"/>
  <c r="C4298" i="5"/>
  <c r="A4299" i="5"/>
  <c r="B4299" i="5"/>
  <c r="C4299" i="5"/>
  <c r="A4300" i="5"/>
  <c r="B4300" i="5"/>
  <c r="C4300" i="5"/>
  <c r="A4301" i="5"/>
  <c r="B4301" i="5"/>
  <c r="C4301" i="5"/>
  <c r="A4302" i="5"/>
  <c r="B4302" i="5"/>
  <c r="C4302" i="5"/>
  <c r="A4303" i="5"/>
  <c r="B4303" i="5"/>
  <c r="C4303" i="5"/>
  <c r="A4304" i="5"/>
  <c r="B4304" i="5"/>
  <c r="C4304" i="5"/>
  <c r="A4305" i="5"/>
  <c r="B4305" i="5"/>
  <c r="C4305" i="5"/>
  <c r="A4306" i="5"/>
  <c r="B4306" i="5"/>
  <c r="C4306" i="5"/>
  <c r="A4307" i="5"/>
  <c r="B4307" i="5"/>
  <c r="C4307" i="5"/>
  <c r="A4308" i="5"/>
  <c r="B4308" i="5"/>
  <c r="C4308" i="5"/>
  <c r="A4309" i="5"/>
  <c r="B4309" i="5"/>
  <c r="C4309" i="5"/>
  <c r="A4310" i="5"/>
  <c r="B4310" i="5"/>
  <c r="C4310" i="5"/>
  <c r="A4311" i="5"/>
  <c r="B4311" i="5"/>
  <c r="C4311" i="5"/>
  <c r="A4312" i="5"/>
  <c r="B4312" i="5"/>
  <c r="C4312" i="5"/>
  <c r="A4313" i="5"/>
  <c r="B4313" i="5"/>
  <c r="C4313" i="5"/>
  <c r="A4314" i="5"/>
  <c r="B4314" i="5"/>
  <c r="C4314" i="5"/>
  <c r="A4315" i="5"/>
  <c r="B4315" i="5"/>
  <c r="C4315" i="5"/>
  <c r="A4316" i="5"/>
  <c r="B4316" i="5"/>
  <c r="C4316" i="5"/>
  <c r="A4317" i="5"/>
  <c r="B4317" i="5"/>
  <c r="C4317" i="5"/>
  <c r="A4318" i="5"/>
  <c r="B4318" i="5"/>
  <c r="C4318" i="5"/>
  <c r="A4319" i="5"/>
  <c r="B4319" i="5"/>
  <c r="C4319" i="5"/>
  <c r="A4320" i="5"/>
  <c r="B4320" i="5"/>
  <c r="C4320" i="5"/>
  <c r="A4321" i="5"/>
  <c r="B4321" i="5"/>
  <c r="C4321" i="5"/>
  <c r="A4322" i="5"/>
  <c r="B4322" i="5"/>
  <c r="C4322" i="5"/>
  <c r="A4323" i="5"/>
  <c r="B4323" i="5"/>
  <c r="C4323" i="5"/>
  <c r="A4324" i="5"/>
  <c r="B4324" i="5"/>
  <c r="C4324" i="5"/>
  <c r="A4325" i="5"/>
  <c r="B4325" i="5"/>
  <c r="C4325" i="5"/>
  <c r="A4326" i="5"/>
  <c r="B4326" i="5"/>
  <c r="C4326" i="5"/>
  <c r="A4327" i="5"/>
  <c r="B4327" i="5"/>
  <c r="C4327" i="5"/>
  <c r="A4328" i="5"/>
  <c r="B4328" i="5"/>
  <c r="C4328" i="5"/>
  <c r="A4329" i="5"/>
  <c r="B4329" i="5"/>
  <c r="C4329" i="5"/>
  <c r="A4330" i="5"/>
  <c r="B4330" i="5"/>
  <c r="C4330" i="5"/>
  <c r="A4331" i="5"/>
  <c r="B4331" i="5"/>
  <c r="C4331" i="5"/>
  <c r="A4332" i="5"/>
  <c r="B4332" i="5"/>
  <c r="C4332" i="5"/>
  <c r="A4333" i="5"/>
  <c r="B4333" i="5"/>
  <c r="C4333" i="5"/>
  <c r="A4334" i="5"/>
  <c r="B4334" i="5"/>
  <c r="C4334" i="5"/>
  <c r="A4335" i="5"/>
  <c r="B4335" i="5"/>
  <c r="C4335" i="5"/>
  <c r="A4336" i="5"/>
  <c r="B4336" i="5"/>
  <c r="C4336" i="5"/>
  <c r="A4337" i="5"/>
  <c r="B4337" i="5"/>
  <c r="C4337" i="5"/>
  <c r="A4338" i="5"/>
  <c r="B4338" i="5"/>
  <c r="C4338" i="5"/>
  <c r="A4339" i="5"/>
  <c r="B4339" i="5"/>
  <c r="C4339" i="5"/>
  <c r="A4340" i="5"/>
  <c r="B4340" i="5"/>
  <c r="C4340" i="5"/>
  <c r="A4341" i="5"/>
  <c r="B4341" i="5"/>
  <c r="C4341" i="5"/>
  <c r="A4342" i="5"/>
  <c r="B4342" i="5"/>
  <c r="C4342" i="5"/>
  <c r="A4343" i="5"/>
  <c r="B4343" i="5"/>
  <c r="C4343" i="5"/>
  <c r="A4344" i="5"/>
  <c r="B4344" i="5"/>
  <c r="C4344" i="5"/>
  <c r="A4345" i="5"/>
  <c r="B4345" i="5"/>
  <c r="C4345" i="5"/>
  <c r="A4346" i="5"/>
  <c r="B4346" i="5"/>
  <c r="C4346" i="5"/>
  <c r="A4347" i="5"/>
  <c r="B4347" i="5"/>
  <c r="C4347" i="5"/>
  <c r="A4348" i="5"/>
  <c r="B4348" i="5"/>
  <c r="C4348" i="5"/>
  <c r="A4349" i="5"/>
  <c r="B4349" i="5"/>
  <c r="C4349" i="5"/>
  <c r="A4350" i="5"/>
  <c r="B4350" i="5"/>
  <c r="C4350" i="5"/>
  <c r="A4351" i="5"/>
  <c r="B4351" i="5"/>
  <c r="C4351" i="5"/>
  <c r="A4352" i="5"/>
  <c r="B4352" i="5"/>
  <c r="C4352" i="5"/>
  <c r="A4353" i="5"/>
  <c r="B4353" i="5"/>
  <c r="C4353" i="5"/>
  <c r="A4354" i="5"/>
  <c r="B4354" i="5"/>
  <c r="C4354" i="5"/>
  <c r="A4355" i="5"/>
  <c r="B4355" i="5"/>
  <c r="C4355" i="5"/>
  <c r="A4356" i="5"/>
  <c r="B4356" i="5"/>
  <c r="C4356" i="5"/>
  <c r="A4357" i="5"/>
  <c r="B4357" i="5"/>
  <c r="C4357" i="5"/>
  <c r="A4358" i="5"/>
  <c r="B4358" i="5"/>
  <c r="C4358" i="5"/>
  <c r="A4359" i="5"/>
  <c r="B4359" i="5"/>
  <c r="C4359" i="5"/>
  <c r="A4360" i="5"/>
  <c r="B4360" i="5"/>
  <c r="C4360" i="5"/>
  <c r="A4361" i="5"/>
  <c r="B4361" i="5"/>
  <c r="C4361" i="5"/>
  <c r="A4362" i="5"/>
  <c r="B4362" i="5"/>
  <c r="C4362" i="5"/>
  <c r="A4363" i="5"/>
  <c r="B4363" i="5"/>
  <c r="C4363" i="5"/>
  <c r="C924" i="5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B924" i="5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B1115" i="5" s="1"/>
  <c r="B1116" i="5" s="1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A924" i="5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E924" i="5"/>
  <c r="F924" i="5"/>
  <c r="G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G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G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G965" i="5"/>
  <c r="H965" i="5"/>
  <c r="L965" i="5"/>
  <c r="M965" i="5" s="1"/>
  <c r="E966" i="5"/>
  <c r="F966" i="5"/>
  <c r="G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G971" i="5"/>
  <c r="H971" i="5"/>
  <c r="L971" i="5"/>
  <c r="M971" i="5" s="1"/>
  <c r="E972" i="5"/>
  <c r="F972" i="5"/>
  <c r="G972" i="5"/>
  <c r="H972" i="5"/>
  <c r="L972" i="5"/>
  <c r="M972" i="5" s="1"/>
  <c r="E973" i="5"/>
  <c r="F973" i="5"/>
  <c r="G973" i="5"/>
  <c r="H973" i="5"/>
  <c r="L973" i="5"/>
  <c r="M973" i="5" s="1"/>
  <c r="E974" i="5"/>
  <c r="F974" i="5"/>
  <c r="G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G1020" i="5"/>
  <c r="H1020" i="5"/>
  <c r="L1020" i="5"/>
  <c r="M1020" i="5" s="1"/>
  <c r="E1021" i="5"/>
  <c r="F1021" i="5"/>
  <c r="G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G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G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G1155" i="5"/>
  <c r="H1155" i="5"/>
  <c r="L1155" i="5"/>
  <c r="M1155" i="5" s="1"/>
  <c r="E1156" i="5"/>
  <c r="F1156" i="5"/>
  <c r="H1156" i="5"/>
  <c r="L1156" i="5"/>
  <c r="M1156" i="5" s="1"/>
  <c r="E1157" i="5"/>
  <c r="F1157" i="5"/>
  <c r="G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G1168" i="5"/>
  <c r="H1168" i="5"/>
  <c r="L1168" i="5"/>
  <c r="M1168" i="5" s="1"/>
  <c r="E1169" i="5"/>
  <c r="F1169" i="5"/>
  <c r="G1169" i="5"/>
  <c r="H1169" i="5"/>
  <c r="L1169" i="5"/>
  <c r="M1169" i="5" s="1"/>
  <c r="E1170" i="5"/>
  <c r="F1170" i="5"/>
  <c r="G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G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G1197" i="5"/>
  <c r="H1197" i="5"/>
  <c r="L1197" i="5"/>
  <c r="M1197" i="5" s="1"/>
  <c r="E1198" i="5"/>
  <c r="F1198" i="5"/>
  <c r="G1198" i="5"/>
  <c r="H1198" i="5"/>
  <c r="L1198" i="5"/>
  <c r="M1198" i="5" s="1"/>
  <c r="E1199" i="5"/>
  <c r="F1199" i="5"/>
  <c r="G1199" i="5"/>
  <c r="H1199" i="5"/>
  <c r="L1199" i="5"/>
  <c r="M1199" i="5" s="1"/>
  <c r="E1200" i="5"/>
  <c r="F1200" i="5"/>
  <c r="G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G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G1217" i="5"/>
  <c r="H1217" i="5"/>
  <c r="L1217" i="5"/>
  <c r="M1217" i="5" s="1"/>
  <c r="E1218" i="5"/>
  <c r="F1218" i="5"/>
  <c r="G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G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G1281" i="5"/>
  <c r="H1281" i="5"/>
  <c r="L1281" i="5"/>
  <c r="M1281" i="5" s="1"/>
  <c r="E1282" i="5"/>
  <c r="F1282" i="5"/>
  <c r="G1282" i="5"/>
  <c r="H1282" i="5"/>
  <c r="L1282" i="5"/>
  <c r="M1282" i="5" s="1"/>
  <c r="E1283" i="5"/>
  <c r="F1283" i="5"/>
  <c r="G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G1333" i="5"/>
  <c r="H1333" i="5"/>
  <c r="L1333" i="5"/>
  <c r="M1333" i="5" s="1"/>
  <c r="E1334" i="5"/>
  <c r="F1334" i="5"/>
  <c r="G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G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G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G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G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G1421" i="5"/>
  <c r="H1421" i="5"/>
  <c r="L1421" i="5"/>
  <c r="M1421" i="5" s="1"/>
  <c r="E1422" i="5"/>
  <c r="F1422" i="5"/>
  <c r="G1422" i="5"/>
  <c r="H1422" i="5"/>
  <c r="L1422" i="5"/>
  <c r="M1422" i="5" s="1"/>
  <c r="E1423" i="5"/>
  <c r="F1423" i="5"/>
  <c r="G1423" i="5"/>
  <c r="H1423" i="5"/>
  <c r="L1423" i="5"/>
  <c r="M1423" i="5" s="1"/>
  <c r="E1424" i="5"/>
  <c r="F1424" i="5"/>
  <c r="G1424" i="5"/>
  <c r="H1424" i="5"/>
  <c r="L1424" i="5"/>
  <c r="M1424" i="5" s="1"/>
  <c r="E1425" i="5"/>
  <c r="F1425" i="5"/>
  <c r="G1425" i="5"/>
  <c r="H1425" i="5"/>
  <c r="L1425" i="5"/>
  <c r="M1425" i="5" s="1"/>
  <c r="E1426" i="5"/>
  <c r="F1426" i="5"/>
  <c r="G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G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G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G1461" i="5"/>
  <c r="H1461" i="5"/>
  <c r="L1461" i="5"/>
  <c r="M1461" i="5" s="1"/>
  <c r="E1462" i="5"/>
  <c r="F1462" i="5"/>
  <c r="G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G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G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G1490" i="5"/>
  <c r="H1490" i="5"/>
  <c r="L1490" i="5"/>
  <c r="M1490" i="5" s="1"/>
  <c r="E1491" i="5"/>
  <c r="F1491" i="5"/>
  <c r="H1491" i="5"/>
  <c r="L1491" i="5"/>
  <c r="M1491" i="5" s="1"/>
  <c r="E1492" i="5"/>
  <c r="F1492" i="5"/>
  <c r="G1492" i="5"/>
  <c r="H1492" i="5"/>
  <c r="L1492" i="5"/>
  <c r="M1492" i="5" s="1"/>
  <c r="E1493" i="5"/>
  <c r="F1493" i="5"/>
  <c r="H1493" i="5"/>
  <c r="L1493" i="5"/>
  <c r="M1493" i="5" s="1"/>
  <c r="E1494" i="5"/>
  <c r="F1494" i="5"/>
  <c r="G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G1501" i="5"/>
  <c r="H1501" i="5"/>
  <c r="L1501" i="5"/>
  <c r="M1501" i="5" s="1"/>
  <c r="E1502" i="5"/>
  <c r="F1502" i="5"/>
  <c r="G1502" i="5"/>
  <c r="H1502" i="5"/>
  <c r="L1502" i="5"/>
  <c r="M1502" i="5" s="1"/>
  <c r="E1503" i="5"/>
  <c r="F1503" i="5"/>
  <c r="H1503" i="5"/>
  <c r="L1503" i="5"/>
  <c r="M1503" i="5" s="1"/>
  <c r="E1504" i="5"/>
  <c r="F1504" i="5"/>
  <c r="G1504" i="5"/>
  <c r="H1504" i="5"/>
  <c r="L1504" i="5"/>
  <c r="M1504" i="5" s="1"/>
  <c r="E1505" i="5"/>
  <c r="F1505" i="5"/>
  <c r="G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G1509" i="5"/>
  <c r="H1509" i="5"/>
  <c r="L1509" i="5"/>
  <c r="M1509" i="5" s="1"/>
  <c r="E1510" i="5"/>
  <c r="F1510" i="5"/>
  <c r="H1510" i="5"/>
  <c r="L1510" i="5"/>
  <c r="M1510" i="5" s="1"/>
  <c r="E1511" i="5"/>
  <c r="F1511" i="5"/>
  <c r="G1511" i="5"/>
  <c r="H1511" i="5"/>
  <c r="L1511" i="5"/>
  <c r="M1511" i="5" s="1"/>
  <c r="E1512" i="5"/>
  <c r="F1512" i="5"/>
  <c r="H1512" i="5"/>
  <c r="L1512" i="5"/>
  <c r="M1512" i="5" s="1"/>
  <c r="E1513" i="5"/>
  <c r="F1513" i="5"/>
  <c r="G1513" i="5"/>
  <c r="H1513" i="5"/>
  <c r="L1513" i="5"/>
  <c r="M1513" i="5" s="1"/>
  <c r="E1514" i="5"/>
  <c r="F1514" i="5"/>
  <c r="G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G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G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G1526" i="5"/>
  <c r="H1526" i="5"/>
  <c r="L1526" i="5"/>
  <c r="M1526" i="5" s="1"/>
  <c r="E1527" i="5"/>
  <c r="F1527" i="5"/>
  <c r="H1527" i="5"/>
  <c r="L1527" i="5"/>
  <c r="M1527" i="5" s="1"/>
  <c r="E1528" i="5"/>
  <c r="F1528" i="5"/>
  <c r="G1528" i="5"/>
  <c r="H1528" i="5"/>
  <c r="L1528" i="5"/>
  <c r="M1528" i="5" s="1"/>
  <c r="E1529" i="5"/>
  <c r="F1529" i="5"/>
  <c r="G1529" i="5"/>
  <c r="H1529" i="5"/>
  <c r="L1529" i="5"/>
  <c r="M1529" i="5" s="1"/>
  <c r="E1530" i="5"/>
  <c r="F1530" i="5"/>
  <c r="G1530" i="5"/>
  <c r="H1530" i="5"/>
  <c r="L1530" i="5"/>
  <c r="M1530" i="5" s="1"/>
  <c r="E1531" i="5"/>
  <c r="F1531" i="5"/>
  <c r="H1531" i="5"/>
  <c r="L1531" i="5"/>
  <c r="M1531" i="5" s="1"/>
  <c r="E1532" i="5"/>
  <c r="F1532" i="5"/>
  <c r="G1532" i="5"/>
  <c r="H1532" i="5"/>
  <c r="L1532" i="5"/>
  <c r="M1532" i="5" s="1"/>
  <c r="E1533" i="5"/>
  <c r="F1533" i="5"/>
  <c r="G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G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G1542" i="5"/>
  <c r="H1542" i="5"/>
  <c r="L1542" i="5"/>
  <c r="M1542" i="5" s="1"/>
  <c r="E1543" i="5"/>
  <c r="F1543" i="5"/>
  <c r="H1543" i="5"/>
  <c r="L1543" i="5"/>
  <c r="M1543" i="5" s="1"/>
  <c r="E1544" i="5"/>
  <c r="F1544" i="5"/>
  <c r="G1544" i="5"/>
  <c r="H1544" i="5"/>
  <c r="L1544" i="5"/>
  <c r="M1544" i="5" s="1"/>
  <c r="E1545" i="5"/>
  <c r="F1545" i="5"/>
  <c r="G1545" i="5"/>
  <c r="H1545" i="5"/>
  <c r="L1545" i="5"/>
  <c r="M1545" i="5" s="1"/>
  <c r="E1546" i="5"/>
  <c r="F1546" i="5"/>
  <c r="H1546" i="5"/>
  <c r="L1546" i="5"/>
  <c r="M1546" i="5" s="1"/>
  <c r="E1547" i="5"/>
  <c r="F1547" i="5"/>
  <c r="G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G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G1554" i="5"/>
  <c r="H1554" i="5"/>
  <c r="L1554" i="5"/>
  <c r="M1554" i="5" s="1"/>
  <c r="E1555" i="5"/>
  <c r="F1555" i="5"/>
  <c r="G1555" i="5"/>
  <c r="H1555" i="5"/>
  <c r="L1555" i="5"/>
  <c r="M1555" i="5" s="1"/>
  <c r="E1556" i="5"/>
  <c r="F1556" i="5"/>
  <c r="G1556" i="5"/>
  <c r="H1556" i="5"/>
  <c r="L1556" i="5"/>
  <c r="M1556" i="5" s="1"/>
  <c r="E1557" i="5"/>
  <c r="F1557" i="5"/>
  <c r="G1557" i="5"/>
  <c r="H1557" i="5"/>
  <c r="L1557" i="5"/>
  <c r="M1557" i="5" s="1"/>
  <c r="E1558" i="5"/>
  <c r="F1558" i="5"/>
  <c r="G1558" i="5"/>
  <c r="H1558" i="5"/>
  <c r="L1558" i="5"/>
  <c r="M1558" i="5" s="1"/>
  <c r="E1559" i="5"/>
  <c r="F1559" i="5"/>
  <c r="G1559" i="5"/>
  <c r="H1559" i="5"/>
  <c r="L1559" i="5"/>
  <c r="M1559" i="5" s="1"/>
  <c r="E1560" i="5"/>
  <c r="F1560" i="5"/>
  <c r="H1560" i="5"/>
  <c r="L1560" i="5"/>
  <c r="M1560" i="5" s="1"/>
  <c r="E1561" i="5"/>
  <c r="F1561" i="5"/>
  <c r="G1561" i="5"/>
  <c r="H1561" i="5"/>
  <c r="L1561" i="5"/>
  <c r="M1561" i="5" s="1"/>
  <c r="E1562" i="5"/>
  <c r="F1562" i="5"/>
  <c r="H1562" i="5"/>
  <c r="L1562" i="5"/>
  <c r="M1562" i="5" s="1"/>
  <c r="E1563" i="5"/>
  <c r="F1563" i="5"/>
  <c r="G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G1566" i="5"/>
  <c r="H1566" i="5"/>
  <c r="L1566" i="5"/>
  <c r="M1566" i="5" s="1"/>
  <c r="E1567" i="5"/>
  <c r="F1567" i="5"/>
  <c r="G1567" i="5"/>
  <c r="H1567" i="5"/>
  <c r="L1567" i="5"/>
  <c r="M1567" i="5" s="1"/>
  <c r="E1568" i="5"/>
  <c r="F1568" i="5"/>
  <c r="G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G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G1578" i="5"/>
  <c r="H1578" i="5"/>
  <c r="L1578" i="5"/>
  <c r="M1578" i="5" s="1"/>
  <c r="E1579" i="5"/>
  <c r="F1579" i="5"/>
  <c r="H1579" i="5"/>
  <c r="L1579" i="5"/>
  <c r="M1579" i="5" s="1"/>
  <c r="E1580" i="5"/>
  <c r="F1580" i="5"/>
  <c r="G1580" i="5"/>
  <c r="H1580" i="5"/>
  <c r="L1580" i="5"/>
  <c r="M1580" i="5" s="1"/>
  <c r="E1581" i="5"/>
  <c r="F1581" i="5"/>
  <c r="G1581" i="5"/>
  <c r="H1581" i="5"/>
  <c r="L1581" i="5"/>
  <c r="M1581" i="5" s="1"/>
  <c r="E1582" i="5"/>
  <c r="F1582" i="5"/>
  <c r="G1582" i="5"/>
  <c r="H1582" i="5"/>
  <c r="L1582" i="5"/>
  <c r="M1582" i="5" s="1"/>
  <c r="E1583" i="5"/>
  <c r="F1583" i="5"/>
  <c r="G1583" i="5"/>
  <c r="H1583" i="5"/>
  <c r="L1583" i="5"/>
  <c r="M1583" i="5" s="1"/>
  <c r="E1584" i="5"/>
  <c r="F1584" i="5"/>
  <c r="G1584" i="5"/>
  <c r="H1584" i="5"/>
  <c r="L1584" i="5"/>
  <c r="M1584" i="5" s="1"/>
  <c r="E1585" i="5"/>
  <c r="F1585" i="5"/>
  <c r="G1585" i="5"/>
  <c r="H1585" i="5"/>
  <c r="L1585" i="5"/>
  <c r="M1585" i="5" s="1"/>
  <c r="E1586" i="5"/>
  <c r="F1586" i="5"/>
  <c r="G1586" i="5"/>
  <c r="H1586" i="5"/>
  <c r="L1586" i="5"/>
  <c r="M1586" i="5" s="1"/>
  <c r="E1587" i="5"/>
  <c r="F1587" i="5"/>
  <c r="G1587" i="5"/>
  <c r="H1587" i="5"/>
  <c r="L1587" i="5"/>
  <c r="M1587" i="5" s="1"/>
  <c r="E1588" i="5"/>
  <c r="F1588" i="5"/>
  <c r="G1588" i="5"/>
  <c r="H1588" i="5"/>
  <c r="L1588" i="5"/>
  <c r="M1588" i="5" s="1"/>
  <c r="E1589" i="5"/>
  <c r="F1589" i="5"/>
  <c r="G1589" i="5"/>
  <c r="H1589" i="5"/>
  <c r="L1589" i="5"/>
  <c r="M1589" i="5" s="1"/>
  <c r="E1590" i="5"/>
  <c r="F1590" i="5"/>
  <c r="G1590" i="5"/>
  <c r="H1590" i="5"/>
  <c r="L1590" i="5"/>
  <c r="M1590" i="5" s="1"/>
  <c r="E1591" i="5"/>
  <c r="F1591" i="5"/>
  <c r="G1591" i="5"/>
  <c r="H1591" i="5"/>
  <c r="L1591" i="5"/>
  <c r="M1591" i="5" s="1"/>
  <c r="E1592" i="5"/>
  <c r="F1592" i="5"/>
  <c r="G1592" i="5"/>
  <c r="H1592" i="5"/>
  <c r="L1592" i="5"/>
  <c r="M1592" i="5" s="1"/>
  <c r="E1593" i="5"/>
  <c r="F1593" i="5"/>
  <c r="G1593" i="5"/>
  <c r="H1593" i="5"/>
  <c r="L1593" i="5"/>
  <c r="M1593" i="5" s="1"/>
  <c r="E1594" i="5"/>
  <c r="F1594" i="5"/>
  <c r="G1594" i="5"/>
  <c r="H1594" i="5"/>
  <c r="L1594" i="5"/>
  <c r="M1594" i="5" s="1"/>
  <c r="E1595" i="5"/>
  <c r="F1595" i="5"/>
  <c r="G1595" i="5"/>
  <c r="H1595" i="5"/>
  <c r="L1595" i="5"/>
  <c r="M1595" i="5" s="1"/>
  <c r="E1596" i="5"/>
  <c r="F1596" i="5"/>
  <c r="G1596" i="5"/>
  <c r="H1596" i="5"/>
  <c r="L1596" i="5"/>
  <c r="M1596" i="5" s="1"/>
  <c r="E1597" i="5"/>
  <c r="F1597" i="5"/>
  <c r="G1597" i="5"/>
  <c r="H1597" i="5"/>
  <c r="L1597" i="5"/>
  <c r="M1597" i="5" s="1"/>
  <c r="E1598" i="5"/>
  <c r="F1598" i="5"/>
  <c r="G1598" i="5"/>
  <c r="H1598" i="5"/>
  <c r="L1598" i="5"/>
  <c r="M1598" i="5" s="1"/>
  <c r="E1599" i="5"/>
  <c r="F1599" i="5"/>
  <c r="G1599" i="5"/>
  <c r="H1599" i="5"/>
  <c r="L1599" i="5"/>
  <c r="M1599" i="5" s="1"/>
  <c r="E1600" i="5"/>
  <c r="F1600" i="5"/>
  <c r="G1600" i="5"/>
  <c r="H1600" i="5"/>
  <c r="L1600" i="5"/>
  <c r="M1600" i="5" s="1"/>
  <c r="E1601" i="5"/>
  <c r="F1601" i="5"/>
  <c r="G1601" i="5"/>
  <c r="H1601" i="5"/>
  <c r="L1601" i="5"/>
  <c r="M1601" i="5" s="1"/>
  <c r="E1602" i="5"/>
  <c r="F1602" i="5"/>
  <c r="G1602" i="5"/>
  <c r="H1602" i="5"/>
  <c r="L1602" i="5"/>
  <c r="M1602" i="5" s="1"/>
  <c r="E1603" i="5"/>
  <c r="F1603" i="5"/>
  <c r="G1603" i="5"/>
  <c r="H1603" i="5"/>
  <c r="L1603" i="5"/>
  <c r="M1603" i="5" s="1"/>
  <c r="E1604" i="5"/>
  <c r="F1604" i="5"/>
  <c r="G1604" i="5"/>
  <c r="H1604" i="5"/>
  <c r="L1604" i="5"/>
  <c r="M1604" i="5" s="1"/>
  <c r="E1605" i="5"/>
  <c r="F1605" i="5"/>
  <c r="G1605" i="5"/>
  <c r="H1605" i="5"/>
  <c r="L1605" i="5"/>
  <c r="M1605" i="5" s="1"/>
  <c r="E1606" i="5"/>
  <c r="F1606" i="5"/>
  <c r="G1606" i="5"/>
  <c r="H1606" i="5"/>
  <c r="L1606" i="5"/>
  <c r="M1606" i="5" s="1"/>
  <c r="E1607" i="5"/>
  <c r="F1607" i="5"/>
  <c r="G1607" i="5"/>
  <c r="H1607" i="5"/>
  <c r="L1607" i="5"/>
  <c r="M1607" i="5" s="1"/>
  <c r="E1608" i="5"/>
  <c r="F1608" i="5"/>
  <c r="G1608" i="5"/>
  <c r="H1608" i="5"/>
  <c r="L1608" i="5"/>
  <c r="M1608" i="5" s="1"/>
  <c r="E1609" i="5"/>
  <c r="F1609" i="5"/>
  <c r="G1609" i="5"/>
  <c r="H1609" i="5"/>
  <c r="L1609" i="5"/>
  <c r="M1609" i="5" s="1"/>
  <c r="E1610" i="5"/>
  <c r="F1610" i="5"/>
  <c r="G1610" i="5"/>
  <c r="H1610" i="5"/>
  <c r="L1610" i="5"/>
  <c r="M1610" i="5" s="1"/>
  <c r="E1611" i="5"/>
  <c r="F1611" i="5"/>
  <c r="G1611" i="5"/>
  <c r="H1611" i="5"/>
  <c r="L1611" i="5"/>
  <c r="M1611" i="5" s="1"/>
  <c r="E1612" i="5"/>
  <c r="F1612" i="5"/>
  <c r="G1612" i="5"/>
  <c r="H1612" i="5"/>
  <c r="L1612" i="5"/>
  <c r="M1612" i="5" s="1"/>
  <c r="E1613" i="5"/>
  <c r="F1613" i="5"/>
  <c r="G1613" i="5"/>
  <c r="H1613" i="5"/>
  <c r="L1613" i="5"/>
  <c r="M1613" i="5" s="1"/>
  <c r="E1614" i="5"/>
  <c r="F1614" i="5"/>
  <c r="G1614" i="5"/>
  <c r="H1614" i="5"/>
  <c r="L1614" i="5"/>
  <c r="M1614" i="5" s="1"/>
  <c r="E1615" i="5"/>
  <c r="F1615" i="5"/>
  <c r="G1615" i="5"/>
  <c r="H1615" i="5"/>
  <c r="L1615" i="5"/>
  <c r="M1615" i="5" s="1"/>
  <c r="E1616" i="5"/>
  <c r="F1616" i="5"/>
  <c r="G1616" i="5"/>
  <c r="H1616" i="5"/>
  <c r="L1616" i="5"/>
  <c r="M1616" i="5" s="1"/>
  <c r="E1617" i="5"/>
  <c r="F1617" i="5"/>
  <c r="G1617" i="5"/>
  <c r="H1617" i="5"/>
  <c r="L1617" i="5"/>
  <c r="M1617" i="5" s="1"/>
  <c r="E1618" i="5"/>
  <c r="F1618" i="5"/>
  <c r="G1618" i="5"/>
  <c r="H1618" i="5"/>
  <c r="L1618" i="5"/>
  <c r="M1618" i="5" s="1"/>
  <c r="E1619" i="5"/>
  <c r="F1619" i="5"/>
  <c r="G1619" i="5"/>
  <c r="H1619" i="5"/>
  <c r="L1619" i="5"/>
  <c r="M1619" i="5" s="1"/>
  <c r="E1620" i="5"/>
  <c r="F1620" i="5"/>
  <c r="G1620" i="5"/>
  <c r="H1620" i="5"/>
  <c r="L1620" i="5"/>
  <c r="M1620" i="5" s="1"/>
  <c r="E1621" i="5"/>
  <c r="F1621" i="5"/>
  <c r="G1621" i="5"/>
  <c r="H1621" i="5"/>
  <c r="L1621" i="5"/>
  <c r="M1621" i="5" s="1"/>
  <c r="E1622" i="5"/>
  <c r="F1622" i="5"/>
  <c r="G1622" i="5"/>
  <c r="H1622" i="5"/>
  <c r="L1622" i="5"/>
  <c r="M1622" i="5" s="1"/>
  <c r="E1623" i="5"/>
  <c r="F1623" i="5"/>
  <c r="G1623" i="5"/>
  <c r="H1623" i="5"/>
  <c r="L1623" i="5"/>
  <c r="M1623" i="5" s="1"/>
  <c r="E1624" i="5"/>
  <c r="F1624" i="5"/>
  <c r="G1624" i="5"/>
  <c r="H1624" i="5"/>
  <c r="L1624" i="5"/>
  <c r="M1624" i="5" s="1"/>
  <c r="E1625" i="5"/>
  <c r="F1625" i="5"/>
  <c r="G1625" i="5"/>
  <c r="H1625" i="5"/>
  <c r="L1625" i="5"/>
  <c r="M1625" i="5" s="1"/>
  <c r="E1626" i="5"/>
  <c r="F1626" i="5"/>
  <c r="G1626" i="5"/>
  <c r="H1626" i="5"/>
  <c r="L1626" i="5"/>
  <c r="M1626" i="5" s="1"/>
  <c r="E1627" i="5"/>
  <c r="F1627" i="5"/>
  <c r="G1627" i="5"/>
  <c r="H1627" i="5"/>
  <c r="L1627" i="5"/>
  <c r="M1627" i="5" s="1"/>
  <c r="E1628" i="5"/>
  <c r="F1628" i="5"/>
  <c r="G1628" i="5"/>
  <c r="H1628" i="5"/>
  <c r="L1628" i="5"/>
  <c r="M1628" i="5" s="1"/>
  <c r="E1629" i="5"/>
  <c r="F1629" i="5"/>
  <c r="G1629" i="5"/>
  <c r="H1629" i="5"/>
  <c r="L1629" i="5"/>
  <c r="M1629" i="5" s="1"/>
  <c r="E1630" i="5"/>
  <c r="F1630" i="5"/>
  <c r="G1630" i="5"/>
  <c r="H1630" i="5"/>
  <c r="L1630" i="5"/>
  <c r="M1630" i="5" s="1"/>
  <c r="E1631" i="5"/>
  <c r="F1631" i="5"/>
  <c r="G1631" i="5"/>
  <c r="H1631" i="5"/>
  <c r="L1631" i="5"/>
  <c r="M1631" i="5" s="1"/>
  <c r="E1632" i="5"/>
  <c r="F1632" i="5"/>
  <c r="G1632" i="5"/>
  <c r="H1632" i="5"/>
  <c r="L1632" i="5"/>
  <c r="M1632" i="5" s="1"/>
  <c r="E1633" i="5"/>
  <c r="F1633" i="5"/>
  <c r="G1633" i="5"/>
  <c r="H1633" i="5"/>
  <c r="L1633" i="5"/>
  <c r="M1633" i="5" s="1"/>
  <c r="E1634" i="5"/>
  <c r="F1634" i="5"/>
  <c r="G1634" i="5"/>
  <c r="H1634" i="5"/>
  <c r="L1634" i="5"/>
  <c r="M1634" i="5" s="1"/>
  <c r="E1635" i="5"/>
  <c r="F1635" i="5"/>
  <c r="G1635" i="5"/>
  <c r="H1635" i="5"/>
  <c r="L1635" i="5"/>
  <c r="M1635" i="5" s="1"/>
  <c r="E1636" i="5"/>
  <c r="F1636" i="5"/>
  <c r="G1636" i="5"/>
  <c r="H1636" i="5"/>
  <c r="L1636" i="5"/>
  <c r="M1636" i="5" s="1"/>
  <c r="E1637" i="5"/>
  <c r="F1637" i="5"/>
  <c r="G1637" i="5"/>
  <c r="H1637" i="5"/>
  <c r="L1637" i="5"/>
  <c r="M1637" i="5" s="1"/>
  <c r="E1638" i="5"/>
  <c r="F1638" i="5"/>
  <c r="G1638" i="5"/>
  <c r="H1638" i="5"/>
  <c r="L1638" i="5"/>
  <c r="M1638" i="5" s="1"/>
  <c r="E1639" i="5"/>
  <c r="F1639" i="5"/>
  <c r="G1639" i="5"/>
  <c r="H1639" i="5"/>
  <c r="L1639" i="5"/>
  <c r="M1639" i="5" s="1"/>
  <c r="E1640" i="5"/>
  <c r="F1640" i="5"/>
  <c r="G1640" i="5"/>
  <c r="H1640" i="5"/>
  <c r="L1640" i="5"/>
  <c r="M1640" i="5" s="1"/>
  <c r="E1641" i="5"/>
  <c r="F1641" i="5"/>
  <c r="G1641" i="5"/>
  <c r="H1641" i="5"/>
  <c r="L1641" i="5"/>
  <c r="M1641" i="5" s="1"/>
  <c r="E1642" i="5"/>
  <c r="F1642" i="5"/>
  <c r="G1642" i="5"/>
  <c r="H1642" i="5"/>
  <c r="L1642" i="5"/>
  <c r="M1642" i="5" s="1"/>
  <c r="E1643" i="5"/>
  <c r="F1643" i="5"/>
  <c r="G1643" i="5"/>
  <c r="H1643" i="5"/>
  <c r="L1643" i="5"/>
  <c r="M1643" i="5" s="1"/>
  <c r="E1644" i="5"/>
  <c r="F1644" i="5"/>
  <c r="G1644" i="5"/>
  <c r="H1644" i="5"/>
  <c r="L1644" i="5"/>
  <c r="M1644" i="5" s="1"/>
  <c r="E1645" i="5"/>
  <c r="F1645" i="5"/>
  <c r="G1645" i="5"/>
  <c r="H1645" i="5"/>
  <c r="L1645" i="5"/>
  <c r="M1645" i="5" s="1"/>
  <c r="E1646" i="5"/>
  <c r="F1646" i="5"/>
  <c r="G1646" i="5"/>
  <c r="H1646" i="5"/>
  <c r="L1646" i="5"/>
  <c r="M1646" i="5" s="1"/>
  <c r="E1647" i="5"/>
  <c r="F1647" i="5"/>
  <c r="G1647" i="5"/>
  <c r="H1647" i="5"/>
  <c r="L1647" i="5"/>
  <c r="M1647" i="5" s="1"/>
  <c r="E1648" i="5"/>
  <c r="F1648" i="5"/>
  <c r="G1648" i="5"/>
  <c r="H1648" i="5"/>
  <c r="L1648" i="5"/>
  <c r="M1648" i="5" s="1"/>
  <c r="E1649" i="5"/>
  <c r="F1649" i="5"/>
  <c r="G1649" i="5"/>
  <c r="H1649" i="5"/>
  <c r="L1649" i="5"/>
  <c r="M1649" i="5" s="1"/>
  <c r="E1650" i="5"/>
  <c r="F1650" i="5"/>
  <c r="G1650" i="5"/>
  <c r="H1650" i="5"/>
  <c r="L1650" i="5"/>
  <c r="M1650" i="5" s="1"/>
  <c r="E1651" i="5"/>
  <c r="F1651" i="5"/>
  <c r="G1651" i="5"/>
  <c r="H1651" i="5"/>
  <c r="L1651" i="5"/>
  <c r="M1651" i="5" s="1"/>
  <c r="E1652" i="5"/>
  <c r="F1652" i="5"/>
  <c r="G1652" i="5"/>
  <c r="H1652" i="5"/>
  <c r="L1652" i="5"/>
  <c r="M1652" i="5" s="1"/>
  <c r="E1653" i="5"/>
  <c r="F1653" i="5"/>
  <c r="G1653" i="5"/>
  <c r="H1653" i="5"/>
  <c r="L1653" i="5"/>
  <c r="M1653" i="5" s="1"/>
  <c r="E1654" i="5"/>
  <c r="F1654" i="5"/>
  <c r="G1654" i="5"/>
  <c r="H1654" i="5"/>
  <c r="L1654" i="5"/>
  <c r="M1654" i="5" s="1"/>
  <c r="E1655" i="5"/>
  <c r="F1655" i="5"/>
  <c r="G1655" i="5"/>
  <c r="H1655" i="5"/>
  <c r="L1655" i="5"/>
  <c r="M1655" i="5" s="1"/>
  <c r="E1656" i="5"/>
  <c r="F1656" i="5"/>
  <c r="G1656" i="5"/>
  <c r="H1656" i="5"/>
  <c r="L1656" i="5"/>
  <c r="M1656" i="5" s="1"/>
  <c r="E1657" i="5"/>
  <c r="F1657" i="5"/>
  <c r="G1657" i="5"/>
  <c r="H1657" i="5"/>
  <c r="L1657" i="5"/>
  <c r="M1657" i="5" s="1"/>
  <c r="E1658" i="5"/>
  <c r="F1658" i="5"/>
  <c r="G1658" i="5"/>
  <c r="H1658" i="5"/>
  <c r="L1658" i="5"/>
  <c r="M1658" i="5" s="1"/>
  <c r="E1659" i="5"/>
  <c r="F1659" i="5"/>
  <c r="G1659" i="5"/>
  <c r="H1659" i="5"/>
  <c r="L1659" i="5"/>
  <c r="M1659" i="5" s="1"/>
  <c r="E1660" i="5"/>
  <c r="F1660" i="5"/>
  <c r="G1660" i="5"/>
  <c r="H1660" i="5"/>
  <c r="L1660" i="5"/>
  <c r="M1660" i="5" s="1"/>
  <c r="E1661" i="5"/>
  <c r="F1661" i="5"/>
  <c r="G1661" i="5"/>
  <c r="H1661" i="5"/>
  <c r="L1661" i="5"/>
  <c r="M1661" i="5" s="1"/>
  <c r="E1662" i="5"/>
  <c r="F1662" i="5"/>
  <c r="G1662" i="5"/>
  <c r="H1662" i="5"/>
  <c r="L1662" i="5"/>
  <c r="M1662" i="5" s="1"/>
  <c r="E1663" i="5"/>
  <c r="F1663" i="5"/>
  <c r="G1663" i="5"/>
  <c r="H1663" i="5"/>
  <c r="L1663" i="5"/>
  <c r="M1663" i="5" s="1"/>
  <c r="E1664" i="5"/>
  <c r="F1664" i="5"/>
  <c r="G1664" i="5"/>
  <c r="H1664" i="5"/>
  <c r="L1664" i="5"/>
  <c r="M1664" i="5" s="1"/>
  <c r="E1665" i="5"/>
  <c r="F1665" i="5"/>
  <c r="G1665" i="5"/>
  <c r="H1665" i="5"/>
  <c r="L1665" i="5"/>
  <c r="M1665" i="5" s="1"/>
  <c r="E1666" i="5"/>
  <c r="F1666" i="5"/>
  <c r="G1666" i="5"/>
  <c r="H1666" i="5"/>
  <c r="L1666" i="5"/>
  <c r="M1666" i="5" s="1"/>
  <c r="E1667" i="5"/>
  <c r="F1667" i="5"/>
  <c r="G1667" i="5"/>
  <c r="H1667" i="5"/>
  <c r="L1667" i="5"/>
  <c r="M1667" i="5" s="1"/>
  <c r="E1668" i="5"/>
  <c r="F1668" i="5"/>
  <c r="G1668" i="5"/>
  <c r="H1668" i="5"/>
  <c r="L1668" i="5"/>
  <c r="M1668" i="5" s="1"/>
  <c r="E1669" i="5"/>
  <c r="F1669" i="5"/>
  <c r="G1669" i="5"/>
  <c r="H1669" i="5"/>
  <c r="L1669" i="5"/>
  <c r="M1669" i="5" s="1"/>
  <c r="E1670" i="5"/>
  <c r="F1670" i="5"/>
  <c r="G1670" i="5"/>
  <c r="H1670" i="5"/>
  <c r="L1670" i="5"/>
  <c r="M1670" i="5" s="1"/>
  <c r="E1671" i="5"/>
  <c r="F1671" i="5"/>
  <c r="G1671" i="5"/>
  <c r="H1671" i="5"/>
  <c r="L1671" i="5"/>
  <c r="M1671" i="5" s="1"/>
  <c r="E1672" i="5"/>
  <c r="F1672" i="5"/>
  <c r="G1672" i="5"/>
  <c r="H1672" i="5"/>
  <c r="L1672" i="5"/>
  <c r="M1672" i="5" s="1"/>
  <c r="E1673" i="5"/>
  <c r="F1673" i="5"/>
  <c r="G1673" i="5"/>
  <c r="H1673" i="5"/>
  <c r="L1673" i="5"/>
  <c r="M1673" i="5" s="1"/>
  <c r="E1674" i="5"/>
  <c r="F1674" i="5"/>
  <c r="G1674" i="5"/>
  <c r="H1674" i="5"/>
  <c r="L1674" i="5"/>
  <c r="M1674" i="5" s="1"/>
  <c r="E1675" i="5"/>
  <c r="F1675" i="5"/>
  <c r="G1675" i="5"/>
  <c r="H1675" i="5"/>
  <c r="L1675" i="5"/>
  <c r="M1675" i="5" s="1"/>
  <c r="E1676" i="5"/>
  <c r="F1676" i="5"/>
  <c r="G1676" i="5"/>
  <c r="H1676" i="5"/>
  <c r="L1676" i="5"/>
  <c r="M1676" i="5" s="1"/>
  <c r="E1677" i="5"/>
  <c r="F1677" i="5"/>
  <c r="G1677" i="5"/>
  <c r="H1677" i="5"/>
  <c r="L1677" i="5"/>
  <c r="M1677" i="5" s="1"/>
  <c r="E1678" i="5"/>
  <c r="F1678" i="5"/>
  <c r="G1678" i="5"/>
  <c r="H1678" i="5"/>
  <c r="L1678" i="5"/>
  <c r="M1678" i="5" s="1"/>
  <c r="E1679" i="5"/>
  <c r="F1679" i="5"/>
  <c r="G1679" i="5"/>
  <c r="H1679" i="5"/>
  <c r="L1679" i="5"/>
  <c r="M1679" i="5" s="1"/>
  <c r="E1680" i="5"/>
  <c r="F1680" i="5"/>
  <c r="G1680" i="5"/>
  <c r="H1680" i="5"/>
  <c r="L1680" i="5"/>
  <c r="M1680" i="5" s="1"/>
  <c r="E1681" i="5"/>
  <c r="F1681" i="5"/>
  <c r="G1681" i="5"/>
  <c r="H1681" i="5"/>
  <c r="L1681" i="5"/>
  <c r="M1681" i="5" s="1"/>
  <c r="E1682" i="5"/>
  <c r="F1682" i="5"/>
  <c r="G1682" i="5"/>
  <c r="H1682" i="5"/>
  <c r="L1682" i="5"/>
  <c r="M1682" i="5" s="1"/>
  <c r="E1683" i="5"/>
  <c r="F1683" i="5"/>
  <c r="G1683" i="5"/>
  <c r="H1683" i="5"/>
  <c r="L1683" i="5"/>
  <c r="M1683" i="5" s="1"/>
  <c r="E1684" i="5"/>
  <c r="F1684" i="5"/>
  <c r="G1684" i="5"/>
  <c r="H1684" i="5"/>
  <c r="L1684" i="5"/>
  <c r="M1684" i="5" s="1"/>
  <c r="E1685" i="5"/>
  <c r="F1685" i="5"/>
  <c r="G1685" i="5"/>
  <c r="H1685" i="5"/>
  <c r="L1685" i="5"/>
  <c r="M1685" i="5" s="1"/>
  <c r="E1686" i="5"/>
  <c r="F1686" i="5"/>
  <c r="G1686" i="5"/>
  <c r="H1686" i="5"/>
  <c r="L1686" i="5"/>
  <c r="M1686" i="5" s="1"/>
  <c r="E1687" i="5"/>
  <c r="F1687" i="5"/>
  <c r="G1687" i="5"/>
  <c r="H1687" i="5"/>
  <c r="L1687" i="5"/>
  <c r="M1687" i="5" s="1"/>
  <c r="E1688" i="5"/>
  <c r="F1688" i="5"/>
  <c r="G1688" i="5"/>
  <c r="H1688" i="5"/>
  <c r="L1688" i="5"/>
  <c r="M1688" i="5" s="1"/>
  <c r="E1689" i="5"/>
  <c r="F1689" i="5"/>
  <c r="G1689" i="5"/>
  <c r="H1689" i="5"/>
  <c r="L1689" i="5"/>
  <c r="M1689" i="5" s="1"/>
  <c r="E1690" i="5"/>
  <c r="F1690" i="5"/>
  <c r="G1690" i="5"/>
  <c r="H1690" i="5"/>
  <c r="L1690" i="5"/>
  <c r="M1690" i="5" s="1"/>
  <c r="E1691" i="5"/>
  <c r="F1691" i="5"/>
  <c r="G1691" i="5"/>
  <c r="H1691" i="5"/>
  <c r="L1691" i="5"/>
  <c r="M1691" i="5" s="1"/>
  <c r="E1692" i="5"/>
  <c r="F1692" i="5"/>
  <c r="G1692" i="5"/>
  <c r="H1692" i="5"/>
  <c r="L1692" i="5"/>
  <c r="M1692" i="5" s="1"/>
  <c r="E1693" i="5"/>
  <c r="F1693" i="5"/>
  <c r="G1693" i="5"/>
  <c r="H1693" i="5"/>
  <c r="L1693" i="5"/>
  <c r="M1693" i="5" s="1"/>
  <c r="E1694" i="5"/>
  <c r="F1694" i="5"/>
  <c r="G1694" i="5"/>
  <c r="H1694" i="5"/>
  <c r="L1694" i="5"/>
  <c r="M1694" i="5" s="1"/>
  <c r="E1695" i="5"/>
  <c r="F1695" i="5"/>
  <c r="G1695" i="5"/>
  <c r="H1695" i="5"/>
  <c r="L1695" i="5"/>
  <c r="M1695" i="5" s="1"/>
  <c r="E1696" i="5"/>
  <c r="F1696" i="5"/>
  <c r="G1696" i="5"/>
  <c r="H1696" i="5"/>
  <c r="L1696" i="5"/>
  <c r="M1696" i="5" s="1"/>
  <c r="E1697" i="5"/>
  <c r="F1697" i="5"/>
  <c r="G1697" i="5"/>
  <c r="H1697" i="5"/>
  <c r="L1697" i="5"/>
  <c r="M1697" i="5" s="1"/>
  <c r="E1698" i="5"/>
  <c r="F1698" i="5"/>
  <c r="G1698" i="5"/>
  <c r="H1698" i="5"/>
  <c r="L1698" i="5"/>
  <c r="M1698" i="5" s="1"/>
  <c r="E1699" i="5"/>
  <c r="F1699" i="5"/>
  <c r="G1699" i="5"/>
  <c r="H1699" i="5"/>
  <c r="L1699" i="5"/>
  <c r="M1699" i="5" s="1"/>
  <c r="E1700" i="5"/>
  <c r="F1700" i="5"/>
  <c r="G1700" i="5"/>
  <c r="H1700" i="5"/>
  <c r="L1700" i="5"/>
  <c r="M1700" i="5" s="1"/>
  <c r="E1701" i="5"/>
  <c r="F1701" i="5"/>
  <c r="G1701" i="5"/>
  <c r="H1701" i="5"/>
  <c r="L1701" i="5"/>
  <c r="M1701" i="5" s="1"/>
  <c r="E1702" i="5"/>
  <c r="F1702" i="5"/>
  <c r="G1702" i="5"/>
  <c r="H1702" i="5"/>
  <c r="L1702" i="5"/>
  <c r="M1702" i="5" s="1"/>
  <c r="E1703" i="5"/>
  <c r="F1703" i="5"/>
  <c r="G1703" i="5"/>
  <c r="H1703" i="5"/>
  <c r="L1703" i="5"/>
  <c r="M1703" i="5" s="1"/>
  <c r="E1704" i="5"/>
  <c r="F1704" i="5"/>
  <c r="G1704" i="5"/>
  <c r="H1704" i="5"/>
  <c r="L1704" i="5"/>
  <c r="M1704" i="5" s="1"/>
  <c r="E1705" i="5"/>
  <c r="F1705" i="5"/>
  <c r="G1705" i="5"/>
  <c r="H1705" i="5"/>
  <c r="L1705" i="5"/>
  <c r="M1705" i="5" s="1"/>
  <c r="E1706" i="5"/>
  <c r="F1706" i="5"/>
  <c r="G1706" i="5"/>
  <c r="H1706" i="5"/>
  <c r="L1706" i="5"/>
  <c r="M1706" i="5" s="1"/>
  <c r="E1707" i="5"/>
  <c r="F1707" i="5"/>
  <c r="G1707" i="5"/>
  <c r="H1707" i="5"/>
  <c r="L1707" i="5"/>
  <c r="M1707" i="5" s="1"/>
  <c r="E1708" i="5"/>
  <c r="F1708" i="5"/>
  <c r="G1708" i="5"/>
  <c r="H1708" i="5"/>
  <c r="L1708" i="5"/>
  <c r="M1708" i="5" s="1"/>
  <c r="E1709" i="5"/>
  <c r="F1709" i="5"/>
  <c r="G1709" i="5"/>
  <c r="H1709" i="5"/>
  <c r="L1709" i="5"/>
  <c r="M1709" i="5" s="1"/>
  <c r="E1710" i="5"/>
  <c r="F1710" i="5"/>
  <c r="G1710" i="5"/>
  <c r="H1710" i="5"/>
  <c r="L1710" i="5"/>
  <c r="M1710" i="5" s="1"/>
  <c r="E1711" i="5"/>
  <c r="F1711" i="5"/>
  <c r="G1711" i="5"/>
  <c r="H1711" i="5"/>
  <c r="L1711" i="5"/>
  <c r="M1711" i="5" s="1"/>
  <c r="E1712" i="5"/>
  <c r="F1712" i="5"/>
  <c r="G1712" i="5"/>
  <c r="H1712" i="5"/>
  <c r="L1712" i="5"/>
  <c r="M1712" i="5" s="1"/>
  <c r="E1713" i="5"/>
  <c r="F1713" i="5"/>
  <c r="G1713" i="5"/>
  <c r="H1713" i="5"/>
  <c r="L1713" i="5"/>
  <c r="M1713" i="5" s="1"/>
  <c r="E1714" i="5"/>
  <c r="F1714" i="5"/>
  <c r="G1714" i="5"/>
  <c r="H1714" i="5"/>
  <c r="L1714" i="5"/>
  <c r="M1714" i="5" s="1"/>
  <c r="E1715" i="5"/>
  <c r="F1715" i="5"/>
  <c r="G1715" i="5"/>
  <c r="H1715" i="5"/>
  <c r="L1715" i="5"/>
  <c r="M1715" i="5" s="1"/>
  <c r="E1716" i="5"/>
  <c r="F1716" i="5"/>
  <c r="G1716" i="5"/>
  <c r="H1716" i="5"/>
  <c r="L1716" i="5"/>
  <c r="M1716" i="5" s="1"/>
  <c r="E1717" i="5"/>
  <c r="F1717" i="5"/>
  <c r="G1717" i="5"/>
  <c r="H1717" i="5"/>
  <c r="L1717" i="5"/>
  <c r="M1717" i="5" s="1"/>
  <c r="E1718" i="5"/>
  <c r="F1718" i="5"/>
  <c r="G1718" i="5"/>
  <c r="H1718" i="5"/>
  <c r="L1718" i="5"/>
  <c r="M1718" i="5" s="1"/>
  <c r="E1719" i="5"/>
  <c r="F1719" i="5"/>
  <c r="G1719" i="5"/>
  <c r="H1719" i="5"/>
  <c r="L1719" i="5"/>
  <c r="M1719" i="5" s="1"/>
  <c r="E1720" i="5"/>
  <c r="F1720" i="5"/>
  <c r="G1720" i="5"/>
  <c r="H1720" i="5"/>
  <c r="L1720" i="5"/>
  <c r="M1720" i="5" s="1"/>
  <c r="E1721" i="5"/>
  <c r="F1721" i="5"/>
  <c r="G1721" i="5"/>
  <c r="H1721" i="5"/>
  <c r="L1721" i="5"/>
  <c r="M1721" i="5" s="1"/>
  <c r="E1722" i="5"/>
  <c r="F1722" i="5"/>
  <c r="G1722" i="5"/>
  <c r="H1722" i="5"/>
  <c r="L1722" i="5"/>
  <c r="M1722" i="5" s="1"/>
  <c r="E1723" i="5"/>
  <c r="F1723" i="5"/>
  <c r="G1723" i="5"/>
  <c r="H1723" i="5"/>
  <c r="L1723" i="5"/>
  <c r="M1723" i="5" s="1"/>
  <c r="E1724" i="5"/>
  <c r="F1724" i="5"/>
  <c r="G1724" i="5"/>
  <c r="H1724" i="5"/>
  <c r="L1724" i="5"/>
  <c r="M1724" i="5" s="1"/>
  <c r="E1725" i="5"/>
  <c r="F1725" i="5"/>
  <c r="G1725" i="5"/>
  <c r="H1725" i="5"/>
  <c r="L1725" i="5"/>
  <c r="M1725" i="5" s="1"/>
  <c r="E1726" i="5"/>
  <c r="F1726" i="5"/>
  <c r="G1726" i="5"/>
  <c r="H1726" i="5"/>
  <c r="L1726" i="5"/>
  <c r="M1726" i="5" s="1"/>
  <c r="E1727" i="5"/>
  <c r="F1727" i="5"/>
  <c r="G1727" i="5"/>
  <c r="H1727" i="5"/>
  <c r="L1727" i="5"/>
  <c r="M1727" i="5" s="1"/>
  <c r="E1728" i="5"/>
  <c r="F1728" i="5"/>
  <c r="G1728" i="5"/>
  <c r="H1728" i="5"/>
  <c r="L1728" i="5"/>
  <c r="M1728" i="5" s="1"/>
  <c r="E1729" i="5"/>
  <c r="F1729" i="5"/>
  <c r="G1729" i="5"/>
  <c r="H1729" i="5"/>
  <c r="L1729" i="5"/>
  <c r="M1729" i="5" s="1"/>
  <c r="E1730" i="5"/>
  <c r="F1730" i="5"/>
  <c r="G1730" i="5"/>
  <c r="H1730" i="5"/>
  <c r="L1730" i="5"/>
  <c r="M1730" i="5" s="1"/>
  <c r="E1731" i="5"/>
  <c r="F1731" i="5"/>
  <c r="G1731" i="5"/>
  <c r="H1731" i="5"/>
  <c r="L1731" i="5"/>
  <c r="M1731" i="5" s="1"/>
  <c r="E1732" i="5"/>
  <c r="F1732" i="5"/>
  <c r="G1732" i="5"/>
  <c r="H1732" i="5"/>
  <c r="L1732" i="5"/>
  <c r="M1732" i="5" s="1"/>
  <c r="E1733" i="5"/>
  <c r="F1733" i="5"/>
  <c r="G1733" i="5"/>
  <c r="H1733" i="5"/>
  <c r="L1733" i="5"/>
  <c r="M1733" i="5" s="1"/>
  <c r="E1734" i="5"/>
  <c r="F1734" i="5"/>
  <c r="G1734" i="5"/>
  <c r="H1734" i="5"/>
  <c r="L1734" i="5"/>
  <c r="M1734" i="5" s="1"/>
  <c r="E1735" i="5"/>
  <c r="F1735" i="5"/>
  <c r="G1735" i="5"/>
  <c r="H1735" i="5"/>
  <c r="L1735" i="5"/>
  <c r="M1735" i="5" s="1"/>
  <c r="E1736" i="5"/>
  <c r="F1736" i="5"/>
  <c r="G1736" i="5"/>
  <c r="H1736" i="5"/>
  <c r="L1736" i="5"/>
  <c r="M1736" i="5" s="1"/>
  <c r="E1737" i="5"/>
  <c r="F1737" i="5"/>
  <c r="G1737" i="5"/>
  <c r="H1737" i="5"/>
  <c r="L1737" i="5"/>
  <c r="M1737" i="5" s="1"/>
  <c r="E1738" i="5"/>
  <c r="F1738" i="5"/>
  <c r="G1738" i="5"/>
  <c r="H1738" i="5"/>
  <c r="L1738" i="5"/>
  <c r="M1738" i="5" s="1"/>
  <c r="E1739" i="5"/>
  <c r="F1739" i="5"/>
  <c r="G1739" i="5"/>
  <c r="H1739" i="5"/>
  <c r="L1739" i="5"/>
  <c r="M1739" i="5" s="1"/>
  <c r="E1740" i="5"/>
  <c r="F1740" i="5"/>
  <c r="G1740" i="5"/>
  <c r="H1740" i="5"/>
  <c r="L1740" i="5"/>
  <c r="M1740" i="5" s="1"/>
  <c r="E1741" i="5"/>
  <c r="F1741" i="5"/>
  <c r="G1741" i="5"/>
  <c r="H1741" i="5"/>
  <c r="L1741" i="5"/>
  <c r="M1741" i="5" s="1"/>
  <c r="E1742" i="5"/>
  <c r="F1742" i="5"/>
  <c r="G1742" i="5"/>
  <c r="H1742" i="5"/>
  <c r="L1742" i="5"/>
  <c r="M1742" i="5" s="1"/>
  <c r="E1743" i="5"/>
  <c r="F1743" i="5"/>
  <c r="G1743" i="5"/>
  <c r="H1743" i="5"/>
  <c r="L1743" i="5"/>
  <c r="M1743" i="5" s="1"/>
  <c r="E1744" i="5"/>
  <c r="F1744" i="5"/>
  <c r="G1744" i="5"/>
  <c r="H1744" i="5"/>
  <c r="L1744" i="5"/>
  <c r="M1744" i="5" s="1"/>
  <c r="E1745" i="5"/>
  <c r="F1745" i="5"/>
  <c r="G1745" i="5"/>
  <c r="H1745" i="5"/>
  <c r="L1745" i="5"/>
  <c r="M1745" i="5" s="1"/>
  <c r="E1746" i="5"/>
  <c r="F1746" i="5"/>
  <c r="G1746" i="5"/>
  <c r="H1746" i="5"/>
  <c r="L1746" i="5"/>
  <c r="M1746" i="5" s="1"/>
  <c r="E1747" i="5"/>
  <c r="F1747" i="5"/>
  <c r="G1747" i="5"/>
  <c r="H1747" i="5"/>
  <c r="L1747" i="5"/>
  <c r="M1747" i="5" s="1"/>
  <c r="E1748" i="5"/>
  <c r="F1748" i="5"/>
  <c r="G1748" i="5"/>
  <c r="H1748" i="5"/>
  <c r="L1748" i="5"/>
  <c r="M1748" i="5" s="1"/>
  <c r="E1749" i="5"/>
  <c r="F1749" i="5"/>
  <c r="G1749" i="5"/>
  <c r="H1749" i="5"/>
  <c r="L1749" i="5"/>
  <c r="M1749" i="5" s="1"/>
  <c r="E1750" i="5"/>
  <c r="F1750" i="5"/>
  <c r="G1750" i="5"/>
  <c r="H1750" i="5"/>
  <c r="L1750" i="5"/>
  <c r="M1750" i="5" s="1"/>
  <c r="E1751" i="5"/>
  <c r="F1751" i="5"/>
  <c r="G1751" i="5"/>
  <c r="H1751" i="5"/>
  <c r="L1751" i="5"/>
  <c r="M1751" i="5" s="1"/>
  <c r="E1752" i="5"/>
  <c r="F1752" i="5"/>
  <c r="G1752" i="5"/>
  <c r="H1752" i="5"/>
  <c r="L1752" i="5"/>
  <c r="M1752" i="5" s="1"/>
  <c r="E1753" i="5"/>
  <c r="F1753" i="5"/>
  <c r="G1753" i="5"/>
  <c r="H1753" i="5"/>
  <c r="L1753" i="5"/>
  <c r="M1753" i="5" s="1"/>
  <c r="E1754" i="5"/>
  <c r="F1754" i="5"/>
  <c r="G1754" i="5"/>
  <c r="H1754" i="5"/>
  <c r="L1754" i="5"/>
  <c r="M1754" i="5" s="1"/>
  <c r="E1755" i="5"/>
  <c r="F1755" i="5"/>
  <c r="G1755" i="5"/>
  <c r="H1755" i="5"/>
  <c r="L1755" i="5"/>
  <c r="M1755" i="5" s="1"/>
  <c r="E1756" i="5"/>
  <c r="F1756" i="5"/>
  <c r="G1756" i="5"/>
  <c r="H1756" i="5"/>
  <c r="L1756" i="5"/>
  <c r="M1756" i="5" s="1"/>
  <c r="E1757" i="5"/>
  <c r="F1757" i="5"/>
  <c r="G1757" i="5"/>
  <c r="H1757" i="5"/>
  <c r="L1757" i="5"/>
  <c r="M1757" i="5" s="1"/>
  <c r="E1758" i="5"/>
  <c r="F1758" i="5"/>
  <c r="G1758" i="5"/>
  <c r="H1758" i="5"/>
  <c r="L1758" i="5"/>
  <c r="M1758" i="5" s="1"/>
  <c r="E1759" i="5"/>
  <c r="F1759" i="5"/>
  <c r="G1759" i="5"/>
  <c r="H1759" i="5"/>
  <c r="L1759" i="5"/>
  <c r="M1759" i="5" s="1"/>
  <c r="E1760" i="5"/>
  <c r="F1760" i="5"/>
  <c r="G1760" i="5"/>
  <c r="H1760" i="5"/>
  <c r="L1760" i="5"/>
  <c r="M1760" i="5" s="1"/>
  <c r="E1761" i="5"/>
  <c r="F1761" i="5"/>
  <c r="G1761" i="5"/>
  <c r="H1761" i="5"/>
  <c r="L1761" i="5"/>
  <c r="M1761" i="5" s="1"/>
  <c r="E1762" i="5"/>
  <c r="F1762" i="5"/>
  <c r="G1762" i="5"/>
  <c r="H1762" i="5"/>
  <c r="L1762" i="5"/>
  <c r="M1762" i="5" s="1"/>
  <c r="E1763" i="5"/>
  <c r="F1763" i="5"/>
  <c r="G1763" i="5"/>
  <c r="H1763" i="5"/>
  <c r="L1763" i="5"/>
  <c r="M1763" i="5" s="1"/>
  <c r="E1764" i="5"/>
  <c r="F1764" i="5"/>
  <c r="G1764" i="5"/>
  <c r="H1764" i="5"/>
  <c r="L1764" i="5"/>
  <c r="M1764" i="5" s="1"/>
  <c r="E1765" i="5"/>
  <c r="F1765" i="5"/>
  <c r="G1765" i="5"/>
  <c r="H1765" i="5"/>
  <c r="L1765" i="5"/>
  <c r="M1765" i="5" s="1"/>
  <c r="E1766" i="5"/>
  <c r="F1766" i="5"/>
  <c r="G1766" i="5"/>
  <c r="H1766" i="5"/>
  <c r="L1766" i="5"/>
  <c r="M1766" i="5" s="1"/>
  <c r="E1767" i="5"/>
  <c r="F1767" i="5"/>
  <c r="G1767" i="5"/>
  <c r="H1767" i="5"/>
  <c r="L1767" i="5"/>
  <c r="M1767" i="5" s="1"/>
  <c r="E1768" i="5"/>
  <c r="F1768" i="5"/>
  <c r="G1768" i="5"/>
  <c r="H1768" i="5"/>
  <c r="L1768" i="5"/>
  <c r="M1768" i="5" s="1"/>
  <c r="E1769" i="5"/>
  <c r="F1769" i="5"/>
  <c r="G1769" i="5"/>
  <c r="H1769" i="5"/>
  <c r="L1769" i="5"/>
  <c r="M1769" i="5" s="1"/>
  <c r="E1770" i="5"/>
  <c r="F1770" i="5"/>
  <c r="G1770" i="5"/>
  <c r="H1770" i="5"/>
  <c r="L1770" i="5"/>
  <c r="M1770" i="5" s="1"/>
  <c r="E1771" i="5"/>
  <c r="F1771" i="5"/>
  <c r="G1771" i="5"/>
  <c r="H1771" i="5"/>
  <c r="L1771" i="5"/>
  <c r="M1771" i="5" s="1"/>
  <c r="E1772" i="5"/>
  <c r="F1772" i="5"/>
  <c r="G1772" i="5"/>
  <c r="H1772" i="5"/>
  <c r="L1772" i="5"/>
  <c r="M1772" i="5" s="1"/>
  <c r="E1773" i="5"/>
  <c r="F1773" i="5"/>
  <c r="G1773" i="5"/>
  <c r="H1773" i="5"/>
  <c r="L1773" i="5"/>
  <c r="M1773" i="5" s="1"/>
  <c r="E1774" i="5"/>
  <c r="F1774" i="5"/>
  <c r="G1774" i="5"/>
  <c r="H1774" i="5"/>
  <c r="L1774" i="5"/>
  <c r="M1774" i="5" s="1"/>
  <c r="E1775" i="5"/>
  <c r="F1775" i="5"/>
  <c r="G1775" i="5"/>
  <c r="H1775" i="5"/>
  <c r="L1775" i="5"/>
  <c r="M1775" i="5" s="1"/>
  <c r="E1776" i="5"/>
  <c r="F1776" i="5"/>
  <c r="G1776" i="5"/>
  <c r="H1776" i="5"/>
  <c r="L1776" i="5"/>
  <c r="M1776" i="5" s="1"/>
  <c r="E1777" i="5"/>
  <c r="F1777" i="5"/>
  <c r="G1777" i="5"/>
  <c r="H1777" i="5"/>
  <c r="L1777" i="5"/>
  <c r="M1777" i="5" s="1"/>
  <c r="E1778" i="5"/>
  <c r="F1778" i="5"/>
  <c r="G1778" i="5"/>
  <c r="H1778" i="5"/>
  <c r="L1778" i="5"/>
  <c r="M1778" i="5" s="1"/>
  <c r="E1779" i="5"/>
  <c r="F1779" i="5"/>
  <c r="G1779" i="5"/>
  <c r="H1779" i="5"/>
  <c r="L1779" i="5"/>
  <c r="M1779" i="5" s="1"/>
  <c r="E1780" i="5"/>
  <c r="F1780" i="5"/>
  <c r="G1780" i="5"/>
  <c r="H1780" i="5"/>
  <c r="L1780" i="5"/>
  <c r="M1780" i="5" s="1"/>
  <c r="E1781" i="5"/>
  <c r="F1781" i="5"/>
  <c r="G1781" i="5"/>
  <c r="H1781" i="5"/>
  <c r="L1781" i="5"/>
  <c r="M1781" i="5" s="1"/>
  <c r="E1782" i="5"/>
  <c r="F1782" i="5"/>
  <c r="G1782" i="5"/>
  <c r="H1782" i="5"/>
  <c r="L1782" i="5"/>
  <c r="M1782" i="5" s="1"/>
  <c r="E1783" i="5"/>
  <c r="F1783" i="5"/>
  <c r="G1783" i="5"/>
  <c r="H1783" i="5"/>
  <c r="L1783" i="5"/>
  <c r="M1783" i="5" s="1"/>
  <c r="E1784" i="5"/>
  <c r="F1784" i="5"/>
  <c r="G1784" i="5"/>
  <c r="H1784" i="5"/>
  <c r="L1784" i="5"/>
  <c r="M1784" i="5" s="1"/>
  <c r="E1785" i="5"/>
  <c r="F1785" i="5"/>
  <c r="G1785" i="5"/>
  <c r="H1785" i="5"/>
  <c r="L1785" i="5"/>
  <c r="M1785" i="5" s="1"/>
  <c r="E1786" i="5"/>
  <c r="F1786" i="5"/>
  <c r="G1786" i="5"/>
  <c r="H1786" i="5"/>
  <c r="L1786" i="5"/>
  <c r="M1786" i="5" s="1"/>
  <c r="E1787" i="5"/>
  <c r="F1787" i="5"/>
  <c r="G1787" i="5"/>
  <c r="H1787" i="5"/>
  <c r="L1787" i="5"/>
  <c r="M1787" i="5" s="1"/>
  <c r="E1788" i="5"/>
  <c r="F1788" i="5"/>
  <c r="G1788" i="5"/>
  <c r="H1788" i="5"/>
  <c r="L1788" i="5"/>
  <c r="M1788" i="5" s="1"/>
  <c r="E1789" i="5"/>
  <c r="F1789" i="5"/>
  <c r="G1789" i="5"/>
  <c r="H1789" i="5"/>
  <c r="L1789" i="5"/>
  <c r="M1789" i="5" s="1"/>
  <c r="E1790" i="5"/>
  <c r="F1790" i="5"/>
  <c r="G1790" i="5"/>
  <c r="H1790" i="5"/>
  <c r="L1790" i="5"/>
  <c r="M1790" i="5" s="1"/>
  <c r="E1791" i="5"/>
  <c r="F1791" i="5"/>
  <c r="G1791" i="5"/>
  <c r="H1791" i="5"/>
  <c r="L1791" i="5"/>
  <c r="M1791" i="5" s="1"/>
  <c r="E1792" i="5"/>
  <c r="F1792" i="5"/>
  <c r="G1792" i="5"/>
  <c r="H1792" i="5"/>
  <c r="L1792" i="5"/>
  <c r="M1792" i="5" s="1"/>
  <c r="E1793" i="5"/>
  <c r="F1793" i="5"/>
  <c r="G1793" i="5"/>
  <c r="H1793" i="5"/>
  <c r="L1793" i="5"/>
  <c r="M1793" i="5" s="1"/>
  <c r="E1794" i="5"/>
  <c r="F1794" i="5"/>
  <c r="G1794" i="5"/>
  <c r="H1794" i="5"/>
  <c r="L1794" i="5"/>
  <c r="M1794" i="5" s="1"/>
  <c r="E1795" i="5"/>
  <c r="F1795" i="5"/>
  <c r="G1795" i="5"/>
  <c r="H1795" i="5"/>
  <c r="L1795" i="5"/>
  <c r="M1795" i="5" s="1"/>
  <c r="E1796" i="5"/>
  <c r="F1796" i="5"/>
  <c r="G1796" i="5"/>
  <c r="H1796" i="5"/>
  <c r="L1796" i="5"/>
  <c r="M1796" i="5" s="1"/>
  <c r="E1797" i="5"/>
  <c r="F1797" i="5"/>
  <c r="G1797" i="5"/>
  <c r="H1797" i="5"/>
  <c r="L1797" i="5"/>
  <c r="M1797" i="5" s="1"/>
  <c r="E1798" i="5"/>
  <c r="F1798" i="5"/>
  <c r="G1798" i="5"/>
  <c r="H1798" i="5"/>
  <c r="L1798" i="5"/>
  <c r="M1798" i="5" s="1"/>
  <c r="E1799" i="5"/>
  <c r="F1799" i="5"/>
  <c r="G1799" i="5"/>
  <c r="H1799" i="5"/>
  <c r="L1799" i="5"/>
  <c r="M1799" i="5" s="1"/>
  <c r="E1800" i="5"/>
  <c r="F1800" i="5"/>
  <c r="G1800" i="5"/>
  <c r="H1800" i="5"/>
  <c r="L1800" i="5"/>
  <c r="M1800" i="5" s="1"/>
  <c r="E1801" i="5"/>
  <c r="F1801" i="5"/>
  <c r="G1801" i="5"/>
  <c r="H1801" i="5"/>
  <c r="L1801" i="5"/>
  <c r="M1801" i="5" s="1"/>
  <c r="E1802" i="5"/>
  <c r="F1802" i="5"/>
  <c r="G1802" i="5"/>
  <c r="H1802" i="5"/>
  <c r="L1802" i="5"/>
  <c r="M1802" i="5" s="1"/>
  <c r="E1803" i="5"/>
  <c r="F1803" i="5"/>
  <c r="G1803" i="5"/>
  <c r="H1803" i="5"/>
  <c r="L1803" i="5"/>
  <c r="M1803" i="5" s="1"/>
  <c r="E1804" i="5"/>
  <c r="F1804" i="5"/>
  <c r="G1804" i="5"/>
  <c r="H1804" i="5"/>
  <c r="L1804" i="5"/>
  <c r="M1804" i="5" s="1"/>
  <c r="E1805" i="5"/>
  <c r="F1805" i="5"/>
  <c r="G1805" i="5"/>
  <c r="H1805" i="5"/>
  <c r="L1805" i="5"/>
  <c r="M1805" i="5" s="1"/>
  <c r="E1806" i="5"/>
  <c r="F1806" i="5"/>
  <c r="G1806" i="5"/>
  <c r="H1806" i="5"/>
  <c r="L1806" i="5"/>
  <c r="M1806" i="5" s="1"/>
  <c r="E1807" i="5"/>
  <c r="F1807" i="5"/>
  <c r="G1807" i="5"/>
  <c r="H1807" i="5"/>
  <c r="L1807" i="5"/>
  <c r="M1807" i="5" s="1"/>
  <c r="E1808" i="5"/>
  <c r="F1808" i="5"/>
  <c r="G1808" i="5"/>
  <c r="H1808" i="5"/>
  <c r="L1808" i="5"/>
  <c r="M1808" i="5" s="1"/>
  <c r="E1809" i="5"/>
  <c r="F1809" i="5"/>
  <c r="G1809" i="5"/>
  <c r="H1809" i="5"/>
  <c r="L1809" i="5"/>
  <c r="M1809" i="5" s="1"/>
  <c r="E1810" i="5"/>
  <c r="F1810" i="5"/>
  <c r="G1810" i="5"/>
  <c r="H1810" i="5"/>
  <c r="L1810" i="5"/>
  <c r="M1810" i="5" s="1"/>
  <c r="E1811" i="5"/>
  <c r="F1811" i="5"/>
  <c r="G1811" i="5"/>
  <c r="H1811" i="5"/>
  <c r="L1811" i="5"/>
  <c r="M1811" i="5" s="1"/>
  <c r="E1812" i="5"/>
  <c r="F1812" i="5"/>
  <c r="G1812" i="5"/>
  <c r="H1812" i="5"/>
  <c r="L1812" i="5"/>
  <c r="M1812" i="5" s="1"/>
  <c r="E1813" i="5"/>
  <c r="F1813" i="5"/>
  <c r="G1813" i="5"/>
  <c r="H1813" i="5"/>
  <c r="L1813" i="5"/>
  <c r="M1813" i="5" s="1"/>
  <c r="E1814" i="5"/>
  <c r="F1814" i="5"/>
  <c r="G1814" i="5"/>
  <c r="H1814" i="5"/>
  <c r="L1814" i="5"/>
  <c r="M1814" i="5" s="1"/>
  <c r="E1815" i="5"/>
  <c r="F1815" i="5"/>
  <c r="G1815" i="5"/>
  <c r="H1815" i="5"/>
  <c r="L1815" i="5"/>
  <c r="M1815" i="5" s="1"/>
  <c r="E1816" i="5"/>
  <c r="F1816" i="5"/>
  <c r="G1816" i="5"/>
  <c r="H1816" i="5"/>
  <c r="L1816" i="5"/>
  <c r="M1816" i="5" s="1"/>
  <c r="E1817" i="5"/>
  <c r="F1817" i="5"/>
  <c r="G1817" i="5"/>
  <c r="H1817" i="5"/>
  <c r="L1817" i="5"/>
  <c r="M1817" i="5" s="1"/>
  <c r="E1818" i="5"/>
  <c r="F1818" i="5"/>
  <c r="G1818" i="5"/>
  <c r="H1818" i="5"/>
  <c r="L1818" i="5"/>
  <c r="M1818" i="5" s="1"/>
  <c r="E1819" i="5"/>
  <c r="F1819" i="5"/>
  <c r="G1819" i="5"/>
  <c r="H1819" i="5"/>
  <c r="L1819" i="5"/>
  <c r="M1819" i="5" s="1"/>
  <c r="E1820" i="5"/>
  <c r="F1820" i="5"/>
  <c r="G1820" i="5"/>
  <c r="H1820" i="5"/>
  <c r="L1820" i="5"/>
  <c r="M1820" i="5" s="1"/>
  <c r="E1821" i="5"/>
  <c r="F1821" i="5"/>
  <c r="G1821" i="5"/>
  <c r="H1821" i="5"/>
  <c r="L1821" i="5"/>
  <c r="M1821" i="5" s="1"/>
  <c r="E1822" i="5"/>
  <c r="F1822" i="5"/>
  <c r="G1822" i="5"/>
  <c r="H1822" i="5"/>
  <c r="L1822" i="5"/>
  <c r="M1822" i="5" s="1"/>
  <c r="E1823" i="5"/>
  <c r="F1823" i="5"/>
  <c r="G1823" i="5"/>
  <c r="H1823" i="5"/>
  <c r="L1823" i="5"/>
  <c r="M1823" i="5" s="1"/>
  <c r="E1824" i="5"/>
  <c r="F1824" i="5"/>
  <c r="G1824" i="5"/>
  <c r="H1824" i="5"/>
  <c r="L1824" i="5"/>
  <c r="M1824" i="5" s="1"/>
  <c r="E1825" i="5"/>
  <c r="F1825" i="5"/>
  <c r="G1825" i="5"/>
  <c r="H1825" i="5"/>
  <c r="L1825" i="5"/>
  <c r="M1825" i="5" s="1"/>
  <c r="E1826" i="5"/>
  <c r="F1826" i="5"/>
  <c r="G1826" i="5"/>
  <c r="H1826" i="5"/>
  <c r="L1826" i="5"/>
  <c r="M1826" i="5" s="1"/>
  <c r="E1827" i="5"/>
  <c r="F1827" i="5"/>
  <c r="G1827" i="5"/>
  <c r="H1827" i="5"/>
  <c r="L1827" i="5"/>
  <c r="M1827" i="5" s="1"/>
  <c r="E1828" i="5"/>
  <c r="F1828" i="5"/>
  <c r="G1828" i="5"/>
  <c r="H1828" i="5"/>
  <c r="L1828" i="5"/>
  <c r="M1828" i="5" s="1"/>
  <c r="E1829" i="5"/>
  <c r="F1829" i="5"/>
  <c r="G1829" i="5"/>
  <c r="H1829" i="5"/>
  <c r="L1829" i="5"/>
  <c r="M1829" i="5" s="1"/>
  <c r="E1830" i="5"/>
  <c r="F1830" i="5"/>
  <c r="G1830" i="5"/>
  <c r="H1830" i="5"/>
  <c r="L1830" i="5"/>
  <c r="M1830" i="5" s="1"/>
  <c r="E1831" i="5"/>
  <c r="F1831" i="5"/>
  <c r="G1831" i="5"/>
  <c r="H1831" i="5"/>
  <c r="L1831" i="5"/>
  <c r="M1831" i="5" s="1"/>
  <c r="E1832" i="5"/>
  <c r="F1832" i="5"/>
  <c r="G1832" i="5"/>
  <c r="H1832" i="5"/>
  <c r="L1832" i="5"/>
  <c r="M1832" i="5" s="1"/>
  <c r="E1833" i="5"/>
  <c r="F1833" i="5"/>
  <c r="G1833" i="5"/>
  <c r="H1833" i="5"/>
  <c r="L1833" i="5"/>
  <c r="M1833" i="5" s="1"/>
  <c r="E1834" i="5"/>
  <c r="F1834" i="5"/>
  <c r="G1834" i="5"/>
  <c r="H1834" i="5"/>
  <c r="L1834" i="5"/>
  <c r="M1834" i="5" s="1"/>
  <c r="E1835" i="5"/>
  <c r="F1835" i="5"/>
  <c r="G1835" i="5"/>
  <c r="H1835" i="5"/>
  <c r="L1835" i="5"/>
  <c r="M1835" i="5" s="1"/>
  <c r="E1836" i="5"/>
  <c r="F1836" i="5"/>
  <c r="G1836" i="5"/>
  <c r="H1836" i="5"/>
  <c r="L1836" i="5"/>
  <c r="M1836" i="5" s="1"/>
  <c r="E1837" i="5"/>
  <c r="F1837" i="5"/>
  <c r="G1837" i="5"/>
  <c r="H1837" i="5"/>
  <c r="L1837" i="5"/>
  <c r="M1837" i="5" s="1"/>
  <c r="E1838" i="5"/>
  <c r="F1838" i="5"/>
  <c r="G1838" i="5"/>
  <c r="H1838" i="5"/>
  <c r="L1838" i="5"/>
  <c r="M1838" i="5" s="1"/>
  <c r="E1839" i="5"/>
  <c r="F1839" i="5"/>
  <c r="G1839" i="5"/>
  <c r="H1839" i="5"/>
  <c r="L1839" i="5"/>
  <c r="M1839" i="5" s="1"/>
  <c r="E1840" i="5"/>
  <c r="F1840" i="5"/>
  <c r="G1840" i="5"/>
  <c r="H1840" i="5"/>
  <c r="L1840" i="5"/>
  <c r="M1840" i="5" s="1"/>
  <c r="E1841" i="5"/>
  <c r="F1841" i="5"/>
  <c r="G1841" i="5"/>
  <c r="H1841" i="5"/>
  <c r="L1841" i="5"/>
  <c r="M1841" i="5" s="1"/>
  <c r="E1842" i="5"/>
  <c r="F1842" i="5"/>
  <c r="G1842" i="5"/>
  <c r="H1842" i="5"/>
  <c r="L1842" i="5"/>
  <c r="M1842" i="5" s="1"/>
  <c r="E1843" i="5"/>
  <c r="F1843" i="5"/>
  <c r="G1843" i="5"/>
  <c r="H1843" i="5"/>
  <c r="L1843" i="5"/>
  <c r="M1843" i="5" s="1"/>
  <c r="E1844" i="5"/>
  <c r="F1844" i="5"/>
  <c r="G1844" i="5"/>
  <c r="H1844" i="5"/>
  <c r="L1844" i="5"/>
  <c r="M1844" i="5" s="1"/>
  <c r="E1845" i="5"/>
  <c r="F1845" i="5"/>
  <c r="G1845" i="5"/>
  <c r="H1845" i="5"/>
  <c r="L1845" i="5"/>
  <c r="M1845" i="5" s="1"/>
  <c r="E1846" i="5"/>
  <c r="F1846" i="5"/>
  <c r="G1846" i="5"/>
  <c r="H1846" i="5"/>
  <c r="L1846" i="5"/>
  <c r="M1846" i="5" s="1"/>
  <c r="E1847" i="5"/>
  <c r="F1847" i="5"/>
  <c r="G1847" i="5"/>
  <c r="H1847" i="5"/>
  <c r="L1847" i="5"/>
  <c r="M1847" i="5" s="1"/>
  <c r="E1848" i="5"/>
  <c r="F1848" i="5"/>
  <c r="G1848" i="5"/>
  <c r="H1848" i="5"/>
  <c r="L1848" i="5"/>
  <c r="M1848" i="5" s="1"/>
  <c r="E1849" i="5"/>
  <c r="F1849" i="5"/>
  <c r="G1849" i="5"/>
  <c r="H1849" i="5"/>
  <c r="L1849" i="5"/>
  <c r="M1849" i="5" s="1"/>
  <c r="E1850" i="5"/>
  <c r="F1850" i="5"/>
  <c r="G1850" i="5"/>
  <c r="H1850" i="5"/>
  <c r="L1850" i="5"/>
  <c r="M1850" i="5" s="1"/>
  <c r="E1851" i="5"/>
  <c r="F1851" i="5"/>
  <c r="G1851" i="5"/>
  <c r="H1851" i="5"/>
  <c r="L1851" i="5"/>
  <c r="M1851" i="5" s="1"/>
  <c r="E1852" i="5"/>
  <c r="F1852" i="5"/>
  <c r="G1852" i="5"/>
  <c r="H1852" i="5"/>
  <c r="L1852" i="5"/>
  <c r="M1852" i="5" s="1"/>
  <c r="E1853" i="5"/>
  <c r="F1853" i="5"/>
  <c r="G1853" i="5"/>
  <c r="H1853" i="5"/>
  <c r="L1853" i="5"/>
  <c r="M1853" i="5" s="1"/>
  <c r="E1854" i="5"/>
  <c r="F1854" i="5"/>
  <c r="G1854" i="5"/>
  <c r="H1854" i="5"/>
  <c r="L1854" i="5"/>
  <c r="M1854" i="5" s="1"/>
  <c r="E1855" i="5"/>
  <c r="F1855" i="5"/>
  <c r="G1855" i="5"/>
  <c r="H1855" i="5"/>
  <c r="L1855" i="5"/>
  <c r="M1855" i="5" s="1"/>
  <c r="E1856" i="5"/>
  <c r="F1856" i="5"/>
  <c r="G1856" i="5"/>
  <c r="H1856" i="5"/>
  <c r="L1856" i="5"/>
  <c r="M1856" i="5" s="1"/>
  <c r="E1857" i="5"/>
  <c r="F1857" i="5"/>
  <c r="G1857" i="5"/>
  <c r="H1857" i="5"/>
  <c r="L1857" i="5"/>
  <c r="M1857" i="5" s="1"/>
  <c r="E1858" i="5"/>
  <c r="F1858" i="5"/>
  <c r="G1858" i="5"/>
  <c r="H1858" i="5"/>
  <c r="L1858" i="5"/>
  <c r="M1858" i="5" s="1"/>
  <c r="E1859" i="5"/>
  <c r="F1859" i="5"/>
  <c r="G1859" i="5"/>
  <c r="H1859" i="5"/>
  <c r="L1859" i="5"/>
  <c r="M1859" i="5" s="1"/>
  <c r="E1860" i="5"/>
  <c r="F1860" i="5"/>
  <c r="G1860" i="5"/>
  <c r="H1860" i="5"/>
  <c r="L1860" i="5"/>
  <c r="M1860" i="5" s="1"/>
  <c r="E1861" i="5"/>
  <c r="F1861" i="5"/>
  <c r="G1861" i="5"/>
  <c r="H1861" i="5"/>
  <c r="L1861" i="5"/>
  <c r="M1861" i="5" s="1"/>
  <c r="E1862" i="5"/>
  <c r="F1862" i="5"/>
  <c r="G1862" i="5"/>
  <c r="H1862" i="5"/>
  <c r="L1862" i="5"/>
  <c r="M1862" i="5" s="1"/>
  <c r="E1863" i="5"/>
  <c r="F1863" i="5"/>
  <c r="G1863" i="5"/>
  <c r="H1863" i="5"/>
  <c r="L1863" i="5"/>
  <c r="M1863" i="5" s="1"/>
  <c r="E1864" i="5"/>
  <c r="F1864" i="5"/>
  <c r="G1864" i="5"/>
  <c r="H1864" i="5"/>
  <c r="L1864" i="5"/>
  <c r="M1864" i="5" s="1"/>
  <c r="E1865" i="5"/>
  <c r="F1865" i="5"/>
  <c r="G1865" i="5"/>
  <c r="H1865" i="5"/>
  <c r="L1865" i="5"/>
  <c r="M1865" i="5" s="1"/>
  <c r="E1866" i="5"/>
  <c r="F1866" i="5"/>
  <c r="G1866" i="5"/>
  <c r="H1866" i="5"/>
  <c r="L1866" i="5"/>
  <c r="M1866" i="5" s="1"/>
  <c r="E1867" i="5"/>
  <c r="F1867" i="5"/>
  <c r="G1867" i="5"/>
  <c r="H1867" i="5"/>
  <c r="L1867" i="5"/>
  <c r="M1867" i="5" s="1"/>
  <c r="E1868" i="5"/>
  <c r="F1868" i="5"/>
  <c r="G1868" i="5"/>
  <c r="H1868" i="5"/>
  <c r="L1868" i="5"/>
  <c r="M1868" i="5" s="1"/>
  <c r="E1869" i="5"/>
  <c r="F1869" i="5"/>
  <c r="G1869" i="5"/>
  <c r="H1869" i="5"/>
  <c r="L1869" i="5"/>
  <c r="M1869" i="5" s="1"/>
  <c r="E1870" i="5"/>
  <c r="F1870" i="5"/>
  <c r="G1870" i="5"/>
  <c r="H1870" i="5"/>
  <c r="L1870" i="5"/>
  <c r="M1870" i="5" s="1"/>
  <c r="E1871" i="5"/>
  <c r="F1871" i="5"/>
  <c r="G1871" i="5"/>
  <c r="H1871" i="5"/>
  <c r="L1871" i="5"/>
  <c r="M1871" i="5" s="1"/>
  <c r="E1872" i="5"/>
  <c r="F1872" i="5"/>
  <c r="G1872" i="5"/>
  <c r="H1872" i="5"/>
  <c r="L1872" i="5"/>
  <c r="M1872" i="5" s="1"/>
  <c r="E1873" i="5"/>
  <c r="F1873" i="5"/>
  <c r="G1873" i="5"/>
  <c r="H1873" i="5"/>
  <c r="L1873" i="5"/>
  <c r="M1873" i="5" s="1"/>
  <c r="E1874" i="5"/>
  <c r="F1874" i="5"/>
  <c r="G1874" i="5"/>
  <c r="H1874" i="5"/>
  <c r="L1874" i="5"/>
  <c r="M1874" i="5" s="1"/>
  <c r="E1875" i="5"/>
  <c r="F1875" i="5"/>
  <c r="G1875" i="5"/>
  <c r="H1875" i="5"/>
  <c r="L1875" i="5"/>
  <c r="M1875" i="5" s="1"/>
  <c r="E1876" i="5"/>
  <c r="F1876" i="5"/>
  <c r="G1876" i="5"/>
  <c r="H1876" i="5"/>
  <c r="L1876" i="5"/>
  <c r="M1876" i="5" s="1"/>
  <c r="E1877" i="5"/>
  <c r="F1877" i="5"/>
  <c r="G1877" i="5"/>
  <c r="H1877" i="5"/>
  <c r="L1877" i="5"/>
  <c r="M1877" i="5" s="1"/>
  <c r="E1878" i="5"/>
  <c r="F1878" i="5"/>
  <c r="G1878" i="5"/>
  <c r="H1878" i="5"/>
  <c r="L1878" i="5"/>
  <c r="M1878" i="5" s="1"/>
  <c r="E1879" i="5"/>
  <c r="F1879" i="5"/>
  <c r="G1879" i="5"/>
  <c r="H1879" i="5"/>
  <c r="L1879" i="5"/>
  <c r="M1879" i="5" s="1"/>
  <c r="E1880" i="5"/>
  <c r="F1880" i="5"/>
  <c r="G1880" i="5"/>
  <c r="H1880" i="5"/>
  <c r="L1880" i="5"/>
  <c r="M1880" i="5" s="1"/>
  <c r="E1881" i="5"/>
  <c r="F1881" i="5"/>
  <c r="G1881" i="5"/>
  <c r="H1881" i="5"/>
  <c r="L1881" i="5"/>
  <c r="M1881" i="5" s="1"/>
  <c r="E1882" i="5"/>
  <c r="F1882" i="5"/>
  <c r="G1882" i="5"/>
  <c r="H1882" i="5"/>
  <c r="L1882" i="5"/>
  <c r="M1882" i="5" s="1"/>
  <c r="E1883" i="5"/>
  <c r="F1883" i="5"/>
  <c r="G1883" i="5"/>
  <c r="H1883" i="5"/>
  <c r="L1883" i="5"/>
  <c r="M1883" i="5" s="1"/>
  <c r="E1884" i="5"/>
  <c r="F1884" i="5"/>
  <c r="G1884" i="5"/>
  <c r="H1884" i="5"/>
  <c r="L1884" i="5"/>
  <c r="M1884" i="5" s="1"/>
  <c r="E1885" i="5"/>
  <c r="F1885" i="5"/>
  <c r="G1885" i="5"/>
  <c r="H1885" i="5"/>
  <c r="L1885" i="5"/>
  <c r="M1885" i="5" s="1"/>
  <c r="E1886" i="5"/>
  <c r="F1886" i="5"/>
  <c r="G1886" i="5"/>
  <c r="H1886" i="5"/>
  <c r="L1886" i="5"/>
  <c r="M1886" i="5" s="1"/>
  <c r="E1887" i="5"/>
  <c r="F1887" i="5"/>
  <c r="G1887" i="5"/>
  <c r="H1887" i="5"/>
  <c r="L1887" i="5"/>
  <c r="M1887" i="5" s="1"/>
  <c r="E1888" i="5"/>
  <c r="F1888" i="5"/>
  <c r="G1888" i="5"/>
  <c r="H1888" i="5"/>
  <c r="L1888" i="5"/>
  <c r="M1888" i="5" s="1"/>
  <c r="E1889" i="5"/>
  <c r="F1889" i="5"/>
  <c r="G1889" i="5"/>
  <c r="H1889" i="5"/>
  <c r="L1889" i="5"/>
  <c r="M1889" i="5" s="1"/>
  <c r="E1890" i="5"/>
  <c r="F1890" i="5"/>
  <c r="G1890" i="5"/>
  <c r="H1890" i="5"/>
  <c r="L1890" i="5"/>
  <c r="M1890" i="5" s="1"/>
  <c r="E1891" i="5"/>
  <c r="F1891" i="5"/>
  <c r="G1891" i="5"/>
  <c r="H1891" i="5"/>
  <c r="L1891" i="5"/>
  <c r="M1891" i="5" s="1"/>
  <c r="E1892" i="5"/>
  <c r="F1892" i="5"/>
  <c r="G1892" i="5"/>
  <c r="H1892" i="5"/>
  <c r="L1892" i="5"/>
  <c r="M1892" i="5" s="1"/>
  <c r="E1893" i="5"/>
  <c r="F1893" i="5"/>
  <c r="G1893" i="5"/>
  <c r="H1893" i="5"/>
  <c r="L1893" i="5"/>
  <c r="M1893" i="5" s="1"/>
  <c r="E1894" i="5"/>
  <c r="F1894" i="5"/>
  <c r="G1894" i="5"/>
  <c r="H1894" i="5"/>
  <c r="L1894" i="5"/>
  <c r="M1894" i="5" s="1"/>
  <c r="E1895" i="5"/>
  <c r="F1895" i="5"/>
  <c r="G1895" i="5"/>
  <c r="H1895" i="5"/>
  <c r="L1895" i="5"/>
  <c r="M1895" i="5" s="1"/>
  <c r="E1896" i="5"/>
  <c r="F1896" i="5"/>
  <c r="G1896" i="5"/>
  <c r="H1896" i="5"/>
  <c r="L1896" i="5"/>
  <c r="M1896" i="5" s="1"/>
  <c r="E1897" i="5"/>
  <c r="F1897" i="5"/>
  <c r="G1897" i="5"/>
  <c r="H1897" i="5"/>
  <c r="L1897" i="5"/>
  <c r="M1897" i="5" s="1"/>
  <c r="E1898" i="5"/>
  <c r="F1898" i="5"/>
  <c r="G1898" i="5"/>
  <c r="H1898" i="5"/>
  <c r="L1898" i="5"/>
  <c r="M1898" i="5" s="1"/>
  <c r="E1899" i="5"/>
  <c r="F1899" i="5"/>
  <c r="G1899" i="5"/>
  <c r="H1899" i="5"/>
  <c r="L1899" i="5"/>
  <c r="M1899" i="5" s="1"/>
  <c r="E1900" i="5"/>
  <c r="F1900" i="5"/>
  <c r="G1900" i="5"/>
  <c r="H1900" i="5"/>
  <c r="L1900" i="5"/>
  <c r="M1900" i="5" s="1"/>
  <c r="E1901" i="5"/>
  <c r="F1901" i="5"/>
  <c r="G1901" i="5"/>
  <c r="H1901" i="5"/>
  <c r="L1901" i="5"/>
  <c r="M1901" i="5" s="1"/>
  <c r="E1902" i="5"/>
  <c r="F1902" i="5"/>
  <c r="G1902" i="5"/>
  <c r="H1902" i="5"/>
  <c r="L1902" i="5"/>
  <c r="M1902" i="5" s="1"/>
  <c r="E1903" i="5"/>
  <c r="F1903" i="5"/>
  <c r="G1903" i="5"/>
  <c r="H1903" i="5"/>
  <c r="L1903" i="5"/>
  <c r="M1903" i="5" s="1"/>
  <c r="E1904" i="5"/>
  <c r="F1904" i="5"/>
  <c r="G1904" i="5"/>
  <c r="H1904" i="5"/>
  <c r="L1904" i="5"/>
  <c r="M1904" i="5" s="1"/>
  <c r="E1905" i="5"/>
  <c r="F1905" i="5"/>
  <c r="G1905" i="5"/>
  <c r="H1905" i="5"/>
  <c r="L1905" i="5"/>
  <c r="M1905" i="5" s="1"/>
  <c r="E1906" i="5"/>
  <c r="F1906" i="5"/>
  <c r="G1906" i="5"/>
  <c r="H1906" i="5"/>
  <c r="L1906" i="5"/>
  <c r="M1906" i="5" s="1"/>
  <c r="E1907" i="5"/>
  <c r="F1907" i="5"/>
  <c r="G1907" i="5"/>
  <c r="H1907" i="5"/>
  <c r="L1907" i="5"/>
  <c r="M1907" i="5" s="1"/>
  <c r="E1908" i="5"/>
  <c r="F1908" i="5"/>
  <c r="G1908" i="5"/>
  <c r="H1908" i="5"/>
  <c r="L1908" i="5"/>
  <c r="M1908" i="5" s="1"/>
  <c r="E1909" i="5"/>
  <c r="F1909" i="5"/>
  <c r="G1909" i="5"/>
  <c r="H1909" i="5"/>
  <c r="L1909" i="5"/>
  <c r="M1909" i="5" s="1"/>
  <c r="E1910" i="5"/>
  <c r="F1910" i="5"/>
  <c r="G1910" i="5"/>
  <c r="H1910" i="5"/>
  <c r="L1910" i="5"/>
  <c r="M1910" i="5" s="1"/>
  <c r="E1911" i="5"/>
  <c r="F1911" i="5"/>
  <c r="G1911" i="5"/>
  <c r="H1911" i="5"/>
  <c r="L1911" i="5"/>
  <c r="M1911" i="5" s="1"/>
  <c r="E1912" i="5"/>
  <c r="F1912" i="5"/>
  <c r="G1912" i="5"/>
  <c r="H1912" i="5"/>
  <c r="L1912" i="5"/>
  <c r="M1912" i="5" s="1"/>
  <c r="E1913" i="5"/>
  <c r="F1913" i="5"/>
  <c r="G1913" i="5"/>
  <c r="H1913" i="5"/>
  <c r="L1913" i="5"/>
  <c r="M1913" i="5" s="1"/>
  <c r="E1914" i="5"/>
  <c r="F1914" i="5"/>
  <c r="G1914" i="5"/>
  <c r="H1914" i="5"/>
  <c r="L1914" i="5"/>
  <c r="M1914" i="5" s="1"/>
  <c r="E1915" i="5"/>
  <c r="F1915" i="5"/>
  <c r="G1915" i="5"/>
  <c r="H1915" i="5"/>
  <c r="L1915" i="5"/>
  <c r="M1915" i="5" s="1"/>
  <c r="E1916" i="5"/>
  <c r="F1916" i="5"/>
  <c r="G1916" i="5"/>
  <c r="H1916" i="5"/>
  <c r="L1916" i="5"/>
  <c r="M1916" i="5" s="1"/>
  <c r="E1917" i="5"/>
  <c r="F1917" i="5"/>
  <c r="G1917" i="5"/>
  <c r="H1917" i="5"/>
  <c r="L1917" i="5"/>
  <c r="M1917" i="5" s="1"/>
  <c r="E1918" i="5"/>
  <c r="F1918" i="5"/>
  <c r="G1918" i="5"/>
  <c r="H1918" i="5"/>
  <c r="L1918" i="5"/>
  <c r="M1918" i="5" s="1"/>
  <c r="E1919" i="5"/>
  <c r="F1919" i="5"/>
  <c r="G1919" i="5"/>
  <c r="H1919" i="5"/>
  <c r="L1919" i="5"/>
  <c r="M1919" i="5" s="1"/>
  <c r="E1920" i="5"/>
  <c r="F1920" i="5"/>
  <c r="G1920" i="5"/>
  <c r="H1920" i="5"/>
  <c r="L1920" i="5"/>
  <c r="M1920" i="5" s="1"/>
  <c r="E1921" i="5"/>
  <c r="F1921" i="5"/>
  <c r="G1921" i="5"/>
  <c r="H1921" i="5"/>
  <c r="L1921" i="5"/>
  <c r="M1921" i="5" s="1"/>
  <c r="E1922" i="5"/>
  <c r="F1922" i="5"/>
  <c r="G1922" i="5"/>
  <c r="H1922" i="5"/>
  <c r="L1922" i="5"/>
  <c r="M1922" i="5" s="1"/>
  <c r="E1923" i="5"/>
  <c r="F1923" i="5"/>
  <c r="G1923" i="5"/>
  <c r="H1923" i="5"/>
  <c r="L1923" i="5"/>
  <c r="M1923" i="5" s="1"/>
  <c r="E1924" i="5"/>
  <c r="F1924" i="5"/>
  <c r="G1924" i="5"/>
  <c r="H1924" i="5"/>
  <c r="L1924" i="5"/>
  <c r="M1924" i="5" s="1"/>
  <c r="E1925" i="5"/>
  <c r="F1925" i="5"/>
  <c r="G1925" i="5"/>
  <c r="H1925" i="5"/>
  <c r="L1925" i="5"/>
  <c r="M1925" i="5" s="1"/>
  <c r="E1926" i="5"/>
  <c r="F1926" i="5"/>
  <c r="G1926" i="5"/>
  <c r="H1926" i="5"/>
  <c r="L1926" i="5"/>
  <c r="M1926" i="5" s="1"/>
  <c r="E1927" i="5"/>
  <c r="F1927" i="5"/>
  <c r="G1927" i="5"/>
  <c r="H1927" i="5"/>
  <c r="L1927" i="5"/>
  <c r="M1927" i="5" s="1"/>
  <c r="E1928" i="5"/>
  <c r="F1928" i="5"/>
  <c r="G1928" i="5"/>
  <c r="H1928" i="5"/>
  <c r="L1928" i="5"/>
  <c r="M1928" i="5" s="1"/>
  <c r="E1929" i="5"/>
  <c r="F1929" i="5"/>
  <c r="G1929" i="5"/>
  <c r="H1929" i="5"/>
  <c r="L1929" i="5"/>
  <c r="M1929" i="5" s="1"/>
  <c r="E1930" i="5"/>
  <c r="F1930" i="5"/>
  <c r="G1930" i="5"/>
  <c r="H1930" i="5"/>
  <c r="L1930" i="5"/>
  <c r="M1930" i="5" s="1"/>
  <c r="E1931" i="5"/>
  <c r="F1931" i="5"/>
  <c r="G1931" i="5"/>
  <c r="H1931" i="5"/>
  <c r="L1931" i="5"/>
  <c r="M1931" i="5" s="1"/>
  <c r="E1932" i="5"/>
  <c r="F1932" i="5"/>
  <c r="G1932" i="5"/>
  <c r="H1932" i="5"/>
  <c r="L1932" i="5"/>
  <c r="M1932" i="5" s="1"/>
  <c r="E1933" i="5"/>
  <c r="F1933" i="5"/>
  <c r="G1933" i="5"/>
  <c r="H1933" i="5"/>
  <c r="L1933" i="5"/>
  <c r="M1933" i="5" s="1"/>
  <c r="E1934" i="5"/>
  <c r="F1934" i="5"/>
  <c r="G1934" i="5"/>
  <c r="H1934" i="5"/>
  <c r="L1934" i="5"/>
  <c r="M1934" i="5" s="1"/>
  <c r="E1935" i="5"/>
  <c r="F1935" i="5"/>
  <c r="G1935" i="5"/>
  <c r="H1935" i="5"/>
  <c r="L1935" i="5"/>
  <c r="M1935" i="5" s="1"/>
  <c r="E1936" i="5"/>
  <c r="F1936" i="5"/>
  <c r="G1936" i="5"/>
  <c r="H1936" i="5"/>
  <c r="L1936" i="5"/>
  <c r="M1936" i="5" s="1"/>
  <c r="E1937" i="5"/>
  <c r="F1937" i="5"/>
  <c r="G1937" i="5"/>
  <c r="H1937" i="5"/>
  <c r="L1937" i="5"/>
  <c r="M1937" i="5" s="1"/>
  <c r="E1938" i="5"/>
  <c r="F1938" i="5"/>
  <c r="G1938" i="5"/>
  <c r="H1938" i="5"/>
  <c r="L1938" i="5"/>
  <c r="M1938" i="5" s="1"/>
  <c r="E1939" i="5"/>
  <c r="F1939" i="5"/>
  <c r="G1939" i="5"/>
  <c r="H1939" i="5"/>
  <c r="L1939" i="5"/>
  <c r="M1939" i="5" s="1"/>
  <c r="E1940" i="5"/>
  <c r="F1940" i="5"/>
  <c r="G1940" i="5"/>
  <c r="H1940" i="5"/>
  <c r="L1940" i="5"/>
  <c r="M1940" i="5" s="1"/>
  <c r="E1941" i="5"/>
  <c r="F1941" i="5"/>
  <c r="G1941" i="5"/>
  <c r="H1941" i="5"/>
  <c r="L1941" i="5"/>
  <c r="M1941" i="5" s="1"/>
  <c r="E1942" i="5"/>
  <c r="F1942" i="5"/>
  <c r="G1942" i="5"/>
  <c r="H1942" i="5"/>
  <c r="L1942" i="5"/>
  <c r="M1942" i="5" s="1"/>
  <c r="E1943" i="5"/>
  <c r="F1943" i="5"/>
  <c r="G1943" i="5"/>
  <c r="H1943" i="5"/>
  <c r="L1943" i="5"/>
  <c r="M1943" i="5" s="1"/>
  <c r="E1944" i="5"/>
  <c r="F1944" i="5"/>
  <c r="G1944" i="5"/>
  <c r="H1944" i="5"/>
  <c r="L1944" i="5"/>
  <c r="M1944" i="5" s="1"/>
  <c r="E1945" i="5"/>
  <c r="F1945" i="5"/>
  <c r="G1945" i="5"/>
  <c r="H1945" i="5"/>
  <c r="L1945" i="5"/>
  <c r="M1945" i="5" s="1"/>
  <c r="E1946" i="5"/>
  <c r="F1946" i="5"/>
  <c r="G1946" i="5"/>
  <c r="H1946" i="5"/>
  <c r="L1946" i="5"/>
  <c r="M1946" i="5" s="1"/>
  <c r="E1947" i="5"/>
  <c r="F1947" i="5"/>
  <c r="G1947" i="5"/>
  <c r="H1947" i="5"/>
  <c r="L1947" i="5"/>
  <c r="M1947" i="5" s="1"/>
  <c r="E1948" i="5"/>
  <c r="F1948" i="5"/>
  <c r="G1948" i="5"/>
  <c r="H1948" i="5"/>
  <c r="L1948" i="5"/>
  <c r="M1948" i="5" s="1"/>
  <c r="E1949" i="5"/>
  <c r="F1949" i="5"/>
  <c r="G1949" i="5"/>
  <c r="H1949" i="5"/>
  <c r="L1949" i="5"/>
  <c r="M1949" i="5" s="1"/>
  <c r="E1950" i="5"/>
  <c r="F1950" i="5"/>
  <c r="G1950" i="5"/>
  <c r="H1950" i="5"/>
  <c r="L1950" i="5"/>
  <c r="M1950" i="5" s="1"/>
  <c r="E1951" i="5"/>
  <c r="F1951" i="5"/>
  <c r="G1951" i="5"/>
  <c r="H1951" i="5"/>
  <c r="L1951" i="5"/>
  <c r="M1951" i="5" s="1"/>
  <c r="E1952" i="5"/>
  <c r="F1952" i="5"/>
  <c r="G1952" i="5"/>
  <c r="H1952" i="5"/>
  <c r="L1952" i="5"/>
  <c r="M1952" i="5" s="1"/>
  <c r="E1953" i="5"/>
  <c r="F1953" i="5"/>
  <c r="G1953" i="5"/>
  <c r="H1953" i="5"/>
  <c r="L1953" i="5"/>
  <c r="M1953" i="5" s="1"/>
  <c r="E1954" i="5"/>
  <c r="F1954" i="5"/>
  <c r="G1954" i="5"/>
  <c r="H1954" i="5"/>
  <c r="L1954" i="5"/>
  <c r="M1954" i="5" s="1"/>
  <c r="E1955" i="5"/>
  <c r="F1955" i="5"/>
  <c r="G1955" i="5"/>
  <c r="H1955" i="5"/>
  <c r="L1955" i="5"/>
  <c r="M1955" i="5" s="1"/>
  <c r="E1956" i="5"/>
  <c r="F1956" i="5"/>
  <c r="G1956" i="5"/>
  <c r="H1956" i="5"/>
  <c r="L1956" i="5"/>
  <c r="M1956" i="5" s="1"/>
  <c r="E1957" i="5"/>
  <c r="F1957" i="5"/>
  <c r="G1957" i="5"/>
  <c r="H1957" i="5"/>
  <c r="L1957" i="5"/>
  <c r="M1957" i="5" s="1"/>
  <c r="E1958" i="5"/>
  <c r="F1958" i="5"/>
  <c r="G1958" i="5"/>
  <c r="H1958" i="5"/>
  <c r="L1958" i="5"/>
  <c r="M1958" i="5" s="1"/>
  <c r="E1959" i="5"/>
  <c r="F1959" i="5"/>
  <c r="G1959" i="5"/>
  <c r="H1959" i="5"/>
  <c r="L1959" i="5"/>
  <c r="M1959" i="5" s="1"/>
  <c r="E1960" i="5"/>
  <c r="F1960" i="5"/>
  <c r="G1960" i="5"/>
  <c r="H1960" i="5"/>
  <c r="L1960" i="5"/>
  <c r="M1960" i="5" s="1"/>
  <c r="E1961" i="5"/>
  <c r="F1961" i="5"/>
  <c r="G1961" i="5"/>
  <c r="H1961" i="5"/>
  <c r="L1961" i="5"/>
  <c r="M1961" i="5" s="1"/>
  <c r="E1962" i="5"/>
  <c r="F1962" i="5"/>
  <c r="G1962" i="5"/>
  <c r="H1962" i="5"/>
  <c r="L1962" i="5"/>
  <c r="M1962" i="5" s="1"/>
  <c r="E1963" i="5"/>
  <c r="F1963" i="5"/>
  <c r="G1963" i="5"/>
  <c r="H1963" i="5"/>
  <c r="L1963" i="5"/>
  <c r="M1963" i="5" s="1"/>
  <c r="E1964" i="5"/>
  <c r="F1964" i="5"/>
  <c r="G1964" i="5"/>
  <c r="H1964" i="5"/>
  <c r="L1964" i="5"/>
  <c r="M1964" i="5" s="1"/>
  <c r="E1965" i="5"/>
  <c r="F1965" i="5"/>
  <c r="G1965" i="5"/>
  <c r="H1965" i="5"/>
  <c r="L1965" i="5"/>
  <c r="M1965" i="5" s="1"/>
  <c r="E1966" i="5"/>
  <c r="F1966" i="5"/>
  <c r="G1966" i="5"/>
  <c r="H1966" i="5"/>
  <c r="L1966" i="5"/>
  <c r="M1966" i="5" s="1"/>
  <c r="E1967" i="5"/>
  <c r="F1967" i="5"/>
  <c r="G1967" i="5"/>
  <c r="H1967" i="5"/>
  <c r="L1967" i="5"/>
  <c r="M1967" i="5" s="1"/>
  <c r="E1968" i="5"/>
  <c r="F1968" i="5"/>
  <c r="G1968" i="5"/>
  <c r="H1968" i="5"/>
  <c r="L1968" i="5"/>
  <c r="M1968" i="5" s="1"/>
  <c r="E1969" i="5"/>
  <c r="F1969" i="5"/>
  <c r="G1969" i="5"/>
  <c r="H1969" i="5"/>
  <c r="L1969" i="5"/>
  <c r="M1969" i="5" s="1"/>
  <c r="E1970" i="5"/>
  <c r="F1970" i="5"/>
  <c r="G1970" i="5"/>
  <c r="H1970" i="5"/>
  <c r="L1970" i="5"/>
  <c r="M1970" i="5" s="1"/>
  <c r="E1971" i="5"/>
  <c r="F1971" i="5"/>
  <c r="G1971" i="5"/>
  <c r="H1971" i="5"/>
  <c r="L1971" i="5"/>
  <c r="M1971" i="5" s="1"/>
  <c r="E1972" i="5"/>
  <c r="F1972" i="5"/>
  <c r="G1972" i="5"/>
  <c r="H1972" i="5"/>
  <c r="L1972" i="5"/>
  <c r="M1972" i="5" s="1"/>
  <c r="E1973" i="5"/>
  <c r="F1973" i="5"/>
  <c r="G1973" i="5"/>
  <c r="H1973" i="5"/>
  <c r="L1973" i="5"/>
  <c r="M1973" i="5" s="1"/>
  <c r="E1974" i="5"/>
  <c r="F1974" i="5"/>
  <c r="G1974" i="5"/>
  <c r="H1974" i="5"/>
  <c r="L1974" i="5"/>
  <c r="M1974" i="5" s="1"/>
  <c r="E1975" i="5"/>
  <c r="F1975" i="5"/>
  <c r="G1975" i="5"/>
  <c r="H1975" i="5"/>
  <c r="L1975" i="5"/>
  <c r="M1975" i="5" s="1"/>
  <c r="E1976" i="5"/>
  <c r="F1976" i="5"/>
  <c r="G1976" i="5"/>
  <c r="H1976" i="5"/>
  <c r="L1976" i="5"/>
  <c r="M1976" i="5" s="1"/>
  <c r="E1977" i="5"/>
  <c r="F1977" i="5"/>
  <c r="G1977" i="5"/>
  <c r="H1977" i="5"/>
  <c r="L1977" i="5"/>
  <c r="M1977" i="5" s="1"/>
  <c r="E1978" i="5"/>
  <c r="F1978" i="5"/>
  <c r="G1978" i="5"/>
  <c r="H1978" i="5"/>
  <c r="L1978" i="5"/>
  <c r="M1978" i="5" s="1"/>
  <c r="E1979" i="5"/>
  <c r="F1979" i="5"/>
  <c r="G1979" i="5"/>
  <c r="H1979" i="5"/>
  <c r="L1979" i="5"/>
  <c r="M1979" i="5" s="1"/>
  <c r="E1980" i="5"/>
  <c r="F1980" i="5"/>
  <c r="G1980" i="5"/>
  <c r="H1980" i="5"/>
  <c r="L1980" i="5"/>
  <c r="M1980" i="5" s="1"/>
  <c r="E1981" i="5"/>
  <c r="F1981" i="5"/>
  <c r="G1981" i="5"/>
  <c r="H1981" i="5"/>
  <c r="L1981" i="5"/>
  <c r="M1981" i="5" s="1"/>
  <c r="E1982" i="5"/>
  <c r="F1982" i="5"/>
  <c r="G1982" i="5"/>
  <c r="H1982" i="5"/>
  <c r="L1982" i="5"/>
  <c r="M1982" i="5" s="1"/>
  <c r="E1983" i="5"/>
  <c r="F1983" i="5"/>
  <c r="G1983" i="5"/>
  <c r="H1983" i="5"/>
  <c r="L1983" i="5"/>
  <c r="M1983" i="5" s="1"/>
  <c r="E1984" i="5"/>
  <c r="F1984" i="5"/>
  <c r="G1984" i="5"/>
  <c r="H1984" i="5"/>
  <c r="L1984" i="5"/>
  <c r="M1984" i="5" s="1"/>
  <c r="E1985" i="5"/>
  <c r="F1985" i="5"/>
  <c r="G1985" i="5"/>
  <c r="H1985" i="5"/>
  <c r="L1985" i="5"/>
  <c r="M1985" i="5" s="1"/>
  <c r="E1986" i="5"/>
  <c r="F1986" i="5"/>
  <c r="G1986" i="5"/>
  <c r="H1986" i="5"/>
  <c r="L1986" i="5"/>
  <c r="M1986" i="5" s="1"/>
  <c r="E1987" i="5"/>
  <c r="F1987" i="5"/>
  <c r="G1987" i="5"/>
  <c r="H1987" i="5"/>
  <c r="L1987" i="5"/>
  <c r="M1987" i="5" s="1"/>
  <c r="E1988" i="5"/>
  <c r="F1988" i="5"/>
  <c r="G1988" i="5"/>
  <c r="H1988" i="5"/>
  <c r="L1988" i="5"/>
  <c r="M1988" i="5" s="1"/>
  <c r="E1989" i="5"/>
  <c r="F1989" i="5"/>
  <c r="G1989" i="5"/>
  <c r="H1989" i="5"/>
  <c r="L1989" i="5"/>
  <c r="M1989" i="5" s="1"/>
  <c r="E1990" i="5"/>
  <c r="F1990" i="5"/>
  <c r="G1990" i="5"/>
  <c r="H1990" i="5"/>
  <c r="L1990" i="5"/>
  <c r="M1990" i="5" s="1"/>
  <c r="E1991" i="5"/>
  <c r="F1991" i="5"/>
  <c r="G1991" i="5"/>
  <c r="H1991" i="5"/>
  <c r="L1991" i="5"/>
  <c r="M1991" i="5" s="1"/>
  <c r="E1992" i="5"/>
  <c r="F1992" i="5"/>
  <c r="G1992" i="5"/>
  <c r="H1992" i="5"/>
  <c r="L1992" i="5"/>
  <c r="M1992" i="5" s="1"/>
  <c r="E1993" i="5"/>
  <c r="F1993" i="5"/>
  <c r="G1993" i="5"/>
  <c r="H1993" i="5"/>
  <c r="L1993" i="5"/>
  <c r="M1993" i="5" s="1"/>
  <c r="E1994" i="5"/>
  <c r="F1994" i="5"/>
  <c r="G1994" i="5"/>
  <c r="H1994" i="5"/>
  <c r="L1994" i="5"/>
  <c r="M1994" i="5" s="1"/>
  <c r="E1995" i="5"/>
  <c r="F1995" i="5"/>
  <c r="G1995" i="5"/>
  <c r="H1995" i="5"/>
  <c r="L1995" i="5"/>
  <c r="M1995" i="5" s="1"/>
  <c r="E1996" i="5"/>
  <c r="F1996" i="5"/>
  <c r="G1996" i="5"/>
  <c r="H1996" i="5"/>
  <c r="L1996" i="5"/>
  <c r="M1996" i="5" s="1"/>
  <c r="E1997" i="5"/>
  <c r="F1997" i="5"/>
  <c r="G1997" i="5"/>
  <c r="H1997" i="5"/>
  <c r="L1997" i="5"/>
  <c r="M1997" i="5" s="1"/>
  <c r="E1998" i="5"/>
  <c r="F1998" i="5"/>
  <c r="G1998" i="5"/>
  <c r="H1998" i="5"/>
  <c r="L1998" i="5"/>
  <c r="M1998" i="5" s="1"/>
  <c r="E1999" i="5"/>
  <c r="F1999" i="5"/>
  <c r="G1999" i="5"/>
  <c r="H1999" i="5"/>
  <c r="L1999" i="5"/>
  <c r="M1999" i="5" s="1"/>
  <c r="E2000" i="5"/>
  <c r="F2000" i="5"/>
  <c r="G2000" i="5"/>
  <c r="H2000" i="5"/>
  <c r="L2000" i="5"/>
  <c r="M2000" i="5" s="1"/>
  <c r="E2001" i="5"/>
  <c r="F2001" i="5"/>
  <c r="G2001" i="5"/>
  <c r="H2001" i="5"/>
  <c r="L2001" i="5"/>
  <c r="M2001" i="5" s="1"/>
  <c r="E2002" i="5"/>
  <c r="F2002" i="5"/>
  <c r="G2002" i="5"/>
  <c r="H2002" i="5"/>
  <c r="L2002" i="5"/>
  <c r="M2002" i="5" s="1"/>
  <c r="E2003" i="5"/>
  <c r="F2003" i="5"/>
  <c r="G2003" i="5"/>
  <c r="H2003" i="5"/>
  <c r="L2003" i="5"/>
  <c r="M2003" i="5" s="1"/>
  <c r="E2004" i="5"/>
  <c r="F2004" i="5"/>
  <c r="G2004" i="5"/>
  <c r="H2004" i="5"/>
  <c r="L2004" i="5"/>
  <c r="M2004" i="5" s="1"/>
  <c r="E2005" i="5"/>
  <c r="F2005" i="5"/>
  <c r="G2005" i="5"/>
  <c r="H2005" i="5"/>
  <c r="L2005" i="5"/>
  <c r="M2005" i="5" s="1"/>
  <c r="E2006" i="5"/>
  <c r="F2006" i="5"/>
  <c r="G2006" i="5"/>
  <c r="H2006" i="5"/>
  <c r="L2006" i="5"/>
  <c r="M2006" i="5" s="1"/>
  <c r="E2007" i="5"/>
  <c r="F2007" i="5"/>
  <c r="G2007" i="5"/>
  <c r="H2007" i="5"/>
  <c r="L2007" i="5"/>
  <c r="M2007" i="5" s="1"/>
  <c r="E2008" i="5"/>
  <c r="F2008" i="5"/>
  <c r="G2008" i="5"/>
  <c r="H2008" i="5"/>
  <c r="L2008" i="5"/>
  <c r="M2008" i="5" s="1"/>
  <c r="E2009" i="5"/>
  <c r="F2009" i="5"/>
  <c r="G2009" i="5"/>
  <c r="H2009" i="5"/>
  <c r="L2009" i="5"/>
  <c r="M2009" i="5" s="1"/>
  <c r="E2010" i="5"/>
  <c r="F2010" i="5"/>
  <c r="G2010" i="5"/>
  <c r="H2010" i="5"/>
  <c r="L2010" i="5"/>
  <c r="M2010" i="5" s="1"/>
  <c r="E2011" i="5"/>
  <c r="F2011" i="5"/>
  <c r="G2011" i="5"/>
  <c r="H2011" i="5"/>
  <c r="L2011" i="5"/>
  <c r="M2011" i="5" s="1"/>
  <c r="E2012" i="5"/>
  <c r="F2012" i="5"/>
  <c r="G2012" i="5"/>
  <c r="H2012" i="5"/>
  <c r="L2012" i="5"/>
  <c r="M2012" i="5" s="1"/>
  <c r="E2013" i="5"/>
  <c r="F2013" i="5"/>
  <c r="G2013" i="5"/>
  <c r="H2013" i="5"/>
  <c r="L2013" i="5"/>
  <c r="M2013" i="5" s="1"/>
  <c r="E2014" i="5"/>
  <c r="F2014" i="5"/>
  <c r="G2014" i="5"/>
  <c r="H2014" i="5"/>
  <c r="L2014" i="5"/>
  <c r="M2014" i="5" s="1"/>
  <c r="E2015" i="5"/>
  <c r="F2015" i="5"/>
  <c r="G2015" i="5"/>
  <c r="H2015" i="5"/>
  <c r="L2015" i="5"/>
  <c r="M2015" i="5" s="1"/>
  <c r="E2016" i="5"/>
  <c r="F2016" i="5"/>
  <c r="G2016" i="5"/>
  <c r="H2016" i="5"/>
  <c r="L2016" i="5"/>
  <c r="M2016" i="5" s="1"/>
  <c r="E2017" i="5"/>
  <c r="F2017" i="5"/>
  <c r="G2017" i="5"/>
  <c r="H2017" i="5"/>
  <c r="L2017" i="5"/>
  <c r="M2017" i="5" s="1"/>
  <c r="E2018" i="5"/>
  <c r="F2018" i="5"/>
  <c r="G2018" i="5"/>
  <c r="H2018" i="5"/>
  <c r="L2018" i="5"/>
  <c r="M2018" i="5" s="1"/>
  <c r="E2019" i="5"/>
  <c r="F2019" i="5"/>
  <c r="G2019" i="5"/>
  <c r="H2019" i="5"/>
  <c r="L2019" i="5"/>
  <c r="M2019" i="5" s="1"/>
  <c r="E2020" i="5"/>
  <c r="F2020" i="5"/>
  <c r="G2020" i="5"/>
  <c r="H2020" i="5"/>
  <c r="L2020" i="5"/>
  <c r="M2020" i="5" s="1"/>
  <c r="E2021" i="5"/>
  <c r="F2021" i="5"/>
  <c r="G2021" i="5"/>
  <c r="H2021" i="5"/>
  <c r="L2021" i="5"/>
  <c r="M2021" i="5" s="1"/>
  <c r="E2022" i="5"/>
  <c r="F2022" i="5"/>
  <c r="G2022" i="5"/>
  <c r="H2022" i="5"/>
  <c r="L2022" i="5"/>
  <c r="M2022" i="5" s="1"/>
  <c r="E2023" i="5"/>
  <c r="F2023" i="5"/>
  <c r="G2023" i="5"/>
  <c r="H2023" i="5"/>
  <c r="L2023" i="5"/>
  <c r="M2023" i="5" s="1"/>
  <c r="E2024" i="5"/>
  <c r="F2024" i="5"/>
  <c r="G2024" i="5"/>
  <c r="H2024" i="5"/>
  <c r="L2024" i="5"/>
  <c r="M2024" i="5" s="1"/>
  <c r="E2025" i="5"/>
  <c r="F2025" i="5"/>
  <c r="G2025" i="5"/>
  <c r="H2025" i="5"/>
  <c r="L2025" i="5"/>
  <c r="M2025" i="5" s="1"/>
  <c r="E2026" i="5"/>
  <c r="F2026" i="5"/>
  <c r="G2026" i="5"/>
  <c r="H2026" i="5"/>
  <c r="L2026" i="5"/>
  <c r="M2026" i="5" s="1"/>
  <c r="E2027" i="5"/>
  <c r="F2027" i="5"/>
  <c r="G2027" i="5"/>
  <c r="H2027" i="5"/>
  <c r="L2027" i="5"/>
  <c r="M2027" i="5" s="1"/>
  <c r="E2028" i="5"/>
  <c r="F2028" i="5"/>
  <c r="G2028" i="5"/>
  <c r="H2028" i="5"/>
  <c r="L2028" i="5"/>
  <c r="M2028" i="5" s="1"/>
  <c r="E2029" i="5"/>
  <c r="F2029" i="5"/>
  <c r="G2029" i="5"/>
  <c r="H2029" i="5"/>
  <c r="L2029" i="5"/>
  <c r="M2029" i="5" s="1"/>
  <c r="E2030" i="5"/>
  <c r="F2030" i="5"/>
  <c r="G2030" i="5"/>
  <c r="H2030" i="5"/>
  <c r="L2030" i="5"/>
  <c r="M2030" i="5" s="1"/>
  <c r="E2031" i="5"/>
  <c r="F2031" i="5"/>
  <c r="G2031" i="5"/>
  <c r="H2031" i="5"/>
  <c r="L2031" i="5"/>
  <c r="M2031" i="5" s="1"/>
  <c r="E2032" i="5"/>
  <c r="F2032" i="5"/>
  <c r="G2032" i="5"/>
  <c r="H2032" i="5"/>
  <c r="L2032" i="5"/>
  <c r="M2032" i="5" s="1"/>
  <c r="E2033" i="5"/>
  <c r="F2033" i="5"/>
  <c r="G2033" i="5"/>
  <c r="H2033" i="5"/>
  <c r="L2033" i="5"/>
  <c r="M2033" i="5" s="1"/>
  <c r="E2034" i="5"/>
  <c r="F2034" i="5"/>
  <c r="G2034" i="5"/>
  <c r="H2034" i="5"/>
  <c r="L2034" i="5"/>
  <c r="M2034" i="5" s="1"/>
  <c r="E2035" i="5"/>
  <c r="F2035" i="5"/>
  <c r="G2035" i="5"/>
  <c r="H2035" i="5"/>
  <c r="L2035" i="5"/>
  <c r="M2035" i="5" s="1"/>
  <c r="E2036" i="5"/>
  <c r="F2036" i="5"/>
  <c r="G2036" i="5"/>
  <c r="H2036" i="5"/>
  <c r="L2036" i="5"/>
  <c r="M2036" i="5" s="1"/>
  <c r="E2037" i="5"/>
  <c r="F2037" i="5"/>
  <c r="G2037" i="5"/>
  <c r="H2037" i="5"/>
  <c r="L2037" i="5"/>
  <c r="M2037" i="5" s="1"/>
  <c r="E2038" i="5"/>
  <c r="F2038" i="5"/>
  <c r="G2038" i="5"/>
  <c r="H2038" i="5"/>
  <c r="L2038" i="5"/>
  <c r="M2038" i="5" s="1"/>
  <c r="E2039" i="5"/>
  <c r="F2039" i="5"/>
  <c r="G2039" i="5"/>
  <c r="H2039" i="5"/>
  <c r="L2039" i="5"/>
  <c r="M2039" i="5" s="1"/>
  <c r="E2040" i="5"/>
  <c r="F2040" i="5"/>
  <c r="G2040" i="5"/>
  <c r="H2040" i="5"/>
  <c r="L2040" i="5"/>
  <c r="M2040" i="5" s="1"/>
  <c r="E2041" i="5"/>
  <c r="F2041" i="5"/>
  <c r="G2041" i="5"/>
  <c r="H2041" i="5"/>
  <c r="L2041" i="5"/>
  <c r="M2041" i="5" s="1"/>
  <c r="E2042" i="5"/>
  <c r="F2042" i="5"/>
  <c r="G2042" i="5"/>
  <c r="H2042" i="5"/>
  <c r="L2042" i="5"/>
  <c r="M2042" i="5" s="1"/>
  <c r="E2043" i="5"/>
  <c r="F2043" i="5"/>
  <c r="G2043" i="5"/>
  <c r="H2043" i="5"/>
  <c r="L2043" i="5"/>
  <c r="M2043" i="5" s="1"/>
  <c r="E2044" i="5"/>
  <c r="F2044" i="5"/>
  <c r="G2044" i="5"/>
  <c r="H2044" i="5"/>
  <c r="L2044" i="5"/>
  <c r="M2044" i="5" s="1"/>
  <c r="E2045" i="5"/>
  <c r="F2045" i="5"/>
  <c r="G2045" i="5"/>
  <c r="H2045" i="5"/>
  <c r="L2045" i="5"/>
  <c r="M2045" i="5" s="1"/>
  <c r="E2046" i="5"/>
  <c r="F2046" i="5"/>
  <c r="G2046" i="5"/>
  <c r="H2046" i="5"/>
  <c r="L2046" i="5"/>
  <c r="M2046" i="5" s="1"/>
  <c r="E2047" i="5"/>
  <c r="F2047" i="5"/>
  <c r="G2047" i="5"/>
  <c r="H2047" i="5"/>
  <c r="L2047" i="5"/>
  <c r="M2047" i="5" s="1"/>
  <c r="E2048" i="5"/>
  <c r="F2048" i="5"/>
  <c r="G2048" i="5"/>
  <c r="H2048" i="5"/>
  <c r="L2048" i="5"/>
  <c r="M2048" i="5" s="1"/>
  <c r="E2049" i="5"/>
  <c r="F2049" i="5"/>
  <c r="G2049" i="5"/>
  <c r="H2049" i="5"/>
  <c r="L2049" i="5"/>
  <c r="M2049" i="5" s="1"/>
  <c r="E2050" i="5"/>
  <c r="F2050" i="5"/>
  <c r="G2050" i="5"/>
  <c r="H2050" i="5"/>
  <c r="L2050" i="5"/>
  <c r="M2050" i="5" s="1"/>
  <c r="E2051" i="5"/>
  <c r="F2051" i="5"/>
  <c r="G2051" i="5"/>
  <c r="H2051" i="5"/>
  <c r="L2051" i="5"/>
  <c r="M2051" i="5" s="1"/>
  <c r="E2052" i="5"/>
  <c r="F2052" i="5"/>
  <c r="G2052" i="5"/>
  <c r="H2052" i="5"/>
  <c r="L2052" i="5"/>
  <c r="M2052" i="5" s="1"/>
  <c r="E2053" i="5"/>
  <c r="F2053" i="5"/>
  <c r="G2053" i="5"/>
  <c r="H2053" i="5"/>
  <c r="L2053" i="5"/>
  <c r="M2053" i="5" s="1"/>
  <c r="E2054" i="5"/>
  <c r="F2054" i="5"/>
  <c r="G2054" i="5"/>
  <c r="H2054" i="5"/>
  <c r="L2054" i="5"/>
  <c r="M2054" i="5" s="1"/>
  <c r="E2055" i="5"/>
  <c r="F2055" i="5"/>
  <c r="G2055" i="5"/>
  <c r="H2055" i="5"/>
  <c r="L2055" i="5"/>
  <c r="M2055" i="5" s="1"/>
  <c r="E2056" i="5"/>
  <c r="F2056" i="5"/>
  <c r="G2056" i="5"/>
  <c r="H2056" i="5"/>
  <c r="L2056" i="5"/>
  <c r="M2056" i="5" s="1"/>
  <c r="E2057" i="5"/>
  <c r="F2057" i="5"/>
  <c r="G2057" i="5"/>
  <c r="H2057" i="5"/>
  <c r="L2057" i="5"/>
  <c r="M2057" i="5" s="1"/>
  <c r="E2058" i="5"/>
  <c r="F2058" i="5"/>
  <c r="G2058" i="5"/>
  <c r="H2058" i="5"/>
  <c r="L2058" i="5"/>
  <c r="M2058" i="5" s="1"/>
  <c r="E2059" i="5"/>
  <c r="F2059" i="5"/>
  <c r="G2059" i="5"/>
  <c r="H2059" i="5"/>
  <c r="L2059" i="5"/>
  <c r="M2059" i="5" s="1"/>
  <c r="E2060" i="5"/>
  <c r="F2060" i="5"/>
  <c r="G2060" i="5"/>
  <c r="H2060" i="5"/>
  <c r="L2060" i="5"/>
  <c r="M2060" i="5" s="1"/>
  <c r="E2061" i="5"/>
  <c r="F2061" i="5"/>
  <c r="G2061" i="5"/>
  <c r="H2061" i="5"/>
  <c r="L2061" i="5"/>
  <c r="M2061" i="5" s="1"/>
  <c r="E2062" i="5"/>
  <c r="F2062" i="5"/>
  <c r="G2062" i="5"/>
  <c r="H2062" i="5"/>
  <c r="L2062" i="5"/>
  <c r="M2062" i="5" s="1"/>
  <c r="E2063" i="5"/>
  <c r="F2063" i="5"/>
  <c r="G2063" i="5"/>
  <c r="H2063" i="5"/>
  <c r="L2063" i="5"/>
  <c r="M2063" i="5" s="1"/>
  <c r="E2064" i="5"/>
  <c r="F2064" i="5"/>
  <c r="G2064" i="5"/>
  <c r="H2064" i="5"/>
  <c r="L2064" i="5"/>
  <c r="M2064" i="5" s="1"/>
  <c r="E2065" i="5"/>
  <c r="F2065" i="5"/>
  <c r="G2065" i="5"/>
  <c r="H2065" i="5"/>
  <c r="L2065" i="5"/>
  <c r="M2065" i="5" s="1"/>
  <c r="E2066" i="5"/>
  <c r="F2066" i="5"/>
  <c r="G2066" i="5"/>
  <c r="H2066" i="5"/>
  <c r="L2066" i="5"/>
  <c r="M2066" i="5" s="1"/>
  <c r="E2067" i="5"/>
  <c r="F2067" i="5"/>
  <c r="G2067" i="5"/>
  <c r="H2067" i="5"/>
  <c r="L2067" i="5"/>
  <c r="M2067" i="5" s="1"/>
  <c r="E2068" i="5"/>
  <c r="F2068" i="5"/>
  <c r="G2068" i="5"/>
  <c r="H2068" i="5"/>
  <c r="L2068" i="5"/>
  <c r="M2068" i="5" s="1"/>
  <c r="E2069" i="5"/>
  <c r="F2069" i="5"/>
  <c r="G2069" i="5"/>
  <c r="H2069" i="5"/>
  <c r="L2069" i="5"/>
  <c r="M2069" i="5" s="1"/>
  <c r="E2070" i="5"/>
  <c r="F2070" i="5"/>
  <c r="G2070" i="5"/>
  <c r="H2070" i="5"/>
  <c r="L2070" i="5"/>
  <c r="M2070" i="5" s="1"/>
  <c r="E2071" i="5"/>
  <c r="F2071" i="5"/>
  <c r="G2071" i="5"/>
  <c r="H2071" i="5"/>
  <c r="L2071" i="5"/>
  <c r="M2071" i="5" s="1"/>
  <c r="E2072" i="5"/>
  <c r="F2072" i="5"/>
  <c r="G2072" i="5"/>
  <c r="H2072" i="5"/>
  <c r="L2072" i="5"/>
  <c r="M2072" i="5" s="1"/>
  <c r="E2073" i="5"/>
  <c r="F2073" i="5"/>
  <c r="G2073" i="5"/>
  <c r="H2073" i="5"/>
  <c r="L2073" i="5"/>
  <c r="M2073" i="5" s="1"/>
  <c r="E2074" i="5"/>
  <c r="F2074" i="5"/>
  <c r="G2074" i="5"/>
  <c r="H2074" i="5"/>
  <c r="L2074" i="5"/>
  <c r="M2074" i="5" s="1"/>
  <c r="E2075" i="5"/>
  <c r="F2075" i="5"/>
  <c r="G2075" i="5"/>
  <c r="H2075" i="5"/>
  <c r="L2075" i="5"/>
  <c r="M2075" i="5" s="1"/>
  <c r="E2076" i="5"/>
  <c r="F2076" i="5"/>
  <c r="G2076" i="5"/>
  <c r="H2076" i="5"/>
  <c r="L2076" i="5"/>
  <c r="M2076" i="5" s="1"/>
  <c r="E2077" i="5"/>
  <c r="F2077" i="5"/>
  <c r="G2077" i="5"/>
  <c r="H2077" i="5"/>
  <c r="L2077" i="5"/>
  <c r="M2077" i="5" s="1"/>
  <c r="E2078" i="5"/>
  <c r="F2078" i="5"/>
  <c r="G2078" i="5"/>
  <c r="H2078" i="5"/>
  <c r="L2078" i="5"/>
  <c r="M2078" i="5" s="1"/>
  <c r="E2079" i="5"/>
  <c r="F2079" i="5"/>
  <c r="G2079" i="5"/>
  <c r="H2079" i="5"/>
  <c r="L2079" i="5"/>
  <c r="M2079" i="5" s="1"/>
  <c r="E2080" i="5"/>
  <c r="F2080" i="5"/>
  <c r="G2080" i="5"/>
  <c r="H2080" i="5"/>
  <c r="L2080" i="5"/>
  <c r="M2080" i="5" s="1"/>
  <c r="E2081" i="5"/>
  <c r="F2081" i="5"/>
  <c r="G2081" i="5"/>
  <c r="H2081" i="5"/>
  <c r="L2081" i="5"/>
  <c r="M2081" i="5" s="1"/>
  <c r="E2082" i="5"/>
  <c r="F2082" i="5"/>
  <c r="G2082" i="5"/>
  <c r="H2082" i="5"/>
  <c r="L2082" i="5"/>
  <c r="M2082" i="5" s="1"/>
  <c r="E2083" i="5"/>
  <c r="F2083" i="5"/>
  <c r="G2083" i="5"/>
  <c r="H2083" i="5"/>
  <c r="L2083" i="5"/>
  <c r="M2083" i="5" s="1"/>
  <c r="E2084" i="5"/>
  <c r="F2084" i="5"/>
  <c r="G2084" i="5"/>
  <c r="H2084" i="5"/>
  <c r="L2084" i="5"/>
  <c r="M2084" i="5" s="1"/>
  <c r="E2085" i="5"/>
  <c r="F2085" i="5"/>
  <c r="G2085" i="5"/>
  <c r="H2085" i="5"/>
  <c r="L2085" i="5"/>
  <c r="M2085" i="5" s="1"/>
  <c r="E2086" i="5"/>
  <c r="F2086" i="5"/>
  <c r="G2086" i="5"/>
  <c r="H2086" i="5"/>
  <c r="L2086" i="5"/>
  <c r="M2086" i="5" s="1"/>
  <c r="E2087" i="5"/>
  <c r="F2087" i="5"/>
  <c r="G2087" i="5"/>
  <c r="H2087" i="5"/>
  <c r="L2087" i="5"/>
  <c r="M2087" i="5" s="1"/>
  <c r="E2088" i="5"/>
  <c r="F2088" i="5"/>
  <c r="G2088" i="5"/>
  <c r="H2088" i="5"/>
  <c r="L2088" i="5"/>
  <c r="M2088" i="5" s="1"/>
  <c r="E2089" i="5"/>
  <c r="F2089" i="5"/>
  <c r="G2089" i="5"/>
  <c r="H2089" i="5"/>
  <c r="L2089" i="5"/>
  <c r="M2089" i="5" s="1"/>
  <c r="E2090" i="5"/>
  <c r="F2090" i="5"/>
  <c r="G2090" i="5"/>
  <c r="H2090" i="5"/>
  <c r="L2090" i="5"/>
  <c r="M2090" i="5" s="1"/>
  <c r="E2091" i="5"/>
  <c r="F2091" i="5"/>
  <c r="G2091" i="5"/>
  <c r="H2091" i="5"/>
  <c r="L2091" i="5"/>
  <c r="M2091" i="5" s="1"/>
  <c r="E2092" i="5"/>
  <c r="F2092" i="5"/>
  <c r="G2092" i="5"/>
  <c r="H2092" i="5"/>
  <c r="L2092" i="5"/>
  <c r="M2092" i="5" s="1"/>
  <c r="E2093" i="5"/>
  <c r="F2093" i="5"/>
  <c r="G2093" i="5"/>
  <c r="H2093" i="5"/>
  <c r="L2093" i="5"/>
  <c r="M2093" i="5" s="1"/>
  <c r="E2094" i="5"/>
  <c r="F2094" i="5"/>
  <c r="G2094" i="5"/>
  <c r="H2094" i="5"/>
  <c r="L2094" i="5"/>
  <c r="M2094" i="5" s="1"/>
  <c r="E2095" i="5"/>
  <c r="F2095" i="5"/>
  <c r="G2095" i="5"/>
  <c r="H2095" i="5"/>
  <c r="L2095" i="5"/>
  <c r="M2095" i="5" s="1"/>
  <c r="E2096" i="5"/>
  <c r="F2096" i="5"/>
  <c r="G2096" i="5"/>
  <c r="H2096" i="5"/>
  <c r="L2096" i="5"/>
  <c r="M2096" i="5" s="1"/>
  <c r="E2097" i="5"/>
  <c r="F2097" i="5"/>
  <c r="G2097" i="5"/>
  <c r="H2097" i="5"/>
  <c r="L2097" i="5"/>
  <c r="M2097" i="5" s="1"/>
  <c r="E2098" i="5"/>
  <c r="F2098" i="5"/>
  <c r="G2098" i="5"/>
  <c r="H2098" i="5"/>
  <c r="L2098" i="5"/>
  <c r="M2098" i="5" s="1"/>
  <c r="E2099" i="5"/>
  <c r="F2099" i="5"/>
  <c r="G2099" i="5"/>
  <c r="H2099" i="5"/>
  <c r="L2099" i="5"/>
  <c r="M2099" i="5" s="1"/>
  <c r="E2100" i="5"/>
  <c r="F2100" i="5"/>
  <c r="G2100" i="5"/>
  <c r="H2100" i="5"/>
  <c r="L2100" i="5"/>
  <c r="M2100" i="5" s="1"/>
  <c r="E2101" i="5"/>
  <c r="F2101" i="5"/>
  <c r="G2101" i="5"/>
  <c r="H2101" i="5"/>
  <c r="L2101" i="5"/>
  <c r="M2101" i="5" s="1"/>
  <c r="E2102" i="5"/>
  <c r="F2102" i="5"/>
  <c r="G2102" i="5"/>
  <c r="H2102" i="5"/>
  <c r="L2102" i="5"/>
  <c r="M2102" i="5" s="1"/>
  <c r="E2103" i="5"/>
  <c r="F2103" i="5"/>
  <c r="G2103" i="5"/>
  <c r="H2103" i="5"/>
  <c r="L2103" i="5"/>
  <c r="M2103" i="5" s="1"/>
  <c r="E2104" i="5"/>
  <c r="F2104" i="5"/>
  <c r="G2104" i="5"/>
  <c r="H2104" i="5"/>
  <c r="L2104" i="5"/>
  <c r="M2104" i="5" s="1"/>
  <c r="E2105" i="5"/>
  <c r="F2105" i="5"/>
  <c r="G2105" i="5"/>
  <c r="H2105" i="5"/>
  <c r="L2105" i="5"/>
  <c r="M2105" i="5" s="1"/>
  <c r="E2106" i="5"/>
  <c r="F2106" i="5"/>
  <c r="G2106" i="5"/>
  <c r="H2106" i="5"/>
  <c r="L2106" i="5"/>
  <c r="M2106" i="5" s="1"/>
  <c r="E2107" i="5"/>
  <c r="F2107" i="5"/>
  <c r="G2107" i="5"/>
  <c r="H2107" i="5"/>
  <c r="L2107" i="5"/>
  <c r="M2107" i="5" s="1"/>
  <c r="E2108" i="5"/>
  <c r="F2108" i="5"/>
  <c r="G2108" i="5"/>
  <c r="H2108" i="5"/>
  <c r="L2108" i="5"/>
  <c r="M2108" i="5" s="1"/>
  <c r="E2109" i="5"/>
  <c r="F2109" i="5"/>
  <c r="G2109" i="5"/>
  <c r="H2109" i="5"/>
  <c r="L2109" i="5"/>
  <c r="M2109" i="5" s="1"/>
  <c r="E2110" i="5"/>
  <c r="F2110" i="5"/>
  <c r="G2110" i="5"/>
  <c r="H2110" i="5"/>
  <c r="L2110" i="5"/>
  <c r="M2110" i="5" s="1"/>
  <c r="E2111" i="5"/>
  <c r="F2111" i="5"/>
  <c r="G2111" i="5"/>
  <c r="H2111" i="5"/>
  <c r="L2111" i="5"/>
  <c r="M2111" i="5" s="1"/>
  <c r="E2112" i="5"/>
  <c r="F2112" i="5"/>
  <c r="G2112" i="5"/>
  <c r="H2112" i="5"/>
  <c r="L2112" i="5"/>
  <c r="M2112" i="5" s="1"/>
  <c r="E2113" i="5"/>
  <c r="F2113" i="5"/>
  <c r="G2113" i="5"/>
  <c r="H2113" i="5"/>
  <c r="L2113" i="5"/>
  <c r="M2113" i="5" s="1"/>
  <c r="E2114" i="5"/>
  <c r="F2114" i="5"/>
  <c r="G2114" i="5"/>
  <c r="H2114" i="5"/>
  <c r="L2114" i="5"/>
  <c r="M2114" i="5" s="1"/>
  <c r="E2115" i="5"/>
  <c r="F2115" i="5"/>
  <c r="G2115" i="5"/>
  <c r="H2115" i="5"/>
  <c r="L2115" i="5"/>
  <c r="M2115" i="5" s="1"/>
  <c r="E2116" i="5"/>
  <c r="F2116" i="5"/>
  <c r="G2116" i="5"/>
  <c r="H2116" i="5"/>
  <c r="L2116" i="5"/>
  <c r="M2116" i="5" s="1"/>
  <c r="E2117" i="5"/>
  <c r="F2117" i="5"/>
  <c r="H2117" i="5"/>
  <c r="L2117" i="5"/>
  <c r="M2117" i="5" s="1"/>
  <c r="E2118" i="5"/>
  <c r="F2118" i="5"/>
  <c r="G2118" i="5"/>
  <c r="H2118" i="5"/>
  <c r="L2118" i="5"/>
  <c r="M2118" i="5" s="1"/>
  <c r="E2119" i="5"/>
  <c r="F2119" i="5"/>
  <c r="G2119" i="5"/>
  <c r="H2119" i="5"/>
  <c r="L2119" i="5"/>
  <c r="M2119" i="5" s="1"/>
  <c r="E2120" i="5"/>
  <c r="F2120" i="5"/>
  <c r="G2120" i="5"/>
  <c r="H2120" i="5"/>
  <c r="L2120" i="5"/>
  <c r="M2120" i="5" s="1"/>
  <c r="E2121" i="5"/>
  <c r="F2121" i="5"/>
  <c r="G2121" i="5"/>
  <c r="H2121" i="5"/>
  <c r="L2121" i="5"/>
  <c r="M2121" i="5" s="1"/>
  <c r="E2122" i="5"/>
  <c r="F2122" i="5"/>
  <c r="G2122" i="5"/>
  <c r="H2122" i="5"/>
  <c r="L2122" i="5"/>
  <c r="M2122" i="5" s="1"/>
  <c r="E2123" i="5"/>
  <c r="F2123" i="5"/>
  <c r="G2123" i="5"/>
  <c r="H2123" i="5"/>
  <c r="L2123" i="5"/>
  <c r="M2123" i="5" s="1"/>
  <c r="E2124" i="5"/>
  <c r="F2124" i="5"/>
  <c r="G2124" i="5"/>
  <c r="H2124" i="5"/>
  <c r="L2124" i="5"/>
  <c r="M2124" i="5" s="1"/>
  <c r="E2125" i="5"/>
  <c r="F2125" i="5"/>
  <c r="G2125" i="5"/>
  <c r="H2125" i="5"/>
  <c r="L2125" i="5"/>
  <c r="M2125" i="5" s="1"/>
  <c r="E2126" i="5"/>
  <c r="F2126" i="5"/>
  <c r="G2126" i="5"/>
  <c r="H2126" i="5"/>
  <c r="L2126" i="5"/>
  <c r="M2126" i="5" s="1"/>
  <c r="E2127" i="5"/>
  <c r="F2127" i="5"/>
  <c r="G2127" i="5"/>
  <c r="H2127" i="5"/>
  <c r="L2127" i="5"/>
  <c r="M2127" i="5" s="1"/>
  <c r="E2128" i="5"/>
  <c r="F2128" i="5"/>
  <c r="G2128" i="5"/>
  <c r="H2128" i="5"/>
  <c r="L2128" i="5"/>
  <c r="M2128" i="5" s="1"/>
  <c r="E2129" i="5"/>
  <c r="F2129" i="5"/>
  <c r="G2129" i="5"/>
  <c r="H2129" i="5"/>
  <c r="L2129" i="5"/>
  <c r="M2129" i="5" s="1"/>
  <c r="E2130" i="5"/>
  <c r="F2130" i="5"/>
  <c r="G2130" i="5"/>
  <c r="H2130" i="5"/>
  <c r="L2130" i="5"/>
  <c r="M2130" i="5" s="1"/>
  <c r="E2131" i="5"/>
  <c r="F2131" i="5"/>
  <c r="G2131" i="5"/>
  <c r="H2131" i="5"/>
  <c r="L2131" i="5"/>
  <c r="M2131" i="5" s="1"/>
  <c r="E2132" i="5"/>
  <c r="F2132" i="5"/>
  <c r="G2132" i="5"/>
  <c r="H2132" i="5"/>
  <c r="L2132" i="5"/>
  <c r="M2132" i="5" s="1"/>
  <c r="E2133" i="5"/>
  <c r="F2133" i="5"/>
  <c r="G2133" i="5"/>
  <c r="H2133" i="5"/>
  <c r="L2133" i="5"/>
  <c r="M2133" i="5" s="1"/>
  <c r="E2134" i="5"/>
  <c r="F2134" i="5"/>
  <c r="G2134" i="5"/>
  <c r="H2134" i="5"/>
  <c r="L2134" i="5"/>
  <c r="M2134" i="5" s="1"/>
  <c r="E2135" i="5"/>
  <c r="F2135" i="5"/>
  <c r="G2135" i="5"/>
  <c r="H2135" i="5"/>
  <c r="L2135" i="5"/>
  <c r="M2135" i="5" s="1"/>
  <c r="E2136" i="5"/>
  <c r="F2136" i="5"/>
  <c r="G2136" i="5"/>
  <c r="H2136" i="5"/>
  <c r="L2136" i="5"/>
  <c r="M2136" i="5" s="1"/>
  <c r="E2137" i="5"/>
  <c r="F2137" i="5"/>
  <c r="G2137" i="5"/>
  <c r="H2137" i="5"/>
  <c r="L2137" i="5"/>
  <c r="M2137" i="5" s="1"/>
  <c r="E2138" i="5"/>
  <c r="F2138" i="5"/>
  <c r="G2138" i="5"/>
  <c r="H2138" i="5"/>
  <c r="L2138" i="5"/>
  <c r="M2138" i="5" s="1"/>
  <c r="E2139" i="5"/>
  <c r="F2139" i="5"/>
  <c r="G2139" i="5"/>
  <c r="H2139" i="5"/>
  <c r="L2139" i="5"/>
  <c r="M2139" i="5" s="1"/>
  <c r="E2140" i="5"/>
  <c r="F2140" i="5"/>
  <c r="G2140" i="5"/>
  <c r="H2140" i="5"/>
  <c r="L2140" i="5"/>
  <c r="M2140" i="5" s="1"/>
  <c r="E2141" i="5"/>
  <c r="F2141" i="5"/>
  <c r="G2141" i="5"/>
  <c r="H2141" i="5"/>
  <c r="L2141" i="5"/>
  <c r="M2141" i="5" s="1"/>
  <c r="E2142" i="5"/>
  <c r="F2142" i="5"/>
  <c r="G2142" i="5"/>
  <c r="H2142" i="5"/>
  <c r="L2142" i="5"/>
  <c r="M2142" i="5" s="1"/>
  <c r="E2143" i="5"/>
  <c r="F2143" i="5"/>
  <c r="G2143" i="5"/>
  <c r="H2143" i="5"/>
  <c r="L2143" i="5"/>
  <c r="M2143" i="5" s="1"/>
  <c r="E2144" i="5"/>
  <c r="F2144" i="5"/>
  <c r="G2144" i="5"/>
  <c r="H2144" i="5"/>
  <c r="L2144" i="5"/>
  <c r="M2144" i="5" s="1"/>
  <c r="E2145" i="5"/>
  <c r="F2145" i="5"/>
  <c r="G2145" i="5"/>
  <c r="H2145" i="5"/>
  <c r="L2145" i="5"/>
  <c r="M2145" i="5" s="1"/>
  <c r="E2146" i="5"/>
  <c r="F2146" i="5"/>
  <c r="G2146" i="5"/>
  <c r="H2146" i="5"/>
  <c r="L2146" i="5"/>
  <c r="M2146" i="5" s="1"/>
  <c r="E2147" i="5"/>
  <c r="F2147" i="5"/>
  <c r="G2147" i="5"/>
  <c r="H2147" i="5"/>
  <c r="L2147" i="5"/>
  <c r="M2147" i="5" s="1"/>
  <c r="E2148" i="5"/>
  <c r="F2148" i="5"/>
  <c r="G2148" i="5"/>
  <c r="H2148" i="5"/>
  <c r="L2148" i="5"/>
  <c r="M2148" i="5" s="1"/>
  <c r="E2149" i="5"/>
  <c r="F2149" i="5"/>
  <c r="G2149" i="5"/>
  <c r="H2149" i="5"/>
  <c r="L2149" i="5"/>
  <c r="M2149" i="5" s="1"/>
  <c r="E2150" i="5"/>
  <c r="F2150" i="5"/>
  <c r="G2150" i="5"/>
  <c r="H2150" i="5"/>
  <c r="L2150" i="5"/>
  <c r="M2150" i="5" s="1"/>
  <c r="E2151" i="5"/>
  <c r="F2151" i="5"/>
  <c r="G2151" i="5"/>
  <c r="H2151" i="5"/>
  <c r="L2151" i="5"/>
  <c r="M2151" i="5" s="1"/>
  <c r="E2152" i="5"/>
  <c r="F2152" i="5"/>
  <c r="G2152" i="5"/>
  <c r="H2152" i="5"/>
  <c r="L2152" i="5"/>
  <c r="M2152" i="5" s="1"/>
  <c r="E2153" i="5"/>
  <c r="F2153" i="5"/>
  <c r="G2153" i="5"/>
  <c r="H2153" i="5"/>
  <c r="L2153" i="5"/>
  <c r="M2153" i="5" s="1"/>
  <c r="E2154" i="5"/>
  <c r="F2154" i="5"/>
  <c r="G2154" i="5"/>
  <c r="H2154" i="5"/>
  <c r="L2154" i="5"/>
  <c r="M2154" i="5" s="1"/>
  <c r="E2155" i="5"/>
  <c r="F2155" i="5"/>
  <c r="G2155" i="5"/>
  <c r="H2155" i="5"/>
  <c r="L2155" i="5"/>
  <c r="M2155" i="5" s="1"/>
  <c r="E2156" i="5"/>
  <c r="F2156" i="5"/>
  <c r="G2156" i="5"/>
  <c r="H2156" i="5"/>
  <c r="L2156" i="5"/>
  <c r="M2156" i="5" s="1"/>
  <c r="E2157" i="5"/>
  <c r="F2157" i="5"/>
  <c r="G2157" i="5"/>
  <c r="H2157" i="5"/>
  <c r="L2157" i="5"/>
  <c r="M2157" i="5" s="1"/>
  <c r="E2158" i="5"/>
  <c r="F2158" i="5"/>
  <c r="G2158" i="5"/>
  <c r="H2158" i="5"/>
  <c r="L2158" i="5"/>
  <c r="M2158" i="5" s="1"/>
  <c r="E2159" i="5"/>
  <c r="F2159" i="5"/>
  <c r="G2159" i="5"/>
  <c r="H2159" i="5"/>
  <c r="L2159" i="5"/>
  <c r="M2159" i="5" s="1"/>
  <c r="E2160" i="5"/>
  <c r="F2160" i="5"/>
  <c r="G2160" i="5"/>
  <c r="H2160" i="5"/>
  <c r="L2160" i="5"/>
  <c r="M2160" i="5" s="1"/>
  <c r="E2161" i="5"/>
  <c r="F2161" i="5"/>
  <c r="G2161" i="5"/>
  <c r="H2161" i="5"/>
  <c r="L2161" i="5"/>
  <c r="M2161" i="5" s="1"/>
  <c r="E2162" i="5"/>
  <c r="F2162" i="5"/>
  <c r="G2162" i="5"/>
  <c r="H2162" i="5"/>
  <c r="L2162" i="5"/>
  <c r="M2162" i="5" s="1"/>
  <c r="E2163" i="5"/>
  <c r="F2163" i="5"/>
  <c r="G2163" i="5"/>
  <c r="H2163" i="5"/>
  <c r="L2163" i="5"/>
  <c r="M2163" i="5" s="1"/>
  <c r="E2164" i="5"/>
  <c r="F2164" i="5"/>
  <c r="G2164" i="5"/>
  <c r="H2164" i="5"/>
  <c r="L2164" i="5"/>
  <c r="M2164" i="5" s="1"/>
  <c r="E2165" i="5"/>
  <c r="F2165" i="5"/>
  <c r="G2165" i="5"/>
  <c r="H2165" i="5"/>
  <c r="L2165" i="5"/>
  <c r="M2165" i="5" s="1"/>
  <c r="E2166" i="5"/>
  <c r="F2166" i="5"/>
  <c r="G2166" i="5"/>
  <c r="H2166" i="5"/>
  <c r="L2166" i="5"/>
  <c r="M2166" i="5" s="1"/>
  <c r="E2167" i="5"/>
  <c r="F2167" i="5"/>
  <c r="G2167" i="5"/>
  <c r="H2167" i="5"/>
  <c r="L2167" i="5"/>
  <c r="M2167" i="5" s="1"/>
  <c r="E2168" i="5"/>
  <c r="F2168" i="5"/>
  <c r="G2168" i="5"/>
  <c r="H2168" i="5"/>
  <c r="L2168" i="5"/>
  <c r="M2168" i="5" s="1"/>
  <c r="E2169" i="5"/>
  <c r="F2169" i="5"/>
  <c r="G2169" i="5"/>
  <c r="H2169" i="5"/>
  <c r="L2169" i="5"/>
  <c r="M2169" i="5" s="1"/>
  <c r="E2170" i="5"/>
  <c r="F2170" i="5"/>
  <c r="G2170" i="5"/>
  <c r="H2170" i="5"/>
  <c r="L2170" i="5"/>
  <c r="M2170" i="5" s="1"/>
  <c r="E2171" i="5"/>
  <c r="F2171" i="5"/>
  <c r="G2171" i="5"/>
  <c r="H2171" i="5"/>
  <c r="L2171" i="5"/>
  <c r="M2171" i="5" s="1"/>
  <c r="E2172" i="5"/>
  <c r="F2172" i="5"/>
  <c r="G2172" i="5"/>
  <c r="H2172" i="5"/>
  <c r="L2172" i="5"/>
  <c r="M2172" i="5" s="1"/>
  <c r="E2173" i="5"/>
  <c r="F2173" i="5"/>
  <c r="G2173" i="5"/>
  <c r="H2173" i="5"/>
  <c r="L2173" i="5"/>
  <c r="M2173" i="5" s="1"/>
  <c r="E2174" i="5"/>
  <c r="F2174" i="5"/>
  <c r="G2174" i="5"/>
  <c r="H2174" i="5"/>
  <c r="L2174" i="5"/>
  <c r="M2174" i="5" s="1"/>
  <c r="E2175" i="5"/>
  <c r="F2175" i="5"/>
  <c r="G2175" i="5"/>
  <c r="H2175" i="5"/>
  <c r="L2175" i="5"/>
  <c r="M2175" i="5" s="1"/>
  <c r="E2176" i="5"/>
  <c r="F2176" i="5"/>
  <c r="G2176" i="5"/>
  <c r="H2176" i="5"/>
  <c r="L2176" i="5"/>
  <c r="M2176" i="5" s="1"/>
  <c r="E2177" i="5"/>
  <c r="F2177" i="5"/>
  <c r="G2177" i="5"/>
  <c r="H2177" i="5"/>
  <c r="L2177" i="5"/>
  <c r="M2177" i="5" s="1"/>
  <c r="E2178" i="5"/>
  <c r="F2178" i="5"/>
  <c r="G2178" i="5"/>
  <c r="H2178" i="5"/>
  <c r="L2178" i="5"/>
  <c r="M2178" i="5" s="1"/>
  <c r="E2179" i="5"/>
  <c r="F2179" i="5"/>
  <c r="G2179" i="5"/>
  <c r="H2179" i="5"/>
  <c r="L2179" i="5"/>
  <c r="M2179" i="5" s="1"/>
  <c r="E2180" i="5"/>
  <c r="F2180" i="5"/>
  <c r="G2180" i="5"/>
  <c r="H2180" i="5"/>
  <c r="L2180" i="5"/>
  <c r="M2180" i="5" s="1"/>
  <c r="E2181" i="5"/>
  <c r="F2181" i="5"/>
  <c r="G2181" i="5"/>
  <c r="H2181" i="5"/>
  <c r="L2181" i="5"/>
  <c r="M2181" i="5" s="1"/>
  <c r="E2182" i="5"/>
  <c r="F2182" i="5"/>
  <c r="G2182" i="5"/>
  <c r="H2182" i="5"/>
  <c r="L2182" i="5"/>
  <c r="M2182" i="5" s="1"/>
  <c r="E2183" i="5"/>
  <c r="F2183" i="5"/>
  <c r="G2183" i="5"/>
  <c r="H2183" i="5"/>
  <c r="L2183" i="5"/>
  <c r="M2183" i="5" s="1"/>
  <c r="E2184" i="5"/>
  <c r="F2184" i="5"/>
  <c r="G2184" i="5"/>
  <c r="H2184" i="5"/>
  <c r="L2184" i="5"/>
  <c r="M2184" i="5" s="1"/>
  <c r="E2185" i="5"/>
  <c r="F2185" i="5"/>
  <c r="G2185" i="5"/>
  <c r="H2185" i="5"/>
  <c r="L2185" i="5"/>
  <c r="M2185" i="5" s="1"/>
  <c r="E2186" i="5"/>
  <c r="F2186" i="5"/>
  <c r="G2186" i="5"/>
  <c r="H2186" i="5"/>
  <c r="L2186" i="5"/>
  <c r="M2186" i="5" s="1"/>
  <c r="E2187" i="5"/>
  <c r="F2187" i="5"/>
  <c r="G2187" i="5"/>
  <c r="H2187" i="5"/>
  <c r="L2187" i="5"/>
  <c r="M2187" i="5" s="1"/>
  <c r="E2188" i="5"/>
  <c r="F2188" i="5"/>
  <c r="G2188" i="5"/>
  <c r="H2188" i="5"/>
  <c r="L2188" i="5"/>
  <c r="M2188" i="5" s="1"/>
  <c r="E2189" i="5"/>
  <c r="F2189" i="5"/>
  <c r="G2189" i="5"/>
  <c r="H2189" i="5"/>
  <c r="L2189" i="5"/>
  <c r="M2189" i="5" s="1"/>
  <c r="E2190" i="5"/>
  <c r="F2190" i="5"/>
  <c r="G2190" i="5"/>
  <c r="H2190" i="5"/>
  <c r="L2190" i="5"/>
  <c r="M2190" i="5" s="1"/>
  <c r="E2191" i="5"/>
  <c r="F2191" i="5"/>
  <c r="G2191" i="5"/>
  <c r="H2191" i="5"/>
  <c r="L2191" i="5"/>
  <c r="M2191" i="5" s="1"/>
  <c r="E2192" i="5"/>
  <c r="F2192" i="5"/>
  <c r="G2192" i="5"/>
  <c r="H2192" i="5"/>
  <c r="L2192" i="5"/>
  <c r="M2192" i="5" s="1"/>
  <c r="E2193" i="5"/>
  <c r="F2193" i="5"/>
  <c r="G2193" i="5"/>
  <c r="H2193" i="5"/>
  <c r="L2193" i="5"/>
  <c r="M2193" i="5" s="1"/>
  <c r="E2194" i="5"/>
  <c r="F2194" i="5"/>
  <c r="G2194" i="5"/>
  <c r="H2194" i="5"/>
  <c r="L2194" i="5"/>
  <c r="M2194" i="5" s="1"/>
  <c r="E2195" i="5"/>
  <c r="F2195" i="5"/>
  <c r="G2195" i="5"/>
  <c r="H2195" i="5"/>
  <c r="L2195" i="5"/>
  <c r="M2195" i="5" s="1"/>
  <c r="E2196" i="5"/>
  <c r="F2196" i="5"/>
  <c r="G2196" i="5"/>
  <c r="H2196" i="5"/>
  <c r="L2196" i="5"/>
  <c r="M2196" i="5" s="1"/>
  <c r="E2197" i="5"/>
  <c r="F2197" i="5"/>
  <c r="G2197" i="5"/>
  <c r="H2197" i="5"/>
  <c r="L2197" i="5"/>
  <c r="M2197" i="5" s="1"/>
  <c r="E2198" i="5"/>
  <c r="F2198" i="5"/>
  <c r="G2198" i="5"/>
  <c r="H2198" i="5"/>
  <c r="L2198" i="5"/>
  <c r="M2198" i="5" s="1"/>
  <c r="E2199" i="5"/>
  <c r="F2199" i="5"/>
  <c r="G2199" i="5"/>
  <c r="H2199" i="5"/>
  <c r="L2199" i="5"/>
  <c r="M2199" i="5" s="1"/>
  <c r="E2200" i="5"/>
  <c r="F2200" i="5"/>
  <c r="G2200" i="5"/>
  <c r="H2200" i="5"/>
  <c r="L2200" i="5"/>
  <c r="M2200" i="5" s="1"/>
  <c r="E2201" i="5"/>
  <c r="F2201" i="5"/>
  <c r="G2201" i="5"/>
  <c r="H2201" i="5"/>
  <c r="L2201" i="5"/>
  <c r="M2201" i="5" s="1"/>
  <c r="E2202" i="5"/>
  <c r="F2202" i="5"/>
  <c r="G2202" i="5"/>
  <c r="H2202" i="5"/>
  <c r="L2202" i="5"/>
  <c r="M2202" i="5" s="1"/>
  <c r="E2203" i="5"/>
  <c r="F2203" i="5"/>
  <c r="G2203" i="5"/>
  <c r="H2203" i="5"/>
  <c r="L2203" i="5"/>
  <c r="M2203" i="5" s="1"/>
  <c r="E2204" i="5"/>
  <c r="F2204" i="5"/>
  <c r="G2204" i="5"/>
  <c r="H2204" i="5"/>
  <c r="L2204" i="5"/>
  <c r="M2204" i="5" s="1"/>
  <c r="E2205" i="5"/>
  <c r="F2205" i="5"/>
  <c r="G2205" i="5"/>
  <c r="H2205" i="5"/>
  <c r="L2205" i="5"/>
  <c r="M2205" i="5" s="1"/>
  <c r="E2206" i="5"/>
  <c r="F2206" i="5"/>
  <c r="G2206" i="5"/>
  <c r="H2206" i="5"/>
  <c r="L2206" i="5"/>
  <c r="M2206" i="5" s="1"/>
  <c r="E2207" i="5"/>
  <c r="F2207" i="5"/>
  <c r="G2207" i="5"/>
  <c r="H2207" i="5"/>
  <c r="L2207" i="5"/>
  <c r="M2207" i="5" s="1"/>
  <c r="E2208" i="5"/>
  <c r="F2208" i="5"/>
  <c r="G2208" i="5"/>
  <c r="H2208" i="5"/>
  <c r="L2208" i="5"/>
  <c r="M2208" i="5" s="1"/>
  <c r="E2209" i="5"/>
  <c r="F2209" i="5"/>
  <c r="G2209" i="5"/>
  <c r="H2209" i="5"/>
  <c r="L2209" i="5"/>
  <c r="M2209" i="5" s="1"/>
  <c r="E2210" i="5"/>
  <c r="F2210" i="5"/>
  <c r="G2210" i="5"/>
  <c r="H2210" i="5"/>
  <c r="L2210" i="5"/>
  <c r="M2210" i="5" s="1"/>
  <c r="E2211" i="5"/>
  <c r="F2211" i="5"/>
  <c r="G2211" i="5"/>
  <c r="H2211" i="5"/>
  <c r="L2211" i="5"/>
  <c r="M2211" i="5" s="1"/>
  <c r="E2212" i="5"/>
  <c r="F2212" i="5"/>
  <c r="G2212" i="5"/>
  <c r="H2212" i="5"/>
  <c r="L2212" i="5"/>
  <c r="M2212" i="5" s="1"/>
  <c r="E2213" i="5"/>
  <c r="F2213" i="5"/>
  <c r="G2213" i="5"/>
  <c r="H2213" i="5"/>
  <c r="L2213" i="5"/>
  <c r="M2213" i="5" s="1"/>
  <c r="E2214" i="5"/>
  <c r="F2214" i="5"/>
  <c r="G2214" i="5"/>
  <c r="H2214" i="5"/>
  <c r="L2214" i="5"/>
  <c r="M2214" i="5" s="1"/>
  <c r="E2215" i="5"/>
  <c r="F2215" i="5"/>
  <c r="G2215" i="5"/>
  <c r="H2215" i="5"/>
  <c r="L2215" i="5"/>
  <c r="M2215" i="5" s="1"/>
  <c r="E2216" i="5"/>
  <c r="F2216" i="5"/>
  <c r="G2216" i="5"/>
  <c r="H2216" i="5"/>
  <c r="L2216" i="5"/>
  <c r="M2216" i="5" s="1"/>
  <c r="E2217" i="5"/>
  <c r="F2217" i="5"/>
  <c r="G2217" i="5"/>
  <c r="H2217" i="5"/>
  <c r="L2217" i="5"/>
  <c r="M2217" i="5" s="1"/>
  <c r="E2218" i="5"/>
  <c r="F2218" i="5"/>
  <c r="G2218" i="5"/>
  <c r="H2218" i="5"/>
  <c r="L2218" i="5"/>
  <c r="M2218" i="5" s="1"/>
  <c r="E2219" i="5"/>
  <c r="F2219" i="5"/>
  <c r="G2219" i="5"/>
  <c r="H2219" i="5"/>
  <c r="L2219" i="5"/>
  <c r="M2219" i="5" s="1"/>
  <c r="E2220" i="5"/>
  <c r="F2220" i="5"/>
  <c r="G2220" i="5"/>
  <c r="H2220" i="5"/>
  <c r="L2220" i="5"/>
  <c r="M2220" i="5" s="1"/>
  <c r="E2221" i="5"/>
  <c r="F2221" i="5"/>
  <c r="G2221" i="5"/>
  <c r="H2221" i="5"/>
  <c r="L2221" i="5"/>
  <c r="M2221" i="5" s="1"/>
  <c r="E2222" i="5"/>
  <c r="F2222" i="5"/>
  <c r="G2222" i="5"/>
  <c r="H2222" i="5"/>
  <c r="L2222" i="5"/>
  <c r="M2222" i="5" s="1"/>
  <c r="E2223" i="5"/>
  <c r="F2223" i="5"/>
  <c r="G2223" i="5"/>
  <c r="H2223" i="5"/>
  <c r="L2223" i="5"/>
  <c r="M2223" i="5" s="1"/>
  <c r="E2224" i="5"/>
  <c r="F2224" i="5"/>
  <c r="G2224" i="5"/>
  <c r="H2224" i="5"/>
  <c r="L2224" i="5"/>
  <c r="M2224" i="5" s="1"/>
  <c r="E2225" i="5"/>
  <c r="F2225" i="5"/>
  <c r="G2225" i="5"/>
  <c r="H2225" i="5"/>
  <c r="L2225" i="5"/>
  <c r="M2225" i="5" s="1"/>
  <c r="E2226" i="5"/>
  <c r="F2226" i="5"/>
  <c r="G2226" i="5"/>
  <c r="H2226" i="5"/>
  <c r="L2226" i="5"/>
  <c r="M2226" i="5" s="1"/>
  <c r="E2227" i="5"/>
  <c r="F2227" i="5"/>
  <c r="G2227" i="5"/>
  <c r="H2227" i="5"/>
  <c r="L2227" i="5"/>
  <c r="M2227" i="5" s="1"/>
  <c r="E2228" i="5"/>
  <c r="F2228" i="5"/>
  <c r="G2228" i="5"/>
  <c r="H2228" i="5"/>
  <c r="L2228" i="5"/>
  <c r="M2228" i="5" s="1"/>
  <c r="E2229" i="5"/>
  <c r="F2229" i="5"/>
  <c r="G2229" i="5"/>
  <c r="H2229" i="5"/>
  <c r="L2229" i="5"/>
  <c r="M2229" i="5" s="1"/>
  <c r="E2230" i="5"/>
  <c r="F2230" i="5"/>
  <c r="G2230" i="5"/>
  <c r="H2230" i="5"/>
  <c r="L2230" i="5"/>
  <c r="M2230" i="5" s="1"/>
  <c r="E2231" i="5"/>
  <c r="F2231" i="5"/>
  <c r="G2231" i="5"/>
  <c r="H2231" i="5"/>
  <c r="L2231" i="5"/>
  <c r="M2231" i="5" s="1"/>
  <c r="E2232" i="5"/>
  <c r="F2232" i="5"/>
  <c r="G2232" i="5"/>
  <c r="H2232" i="5"/>
  <c r="L2232" i="5"/>
  <c r="M2232" i="5" s="1"/>
  <c r="E2233" i="5"/>
  <c r="F2233" i="5"/>
  <c r="G2233" i="5"/>
  <c r="H2233" i="5"/>
  <c r="L2233" i="5"/>
  <c r="M2233" i="5" s="1"/>
  <c r="E2234" i="5"/>
  <c r="F2234" i="5"/>
  <c r="G2234" i="5"/>
  <c r="H2234" i="5"/>
  <c r="L2234" i="5"/>
  <c r="M2234" i="5" s="1"/>
  <c r="E2235" i="5"/>
  <c r="F2235" i="5"/>
  <c r="G2235" i="5"/>
  <c r="H2235" i="5"/>
  <c r="L2235" i="5"/>
  <c r="M2235" i="5" s="1"/>
  <c r="E2236" i="5"/>
  <c r="F2236" i="5"/>
  <c r="G2236" i="5"/>
  <c r="H2236" i="5"/>
  <c r="L2236" i="5"/>
  <c r="M2236" i="5" s="1"/>
  <c r="E2237" i="5"/>
  <c r="F2237" i="5"/>
  <c r="G2237" i="5"/>
  <c r="H2237" i="5"/>
  <c r="L2237" i="5"/>
  <c r="M2237" i="5" s="1"/>
  <c r="E2238" i="5"/>
  <c r="F2238" i="5"/>
  <c r="G2238" i="5"/>
  <c r="H2238" i="5"/>
  <c r="L2238" i="5"/>
  <c r="M2238" i="5" s="1"/>
  <c r="E2239" i="5"/>
  <c r="F2239" i="5"/>
  <c r="G2239" i="5"/>
  <c r="H2239" i="5"/>
  <c r="L2239" i="5"/>
  <c r="M2239" i="5" s="1"/>
  <c r="E2240" i="5"/>
  <c r="F2240" i="5"/>
  <c r="G2240" i="5"/>
  <c r="H2240" i="5"/>
  <c r="L2240" i="5"/>
  <c r="M2240" i="5" s="1"/>
  <c r="E2241" i="5"/>
  <c r="F2241" i="5"/>
  <c r="G2241" i="5"/>
  <c r="H2241" i="5"/>
  <c r="L2241" i="5"/>
  <c r="M2241" i="5" s="1"/>
  <c r="E2242" i="5"/>
  <c r="F2242" i="5"/>
  <c r="G2242" i="5"/>
  <c r="H2242" i="5"/>
  <c r="L2242" i="5"/>
  <c r="M2242" i="5" s="1"/>
  <c r="E2243" i="5"/>
  <c r="F2243" i="5"/>
  <c r="G2243" i="5"/>
  <c r="H2243" i="5"/>
  <c r="L2243" i="5"/>
  <c r="M2243" i="5" s="1"/>
  <c r="E2244" i="5"/>
  <c r="F2244" i="5"/>
  <c r="G2244" i="5"/>
  <c r="H2244" i="5"/>
  <c r="L2244" i="5"/>
  <c r="M2244" i="5" s="1"/>
  <c r="E2245" i="5"/>
  <c r="F2245" i="5"/>
  <c r="G2245" i="5"/>
  <c r="H2245" i="5"/>
  <c r="L2245" i="5"/>
  <c r="M2245" i="5" s="1"/>
  <c r="E2246" i="5"/>
  <c r="F2246" i="5"/>
  <c r="G2246" i="5"/>
  <c r="H2246" i="5"/>
  <c r="L2246" i="5"/>
  <c r="M2246" i="5" s="1"/>
  <c r="E2247" i="5"/>
  <c r="F2247" i="5"/>
  <c r="G2247" i="5"/>
  <c r="H2247" i="5"/>
  <c r="L2247" i="5"/>
  <c r="M2247" i="5" s="1"/>
  <c r="E2248" i="5"/>
  <c r="F2248" i="5"/>
  <c r="G2248" i="5"/>
  <c r="H2248" i="5"/>
  <c r="L2248" i="5"/>
  <c r="M2248" i="5" s="1"/>
  <c r="E2249" i="5"/>
  <c r="F2249" i="5"/>
  <c r="G2249" i="5"/>
  <c r="H2249" i="5"/>
  <c r="L2249" i="5"/>
  <c r="M2249" i="5" s="1"/>
  <c r="E2250" i="5"/>
  <c r="F2250" i="5"/>
  <c r="G2250" i="5"/>
  <c r="H2250" i="5"/>
  <c r="L2250" i="5"/>
  <c r="M2250" i="5" s="1"/>
  <c r="E2251" i="5"/>
  <c r="F2251" i="5"/>
  <c r="G2251" i="5"/>
  <c r="H2251" i="5"/>
  <c r="L2251" i="5"/>
  <c r="M2251" i="5" s="1"/>
  <c r="E2252" i="5"/>
  <c r="F2252" i="5"/>
  <c r="G2252" i="5"/>
  <c r="H2252" i="5"/>
  <c r="L2252" i="5"/>
  <c r="M2252" i="5" s="1"/>
  <c r="E2253" i="5"/>
  <c r="F2253" i="5"/>
  <c r="G2253" i="5"/>
  <c r="H2253" i="5"/>
  <c r="L2253" i="5"/>
  <c r="M2253" i="5" s="1"/>
  <c r="E2254" i="5"/>
  <c r="F2254" i="5"/>
  <c r="G2254" i="5"/>
  <c r="H2254" i="5"/>
  <c r="L2254" i="5"/>
  <c r="M2254" i="5" s="1"/>
  <c r="E2255" i="5"/>
  <c r="F2255" i="5"/>
  <c r="G2255" i="5"/>
  <c r="H2255" i="5"/>
  <c r="L2255" i="5"/>
  <c r="M2255" i="5" s="1"/>
  <c r="E2256" i="5"/>
  <c r="F2256" i="5"/>
  <c r="G2256" i="5"/>
  <c r="H2256" i="5"/>
  <c r="L2256" i="5"/>
  <c r="M2256" i="5" s="1"/>
  <c r="E2257" i="5"/>
  <c r="F2257" i="5"/>
  <c r="G2257" i="5"/>
  <c r="H2257" i="5"/>
  <c r="L2257" i="5"/>
  <c r="M2257" i="5" s="1"/>
  <c r="E2258" i="5"/>
  <c r="F2258" i="5"/>
  <c r="G2258" i="5"/>
  <c r="H2258" i="5"/>
  <c r="L2258" i="5"/>
  <c r="M2258" i="5" s="1"/>
  <c r="E2259" i="5"/>
  <c r="F2259" i="5"/>
  <c r="G2259" i="5"/>
  <c r="H2259" i="5"/>
  <c r="L2259" i="5"/>
  <c r="M2259" i="5" s="1"/>
  <c r="E2260" i="5"/>
  <c r="F2260" i="5"/>
  <c r="G2260" i="5"/>
  <c r="H2260" i="5"/>
  <c r="L2260" i="5"/>
  <c r="M2260" i="5" s="1"/>
  <c r="E2261" i="5"/>
  <c r="F2261" i="5"/>
  <c r="G2261" i="5"/>
  <c r="H2261" i="5"/>
  <c r="L2261" i="5"/>
  <c r="M2261" i="5" s="1"/>
  <c r="E2262" i="5"/>
  <c r="F2262" i="5"/>
  <c r="G2262" i="5"/>
  <c r="H2262" i="5"/>
  <c r="L2262" i="5"/>
  <c r="M2262" i="5" s="1"/>
  <c r="E2263" i="5"/>
  <c r="F2263" i="5"/>
  <c r="G2263" i="5"/>
  <c r="H2263" i="5"/>
  <c r="L2263" i="5"/>
  <c r="M2263" i="5" s="1"/>
  <c r="E2264" i="5"/>
  <c r="F2264" i="5"/>
  <c r="G2264" i="5"/>
  <c r="H2264" i="5"/>
  <c r="L2264" i="5"/>
  <c r="M2264" i="5" s="1"/>
  <c r="E2265" i="5"/>
  <c r="F2265" i="5"/>
  <c r="G2265" i="5"/>
  <c r="H2265" i="5"/>
  <c r="L2265" i="5"/>
  <c r="M2265" i="5" s="1"/>
  <c r="E2266" i="5"/>
  <c r="F2266" i="5"/>
  <c r="G2266" i="5"/>
  <c r="H2266" i="5"/>
  <c r="L2266" i="5"/>
  <c r="M2266" i="5" s="1"/>
  <c r="E2267" i="5"/>
  <c r="F2267" i="5"/>
  <c r="G2267" i="5"/>
  <c r="H2267" i="5"/>
  <c r="L2267" i="5"/>
  <c r="M2267" i="5" s="1"/>
  <c r="E2268" i="5"/>
  <c r="F2268" i="5"/>
  <c r="G2268" i="5"/>
  <c r="H2268" i="5"/>
  <c r="L2268" i="5"/>
  <c r="M2268" i="5" s="1"/>
  <c r="E2269" i="5"/>
  <c r="F2269" i="5"/>
  <c r="G2269" i="5"/>
  <c r="H2269" i="5"/>
  <c r="L2269" i="5"/>
  <c r="M2269" i="5" s="1"/>
  <c r="E2270" i="5"/>
  <c r="F2270" i="5"/>
  <c r="G2270" i="5"/>
  <c r="H2270" i="5"/>
  <c r="L2270" i="5"/>
  <c r="M2270" i="5" s="1"/>
  <c r="E2271" i="5"/>
  <c r="F2271" i="5"/>
  <c r="G2271" i="5"/>
  <c r="H2271" i="5"/>
  <c r="L2271" i="5"/>
  <c r="M2271" i="5" s="1"/>
  <c r="E2272" i="5"/>
  <c r="F2272" i="5"/>
  <c r="G2272" i="5"/>
  <c r="H2272" i="5"/>
  <c r="L2272" i="5"/>
  <c r="M2272" i="5" s="1"/>
  <c r="E2273" i="5"/>
  <c r="F2273" i="5"/>
  <c r="G2273" i="5"/>
  <c r="H2273" i="5"/>
  <c r="L2273" i="5"/>
  <c r="M2273" i="5" s="1"/>
  <c r="E2274" i="5"/>
  <c r="F2274" i="5"/>
  <c r="G2274" i="5"/>
  <c r="H2274" i="5"/>
  <c r="L2274" i="5"/>
  <c r="M2274" i="5" s="1"/>
  <c r="E2275" i="5"/>
  <c r="F2275" i="5"/>
  <c r="G2275" i="5"/>
  <c r="H2275" i="5"/>
  <c r="L2275" i="5"/>
  <c r="M2275" i="5" s="1"/>
  <c r="E2276" i="5"/>
  <c r="F2276" i="5"/>
  <c r="G2276" i="5"/>
  <c r="H2276" i="5"/>
  <c r="L2276" i="5"/>
  <c r="M2276" i="5" s="1"/>
  <c r="E2277" i="5"/>
  <c r="F2277" i="5"/>
  <c r="G2277" i="5"/>
  <c r="H2277" i="5"/>
  <c r="L2277" i="5"/>
  <c r="M2277" i="5" s="1"/>
  <c r="E2278" i="5"/>
  <c r="F2278" i="5"/>
  <c r="G2278" i="5"/>
  <c r="H2278" i="5"/>
  <c r="L2278" i="5"/>
  <c r="M2278" i="5" s="1"/>
  <c r="E2279" i="5"/>
  <c r="F2279" i="5"/>
  <c r="G2279" i="5"/>
  <c r="H2279" i="5"/>
  <c r="L2279" i="5"/>
  <c r="M2279" i="5" s="1"/>
  <c r="E2280" i="5"/>
  <c r="F2280" i="5"/>
  <c r="G2280" i="5"/>
  <c r="H2280" i="5"/>
  <c r="L2280" i="5"/>
  <c r="M2280" i="5" s="1"/>
  <c r="E2281" i="5"/>
  <c r="F2281" i="5"/>
  <c r="G2281" i="5"/>
  <c r="H2281" i="5"/>
  <c r="L2281" i="5"/>
  <c r="M2281" i="5" s="1"/>
  <c r="E2282" i="5"/>
  <c r="F2282" i="5"/>
  <c r="G2282" i="5"/>
  <c r="H2282" i="5"/>
  <c r="L2282" i="5"/>
  <c r="M2282" i="5" s="1"/>
  <c r="E2283" i="5"/>
  <c r="F2283" i="5"/>
  <c r="G2283" i="5"/>
  <c r="H2283" i="5"/>
  <c r="L2283" i="5"/>
  <c r="M2283" i="5" s="1"/>
  <c r="E2284" i="5"/>
  <c r="F2284" i="5"/>
  <c r="G2284" i="5"/>
  <c r="H2284" i="5"/>
  <c r="L2284" i="5"/>
  <c r="M2284" i="5" s="1"/>
  <c r="E2285" i="5"/>
  <c r="F2285" i="5"/>
  <c r="G2285" i="5"/>
  <c r="H2285" i="5"/>
  <c r="L2285" i="5"/>
  <c r="M2285" i="5" s="1"/>
  <c r="E2286" i="5"/>
  <c r="F2286" i="5"/>
  <c r="G2286" i="5"/>
  <c r="H2286" i="5"/>
  <c r="L2286" i="5"/>
  <c r="M2286" i="5" s="1"/>
  <c r="E2287" i="5"/>
  <c r="F2287" i="5"/>
  <c r="G2287" i="5"/>
  <c r="H2287" i="5"/>
  <c r="L2287" i="5"/>
  <c r="M2287" i="5" s="1"/>
  <c r="E2288" i="5"/>
  <c r="F2288" i="5"/>
  <c r="G2288" i="5"/>
  <c r="H2288" i="5"/>
  <c r="L2288" i="5"/>
  <c r="M2288" i="5" s="1"/>
  <c r="E2289" i="5"/>
  <c r="F2289" i="5"/>
  <c r="G2289" i="5"/>
  <c r="H2289" i="5"/>
  <c r="L2289" i="5"/>
  <c r="M2289" i="5" s="1"/>
  <c r="E2290" i="5"/>
  <c r="F2290" i="5"/>
  <c r="G2290" i="5"/>
  <c r="H2290" i="5"/>
  <c r="L2290" i="5"/>
  <c r="M2290" i="5" s="1"/>
  <c r="E2291" i="5"/>
  <c r="F2291" i="5"/>
  <c r="G2291" i="5"/>
  <c r="H2291" i="5"/>
  <c r="L2291" i="5"/>
  <c r="M2291" i="5" s="1"/>
  <c r="E2292" i="5"/>
  <c r="F2292" i="5"/>
  <c r="G2292" i="5"/>
  <c r="H2292" i="5"/>
  <c r="L2292" i="5"/>
  <c r="M2292" i="5" s="1"/>
  <c r="E2293" i="5"/>
  <c r="F2293" i="5"/>
  <c r="G2293" i="5"/>
  <c r="H2293" i="5"/>
  <c r="L2293" i="5"/>
  <c r="M2293" i="5" s="1"/>
  <c r="E2294" i="5"/>
  <c r="F2294" i="5"/>
  <c r="G2294" i="5"/>
  <c r="H2294" i="5"/>
  <c r="L2294" i="5"/>
  <c r="M2294" i="5" s="1"/>
  <c r="E2295" i="5"/>
  <c r="F2295" i="5"/>
  <c r="G2295" i="5"/>
  <c r="H2295" i="5"/>
  <c r="L2295" i="5"/>
  <c r="M2295" i="5" s="1"/>
  <c r="E2296" i="5"/>
  <c r="F2296" i="5"/>
  <c r="G2296" i="5"/>
  <c r="H2296" i="5"/>
  <c r="L2296" i="5"/>
  <c r="M2296" i="5" s="1"/>
  <c r="E2297" i="5"/>
  <c r="F2297" i="5"/>
  <c r="G2297" i="5"/>
  <c r="H2297" i="5"/>
  <c r="L2297" i="5"/>
  <c r="M2297" i="5" s="1"/>
  <c r="E2298" i="5"/>
  <c r="F2298" i="5"/>
  <c r="G2298" i="5"/>
  <c r="H2298" i="5"/>
  <c r="L2298" i="5"/>
  <c r="M2298" i="5" s="1"/>
  <c r="E2299" i="5"/>
  <c r="F2299" i="5"/>
  <c r="G2299" i="5"/>
  <c r="H2299" i="5"/>
  <c r="L2299" i="5"/>
  <c r="M2299" i="5" s="1"/>
  <c r="E2300" i="5"/>
  <c r="F2300" i="5"/>
  <c r="G2300" i="5"/>
  <c r="H2300" i="5"/>
  <c r="L2300" i="5"/>
  <c r="M2300" i="5" s="1"/>
  <c r="E2301" i="5"/>
  <c r="F2301" i="5"/>
  <c r="G2301" i="5"/>
  <c r="H2301" i="5"/>
  <c r="L2301" i="5"/>
  <c r="M2301" i="5" s="1"/>
  <c r="E2302" i="5"/>
  <c r="F2302" i="5"/>
  <c r="G2302" i="5"/>
  <c r="H2302" i="5"/>
  <c r="L2302" i="5"/>
  <c r="M2302" i="5" s="1"/>
  <c r="E2303" i="5"/>
  <c r="F2303" i="5"/>
  <c r="G2303" i="5"/>
  <c r="H2303" i="5"/>
  <c r="L2303" i="5"/>
  <c r="M2303" i="5" s="1"/>
  <c r="E2304" i="5"/>
  <c r="F2304" i="5"/>
  <c r="G2304" i="5"/>
  <c r="H2304" i="5"/>
  <c r="L2304" i="5"/>
  <c r="M2304" i="5" s="1"/>
  <c r="E2305" i="5"/>
  <c r="F2305" i="5"/>
  <c r="G2305" i="5"/>
  <c r="H2305" i="5"/>
  <c r="L2305" i="5"/>
  <c r="M2305" i="5" s="1"/>
  <c r="E2306" i="5"/>
  <c r="F2306" i="5"/>
  <c r="G2306" i="5"/>
  <c r="H2306" i="5"/>
  <c r="L2306" i="5"/>
  <c r="M2306" i="5" s="1"/>
  <c r="E2307" i="5"/>
  <c r="F2307" i="5"/>
  <c r="G2307" i="5"/>
  <c r="H2307" i="5"/>
  <c r="L2307" i="5"/>
  <c r="M2307" i="5" s="1"/>
  <c r="E2308" i="5"/>
  <c r="F2308" i="5"/>
  <c r="G2308" i="5"/>
  <c r="H2308" i="5"/>
  <c r="L2308" i="5"/>
  <c r="M2308" i="5" s="1"/>
  <c r="E2309" i="5"/>
  <c r="F2309" i="5"/>
  <c r="G2309" i="5"/>
  <c r="H2309" i="5"/>
  <c r="L2309" i="5"/>
  <c r="M2309" i="5" s="1"/>
  <c r="E2310" i="5"/>
  <c r="F2310" i="5"/>
  <c r="G2310" i="5"/>
  <c r="H2310" i="5"/>
  <c r="L2310" i="5"/>
  <c r="M2310" i="5" s="1"/>
  <c r="E2311" i="5"/>
  <c r="F2311" i="5"/>
  <c r="G2311" i="5"/>
  <c r="H2311" i="5"/>
  <c r="L2311" i="5"/>
  <c r="M2311" i="5" s="1"/>
  <c r="E2312" i="5"/>
  <c r="F2312" i="5"/>
  <c r="G2312" i="5"/>
  <c r="H2312" i="5"/>
  <c r="L2312" i="5"/>
  <c r="M2312" i="5" s="1"/>
  <c r="E2313" i="5"/>
  <c r="F2313" i="5"/>
  <c r="G2313" i="5"/>
  <c r="H2313" i="5"/>
  <c r="L2313" i="5"/>
  <c r="M2313" i="5" s="1"/>
  <c r="E2314" i="5"/>
  <c r="F2314" i="5"/>
  <c r="G2314" i="5"/>
  <c r="H2314" i="5"/>
  <c r="L2314" i="5"/>
  <c r="M2314" i="5" s="1"/>
  <c r="E2315" i="5"/>
  <c r="F2315" i="5"/>
  <c r="G2315" i="5"/>
  <c r="H2315" i="5"/>
  <c r="L2315" i="5"/>
  <c r="M2315" i="5" s="1"/>
  <c r="E2316" i="5"/>
  <c r="F2316" i="5"/>
  <c r="G2316" i="5"/>
  <c r="H2316" i="5"/>
  <c r="L2316" i="5"/>
  <c r="M2316" i="5" s="1"/>
  <c r="E2317" i="5"/>
  <c r="F2317" i="5"/>
  <c r="G2317" i="5"/>
  <c r="H2317" i="5"/>
  <c r="L2317" i="5"/>
  <c r="M2317" i="5" s="1"/>
  <c r="E2318" i="5"/>
  <c r="F2318" i="5"/>
  <c r="G2318" i="5"/>
  <c r="H2318" i="5"/>
  <c r="L2318" i="5"/>
  <c r="M2318" i="5" s="1"/>
  <c r="E2319" i="5"/>
  <c r="F2319" i="5"/>
  <c r="G2319" i="5"/>
  <c r="H2319" i="5"/>
  <c r="L2319" i="5"/>
  <c r="M2319" i="5" s="1"/>
  <c r="E2320" i="5"/>
  <c r="F2320" i="5"/>
  <c r="G2320" i="5"/>
  <c r="H2320" i="5"/>
  <c r="L2320" i="5"/>
  <c r="M2320" i="5" s="1"/>
  <c r="E2321" i="5"/>
  <c r="F2321" i="5"/>
  <c r="G2321" i="5"/>
  <c r="H2321" i="5"/>
  <c r="L2321" i="5"/>
  <c r="M2321" i="5" s="1"/>
  <c r="E2322" i="5"/>
  <c r="F2322" i="5"/>
  <c r="G2322" i="5"/>
  <c r="H2322" i="5"/>
  <c r="L2322" i="5"/>
  <c r="M2322" i="5" s="1"/>
  <c r="E2323" i="5"/>
  <c r="F2323" i="5"/>
  <c r="G2323" i="5"/>
  <c r="H2323" i="5"/>
  <c r="L2323" i="5"/>
  <c r="M2323" i="5" s="1"/>
  <c r="E2324" i="5"/>
  <c r="F2324" i="5"/>
  <c r="G2324" i="5"/>
  <c r="H2324" i="5"/>
  <c r="L2324" i="5"/>
  <c r="M2324" i="5" s="1"/>
  <c r="E2325" i="5"/>
  <c r="F2325" i="5"/>
  <c r="G2325" i="5"/>
  <c r="H2325" i="5"/>
  <c r="L2325" i="5"/>
  <c r="M2325" i="5" s="1"/>
  <c r="E2326" i="5"/>
  <c r="F2326" i="5"/>
  <c r="G2326" i="5"/>
  <c r="H2326" i="5"/>
  <c r="L2326" i="5"/>
  <c r="M2326" i="5" s="1"/>
  <c r="E2327" i="5"/>
  <c r="F2327" i="5"/>
  <c r="G2327" i="5"/>
  <c r="H2327" i="5"/>
  <c r="L2327" i="5"/>
  <c r="M2327" i="5" s="1"/>
  <c r="E2328" i="5"/>
  <c r="F2328" i="5"/>
  <c r="G2328" i="5"/>
  <c r="H2328" i="5"/>
  <c r="L2328" i="5"/>
  <c r="M2328" i="5" s="1"/>
  <c r="E2329" i="5"/>
  <c r="F2329" i="5"/>
  <c r="G2329" i="5"/>
  <c r="H2329" i="5"/>
  <c r="L2329" i="5"/>
  <c r="M2329" i="5" s="1"/>
  <c r="E2330" i="5"/>
  <c r="F2330" i="5"/>
  <c r="G2330" i="5"/>
  <c r="H2330" i="5"/>
  <c r="L2330" i="5"/>
  <c r="M2330" i="5" s="1"/>
  <c r="E2331" i="5"/>
  <c r="F2331" i="5"/>
  <c r="G2331" i="5"/>
  <c r="H2331" i="5"/>
  <c r="L2331" i="5"/>
  <c r="M2331" i="5" s="1"/>
  <c r="E2332" i="5"/>
  <c r="F2332" i="5"/>
  <c r="G2332" i="5"/>
  <c r="H2332" i="5"/>
  <c r="L2332" i="5"/>
  <c r="M2332" i="5" s="1"/>
  <c r="E2333" i="5"/>
  <c r="F2333" i="5"/>
  <c r="G2333" i="5"/>
  <c r="H2333" i="5"/>
  <c r="L2333" i="5"/>
  <c r="M2333" i="5" s="1"/>
  <c r="E2334" i="5"/>
  <c r="F2334" i="5"/>
  <c r="G2334" i="5"/>
  <c r="H2334" i="5"/>
  <c r="L2334" i="5"/>
  <c r="M2334" i="5" s="1"/>
  <c r="E2335" i="5"/>
  <c r="F2335" i="5"/>
  <c r="G2335" i="5"/>
  <c r="H2335" i="5"/>
  <c r="L2335" i="5"/>
  <c r="M2335" i="5" s="1"/>
  <c r="E2336" i="5"/>
  <c r="F2336" i="5"/>
  <c r="G2336" i="5"/>
  <c r="H2336" i="5"/>
  <c r="L2336" i="5"/>
  <c r="M2336" i="5" s="1"/>
  <c r="E2337" i="5"/>
  <c r="F2337" i="5"/>
  <c r="G2337" i="5"/>
  <c r="H2337" i="5"/>
  <c r="L2337" i="5"/>
  <c r="M2337" i="5" s="1"/>
  <c r="E2338" i="5"/>
  <c r="F2338" i="5"/>
  <c r="G2338" i="5"/>
  <c r="H2338" i="5"/>
  <c r="L2338" i="5"/>
  <c r="M2338" i="5" s="1"/>
  <c r="E2339" i="5"/>
  <c r="F2339" i="5"/>
  <c r="G2339" i="5"/>
  <c r="H2339" i="5"/>
  <c r="L2339" i="5"/>
  <c r="M2339" i="5" s="1"/>
  <c r="E2340" i="5"/>
  <c r="F2340" i="5"/>
  <c r="G2340" i="5"/>
  <c r="H2340" i="5"/>
  <c r="L2340" i="5"/>
  <c r="M2340" i="5" s="1"/>
  <c r="E2341" i="5"/>
  <c r="F2341" i="5"/>
  <c r="G2341" i="5"/>
  <c r="H2341" i="5"/>
  <c r="L2341" i="5"/>
  <c r="M2341" i="5" s="1"/>
  <c r="E2342" i="5"/>
  <c r="F2342" i="5"/>
  <c r="G2342" i="5"/>
  <c r="H2342" i="5"/>
  <c r="L2342" i="5"/>
  <c r="M2342" i="5" s="1"/>
  <c r="E2343" i="5"/>
  <c r="F2343" i="5"/>
  <c r="G2343" i="5"/>
  <c r="H2343" i="5"/>
  <c r="L2343" i="5"/>
  <c r="M2343" i="5" s="1"/>
  <c r="E2344" i="5"/>
  <c r="F2344" i="5"/>
  <c r="G2344" i="5"/>
  <c r="H2344" i="5"/>
  <c r="L2344" i="5"/>
  <c r="M2344" i="5" s="1"/>
  <c r="E2345" i="5"/>
  <c r="F2345" i="5"/>
  <c r="G2345" i="5"/>
  <c r="H2345" i="5"/>
  <c r="L2345" i="5"/>
  <c r="M2345" i="5" s="1"/>
  <c r="E2346" i="5"/>
  <c r="F2346" i="5"/>
  <c r="G2346" i="5"/>
  <c r="H2346" i="5"/>
  <c r="L2346" i="5"/>
  <c r="M2346" i="5" s="1"/>
  <c r="E2347" i="5"/>
  <c r="F2347" i="5"/>
  <c r="G2347" i="5"/>
  <c r="H2347" i="5"/>
  <c r="L2347" i="5"/>
  <c r="M2347" i="5" s="1"/>
  <c r="E2348" i="5"/>
  <c r="F2348" i="5"/>
  <c r="G2348" i="5"/>
  <c r="H2348" i="5"/>
  <c r="L2348" i="5"/>
  <c r="M2348" i="5" s="1"/>
  <c r="E2349" i="5"/>
  <c r="F2349" i="5"/>
  <c r="G2349" i="5"/>
  <c r="H2349" i="5"/>
  <c r="L2349" i="5"/>
  <c r="M2349" i="5" s="1"/>
  <c r="E2350" i="5"/>
  <c r="F2350" i="5"/>
  <c r="G2350" i="5"/>
  <c r="H2350" i="5"/>
  <c r="L2350" i="5"/>
  <c r="M2350" i="5" s="1"/>
  <c r="E2351" i="5"/>
  <c r="F2351" i="5"/>
  <c r="G2351" i="5"/>
  <c r="H2351" i="5"/>
  <c r="L2351" i="5"/>
  <c r="M2351" i="5" s="1"/>
  <c r="E2352" i="5"/>
  <c r="F2352" i="5"/>
  <c r="G2352" i="5"/>
  <c r="H2352" i="5"/>
  <c r="L2352" i="5"/>
  <c r="M2352" i="5" s="1"/>
  <c r="E2353" i="5"/>
  <c r="F2353" i="5"/>
  <c r="G2353" i="5"/>
  <c r="H2353" i="5"/>
  <c r="L2353" i="5"/>
  <c r="M2353" i="5" s="1"/>
  <c r="E2354" i="5"/>
  <c r="F2354" i="5"/>
  <c r="G2354" i="5"/>
  <c r="H2354" i="5"/>
  <c r="L2354" i="5"/>
  <c r="M2354" i="5" s="1"/>
  <c r="E2355" i="5"/>
  <c r="F2355" i="5"/>
  <c r="G2355" i="5"/>
  <c r="H2355" i="5"/>
  <c r="L2355" i="5"/>
  <c r="M2355" i="5" s="1"/>
  <c r="E2356" i="5"/>
  <c r="F2356" i="5"/>
  <c r="G2356" i="5"/>
  <c r="H2356" i="5"/>
  <c r="L2356" i="5"/>
  <c r="M2356" i="5" s="1"/>
  <c r="E2357" i="5"/>
  <c r="F2357" i="5"/>
  <c r="G2357" i="5"/>
  <c r="H2357" i="5"/>
  <c r="L2357" i="5"/>
  <c r="M2357" i="5" s="1"/>
  <c r="E2358" i="5"/>
  <c r="F2358" i="5"/>
  <c r="G2358" i="5"/>
  <c r="H2358" i="5"/>
  <c r="L2358" i="5"/>
  <c r="M2358" i="5" s="1"/>
  <c r="E2359" i="5"/>
  <c r="F2359" i="5"/>
  <c r="G2359" i="5"/>
  <c r="H2359" i="5"/>
  <c r="L2359" i="5"/>
  <c r="M2359" i="5" s="1"/>
  <c r="E2360" i="5"/>
  <c r="F2360" i="5"/>
  <c r="G2360" i="5"/>
  <c r="H2360" i="5"/>
  <c r="L2360" i="5"/>
  <c r="M2360" i="5" s="1"/>
  <c r="E2361" i="5"/>
  <c r="F2361" i="5"/>
  <c r="G2361" i="5"/>
  <c r="H2361" i="5"/>
  <c r="L2361" i="5"/>
  <c r="M2361" i="5" s="1"/>
  <c r="E2362" i="5"/>
  <c r="F2362" i="5"/>
  <c r="G2362" i="5"/>
  <c r="H2362" i="5"/>
  <c r="L2362" i="5"/>
  <c r="M2362" i="5" s="1"/>
  <c r="E2363" i="5"/>
  <c r="F2363" i="5"/>
  <c r="G2363" i="5"/>
  <c r="H2363" i="5"/>
  <c r="L2363" i="5"/>
  <c r="M2363" i="5" s="1"/>
  <c r="E2364" i="5"/>
  <c r="F2364" i="5"/>
  <c r="G2364" i="5"/>
  <c r="H2364" i="5"/>
  <c r="L2364" i="5"/>
  <c r="M2364" i="5" s="1"/>
  <c r="E2365" i="5"/>
  <c r="F2365" i="5"/>
  <c r="G2365" i="5"/>
  <c r="H2365" i="5"/>
  <c r="L2365" i="5"/>
  <c r="M2365" i="5" s="1"/>
  <c r="E2366" i="5"/>
  <c r="F2366" i="5"/>
  <c r="G2366" i="5"/>
  <c r="H2366" i="5"/>
  <c r="L2366" i="5"/>
  <c r="M2366" i="5" s="1"/>
  <c r="E2367" i="5"/>
  <c r="F2367" i="5"/>
  <c r="G2367" i="5"/>
  <c r="H2367" i="5"/>
  <c r="L2367" i="5"/>
  <c r="M2367" i="5" s="1"/>
  <c r="E2368" i="5"/>
  <c r="F2368" i="5"/>
  <c r="G2368" i="5"/>
  <c r="H2368" i="5"/>
  <c r="L2368" i="5"/>
  <c r="M2368" i="5" s="1"/>
  <c r="E2369" i="5"/>
  <c r="F2369" i="5"/>
  <c r="G2369" i="5"/>
  <c r="H2369" i="5"/>
  <c r="L2369" i="5"/>
  <c r="M2369" i="5" s="1"/>
  <c r="E2370" i="5"/>
  <c r="F2370" i="5"/>
  <c r="G2370" i="5"/>
  <c r="H2370" i="5"/>
  <c r="L2370" i="5"/>
  <c r="M2370" i="5" s="1"/>
  <c r="E2371" i="5"/>
  <c r="F2371" i="5"/>
  <c r="G2371" i="5"/>
  <c r="H2371" i="5"/>
  <c r="L2371" i="5"/>
  <c r="M2371" i="5" s="1"/>
  <c r="E2372" i="5"/>
  <c r="F2372" i="5"/>
  <c r="G2372" i="5"/>
  <c r="H2372" i="5"/>
  <c r="L2372" i="5"/>
  <c r="M2372" i="5" s="1"/>
  <c r="E2373" i="5"/>
  <c r="F2373" i="5"/>
  <c r="G2373" i="5"/>
  <c r="H2373" i="5"/>
  <c r="L2373" i="5"/>
  <c r="M2373" i="5" s="1"/>
  <c r="E2374" i="5"/>
  <c r="F2374" i="5"/>
  <c r="G2374" i="5"/>
  <c r="H2374" i="5"/>
  <c r="L2374" i="5"/>
  <c r="M2374" i="5" s="1"/>
  <c r="E2375" i="5"/>
  <c r="F2375" i="5"/>
  <c r="G2375" i="5"/>
  <c r="H2375" i="5"/>
  <c r="L2375" i="5"/>
  <c r="M2375" i="5" s="1"/>
  <c r="E2376" i="5"/>
  <c r="F2376" i="5"/>
  <c r="G2376" i="5"/>
  <c r="H2376" i="5"/>
  <c r="L2376" i="5"/>
  <c r="M2376" i="5" s="1"/>
  <c r="E2377" i="5"/>
  <c r="F2377" i="5"/>
  <c r="G2377" i="5"/>
  <c r="H2377" i="5"/>
  <c r="L2377" i="5"/>
  <c r="M2377" i="5" s="1"/>
  <c r="E2378" i="5"/>
  <c r="F2378" i="5"/>
  <c r="G2378" i="5"/>
  <c r="H2378" i="5"/>
  <c r="L2378" i="5"/>
  <c r="M2378" i="5" s="1"/>
  <c r="E2379" i="5"/>
  <c r="F2379" i="5"/>
  <c r="G2379" i="5"/>
  <c r="H2379" i="5"/>
  <c r="L2379" i="5"/>
  <c r="M2379" i="5" s="1"/>
  <c r="E2380" i="5"/>
  <c r="F2380" i="5"/>
  <c r="G2380" i="5"/>
  <c r="H2380" i="5"/>
  <c r="L2380" i="5"/>
  <c r="M2380" i="5" s="1"/>
  <c r="E2381" i="5"/>
  <c r="F2381" i="5"/>
  <c r="G2381" i="5"/>
  <c r="H2381" i="5"/>
  <c r="L2381" i="5"/>
  <c r="M2381" i="5" s="1"/>
  <c r="E2382" i="5"/>
  <c r="F2382" i="5"/>
  <c r="G2382" i="5"/>
  <c r="H2382" i="5"/>
  <c r="L2382" i="5"/>
  <c r="M2382" i="5" s="1"/>
  <c r="E2383" i="5"/>
  <c r="F2383" i="5"/>
  <c r="G2383" i="5"/>
  <c r="H2383" i="5"/>
  <c r="L2383" i="5"/>
  <c r="M2383" i="5" s="1"/>
  <c r="E2384" i="5"/>
  <c r="F2384" i="5"/>
  <c r="G2384" i="5"/>
  <c r="H2384" i="5"/>
  <c r="L2384" i="5"/>
  <c r="M2384" i="5" s="1"/>
  <c r="E2385" i="5"/>
  <c r="F2385" i="5"/>
  <c r="G2385" i="5"/>
  <c r="H2385" i="5"/>
  <c r="L2385" i="5"/>
  <c r="M2385" i="5" s="1"/>
  <c r="E2386" i="5"/>
  <c r="F2386" i="5"/>
  <c r="G2386" i="5"/>
  <c r="H2386" i="5"/>
  <c r="L2386" i="5"/>
  <c r="M2386" i="5" s="1"/>
  <c r="E2387" i="5"/>
  <c r="F2387" i="5"/>
  <c r="G2387" i="5"/>
  <c r="H2387" i="5"/>
  <c r="L2387" i="5"/>
  <c r="M2387" i="5" s="1"/>
  <c r="E2388" i="5"/>
  <c r="F2388" i="5"/>
  <c r="G2388" i="5"/>
  <c r="H2388" i="5"/>
  <c r="L2388" i="5"/>
  <c r="M2388" i="5" s="1"/>
  <c r="E2389" i="5"/>
  <c r="F2389" i="5"/>
  <c r="G2389" i="5"/>
  <c r="H2389" i="5"/>
  <c r="L2389" i="5"/>
  <c r="M2389" i="5" s="1"/>
  <c r="E2390" i="5"/>
  <c r="F2390" i="5"/>
  <c r="G2390" i="5"/>
  <c r="H2390" i="5"/>
  <c r="L2390" i="5"/>
  <c r="M2390" i="5" s="1"/>
  <c r="E2391" i="5"/>
  <c r="F2391" i="5"/>
  <c r="G2391" i="5"/>
  <c r="H2391" i="5"/>
  <c r="L2391" i="5"/>
  <c r="M2391" i="5" s="1"/>
  <c r="E2392" i="5"/>
  <c r="F2392" i="5"/>
  <c r="G2392" i="5"/>
  <c r="H2392" i="5"/>
  <c r="L2392" i="5"/>
  <c r="M2392" i="5" s="1"/>
  <c r="E2393" i="5"/>
  <c r="F2393" i="5"/>
  <c r="G2393" i="5"/>
  <c r="H2393" i="5"/>
  <c r="L2393" i="5"/>
  <c r="M2393" i="5" s="1"/>
  <c r="E2394" i="5"/>
  <c r="F2394" i="5"/>
  <c r="G2394" i="5"/>
  <c r="H2394" i="5"/>
  <c r="L2394" i="5"/>
  <c r="M2394" i="5" s="1"/>
  <c r="E2395" i="5"/>
  <c r="F2395" i="5"/>
  <c r="G2395" i="5"/>
  <c r="H2395" i="5"/>
  <c r="L2395" i="5"/>
  <c r="M2395" i="5" s="1"/>
  <c r="E2396" i="5"/>
  <c r="F2396" i="5"/>
  <c r="G2396" i="5"/>
  <c r="H2396" i="5"/>
  <c r="L2396" i="5"/>
  <c r="M2396" i="5" s="1"/>
  <c r="E2397" i="5"/>
  <c r="F2397" i="5"/>
  <c r="G2397" i="5"/>
  <c r="H2397" i="5"/>
  <c r="L2397" i="5"/>
  <c r="M2397" i="5" s="1"/>
  <c r="E2398" i="5"/>
  <c r="F2398" i="5"/>
  <c r="G2398" i="5"/>
  <c r="H2398" i="5"/>
  <c r="L2398" i="5"/>
  <c r="M2398" i="5" s="1"/>
  <c r="E2399" i="5"/>
  <c r="F2399" i="5"/>
  <c r="G2399" i="5"/>
  <c r="H2399" i="5"/>
  <c r="L2399" i="5"/>
  <c r="M2399" i="5" s="1"/>
  <c r="E2400" i="5"/>
  <c r="F2400" i="5"/>
  <c r="G2400" i="5"/>
  <c r="H2400" i="5"/>
  <c r="L2400" i="5"/>
  <c r="M2400" i="5" s="1"/>
  <c r="E2401" i="5"/>
  <c r="F2401" i="5"/>
  <c r="G2401" i="5"/>
  <c r="H2401" i="5"/>
  <c r="L2401" i="5"/>
  <c r="M2401" i="5" s="1"/>
  <c r="E2402" i="5"/>
  <c r="F2402" i="5"/>
  <c r="G2402" i="5"/>
  <c r="H2402" i="5"/>
  <c r="L2402" i="5"/>
  <c r="M2402" i="5" s="1"/>
  <c r="E2403" i="5"/>
  <c r="F2403" i="5"/>
  <c r="G2403" i="5"/>
  <c r="H2403" i="5"/>
  <c r="L2403" i="5"/>
  <c r="M2403" i="5" s="1"/>
  <c r="E2404" i="5"/>
  <c r="F2404" i="5"/>
  <c r="G2404" i="5"/>
  <c r="H2404" i="5"/>
  <c r="L2404" i="5"/>
  <c r="M2404" i="5" s="1"/>
  <c r="E2405" i="5"/>
  <c r="F2405" i="5"/>
  <c r="G2405" i="5"/>
  <c r="H2405" i="5"/>
  <c r="L2405" i="5"/>
  <c r="M2405" i="5" s="1"/>
  <c r="E2406" i="5"/>
  <c r="F2406" i="5"/>
  <c r="G2406" i="5"/>
  <c r="H2406" i="5"/>
  <c r="L2406" i="5"/>
  <c r="M2406" i="5" s="1"/>
  <c r="E2407" i="5"/>
  <c r="F2407" i="5"/>
  <c r="G2407" i="5"/>
  <c r="H2407" i="5"/>
  <c r="L2407" i="5"/>
  <c r="M2407" i="5" s="1"/>
  <c r="E2408" i="5"/>
  <c r="F2408" i="5"/>
  <c r="G2408" i="5"/>
  <c r="H2408" i="5"/>
  <c r="L2408" i="5"/>
  <c r="M2408" i="5" s="1"/>
  <c r="E2409" i="5"/>
  <c r="F2409" i="5"/>
  <c r="G2409" i="5"/>
  <c r="H2409" i="5"/>
  <c r="L2409" i="5"/>
  <c r="M2409" i="5" s="1"/>
  <c r="E2410" i="5"/>
  <c r="F2410" i="5"/>
  <c r="G2410" i="5"/>
  <c r="H2410" i="5"/>
  <c r="L2410" i="5"/>
  <c r="M2410" i="5" s="1"/>
  <c r="E2411" i="5"/>
  <c r="F2411" i="5"/>
  <c r="G2411" i="5"/>
  <c r="H2411" i="5"/>
  <c r="L2411" i="5"/>
  <c r="M2411" i="5" s="1"/>
  <c r="E2412" i="5"/>
  <c r="F2412" i="5"/>
  <c r="G2412" i="5"/>
  <c r="H2412" i="5"/>
  <c r="L2412" i="5"/>
  <c r="M2412" i="5" s="1"/>
  <c r="E2413" i="5"/>
  <c r="F2413" i="5"/>
  <c r="G2413" i="5"/>
  <c r="H2413" i="5"/>
  <c r="L2413" i="5"/>
  <c r="M2413" i="5" s="1"/>
  <c r="E2414" i="5"/>
  <c r="F2414" i="5"/>
  <c r="G2414" i="5"/>
  <c r="H2414" i="5"/>
  <c r="L2414" i="5"/>
  <c r="M2414" i="5" s="1"/>
  <c r="E2415" i="5"/>
  <c r="F2415" i="5"/>
  <c r="G2415" i="5"/>
  <c r="H2415" i="5"/>
  <c r="L2415" i="5"/>
  <c r="M2415" i="5" s="1"/>
  <c r="E2416" i="5"/>
  <c r="F2416" i="5"/>
  <c r="G2416" i="5"/>
  <c r="H2416" i="5"/>
  <c r="L2416" i="5"/>
  <c r="M2416" i="5" s="1"/>
  <c r="E2417" i="5"/>
  <c r="F2417" i="5"/>
  <c r="G2417" i="5"/>
  <c r="H2417" i="5"/>
  <c r="L2417" i="5"/>
  <c r="M2417" i="5" s="1"/>
  <c r="E2418" i="5"/>
  <c r="F2418" i="5"/>
  <c r="G2418" i="5"/>
  <c r="H2418" i="5"/>
  <c r="L2418" i="5"/>
  <c r="M2418" i="5" s="1"/>
  <c r="E2419" i="5"/>
  <c r="F2419" i="5"/>
  <c r="G2419" i="5"/>
  <c r="H2419" i="5"/>
  <c r="L2419" i="5"/>
  <c r="M2419" i="5" s="1"/>
  <c r="E2420" i="5"/>
  <c r="F2420" i="5"/>
  <c r="G2420" i="5"/>
  <c r="H2420" i="5"/>
  <c r="L2420" i="5"/>
  <c r="M2420" i="5" s="1"/>
  <c r="E2421" i="5"/>
  <c r="F2421" i="5"/>
  <c r="G2421" i="5"/>
  <c r="H2421" i="5"/>
  <c r="L2421" i="5"/>
  <c r="M2421" i="5" s="1"/>
  <c r="E2422" i="5"/>
  <c r="F2422" i="5"/>
  <c r="G2422" i="5"/>
  <c r="H2422" i="5"/>
  <c r="L2422" i="5"/>
  <c r="M2422" i="5" s="1"/>
  <c r="E2423" i="5"/>
  <c r="F2423" i="5"/>
  <c r="G2423" i="5"/>
  <c r="H2423" i="5"/>
  <c r="L2423" i="5"/>
  <c r="M2423" i="5" s="1"/>
  <c r="E2424" i="5"/>
  <c r="F2424" i="5"/>
  <c r="G2424" i="5"/>
  <c r="H2424" i="5"/>
  <c r="L2424" i="5"/>
  <c r="M2424" i="5" s="1"/>
  <c r="E2425" i="5"/>
  <c r="F2425" i="5"/>
  <c r="G2425" i="5"/>
  <c r="H2425" i="5"/>
  <c r="L2425" i="5"/>
  <c r="M2425" i="5" s="1"/>
  <c r="E2426" i="5"/>
  <c r="F2426" i="5"/>
  <c r="G2426" i="5"/>
  <c r="H2426" i="5"/>
  <c r="L2426" i="5"/>
  <c r="M2426" i="5" s="1"/>
  <c r="E2427" i="5"/>
  <c r="F2427" i="5"/>
  <c r="G2427" i="5"/>
  <c r="H2427" i="5"/>
  <c r="L2427" i="5"/>
  <c r="M2427" i="5" s="1"/>
  <c r="E2428" i="5"/>
  <c r="F2428" i="5"/>
  <c r="G2428" i="5"/>
  <c r="H2428" i="5"/>
  <c r="L2428" i="5"/>
  <c r="M2428" i="5" s="1"/>
  <c r="E2429" i="5"/>
  <c r="F2429" i="5"/>
  <c r="G2429" i="5"/>
  <c r="H2429" i="5"/>
  <c r="L2429" i="5"/>
  <c r="M2429" i="5" s="1"/>
  <c r="E2430" i="5"/>
  <c r="F2430" i="5"/>
  <c r="G2430" i="5"/>
  <c r="H2430" i="5"/>
  <c r="L2430" i="5"/>
  <c r="M2430" i="5" s="1"/>
  <c r="E2431" i="5"/>
  <c r="F2431" i="5"/>
  <c r="G2431" i="5"/>
  <c r="H2431" i="5"/>
  <c r="L2431" i="5"/>
  <c r="M2431" i="5" s="1"/>
  <c r="E2432" i="5"/>
  <c r="F2432" i="5"/>
  <c r="G2432" i="5"/>
  <c r="H2432" i="5"/>
  <c r="L2432" i="5"/>
  <c r="M2432" i="5" s="1"/>
  <c r="E2433" i="5"/>
  <c r="F2433" i="5"/>
  <c r="G2433" i="5"/>
  <c r="H2433" i="5"/>
  <c r="L2433" i="5"/>
  <c r="M2433" i="5" s="1"/>
  <c r="E2434" i="5"/>
  <c r="F2434" i="5"/>
  <c r="G2434" i="5"/>
  <c r="H2434" i="5"/>
  <c r="L2434" i="5"/>
  <c r="M2434" i="5" s="1"/>
  <c r="E2435" i="5"/>
  <c r="F2435" i="5"/>
  <c r="G2435" i="5"/>
  <c r="H2435" i="5"/>
  <c r="L2435" i="5"/>
  <c r="M2435" i="5" s="1"/>
  <c r="E2436" i="5"/>
  <c r="F2436" i="5"/>
  <c r="G2436" i="5"/>
  <c r="H2436" i="5"/>
  <c r="L2436" i="5"/>
  <c r="M2436" i="5" s="1"/>
  <c r="E2437" i="5"/>
  <c r="F2437" i="5"/>
  <c r="G2437" i="5"/>
  <c r="H2437" i="5"/>
  <c r="L2437" i="5"/>
  <c r="M2437" i="5" s="1"/>
  <c r="E2438" i="5"/>
  <c r="F2438" i="5"/>
  <c r="G2438" i="5"/>
  <c r="H2438" i="5"/>
  <c r="L2438" i="5"/>
  <c r="M2438" i="5" s="1"/>
  <c r="E2439" i="5"/>
  <c r="F2439" i="5"/>
  <c r="G2439" i="5"/>
  <c r="H2439" i="5"/>
  <c r="L2439" i="5"/>
  <c r="M2439" i="5" s="1"/>
  <c r="E2440" i="5"/>
  <c r="F2440" i="5"/>
  <c r="G2440" i="5"/>
  <c r="H2440" i="5"/>
  <c r="L2440" i="5"/>
  <c r="M2440" i="5" s="1"/>
  <c r="E2441" i="5"/>
  <c r="F2441" i="5"/>
  <c r="G2441" i="5"/>
  <c r="H2441" i="5"/>
  <c r="L2441" i="5"/>
  <c r="M2441" i="5" s="1"/>
  <c r="E2442" i="5"/>
  <c r="F2442" i="5"/>
  <c r="G2442" i="5"/>
  <c r="H2442" i="5"/>
  <c r="L2442" i="5"/>
  <c r="M2442" i="5" s="1"/>
  <c r="E2443" i="5"/>
  <c r="F2443" i="5"/>
  <c r="G2443" i="5"/>
  <c r="H2443" i="5"/>
  <c r="L2443" i="5"/>
  <c r="M2443" i="5" s="1"/>
  <c r="E2444" i="5"/>
  <c r="F2444" i="5"/>
  <c r="G2444" i="5"/>
  <c r="H2444" i="5"/>
  <c r="L2444" i="5"/>
  <c r="M2444" i="5" s="1"/>
  <c r="E2445" i="5"/>
  <c r="F2445" i="5"/>
  <c r="G2445" i="5"/>
  <c r="H2445" i="5"/>
  <c r="L2445" i="5"/>
  <c r="M2445" i="5" s="1"/>
  <c r="E2446" i="5"/>
  <c r="F2446" i="5"/>
  <c r="G2446" i="5"/>
  <c r="H2446" i="5"/>
  <c r="L2446" i="5"/>
  <c r="M2446" i="5" s="1"/>
  <c r="E2447" i="5"/>
  <c r="F2447" i="5"/>
  <c r="G2447" i="5"/>
  <c r="H2447" i="5"/>
  <c r="L2447" i="5"/>
  <c r="M2447" i="5" s="1"/>
  <c r="E2448" i="5"/>
  <c r="F2448" i="5"/>
  <c r="G2448" i="5"/>
  <c r="H2448" i="5"/>
  <c r="L2448" i="5"/>
  <c r="M2448" i="5" s="1"/>
  <c r="E2449" i="5"/>
  <c r="F2449" i="5"/>
  <c r="G2449" i="5"/>
  <c r="H2449" i="5"/>
  <c r="L2449" i="5"/>
  <c r="M2449" i="5" s="1"/>
  <c r="E2450" i="5"/>
  <c r="F2450" i="5"/>
  <c r="G2450" i="5"/>
  <c r="H2450" i="5"/>
  <c r="L2450" i="5"/>
  <c r="M2450" i="5" s="1"/>
  <c r="E2451" i="5"/>
  <c r="F2451" i="5"/>
  <c r="G2451" i="5"/>
  <c r="H2451" i="5"/>
  <c r="L2451" i="5"/>
  <c r="M2451" i="5" s="1"/>
  <c r="E2452" i="5"/>
  <c r="F2452" i="5"/>
  <c r="G2452" i="5"/>
  <c r="H2452" i="5"/>
  <c r="L2452" i="5"/>
  <c r="M2452" i="5" s="1"/>
  <c r="E2453" i="5"/>
  <c r="F2453" i="5"/>
  <c r="G2453" i="5"/>
  <c r="H2453" i="5"/>
  <c r="L2453" i="5"/>
  <c r="M2453" i="5" s="1"/>
  <c r="E2454" i="5"/>
  <c r="F2454" i="5"/>
  <c r="G2454" i="5"/>
  <c r="H2454" i="5"/>
  <c r="L2454" i="5"/>
  <c r="M2454" i="5" s="1"/>
  <c r="E2455" i="5"/>
  <c r="F2455" i="5"/>
  <c r="G2455" i="5"/>
  <c r="H2455" i="5"/>
  <c r="L2455" i="5"/>
  <c r="M2455" i="5" s="1"/>
  <c r="E2456" i="5"/>
  <c r="F2456" i="5"/>
  <c r="G2456" i="5"/>
  <c r="H2456" i="5"/>
  <c r="L2456" i="5"/>
  <c r="M2456" i="5" s="1"/>
  <c r="E2457" i="5"/>
  <c r="F2457" i="5"/>
  <c r="G2457" i="5"/>
  <c r="H2457" i="5"/>
  <c r="L2457" i="5"/>
  <c r="M2457" i="5" s="1"/>
  <c r="E2458" i="5"/>
  <c r="F2458" i="5"/>
  <c r="G2458" i="5"/>
  <c r="H2458" i="5"/>
  <c r="L2458" i="5"/>
  <c r="M2458" i="5" s="1"/>
  <c r="E2459" i="5"/>
  <c r="F2459" i="5"/>
  <c r="G2459" i="5"/>
  <c r="H2459" i="5"/>
  <c r="L2459" i="5"/>
  <c r="M2459" i="5" s="1"/>
  <c r="E2460" i="5"/>
  <c r="F2460" i="5"/>
  <c r="G2460" i="5"/>
  <c r="H2460" i="5"/>
  <c r="L2460" i="5"/>
  <c r="M2460" i="5" s="1"/>
  <c r="E2461" i="5"/>
  <c r="F2461" i="5"/>
  <c r="G2461" i="5"/>
  <c r="H2461" i="5"/>
  <c r="L2461" i="5"/>
  <c r="M2461" i="5" s="1"/>
  <c r="E2462" i="5"/>
  <c r="F2462" i="5"/>
  <c r="G2462" i="5"/>
  <c r="H2462" i="5"/>
  <c r="L2462" i="5"/>
  <c r="M2462" i="5" s="1"/>
  <c r="E2463" i="5"/>
  <c r="F2463" i="5"/>
  <c r="G2463" i="5"/>
  <c r="H2463" i="5"/>
  <c r="L2463" i="5"/>
  <c r="M2463" i="5" s="1"/>
  <c r="E2464" i="5"/>
  <c r="F2464" i="5"/>
  <c r="G2464" i="5"/>
  <c r="H2464" i="5"/>
  <c r="L2464" i="5"/>
  <c r="M2464" i="5" s="1"/>
  <c r="E2465" i="5"/>
  <c r="F2465" i="5"/>
  <c r="G2465" i="5"/>
  <c r="H2465" i="5"/>
  <c r="L2465" i="5"/>
  <c r="M2465" i="5" s="1"/>
  <c r="E2466" i="5"/>
  <c r="F2466" i="5"/>
  <c r="G2466" i="5"/>
  <c r="H2466" i="5"/>
  <c r="L2466" i="5"/>
  <c r="M2466" i="5" s="1"/>
  <c r="E2467" i="5"/>
  <c r="F2467" i="5"/>
  <c r="G2467" i="5"/>
  <c r="H2467" i="5"/>
  <c r="L2467" i="5"/>
  <c r="M2467" i="5" s="1"/>
  <c r="E2468" i="5"/>
  <c r="F2468" i="5"/>
  <c r="G2468" i="5"/>
  <c r="H2468" i="5"/>
  <c r="L2468" i="5"/>
  <c r="M2468" i="5" s="1"/>
  <c r="E2469" i="5"/>
  <c r="F2469" i="5"/>
  <c r="G2469" i="5"/>
  <c r="H2469" i="5"/>
  <c r="L2469" i="5"/>
  <c r="M2469" i="5" s="1"/>
  <c r="E2470" i="5"/>
  <c r="F2470" i="5"/>
  <c r="G2470" i="5"/>
  <c r="H2470" i="5"/>
  <c r="L2470" i="5"/>
  <c r="M2470" i="5" s="1"/>
  <c r="E2471" i="5"/>
  <c r="F2471" i="5"/>
  <c r="G2471" i="5"/>
  <c r="H2471" i="5"/>
  <c r="L2471" i="5"/>
  <c r="M2471" i="5" s="1"/>
  <c r="E2472" i="5"/>
  <c r="F2472" i="5"/>
  <c r="G2472" i="5"/>
  <c r="H2472" i="5"/>
  <c r="L2472" i="5"/>
  <c r="M2472" i="5" s="1"/>
  <c r="E2473" i="5"/>
  <c r="F2473" i="5"/>
  <c r="G2473" i="5"/>
  <c r="H2473" i="5"/>
  <c r="L2473" i="5"/>
  <c r="M2473" i="5" s="1"/>
  <c r="E2474" i="5"/>
  <c r="F2474" i="5"/>
  <c r="G2474" i="5"/>
  <c r="H2474" i="5"/>
  <c r="L2474" i="5"/>
  <c r="M2474" i="5" s="1"/>
  <c r="E2475" i="5"/>
  <c r="F2475" i="5"/>
  <c r="G2475" i="5"/>
  <c r="H2475" i="5"/>
  <c r="L2475" i="5"/>
  <c r="M2475" i="5" s="1"/>
  <c r="E2476" i="5"/>
  <c r="F2476" i="5"/>
  <c r="G2476" i="5"/>
  <c r="H2476" i="5"/>
  <c r="L2476" i="5"/>
  <c r="M2476" i="5" s="1"/>
  <c r="E2477" i="5"/>
  <c r="F2477" i="5"/>
  <c r="G2477" i="5"/>
  <c r="H2477" i="5"/>
  <c r="L2477" i="5"/>
  <c r="M2477" i="5" s="1"/>
  <c r="E2478" i="5"/>
  <c r="F2478" i="5"/>
  <c r="G2478" i="5"/>
  <c r="H2478" i="5"/>
  <c r="L2478" i="5"/>
  <c r="M2478" i="5" s="1"/>
  <c r="E2479" i="5"/>
  <c r="F2479" i="5"/>
  <c r="G2479" i="5"/>
  <c r="H2479" i="5"/>
  <c r="L2479" i="5"/>
  <c r="M2479" i="5" s="1"/>
  <c r="E2480" i="5"/>
  <c r="F2480" i="5"/>
  <c r="G2480" i="5"/>
  <c r="H2480" i="5"/>
  <c r="L2480" i="5"/>
  <c r="M2480" i="5" s="1"/>
  <c r="E2481" i="5"/>
  <c r="F2481" i="5"/>
  <c r="G2481" i="5"/>
  <c r="H2481" i="5"/>
  <c r="L2481" i="5"/>
  <c r="M2481" i="5" s="1"/>
  <c r="E2482" i="5"/>
  <c r="F2482" i="5"/>
  <c r="G2482" i="5"/>
  <c r="H2482" i="5"/>
  <c r="L2482" i="5"/>
  <c r="M2482" i="5" s="1"/>
  <c r="E2483" i="5"/>
  <c r="F2483" i="5"/>
  <c r="G2483" i="5"/>
  <c r="H2483" i="5"/>
  <c r="L2483" i="5"/>
  <c r="M2483" i="5" s="1"/>
  <c r="E2484" i="5"/>
  <c r="F2484" i="5"/>
  <c r="G2484" i="5"/>
  <c r="H2484" i="5"/>
  <c r="L2484" i="5"/>
  <c r="M2484" i="5" s="1"/>
  <c r="E2485" i="5"/>
  <c r="F2485" i="5"/>
  <c r="G2485" i="5"/>
  <c r="H2485" i="5"/>
  <c r="L2485" i="5"/>
  <c r="M2485" i="5" s="1"/>
  <c r="E2486" i="5"/>
  <c r="F2486" i="5"/>
  <c r="G2486" i="5"/>
  <c r="H2486" i="5"/>
  <c r="L2486" i="5"/>
  <c r="M2486" i="5" s="1"/>
  <c r="E2487" i="5"/>
  <c r="F2487" i="5"/>
  <c r="G2487" i="5"/>
  <c r="H2487" i="5"/>
  <c r="L2487" i="5"/>
  <c r="M2487" i="5" s="1"/>
  <c r="E2488" i="5"/>
  <c r="F2488" i="5"/>
  <c r="G2488" i="5"/>
  <c r="H2488" i="5"/>
  <c r="L2488" i="5"/>
  <c r="M2488" i="5" s="1"/>
  <c r="E2489" i="5"/>
  <c r="F2489" i="5"/>
  <c r="G2489" i="5"/>
  <c r="H2489" i="5"/>
  <c r="L2489" i="5"/>
  <c r="M2489" i="5" s="1"/>
  <c r="E2490" i="5"/>
  <c r="F2490" i="5"/>
  <c r="G2490" i="5"/>
  <c r="H2490" i="5"/>
  <c r="L2490" i="5"/>
  <c r="M2490" i="5" s="1"/>
  <c r="E2491" i="5"/>
  <c r="F2491" i="5"/>
  <c r="G2491" i="5"/>
  <c r="H2491" i="5"/>
  <c r="L2491" i="5"/>
  <c r="M2491" i="5" s="1"/>
  <c r="E2492" i="5"/>
  <c r="F2492" i="5"/>
  <c r="G2492" i="5"/>
  <c r="H2492" i="5"/>
  <c r="L2492" i="5"/>
  <c r="M2492" i="5" s="1"/>
  <c r="E2493" i="5"/>
  <c r="F2493" i="5"/>
  <c r="G2493" i="5"/>
  <c r="H2493" i="5"/>
  <c r="L2493" i="5"/>
  <c r="M2493" i="5" s="1"/>
  <c r="E2494" i="5"/>
  <c r="F2494" i="5"/>
  <c r="G2494" i="5"/>
  <c r="H2494" i="5"/>
  <c r="L2494" i="5"/>
  <c r="M2494" i="5" s="1"/>
  <c r="E2495" i="5"/>
  <c r="F2495" i="5"/>
  <c r="G2495" i="5"/>
  <c r="H2495" i="5"/>
  <c r="L2495" i="5"/>
  <c r="M2495" i="5" s="1"/>
  <c r="E2496" i="5"/>
  <c r="F2496" i="5"/>
  <c r="G2496" i="5"/>
  <c r="H2496" i="5"/>
  <c r="L2496" i="5"/>
  <c r="M2496" i="5" s="1"/>
  <c r="E2497" i="5"/>
  <c r="F2497" i="5"/>
  <c r="G2497" i="5"/>
  <c r="H2497" i="5"/>
  <c r="L2497" i="5"/>
  <c r="M2497" i="5" s="1"/>
  <c r="E2498" i="5"/>
  <c r="F2498" i="5"/>
  <c r="G2498" i="5"/>
  <c r="H2498" i="5"/>
  <c r="L2498" i="5"/>
  <c r="M2498" i="5" s="1"/>
  <c r="E2499" i="5"/>
  <c r="F2499" i="5"/>
  <c r="G2499" i="5"/>
  <c r="H2499" i="5"/>
  <c r="L2499" i="5"/>
  <c r="M2499" i="5" s="1"/>
  <c r="E2500" i="5"/>
  <c r="F2500" i="5"/>
  <c r="G2500" i="5"/>
  <c r="H2500" i="5"/>
  <c r="L2500" i="5"/>
  <c r="M2500" i="5" s="1"/>
  <c r="E2501" i="5"/>
  <c r="F2501" i="5"/>
  <c r="G2501" i="5"/>
  <c r="H2501" i="5"/>
  <c r="L2501" i="5"/>
  <c r="M2501" i="5" s="1"/>
  <c r="E2502" i="5"/>
  <c r="F2502" i="5"/>
  <c r="G2502" i="5"/>
  <c r="H2502" i="5"/>
  <c r="L2502" i="5"/>
  <c r="M2502" i="5" s="1"/>
  <c r="E2503" i="5"/>
  <c r="F2503" i="5"/>
  <c r="G2503" i="5"/>
  <c r="H2503" i="5"/>
  <c r="L2503" i="5"/>
  <c r="M2503" i="5" s="1"/>
  <c r="E2504" i="5"/>
  <c r="F2504" i="5"/>
  <c r="G2504" i="5"/>
  <c r="H2504" i="5"/>
  <c r="L2504" i="5"/>
  <c r="M2504" i="5" s="1"/>
  <c r="E2505" i="5"/>
  <c r="F2505" i="5"/>
  <c r="G2505" i="5"/>
  <c r="H2505" i="5"/>
  <c r="L2505" i="5"/>
  <c r="M2505" i="5" s="1"/>
  <c r="E2506" i="5"/>
  <c r="F2506" i="5"/>
  <c r="G2506" i="5"/>
  <c r="H2506" i="5"/>
  <c r="L2506" i="5"/>
  <c r="M2506" i="5" s="1"/>
  <c r="E2507" i="5"/>
  <c r="F2507" i="5"/>
  <c r="G2507" i="5"/>
  <c r="H2507" i="5"/>
  <c r="L2507" i="5"/>
  <c r="M2507" i="5" s="1"/>
  <c r="E2508" i="5"/>
  <c r="F2508" i="5"/>
  <c r="G2508" i="5"/>
  <c r="H2508" i="5"/>
  <c r="L2508" i="5"/>
  <c r="M2508" i="5" s="1"/>
  <c r="E2509" i="5"/>
  <c r="F2509" i="5"/>
  <c r="G2509" i="5"/>
  <c r="H2509" i="5"/>
  <c r="L2509" i="5"/>
  <c r="M2509" i="5" s="1"/>
  <c r="E2510" i="5"/>
  <c r="F2510" i="5"/>
  <c r="G2510" i="5"/>
  <c r="H2510" i="5"/>
  <c r="L2510" i="5"/>
  <c r="M2510" i="5" s="1"/>
  <c r="E2511" i="5"/>
  <c r="F2511" i="5"/>
  <c r="G2511" i="5"/>
  <c r="H2511" i="5"/>
  <c r="L2511" i="5"/>
  <c r="M2511" i="5" s="1"/>
  <c r="E2512" i="5"/>
  <c r="F2512" i="5"/>
  <c r="G2512" i="5"/>
  <c r="H2512" i="5"/>
  <c r="L2512" i="5"/>
  <c r="M2512" i="5" s="1"/>
  <c r="E2513" i="5"/>
  <c r="F2513" i="5"/>
  <c r="G2513" i="5"/>
  <c r="H2513" i="5"/>
  <c r="L2513" i="5"/>
  <c r="M2513" i="5" s="1"/>
  <c r="E2514" i="5"/>
  <c r="F2514" i="5"/>
  <c r="G2514" i="5"/>
  <c r="H2514" i="5"/>
  <c r="L2514" i="5"/>
  <c r="M2514" i="5" s="1"/>
  <c r="E2515" i="5"/>
  <c r="F2515" i="5"/>
  <c r="G2515" i="5"/>
  <c r="H2515" i="5"/>
  <c r="L2515" i="5"/>
  <c r="M2515" i="5" s="1"/>
  <c r="E2516" i="5"/>
  <c r="F2516" i="5"/>
  <c r="G2516" i="5"/>
  <c r="H2516" i="5"/>
  <c r="L2516" i="5"/>
  <c r="M2516" i="5" s="1"/>
  <c r="E2517" i="5"/>
  <c r="F2517" i="5"/>
  <c r="G2517" i="5"/>
  <c r="H2517" i="5"/>
  <c r="L2517" i="5"/>
  <c r="M2517" i="5" s="1"/>
  <c r="E2518" i="5"/>
  <c r="F2518" i="5"/>
  <c r="G2518" i="5"/>
  <c r="H2518" i="5"/>
  <c r="L2518" i="5"/>
  <c r="M2518" i="5" s="1"/>
  <c r="E2519" i="5"/>
  <c r="F2519" i="5"/>
  <c r="G2519" i="5"/>
  <c r="H2519" i="5"/>
  <c r="L2519" i="5"/>
  <c r="M2519" i="5" s="1"/>
  <c r="E2520" i="5"/>
  <c r="F2520" i="5"/>
  <c r="G2520" i="5"/>
  <c r="H2520" i="5"/>
  <c r="L2520" i="5"/>
  <c r="M2520" i="5" s="1"/>
  <c r="E2521" i="5"/>
  <c r="F2521" i="5"/>
  <c r="G2521" i="5"/>
  <c r="H2521" i="5"/>
  <c r="L2521" i="5"/>
  <c r="M2521" i="5" s="1"/>
  <c r="E2522" i="5"/>
  <c r="F2522" i="5"/>
  <c r="G2522" i="5"/>
  <c r="H2522" i="5"/>
  <c r="L2522" i="5"/>
  <c r="M2522" i="5" s="1"/>
  <c r="E2523" i="5"/>
  <c r="F2523" i="5"/>
  <c r="G2523" i="5"/>
  <c r="H2523" i="5"/>
  <c r="L2523" i="5"/>
  <c r="M2523" i="5" s="1"/>
  <c r="E2524" i="5"/>
  <c r="F2524" i="5"/>
  <c r="G2524" i="5"/>
  <c r="H2524" i="5"/>
  <c r="L2524" i="5"/>
  <c r="M2524" i="5" s="1"/>
  <c r="E2525" i="5"/>
  <c r="F2525" i="5"/>
  <c r="G2525" i="5"/>
  <c r="H2525" i="5"/>
  <c r="L2525" i="5"/>
  <c r="M2525" i="5" s="1"/>
  <c r="E2526" i="5"/>
  <c r="F2526" i="5"/>
  <c r="G2526" i="5"/>
  <c r="H2526" i="5"/>
  <c r="L2526" i="5"/>
  <c r="M2526" i="5" s="1"/>
  <c r="E2527" i="5"/>
  <c r="F2527" i="5"/>
  <c r="G2527" i="5"/>
  <c r="H2527" i="5"/>
  <c r="L2527" i="5"/>
  <c r="M2527" i="5" s="1"/>
  <c r="E2528" i="5"/>
  <c r="F2528" i="5"/>
  <c r="G2528" i="5"/>
  <c r="H2528" i="5"/>
  <c r="L2528" i="5"/>
  <c r="M2528" i="5" s="1"/>
  <c r="E2529" i="5"/>
  <c r="F2529" i="5"/>
  <c r="G2529" i="5"/>
  <c r="H2529" i="5"/>
  <c r="L2529" i="5"/>
  <c r="M2529" i="5" s="1"/>
  <c r="E2530" i="5"/>
  <c r="F2530" i="5"/>
  <c r="G2530" i="5"/>
  <c r="H2530" i="5"/>
  <c r="L2530" i="5"/>
  <c r="M2530" i="5" s="1"/>
  <c r="E2531" i="5"/>
  <c r="F2531" i="5"/>
  <c r="G2531" i="5"/>
  <c r="H2531" i="5"/>
  <c r="L2531" i="5"/>
  <c r="M2531" i="5" s="1"/>
  <c r="E2532" i="5"/>
  <c r="F2532" i="5"/>
  <c r="G2532" i="5"/>
  <c r="H2532" i="5"/>
  <c r="L2532" i="5"/>
  <c r="M2532" i="5" s="1"/>
  <c r="E2533" i="5"/>
  <c r="F2533" i="5"/>
  <c r="G2533" i="5"/>
  <c r="H2533" i="5"/>
  <c r="L2533" i="5"/>
  <c r="M2533" i="5" s="1"/>
  <c r="E2534" i="5"/>
  <c r="F2534" i="5"/>
  <c r="G2534" i="5"/>
  <c r="H2534" i="5"/>
  <c r="L2534" i="5"/>
  <c r="M2534" i="5" s="1"/>
  <c r="E2535" i="5"/>
  <c r="F2535" i="5"/>
  <c r="G2535" i="5"/>
  <c r="H2535" i="5"/>
  <c r="L2535" i="5"/>
  <c r="M2535" i="5" s="1"/>
  <c r="E2536" i="5"/>
  <c r="F2536" i="5"/>
  <c r="G2536" i="5"/>
  <c r="H2536" i="5"/>
  <c r="L2536" i="5"/>
  <c r="M2536" i="5" s="1"/>
  <c r="E2537" i="5"/>
  <c r="F2537" i="5"/>
  <c r="G2537" i="5"/>
  <c r="H2537" i="5"/>
  <c r="L2537" i="5"/>
  <c r="M2537" i="5" s="1"/>
  <c r="E2538" i="5"/>
  <c r="F2538" i="5"/>
  <c r="G2538" i="5"/>
  <c r="H2538" i="5"/>
  <c r="L2538" i="5"/>
  <c r="M2538" i="5" s="1"/>
  <c r="E2539" i="5"/>
  <c r="F2539" i="5"/>
  <c r="G2539" i="5"/>
  <c r="H2539" i="5"/>
  <c r="L2539" i="5"/>
  <c r="M2539" i="5" s="1"/>
  <c r="E2540" i="5"/>
  <c r="F2540" i="5"/>
  <c r="G2540" i="5"/>
  <c r="H2540" i="5"/>
  <c r="L2540" i="5"/>
  <c r="M2540" i="5" s="1"/>
  <c r="E2541" i="5"/>
  <c r="F2541" i="5"/>
  <c r="G2541" i="5"/>
  <c r="H2541" i="5"/>
  <c r="L2541" i="5"/>
  <c r="M2541" i="5" s="1"/>
  <c r="E2542" i="5"/>
  <c r="F2542" i="5"/>
  <c r="G2542" i="5"/>
  <c r="H2542" i="5"/>
  <c r="L2542" i="5"/>
  <c r="M2542" i="5" s="1"/>
  <c r="E2543" i="5"/>
  <c r="F2543" i="5"/>
  <c r="G2543" i="5"/>
  <c r="H2543" i="5"/>
  <c r="L2543" i="5"/>
  <c r="M2543" i="5" s="1"/>
  <c r="E2544" i="5"/>
  <c r="F2544" i="5"/>
  <c r="G2544" i="5"/>
  <c r="H2544" i="5"/>
  <c r="L2544" i="5"/>
  <c r="M2544" i="5" s="1"/>
  <c r="E2545" i="5"/>
  <c r="F2545" i="5"/>
  <c r="G2545" i="5"/>
  <c r="H2545" i="5"/>
  <c r="L2545" i="5"/>
  <c r="M2545" i="5" s="1"/>
  <c r="E2546" i="5"/>
  <c r="F2546" i="5"/>
  <c r="G2546" i="5"/>
  <c r="H2546" i="5"/>
  <c r="L2546" i="5"/>
  <c r="M2546" i="5" s="1"/>
  <c r="E2547" i="5"/>
  <c r="F2547" i="5"/>
  <c r="G2547" i="5"/>
  <c r="H2547" i="5"/>
  <c r="L2547" i="5"/>
  <c r="M2547" i="5" s="1"/>
  <c r="E2548" i="5"/>
  <c r="F2548" i="5"/>
  <c r="G2548" i="5"/>
  <c r="H2548" i="5"/>
  <c r="L2548" i="5"/>
  <c r="M2548" i="5" s="1"/>
  <c r="E2549" i="5"/>
  <c r="F2549" i="5"/>
  <c r="G2549" i="5"/>
  <c r="H2549" i="5"/>
  <c r="L2549" i="5"/>
  <c r="M2549" i="5" s="1"/>
  <c r="E2550" i="5"/>
  <c r="F2550" i="5"/>
  <c r="G2550" i="5"/>
  <c r="H2550" i="5"/>
  <c r="L2550" i="5"/>
  <c r="M2550" i="5" s="1"/>
  <c r="E2551" i="5"/>
  <c r="F2551" i="5"/>
  <c r="G2551" i="5"/>
  <c r="H2551" i="5"/>
  <c r="L2551" i="5"/>
  <c r="M2551" i="5" s="1"/>
  <c r="E2552" i="5"/>
  <c r="F2552" i="5"/>
  <c r="G2552" i="5"/>
  <c r="H2552" i="5"/>
  <c r="L2552" i="5"/>
  <c r="M2552" i="5" s="1"/>
  <c r="E2553" i="5"/>
  <c r="F2553" i="5"/>
  <c r="G2553" i="5"/>
  <c r="H2553" i="5"/>
  <c r="L2553" i="5"/>
  <c r="M2553" i="5" s="1"/>
  <c r="E2554" i="5"/>
  <c r="F2554" i="5"/>
  <c r="G2554" i="5"/>
  <c r="H2554" i="5"/>
  <c r="L2554" i="5"/>
  <c r="M2554" i="5" s="1"/>
  <c r="E2555" i="5"/>
  <c r="F2555" i="5"/>
  <c r="G2555" i="5"/>
  <c r="H2555" i="5"/>
  <c r="L2555" i="5"/>
  <c r="M2555" i="5" s="1"/>
  <c r="E2556" i="5"/>
  <c r="F2556" i="5"/>
  <c r="G2556" i="5"/>
  <c r="H2556" i="5"/>
  <c r="L2556" i="5"/>
  <c r="M2556" i="5" s="1"/>
  <c r="E2557" i="5"/>
  <c r="F2557" i="5"/>
  <c r="G2557" i="5"/>
  <c r="H2557" i="5"/>
  <c r="L2557" i="5"/>
  <c r="M2557" i="5" s="1"/>
  <c r="E2558" i="5"/>
  <c r="F2558" i="5"/>
  <c r="G2558" i="5"/>
  <c r="H2558" i="5"/>
  <c r="L2558" i="5"/>
  <c r="M2558" i="5" s="1"/>
  <c r="E2559" i="5"/>
  <c r="F2559" i="5"/>
  <c r="G2559" i="5"/>
  <c r="H2559" i="5"/>
  <c r="L2559" i="5"/>
  <c r="M2559" i="5" s="1"/>
  <c r="E2560" i="5"/>
  <c r="F2560" i="5"/>
  <c r="G2560" i="5"/>
  <c r="H2560" i="5"/>
  <c r="L2560" i="5"/>
  <c r="M2560" i="5" s="1"/>
  <c r="E2561" i="5"/>
  <c r="F2561" i="5"/>
  <c r="G2561" i="5"/>
  <c r="H2561" i="5"/>
  <c r="L2561" i="5"/>
  <c r="M2561" i="5" s="1"/>
  <c r="E2562" i="5"/>
  <c r="F2562" i="5"/>
  <c r="G2562" i="5"/>
  <c r="H2562" i="5"/>
  <c r="L2562" i="5"/>
  <c r="M2562" i="5" s="1"/>
  <c r="E2563" i="5"/>
  <c r="F2563" i="5"/>
  <c r="G2563" i="5"/>
  <c r="H2563" i="5"/>
  <c r="L2563" i="5"/>
  <c r="M2563" i="5" s="1"/>
  <c r="E2564" i="5"/>
  <c r="F2564" i="5"/>
  <c r="G2564" i="5"/>
  <c r="H2564" i="5"/>
  <c r="L2564" i="5"/>
  <c r="M2564" i="5" s="1"/>
  <c r="E2565" i="5"/>
  <c r="F2565" i="5"/>
  <c r="G2565" i="5"/>
  <c r="H2565" i="5"/>
  <c r="L2565" i="5"/>
  <c r="M2565" i="5" s="1"/>
  <c r="E2566" i="5"/>
  <c r="F2566" i="5"/>
  <c r="G2566" i="5"/>
  <c r="H2566" i="5"/>
  <c r="L2566" i="5"/>
  <c r="M2566" i="5" s="1"/>
  <c r="E2567" i="5"/>
  <c r="F2567" i="5"/>
  <c r="G2567" i="5"/>
  <c r="H2567" i="5"/>
  <c r="L2567" i="5"/>
  <c r="M2567" i="5" s="1"/>
  <c r="E2568" i="5"/>
  <c r="F2568" i="5"/>
  <c r="G2568" i="5"/>
  <c r="H2568" i="5"/>
  <c r="L2568" i="5"/>
  <c r="M2568" i="5" s="1"/>
  <c r="E2569" i="5"/>
  <c r="F2569" i="5"/>
  <c r="G2569" i="5"/>
  <c r="H2569" i="5"/>
  <c r="L2569" i="5"/>
  <c r="M2569" i="5" s="1"/>
  <c r="E2570" i="5"/>
  <c r="F2570" i="5"/>
  <c r="G2570" i="5"/>
  <c r="H2570" i="5"/>
  <c r="L2570" i="5"/>
  <c r="M2570" i="5" s="1"/>
  <c r="E2571" i="5"/>
  <c r="F2571" i="5"/>
  <c r="G2571" i="5"/>
  <c r="H2571" i="5"/>
  <c r="L2571" i="5"/>
  <c r="M2571" i="5" s="1"/>
  <c r="E2572" i="5"/>
  <c r="F2572" i="5"/>
  <c r="G2572" i="5"/>
  <c r="H2572" i="5"/>
  <c r="L2572" i="5"/>
  <c r="M2572" i="5" s="1"/>
  <c r="E2573" i="5"/>
  <c r="F2573" i="5"/>
  <c r="G2573" i="5"/>
  <c r="H2573" i="5"/>
  <c r="L2573" i="5"/>
  <c r="M2573" i="5" s="1"/>
  <c r="E2574" i="5"/>
  <c r="F2574" i="5"/>
  <c r="G2574" i="5"/>
  <c r="H2574" i="5"/>
  <c r="L2574" i="5"/>
  <c r="M2574" i="5" s="1"/>
  <c r="E2575" i="5"/>
  <c r="F2575" i="5"/>
  <c r="G2575" i="5"/>
  <c r="H2575" i="5"/>
  <c r="L2575" i="5"/>
  <c r="M2575" i="5" s="1"/>
  <c r="E2576" i="5"/>
  <c r="F2576" i="5"/>
  <c r="G2576" i="5"/>
  <c r="H2576" i="5"/>
  <c r="L2576" i="5"/>
  <c r="M2576" i="5" s="1"/>
  <c r="E2577" i="5"/>
  <c r="F2577" i="5"/>
  <c r="G2577" i="5"/>
  <c r="H2577" i="5"/>
  <c r="L2577" i="5"/>
  <c r="M2577" i="5" s="1"/>
  <c r="E2578" i="5"/>
  <c r="F2578" i="5"/>
  <c r="G2578" i="5"/>
  <c r="H2578" i="5"/>
  <c r="L2578" i="5"/>
  <c r="M2578" i="5" s="1"/>
  <c r="E2579" i="5"/>
  <c r="F2579" i="5"/>
  <c r="G2579" i="5"/>
  <c r="H2579" i="5"/>
  <c r="L2579" i="5"/>
  <c r="M2579" i="5" s="1"/>
  <c r="E2580" i="5"/>
  <c r="F2580" i="5"/>
  <c r="G2580" i="5"/>
  <c r="H2580" i="5"/>
  <c r="L2580" i="5"/>
  <c r="M2580" i="5" s="1"/>
  <c r="E2581" i="5"/>
  <c r="F2581" i="5"/>
  <c r="G2581" i="5"/>
  <c r="H2581" i="5"/>
  <c r="L2581" i="5"/>
  <c r="M2581" i="5" s="1"/>
  <c r="E2582" i="5"/>
  <c r="F2582" i="5"/>
  <c r="G2582" i="5"/>
  <c r="H2582" i="5"/>
  <c r="L2582" i="5"/>
  <c r="M2582" i="5" s="1"/>
  <c r="E2583" i="5"/>
  <c r="F2583" i="5"/>
  <c r="G2583" i="5"/>
  <c r="H2583" i="5"/>
  <c r="L2583" i="5"/>
  <c r="M2583" i="5" s="1"/>
  <c r="E2584" i="5"/>
  <c r="F2584" i="5"/>
  <c r="G2584" i="5"/>
  <c r="H2584" i="5"/>
  <c r="L2584" i="5"/>
  <c r="M2584" i="5" s="1"/>
  <c r="E2585" i="5"/>
  <c r="F2585" i="5"/>
  <c r="G2585" i="5"/>
  <c r="H2585" i="5"/>
  <c r="L2585" i="5"/>
  <c r="M2585" i="5" s="1"/>
  <c r="E2586" i="5"/>
  <c r="F2586" i="5"/>
  <c r="G2586" i="5"/>
  <c r="H2586" i="5"/>
  <c r="L2586" i="5"/>
  <c r="M2586" i="5" s="1"/>
  <c r="E2587" i="5"/>
  <c r="F2587" i="5"/>
  <c r="G2587" i="5"/>
  <c r="H2587" i="5"/>
  <c r="L2587" i="5"/>
  <c r="M2587" i="5" s="1"/>
  <c r="E2588" i="5"/>
  <c r="F2588" i="5"/>
  <c r="G2588" i="5"/>
  <c r="H2588" i="5"/>
  <c r="L2588" i="5"/>
  <c r="M2588" i="5" s="1"/>
  <c r="E2589" i="5"/>
  <c r="F2589" i="5"/>
  <c r="G2589" i="5"/>
  <c r="H2589" i="5"/>
  <c r="L2589" i="5"/>
  <c r="M2589" i="5" s="1"/>
  <c r="E2590" i="5"/>
  <c r="F2590" i="5"/>
  <c r="G2590" i="5"/>
  <c r="H2590" i="5"/>
  <c r="L2590" i="5"/>
  <c r="M2590" i="5" s="1"/>
  <c r="E2591" i="5"/>
  <c r="F2591" i="5"/>
  <c r="G2591" i="5"/>
  <c r="H2591" i="5"/>
  <c r="L2591" i="5"/>
  <c r="M2591" i="5" s="1"/>
  <c r="E2592" i="5"/>
  <c r="F2592" i="5"/>
  <c r="G2592" i="5"/>
  <c r="H2592" i="5"/>
  <c r="L2592" i="5"/>
  <c r="M2592" i="5" s="1"/>
  <c r="E2593" i="5"/>
  <c r="F2593" i="5"/>
  <c r="G2593" i="5"/>
  <c r="H2593" i="5"/>
  <c r="L2593" i="5"/>
  <c r="M2593" i="5" s="1"/>
  <c r="E2594" i="5"/>
  <c r="F2594" i="5"/>
  <c r="G2594" i="5"/>
  <c r="H2594" i="5"/>
  <c r="L2594" i="5"/>
  <c r="M2594" i="5" s="1"/>
  <c r="E2595" i="5"/>
  <c r="F2595" i="5"/>
  <c r="G2595" i="5"/>
  <c r="H2595" i="5"/>
  <c r="L2595" i="5"/>
  <c r="M2595" i="5" s="1"/>
  <c r="E2596" i="5"/>
  <c r="F2596" i="5"/>
  <c r="G2596" i="5"/>
  <c r="H2596" i="5"/>
  <c r="L2596" i="5"/>
  <c r="M2596" i="5" s="1"/>
  <c r="E2597" i="5"/>
  <c r="F2597" i="5"/>
  <c r="G2597" i="5"/>
  <c r="H2597" i="5"/>
  <c r="L2597" i="5"/>
  <c r="M2597" i="5" s="1"/>
  <c r="E2598" i="5"/>
  <c r="F2598" i="5"/>
  <c r="G2598" i="5"/>
  <c r="H2598" i="5"/>
  <c r="L2598" i="5"/>
  <c r="M2598" i="5" s="1"/>
  <c r="E2599" i="5"/>
  <c r="F2599" i="5"/>
  <c r="G2599" i="5"/>
  <c r="H2599" i="5"/>
  <c r="L2599" i="5"/>
  <c r="M2599" i="5" s="1"/>
  <c r="E2600" i="5"/>
  <c r="F2600" i="5"/>
  <c r="G2600" i="5"/>
  <c r="H2600" i="5"/>
  <c r="L2600" i="5"/>
  <c r="M2600" i="5" s="1"/>
  <c r="E2601" i="5"/>
  <c r="F2601" i="5"/>
  <c r="G2601" i="5"/>
  <c r="H2601" i="5"/>
  <c r="L2601" i="5"/>
  <c r="M2601" i="5" s="1"/>
  <c r="E2602" i="5"/>
  <c r="F2602" i="5"/>
  <c r="G2602" i="5"/>
  <c r="H2602" i="5"/>
  <c r="L2602" i="5"/>
  <c r="M2602" i="5" s="1"/>
  <c r="E2603" i="5"/>
  <c r="F2603" i="5"/>
  <c r="G2603" i="5"/>
  <c r="H2603" i="5"/>
  <c r="L2603" i="5"/>
  <c r="M2603" i="5" s="1"/>
  <c r="E2604" i="5"/>
  <c r="F2604" i="5"/>
  <c r="G2604" i="5"/>
  <c r="H2604" i="5"/>
  <c r="L2604" i="5"/>
  <c r="M2604" i="5" s="1"/>
  <c r="E2605" i="5"/>
  <c r="F2605" i="5"/>
  <c r="G2605" i="5"/>
  <c r="H2605" i="5"/>
  <c r="L2605" i="5"/>
  <c r="M2605" i="5" s="1"/>
  <c r="E2606" i="5"/>
  <c r="F2606" i="5"/>
  <c r="G2606" i="5"/>
  <c r="H2606" i="5"/>
  <c r="L2606" i="5"/>
  <c r="M2606" i="5" s="1"/>
  <c r="E2607" i="5"/>
  <c r="F2607" i="5"/>
  <c r="G2607" i="5"/>
  <c r="H2607" i="5"/>
  <c r="M2607" i="5"/>
  <c r="E2608" i="5"/>
  <c r="F2608" i="5"/>
  <c r="G2608" i="5"/>
  <c r="H2608" i="5"/>
  <c r="L2608" i="5"/>
  <c r="M2608" i="5" s="1"/>
  <c r="E2609" i="5"/>
  <c r="F2609" i="5"/>
  <c r="G2609" i="5"/>
  <c r="H2609" i="5"/>
  <c r="L2609" i="5"/>
  <c r="M2609" i="5" s="1"/>
  <c r="E2610" i="5"/>
  <c r="F2610" i="5"/>
  <c r="G2610" i="5"/>
  <c r="H2610" i="5"/>
  <c r="L2610" i="5"/>
  <c r="M2610" i="5" s="1"/>
  <c r="E2611" i="5"/>
  <c r="F2611" i="5"/>
  <c r="G2611" i="5"/>
  <c r="H2611" i="5"/>
  <c r="L2611" i="5"/>
  <c r="M2611" i="5" s="1"/>
  <c r="E2612" i="5"/>
  <c r="F2612" i="5"/>
  <c r="G2612" i="5"/>
  <c r="H2612" i="5"/>
  <c r="L2612" i="5"/>
  <c r="M2612" i="5" s="1"/>
  <c r="E2613" i="5"/>
  <c r="F2613" i="5"/>
  <c r="G2613" i="5"/>
  <c r="H2613" i="5"/>
  <c r="L2613" i="5"/>
  <c r="M2613" i="5" s="1"/>
  <c r="E2614" i="5"/>
  <c r="F2614" i="5"/>
  <c r="G2614" i="5"/>
  <c r="H2614" i="5"/>
  <c r="L2614" i="5"/>
  <c r="M2614" i="5" s="1"/>
  <c r="E2615" i="5"/>
  <c r="F2615" i="5"/>
  <c r="G2615" i="5"/>
  <c r="H2615" i="5"/>
  <c r="L2615" i="5"/>
  <c r="M2615" i="5" s="1"/>
  <c r="E2616" i="5"/>
  <c r="F2616" i="5"/>
  <c r="G2616" i="5"/>
  <c r="H2616" i="5"/>
  <c r="L2616" i="5"/>
  <c r="M2616" i="5" s="1"/>
  <c r="E2617" i="5"/>
  <c r="F2617" i="5"/>
  <c r="G2617" i="5"/>
  <c r="H2617" i="5"/>
  <c r="L2617" i="5"/>
  <c r="M2617" i="5" s="1"/>
  <c r="E2618" i="5"/>
  <c r="F2618" i="5"/>
  <c r="G2618" i="5"/>
  <c r="H2618" i="5"/>
  <c r="L2618" i="5"/>
  <c r="M2618" i="5" s="1"/>
  <c r="E2619" i="5"/>
  <c r="F2619" i="5"/>
  <c r="G2619" i="5"/>
  <c r="H2619" i="5"/>
  <c r="L2619" i="5"/>
  <c r="M2619" i="5" s="1"/>
  <c r="E2620" i="5"/>
  <c r="F2620" i="5"/>
  <c r="G2620" i="5"/>
  <c r="H2620" i="5"/>
  <c r="L2620" i="5"/>
  <c r="M2620" i="5" s="1"/>
  <c r="E2621" i="5"/>
  <c r="F2621" i="5"/>
  <c r="G2621" i="5"/>
  <c r="H2621" i="5"/>
  <c r="L2621" i="5"/>
  <c r="M2621" i="5" s="1"/>
  <c r="E2622" i="5"/>
  <c r="F2622" i="5"/>
  <c r="G2622" i="5"/>
  <c r="H2622" i="5"/>
  <c r="L2622" i="5"/>
  <c r="M2622" i="5" s="1"/>
  <c r="E2623" i="5"/>
  <c r="F2623" i="5"/>
  <c r="G2623" i="5"/>
  <c r="H2623" i="5"/>
  <c r="L2623" i="5"/>
  <c r="M2623" i="5" s="1"/>
  <c r="E2624" i="5"/>
  <c r="F2624" i="5"/>
  <c r="G2624" i="5"/>
  <c r="H2624" i="5"/>
  <c r="L2624" i="5"/>
  <c r="M2624" i="5" s="1"/>
  <c r="E2625" i="5"/>
  <c r="F2625" i="5"/>
  <c r="G2625" i="5"/>
  <c r="H2625" i="5"/>
  <c r="L2625" i="5"/>
  <c r="M2625" i="5" s="1"/>
  <c r="E2626" i="5"/>
  <c r="F2626" i="5"/>
  <c r="G2626" i="5"/>
  <c r="H2626" i="5"/>
  <c r="L2626" i="5"/>
  <c r="M2626" i="5" s="1"/>
  <c r="E2627" i="5"/>
  <c r="F2627" i="5"/>
  <c r="G2627" i="5"/>
  <c r="H2627" i="5"/>
  <c r="L2627" i="5"/>
  <c r="M2627" i="5" s="1"/>
  <c r="E2628" i="5"/>
  <c r="F2628" i="5"/>
  <c r="G2628" i="5"/>
  <c r="H2628" i="5"/>
  <c r="L2628" i="5"/>
  <c r="M2628" i="5" s="1"/>
  <c r="E2629" i="5"/>
  <c r="F2629" i="5"/>
  <c r="G2629" i="5"/>
  <c r="H2629" i="5"/>
  <c r="L2629" i="5"/>
  <c r="M2629" i="5" s="1"/>
  <c r="E2630" i="5"/>
  <c r="F2630" i="5"/>
  <c r="G2630" i="5"/>
  <c r="H2630" i="5"/>
  <c r="L2630" i="5"/>
  <c r="M2630" i="5" s="1"/>
  <c r="E2631" i="5"/>
  <c r="F2631" i="5"/>
  <c r="G2631" i="5"/>
  <c r="H2631" i="5"/>
  <c r="L2631" i="5"/>
  <c r="M2631" i="5" s="1"/>
  <c r="E2632" i="5"/>
  <c r="F2632" i="5"/>
  <c r="G2632" i="5"/>
  <c r="H2632" i="5"/>
  <c r="L2632" i="5"/>
  <c r="M2632" i="5" s="1"/>
  <c r="E2633" i="5"/>
  <c r="F2633" i="5"/>
  <c r="G2633" i="5"/>
  <c r="H2633" i="5"/>
  <c r="L2633" i="5"/>
  <c r="M2633" i="5" s="1"/>
  <c r="E2634" i="5"/>
  <c r="F2634" i="5"/>
  <c r="G2634" i="5"/>
  <c r="H2634" i="5"/>
  <c r="L2634" i="5"/>
  <c r="M2634" i="5" s="1"/>
  <c r="E2635" i="5"/>
  <c r="F2635" i="5"/>
  <c r="G2635" i="5"/>
  <c r="H2635" i="5"/>
  <c r="L2635" i="5"/>
  <c r="M2635" i="5" s="1"/>
  <c r="E2636" i="5"/>
  <c r="F2636" i="5"/>
  <c r="G2636" i="5"/>
  <c r="H2636" i="5"/>
  <c r="L2636" i="5"/>
  <c r="M2636" i="5" s="1"/>
  <c r="E2637" i="5"/>
  <c r="F2637" i="5"/>
  <c r="G2637" i="5"/>
  <c r="H2637" i="5"/>
  <c r="L2637" i="5"/>
  <c r="M2637" i="5" s="1"/>
  <c r="E2638" i="5"/>
  <c r="F2638" i="5"/>
  <c r="G2638" i="5"/>
  <c r="H2638" i="5"/>
  <c r="L2638" i="5"/>
  <c r="M2638" i="5" s="1"/>
  <c r="E2639" i="5"/>
  <c r="F2639" i="5"/>
  <c r="G2639" i="5"/>
  <c r="H2639" i="5"/>
  <c r="L2639" i="5"/>
  <c r="M2639" i="5" s="1"/>
  <c r="E2640" i="5"/>
  <c r="F2640" i="5"/>
  <c r="G2640" i="5"/>
  <c r="H2640" i="5"/>
  <c r="L2640" i="5"/>
  <c r="M2640" i="5" s="1"/>
  <c r="E2641" i="5"/>
  <c r="F2641" i="5"/>
  <c r="G2641" i="5"/>
  <c r="H2641" i="5"/>
  <c r="L2641" i="5"/>
  <c r="M2641" i="5" s="1"/>
  <c r="E2642" i="5"/>
  <c r="F2642" i="5"/>
  <c r="G2642" i="5"/>
  <c r="H2642" i="5"/>
  <c r="L2642" i="5"/>
  <c r="M2642" i="5" s="1"/>
  <c r="E2643" i="5"/>
  <c r="F2643" i="5"/>
  <c r="G2643" i="5"/>
  <c r="H2643" i="5"/>
  <c r="L2643" i="5"/>
  <c r="M2643" i="5" s="1"/>
  <c r="E2644" i="5"/>
  <c r="F2644" i="5"/>
  <c r="G2644" i="5"/>
  <c r="H2644" i="5"/>
  <c r="L2644" i="5"/>
  <c r="M2644" i="5" s="1"/>
  <c r="E2645" i="5"/>
  <c r="F2645" i="5"/>
  <c r="G2645" i="5"/>
  <c r="H2645" i="5"/>
  <c r="L2645" i="5"/>
  <c r="M2645" i="5" s="1"/>
  <c r="E2646" i="5"/>
  <c r="F2646" i="5"/>
  <c r="G2646" i="5"/>
  <c r="H2646" i="5"/>
  <c r="L2646" i="5"/>
  <c r="M2646" i="5" s="1"/>
  <c r="E2647" i="5"/>
  <c r="F2647" i="5"/>
  <c r="G2647" i="5"/>
  <c r="H2647" i="5"/>
  <c r="L2647" i="5"/>
  <c r="M2647" i="5" s="1"/>
  <c r="E2648" i="5"/>
  <c r="F2648" i="5"/>
  <c r="G2648" i="5"/>
  <c r="H2648" i="5"/>
  <c r="L2648" i="5"/>
  <c r="M2648" i="5" s="1"/>
  <c r="E2649" i="5"/>
  <c r="F2649" i="5"/>
  <c r="G2649" i="5"/>
  <c r="H2649" i="5"/>
  <c r="L2649" i="5"/>
  <c r="M2649" i="5" s="1"/>
  <c r="E2650" i="5"/>
  <c r="F2650" i="5"/>
  <c r="G2650" i="5"/>
  <c r="H2650" i="5"/>
  <c r="L2650" i="5"/>
  <c r="M2650" i="5" s="1"/>
  <c r="E2651" i="5"/>
  <c r="F2651" i="5"/>
  <c r="G2651" i="5"/>
  <c r="H2651" i="5"/>
  <c r="L2651" i="5"/>
  <c r="M2651" i="5" s="1"/>
  <c r="E2652" i="5"/>
  <c r="F2652" i="5"/>
  <c r="G2652" i="5"/>
  <c r="H2652" i="5"/>
  <c r="L2652" i="5"/>
  <c r="M2652" i="5" s="1"/>
  <c r="E2653" i="5"/>
  <c r="F2653" i="5"/>
  <c r="G2653" i="5"/>
  <c r="H2653" i="5"/>
  <c r="L2653" i="5"/>
  <c r="M2653" i="5" s="1"/>
  <c r="E2654" i="5"/>
  <c r="F2654" i="5"/>
  <c r="G2654" i="5"/>
  <c r="H2654" i="5"/>
  <c r="L2654" i="5"/>
  <c r="M2654" i="5" s="1"/>
  <c r="E2655" i="5"/>
  <c r="F2655" i="5"/>
  <c r="G2655" i="5"/>
  <c r="H2655" i="5"/>
  <c r="L2655" i="5"/>
  <c r="M2655" i="5" s="1"/>
  <c r="E2656" i="5"/>
  <c r="F2656" i="5"/>
  <c r="G2656" i="5"/>
  <c r="H2656" i="5"/>
  <c r="L2656" i="5"/>
  <c r="M2656" i="5" s="1"/>
  <c r="E2657" i="5"/>
  <c r="F2657" i="5"/>
  <c r="G2657" i="5"/>
  <c r="H2657" i="5"/>
  <c r="L2657" i="5"/>
  <c r="M2657" i="5" s="1"/>
  <c r="E2658" i="5"/>
  <c r="F2658" i="5"/>
  <c r="G2658" i="5"/>
  <c r="H2658" i="5"/>
  <c r="L2658" i="5"/>
  <c r="M2658" i="5" s="1"/>
  <c r="E2659" i="5"/>
  <c r="F2659" i="5"/>
  <c r="G2659" i="5"/>
  <c r="H2659" i="5"/>
  <c r="L2659" i="5"/>
  <c r="M2659" i="5" s="1"/>
  <c r="E2660" i="5"/>
  <c r="F2660" i="5"/>
  <c r="G2660" i="5"/>
  <c r="H2660" i="5"/>
  <c r="L2660" i="5"/>
  <c r="M2660" i="5" s="1"/>
  <c r="E2661" i="5"/>
  <c r="F2661" i="5"/>
  <c r="G2661" i="5"/>
  <c r="H2661" i="5"/>
  <c r="L2661" i="5"/>
  <c r="M2661" i="5" s="1"/>
  <c r="E2662" i="5"/>
  <c r="F2662" i="5"/>
  <c r="G2662" i="5"/>
  <c r="H2662" i="5"/>
  <c r="L2662" i="5"/>
  <c r="M2662" i="5" s="1"/>
  <c r="E2663" i="5"/>
  <c r="F2663" i="5"/>
  <c r="G2663" i="5"/>
  <c r="H2663" i="5"/>
  <c r="L2663" i="5"/>
  <c r="M2663" i="5" s="1"/>
  <c r="E2664" i="5"/>
  <c r="F2664" i="5"/>
  <c r="G2664" i="5"/>
  <c r="H2664" i="5"/>
  <c r="L2664" i="5"/>
  <c r="M2664" i="5" s="1"/>
  <c r="E2665" i="5"/>
  <c r="F2665" i="5"/>
  <c r="G2665" i="5"/>
  <c r="H2665" i="5"/>
  <c r="L2665" i="5"/>
  <c r="M2665" i="5" s="1"/>
  <c r="E2666" i="5"/>
  <c r="F2666" i="5"/>
  <c r="G2666" i="5"/>
  <c r="H2666" i="5"/>
  <c r="L2666" i="5"/>
  <c r="M2666" i="5" s="1"/>
  <c r="E2667" i="5"/>
  <c r="F2667" i="5"/>
  <c r="G2667" i="5"/>
  <c r="H2667" i="5"/>
  <c r="L2667" i="5"/>
  <c r="M2667" i="5" s="1"/>
  <c r="E2668" i="5"/>
  <c r="F2668" i="5"/>
  <c r="G2668" i="5"/>
  <c r="H2668" i="5"/>
  <c r="L2668" i="5"/>
  <c r="M2668" i="5" s="1"/>
  <c r="E2669" i="5"/>
  <c r="F2669" i="5"/>
  <c r="G2669" i="5"/>
  <c r="H2669" i="5"/>
  <c r="L2669" i="5"/>
  <c r="M2669" i="5" s="1"/>
  <c r="E2670" i="5"/>
  <c r="F2670" i="5"/>
  <c r="G2670" i="5"/>
  <c r="H2670" i="5"/>
  <c r="L2670" i="5"/>
  <c r="M2670" i="5" s="1"/>
  <c r="E2671" i="5"/>
  <c r="F2671" i="5"/>
  <c r="G2671" i="5"/>
  <c r="H2671" i="5"/>
  <c r="L2671" i="5"/>
  <c r="M2671" i="5" s="1"/>
  <c r="E2672" i="5"/>
  <c r="F2672" i="5"/>
  <c r="G2672" i="5"/>
  <c r="H2672" i="5"/>
  <c r="L2672" i="5"/>
  <c r="M2672" i="5" s="1"/>
  <c r="E2673" i="5"/>
  <c r="F2673" i="5"/>
  <c r="G2673" i="5"/>
  <c r="H2673" i="5"/>
  <c r="L2673" i="5"/>
  <c r="M2673" i="5" s="1"/>
  <c r="E2674" i="5"/>
  <c r="F2674" i="5"/>
  <c r="G2674" i="5"/>
  <c r="H2674" i="5"/>
  <c r="L2674" i="5"/>
  <c r="M2674" i="5" s="1"/>
  <c r="E2675" i="5"/>
  <c r="F2675" i="5"/>
  <c r="G2675" i="5"/>
  <c r="H2675" i="5"/>
  <c r="L2675" i="5"/>
  <c r="M2675" i="5" s="1"/>
  <c r="E2676" i="5"/>
  <c r="F2676" i="5"/>
  <c r="G2676" i="5"/>
  <c r="H2676" i="5"/>
  <c r="L2676" i="5"/>
  <c r="M2676" i="5" s="1"/>
  <c r="E2677" i="5"/>
  <c r="F2677" i="5"/>
  <c r="G2677" i="5"/>
  <c r="H2677" i="5"/>
  <c r="L2677" i="5"/>
  <c r="M2677" i="5" s="1"/>
  <c r="E2678" i="5"/>
  <c r="F2678" i="5"/>
  <c r="G2678" i="5"/>
  <c r="H2678" i="5"/>
  <c r="L2678" i="5"/>
  <c r="M2678" i="5" s="1"/>
  <c r="E2679" i="5"/>
  <c r="F2679" i="5"/>
  <c r="G2679" i="5"/>
  <c r="H2679" i="5"/>
  <c r="L2679" i="5"/>
  <c r="M2679" i="5" s="1"/>
  <c r="E2680" i="5"/>
  <c r="F2680" i="5"/>
  <c r="G2680" i="5"/>
  <c r="H2680" i="5"/>
  <c r="L2680" i="5"/>
  <c r="M2680" i="5" s="1"/>
  <c r="E2681" i="5"/>
  <c r="F2681" i="5"/>
  <c r="G2681" i="5"/>
  <c r="H2681" i="5"/>
  <c r="L2681" i="5"/>
  <c r="M2681" i="5" s="1"/>
  <c r="E2682" i="5"/>
  <c r="F2682" i="5"/>
  <c r="G2682" i="5"/>
  <c r="H2682" i="5"/>
  <c r="L2682" i="5"/>
  <c r="M2682" i="5" s="1"/>
  <c r="E2683" i="5"/>
  <c r="F2683" i="5"/>
  <c r="G2683" i="5"/>
  <c r="H2683" i="5"/>
  <c r="L2683" i="5"/>
  <c r="M2683" i="5" s="1"/>
  <c r="E2684" i="5"/>
  <c r="F2684" i="5"/>
  <c r="G2684" i="5"/>
  <c r="H2684" i="5"/>
  <c r="L2684" i="5"/>
  <c r="M2684" i="5" s="1"/>
  <c r="E2685" i="5"/>
  <c r="F2685" i="5"/>
  <c r="G2685" i="5"/>
  <c r="H2685" i="5"/>
  <c r="L2685" i="5"/>
  <c r="M2685" i="5" s="1"/>
  <c r="E2686" i="5"/>
  <c r="F2686" i="5"/>
  <c r="G2686" i="5"/>
  <c r="H2686" i="5"/>
  <c r="L2686" i="5"/>
  <c r="M2686" i="5" s="1"/>
  <c r="E2687" i="5"/>
  <c r="F2687" i="5"/>
  <c r="G2687" i="5"/>
  <c r="H2687" i="5"/>
  <c r="L2687" i="5"/>
  <c r="M2687" i="5" s="1"/>
  <c r="E2688" i="5"/>
  <c r="F2688" i="5"/>
  <c r="G2688" i="5"/>
  <c r="H2688" i="5"/>
  <c r="L2688" i="5"/>
  <c r="M2688" i="5" s="1"/>
  <c r="E2689" i="5"/>
  <c r="F2689" i="5"/>
  <c r="G2689" i="5"/>
  <c r="H2689" i="5"/>
  <c r="L2689" i="5"/>
  <c r="M2689" i="5" s="1"/>
  <c r="E2690" i="5"/>
  <c r="F2690" i="5"/>
  <c r="G2690" i="5"/>
  <c r="H2690" i="5"/>
  <c r="L2690" i="5"/>
  <c r="M2690" i="5" s="1"/>
  <c r="E2691" i="5"/>
  <c r="F2691" i="5"/>
  <c r="G2691" i="5"/>
  <c r="H2691" i="5"/>
  <c r="L2691" i="5"/>
  <c r="M2691" i="5" s="1"/>
  <c r="E2692" i="5"/>
  <c r="F2692" i="5"/>
  <c r="G2692" i="5"/>
  <c r="H2692" i="5"/>
  <c r="L2692" i="5"/>
  <c r="M2692" i="5" s="1"/>
  <c r="E2693" i="5"/>
  <c r="F2693" i="5"/>
  <c r="G2693" i="5"/>
  <c r="H2693" i="5"/>
  <c r="L2693" i="5"/>
  <c r="M2693" i="5" s="1"/>
  <c r="E2694" i="5"/>
  <c r="F2694" i="5"/>
  <c r="G2694" i="5"/>
  <c r="H2694" i="5"/>
  <c r="L2694" i="5"/>
  <c r="M2694" i="5" s="1"/>
  <c r="E2695" i="5"/>
  <c r="F2695" i="5"/>
  <c r="G2695" i="5"/>
  <c r="H2695" i="5"/>
  <c r="L2695" i="5"/>
  <c r="M2695" i="5" s="1"/>
  <c r="E2696" i="5"/>
  <c r="F2696" i="5"/>
  <c r="G2696" i="5"/>
  <c r="H2696" i="5"/>
  <c r="L2696" i="5"/>
  <c r="M2696" i="5" s="1"/>
  <c r="E2697" i="5"/>
  <c r="F2697" i="5"/>
  <c r="G2697" i="5"/>
  <c r="H2697" i="5"/>
  <c r="L2697" i="5"/>
  <c r="M2697" i="5" s="1"/>
  <c r="E2698" i="5"/>
  <c r="F2698" i="5"/>
  <c r="G2698" i="5"/>
  <c r="H2698" i="5"/>
  <c r="L2698" i="5"/>
  <c r="M2698" i="5" s="1"/>
  <c r="E2699" i="5"/>
  <c r="F2699" i="5"/>
  <c r="G2699" i="5"/>
  <c r="H2699" i="5"/>
  <c r="L2699" i="5"/>
  <c r="M2699" i="5" s="1"/>
  <c r="E2700" i="5"/>
  <c r="F2700" i="5"/>
  <c r="G2700" i="5"/>
  <c r="H2700" i="5"/>
  <c r="L2700" i="5"/>
  <c r="M2700" i="5" s="1"/>
  <c r="E2701" i="5"/>
  <c r="F2701" i="5"/>
  <c r="G2701" i="5"/>
  <c r="H2701" i="5"/>
  <c r="L2701" i="5"/>
  <c r="M2701" i="5" s="1"/>
  <c r="E2702" i="5"/>
  <c r="F2702" i="5"/>
  <c r="G2702" i="5"/>
  <c r="H2702" i="5"/>
  <c r="L2702" i="5"/>
  <c r="M2702" i="5" s="1"/>
  <c r="E2703" i="5"/>
  <c r="F2703" i="5"/>
  <c r="G2703" i="5"/>
  <c r="H2703" i="5"/>
  <c r="L2703" i="5"/>
  <c r="M2703" i="5" s="1"/>
  <c r="E2704" i="5"/>
  <c r="F2704" i="5"/>
  <c r="G2704" i="5"/>
  <c r="H2704" i="5"/>
  <c r="L2704" i="5"/>
  <c r="M2704" i="5" s="1"/>
  <c r="E2705" i="5"/>
  <c r="F2705" i="5"/>
  <c r="G2705" i="5"/>
  <c r="H2705" i="5"/>
  <c r="L2705" i="5"/>
  <c r="M2705" i="5" s="1"/>
  <c r="E2706" i="5"/>
  <c r="F2706" i="5"/>
  <c r="G2706" i="5"/>
  <c r="H2706" i="5"/>
  <c r="L2706" i="5"/>
  <c r="M2706" i="5" s="1"/>
  <c r="E2707" i="5"/>
  <c r="F2707" i="5"/>
  <c r="G2707" i="5"/>
  <c r="H2707" i="5"/>
  <c r="L2707" i="5"/>
  <c r="M2707" i="5" s="1"/>
  <c r="E2708" i="5"/>
  <c r="F2708" i="5"/>
  <c r="G2708" i="5"/>
  <c r="H2708" i="5"/>
  <c r="L2708" i="5"/>
  <c r="M2708" i="5" s="1"/>
  <c r="E2709" i="5"/>
  <c r="F2709" i="5"/>
  <c r="G2709" i="5"/>
  <c r="H2709" i="5"/>
  <c r="L2709" i="5"/>
  <c r="M2709" i="5" s="1"/>
  <c r="E2710" i="5"/>
  <c r="F2710" i="5"/>
  <c r="G2710" i="5"/>
  <c r="H2710" i="5"/>
  <c r="L2710" i="5"/>
  <c r="M2710" i="5" s="1"/>
  <c r="E2711" i="5"/>
  <c r="F2711" i="5"/>
  <c r="G2711" i="5"/>
  <c r="H2711" i="5"/>
  <c r="L2711" i="5"/>
  <c r="M2711" i="5" s="1"/>
  <c r="E2712" i="5"/>
  <c r="F2712" i="5"/>
  <c r="G2712" i="5"/>
  <c r="H2712" i="5"/>
  <c r="L2712" i="5"/>
  <c r="M2712" i="5" s="1"/>
  <c r="E2713" i="5"/>
  <c r="F2713" i="5"/>
  <c r="G2713" i="5"/>
  <c r="H2713" i="5"/>
  <c r="L2713" i="5"/>
  <c r="M2713" i="5" s="1"/>
  <c r="E2714" i="5"/>
  <c r="F2714" i="5"/>
  <c r="G2714" i="5"/>
  <c r="H2714" i="5"/>
  <c r="L2714" i="5"/>
  <c r="M2714" i="5" s="1"/>
  <c r="E2715" i="5"/>
  <c r="F2715" i="5"/>
  <c r="G2715" i="5"/>
  <c r="H2715" i="5"/>
  <c r="L2715" i="5"/>
  <c r="M2715" i="5" s="1"/>
  <c r="E2716" i="5"/>
  <c r="F2716" i="5"/>
  <c r="G2716" i="5"/>
  <c r="H2716" i="5"/>
  <c r="L2716" i="5"/>
  <c r="M2716" i="5" s="1"/>
  <c r="E2717" i="5"/>
  <c r="F2717" i="5"/>
  <c r="G2717" i="5"/>
  <c r="H2717" i="5"/>
  <c r="L2717" i="5"/>
  <c r="M2717" i="5" s="1"/>
  <c r="E2718" i="5"/>
  <c r="F2718" i="5"/>
  <c r="G2718" i="5"/>
  <c r="H2718" i="5"/>
  <c r="L2718" i="5"/>
  <c r="M2718" i="5" s="1"/>
  <c r="E2719" i="5"/>
  <c r="F2719" i="5"/>
  <c r="G2719" i="5"/>
  <c r="H2719" i="5"/>
  <c r="L2719" i="5"/>
  <c r="M2719" i="5" s="1"/>
  <c r="E2720" i="5"/>
  <c r="F2720" i="5"/>
  <c r="G2720" i="5"/>
  <c r="H2720" i="5"/>
  <c r="L2720" i="5"/>
  <c r="M2720" i="5" s="1"/>
  <c r="E2721" i="5"/>
  <c r="F2721" i="5"/>
  <c r="G2721" i="5"/>
  <c r="H2721" i="5"/>
  <c r="L2721" i="5"/>
  <c r="M2721" i="5" s="1"/>
  <c r="E2722" i="5"/>
  <c r="F2722" i="5"/>
  <c r="G2722" i="5"/>
  <c r="H2722" i="5"/>
  <c r="L2722" i="5"/>
  <c r="M2722" i="5" s="1"/>
  <c r="E2723" i="5"/>
  <c r="F2723" i="5"/>
  <c r="G2723" i="5"/>
  <c r="H2723" i="5"/>
  <c r="L2723" i="5"/>
  <c r="M2723" i="5" s="1"/>
  <c r="E2724" i="5"/>
  <c r="F2724" i="5"/>
  <c r="G2724" i="5"/>
  <c r="H2724" i="5"/>
  <c r="L2724" i="5"/>
  <c r="M2724" i="5" s="1"/>
  <c r="E2725" i="5"/>
  <c r="F2725" i="5"/>
  <c r="G2725" i="5"/>
  <c r="H2725" i="5"/>
  <c r="L2725" i="5"/>
  <c r="M2725" i="5" s="1"/>
  <c r="E2726" i="5"/>
  <c r="F2726" i="5"/>
  <c r="G2726" i="5"/>
  <c r="H2726" i="5"/>
  <c r="L2726" i="5"/>
  <c r="M2726" i="5" s="1"/>
  <c r="E2727" i="5"/>
  <c r="F2727" i="5"/>
  <c r="G2727" i="5"/>
  <c r="H2727" i="5"/>
  <c r="L2727" i="5"/>
  <c r="M2727" i="5" s="1"/>
  <c r="E2728" i="5"/>
  <c r="F2728" i="5"/>
  <c r="G2728" i="5"/>
  <c r="H2728" i="5"/>
  <c r="L2728" i="5"/>
  <c r="M2728" i="5" s="1"/>
  <c r="E2729" i="5"/>
  <c r="F2729" i="5"/>
  <c r="G2729" i="5"/>
  <c r="H2729" i="5"/>
  <c r="L2729" i="5"/>
  <c r="M2729" i="5" s="1"/>
  <c r="E2730" i="5"/>
  <c r="F2730" i="5"/>
  <c r="G2730" i="5"/>
  <c r="H2730" i="5"/>
  <c r="L2730" i="5"/>
  <c r="M2730" i="5" s="1"/>
  <c r="E2731" i="5"/>
  <c r="F2731" i="5"/>
  <c r="G2731" i="5"/>
  <c r="H2731" i="5"/>
  <c r="L2731" i="5"/>
  <c r="M2731" i="5" s="1"/>
  <c r="E2732" i="5"/>
  <c r="F2732" i="5"/>
  <c r="G2732" i="5"/>
  <c r="H2732" i="5"/>
  <c r="L2732" i="5"/>
  <c r="M2732" i="5" s="1"/>
  <c r="E2733" i="5"/>
  <c r="F2733" i="5"/>
  <c r="G2733" i="5"/>
  <c r="H2733" i="5"/>
  <c r="L2733" i="5"/>
  <c r="M2733" i="5" s="1"/>
  <c r="E2734" i="5"/>
  <c r="F2734" i="5"/>
  <c r="G2734" i="5"/>
  <c r="H2734" i="5"/>
  <c r="L2734" i="5"/>
  <c r="M2734" i="5" s="1"/>
  <c r="E2735" i="5"/>
  <c r="F2735" i="5"/>
  <c r="G2735" i="5"/>
  <c r="H2735" i="5"/>
  <c r="L2735" i="5"/>
  <c r="M2735" i="5" s="1"/>
  <c r="E2736" i="5"/>
  <c r="F2736" i="5"/>
  <c r="G2736" i="5"/>
  <c r="H2736" i="5"/>
  <c r="L2736" i="5"/>
  <c r="M2736" i="5" s="1"/>
  <c r="E2737" i="5"/>
  <c r="F2737" i="5"/>
  <c r="G2737" i="5"/>
  <c r="H2737" i="5"/>
  <c r="L2737" i="5"/>
  <c r="M2737" i="5" s="1"/>
  <c r="E2738" i="5"/>
  <c r="F2738" i="5"/>
  <c r="G2738" i="5"/>
  <c r="H2738" i="5"/>
  <c r="L2738" i="5"/>
  <c r="M2738" i="5" s="1"/>
  <c r="E2739" i="5"/>
  <c r="F2739" i="5"/>
  <c r="G2739" i="5"/>
  <c r="H2739" i="5"/>
  <c r="L2739" i="5"/>
  <c r="M2739" i="5" s="1"/>
  <c r="E2740" i="5"/>
  <c r="F2740" i="5"/>
  <c r="G2740" i="5"/>
  <c r="H2740" i="5"/>
  <c r="L2740" i="5"/>
  <c r="M2740" i="5" s="1"/>
  <c r="E2741" i="5"/>
  <c r="F2741" i="5"/>
  <c r="G2741" i="5"/>
  <c r="H2741" i="5"/>
  <c r="L2741" i="5"/>
  <c r="M2741" i="5" s="1"/>
  <c r="E2742" i="5"/>
  <c r="F2742" i="5"/>
  <c r="G2742" i="5"/>
  <c r="H2742" i="5"/>
  <c r="L2742" i="5"/>
  <c r="M2742" i="5" s="1"/>
  <c r="E2743" i="5"/>
  <c r="F2743" i="5"/>
  <c r="G2743" i="5"/>
  <c r="H2743" i="5"/>
  <c r="L2743" i="5"/>
  <c r="M2743" i="5" s="1"/>
  <c r="E2744" i="5"/>
  <c r="F2744" i="5"/>
  <c r="G2744" i="5"/>
  <c r="H2744" i="5"/>
  <c r="L2744" i="5"/>
  <c r="M2744" i="5" s="1"/>
  <c r="E2745" i="5"/>
  <c r="F2745" i="5"/>
  <c r="G2745" i="5"/>
  <c r="H2745" i="5"/>
  <c r="L2745" i="5"/>
  <c r="M2745" i="5" s="1"/>
  <c r="E2746" i="5"/>
  <c r="F2746" i="5"/>
  <c r="G2746" i="5"/>
  <c r="H2746" i="5"/>
  <c r="L2746" i="5"/>
  <c r="M2746" i="5" s="1"/>
  <c r="E2747" i="5"/>
  <c r="F2747" i="5"/>
  <c r="G2747" i="5"/>
  <c r="H2747" i="5"/>
  <c r="L2747" i="5"/>
  <c r="M2747" i="5" s="1"/>
  <c r="E2748" i="5"/>
  <c r="F2748" i="5"/>
  <c r="G2748" i="5"/>
  <c r="H2748" i="5"/>
  <c r="L2748" i="5"/>
  <c r="M2748" i="5" s="1"/>
  <c r="E2749" i="5"/>
  <c r="F2749" i="5"/>
  <c r="G2749" i="5"/>
  <c r="H2749" i="5"/>
  <c r="L2749" i="5"/>
  <c r="M2749" i="5" s="1"/>
  <c r="E2750" i="5"/>
  <c r="F2750" i="5"/>
  <c r="G2750" i="5"/>
  <c r="H2750" i="5"/>
  <c r="L2750" i="5"/>
  <c r="M2750" i="5" s="1"/>
  <c r="E2751" i="5"/>
  <c r="F2751" i="5"/>
  <c r="G2751" i="5"/>
  <c r="H2751" i="5"/>
  <c r="L2751" i="5"/>
  <c r="M2751" i="5" s="1"/>
  <c r="E2752" i="5"/>
  <c r="F2752" i="5"/>
  <c r="G2752" i="5"/>
  <c r="H2752" i="5"/>
  <c r="L2752" i="5"/>
  <c r="M2752" i="5" s="1"/>
  <c r="E2753" i="5"/>
  <c r="F2753" i="5"/>
  <c r="G2753" i="5"/>
  <c r="H2753" i="5"/>
  <c r="L2753" i="5"/>
  <c r="M2753" i="5" s="1"/>
  <c r="E2754" i="5"/>
  <c r="F2754" i="5"/>
  <c r="G2754" i="5"/>
  <c r="H2754" i="5"/>
  <c r="L2754" i="5"/>
  <c r="M2754" i="5" s="1"/>
  <c r="E2755" i="5"/>
  <c r="F2755" i="5"/>
  <c r="G2755" i="5"/>
  <c r="H2755" i="5"/>
  <c r="L2755" i="5"/>
  <c r="M2755" i="5" s="1"/>
  <c r="E2756" i="5"/>
  <c r="F2756" i="5"/>
  <c r="G2756" i="5"/>
  <c r="H2756" i="5"/>
  <c r="L2756" i="5"/>
  <c r="M2756" i="5" s="1"/>
  <c r="E2757" i="5"/>
  <c r="F2757" i="5"/>
  <c r="G2757" i="5"/>
  <c r="H2757" i="5"/>
  <c r="L2757" i="5"/>
  <c r="M2757" i="5" s="1"/>
  <c r="E2758" i="5"/>
  <c r="F2758" i="5"/>
  <c r="G2758" i="5"/>
  <c r="H2758" i="5"/>
  <c r="L2758" i="5"/>
  <c r="M2758" i="5" s="1"/>
  <c r="E2759" i="5"/>
  <c r="F2759" i="5"/>
  <c r="G2759" i="5"/>
  <c r="H2759" i="5"/>
  <c r="L2759" i="5"/>
  <c r="M2759" i="5" s="1"/>
  <c r="E2760" i="5"/>
  <c r="F2760" i="5"/>
  <c r="G2760" i="5"/>
  <c r="H2760" i="5"/>
  <c r="L2760" i="5"/>
  <c r="M2760" i="5" s="1"/>
  <c r="E2761" i="5"/>
  <c r="F2761" i="5"/>
  <c r="G2761" i="5"/>
  <c r="H2761" i="5"/>
  <c r="L2761" i="5"/>
  <c r="M2761" i="5" s="1"/>
  <c r="E2762" i="5"/>
  <c r="F2762" i="5"/>
  <c r="G2762" i="5"/>
  <c r="H2762" i="5"/>
  <c r="L2762" i="5"/>
  <c r="M2762" i="5" s="1"/>
  <c r="E2763" i="5"/>
  <c r="F2763" i="5"/>
  <c r="G2763" i="5"/>
  <c r="H2763" i="5"/>
  <c r="L2763" i="5"/>
  <c r="M2763" i="5" s="1"/>
  <c r="E2764" i="5"/>
  <c r="F2764" i="5"/>
  <c r="G2764" i="5"/>
  <c r="H2764" i="5"/>
  <c r="L2764" i="5"/>
  <c r="M2764" i="5" s="1"/>
  <c r="E2765" i="5"/>
  <c r="F2765" i="5"/>
  <c r="G2765" i="5"/>
  <c r="H2765" i="5"/>
  <c r="L2765" i="5"/>
  <c r="M2765" i="5" s="1"/>
  <c r="E2766" i="5"/>
  <c r="F2766" i="5"/>
  <c r="G2766" i="5"/>
  <c r="H2766" i="5"/>
  <c r="L2766" i="5"/>
  <c r="M2766" i="5" s="1"/>
  <c r="E2767" i="5"/>
  <c r="F2767" i="5"/>
  <c r="G2767" i="5"/>
  <c r="H2767" i="5"/>
  <c r="L2767" i="5"/>
  <c r="M2767" i="5" s="1"/>
  <c r="E2768" i="5"/>
  <c r="F2768" i="5"/>
  <c r="G2768" i="5"/>
  <c r="H2768" i="5"/>
  <c r="L2768" i="5"/>
  <c r="M2768" i="5" s="1"/>
  <c r="E2769" i="5"/>
  <c r="F2769" i="5"/>
  <c r="G2769" i="5"/>
  <c r="H2769" i="5"/>
  <c r="L2769" i="5"/>
  <c r="M2769" i="5" s="1"/>
  <c r="E2770" i="5"/>
  <c r="F2770" i="5"/>
  <c r="G2770" i="5"/>
  <c r="H2770" i="5"/>
  <c r="L2770" i="5"/>
  <c r="M2770" i="5" s="1"/>
  <c r="E2771" i="5"/>
  <c r="F2771" i="5"/>
  <c r="G2771" i="5"/>
  <c r="H2771" i="5"/>
  <c r="L2771" i="5"/>
  <c r="M2771" i="5" s="1"/>
  <c r="E2772" i="5"/>
  <c r="F2772" i="5"/>
  <c r="G2772" i="5"/>
  <c r="H2772" i="5"/>
  <c r="L2772" i="5"/>
  <c r="M2772" i="5" s="1"/>
  <c r="E2773" i="5"/>
  <c r="F2773" i="5"/>
  <c r="G2773" i="5"/>
  <c r="H2773" i="5"/>
  <c r="L2773" i="5"/>
  <c r="M2773" i="5" s="1"/>
  <c r="E2774" i="5"/>
  <c r="F2774" i="5"/>
  <c r="G2774" i="5"/>
  <c r="H2774" i="5"/>
  <c r="L2774" i="5"/>
  <c r="M2774" i="5" s="1"/>
  <c r="E2775" i="5"/>
  <c r="F2775" i="5"/>
  <c r="G2775" i="5"/>
  <c r="H2775" i="5"/>
  <c r="L2775" i="5"/>
  <c r="M2775" i="5" s="1"/>
  <c r="E2776" i="5"/>
  <c r="F2776" i="5"/>
  <c r="G2776" i="5"/>
  <c r="H2776" i="5"/>
  <c r="L2776" i="5"/>
  <c r="M2776" i="5" s="1"/>
  <c r="E2777" i="5"/>
  <c r="F2777" i="5"/>
  <c r="G2777" i="5"/>
  <c r="H2777" i="5"/>
  <c r="L2777" i="5"/>
  <c r="M2777" i="5" s="1"/>
  <c r="E2778" i="5"/>
  <c r="F2778" i="5"/>
  <c r="G2778" i="5"/>
  <c r="H2778" i="5"/>
  <c r="L2778" i="5"/>
  <c r="M2778" i="5" s="1"/>
  <c r="E2779" i="5"/>
  <c r="F2779" i="5"/>
  <c r="G2779" i="5"/>
  <c r="H2779" i="5"/>
  <c r="L2779" i="5"/>
  <c r="M2779" i="5" s="1"/>
  <c r="E2780" i="5"/>
  <c r="F2780" i="5"/>
  <c r="G2780" i="5"/>
  <c r="H2780" i="5"/>
  <c r="L2780" i="5"/>
  <c r="M2780" i="5" s="1"/>
  <c r="E2781" i="5"/>
  <c r="F2781" i="5"/>
  <c r="G2781" i="5"/>
  <c r="H2781" i="5"/>
  <c r="L2781" i="5"/>
  <c r="M2781" i="5" s="1"/>
  <c r="E2782" i="5"/>
  <c r="F2782" i="5"/>
  <c r="G2782" i="5"/>
  <c r="H2782" i="5"/>
  <c r="L2782" i="5"/>
  <c r="M2782" i="5" s="1"/>
  <c r="E2783" i="5"/>
  <c r="F2783" i="5"/>
  <c r="G2783" i="5"/>
  <c r="H2783" i="5"/>
  <c r="L2783" i="5"/>
  <c r="M2783" i="5" s="1"/>
  <c r="E2784" i="5"/>
  <c r="F2784" i="5"/>
  <c r="G2784" i="5"/>
  <c r="H2784" i="5"/>
  <c r="L2784" i="5"/>
  <c r="M2784" i="5" s="1"/>
  <c r="E2785" i="5"/>
  <c r="F2785" i="5"/>
  <c r="G2785" i="5"/>
  <c r="H2785" i="5"/>
  <c r="L2785" i="5"/>
  <c r="M2785" i="5" s="1"/>
  <c r="E2786" i="5"/>
  <c r="F2786" i="5"/>
  <c r="G2786" i="5"/>
  <c r="H2786" i="5"/>
  <c r="L2786" i="5"/>
  <c r="M2786" i="5" s="1"/>
  <c r="E2787" i="5"/>
  <c r="F2787" i="5"/>
  <c r="G2787" i="5"/>
  <c r="H2787" i="5"/>
  <c r="L2787" i="5"/>
  <c r="M2787" i="5" s="1"/>
  <c r="E2788" i="5"/>
  <c r="F2788" i="5"/>
  <c r="G2788" i="5"/>
  <c r="H2788" i="5"/>
  <c r="L2788" i="5"/>
  <c r="M2788" i="5" s="1"/>
  <c r="E2789" i="5"/>
  <c r="F2789" i="5"/>
  <c r="G2789" i="5"/>
  <c r="H2789" i="5"/>
  <c r="L2789" i="5"/>
  <c r="M2789" i="5" s="1"/>
  <c r="E2790" i="5"/>
  <c r="F2790" i="5"/>
  <c r="G2790" i="5"/>
  <c r="H2790" i="5"/>
  <c r="L2790" i="5"/>
  <c r="M2790" i="5" s="1"/>
  <c r="E2791" i="5"/>
  <c r="F2791" i="5"/>
  <c r="G2791" i="5"/>
  <c r="H2791" i="5"/>
  <c r="L2791" i="5"/>
  <c r="M2791" i="5" s="1"/>
  <c r="E2792" i="5"/>
  <c r="F2792" i="5"/>
  <c r="G2792" i="5"/>
  <c r="H2792" i="5"/>
  <c r="L2792" i="5"/>
  <c r="M2792" i="5" s="1"/>
  <c r="E2793" i="5"/>
  <c r="F2793" i="5"/>
  <c r="G2793" i="5"/>
  <c r="H2793" i="5"/>
  <c r="L2793" i="5"/>
  <c r="M2793" i="5" s="1"/>
  <c r="E2794" i="5"/>
  <c r="F2794" i="5"/>
  <c r="G2794" i="5"/>
  <c r="H2794" i="5"/>
  <c r="L2794" i="5"/>
  <c r="M2794" i="5" s="1"/>
  <c r="E2795" i="5"/>
  <c r="F2795" i="5"/>
  <c r="G2795" i="5"/>
  <c r="H2795" i="5"/>
  <c r="L2795" i="5"/>
  <c r="M2795" i="5" s="1"/>
  <c r="E2796" i="5"/>
  <c r="F2796" i="5"/>
  <c r="G2796" i="5"/>
  <c r="H2796" i="5"/>
  <c r="L2796" i="5"/>
  <c r="M2796" i="5" s="1"/>
  <c r="E2797" i="5"/>
  <c r="F2797" i="5"/>
  <c r="G2797" i="5"/>
  <c r="H2797" i="5"/>
  <c r="L2797" i="5"/>
  <c r="M2797" i="5" s="1"/>
  <c r="E2798" i="5"/>
  <c r="F2798" i="5"/>
  <c r="G2798" i="5"/>
  <c r="H2798" i="5"/>
  <c r="L2798" i="5"/>
  <c r="M2798" i="5" s="1"/>
  <c r="E2799" i="5"/>
  <c r="F2799" i="5"/>
  <c r="G2799" i="5"/>
  <c r="H2799" i="5"/>
  <c r="L2799" i="5"/>
  <c r="M2799" i="5" s="1"/>
  <c r="E2800" i="5"/>
  <c r="F2800" i="5"/>
  <c r="G2800" i="5"/>
  <c r="H2800" i="5"/>
  <c r="L2800" i="5"/>
  <c r="M2800" i="5" s="1"/>
  <c r="E2801" i="5"/>
  <c r="F2801" i="5"/>
  <c r="G2801" i="5"/>
  <c r="H2801" i="5"/>
  <c r="L2801" i="5"/>
  <c r="M2801" i="5" s="1"/>
  <c r="E2802" i="5"/>
  <c r="F2802" i="5"/>
  <c r="G2802" i="5"/>
  <c r="H2802" i="5"/>
  <c r="L2802" i="5"/>
  <c r="M2802" i="5" s="1"/>
  <c r="E2803" i="5"/>
  <c r="F2803" i="5"/>
  <c r="G2803" i="5"/>
  <c r="H2803" i="5"/>
  <c r="L2803" i="5"/>
  <c r="M2803" i="5" s="1"/>
  <c r="E2804" i="5"/>
  <c r="F2804" i="5"/>
  <c r="G2804" i="5"/>
  <c r="H2804" i="5"/>
  <c r="L2804" i="5"/>
  <c r="M2804" i="5" s="1"/>
  <c r="E2805" i="5"/>
  <c r="F2805" i="5"/>
  <c r="G2805" i="5"/>
  <c r="H2805" i="5"/>
  <c r="L2805" i="5"/>
  <c r="M2805" i="5" s="1"/>
  <c r="E2806" i="5"/>
  <c r="F2806" i="5"/>
  <c r="G2806" i="5"/>
  <c r="H2806" i="5"/>
  <c r="L2806" i="5"/>
  <c r="M2806" i="5" s="1"/>
  <c r="E2807" i="5"/>
  <c r="F2807" i="5"/>
  <c r="G2807" i="5"/>
  <c r="H2807" i="5"/>
  <c r="L2807" i="5"/>
  <c r="M2807" i="5" s="1"/>
  <c r="E2808" i="5"/>
  <c r="F2808" i="5"/>
  <c r="G2808" i="5"/>
  <c r="H2808" i="5"/>
  <c r="L2808" i="5"/>
  <c r="M2808" i="5" s="1"/>
  <c r="E2809" i="5"/>
  <c r="F2809" i="5"/>
  <c r="G2809" i="5"/>
  <c r="H2809" i="5"/>
  <c r="L2809" i="5"/>
  <c r="M2809" i="5" s="1"/>
  <c r="E2810" i="5"/>
  <c r="F2810" i="5"/>
  <c r="G2810" i="5"/>
  <c r="H2810" i="5"/>
  <c r="L2810" i="5"/>
  <c r="M2810" i="5" s="1"/>
  <c r="E2811" i="5"/>
  <c r="F2811" i="5"/>
  <c r="G2811" i="5"/>
  <c r="H2811" i="5"/>
  <c r="L2811" i="5"/>
  <c r="M2811" i="5" s="1"/>
  <c r="E2812" i="5"/>
  <c r="F2812" i="5"/>
  <c r="G2812" i="5"/>
  <c r="H2812" i="5"/>
  <c r="L2812" i="5"/>
  <c r="M2812" i="5" s="1"/>
  <c r="E2813" i="5"/>
  <c r="F2813" i="5"/>
  <c r="G2813" i="5"/>
  <c r="H2813" i="5"/>
  <c r="L2813" i="5"/>
  <c r="M2813" i="5" s="1"/>
  <c r="E2814" i="5"/>
  <c r="F2814" i="5"/>
  <c r="G2814" i="5"/>
  <c r="H2814" i="5"/>
  <c r="L2814" i="5"/>
  <c r="M2814" i="5" s="1"/>
  <c r="E2815" i="5"/>
  <c r="F2815" i="5"/>
  <c r="G2815" i="5"/>
  <c r="H2815" i="5"/>
  <c r="L2815" i="5"/>
  <c r="M2815" i="5" s="1"/>
  <c r="E2816" i="5"/>
  <c r="F2816" i="5"/>
  <c r="G2816" i="5"/>
  <c r="H2816" i="5"/>
  <c r="L2816" i="5"/>
  <c r="M2816" i="5" s="1"/>
  <c r="E2817" i="5"/>
  <c r="F2817" i="5"/>
  <c r="G2817" i="5"/>
  <c r="H2817" i="5"/>
  <c r="L2817" i="5"/>
  <c r="M2817" i="5" s="1"/>
  <c r="E2818" i="5"/>
  <c r="F2818" i="5"/>
  <c r="G2818" i="5"/>
  <c r="H2818" i="5"/>
  <c r="L2818" i="5"/>
  <c r="M2818" i="5" s="1"/>
  <c r="E2819" i="5"/>
  <c r="F2819" i="5"/>
  <c r="G2819" i="5"/>
  <c r="H2819" i="5"/>
  <c r="L2819" i="5"/>
  <c r="M2819" i="5" s="1"/>
  <c r="E2820" i="5"/>
  <c r="F2820" i="5"/>
  <c r="G2820" i="5"/>
  <c r="H2820" i="5"/>
  <c r="L2820" i="5"/>
  <c r="M2820" i="5" s="1"/>
  <c r="E2821" i="5"/>
  <c r="F2821" i="5"/>
  <c r="G2821" i="5"/>
  <c r="H2821" i="5"/>
  <c r="L2821" i="5"/>
  <c r="M2821" i="5" s="1"/>
  <c r="E2822" i="5"/>
  <c r="F2822" i="5"/>
  <c r="G2822" i="5"/>
  <c r="H2822" i="5"/>
  <c r="L2822" i="5"/>
  <c r="M2822" i="5" s="1"/>
  <c r="E2823" i="5"/>
  <c r="F2823" i="5"/>
  <c r="G2823" i="5"/>
  <c r="H2823" i="5"/>
  <c r="L2823" i="5"/>
  <c r="M2823" i="5" s="1"/>
  <c r="E2824" i="5"/>
  <c r="F2824" i="5"/>
  <c r="G2824" i="5"/>
  <c r="H2824" i="5"/>
  <c r="L2824" i="5"/>
  <c r="M2824" i="5" s="1"/>
  <c r="E2825" i="5"/>
  <c r="F2825" i="5"/>
  <c r="G2825" i="5"/>
  <c r="H2825" i="5"/>
  <c r="L2825" i="5"/>
  <c r="M2825" i="5" s="1"/>
  <c r="E2826" i="5"/>
  <c r="F2826" i="5"/>
  <c r="G2826" i="5"/>
  <c r="H2826" i="5"/>
  <c r="L2826" i="5"/>
  <c r="M2826" i="5" s="1"/>
  <c r="E2827" i="5"/>
  <c r="F2827" i="5"/>
  <c r="G2827" i="5"/>
  <c r="H2827" i="5"/>
  <c r="L2827" i="5"/>
  <c r="M2827" i="5" s="1"/>
  <c r="E2828" i="5"/>
  <c r="F2828" i="5"/>
  <c r="G2828" i="5"/>
  <c r="H2828" i="5"/>
  <c r="L2828" i="5"/>
  <c r="M2828" i="5" s="1"/>
  <c r="E2829" i="5"/>
  <c r="F2829" i="5"/>
  <c r="G2829" i="5"/>
  <c r="H2829" i="5"/>
  <c r="L2829" i="5"/>
  <c r="M2829" i="5" s="1"/>
  <c r="E2830" i="5"/>
  <c r="F2830" i="5"/>
  <c r="G2830" i="5"/>
  <c r="H2830" i="5"/>
  <c r="L2830" i="5"/>
  <c r="M2830" i="5" s="1"/>
  <c r="E2831" i="5"/>
  <c r="F2831" i="5"/>
  <c r="G2831" i="5"/>
  <c r="H2831" i="5"/>
  <c r="L2831" i="5"/>
  <c r="M2831" i="5" s="1"/>
  <c r="E2832" i="5"/>
  <c r="F2832" i="5"/>
  <c r="G2832" i="5"/>
  <c r="H2832" i="5"/>
  <c r="L2832" i="5"/>
  <c r="M2832" i="5" s="1"/>
  <c r="E2833" i="5"/>
  <c r="F2833" i="5"/>
  <c r="G2833" i="5"/>
  <c r="H2833" i="5"/>
  <c r="L2833" i="5"/>
  <c r="M2833" i="5" s="1"/>
  <c r="E2834" i="5"/>
  <c r="F2834" i="5"/>
  <c r="G2834" i="5"/>
  <c r="H2834" i="5"/>
  <c r="L2834" i="5"/>
  <c r="M2834" i="5" s="1"/>
  <c r="E2835" i="5"/>
  <c r="F2835" i="5"/>
  <c r="G2835" i="5"/>
  <c r="H2835" i="5"/>
  <c r="L2835" i="5"/>
  <c r="M2835" i="5" s="1"/>
  <c r="E2836" i="5"/>
  <c r="F2836" i="5"/>
  <c r="G2836" i="5"/>
  <c r="H2836" i="5"/>
  <c r="L2836" i="5"/>
  <c r="M2836" i="5" s="1"/>
  <c r="E2837" i="5"/>
  <c r="F2837" i="5"/>
  <c r="G2837" i="5"/>
  <c r="H2837" i="5"/>
  <c r="L2837" i="5"/>
  <c r="M2837" i="5" s="1"/>
  <c r="E2838" i="5"/>
  <c r="F2838" i="5"/>
  <c r="G2838" i="5"/>
  <c r="H2838" i="5"/>
  <c r="L2838" i="5"/>
  <c r="M2838" i="5" s="1"/>
  <c r="E2839" i="5"/>
  <c r="F2839" i="5"/>
  <c r="G2839" i="5"/>
  <c r="H2839" i="5"/>
  <c r="L2839" i="5"/>
  <c r="M2839" i="5" s="1"/>
  <c r="E2840" i="5"/>
  <c r="F2840" i="5"/>
  <c r="G2840" i="5"/>
  <c r="H2840" i="5"/>
  <c r="L2840" i="5"/>
  <c r="M2840" i="5" s="1"/>
  <c r="E2841" i="5"/>
  <c r="F2841" i="5"/>
  <c r="G2841" i="5"/>
  <c r="H2841" i="5"/>
  <c r="L2841" i="5"/>
  <c r="M2841" i="5" s="1"/>
  <c r="E2842" i="5"/>
  <c r="F2842" i="5"/>
  <c r="G2842" i="5"/>
  <c r="H2842" i="5"/>
  <c r="L2842" i="5"/>
  <c r="M2842" i="5" s="1"/>
  <c r="E2843" i="5"/>
  <c r="F2843" i="5"/>
  <c r="G2843" i="5"/>
  <c r="H2843" i="5"/>
  <c r="L2843" i="5"/>
  <c r="M2843" i="5" s="1"/>
  <c r="E2844" i="5"/>
  <c r="F2844" i="5"/>
  <c r="G2844" i="5"/>
  <c r="H2844" i="5"/>
  <c r="L2844" i="5"/>
  <c r="M2844" i="5" s="1"/>
  <c r="E2845" i="5"/>
  <c r="F2845" i="5"/>
  <c r="G2845" i="5"/>
  <c r="H2845" i="5"/>
  <c r="L2845" i="5"/>
  <c r="M2845" i="5" s="1"/>
  <c r="E2846" i="5"/>
  <c r="F2846" i="5"/>
  <c r="G2846" i="5"/>
  <c r="H2846" i="5"/>
  <c r="L2846" i="5"/>
  <c r="M2846" i="5" s="1"/>
  <c r="E2847" i="5"/>
  <c r="F2847" i="5"/>
  <c r="G2847" i="5"/>
  <c r="H2847" i="5"/>
  <c r="L2847" i="5"/>
  <c r="M2847" i="5" s="1"/>
  <c r="E2848" i="5"/>
  <c r="F2848" i="5"/>
  <c r="G2848" i="5"/>
  <c r="H2848" i="5"/>
  <c r="L2848" i="5"/>
  <c r="M2848" i="5" s="1"/>
  <c r="E2849" i="5"/>
  <c r="F2849" i="5"/>
  <c r="G2849" i="5"/>
  <c r="H2849" i="5"/>
  <c r="L2849" i="5"/>
  <c r="M2849" i="5" s="1"/>
  <c r="E2850" i="5"/>
  <c r="F2850" i="5"/>
  <c r="G2850" i="5"/>
  <c r="H2850" i="5"/>
  <c r="L2850" i="5"/>
  <c r="M2850" i="5" s="1"/>
  <c r="E2851" i="5"/>
  <c r="F2851" i="5"/>
  <c r="G2851" i="5"/>
  <c r="H2851" i="5"/>
  <c r="L2851" i="5"/>
  <c r="M2851" i="5" s="1"/>
  <c r="E2852" i="5"/>
  <c r="F2852" i="5"/>
  <c r="G2852" i="5"/>
  <c r="H2852" i="5"/>
  <c r="L2852" i="5"/>
  <c r="M2852" i="5" s="1"/>
  <c r="E2853" i="5"/>
  <c r="F2853" i="5"/>
  <c r="G2853" i="5"/>
  <c r="H2853" i="5"/>
  <c r="L2853" i="5"/>
  <c r="M2853" i="5" s="1"/>
  <c r="E2854" i="5"/>
  <c r="F2854" i="5"/>
  <c r="G2854" i="5"/>
  <c r="H2854" i="5"/>
  <c r="L2854" i="5"/>
  <c r="M2854" i="5" s="1"/>
  <c r="E2855" i="5"/>
  <c r="F2855" i="5"/>
  <c r="G2855" i="5"/>
  <c r="H2855" i="5"/>
  <c r="L2855" i="5"/>
  <c r="M2855" i="5" s="1"/>
  <c r="E2856" i="5"/>
  <c r="F2856" i="5"/>
  <c r="G2856" i="5"/>
  <c r="H2856" i="5"/>
  <c r="L2856" i="5"/>
  <c r="M2856" i="5" s="1"/>
  <c r="E2857" i="5"/>
  <c r="F2857" i="5"/>
  <c r="G2857" i="5"/>
  <c r="H2857" i="5"/>
  <c r="L2857" i="5"/>
  <c r="M2857" i="5" s="1"/>
  <c r="E2858" i="5"/>
  <c r="F2858" i="5"/>
  <c r="G2858" i="5"/>
  <c r="H2858" i="5"/>
  <c r="L2858" i="5"/>
  <c r="M2858" i="5" s="1"/>
  <c r="E2859" i="5"/>
  <c r="F2859" i="5"/>
  <c r="G2859" i="5"/>
  <c r="H2859" i="5"/>
  <c r="L2859" i="5"/>
  <c r="M2859" i="5" s="1"/>
  <c r="E2860" i="5"/>
  <c r="F2860" i="5"/>
  <c r="G2860" i="5"/>
  <c r="H2860" i="5"/>
  <c r="L2860" i="5"/>
  <c r="M2860" i="5" s="1"/>
  <c r="E2861" i="5"/>
  <c r="F2861" i="5"/>
  <c r="G2861" i="5"/>
  <c r="H2861" i="5"/>
  <c r="L2861" i="5"/>
  <c r="M2861" i="5" s="1"/>
  <c r="E2862" i="5"/>
  <c r="F2862" i="5"/>
  <c r="G2862" i="5"/>
  <c r="H2862" i="5"/>
  <c r="L2862" i="5"/>
  <c r="M2862" i="5" s="1"/>
  <c r="E2863" i="5"/>
  <c r="F2863" i="5"/>
  <c r="G2863" i="5"/>
  <c r="H2863" i="5"/>
  <c r="L2863" i="5"/>
  <c r="M2863" i="5" s="1"/>
  <c r="E2864" i="5"/>
  <c r="F2864" i="5"/>
  <c r="G2864" i="5"/>
  <c r="H2864" i="5"/>
  <c r="L2864" i="5"/>
  <c r="M2864" i="5" s="1"/>
  <c r="E2865" i="5"/>
  <c r="F2865" i="5"/>
  <c r="G2865" i="5"/>
  <c r="H2865" i="5"/>
  <c r="L2865" i="5"/>
  <c r="M2865" i="5" s="1"/>
  <c r="E2866" i="5"/>
  <c r="F2866" i="5"/>
  <c r="G2866" i="5"/>
  <c r="H2866" i="5"/>
  <c r="L2866" i="5"/>
  <c r="M2866" i="5" s="1"/>
  <c r="E2867" i="5"/>
  <c r="F2867" i="5"/>
  <c r="G2867" i="5"/>
  <c r="H2867" i="5"/>
  <c r="L2867" i="5"/>
  <c r="M2867" i="5" s="1"/>
  <c r="E2868" i="5"/>
  <c r="F2868" i="5"/>
  <c r="G2868" i="5"/>
  <c r="H2868" i="5"/>
  <c r="L2868" i="5"/>
  <c r="M2868" i="5" s="1"/>
  <c r="E2869" i="5"/>
  <c r="F2869" i="5"/>
  <c r="G2869" i="5"/>
  <c r="H2869" i="5"/>
  <c r="L2869" i="5"/>
  <c r="M2869" i="5" s="1"/>
  <c r="E2870" i="5"/>
  <c r="F2870" i="5"/>
  <c r="G2870" i="5"/>
  <c r="H2870" i="5"/>
  <c r="L2870" i="5"/>
  <c r="M2870" i="5" s="1"/>
  <c r="E2871" i="5"/>
  <c r="F2871" i="5"/>
  <c r="G2871" i="5"/>
  <c r="H2871" i="5"/>
  <c r="L2871" i="5"/>
  <c r="M2871" i="5" s="1"/>
  <c r="E2872" i="5"/>
  <c r="F2872" i="5"/>
  <c r="G2872" i="5"/>
  <c r="H2872" i="5"/>
  <c r="L2872" i="5"/>
  <c r="M2872" i="5" s="1"/>
  <c r="E2873" i="5"/>
  <c r="F2873" i="5"/>
  <c r="G2873" i="5"/>
  <c r="H2873" i="5"/>
  <c r="L2873" i="5"/>
  <c r="M2873" i="5" s="1"/>
  <c r="E2874" i="5"/>
  <c r="F2874" i="5"/>
  <c r="G2874" i="5"/>
  <c r="H2874" i="5"/>
  <c r="L2874" i="5"/>
  <c r="M2874" i="5" s="1"/>
  <c r="E2875" i="5"/>
  <c r="F2875" i="5"/>
  <c r="G2875" i="5"/>
  <c r="H2875" i="5"/>
  <c r="L2875" i="5"/>
  <c r="M2875" i="5" s="1"/>
  <c r="E2876" i="5"/>
  <c r="F2876" i="5"/>
  <c r="G2876" i="5"/>
  <c r="H2876" i="5"/>
  <c r="L2876" i="5"/>
  <c r="M2876" i="5" s="1"/>
  <c r="E2877" i="5"/>
  <c r="F2877" i="5"/>
  <c r="G2877" i="5"/>
  <c r="H2877" i="5"/>
  <c r="L2877" i="5"/>
  <c r="M2877" i="5" s="1"/>
  <c r="E2878" i="5"/>
  <c r="F2878" i="5"/>
  <c r="G2878" i="5"/>
  <c r="H2878" i="5"/>
  <c r="L2878" i="5"/>
  <c r="M2878" i="5" s="1"/>
  <c r="E2879" i="5"/>
  <c r="F2879" i="5"/>
  <c r="G2879" i="5"/>
  <c r="H2879" i="5"/>
  <c r="L2879" i="5"/>
  <c r="M2879" i="5" s="1"/>
  <c r="E2880" i="5"/>
  <c r="F2880" i="5"/>
  <c r="G2880" i="5"/>
  <c r="H2880" i="5"/>
  <c r="L2880" i="5"/>
  <c r="M2880" i="5" s="1"/>
  <c r="E2881" i="5"/>
  <c r="F2881" i="5"/>
  <c r="G2881" i="5"/>
  <c r="H2881" i="5"/>
  <c r="L2881" i="5"/>
  <c r="M2881" i="5" s="1"/>
  <c r="E2882" i="5"/>
  <c r="F2882" i="5"/>
  <c r="G2882" i="5"/>
  <c r="H2882" i="5"/>
  <c r="L2882" i="5"/>
  <c r="M2882" i="5" s="1"/>
  <c r="E2883" i="5"/>
  <c r="F2883" i="5"/>
  <c r="G2883" i="5"/>
  <c r="H2883" i="5"/>
  <c r="L2883" i="5"/>
  <c r="M2883" i="5" s="1"/>
  <c r="E2884" i="5"/>
  <c r="F2884" i="5"/>
  <c r="G2884" i="5"/>
  <c r="H2884" i="5"/>
  <c r="L2884" i="5"/>
  <c r="M2884" i="5" s="1"/>
  <c r="E2885" i="5"/>
  <c r="F2885" i="5"/>
  <c r="G2885" i="5"/>
  <c r="H2885" i="5"/>
  <c r="L2885" i="5"/>
  <c r="M2885" i="5" s="1"/>
  <c r="E2886" i="5"/>
  <c r="F2886" i="5"/>
  <c r="G2886" i="5"/>
  <c r="H2886" i="5"/>
  <c r="L2886" i="5"/>
  <c r="M2886" i="5" s="1"/>
  <c r="E2887" i="5"/>
  <c r="F2887" i="5"/>
  <c r="G2887" i="5"/>
  <c r="H2887" i="5"/>
  <c r="L2887" i="5"/>
  <c r="M2887" i="5" s="1"/>
  <c r="E2888" i="5"/>
  <c r="F2888" i="5"/>
  <c r="G2888" i="5"/>
  <c r="H2888" i="5"/>
  <c r="L2888" i="5"/>
  <c r="M2888" i="5" s="1"/>
  <c r="E2889" i="5"/>
  <c r="F2889" i="5"/>
  <c r="G2889" i="5"/>
  <c r="H2889" i="5"/>
  <c r="L2889" i="5"/>
  <c r="M2889" i="5" s="1"/>
  <c r="E2890" i="5"/>
  <c r="F2890" i="5"/>
  <c r="G2890" i="5"/>
  <c r="H2890" i="5"/>
  <c r="L2890" i="5"/>
  <c r="M2890" i="5" s="1"/>
  <c r="E2891" i="5"/>
  <c r="F2891" i="5"/>
  <c r="G2891" i="5"/>
  <c r="H2891" i="5"/>
  <c r="L2891" i="5"/>
  <c r="M2891" i="5" s="1"/>
  <c r="E2892" i="5"/>
  <c r="F2892" i="5"/>
  <c r="G2892" i="5"/>
  <c r="H2892" i="5"/>
  <c r="L2892" i="5"/>
  <c r="M2892" i="5" s="1"/>
  <c r="E2893" i="5"/>
  <c r="F2893" i="5"/>
  <c r="G2893" i="5"/>
  <c r="H2893" i="5"/>
  <c r="L2893" i="5"/>
  <c r="M2893" i="5" s="1"/>
  <c r="E2894" i="5"/>
  <c r="F2894" i="5"/>
  <c r="G2894" i="5"/>
  <c r="H2894" i="5"/>
  <c r="L2894" i="5"/>
  <c r="M2894" i="5" s="1"/>
  <c r="E2895" i="5"/>
  <c r="F2895" i="5"/>
  <c r="G2895" i="5"/>
  <c r="H2895" i="5"/>
  <c r="L2895" i="5"/>
  <c r="M2895" i="5" s="1"/>
  <c r="E2896" i="5"/>
  <c r="F2896" i="5"/>
  <c r="G2896" i="5"/>
  <c r="H2896" i="5"/>
  <c r="L2896" i="5"/>
  <c r="M2896" i="5" s="1"/>
  <c r="E2897" i="5"/>
  <c r="F2897" i="5"/>
  <c r="G2897" i="5"/>
  <c r="H2897" i="5"/>
  <c r="L2897" i="5"/>
  <c r="M2897" i="5" s="1"/>
  <c r="E2898" i="5"/>
  <c r="F2898" i="5"/>
  <c r="G2898" i="5"/>
  <c r="H2898" i="5"/>
  <c r="L2898" i="5"/>
  <c r="M2898" i="5" s="1"/>
  <c r="E2899" i="5"/>
  <c r="F2899" i="5"/>
  <c r="G2899" i="5"/>
  <c r="H2899" i="5"/>
  <c r="L2899" i="5"/>
  <c r="M2899" i="5" s="1"/>
  <c r="E2900" i="5"/>
  <c r="F2900" i="5"/>
  <c r="G2900" i="5"/>
  <c r="H2900" i="5"/>
  <c r="L2900" i="5"/>
  <c r="M2900" i="5" s="1"/>
  <c r="E2901" i="5"/>
  <c r="F2901" i="5"/>
  <c r="G2901" i="5"/>
  <c r="H2901" i="5"/>
  <c r="L2901" i="5"/>
  <c r="M2901" i="5" s="1"/>
  <c r="E2902" i="5"/>
  <c r="F2902" i="5"/>
  <c r="G2902" i="5"/>
  <c r="H2902" i="5"/>
  <c r="L2902" i="5"/>
  <c r="M2902" i="5" s="1"/>
  <c r="E2903" i="5"/>
  <c r="F2903" i="5"/>
  <c r="G2903" i="5"/>
  <c r="H2903" i="5"/>
  <c r="L2903" i="5"/>
  <c r="M2903" i="5" s="1"/>
  <c r="E2904" i="5"/>
  <c r="F2904" i="5"/>
  <c r="G2904" i="5"/>
  <c r="H2904" i="5"/>
  <c r="L2904" i="5"/>
  <c r="M2904" i="5" s="1"/>
  <c r="E2905" i="5"/>
  <c r="F2905" i="5"/>
  <c r="G2905" i="5"/>
  <c r="H2905" i="5"/>
  <c r="L2905" i="5"/>
  <c r="M2905" i="5" s="1"/>
  <c r="E2906" i="5"/>
  <c r="F2906" i="5"/>
  <c r="G2906" i="5"/>
  <c r="H2906" i="5"/>
  <c r="L2906" i="5"/>
  <c r="M2906" i="5" s="1"/>
  <c r="E2907" i="5"/>
  <c r="F2907" i="5"/>
  <c r="G2907" i="5"/>
  <c r="H2907" i="5"/>
  <c r="L2907" i="5"/>
  <c r="M2907" i="5" s="1"/>
  <c r="E2908" i="5"/>
  <c r="F2908" i="5"/>
  <c r="G2908" i="5"/>
  <c r="H2908" i="5"/>
  <c r="L2908" i="5"/>
  <c r="M2908" i="5" s="1"/>
  <c r="E2909" i="5"/>
  <c r="F2909" i="5"/>
  <c r="G2909" i="5"/>
  <c r="H2909" i="5"/>
  <c r="L2909" i="5"/>
  <c r="M2909" i="5" s="1"/>
  <c r="E2910" i="5"/>
  <c r="F2910" i="5"/>
  <c r="G2910" i="5"/>
  <c r="H2910" i="5"/>
  <c r="L2910" i="5"/>
  <c r="M2910" i="5" s="1"/>
  <c r="E2911" i="5"/>
  <c r="F2911" i="5"/>
  <c r="G2911" i="5"/>
  <c r="H2911" i="5"/>
  <c r="L2911" i="5"/>
  <c r="M2911" i="5" s="1"/>
  <c r="E2912" i="5"/>
  <c r="F2912" i="5"/>
  <c r="G2912" i="5"/>
  <c r="H2912" i="5"/>
  <c r="L2912" i="5"/>
  <c r="M2912" i="5" s="1"/>
  <c r="E2913" i="5"/>
  <c r="F2913" i="5"/>
  <c r="G2913" i="5"/>
  <c r="H2913" i="5"/>
  <c r="L2913" i="5"/>
  <c r="M2913" i="5" s="1"/>
  <c r="E2914" i="5"/>
  <c r="F2914" i="5"/>
  <c r="G2914" i="5"/>
  <c r="H2914" i="5"/>
  <c r="L2914" i="5"/>
  <c r="M2914" i="5" s="1"/>
  <c r="E2915" i="5"/>
  <c r="F2915" i="5"/>
  <c r="G2915" i="5"/>
  <c r="H2915" i="5"/>
  <c r="L2915" i="5"/>
  <c r="M2915" i="5" s="1"/>
  <c r="E2916" i="5"/>
  <c r="F2916" i="5"/>
  <c r="G2916" i="5"/>
  <c r="H2916" i="5"/>
  <c r="L2916" i="5"/>
  <c r="M2916" i="5" s="1"/>
  <c r="E2917" i="5"/>
  <c r="F2917" i="5"/>
  <c r="G2917" i="5"/>
  <c r="H2917" i="5"/>
  <c r="L2917" i="5"/>
  <c r="M2917" i="5" s="1"/>
  <c r="E2918" i="5"/>
  <c r="F2918" i="5"/>
  <c r="G2918" i="5"/>
  <c r="H2918" i="5"/>
  <c r="L2918" i="5"/>
  <c r="M2918" i="5" s="1"/>
  <c r="E2919" i="5"/>
  <c r="F2919" i="5"/>
  <c r="G2919" i="5"/>
  <c r="H2919" i="5"/>
  <c r="L2919" i="5"/>
  <c r="M2919" i="5" s="1"/>
  <c r="E2920" i="5"/>
  <c r="F2920" i="5"/>
  <c r="G2920" i="5"/>
  <c r="H2920" i="5"/>
  <c r="L2920" i="5"/>
  <c r="M2920" i="5" s="1"/>
  <c r="E2921" i="5"/>
  <c r="F2921" i="5"/>
  <c r="G2921" i="5"/>
  <c r="H2921" i="5"/>
  <c r="L2921" i="5"/>
  <c r="M2921" i="5" s="1"/>
  <c r="E2922" i="5"/>
  <c r="F2922" i="5"/>
  <c r="G2922" i="5"/>
  <c r="H2922" i="5"/>
  <c r="L2922" i="5"/>
  <c r="M2922" i="5" s="1"/>
  <c r="E2923" i="5"/>
  <c r="F2923" i="5"/>
  <c r="G2923" i="5"/>
  <c r="H2923" i="5"/>
  <c r="L2923" i="5"/>
  <c r="M2923" i="5" s="1"/>
  <c r="E2924" i="5"/>
  <c r="F2924" i="5"/>
  <c r="G2924" i="5"/>
  <c r="H2924" i="5"/>
  <c r="L2924" i="5"/>
  <c r="M2924" i="5" s="1"/>
  <c r="E2925" i="5"/>
  <c r="F2925" i="5"/>
  <c r="G2925" i="5"/>
  <c r="H2925" i="5"/>
  <c r="L2925" i="5"/>
  <c r="M2925" i="5" s="1"/>
  <c r="E2926" i="5"/>
  <c r="F2926" i="5"/>
  <c r="G2926" i="5"/>
  <c r="H2926" i="5"/>
  <c r="L2926" i="5"/>
  <c r="M2926" i="5" s="1"/>
  <c r="E2927" i="5"/>
  <c r="F2927" i="5"/>
  <c r="G2927" i="5"/>
  <c r="H2927" i="5"/>
  <c r="L2927" i="5"/>
  <c r="M2927" i="5" s="1"/>
  <c r="E2928" i="5"/>
  <c r="F2928" i="5"/>
  <c r="G2928" i="5"/>
  <c r="H2928" i="5"/>
  <c r="L2928" i="5"/>
  <c r="M2928" i="5" s="1"/>
  <c r="E2929" i="5"/>
  <c r="F2929" i="5"/>
  <c r="G2929" i="5"/>
  <c r="H2929" i="5"/>
  <c r="L2929" i="5"/>
  <c r="M2929" i="5" s="1"/>
  <c r="E2930" i="5"/>
  <c r="F2930" i="5"/>
  <c r="G2930" i="5"/>
  <c r="H2930" i="5"/>
  <c r="L2930" i="5"/>
  <c r="M2930" i="5" s="1"/>
  <c r="E2931" i="5"/>
  <c r="F2931" i="5"/>
  <c r="G2931" i="5"/>
  <c r="H2931" i="5"/>
  <c r="L2931" i="5"/>
  <c r="M2931" i="5" s="1"/>
  <c r="E2932" i="5"/>
  <c r="F2932" i="5"/>
  <c r="G2932" i="5"/>
  <c r="H2932" i="5"/>
  <c r="L2932" i="5"/>
  <c r="M2932" i="5" s="1"/>
  <c r="E2933" i="5"/>
  <c r="F2933" i="5"/>
  <c r="G2933" i="5"/>
  <c r="H2933" i="5"/>
  <c r="L2933" i="5"/>
  <c r="M2933" i="5" s="1"/>
  <c r="E2934" i="5"/>
  <c r="F2934" i="5"/>
  <c r="G2934" i="5"/>
  <c r="H2934" i="5"/>
  <c r="L2934" i="5"/>
  <c r="M2934" i="5" s="1"/>
  <c r="E2935" i="5"/>
  <c r="F2935" i="5"/>
  <c r="G2935" i="5"/>
  <c r="H2935" i="5"/>
  <c r="L2935" i="5"/>
  <c r="M2935" i="5" s="1"/>
  <c r="E2936" i="5"/>
  <c r="F2936" i="5"/>
  <c r="G2936" i="5"/>
  <c r="H2936" i="5"/>
  <c r="L2936" i="5"/>
  <c r="M2936" i="5" s="1"/>
  <c r="E2937" i="5"/>
  <c r="F2937" i="5"/>
  <c r="G2937" i="5"/>
  <c r="H2937" i="5"/>
  <c r="L2937" i="5"/>
  <c r="M2937" i="5" s="1"/>
  <c r="E2938" i="5"/>
  <c r="F2938" i="5"/>
  <c r="G2938" i="5"/>
  <c r="H2938" i="5"/>
  <c r="L2938" i="5"/>
  <c r="M2938" i="5" s="1"/>
  <c r="E2939" i="5"/>
  <c r="F2939" i="5"/>
  <c r="G2939" i="5"/>
  <c r="H2939" i="5"/>
  <c r="L2939" i="5"/>
  <c r="M2939" i="5" s="1"/>
  <c r="E2940" i="5"/>
  <c r="F2940" i="5"/>
  <c r="G2940" i="5"/>
  <c r="H2940" i="5"/>
  <c r="L2940" i="5"/>
  <c r="M2940" i="5" s="1"/>
  <c r="E2941" i="5"/>
  <c r="F2941" i="5"/>
  <c r="G2941" i="5"/>
  <c r="H2941" i="5"/>
  <c r="L2941" i="5"/>
  <c r="M2941" i="5" s="1"/>
  <c r="E2942" i="5"/>
  <c r="F2942" i="5"/>
  <c r="G2942" i="5"/>
  <c r="H2942" i="5"/>
  <c r="L2942" i="5"/>
  <c r="M2942" i="5" s="1"/>
  <c r="E2943" i="5"/>
  <c r="F2943" i="5"/>
  <c r="G2943" i="5"/>
  <c r="H2943" i="5"/>
  <c r="L2943" i="5"/>
  <c r="M2943" i="5" s="1"/>
  <c r="E2944" i="5"/>
  <c r="F2944" i="5"/>
  <c r="G2944" i="5"/>
  <c r="H2944" i="5"/>
  <c r="L2944" i="5"/>
  <c r="M2944" i="5" s="1"/>
  <c r="E2945" i="5"/>
  <c r="F2945" i="5"/>
  <c r="G2945" i="5"/>
  <c r="H2945" i="5"/>
  <c r="L2945" i="5"/>
  <c r="M2945" i="5" s="1"/>
  <c r="E2946" i="5"/>
  <c r="F2946" i="5"/>
  <c r="G2946" i="5"/>
  <c r="H2946" i="5"/>
  <c r="L2946" i="5"/>
  <c r="M2946" i="5" s="1"/>
  <c r="E2947" i="5"/>
  <c r="F2947" i="5"/>
  <c r="G2947" i="5"/>
  <c r="H2947" i="5"/>
  <c r="L2947" i="5"/>
  <c r="M2947" i="5" s="1"/>
  <c r="E2948" i="5"/>
  <c r="F2948" i="5"/>
  <c r="G2948" i="5"/>
  <c r="H2948" i="5"/>
  <c r="L2948" i="5"/>
  <c r="M2948" i="5" s="1"/>
  <c r="E2949" i="5"/>
  <c r="F2949" i="5"/>
  <c r="G2949" i="5"/>
  <c r="H2949" i="5"/>
  <c r="L2949" i="5"/>
  <c r="M2949" i="5" s="1"/>
  <c r="E2950" i="5"/>
  <c r="F2950" i="5"/>
  <c r="G2950" i="5"/>
  <c r="H2950" i="5"/>
  <c r="L2950" i="5"/>
  <c r="M2950" i="5" s="1"/>
  <c r="E2951" i="5"/>
  <c r="F2951" i="5"/>
  <c r="G2951" i="5"/>
  <c r="H2951" i="5"/>
  <c r="L2951" i="5"/>
  <c r="M2951" i="5" s="1"/>
  <c r="E2952" i="5"/>
  <c r="F2952" i="5"/>
  <c r="G2952" i="5"/>
  <c r="H2952" i="5"/>
  <c r="L2952" i="5"/>
  <c r="M2952" i="5" s="1"/>
  <c r="E2953" i="5"/>
  <c r="F2953" i="5"/>
  <c r="G2953" i="5"/>
  <c r="H2953" i="5"/>
  <c r="L2953" i="5"/>
  <c r="M2953" i="5" s="1"/>
  <c r="E2954" i="5"/>
  <c r="F2954" i="5"/>
  <c r="G2954" i="5"/>
  <c r="H2954" i="5"/>
  <c r="L2954" i="5"/>
  <c r="M2954" i="5" s="1"/>
  <c r="E2955" i="5"/>
  <c r="F2955" i="5"/>
  <c r="G2955" i="5"/>
  <c r="H2955" i="5"/>
  <c r="L2955" i="5"/>
  <c r="M2955" i="5" s="1"/>
  <c r="E2956" i="5"/>
  <c r="F2956" i="5"/>
  <c r="G2956" i="5"/>
  <c r="H2956" i="5"/>
  <c r="L2956" i="5"/>
  <c r="M2956" i="5" s="1"/>
  <c r="E2957" i="5"/>
  <c r="F2957" i="5"/>
  <c r="G2957" i="5"/>
  <c r="H2957" i="5"/>
  <c r="L2957" i="5"/>
  <c r="M2957" i="5" s="1"/>
  <c r="E2958" i="5"/>
  <c r="F2958" i="5"/>
  <c r="G2958" i="5"/>
  <c r="H2958" i="5"/>
  <c r="L2958" i="5"/>
  <c r="M2958" i="5" s="1"/>
  <c r="E2959" i="5"/>
  <c r="F2959" i="5"/>
  <c r="G2959" i="5"/>
  <c r="H2959" i="5"/>
  <c r="L2959" i="5"/>
  <c r="M2959" i="5" s="1"/>
  <c r="E2960" i="5"/>
  <c r="F2960" i="5"/>
  <c r="G2960" i="5"/>
  <c r="H2960" i="5"/>
  <c r="L2960" i="5"/>
  <c r="M2960" i="5" s="1"/>
  <c r="E2961" i="5"/>
  <c r="F2961" i="5"/>
  <c r="G2961" i="5"/>
  <c r="H2961" i="5"/>
  <c r="L2961" i="5"/>
  <c r="M2961" i="5" s="1"/>
  <c r="E2962" i="5"/>
  <c r="F2962" i="5"/>
  <c r="G2962" i="5"/>
  <c r="H2962" i="5"/>
  <c r="L2962" i="5"/>
  <c r="M2962" i="5" s="1"/>
  <c r="E2963" i="5"/>
  <c r="F2963" i="5"/>
  <c r="G2963" i="5"/>
  <c r="H2963" i="5"/>
  <c r="L2963" i="5"/>
  <c r="M2963" i="5" s="1"/>
  <c r="E2964" i="5"/>
  <c r="F2964" i="5"/>
  <c r="G2964" i="5"/>
  <c r="H2964" i="5"/>
  <c r="L2964" i="5"/>
  <c r="M2964" i="5" s="1"/>
  <c r="E2965" i="5"/>
  <c r="F2965" i="5"/>
  <c r="G2965" i="5"/>
  <c r="H2965" i="5"/>
  <c r="L2965" i="5"/>
  <c r="M2965" i="5" s="1"/>
  <c r="E2966" i="5"/>
  <c r="F2966" i="5"/>
  <c r="G2966" i="5"/>
  <c r="H2966" i="5"/>
  <c r="L2966" i="5"/>
  <c r="M2966" i="5" s="1"/>
  <c r="E2967" i="5"/>
  <c r="F2967" i="5"/>
  <c r="G2967" i="5"/>
  <c r="H2967" i="5"/>
  <c r="L2967" i="5"/>
  <c r="M2967" i="5" s="1"/>
  <c r="E2968" i="5"/>
  <c r="F2968" i="5"/>
  <c r="G2968" i="5"/>
  <c r="H2968" i="5"/>
  <c r="L2968" i="5"/>
  <c r="M2968" i="5" s="1"/>
  <c r="E2969" i="5"/>
  <c r="F2969" i="5"/>
  <c r="G2969" i="5"/>
  <c r="H2969" i="5"/>
  <c r="L2969" i="5"/>
  <c r="M2969" i="5" s="1"/>
  <c r="E2970" i="5"/>
  <c r="F2970" i="5"/>
  <c r="G2970" i="5"/>
  <c r="H2970" i="5"/>
  <c r="L2970" i="5"/>
  <c r="M2970" i="5" s="1"/>
  <c r="E2971" i="5"/>
  <c r="F2971" i="5"/>
  <c r="G2971" i="5"/>
  <c r="H2971" i="5"/>
  <c r="L2971" i="5"/>
  <c r="M2971" i="5" s="1"/>
  <c r="E2972" i="5"/>
  <c r="F2972" i="5"/>
  <c r="G2972" i="5"/>
  <c r="H2972" i="5"/>
  <c r="L2972" i="5"/>
  <c r="M2972" i="5" s="1"/>
  <c r="E2973" i="5"/>
  <c r="F2973" i="5"/>
  <c r="G2973" i="5"/>
  <c r="H2973" i="5"/>
  <c r="L2973" i="5"/>
  <c r="M2973" i="5" s="1"/>
  <c r="E2974" i="5"/>
  <c r="F2974" i="5"/>
  <c r="G2974" i="5"/>
  <c r="H2974" i="5"/>
  <c r="L2974" i="5"/>
  <c r="M2974" i="5" s="1"/>
  <c r="E2975" i="5"/>
  <c r="F2975" i="5"/>
  <c r="G2975" i="5"/>
  <c r="H2975" i="5"/>
  <c r="L2975" i="5"/>
  <c r="M2975" i="5" s="1"/>
  <c r="E2976" i="5"/>
  <c r="F2976" i="5"/>
  <c r="G2976" i="5"/>
  <c r="H2976" i="5"/>
  <c r="L2976" i="5"/>
  <c r="M2976" i="5" s="1"/>
  <c r="E2977" i="5"/>
  <c r="F2977" i="5"/>
  <c r="G2977" i="5"/>
  <c r="H2977" i="5"/>
  <c r="L2977" i="5"/>
  <c r="M2977" i="5" s="1"/>
  <c r="E2978" i="5"/>
  <c r="F2978" i="5"/>
  <c r="G2978" i="5"/>
  <c r="H2978" i="5"/>
  <c r="L2978" i="5"/>
  <c r="M2978" i="5" s="1"/>
  <c r="E2979" i="5"/>
  <c r="F2979" i="5"/>
  <c r="G2979" i="5"/>
  <c r="H2979" i="5"/>
  <c r="L2979" i="5"/>
  <c r="M2979" i="5" s="1"/>
  <c r="E2980" i="5"/>
  <c r="F2980" i="5"/>
  <c r="G2980" i="5"/>
  <c r="H2980" i="5"/>
  <c r="L2980" i="5"/>
  <c r="M2980" i="5" s="1"/>
  <c r="E2981" i="5"/>
  <c r="F2981" i="5"/>
  <c r="G2981" i="5"/>
  <c r="H2981" i="5"/>
  <c r="L2981" i="5"/>
  <c r="M2981" i="5" s="1"/>
  <c r="E2982" i="5"/>
  <c r="F2982" i="5"/>
  <c r="G2982" i="5"/>
  <c r="H2982" i="5"/>
  <c r="L2982" i="5"/>
  <c r="M2982" i="5" s="1"/>
  <c r="E2983" i="5"/>
  <c r="F2983" i="5"/>
  <c r="G2983" i="5"/>
  <c r="H2983" i="5"/>
  <c r="L2983" i="5"/>
  <c r="M2983" i="5" s="1"/>
  <c r="E2984" i="5"/>
  <c r="F2984" i="5"/>
  <c r="G2984" i="5"/>
  <c r="H2984" i="5"/>
  <c r="L2984" i="5"/>
  <c r="M2984" i="5" s="1"/>
  <c r="E2985" i="5"/>
  <c r="F2985" i="5"/>
  <c r="G2985" i="5"/>
  <c r="H2985" i="5"/>
  <c r="L2985" i="5"/>
  <c r="M2985" i="5" s="1"/>
  <c r="E2986" i="5"/>
  <c r="F2986" i="5"/>
  <c r="G2986" i="5"/>
  <c r="H2986" i="5"/>
  <c r="L2986" i="5"/>
  <c r="M2986" i="5" s="1"/>
  <c r="E2987" i="5"/>
  <c r="F2987" i="5"/>
  <c r="G2987" i="5"/>
  <c r="H2987" i="5"/>
  <c r="L2987" i="5"/>
  <c r="M2987" i="5" s="1"/>
  <c r="E2988" i="5"/>
  <c r="F2988" i="5"/>
  <c r="G2988" i="5"/>
  <c r="H2988" i="5"/>
  <c r="L2988" i="5"/>
  <c r="M2988" i="5" s="1"/>
  <c r="E2989" i="5"/>
  <c r="F2989" i="5"/>
  <c r="G2989" i="5"/>
  <c r="H2989" i="5"/>
  <c r="L2989" i="5"/>
  <c r="M2989" i="5" s="1"/>
  <c r="E2990" i="5"/>
  <c r="F2990" i="5"/>
  <c r="G2990" i="5"/>
  <c r="H2990" i="5"/>
  <c r="L2990" i="5"/>
  <c r="M2990" i="5" s="1"/>
  <c r="E2991" i="5"/>
  <c r="F2991" i="5"/>
  <c r="G2991" i="5"/>
  <c r="H2991" i="5"/>
  <c r="L2991" i="5"/>
  <c r="M2991" i="5" s="1"/>
  <c r="E2992" i="5"/>
  <c r="F2992" i="5"/>
  <c r="G2992" i="5"/>
  <c r="H2992" i="5"/>
  <c r="L2992" i="5"/>
  <c r="M2992" i="5" s="1"/>
  <c r="E2993" i="5"/>
  <c r="F2993" i="5"/>
  <c r="G2993" i="5"/>
  <c r="H2993" i="5"/>
  <c r="L2993" i="5"/>
  <c r="M2993" i="5" s="1"/>
  <c r="E2994" i="5"/>
  <c r="F2994" i="5"/>
  <c r="G2994" i="5"/>
  <c r="H2994" i="5"/>
  <c r="L2994" i="5"/>
  <c r="M2994" i="5" s="1"/>
  <c r="E2995" i="5"/>
  <c r="F2995" i="5"/>
  <c r="G2995" i="5"/>
  <c r="H2995" i="5"/>
  <c r="L2995" i="5"/>
  <c r="M2995" i="5" s="1"/>
  <c r="E2996" i="5"/>
  <c r="F2996" i="5"/>
  <c r="G2996" i="5"/>
  <c r="H2996" i="5"/>
  <c r="L2996" i="5"/>
  <c r="M2996" i="5" s="1"/>
  <c r="E2997" i="5"/>
  <c r="F2997" i="5"/>
  <c r="G2997" i="5"/>
  <c r="H2997" i="5"/>
  <c r="L2997" i="5"/>
  <c r="M2997" i="5" s="1"/>
  <c r="E2998" i="5"/>
  <c r="F2998" i="5"/>
  <c r="G2998" i="5"/>
  <c r="H2998" i="5"/>
  <c r="L2998" i="5"/>
  <c r="M2998" i="5" s="1"/>
  <c r="E2999" i="5"/>
  <c r="F2999" i="5"/>
  <c r="G2999" i="5"/>
  <c r="H2999" i="5"/>
  <c r="L2999" i="5"/>
  <c r="M2999" i="5" s="1"/>
  <c r="E3000" i="5"/>
  <c r="F3000" i="5"/>
  <c r="G3000" i="5"/>
  <c r="H3000" i="5"/>
  <c r="L3000" i="5"/>
  <c r="M3000" i="5" s="1"/>
  <c r="E3001" i="5"/>
  <c r="F3001" i="5"/>
  <c r="G3001" i="5"/>
  <c r="H3001" i="5"/>
  <c r="L3001" i="5"/>
  <c r="M3001" i="5" s="1"/>
  <c r="E3002" i="5"/>
  <c r="F3002" i="5"/>
  <c r="G3002" i="5"/>
  <c r="H3002" i="5"/>
  <c r="L3002" i="5"/>
  <c r="M3002" i="5" s="1"/>
  <c r="E3003" i="5"/>
  <c r="F3003" i="5"/>
  <c r="G3003" i="5"/>
  <c r="H3003" i="5"/>
  <c r="L3003" i="5"/>
  <c r="M3003" i="5" s="1"/>
  <c r="E3004" i="5"/>
  <c r="F3004" i="5"/>
  <c r="G3004" i="5"/>
  <c r="H3004" i="5"/>
  <c r="L3004" i="5"/>
  <c r="M3004" i="5" s="1"/>
  <c r="E3005" i="5"/>
  <c r="F3005" i="5"/>
  <c r="G3005" i="5"/>
  <c r="H3005" i="5"/>
  <c r="L3005" i="5"/>
  <c r="M3005" i="5" s="1"/>
  <c r="E3006" i="5"/>
  <c r="F3006" i="5"/>
  <c r="G3006" i="5"/>
  <c r="H3006" i="5"/>
  <c r="L3006" i="5"/>
  <c r="M3006" i="5" s="1"/>
  <c r="E3007" i="5"/>
  <c r="F3007" i="5"/>
  <c r="G3007" i="5"/>
  <c r="H3007" i="5"/>
  <c r="L3007" i="5"/>
  <c r="M3007" i="5" s="1"/>
  <c r="E3008" i="5"/>
  <c r="F3008" i="5"/>
  <c r="G3008" i="5"/>
  <c r="H3008" i="5"/>
  <c r="L3008" i="5"/>
  <c r="M3008" i="5" s="1"/>
  <c r="E3009" i="5"/>
  <c r="F3009" i="5"/>
  <c r="G3009" i="5"/>
  <c r="H3009" i="5"/>
  <c r="L3009" i="5"/>
  <c r="M3009" i="5" s="1"/>
  <c r="E3010" i="5"/>
  <c r="F3010" i="5"/>
  <c r="G3010" i="5"/>
  <c r="H3010" i="5"/>
  <c r="L3010" i="5"/>
  <c r="M3010" i="5" s="1"/>
  <c r="E3011" i="5"/>
  <c r="F3011" i="5"/>
  <c r="G3011" i="5"/>
  <c r="H3011" i="5"/>
  <c r="L3011" i="5"/>
  <c r="M3011" i="5" s="1"/>
  <c r="E3012" i="5"/>
  <c r="F3012" i="5"/>
  <c r="G3012" i="5"/>
  <c r="H3012" i="5"/>
  <c r="L3012" i="5"/>
  <c r="M3012" i="5" s="1"/>
  <c r="E3013" i="5"/>
  <c r="F3013" i="5"/>
  <c r="G3013" i="5"/>
  <c r="H3013" i="5"/>
  <c r="L3013" i="5"/>
  <c r="M3013" i="5" s="1"/>
  <c r="E3014" i="5"/>
  <c r="F3014" i="5"/>
  <c r="G3014" i="5"/>
  <c r="H3014" i="5"/>
  <c r="L3014" i="5"/>
  <c r="M3014" i="5" s="1"/>
  <c r="E3015" i="5"/>
  <c r="F3015" i="5"/>
  <c r="G3015" i="5"/>
  <c r="H3015" i="5"/>
  <c r="L3015" i="5"/>
  <c r="M3015" i="5" s="1"/>
  <c r="E3016" i="5"/>
  <c r="F3016" i="5"/>
  <c r="G3016" i="5"/>
  <c r="H3016" i="5"/>
  <c r="L3016" i="5"/>
  <c r="M3016" i="5" s="1"/>
  <c r="E3017" i="5"/>
  <c r="F3017" i="5"/>
  <c r="G3017" i="5"/>
  <c r="H3017" i="5"/>
  <c r="L3017" i="5"/>
  <c r="M3017" i="5" s="1"/>
  <c r="E3018" i="5"/>
  <c r="F3018" i="5"/>
  <c r="G3018" i="5"/>
  <c r="H3018" i="5"/>
  <c r="L3018" i="5"/>
  <c r="M3018" i="5" s="1"/>
  <c r="E3019" i="5"/>
  <c r="F3019" i="5"/>
  <c r="G3019" i="5"/>
  <c r="H3019" i="5"/>
  <c r="L3019" i="5"/>
  <c r="M3019" i="5" s="1"/>
  <c r="E3020" i="5"/>
  <c r="F3020" i="5"/>
  <c r="G3020" i="5"/>
  <c r="H3020" i="5"/>
  <c r="L3020" i="5"/>
  <c r="M3020" i="5" s="1"/>
  <c r="E3021" i="5"/>
  <c r="F3021" i="5"/>
  <c r="G3021" i="5"/>
  <c r="H3021" i="5"/>
  <c r="L3021" i="5"/>
  <c r="M3021" i="5" s="1"/>
  <c r="E3022" i="5"/>
  <c r="F3022" i="5"/>
  <c r="G3022" i="5"/>
  <c r="H3022" i="5"/>
  <c r="L3022" i="5"/>
  <c r="M3022" i="5" s="1"/>
  <c r="E3023" i="5"/>
  <c r="F3023" i="5"/>
  <c r="G3023" i="5"/>
  <c r="H3023" i="5"/>
  <c r="L3023" i="5"/>
  <c r="M3023" i="5" s="1"/>
  <c r="E3024" i="5"/>
  <c r="F3024" i="5"/>
  <c r="G3024" i="5"/>
  <c r="H3024" i="5"/>
  <c r="L3024" i="5"/>
  <c r="M3024" i="5" s="1"/>
  <c r="E3025" i="5"/>
  <c r="F3025" i="5"/>
  <c r="G3025" i="5"/>
  <c r="H3025" i="5"/>
  <c r="L3025" i="5"/>
  <c r="M3025" i="5" s="1"/>
  <c r="E3026" i="5"/>
  <c r="F3026" i="5"/>
  <c r="G3026" i="5"/>
  <c r="H3026" i="5"/>
  <c r="L3026" i="5"/>
  <c r="M3026" i="5" s="1"/>
  <c r="E3027" i="5"/>
  <c r="F3027" i="5"/>
  <c r="G3027" i="5"/>
  <c r="H3027" i="5"/>
  <c r="L3027" i="5"/>
  <c r="M3027" i="5" s="1"/>
  <c r="E3028" i="5"/>
  <c r="F3028" i="5"/>
  <c r="G3028" i="5"/>
  <c r="H3028" i="5"/>
  <c r="L3028" i="5"/>
  <c r="M3028" i="5" s="1"/>
  <c r="E3029" i="5"/>
  <c r="F3029" i="5"/>
  <c r="G3029" i="5"/>
  <c r="H3029" i="5"/>
  <c r="L3029" i="5"/>
  <c r="M3029" i="5" s="1"/>
  <c r="E3030" i="5"/>
  <c r="F3030" i="5"/>
  <c r="G3030" i="5"/>
  <c r="H3030" i="5"/>
  <c r="L3030" i="5"/>
  <c r="M3030" i="5" s="1"/>
  <c r="E3031" i="5"/>
  <c r="F3031" i="5"/>
  <c r="G3031" i="5"/>
  <c r="H3031" i="5"/>
  <c r="L3031" i="5"/>
  <c r="M3031" i="5" s="1"/>
  <c r="E3032" i="5"/>
  <c r="F3032" i="5"/>
  <c r="G3032" i="5"/>
  <c r="H3032" i="5"/>
  <c r="L3032" i="5"/>
  <c r="M3032" i="5" s="1"/>
  <c r="E3033" i="5"/>
  <c r="F3033" i="5"/>
  <c r="G3033" i="5"/>
  <c r="H3033" i="5"/>
  <c r="L3033" i="5"/>
  <c r="M3033" i="5" s="1"/>
  <c r="E3034" i="5"/>
  <c r="F3034" i="5"/>
  <c r="G3034" i="5"/>
  <c r="H3034" i="5"/>
  <c r="L3034" i="5"/>
  <c r="M3034" i="5" s="1"/>
  <c r="E3035" i="5"/>
  <c r="F3035" i="5"/>
  <c r="G3035" i="5"/>
  <c r="H3035" i="5"/>
  <c r="L3035" i="5"/>
  <c r="M3035" i="5" s="1"/>
  <c r="E3036" i="5"/>
  <c r="F3036" i="5"/>
  <c r="G3036" i="5"/>
  <c r="H3036" i="5"/>
  <c r="L3036" i="5"/>
  <c r="M3036" i="5" s="1"/>
  <c r="E3037" i="5"/>
  <c r="F3037" i="5"/>
  <c r="G3037" i="5"/>
  <c r="H3037" i="5"/>
  <c r="L3037" i="5"/>
  <c r="M3037" i="5" s="1"/>
  <c r="E3038" i="5"/>
  <c r="F3038" i="5"/>
  <c r="G3038" i="5"/>
  <c r="H3038" i="5"/>
  <c r="L3038" i="5"/>
  <c r="M3038" i="5" s="1"/>
  <c r="E3039" i="5"/>
  <c r="F3039" i="5"/>
  <c r="G3039" i="5"/>
  <c r="H3039" i="5"/>
  <c r="L3039" i="5"/>
  <c r="M3039" i="5" s="1"/>
  <c r="E3040" i="5"/>
  <c r="F3040" i="5"/>
  <c r="G3040" i="5"/>
  <c r="H3040" i="5"/>
  <c r="L3040" i="5"/>
  <c r="M3040" i="5" s="1"/>
  <c r="E3041" i="5"/>
  <c r="F3041" i="5"/>
  <c r="G3041" i="5"/>
  <c r="H3041" i="5"/>
  <c r="L3041" i="5"/>
  <c r="M3041" i="5" s="1"/>
  <c r="E3042" i="5"/>
  <c r="F3042" i="5"/>
  <c r="G3042" i="5"/>
  <c r="H3042" i="5"/>
  <c r="L3042" i="5"/>
  <c r="M3042" i="5" s="1"/>
  <c r="E3043" i="5"/>
  <c r="F3043" i="5"/>
  <c r="G3043" i="5"/>
  <c r="H3043" i="5"/>
  <c r="L3043" i="5"/>
  <c r="M3043" i="5" s="1"/>
  <c r="E3044" i="5"/>
  <c r="F3044" i="5"/>
  <c r="G3044" i="5"/>
  <c r="H3044" i="5"/>
  <c r="L3044" i="5"/>
  <c r="M3044" i="5" s="1"/>
  <c r="E3045" i="5"/>
  <c r="F3045" i="5"/>
  <c r="G3045" i="5"/>
  <c r="H3045" i="5"/>
  <c r="L3045" i="5"/>
  <c r="M3045" i="5" s="1"/>
  <c r="E3046" i="5"/>
  <c r="F3046" i="5"/>
  <c r="G3046" i="5"/>
  <c r="H3046" i="5"/>
  <c r="L3046" i="5"/>
  <c r="M3046" i="5" s="1"/>
  <c r="E3047" i="5"/>
  <c r="F3047" i="5"/>
  <c r="G3047" i="5"/>
  <c r="H3047" i="5"/>
  <c r="L3047" i="5"/>
  <c r="M3047" i="5" s="1"/>
  <c r="E3048" i="5"/>
  <c r="F3048" i="5"/>
  <c r="G3048" i="5"/>
  <c r="H3048" i="5"/>
  <c r="L3048" i="5"/>
  <c r="M3048" i="5" s="1"/>
  <c r="E3049" i="5"/>
  <c r="F3049" i="5"/>
  <c r="G3049" i="5"/>
  <c r="H3049" i="5"/>
  <c r="L3049" i="5"/>
  <c r="M3049" i="5" s="1"/>
  <c r="E3050" i="5"/>
  <c r="F3050" i="5"/>
  <c r="G3050" i="5"/>
  <c r="H3050" i="5"/>
  <c r="L3050" i="5"/>
  <c r="M3050" i="5" s="1"/>
  <c r="E3051" i="5"/>
  <c r="F3051" i="5"/>
  <c r="G3051" i="5"/>
  <c r="H3051" i="5"/>
  <c r="L3051" i="5"/>
  <c r="M3051" i="5" s="1"/>
  <c r="E3052" i="5"/>
  <c r="F3052" i="5"/>
  <c r="G3052" i="5"/>
  <c r="H3052" i="5"/>
  <c r="L3052" i="5"/>
  <c r="M3052" i="5" s="1"/>
  <c r="E3053" i="5"/>
  <c r="F3053" i="5"/>
  <c r="G3053" i="5"/>
  <c r="H3053" i="5"/>
  <c r="L3053" i="5"/>
  <c r="M3053" i="5" s="1"/>
  <c r="E3054" i="5"/>
  <c r="F3054" i="5"/>
  <c r="G3054" i="5"/>
  <c r="H3054" i="5"/>
  <c r="L3054" i="5"/>
  <c r="M3054" i="5" s="1"/>
  <c r="E3055" i="5"/>
  <c r="F3055" i="5"/>
  <c r="G3055" i="5"/>
  <c r="H3055" i="5"/>
  <c r="L3055" i="5"/>
  <c r="M3055" i="5" s="1"/>
  <c r="E3056" i="5"/>
  <c r="F3056" i="5"/>
  <c r="G3056" i="5"/>
  <c r="H3056" i="5"/>
  <c r="L3056" i="5"/>
  <c r="M3056" i="5" s="1"/>
  <c r="E3057" i="5"/>
  <c r="F3057" i="5"/>
  <c r="G3057" i="5"/>
  <c r="H3057" i="5"/>
  <c r="L3057" i="5"/>
  <c r="M3057" i="5" s="1"/>
  <c r="E3058" i="5"/>
  <c r="F3058" i="5"/>
  <c r="G3058" i="5"/>
  <c r="H3058" i="5"/>
  <c r="L3058" i="5"/>
  <c r="M3058" i="5" s="1"/>
  <c r="E3059" i="5"/>
  <c r="F3059" i="5"/>
  <c r="G3059" i="5"/>
  <c r="H3059" i="5"/>
  <c r="L3059" i="5"/>
  <c r="M3059" i="5" s="1"/>
  <c r="E3060" i="5"/>
  <c r="F3060" i="5"/>
  <c r="G3060" i="5"/>
  <c r="H3060" i="5"/>
  <c r="L3060" i="5"/>
  <c r="M3060" i="5" s="1"/>
  <c r="E3061" i="5"/>
  <c r="F3061" i="5"/>
  <c r="G3061" i="5"/>
  <c r="H3061" i="5"/>
  <c r="L3061" i="5"/>
  <c r="M3061" i="5" s="1"/>
  <c r="E3062" i="5"/>
  <c r="F3062" i="5"/>
  <c r="G3062" i="5"/>
  <c r="H3062" i="5"/>
  <c r="L3062" i="5"/>
  <c r="M3062" i="5" s="1"/>
  <c r="E3063" i="5"/>
  <c r="F3063" i="5"/>
  <c r="G3063" i="5"/>
  <c r="H3063" i="5"/>
  <c r="L3063" i="5"/>
  <c r="M3063" i="5" s="1"/>
  <c r="E3064" i="5"/>
  <c r="F3064" i="5"/>
  <c r="G3064" i="5"/>
  <c r="H3064" i="5"/>
  <c r="L3064" i="5"/>
  <c r="M3064" i="5" s="1"/>
  <c r="E3065" i="5"/>
  <c r="F3065" i="5"/>
  <c r="G3065" i="5"/>
  <c r="H3065" i="5"/>
  <c r="L3065" i="5"/>
  <c r="M3065" i="5" s="1"/>
  <c r="E3066" i="5"/>
  <c r="F3066" i="5"/>
  <c r="G3066" i="5"/>
  <c r="H3066" i="5"/>
  <c r="L3066" i="5"/>
  <c r="M3066" i="5" s="1"/>
  <c r="E3067" i="5"/>
  <c r="F3067" i="5"/>
  <c r="G3067" i="5"/>
  <c r="H3067" i="5"/>
  <c r="L3067" i="5"/>
  <c r="M3067" i="5" s="1"/>
  <c r="E3068" i="5"/>
  <c r="F3068" i="5"/>
  <c r="G3068" i="5"/>
  <c r="H3068" i="5"/>
  <c r="L3068" i="5"/>
  <c r="M3068" i="5" s="1"/>
  <c r="E3069" i="5"/>
  <c r="F3069" i="5"/>
  <c r="G3069" i="5"/>
  <c r="H3069" i="5"/>
  <c r="L3069" i="5"/>
  <c r="M3069" i="5" s="1"/>
  <c r="E3070" i="5"/>
  <c r="F3070" i="5"/>
  <c r="G3070" i="5"/>
  <c r="H3070" i="5"/>
  <c r="L3070" i="5"/>
  <c r="M3070" i="5" s="1"/>
  <c r="E3071" i="5"/>
  <c r="F3071" i="5"/>
  <c r="G3071" i="5"/>
  <c r="H3071" i="5"/>
  <c r="L3071" i="5"/>
  <c r="M3071" i="5" s="1"/>
  <c r="E3072" i="5"/>
  <c r="F3072" i="5"/>
  <c r="G3072" i="5"/>
  <c r="H3072" i="5"/>
  <c r="L3072" i="5"/>
  <c r="M3072" i="5" s="1"/>
  <c r="E3073" i="5"/>
  <c r="F3073" i="5"/>
  <c r="G3073" i="5"/>
  <c r="H3073" i="5"/>
  <c r="L3073" i="5"/>
  <c r="M3073" i="5" s="1"/>
  <c r="E3074" i="5"/>
  <c r="F3074" i="5"/>
  <c r="G3074" i="5"/>
  <c r="H3074" i="5"/>
  <c r="L3074" i="5"/>
  <c r="M3074" i="5" s="1"/>
  <c r="E3075" i="5"/>
  <c r="F3075" i="5"/>
  <c r="G3075" i="5"/>
  <c r="H3075" i="5"/>
  <c r="L3075" i="5"/>
  <c r="M3075" i="5" s="1"/>
  <c r="E3076" i="5"/>
  <c r="F3076" i="5"/>
  <c r="G3076" i="5"/>
  <c r="H3076" i="5"/>
  <c r="L3076" i="5"/>
  <c r="M3076" i="5" s="1"/>
  <c r="E3077" i="5"/>
  <c r="F3077" i="5"/>
  <c r="G3077" i="5"/>
  <c r="H3077" i="5"/>
  <c r="L3077" i="5"/>
  <c r="M3077" i="5" s="1"/>
  <c r="E3078" i="5"/>
  <c r="F3078" i="5"/>
  <c r="G3078" i="5"/>
  <c r="H3078" i="5"/>
  <c r="L3078" i="5"/>
  <c r="M3078" i="5" s="1"/>
  <c r="E3079" i="5"/>
  <c r="F3079" i="5"/>
  <c r="G3079" i="5"/>
  <c r="H3079" i="5"/>
  <c r="L3079" i="5"/>
  <c r="M3079" i="5" s="1"/>
  <c r="E3080" i="5"/>
  <c r="F3080" i="5"/>
  <c r="G3080" i="5"/>
  <c r="H3080" i="5"/>
  <c r="L3080" i="5"/>
  <c r="M3080" i="5" s="1"/>
  <c r="E3081" i="5"/>
  <c r="F3081" i="5"/>
  <c r="G3081" i="5"/>
  <c r="H3081" i="5"/>
  <c r="L3081" i="5"/>
  <c r="M3081" i="5" s="1"/>
  <c r="E3082" i="5"/>
  <c r="F3082" i="5"/>
  <c r="G3082" i="5"/>
  <c r="H3082" i="5"/>
  <c r="L3082" i="5"/>
  <c r="M3082" i="5" s="1"/>
  <c r="E3083" i="5"/>
  <c r="F3083" i="5"/>
  <c r="G3083" i="5"/>
  <c r="H3083" i="5"/>
  <c r="L3083" i="5"/>
  <c r="M3083" i="5" s="1"/>
  <c r="E3084" i="5"/>
  <c r="F3084" i="5"/>
  <c r="G3084" i="5"/>
  <c r="H3084" i="5"/>
  <c r="L3084" i="5"/>
  <c r="M3084" i="5" s="1"/>
  <c r="E3085" i="5"/>
  <c r="F3085" i="5"/>
  <c r="G3085" i="5"/>
  <c r="H3085" i="5"/>
  <c r="L3085" i="5"/>
  <c r="M3085" i="5" s="1"/>
  <c r="E3086" i="5"/>
  <c r="F3086" i="5"/>
  <c r="G3086" i="5"/>
  <c r="H3086" i="5"/>
  <c r="L3086" i="5"/>
  <c r="M3086" i="5" s="1"/>
  <c r="E3087" i="5"/>
  <c r="F3087" i="5"/>
  <c r="G3087" i="5"/>
  <c r="H3087" i="5"/>
  <c r="L3087" i="5"/>
  <c r="M3087" i="5" s="1"/>
  <c r="E3088" i="5"/>
  <c r="F3088" i="5"/>
  <c r="G3088" i="5"/>
  <c r="H3088" i="5"/>
  <c r="L3088" i="5"/>
  <c r="M3088" i="5" s="1"/>
  <c r="E3089" i="5"/>
  <c r="F3089" i="5"/>
  <c r="G3089" i="5"/>
  <c r="H3089" i="5"/>
  <c r="L3089" i="5"/>
  <c r="M3089" i="5" s="1"/>
  <c r="E3090" i="5"/>
  <c r="F3090" i="5"/>
  <c r="G3090" i="5"/>
  <c r="H3090" i="5"/>
  <c r="L3090" i="5"/>
  <c r="M3090" i="5" s="1"/>
  <c r="E3091" i="5"/>
  <c r="F3091" i="5"/>
  <c r="G3091" i="5"/>
  <c r="H3091" i="5"/>
  <c r="L3091" i="5"/>
  <c r="M3091" i="5" s="1"/>
  <c r="E3092" i="5"/>
  <c r="F3092" i="5"/>
  <c r="G3092" i="5"/>
  <c r="H3092" i="5"/>
  <c r="L3092" i="5"/>
  <c r="M3092" i="5" s="1"/>
  <c r="E3093" i="5"/>
  <c r="F3093" i="5"/>
  <c r="G3093" i="5"/>
  <c r="H3093" i="5"/>
  <c r="L3093" i="5"/>
  <c r="M3093" i="5" s="1"/>
  <c r="E3094" i="5"/>
  <c r="F3094" i="5"/>
  <c r="G3094" i="5"/>
  <c r="H3094" i="5"/>
  <c r="L3094" i="5"/>
  <c r="M3094" i="5" s="1"/>
  <c r="E3095" i="5"/>
  <c r="F3095" i="5"/>
  <c r="G3095" i="5"/>
  <c r="H3095" i="5"/>
  <c r="L3095" i="5"/>
  <c r="M3095" i="5" s="1"/>
  <c r="E3096" i="5"/>
  <c r="F3096" i="5"/>
  <c r="G3096" i="5"/>
  <c r="H3096" i="5"/>
  <c r="L3096" i="5"/>
  <c r="M3096" i="5" s="1"/>
  <c r="E3097" i="5"/>
  <c r="F3097" i="5"/>
  <c r="G3097" i="5"/>
  <c r="H3097" i="5"/>
  <c r="L3097" i="5"/>
  <c r="M3097" i="5" s="1"/>
  <c r="E3098" i="5"/>
  <c r="F3098" i="5"/>
  <c r="G3098" i="5"/>
  <c r="H3098" i="5"/>
  <c r="L3098" i="5"/>
  <c r="M3098" i="5" s="1"/>
  <c r="E3099" i="5"/>
  <c r="F3099" i="5"/>
  <c r="G3099" i="5"/>
  <c r="H3099" i="5"/>
  <c r="L3099" i="5"/>
  <c r="M3099" i="5" s="1"/>
  <c r="E3100" i="5"/>
  <c r="F3100" i="5"/>
  <c r="G3100" i="5"/>
  <c r="H3100" i="5"/>
  <c r="L3100" i="5"/>
  <c r="M3100" i="5" s="1"/>
  <c r="E3101" i="5"/>
  <c r="F3101" i="5"/>
  <c r="G3101" i="5"/>
  <c r="H3101" i="5"/>
  <c r="L3101" i="5"/>
  <c r="M3101" i="5" s="1"/>
  <c r="E3102" i="5"/>
  <c r="F3102" i="5"/>
  <c r="G3102" i="5"/>
  <c r="H3102" i="5"/>
  <c r="L3102" i="5"/>
  <c r="M3102" i="5" s="1"/>
  <c r="E3103" i="5"/>
  <c r="F3103" i="5"/>
  <c r="G3103" i="5"/>
  <c r="H3103" i="5"/>
  <c r="L3103" i="5"/>
  <c r="M3103" i="5" s="1"/>
  <c r="E3104" i="5"/>
  <c r="F3104" i="5"/>
  <c r="G3104" i="5"/>
  <c r="H3104" i="5"/>
  <c r="L3104" i="5"/>
  <c r="M3104" i="5" s="1"/>
  <c r="E3105" i="5"/>
  <c r="F3105" i="5"/>
  <c r="G3105" i="5"/>
  <c r="H3105" i="5"/>
  <c r="L3105" i="5"/>
  <c r="M3105" i="5" s="1"/>
  <c r="E3106" i="5"/>
  <c r="F3106" i="5"/>
  <c r="G3106" i="5"/>
  <c r="H3106" i="5"/>
  <c r="L3106" i="5"/>
  <c r="M3106" i="5" s="1"/>
  <c r="E3107" i="5"/>
  <c r="F3107" i="5"/>
  <c r="G3107" i="5"/>
  <c r="H3107" i="5"/>
  <c r="L3107" i="5"/>
  <c r="M3107" i="5" s="1"/>
  <c r="E3108" i="5"/>
  <c r="F3108" i="5"/>
  <c r="G3108" i="5"/>
  <c r="H3108" i="5"/>
  <c r="L3108" i="5"/>
  <c r="M3108" i="5" s="1"/>
  <c r="E3109" i="5"/>
  <c r="F3109" i="5"/>
  <c r="G3109" i="5"/>
  <c r="H3109" i="5"/>
  <c r="L3109" i="5"/>
  <c r="M3109" i="5" s="1"/>
  <c r="E3110" i="5"/>
  <c r="F3110" i="5"/>
  <c r="G3110" i="5"/>
  <c r="H3110" i="5"/>
  <c r="L3110" i="5"/>
  <c r="M3110" i="5" s="1"/>
  <c r="E3111" i="5"/>
  <c r="F3111" i="5"/>
  <c r="G3111" i="5"/>
  <c r="H3111" i="5"/>
  <c r="L3111" i="5"/>
  <c r="M3111" i="5" s="1"/>
  <c r="E3112" i="5"/>
  <c r="F3112" i="5"/>
  <c r="G3112" i="5"/>
  <c r="H3112" i="5"/>
  <c r="L3112" i="5"/>
  <c r="M3112" i="5" s="1"/>
  <c r="E3113" i="5"/>
  <c r="F3113" i="5"/>
  <c r="G3113" i="5"/>
  <c r="H3113" i="5"/>
  <c r="L3113" i="5"/>
  <c r="M3113" i="5" s="1"/>
  <c r="E3114" i="5"/>
  <c r="F3114" i="5"/>
  <c r="G3114" i="5"/>
  <c r="H3114" i="5"/>
  <c r="L3114" i="5"/>
  <c r="M3114" i="5" s="1"/>
  <c r="E3115" i="5"/>
  <c r="F3115" i="5"/>
  <c r="G3115" i="5"/>
  <c r="H3115" i="5"/>
  <c r="L3115" i="5"/>
  <c r="M3115" i="5" s="1"/>
  <c r="E3116" i="5"/>
  <c r="F3116" i="5"/>
  <c r="G3116" i="5"/>
  <c r="H3116" i="5"/>
  <c r="L3116" i="5"/>
  <c r="M3116" i="5" s="1"/>
  <c r="E3117" i="5"/>
  <c r="F3117" i="5"/>
  <c r="G3117" i="5"/>
  <c r="H3117" i="5"/>
  <c r="L3117" i="5"/>
  <c r="M3117" i="5" s="1"/>
  <c r="E3118" i="5"/>
  <c r="F3118" i="5"/>
  <c r="G3118" i="5"/>
  <c r="H3118" i="5"/>
  <c r="L3118" i="5"/>
  <c r="M3118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E3203" i="5"/>
  <c r="F3203" i="5"/>
  <c r="G3203" i="5"/>
  <c r="H3203" i="5"/>
  <c r="L3203" i="5"/>
  <c r="M3203" i="5" s="1"/>
  <c r="E3204" i="5"/>
  <c r="F3204" i="5"/>
  <c r="G3204" i="5"/>
  <c r="H3204" i="5"/>
  <c r="L3204" i="5"/>
  <c r="M3204" i="5" s="1"/>
  <c r="E3205" i="5"/>
  <c r="F3205" i="5"/>
  <c r="G3205" i="5"/>
  <c r="H3205" i="5"/>
  <c r="L3205" i="5"/>
  <c r="M3205" i="5" s="1"/>
  <c r="E3206" i="5"/>
  <c r="F3206" i="5"/>
  <c r="G3206" i="5"/>
  <c r="H3206" i="5"/>
  <c r="L3206" i="5"/>
  <c r="M3206" i="5" s="1"/>
  <c r="E3207" i="5"/>
  <c r="F3207" i="5"/>
  <c r="G3207" i="5"/>
  <c r="H3207" i="5"/>
  <c r="L3207" i="5"/>
  <c r="M3207" i="5" s="1"/>
  <c r="E3208" i="5"/>
  <c r="F3208" i="5"/>
  <c r="G3208" i="5"/>
  <c r="H3208" i="5"/>
  <c r="L3208" i="5"/>
  <c r="M3208" i="5" s="1"/>
  <c r="E3209" i="5"/>
  <c r="F3209" i="5"/>
  <c r="G3209" i="5"/>
  <c r="H3209" i="5"/>
  <c r="L3209" i="5"/>
  <c r="M3209" i="5" s="1"/>
  <c r="E3210" i="5"/>
  <c r="F3210" i="5"/>
  <c r="G3210" i="5"/>
  <c r="H3210" i="5"/>
  <c r="L3210" i="5"/>
  <c r="M3210" i="5" s="1"/>
  <c r="E3211" i="5"/>
  <c r="F3211" i="5"/>
  <c r="G3211" i="5"/>
  <c r="H3211" i="5"/>
  <c r="L3211" i="5"/>
  <c r="M3211" i="5" s="1"/>
  <c r="E3212" i="5"/>
  <c r="F3212" i="5"/>
  <c r="G3212" i="5"/>
  <c r="H3212" i="5"/>
  <c r="L3212" i="5"/>
  <c r="M3212" i="5" s="1"/>
  <c r="E3213" i="5"/>
  <c r="F3213" i="5"/>
  <c r="G3213" i="5"/>
  <c r="H3213" i="5"/>
  <c r="L3213" i="5"/>
  <c r="M3213" i="5" s="1"/>
  <c r="E3214" i="5"/>
  <c r="F3214" i="5"/>
  <c r="G3214" i="5"/>
  <c r="H3214" i="5"/>
  <c r="L3214" i="5"/>
  <c r="M3214" i="5" s="1"/>
  <c r="E3215" i="5"/>
  <c r="F3215" i="5"/>
  <c r="G3215" i="5"/>
  <c r="H3215" i="5"/>
  <c r="L3215" i="5"/>
  <c r="M3215" i="5" s="1"/>
  <c r="E3216" i="5"/>
  <c r="F3216" i="5"/>
  <c r="G3216" i="5"/>
  <c r="H3216" i="5"/>
  <c r="L3216" i="5"/>
  <c r="M3216" i="5" s="1"/>
  <c r="E3217" i="5"/>
  <c r="F3217" i="5"/>
  <c r="G3217" i="5"/>
  <c r="H3217" i="5"/>
  <c r="L3217" i="5"/>
  <c r="M3217" i="5" s="1"/>
  <c r="E3218" i="5"/>
  <c r="F3218" i="5"/>
  <c r="G3218" i="5"/>
  <c r="H3218" i="5"/>
  <c r="L3218" i="5"/>
  <c r="M3218" i="5" s="1"/>
  <c r="E3219" i="5"/>
  <c r="F3219" i="5"/>
  <c r="G3219" i="5"/>
  <c r="H3219" i="5"/>
  <c r="L3219" i="5"/>
  <c r="M3219" i="5" s="1"/>
  <c r="E3220" i="5"/>
  <c r="F3220" i="5"/>
  <c r="G3220" i="5"/>
  <c r="H3220" i="5"/>
  <c r="L3220" i="5"/>
  <c r="M3220" i="5" s="1"/>
  <c r="E3221" i="5"/>
  <c r="F3221" i="5"/>
  <c r="G3221" i="5"/>
  <c r="H3221" i="5"/>
  <c r="L3221" i="5"/>
  <c r="M3221" i="5" s="1"/>
  <c r="E3222" i="5"/>
  <c r="F3222" i="5"/>
  <c r="G3222" i="5"/>
  <c r="H3222" i="5"/>
  <c r="L3222" i="5"/>
  <c r="M3222" i="5" s="1"/>
  <c r="E3223" i="5"/>
  <c r="F3223" i="5"/>
  <c r="G3223" i="5"/>
  <c r="H3223" i="5"/>
  <c r="L3223" i="5"/>
  <c r="M3223" i="5" s="1"/>
  <c r="E3224" i="5"/>
  <c r="F3224" i="5"/>
  <c r="G3224" i="5"/>
  <c r="H3224" i="5"/>
  <c r="L3224" i="5"/>
  <c r="M3224" i="5" s="1"/>
  <c r="E3225" i="5"/>
  <c r="F3225" i="5"/>
  <c r="G3225" i="5"/>
  <c r="H3225" i="5"/>
  <c r="L3225" i="5"/>
  <c r="M3225" i="5" s="1"/>
  <c r="E3226" i="5"/>
  <c r="F3226" i="5"/>
  <c r="G3226" i="5"/>
  <c r="H3226" i="5"/>
  <c r="L3226" i="5"/>
  <c r="M3226" i="5" s="1"/>
  <c r="E3227" i="5"/>
  <c r="F3227" i="5"/>
  <c r="G3227" i="5"/>
  <c r="H3227" i="5"/>
  <c r="L3227" i="5"/>
  <c r="M3227" i="5" s="1"/>
  <c r="E3228" i="5"/>
  <c r="F3228" i="5"/>
  <c r="G3228" i="5"/>
  <c r="H3228" i="5"/>
  <c r="L3228" i="5"/>
  <c r="M3228" i="5" s="1"/>
  <c r="E3229" i="5"/>
  <c r="F3229" i="5"/>
  <c r="G3229" i="5"/>
  <c r="H3229" i="5"/>
  <c r="L3229" i="5"/>
  <c r="M3229" i="5" s="1"/>
  <c r="E3230" i="5"/>
  <c r="F3230" i="5"/>
  <c r="G3230" i="5"/>
  <c r="H3230" i="5"/>
  <c r="L3230" i="5"/>
  <c r="M3230" i="5" s="1"/>
  <c r="E3231" i="5"/>
  <c r="F3231" i="5"/>
  <c r="G3231" i="5"/>
  <c r="H3231" i="5"/>
  <c r="L3231" i="5"/>
  <c r="M3231" i="5" s="1"/>
  <c r="E3232" i="5"/>
  <c r="F3232" i="5"/>
  <c r="G3232" i="5"/>
  <c r="H3232" i="5"/>
  <c r="L3232" i="5"/>
  <c r="M3232" i="5" s="1"/>
  <c r="E3233" i="5"/>
  <c r="F3233" i="5"/>
  <c r="G3233" i="5"/>
  <c r="H3233" i="5"/>
  <c r="L3233" i="5"/>
  <c r="M3233" i="5" s="1"/>
  <c r="E3234" i="5"/>
  <c r="F3234" i="5"/>
  <c r="G3234" i="5"/>
  <c r="H3234" i="5"/>
  <c r="L3234" i="5"/>
  <c r="M3234" i="5" s="1"/>
  <c r="E3235" i="5"/>
  <c r="F3235" i="5"/>
  <c r="G3235" i="5"/>
  <c r="H3235" i="5"/>
  <c r="L3235" i="5"/>
  <c r="M3235" i="5" s="1"/>
  <c r="E3236" i="5"/>
  <c r="F3236" i="5"/>
  <c r="G3236" i="5"/>
  <c r="H3236" i="5"/>
  <c r="L3236" i="5"/>
  <c r="M3236" i="5" s="1"/>
  <c r="E3237" i="5"/>
  <c r="F3237" i="5"/>
  <c r="G3237" i="5"/>
  <c r="H3237" i="5"/>
  <c r="L3237" i="5"/>
  <c r="M3237" i="5" s="1"/>
  <c r="E3238" i="5"/>
  <c r="F3238" i="5"/>
  <c r="G3238" i="5"/>
  <c r="H3238" i="5"/>
  <c r="L3238" i="5"/>
  <c r="M3238" i="5" s="1"/>
  <c r="E3239" i="5"/>
  <c r="F3239" i="5"/>
  <c r="G3239" i="5"/>
  <c r="H3239" i="5"/>
  <c r="L3239" i="5"/>
  <c r="M3239" i="5" s="1"/>
  <c r="E3240" i="5"/>
  <c r="F3240" i="5"/>
  <c r="G3240" i="5"/>
  <c r="H3240" i="5"/>
  <c r="L3240" i="5"/>
  <c r="M3240" i="5" s="1"/>
  <c r="E3241" i="5"/>
  <c r="F3241" i="5"/>
  <c r="G3241" i="5"/>
  <c r="H3241" i="5"/>
  <c r="L3241" i="5"/>
  <c r="M3241" i="5" s="1"/>
  <c r="E3242" i="5"/>
  <c r="F3242" i="5"/>
  <c r="G3242" i="5"/>
  <c r="H3242" i="5"/>
  <c r="L3242" i="5"/>
  <c r="M3242" i="5" s="1"/>
  <c r="E3243" i="5"/>
  <c r="F3243" i="5"/>
  <c r="G3243" i="5"/>
  <c r="H3243" i="5"/>
  <c r="L3243" i="5"/>
  <c r="M3243" i="5" s="1"/>
  <c r="E3244" i="5"/>
  <c r="F3244" i="5"/>
  <c r="G3244" i="5"/>
  <c r="H3244" i="5"/>
  <c r="L3244" i="5"/>
  <c r="M3244" i="5" s="1"/>
  <c r="E3245" i="5"/>
  <c r="F3245" i="5"/>
  <c r="G3245" i="5"/>
  <c r="H3245" i="5"/>
  <c r="L3245" i="5"/>
  <c r="M3245" i="5" s="1"/>
  <c r="E3246" i="5"/>
  <c r="F3246" i="5"/>
  <c r="G3246" i="5"/>
  <c r="H3246" i="5"/>
  <c r="L3246" i="5"/>
  <c r="M3246" i="5" s="1"/>
  <c r="E3247" i="5"/>
  <c r="F3247" i="5"/>
  <c r="G3247" i="5"/>
  <c r="H3247" i="5"/>
  <c r="L3247" i="5"/>
  <c r="M3247" i="5" s="1"/>
  <c r="E3248" i="5"/>
  <c r="F3248" i="5"/>
  <c r="G3248" i="5"/>
  <c r="H3248" i="5"/>
  <c r="L3248" i="5"/>
  <c r="M3248" i="5" s="1"/>
  <c r="E3249" i="5"/>
  <c r="F3249" i="5"/>
  <c r="G3249" i="5"/>
  <c r="H3249" i="5"/>
  <c r="L3249" i="5"/>
  <c r="M3249" i="5" s="1"/>
  <c r="E3250" i="5"/>
  <c r="F3250" i="5"/>
  <c r="G3250" i="5"/>
  <c r="H3250" i="5"/>
  <c r="L3250" i="5"/>
  <c r="M3250" i="5" s="1"/>
  <c r="E3251" i="5"/>
  <c r="F3251" i="5"/>
  <c r="G3251" i="5"/>
  <c r="H3251" i="5"/>
  <c r="L3251" i="5"/>
  <c r="M3251" i="5" s="1"/>
  <c r="E3252" i="5"/>
  <c r="F3252" i="5"/>
  <c r="G3252" i="5"/>
  <c r="H3252" i="5"/>
  <c r="L3252" i="5"/>
  <c r="M3252" i="5" s="1"/>
  <c r="E3253" i="5"/>
  <c r="F3253" i="5"/>
  <c r="G3253" i="5"/>
  <c r="H3253" i="5"/>
  <c r="L3253" i="5"/>
  <c r="M3253" i="5" s="1"/>
  <c r="E3254" i="5"/>
  <c r="F3254" i="5"/>
  <c r="G3254" i="5"/>
  <c r="H3254" i="5"/>
  <c r="L3254" i="5"/>
  <c r="M3254" i="5" s="1"/>
  <c r="E3255" i="5"/>
  <c r="F3255" i="5"/>
  <c r="G3255" i="5"/>
  <c r="H3255" i="5"/>
  <c r="L3255" i="5"/>
  <c r="M3255" i="5" s="1"/>
  <c r="E3256" i="5"/>
  <c r="F3256" i="5"/>
  <c r="G3256" i="5"/>
  <c r="H3256" i="5"/>
  <c r="L3256" i="5"/>
  <c r="M3256" i="5" s="1"/>
  <c r="E3257" i="5"/>
  <c r="F3257" i="5"/>
  <c r="G3257" i="5"/>
  <c r="H3257" i="5"/>
  <c r="L3257" i="5"/>
  <c r="M3257" i="5" s="1"/>
  <c r="E3258" i="5"/>
  <c r="F3258" i="5"/>
  <c r="G3258" i="5"/>
  <c r="H3258" i="5"/>
  <c r="L3258" i="5"/>
  <c r="M3258" i="5" s="1"/>
  <c r="E3259" i="5"/>
  <c r="F3259" i="5"/>
  <c r="G3259" i="5"/>
  <c r="H3259" i="5"/>
  <c r="L3259" i="5"/>
  <c r="M3259" i="5" s="1"/>
  <c r="E3260" i="5"/>
  <c r="F3260" i="5"/>
  <c r="G3260" i="5"/>
  <c r="H3260" i="5"/>
  <c r="L3260" i="5"/>
  <c r="M3260" i="5" s="1"/>
  <c r="E3261" i="5"/>
  <c r="F3261" i="5"/>
  <c r="G3261" i="5"/>
  <c r="H3261" i="5"/>
  <c r="L3261" i="5"/>
  <c r="M3261" i="5" s="1"/>
  <c r="E3262" i="5"/>
  <c r="F3262" i="5"/>
  <c r="G3262" i="5"/>
  <c r="H3262" i="5"/>
  <c r="L3262" i="5"/>
  <c r="M3262" i="5" s="1"/>
  <c r="E3263" i="5"/>
  <c r="F3263" i="5"/>
  <c r="G3263" i="5"/>
  <c r="H3263" i="5"/>
  <c r="L3263" i="5"/>
  <c r="M3263" i="5" s="1"/>
  <c r="E3264" i="5"/>
  <c r="F3264" i="5"/>
  <c r="G3264" i="5"/>
  <c r="H3264" i="5"/>
  <c r="L3264" i="5"/>
  <c r="M3264" i="5" s="1"/>
  <c r="E3265" i="5"/>
  <c r="F3265" i="5"/>
  <c r="G3265" i="5"/>
  <c r="H3265" i="5"/>
  <c r="L3265" i="5"/>
  <c r="M3265" i="5" s="1"/>
  <c r="E3266" i="5"/>
  <c r="F3266" i="5"/>
  <c r="G3266" i="5"/>
  <c r="H3266" i="5"/>
  <c r="L3266" i="5"/>
  <c r="M3266" i="5" s="1"/>
  <c r="E3267" i="5"/>
  <c r="F3267" i="5"/>
  <c r="G3267" i="5"/>
  <c r="H3267" i="5"/>
  <c r="L3267" i="5"/>
  <c r="M3267" i="5" s="1"/>
  <c r="E3268" i="5"/>
  <c r="F3268" i="5"/>
  <c r="G3268" i="5"/>
  <c r="H3268" i="5"/>
  <c r="L3268" i="5"/>
  <c r="M3268" i="5" s="1"/>
  <c r="E3269" i="5"/>
  <c r="F3269" i="5"/>
  <c r="G3269" i="5"/>
  <c r="H3269" i="5"/>
  <c r="L3269" i="5"/>
  <c r="M3269" i="5" s="1"/>
  <c r="E3270" i="5"/>
  <c r="F3270" i="5"/>
  <c r="G3270" i="5"/>
  <c r="H3270" i="5"/>
  <c r="L3270" i="5"/>
  <c r="M3270" i="5" s="1"/>
  <c r="E3271" i="5"/>
  <c r="F3271" i="5"/>
  <c r="G3271" i="5"/>
  <c r="H3271" i="5"/>
  <c r="L3271" i="5"/>
  <c r="M3271" i="5" s="1"/>
  <c r="E3272" i="5"/>
  <c r="F3272" i="5"/>
  <c r="G3272" i="5"/>
  <c r="H3272" i="5"/>
  <c r="L3272" i="5"/>
  <c r="M3272" i="5" s="1"/>
  <c r="E3273" i="5"/>
  <c r="F3273" i="5"/>
  <c r="G3273" i="5"/>
  <c r="H3273" i="5"/>
  <c r="L3273" i="5"/>
  <c r="M3273" i="5" s="1"/>
  <c r="E3274" i="5"/>
  <c r="F3274" i="5"/>
  <c r="G3274" i="5"/>
  <c r="H3274" i="5"/>
  <c r="L3274" i="5"/>
  <c r="M3274" i="5" s="1"/>
  <c r="E3275" i="5"/>
  <c r="F3275" i="5"/>
  <c r="G3275" i="5"/>
  <c r="H3275" i="5"/>
  <c r="L3275" i="5"/>
  <c r="M3275" i="5" s="1"/>
  <c r="E3276" i="5"/>
  <c r="F3276" i="5"/>
  <c r="G3276" i="5"/>
  <c r="H3276" i="5"/>
  <c r="L3276" i="5"/>
  <c r="M3276" i="5" s="1"/>
  <c r="E3277" i="5"/>
  <c r="F3277" i="5"/>
  <c r="G3277" i="5"/>
  <c r="H3277" i="5"/>
  <c r="L3277" i="5"/>
  <c r="M3277" i="5" s="1"/>
  <c r="E3278" i="5"/>
  <c r="F3278" i="5"/>
  <c r="G3278" i="5"/>
  <c r="H3278" i="5"/>
  <c r="L3278" i="5"/>
  <c r="M3278" i="5" s="1"/>
  <c r="E3279" i="5"/>
  <c r="F3279" i="5"/>
  <c r="G3279" i="5"/>
  <c r="H3279" i="5"/>
  <c r="L3279" i="5"/>
  <c r="M3279" i="5" s="1"/>
  <c r="E3280" i="5"/>
  <c r="F3280" i="5"/>
  <c r="G3280" i="5"/>
  <c r="H3280" i="5"/>
  <c r="L3280" i="5"/>
  <c r="M3280" i="5" s="1"/>
  <c r="E3281" i="5"/>
  <c r="F3281" i="5"/>
  <c r="G3281" i="5"/>
  <c r="H3281" i="5"/>
  <c r="L3281" i="5"/>
  <c r="M3281" i="5" s="1"/>
  <c r="E3282" i="5"/>
  <c r="F3282" i="5"/>
  <c r="G3282" i="5"/>
  <c r="H3282" i="5"/>
  <c r="L3282" i="5"/>
  <c r="M3282" i="5" s="1"/>
  <c r="E3283" i="5"/>
  <c r="F3283" i="5"/>
  <c r="G3283" i="5"/>
  <c r="H3283" i="5"/>
  <c r="L3283" i="5"/>
  <c r="M3283" i="5" s="1"/>
  <c r="E3284" i="5"/>
  <c r="F3284" i="5"/>
  <c r="G3284" i="5"/>
  <c r="H3284" i="5"/>
  <c r="L3284" i="5"/>
  <c r="M3284" i="5" s="1"/>
  <c r="E3285" i="5"/>
  <c r="F3285" i="5"/>
  <c r="G3285" i="5"/>
  <c r="H3285" i="5"/>
  <c r="L3285" i="5"/>
  <c r="M3285" i="5" s="1"/>
  <c r="E3286" i="5"/>
  <c r="F3286" i="5"/>
  <c r="G3286" i="5"/>
  <c r="H3286" i="5"/>
  <c r="L3286" i="5"/>
  <c r="M3286" i="5" s="1"/>
  <c r="E3287" i="5"/>
  <c r="F3287" i="5"/>
  <c r="G3287" i="5"/>
  <c r="H3287" i="5"/>
  <c r="L3287" i="5"/>
  <c r="M3287" i="5" s="1"/>
  <c r="E3288" i="5"/>
  <c r="F3288" i="5"/>
  <c r="G3288" i="5"/>
  <c r="H3288" i="5"/>
  <c r="L3288" i="5"/>
  <c r="M3288" i="5" s="1"/>
  <c r="E3289" i="5"/>
  <c r="F3289" i="5"/>
  <c r="G3289" i="5"/>
  <c r="H3289" i="5"/>
  <c r="L3289" i="5"/>
  <c r="M3289" i="5" s="1"/>
  <c r="E3290" i="5"/>
  <c r="F3290" i="5"/>
  <c r="G3290" i="5"/>
  <c r="H3290" i="5"/>
  <c r="L3290" i="5"/>
  <c r="M3290" i="5" s="1"/>
  <c r="E3291" i="5"/>
  <c r="F3291" i="5"/>
  <c r="G3291" i="5"/>
  <c r="H3291" i="5"/>
  <c r="L3291" i="5"/>
  <c r="M3291" i="5" s="1"/>
  <c r="E3292" i="5"/>
  <c r="F3292" i="5"/>
  <c r="G3292" i="5"/>
  <c r="H3292" i="5"/>
  <c r="L3292" i="5"/>
  <c r="M3292" i="5" s="1"/>
  <c r="E3293" i="5"/>
  <c r="F3293" i="5"/>
  <c r="G3293" i="5"/>
  <c r="H3293" i="5"/>
  <c r="L3293" i="5"/>
  <c r="M3293" i="5" s="1"/>
  <c r="E3294" i="5"/>
  <c r="F3294" i="5"/>
  <c r="G3294" i="5"/>
  <c r="H3294" i="5"/>
  <c r="L3294" i="5"/>
  <c r="M3294" i="5" s="1"/>
  <c r="E3295" i="5"/>
  <c r="F3295" i="5"/>
  <c r="G3295" i="5"/>
  <c r="H3295" i="5"/>
  <c r="L3295" i="5"/>
  <c r="M3295" i="5" s="1"/>
  <c r="E3296" i="5"/>
  <c r="F3296" i="5"/>
  <c r="G3296" i="5"/>
  <c r="H3296" i="5"/>
  <c r="L3296" i="5"/>
  <c r="M3296" i="5" s="1"/>
  <c r="E3297" i="5"/>
  <c r="F3297" i="5"/>
  <c r="G3297" i="5"/>
  <c r="H3297" i="5"/>
  <c r="L3297" i="5"/>
  <c r="M3297" i="5" s="1"/>
  <c r="E3298" i="5"/>
  <c r="F3298" i="5"/>
  <c r="G3298" i="5"/>
  <c r="H3298" i="5"/>
  <c r="L3298" i="5"/>
  <c r="M3298" i="5" s="1"/>
  <c r="E3299" i="5"/>
  <c r="F3299" i="5"/>
  <c r="G3299" i="5"/>
  <c r="H3299" i="5"/>
  <c r="L3299" i="5"/>
  <c r="M3299" i="5" s="1"/>
  <c r="E3300" i="5"/>
  <c r="F3300" i="5"/>
  <c r="G3300" i="5"/>
  <c r="H3300" i="5"/>
  <c r="L3300" i="5"/>
  <c r="M3300" i="5" s="1"/>
  <c r="E3301" i="5"/>
  <c r="F3301" i="5"/>
  <c r="G3301" i="5"/>
  <c r="H3301" i="5"/>
  <c r="L3301" i="5"/>
  <c r="M3301" i="5" s="1"/>
  <c r="E3302" i="5"/>
  <c r="F3302" i="5"/>
  <c r="G3302" i="5"/>
  <c r="H3302" i="5"/>
  <c r="L3302" i="5"/>
  <c r="M3302" i="5" s="1"/>
  <c r="E3303" i="5"/>
  <c r="F3303" i="5"/>
  <c r="G3303" i="5"/>
  <c r="H3303" i="5"/>
  <c r="L3303" i="5"/>
  <c r="M3303" i="5" s="1"/>
  <c r="E3304" i="5"/>
  <c r="F3304" i="5"/>
  <c r="G3304" i="5"/>
  <c r="H3304" i="5"/>
  <c r="L3304" i="5"/>
  <c r="M3304" i="5" s="1"/>
  <c r="E3305" i="5"/>
  <c r="F3305" i="5"/>
  <c r="G3305" i="5"/>
  <c r="H3305" i="5"/>
  <c r="L3305" i="5"/>
  <c r="M3305" i="5" s="1"/>
  <c r="E3306" i="5"/>
  <c r="F3306" i="5"/>
  <c r="G3306" i="5"/>
  <c r="H3306" i="5"/>
  <c r="L3306" i="5"/>
  <c r="M3306" i="5" s="1"/>
  <c r="E3307" i="5"/>
  <c r="F3307" i="5"/>
  <c r="G3307" i="5"/>
  <c r="H3307" i="5"/>
  <c r="L3307" i="5"/>
  <c r="M3307" i="5" s="1"/>
  <c r="E3308" i="5"/>
  <c r="F3308" i="5"/>
  <c r="G3308" i="5"/>
  <c r="H3308" i="5"/>
  <c r="L3308" i="5"/>
  <c r="M3308" i="5" s="1"/>
  <c r="E3309" i="5"/>
  <c r="F3309" i="5"/>
  <c r="G3309" i="5"/>
  <c r="H3309" i="5"/>
  <c r="L3309" i="5"/>
  <c r="M3309" i="5" s="1"/>
  <c r="E3310" i="5"/>
  <c r="F3310" i="5"/>
  <c r="G3310" i="5"/>
  <c r="H3310" i="5"/>
  <c r="L3310" i="5"/>
  <c r="M3310" i="5" s="1"/>
  <c r="E3311" i="5"/>
  <c r="F3311" i="5"/>
  <c r="G3311" i="5"/>
  <c r="H3311" i="5"/>
  <c r="L3311" i="5"/>
  <c r="M3311" i="5" s="1"/>
  <c r="E3312" i="5"/>
  <c r="F3312" i="5"/>
  <c r="G3312" i="5"/>
  <c r="H3312" i="5"/>
  <c r="L3312" i="5"/>
  <c r="M3312" i="5" s="1"/>
  <c r="E3313" i="5"/>
  <c r="F3313" i="5"/>
  <c r="G3313" i="5"/>
  <c r="H3313" i="5"/>
  <c r="L3313" i="5"/>
  <c r="M3313" i="5" s="1"/>
  <c r="E3314" i="5"/>
  <c r="F3314" i="5"/>
  <c r="G3314" i="5"/>
  <c r="H3314" i="5"/>
  <c r="L3314" i="5"/>
  <c r="M3314" i="5" s="1"/>
  <c r="E3315" i="5"/>
  <c r="F3315" i="5"/>
  <c r="G3315" i="5"/>
  <c r="H3315" i="5"/>
  <c r="L3315" i="5"/>
  <c r="M3315" i="5" s="1"/>
  <c r="E3316" i="5"/>
  <c r="F3316" i="5"/>
  <c r="G3316" i="5"/>
  <c r="H3316" i="5"/>
  <c r="L3316" i="5"/>
  <c r="M3316" i="5" s="1"/>
  <c r="E3317" i="5"/>
  <c r="F3317" i="5"/>
  <c r="G3317" i="5"/>
  <c r="H3317" i="5"/>
  <c r="L3317" i="5"/>
  <c r="M3317" i="5" s="1"/>
  <c r="E3318" i="5"/>
  <c r="F3318" i="5"/>
  <c r="G3318" i="5"/>
  <c r="H3318" i="5"/>
  <c r="L3318" i="5"/>
  <c r="M3318" i="5" s="1"/>
  <c r="E3319" i="5"/>
  <c r="F3319" i="5"/>
  <c r="G3319" i="5"/>
  <c r="H3319" i="5"/>
  <c r="L3319" i="5"/>
  <c r="M3319" i="5" s="1"/>
  <c r="E3320" i="5"/>
  <c r="F3320" i="5"/>
  <c r="G3320" i="5"/>
  <c r="H3320" i="5"/>
  <c r="L3320" i="5"/>
  <c r="M3320" i="5" s="1"/>
  <c r="E3321" i="5"/>
  <c r="F3321" i="5"/>
  <c r="G3321" i="5"/>
  <c r="H3321" i="5"/>
  <c r="L3321" i="5"/>
  <c r="M3321" i="5" s="1"/>
  <c r="E3322" i="5"/>
  <c r="F3322" i="5"/>
  <c r="G3322" i="5"/>
  <c r="H3322" i="5"/>
  <c r="L3322" i="5"/>
  <c r="M3322" i="5" s="1"/>
  <c r="E3323" i="5"/>
  <c r="F3323" i="5"/>
  <c r="G3323" i="5"/>
  <c r="H3323" i="5"/>
  <c r="L3323" i="5"/>
  <c r="M3323" i="5" s="1"/>
  <c r="E3324" i="5"/>
  <c r="F3324" i="5"/>
  <c r="G3324" i="5"/>
  <c r="H3324" i="5"/>
  <c r="L3324" i="5"/>
  <c r="M3324" i="5" s="1"/>
  <c r="E3325" i="5"/>
  <c r="F3325" i="5"/>
  <c r="G3325" i="5"/>
  <c r="H3325" i="5"/>
  <c r="L3325" i="5"/>
  <c r="M3325" i="5" s="1"/>
  <c r="E3326" i="5"/>
  <c r="F3326" i="5"/>
  <c r="G3326" i="5"/>
  <c r="H3326" i="5"/>
  <c r="L3326" i="5"/>
  <c r="M3326" i="5" s="1"/>
  <c r="E3327" i="5"/>
  <c r="F3327" i="5"/>
  <c r="G3327" i="5"/>
  <c r="H3327" i="5"/>
  <c r="L3327" i="5"/>
  <c r="M3327" i="5" s="1"/>
  <c r="E3328" i="5"/>
  <c r="F3328" i="5"/>
  <c r="G3328" i="5"/>
  <c r="H3328" i="5"/>
  <c r="L3328" i="5"/>
  <c r="M3328" i="5" s="1"/>
  <c r="E3329" i="5"/>
  <c r="F3329" i="5"/>
  <c r="G3329" i="5"/>
  <c r="H3329" i="5"/>
  <c r="L3329" i="5"/>
  <c r="M3329" i="5" s="1"/>
  <c r="E3330" i="5"/>
  <c r="F3330" i="5"/>
  <c r="G3330" i="5"/>
  <c r="H3330" i="5"/>
  <c r="L3330" i="5"/>
  <c r="M3330" i="5" s="1"/>
  <c r="E3331" i="5"/>
  <c r="F3331" i="5"/>
  <c r="G3331" i="5"/>
  <c r="H3331" i="5"/>
  <c r="L3331" i="5"/>
  <c r="M3331" i="5" s="1"/>
  <c r="E3332" i="5"/>
  <c r="F3332" i="5"/>
  <c r="G3332" i="5"/>
  <c r="H3332" i="5"/>
  <c r="L3332" i="5"/>
  <c r="M3332" i="5" s="1"/>
  <c r="E3333" i="5"/>
  <c r="F3333" i="5"/>
  <c r="G3333" i="5"/>
  <c r="H3333" i="5"/>
  <c r="L3333" i="5"/>
  <c r="M3333" i="5" s="1"/>
  <c r="E3334" i="5"/>
  <c r="F3334" i="5"/>
  <c r="G3334" i="5"/>
  <c r="H3334" i="5"/>
  <c r="L3334" i="5"/>
  <c r="M3334" i="5" s="1"/>
  <c r="E3335" i="5"/>
  <c r="F3335" i="5"/>
  <c r="G3335" i="5"/>
  <c r="H3335" i="5"/>
  <c r="L3335" i="5"/>
  <c r="M3335" i="5" s="1"/>
  <c r="E3336" i="5"/>
  <c r="F3336" i="5"/>
  <c r="G3336" i="5"/>
  <c r="H3336" i="5"/>
  <c r="L3336" i="5"/>
  <c r="M3336" i="5" s="1"/>
  <c r="E3337" i="5"/>
  <c r="F3337" i="5"/>
  <c r="G3337" i="5"/>
  <c r="H3337" i="5"/>
  <c r="L3337" i="5"/>
  <c r="M3337" i="5" s="1"/>
  <c r="E3338" i="5"/>
  <c r="F3338" i="5"/>
  <c r="G3338" i="5"/>
  <c r="H3338" i="5"/>
  <c r="L3338" i="5"/>
  <c r="M3338" i="5" s="1"/>
  <c r="E3339" i="5"/>
  <c r="F3339" i="5"/>
  <c r="G3339" i="5"/>
  <c r="H3339" i="5"/>
  <c r="L3339" i="5"/>
  <c r="M3339" i="5" s="1"/>
  <c r="E3340" i="5"/>
  <c r="F3340" i="5"/>
  <c r="G3340" i="5"/>
  <c r="H3340" i="5"/>
  <c r="L3340" i="5"/>
  <c r="M3340" i="5" s="1"/>
  <c r="E3341" i="5"/>
  <c r="F3341" i="5"/>
  <c r="G3341" i="5"/>
  <c r="H3341" i="5"/>
  <c r="L3341" i="5"/>
  <c r="M3341" i="5" s="1"/>
  <c r="E3342" i="5"/>
  <c r="F3342" i="5"/>
  <c r="G3342" i="5"/>
  <c r="H3342" i="5"/>
  <c r="L3342" i="5"/>
  <c r="M3342" i="5" s="1"/>
  <c r="E3343" i="5"/>
  <c r="F3343" i="5"/>
  <c r="G3343" i="5"/>
  <c r="H3343" i="5"/>
  <c r="L3343" i="5"/>
  <c r="M3343" i="5" s="1"/>
  <c r="E3344" i="5"/>
  <c r="F3344" i="5"/>
  <c r="G3344" i="5"/>
  <c r="H3344" i="5"/>
  <c r="L3344" i="5"/>
  <c r="M3344" i="5" s="1"/>
  <c r="E3345" i="5"/>
  <c r="F3345" i="5"/>
  <c r="G3345" i="5"/>
  <c r="H3345" i="5"/>
  <c r="L3345" i="5"/>
  <c r="M3345" i="5" s="1"/>
  <c r="E3346" i="5"/>
  <c r="F3346" i="5"/>
  <c r="G3346" i="5"/>
  <c r="H3346" i="5"/>
  <c r="L3346" i="5"/>
  <c r="M3346" i="5" s="1"/>
  <c r="E3347" i="5"/>
  <c r="F3347" i="5"/>
  <c r="G3347" i="5"/>
  <c r="H3347" i="5"/>
  <c r="L3347" i="5"/>
  <c r="M3347" i="5" s="1"/>
  <c r="E3348" i="5"/>
  <c r="F3348" i="5"/>
  <c r="G3348" i="5"/>
  <c r="H3348" i="5"/>
  <c r="L3348" i="5"/>
  <c r="M3348" i="5" s="1"/>
  <c r="E3349" i="5"/>
  <c r="F3349" i="5"/>
  <c r="G3349" i="5"/>
  <c r="H3349" i="5"/>
  <c r="L3349" i="5"/>
  <c r="M3349" i="5" s="1"/>
  <c r="E3350" i="5"/>
  <c r="F3350" i="5"/>
  <c r="G3350" i="5"/>
  <c r="H3350" i="5"/>
  <c r="L3350" i="5"/>
  <c r="M3350" i="5" s="1"/>
  <c r="E3351" i="5"/>
  <c r="F3351" i="5"/>
  <c r="G3351" i="5"/>
  <c r="H3351" i="5"/>
  <c r="L3351" i="5"/>
  <c r="M3351" i="5" s="1"/>
  <c r="E3352" i="5"/>
  <c r="F3352" i="5"/>
  <c r="G3352" i="5"/>
  <c r="H3352" i="5"/>
  <c r="L3352" i="5"/>
  <c r="M3352" i="5" s="1"/>
  <c r="E3353" i="5"/>
  <c r="F3353" i="5"/>
  <c r="G3353" i="5"/>
  <c r="H3353" i="5"/>
  <c r="L3353" i="5"/>
  <c r="M3353" i="5" s="1"/>
  <c r="E3354" i="5"/>
  <c r="F3354" i="5"/>
  <c r="G3354" i="5"/>
  <c r="H3354" i="5"/>
  <c r="L3354" i="5"/>
  <c r="M3354" i="5" s="1"/>
  <c r="E3355" i="5"/>
  <c r="F3355" i="5"/>
  <c r="G3355" i="5"/>
  <c r="H3355" i="5"/>
  <c r="L3355" i="5"/>
  <c r="M3355" i="5" s="1"/>
  <c r="E3356" i="5"/>
  <c r="F3356" i="5"/>
  <c r="G3356" i="5"/>
  <c r="H3356" i="5"/>
  <c r="L3356" i="5"/>
  <c r="M3356" i="5" s="1"/>
  <c r="E3357" i="5"/>
  <c r="F3357" i="5"/>
  <c r="G3357" i="5"/>
  <c r="H3357" i="5"/>
  <c r="L3357" i="5"/>
  <c r="M3357" i="5" s="1"/>
  <c r="E3358" i="5"/>
  <c r="F3358" i="5"/>
  <c r="G3358" i="5"/>
  <c r="H3358" i="5"/>
  <c r="L3358" i="5"/>
  <c r="M3358" i="5" s="1"/>
  <c r="E3359" i="5"/>
  <c r="F3359" i="5"/>
  <c r="G3359" i="5"/>
  <c r="H3359" i="5"/>
  <c r="L3359" i="5"/>
  <c r="M3359" i="5" s="1"/>
  <c r="E3360" i="5"/>
  <c r="F3360" i="5"/>
  <c r="G3360" i="5"/>
  <c r="H3360" i="5"/>
  <c r="L3360" i="5"/>
  <c r="M3360" i="5" s="1"/>
  <c r="E3361" i="5"/>
  <c r="F3361" i="5"/>
  <c r="G3361" i="5"/>
  <c r="H3361" i="5"/>
  <c r="L3361" i="5"/>
  <c r="M3361" i="5" s="1"/>
  <c r="E3362" i="5"/>
  <c r="F3362" i="5"/>
  <c r="G3362" i="5"/>
  <c r="H3362" i="5"/>
  <c r="L3362" i="5"/>
  <c r="M3362" i="5" s="1"/>
  <c r="E3363" i="5"/>
  <c r="F3363" i="5"/>
  <c r="G3363" i="5"/>
  <c r="H3363" i="5"/>
  <c r="L3363" i="5"/>
  <c r="M3363" i="5" s="1"/>
  <c r="E3364" i="5"/>
  <c r="F3364" i="5"/>
  <c r="G3364" i="5"/>
  <c r="H3364" i="5"/>
  <c r="L3364" i="5"/>
  <c r="M3364" i="5" s="1"/>
  <c r="E3365" i="5"/>
  <c r="F3365" i="5"/>
  <c r="G3365" i="5"/>
  <c r="H3365" i="5"/>
  <c r="L3365" i="5"/>
  <c r="M3365" i="5" s="1"/>
  <c r="E3366" i="5"/>
  <c r="F3366" i="5"/>
  <c r="G3366" i="5"/>
  <c r="H3366" i="5"/>
  <c r="L3366" i="5"/>
  <c r="M3366" i="5" s="1"/>
  <c r="E3367" i="5"/>
  <c r="F3367" i="5"/>
  <c r="G3367" i="5"/>
  <c r="H3367" i="5"/>
  <c r="L3367" i="5"/>
  <c r="M3367" i="5" s="1"/>
  <c r="E3368" i="5"/>
  <c r="F3368" i="5"/>
  <c r="G3368" i="5"/>
  <c r="H3368" i="5"/>
  <c r="L3368" i="5"/>
  <c r="M3368" i="5" s="1"/>
  <c r="E3369" i="5"/>
  <c r="F3369" i="5"/>
  <c r="G3369" i="5"/>
  <c r="H3369" i="5"/>
  <c r="L3369" i="5"/>
  <c r="M3369" i="5" s="1"/>
  <c r="E3370" i="5"/>
  <c r="F3370" i="5"/>
  <c r="G3370" i="5"/>
  <c r="H3370" i="5"/>
  <c r="L3370" i="5"/>
  <c r="M3370" i="5" s="1"/>
  <c r="E3371" i="5"/>
  <c r="F3371" i="5"/>
  <c r="G3371" i="5"/>
  <c r="H3371" i="5"/>
  <c r="L3371" i="5"/>
  <c r="M3371" i="5" s="1"/>
  <c r="E3372" i="5"/>
  <c r="F3372" i="5"/>
  <c r="G3372" i="5"/>
  <c r="H3372" i="5"/>
  <c r="L3372" i="5"/>
  <c r="M3372" i="5" s="1"/>
  <c r="E3373" i="5"/>
  <c r="F3373" i="5"/>
  <c r="G3373" i="5"/>
  <c r="H3373" i="5"/>
  <c r="L3373" i="5"/>
  <c r="M3373" i="5" s="1"/>
  <c r="E3374" i="5"/>
  <c r="F3374" i="5"/>
  <c r="G3374" i="5"/>
  <c r="H3374" i="5"/>
  <c r="L3374" i="5"/>
  <c r="M3374" i="5" s="1"/>
  <c r="E3375" i="5"/>
  <c r="F3375" i="5"/>
  <c r="G3375" i="5"/>
  <c r="H3375" i="5"/>
  <c r="L3375" i="5"/>
  <c r="M3375" i="5" s="1"/>
  <c r="E3376" i="5"/>
  <c r="F3376" i="5"/>
  <c r="G3376" i="5"/>
  <c r="H3376" i="5"/>
  <c r="L3376" i="5"/>
  <c r="M3376" i="5" s="1"/>
  <c r="E3377" i="5"/>
  <c r="F3377" i="5"/>
  <c r="G3377" i="5"/>
  <c r="H3377" i="5"/>
  <c r="L3377" i="5"/>
  <c r="M3377" i="5" s="1"/>
  <c r="E3378" i="5"/>
  <c r="F3378" i="5"/>
  <c r="G3378" i="5"/>
  <c r="H3378" i="5"/>
  <c r="L3378" i="5"/>
  <c r="M3378" i="5" s="1"/>
  <c r="E3379" i="5"/>
  <c r="F3379" i="5"/>
  <c r="G3379" i="5"/>
  <c r="H3379" i="5"/>
  <c r="L3379" i="5"/>
  <c r="M3379" i="5" s="1"/>
  <c r="E3380" i="5"/>
  <c r="F3380" i="5"/>
  <c r="G3380" i="5"/>
  <c r="H3380" i="5"/>
  <c r="L3380" i="5"/>
  <c r="M3380" i="5" s="1"/>
  <c r="E3381" i="5"/>
  <c r="F3381" i="5"/>
  <c r="G3381" i="5"/>
  <c r="H3381" i="5"/>
  <c r="L3381" i="5"/>
  <c r="M3381" i="5" s="1"/>
  <c r="E3382" i="5"/>
  <c r="F3382" i="5"/>
  <c r="G3382" i="5"/>
  <c r="H3382" i="5"/>
  <c r="L3382" i="5"/>
  <c r="M3382" i="5" s="1"/>
  <c r="E3383" i="5"/>
  <c r="F3383" i="5"/>
  <c r="G3383" i="5"/>
  <c r="H3383" i="5"/>
  <c r="L3383" i="5"/>
  <c r="M3383" i="5" s="1"/>
  <c r="E3384" i="5"/>
  <c r="F3384" i="5"/>
  <c r="G3384" i="5"/>
  <c r="H3384" i="5"/>
  <c r="L3384" i="5"/>
  <c r="M3384" i="5" s="1"/>
  <c r="E3385" i="5"/>
  <c r="F3385" i="5"/>
  <c r="G3385" i="5"/>
  <c r="H3385" i="5"/>
  <c r="L3385" i="5"/>
  <c r="M3385" i="5" s="1"/>
  <c r="E3386" i="5"/>
  <c r="F3386" i="5"/>
  <c r="G3386" i="5"/>
  <c r="H3386" i="5"/>
  <c r="L3386" i="5"/>
  <c r="M3386" i="5" s="1"/>
  <c r="E3387" i="5"/>
  <c r="F3387" i="5"/>
  <c r="G3387" i="5"/>
  <c r="H3387" i="5"/>
  <c r="L3387" i="5"/>
  <c r="M3387" i="5" s="1"/>
  <c r="E3388" i="5"/>
  <c r="F3388" i="5"/>
  <c r="G3388" i="5"/>
  <c r="H3388" i="5"/>
  <c r="L3388" i="5"/>
  <c r="M3388" i="5" s="1"/>
  <c r="E3389" i="5"/>
  <c r="F3389" i="5"/>
  <c r="G3389" i="5"/>
  <c r="H3389" i="5"/>
  <c r="L3389" i="5"/>
  <c r="M3389" i="5" s="1"/>
  <c r="E3390" i="5"/>
  <c r="F3390" i="5"/>
  <c r="G3390" i="5"/>
  <c r="H3390" i="5"/>
  <c r="L3390" i="5"/>
  <c r="M3390" i="5" s="1"/>
  <c r="E3391" i="5"/>
  <c r="F3391" i="5"/>
  <c r="G3391" i="5"/>
  <c r="H3391" i="5"/>
  <c r="L3391" i="5"/>
  <c r="M3391" i="5" s="1"/>
  <c r="E3392" i="5"/>
  <c r="F3392" i="5"/>
  <c r="G3392" i="5"/>
  <c r="H3392" i="5"/>
  <c r="L3392" i="5"/>
  <c r="M3392" i="5" s="1"/>
  <c r="E3393" i="5"/>
  <c r="F3393" i="5"/>
  <c r="G3393" i="5"/>
  <c r="H3393" i="5"/>
  <c r="L3393" i="5"/>
  <c r="M3393" i="5" s="1"/>
  <c r="E3394" i="5"/>
  <c r="F3394" i="5"/>
  <c r="G3394" i="5"/>
  <c r="H3394" i="5"/>
  <c r="L3394" i="5"/>
  <c r="M3394" i="5" s="1"/>
  <c r="E3395" i="5"/>
  <c r="F3395" i="5"/>
  <c r="G3395" i="5"/>
  <c r="H3395" i="5"/>
  <c r="L3395" i="5"/>
  <c r="M3395" i="5" s="1"/>
  <c r="E3396" i="5"/>
  <c r="F3396" i="5"/>
  <c r="G3396" i="5"/>
  <c r="H3396" i="5"/>
  <c r="L3396" i="5"/>
  <c r="M3396" i="5" s="1"/>
  <c r="E3397" i="5"/>
  <c r="F3397" i="5"/>
  <c r="G3397" i="5"/>
  <c r="H3397" i="5"/>
  <c r="L3397" i="5"/>
  <c r="M3397" i="5" s="1"/>
  <c r="E3398" i="5"/>
  <c r="F3398" i="5"/>
  <c r="G3398" i="5"/>
  <c r="H3398" i="5"/>
  <c r="L3398" i="5"/>
  <c r="M3398" i="5" s="1"/>
  <c r="E3399" i="5"/>
  <c r="F3399" i="5"/>
  <c r="G3399" i="5"/>
  <c r="H3399" i="5"/>
  <c r="L3399" i="5"/>
  <c r="M3399" i="5" s="1"/>
  <c r="E3400" i="5"/>
  <c r="F3400" i="5"/>
  <c r="G3400" i="5"/>
  <c r="H3400" i="5"/>
  <c r="L3400" i="5"/>
  <c r="M3400" i="5" s="1"/>
  <c r="E3401" i="5"/>
  <c r="F3401" i="5"/>
  <c r="G3401" i="5"/>
  <c r="H3401" i="5"/>
  <c r="L3401" i="5"/>
  <c r="M3401" i="5" s="1"/>
  <c r="E3402" i="5"/>
  <c r="F3402" i="5"/>
  <c r="G3402" i="5"/>
  <c r="H3402" i="5"/>
  <c r="L3402" i="5"/>
  <c r="M3402" i="5" s="1"/>
  <c r="E3403" i="5"/>
  <c r="F3403" i="5"/>
  <c r="G3403" i="5"/>
  <c r="H3403" i="5"/>
  <c r="L3403" i="5"/>
  <c r="M3403" i="5" s="1"/>
  <c r="E3404" i="5"/>
  <c r="F3404" i="5"/>
  <c r="G3404" i="5"/>
  <c r="H3404" i="5"/>
  <c r="L3404" i="5"/>
  <c r="M3404" i="5" s="1"/>
  <c r="E3405" i="5"/>
  <c r="F3405" i="5"/>
  <c r="G3405" i="5"/>
  <c r="H3405" i="5"/>
  <c r="L3405" i="5"/>
  <c r="M3405" i="5" s="1"/>
  <c r="E3406" i="5"/>
  <c r="F3406" i="5"/>
  <c r="G3406" i="5"/>
  <c r="H3406" i="5"/>
  <c r="L3406" i="5"/>
  <c r="M3406" i="5" s="1"/>
  <c r="E3407" i="5"/>
  <c r="F3407" i="5"/>
  <c r="G3407" i="5"/>
  <c r="H3407" i="5"/>
  <c r="L3407" i="5"/>
  <c r="M3407" i="5" s="1"/>
  <c r="E3408" i="5"/>
  <c r="F3408" i="5"/>
  <c r="G3408" i="5"/>
  <c r="H3408" i="5"/>
  <c r="L3408" i="5"/>
  <c r="M3408" i="5" s="1"/>
  <c r="E3409" i="5"/>
  <c r="F3409" i="5"/>
  <c r="G3409" i="5"/>
  <c r="H3409" i="5"/>
  <c r="L3409" i="5"/>
  <c r="M3409" i="5" s="1"/>
  <c r="E3410" i="5"/>
  <c r="F3410" i="5"/>
  <c r="G3410" i="5"/>
  <c r="H3410" i="5"/>
  <c r="L3410" i="5"/>
  <c r="M3410" i="5" s="1"/>
  <c r="E3411" i="5"/>
  <c r="F3411" i="5"/>
  <c r="G3411" i="5"/>
  <c r="H3411" i="5"/>
  <c r="L3411" i="5"/>
  <c r="M3411" i="5" s="1"/>
  <c r="E3412" i="5"/>
  <c r="F3412" i="5"/>
  <c r="G3412" i="5"/>
  <c r="H3412" i="5"/>
  <c r="L3412" i="5"/>
  <c r="M3412" i="5" s="1"/>
  <c r="E3413" i="5"/>
  <c r="F3413" i="5"/>
  <c r="G3413" i="5"/>
  <c r="H3413" i="5"/>
  <c r="L3413" i="5"/>
  <c r="M3413" i="5" s="1"/>
  <c r="E3414" i="5"/>
  <c r="F3414" i="5"/>
  <c r="G3414" i="5"/>
  <c r="H3414" i="5"/>
  <c r="L3414" i="5"/>
  <c r="M3414" i="5" s="1"/>
  <c r="E3415" i="5"/>
  <c r="F3415" i="5"/>
  <c r="G3415" i="5"/>
  <c r="H3415" i="5"/>
  <c r="L3415" i="5"/>
  <c r="M3415" i="5" s="1"/>
  <c r="E3416" i="5"/>
  <c r="F3416" i="5"/>
  <c r="G3416" i="5"/>
  <c r="H3416" i="5"/>
  <c r="L3416" i="5"/>
  <c r="M3416" i="5" s="1"/>
  <c r="E3417" i="5"/>
  <c r="F3417" i="5"/>
  <c r="G3417" i="5"/>
  <c r="H3417" i="5"/>
  <c r="L3417" i="5"/>
  <c r="M3417" i="5" s="1"/>
  <c r="E3418" i="5"/>
  <c r="F3418" i="5"/>
  <c r="G3418" i="5"/>
  <c r="H3418" i="5"/>
  <c r="L3418" i="5"/>
  <c r="M3418" i="5" s="1"/>
  <c r="E3419" i="5"/>
  <c r="F3419" i="5"/>
  <c r="G3419" i="5"/>
  <c r="H3419" i="5"/>
  <c r="L3419" i="5"/>
  <c r="M3419" i="5" s="1"/>
  <c r="E3420" i="5"/>
  <c r="F3420" i="5"/>
  <c r="G3420" i="5"/>
  <c r="H3420" i="5"/>
  <c r="L3420" i="5"/>
  <c r="M3420" i="5" s="1"/>
  <c r="E3421" i="5"/>
  <c r="F3421" i="5"/>
  <c r="G3421" i="5"/>
  <c r="H3421" i="5"/>
  <c r="L3421" i="5"/>
  <c r="M3421" i="5" s="1"/>
  <c r="E3422" i="5"/>
  <c r="F3422" i="5"/>
  <c r="G3422" i="5"/>
  <c r="H3422" i="5"/>
  <c r="L3422" i="5"/>
  <c r="M3422" i="5" s="1"/>
  <c r="E3423" i="5"/>
  <c r="F3423" i="5"/>
  <c r="G3423" i="5"/>
  <c r="H3423" i="5"/>
  <c r="L3423" i="5"/>
  <c r="M3423" i="5" s="1"/>
  <c r="E3424" i="5"/>
  <c r="F3424" i="5"/>
  <c r="G3424" i="5"/>
  <c r="H3424" i="5"/>
  <c r="L3424" i="5"/>
  <c r="M3424" i="5" s="1"/>
  <c r="E3425" i="5"/>
  <c r="F3425" i="5"/>
  <c r="G3425" i="5"/>
  <c r="H3425" i="5"/>
  <c r="L3425" i="5"/>
  <c r="M3425" i="5" s="1"/>
  <c r="E3426" i="5"/>
  <c r="F3426" i="5"/>
  <c r="G3426" i="5"/>
  <c r="H3426" i="5"/>
  <c r="L3426" i="5"/>
  <c r="M3426" i="5" s="1"/>
  <c r="E3427" i="5"/>
  <c r="F3427" i="5"/>
  <c r="G3427" i="5"/>
  <c r="H3427" i="5"/>
  <c r="L3427" i="5"/>
  <c r="M3427" i="5" s="1"/>
  <c r="E3428" i="5"/>
  <c r="F3428" i="5"/>
  <c r="G3428" i="5"/>
  <c r="H3428" i="5"/>
  <c r="L3428" i="5"/>
  <c r="M3428" i="5" s="1"/>
  <c r="E3429" i="5"/>
  <c r="F3429" i="5"/>
  <c r="G3429" i="5"/>
  <c r="H3429" i="5"/>
  <c r="L3429" i="5"/>
  <c r="M3429" i="5" s="1"/>
  <c r="E3430" i="5"/>
  <c r="F3430" i="5"/>
  <c r="G3430" i="5"/>
  <c r="H3430" i="5"/>
  <c r="L3430" i="5"/>
  <c r="M3430" i="5" s="1"/>
  <c r="E3431" i="5"/>
  <c r="F3431" i="5"/>
  <c r="G3431" i="5"/>
  <c r="H3431" i="5"/>
  <c r="L3431" i="5"/>
  <c r="M3431" i="5" s="1"/>
  <c r="E3432" i="5"/>
  <c r="F3432" i="5"/>
  <c r="G3432" i="5"/>
  <c r="H3432" i="5"/>
  <c r="L3432" i="5"/>
  <c r="M3432" i="5" s="1"/>
  <c r="E3433" i="5"/>
  <c r="F3433" i="5"/>
  <c r="G3433" i="5"/>
  <c r="H3433" i="5"/>
  <c r="L3433" i="5"/>
  <c r="M3433" i="5" s="1"/>
  <c r="E3434" i="5"/>
  <c r="F3434" i="5"/>
  <c r="G3434" i="5"/>
  <c r="H3434" i="5"/>
  <c r="L3434" i="5"/>
  <c r="M3434" i="5" s="1"/>
  <c r="E3435" i="5"/>
  <c r="F3435" i="5"/>
  <c r="G3435" i="5"/>
  <c r="H3435" i="5"/>
  <c r="L3435" i="5"/>
  <c r="M3435" i="5" s="1"/>
  <c r="E3436" i="5"/>
  <c r="F3436" i="5"/>
  <c r="G3436" i="5"/>
  <c r="H3436" i="5"/>
  <c r="L3436" i="5"/>
  <c r="M3436" i="5" s="1"/>
  <c r="E3437" i="5"/>
  <c r="F3437" i="5"/>
  <c r="G3437" i="5"/>
  <c r="H3437" i="5"/>
  <c r="L3437" i="5"/>
  <c r="M3437" i="5" s="1"/>
  <c r="E3438" i="5"/>
  <c r="F3438" i="5"/>
  <c r="G3438" i="5"/>
  <c r="H3438" i="5"/>
  <c r="L3438" i="5"/>
  <c r="M3438" i="5" s="1"/>
  <c r="E3439" i="5"/>
  <c r="F3439" i="5"/>
  <c r="G3439" i="5"/>
  <c r="H3439" i="5"/>
  <c r="L3439" i="5"/>
  <c r="M3439" i="5" s="1"/>
  <c r="E3440" i="5"/>
  <c r="F3440" i="5"/>
  <c r="G3440" i="5"/>
  <c r="H3440" i="5"/>
  <c r="L3440" i="5"/>
  <c r="M3440" i="5" s="1"/>
  <c r="E3441" i="5"/>
  <c r="F3441" i="5"/>
  <c r="G3441" i="5"/>
  <c r="H3441" i="5"/>
  <c r="L3441" i="5"/>
  <c r="M3441" i="5" s="1"/>
  <c r="E3442" i="5"/>
  <c r="F3442" i="5"/>
  <c r="G3442" i="5"/>
  <c r="H3442" i="5"/>
  <c r="L3442" i="5"/>
  <c r="M3442" i="5" s="1"/>
  <c r="E3443" i="5"/>
  <c r="F3443" i="5"/>
  <c r="G3443" i="5"/>
  <c r="H3443" i="5"/>
  <c r="L3443" i="5"/>
  <c r="M3443" i="5" s="1"/>
  <c r="E3444" i="5"/>
  <c r="F3444" i="5"/>
  <c r="G3444" i="5"/>
  <c r="H3444" i="5"/>
  <c r="L3444" i="5"/>
  <c r="M3444" i="5" s="1"/>
  <c r="E3445" i="5"/>
  <c r="F3445" i="5"/>
  <c r="G3445" i="5"/>
  <c r="H3445" i="5"/>
  <c r="L3445" i="5"/>
  <c r="M3445" i="5" s="1"/>
  <c r="E3446" i="5"/>
  <c r="F3446" i="5"/>
  <c r="G3446" i="5"/>
  <c r="H3446" i="5"/>
  <c r="L3446" i="5"/>
  <c r="M3446" i="5" s="1"/>
  <c r="E3447" i="5"/>
  <c r="F3447" i="5"/>
  <c r="G3447" i="5"/>
  <c r="H3447" i="5"/>
  <c r="L3447" i="5"/>
  <c r="M3447" i="5" s="1"/>
  <c r="E3448" i="5"/>
  <c r="F3448" i="5"/>
  <c r="G3448" i="5"/>
  <c r="H3448" i="5"/>
  <c r="L3448" i="5"/>
  <c r="M3448" i="5" s="1"/>
  <c r="E3449" i="5"/>
  <c r="F3449" i="5"/>
  <c r="G3449" i="5"/>
  <c r="H3449" i="5"/>
  <c r="L3449" i="5"/>
  <c r="M3449" i="5" s="1"/>
  <c r="E3450" i="5"/>
  <c r="F3450" i="5"/>
  <c r="G3450" i="5"/>
  <c r="H3450" i="5"/>
  <c r="L3450" i="5"/>
  <c r="M3450" i="5" s="1"/>
  <c r="E3451" i="5"/>
  <c r="F3451" i="5"/>
  <c r="G3451" i="5"/>
  <c r="H3451" i="5"/>
  <c r="L3451" i="5"/>
  <c r="M3451" i="5" s="1"/>
  <c r="E3452" i="5"/>
  <c r="F3452" i="5"/>
  <c r="G3452" i="5"/>
  <c r="H3452" i="5"/>
  <c r="L3452" i="5"/>
  <c r="M3452" i="5" s="1"/>
  <c r="E3453" i="5"/>
  <c r="F3453" i="5"/>
  <c r="G3453" i="5"/>
  <c r="H3453" i="5"/>
  <c r="L3453" i="5"/>
  <c r="M3453" i="5" s="1"/>
  <c r="E3454" i="5"/>
  <c r="F3454" i="5"/>
  <c r="G3454" i="5"/>
  <c r="H3454" i="5"/>
  <c r="L3454" i="5"/>
  <c r="M3454" i="5" s="1"/>
  <c r="E3455" i="5"/>
  <c r="F3455" i="5"/>
  <c r="G3455" i="5"/>
  <c r="H3455" i="5"/>
  <c r="L3455" i="5"/>
  <c r="M3455" i="5" s="1"/>
  <c r="E3456" i="5"/>
  <c r="F3456" i="5"/>
  <c r="G3456" i="5"/>
  <c r="H3456" i="5"/>
  <c r="L3456" i="5"/>
  <c r="M3456" i="5" s="1"/>
  <c r="E3457" i="5"/>
  <c r="F3457" i="5"/>
  <c r="G3457" i="5"/>
  <c r="H3457" i="5"/>
  <c r="L3457" i="5"/>
  <c r="M3457" i="5" s="1"/>
  <c r="E3458" i="5"/>
  <c r="F3458" i="5"/>
  <c r="G3458" i="5"/>
  <c r="H3458" i="5"/>
  <c r="L3458" i="5"/>
  <c r="M3458" i="5" s="1"/>
  <c r="E3459" i="5"/>
  <c r="F3459" i="5"/>
  <c r="G3459" i="5"/>
  <c r="H3459" i="5"/>
  <c r="L3459" i="5"/>
  <c r="M3459" i="5" s="1"/>
  <c r="E3460" i="5"/>
  <c r="F3460" i="5"/>
  <c r="G3460" i="5"/>
  <c r="H3460" i="5"/>
  <c r="L3460" i="5"/>
  <c r="M3460" i="5" s="1"/>
  <c r="E3461" i="5"/>
  <c r="F3461" i="5"/>
  <c r="G3461" i="5"/>
  <c r="H3461" i="5"/>
  <c r="L3461" i="5"/>
  <c r="M3461" i="5" s="1"/>
  <c r="E3462" i="5"/>
  <c r="F3462" i="5"/>
  <c r="G3462" i="5"/>
  <c r="H3462" i="5"/>
  <c r="L3462" i="5"/>
  <c r="M3462" i="5" s="1"/>
  <c r="E3463" i="5"/>
  <c r="F3463" i="5"/>
  <c r="G3463" i="5"/>
  <c r="H3463" i="5"/>
  <c r="L3463" i="5"/>
  <c r="M3463" i="5" s="1"/>
  <c r="E3464" i="5"/>
  <c r="F3464" i="5"/>
  <c r="G3464" i="5"/>
  <c r="H3464" i="5"/>
  <c r="L3464" i="5"/>
  <c r="M3464" i="5" s="1"/>
  <c r="E3465" i="5"/>
  <c r="F3465" i="5"/>
  <c r="G3465" i="5"/>
  <c r="H3465" i="5"/>
  <c r="L3465" i="5"/>
  <c r="M3465" i="5" s="1"/>
  <c r="E3466" i="5"/>
  <c r="F3466" i="5"/>
  <c r="G3466" i="5"/>
  <c r="H3466" i="5"/>
  <c r="L3466" i="5"/>
  <c r="M3466" i="5" s="1"/>
  <c r="E3467" i="5"/>
  <c r="F3467" i="5"/>
  <c r="G3467" i="5"/>
  <c r="H3467" i="5"/>
  <c r="L3467" i="5"/>
  <c r="M3467" i="5" s="1"/>
  <c r="E3468" i="5"/>
  <c r="F3468" i="5"/>
  <c r="G3468" i="5"/>
  <c r="H3468" i="5"/>
  <c r="L3468" i="5"/>
  <c r="M3468" i="5" s="1"/>
  <c r="E3469" i="5"/>
  <c r="F3469" i="5"/>
  <c r="G3469" i="5"/>
  <c r="H3469" i="5"/>
  <c r="L3469" i="5"/>
  <c r="M3469" i="5" s="1"/>
  <c r="E3470" i="5"/>
  <c r="F3470" i="5"/>
  <c r="G3470" i="5"/>
  <c r="H3470" i="5"/>
  <c r="L3470" i="5"/>
  <c r="M3470" i="5" s="1"/>
  <c r="E3471" i="5"/>
  <c r="F3471" i="5"/>
  <c r="G3471" i="5"/>
  <c r="H3471" i="5"/>
  <c r="L3471" i="5"/>
  <c r="M3471" i="5" s="1"/>
  <c r="E3472" i="5"/>
  <c r="F3472" i="5"/>
  <c r="G3472" i="5"/>
  <c r="H3472" i="5"/>
  <c r="L3472" i="5"/>
  <c r="M3472" i="5" s="1"/>
  <c r="E3473" i="5"/>
  <c r="F3473" i="5"/>
  <c r="G3473" i="5"/>
  <c r="H3473" i="5"/>
  <c r="L3473" i="5"/>
  <c r="M3473" i="5" s="1"/>
  <c r="E3474" i="5"/>
  <c r="F3474" i="5"/>
  <c r="G3474" i="5"/>
  <c r="H3474" i="5"/>
  <c r="L3474" i="5"/>
  <c r="M3474" i="5" s="1"/>
  <c r="E3475" i="5"/>
  <c r="F3475" i="5"/>
  <c r="G3475" i="5"/>
  <c r="H3475" i="5"/>
  <c r="L3475" i="5"/>
  <c r="M3475" i="5" s="1"/>
  <c r="E3476" i="5"/>
  <c r="F3476" i="5"/>
  <c r="G3476" i="5"/>
  <c r="H3476" i="5"/>
  <c r="L3476" i="5"/>
  <c r="M3476" i="5" s="1"/>
  <c r="E3477" i="5"/>
  <c r="F3477" i="5"/>
  <c r="G3477" i="5"/>
  <c r="H3477" i="5"/>
  <c r="L3477" i="5"/>
  <c r="M3477" i="5" s="1"/>
  <c r="E3478" i="5"/>
  <c r="F3478" i="5"/>
  <c r="G3478" i="5"/>
  <c r="H3478" i="5"/>
  <c r="L3478" i="5"/>
  <c r="M3478" i="5" s="1"/>
  <c r="E3479" i="5"/>
  <c r="F3479" i="5"/>
  <c r="G3479" i="5"/>
  <c r="H3479" i="5"/>
  <c r="L3479" i="5"/>
  <c r="M3479" i="5" s="1"/>
  <c r="E3480" i="5"/>
  <c r="F3480" i="5"/>
  <c r="G3480" i="5"/>
  <c r="H3480" i="5"/>
  <c r="L3480" i="5"/>
  <c r="M3480" i="5" s="1"/>
  <c r="E3481" i="5"/>
  <c r="F3481" i="5"/>
  <c r="G3481" i="5"/>
  <c r="H3481" i="5"/>
  <c r="L3481" i="5"/>
  <c r="M3481" i="5" s="1"/>
  <c r="E3482" i="5"/>
  <c r="F3482" i="5"/>
  <c r="G3482" i="5"/>
  <c r="H3482" i="5"/>
  <c r="L3482" i="5"/>
  <c r="M3482" i="5" s="1"/>
  <c r="E3483" i="5"/>
  <c r="F3483" i="5"/>
  <c r="G3483" i="5"/>
  <c r="H3483" i="5"/>
  <c r="L3483" i="5"/>
  <c r="M3483" i="5" s="1"/>
  <c r="E3484" i="5"/>
  <c r="F3484" i="5"/>
  <c r="G3484" i="5"/>
  <c r="H3484" i="5"/>
  <c r="L3484" i="5"/>
  <c r="M3484" i="5" s="1"/>
  <c r="E3485" i="5"/>
  <c r="F3485" i="5"/>
  <c r="G3485" i="5"/>
  <c r="H3485" i="5"/>
  <c r="L3485" i="5"/>
  <c r="M3485" i="5" s="1"/>
  <c r="E3486" i="5"/>
  <c r="F3486" i="5"/>
  <c r="G3486" i="5"/>
  <c r="H3486" i="5"/>
  <c r="L3486" i="5"/>
  <c r="M3486" i="5" s="1"/>
  <c r="E3487" i="5"/>
  <c r="F3487" i="5"/>
  <c r="G3487" i="5"/>
  <c r="H3487" i="5"/>
  <c r="L3487" i="5"/>
  <c r="M3487" i="5" s="1"/>
  <c r="E3488" i="5"/>
  <c r="F3488" i="5"/>
  <c r="G3488" i="5"/>
  <c r="H3488" i="5"/>
  <c r="L3488" i="5"/>
  <c r="M3488" i="5" s="1"/>
  <c r="E3489" i="5"/>
  <c r="F3489" i="5"/>
  <c r="G3489" i="5"/>
  <c r="H3489" i="5"/>
  <c r="L3489" i="5"/>
  <c r="M3489" i="5" s="1"/>
  <c r="E3490" i="5"/>
  <c r="F3490" i="5"/>
  <c r="G3490" i="5"/>
  <c r="H3490" i="5"/>
  <c r="L3490" i="5"/>
  <c r="M3490" i="5" s="1"/>
  <c r="E3491" i="5"/>
  <c r="F3491" i="5"/>
  <c r="G3491" i="5"/>
  <c r="H3491" i="5"/>
  <c r="L3491" i="5"/>
  <c r="M3491" i="5" s="1"/>
  <c r="E3492" i="5"/>
  <c r="F3492" i="5"/>
  <c r="G3492" i="5"/>
  <c r="H3492" i="5"/>
  <c r="L3492" i="5"/>
  <c r="M3492" i="5" s="1"/>
  <c r="E3493" i="5"/>
  <c r="F3493" i="5"/>
  <c r="G3493" i="5"/>
  <c r="H3493" i="5"/>
  <c r="L3493" i="5"/>
  <c r="M3493" i="5" s="1"/>
  <c r="E3494" i="5"/>
  <c r="F3494" i="5"/>
  <c r="G3494" i="5"/>
  <c r="H3494" i="5"/>
  <c r="L3494" i="5"/>
  <c r="M3494" i="5" s="1"/>
  <c r="E3495" i="5"/>
  <c r="F3495" i="5"/>
  <c r="G3495" i="5"/>
  <c r="H3495" i="5"/>
  <c r="L3495" i="5"/>
  <c r="M3495" i="5" s="1"/>
  <c r="E3496" i="5"/>
  <c r="F3496" i="5"/>
  <c r="G3496" i="5"/>
  <c r="H3496" i="5"/>
  <c r="L3496" i="5"/>
  <c r="M3496" i="5" s="1"/>
  <c r="E3497" i="5"/>
  <c r="F3497" i="5"/>
  <c r="G3497" i="5"/>
  <c r="H3497" i="5"/>
  <c r="L3497" i="5"/>
  <c r="M3497" i="5" s="1"/>
  <c r="E3498" i="5"/>
  <c r="F3498" i="5"/>
  <c r="G3498" i="5"/>
  <c r="H3498" i="5"/>
  <c r="L3498" i="5"/>
  <c r="M3498" i="5" s="1"/>
  <c r="E3499" i="5"/>
  <c r="F3499" i="5"/>
  <c r="G3499" i="5"/>
  <c r="H3499" i="5"/>
  <c r="L3499" i="5"/>
  <c r="M3499" i="5" s="1"/>
  <c r="E3500" i="5"/>
  <c r="F3500" i="5"/>
  <c r="G3500" i="5"/>
  <c r="H3500" i="5"/>
  <c r="L3500" i="5"/>
  <c r="M3500" i="5" s="1"/>
  <c r="E3501" i="5"/>
  <c r="F3501" i="5"/>
  <c r="G3501" i="5"/>
  <c r="H3501" i="5"/>
  <c r="L3501" i="5"/>
  <c r="M3501" i="5" s="1"/>
  <c r="E3502" i="5"/>
  <c r="F3502" i="5"/>
  <c r="G3502" i="5"/>
  <c r="H3502" i="5"/>
  <c r="L3502" i="5"/>
  <c r="M3502" i="5" s="1"/>
  <c r="E3503" i="5"/>
  <c r="F3503" i="5"/>
  <c r="G3503" i="5"/>
  <c r="H3503" i="5"/>
  <c r="L3503" i="5"/>
  <c r="M3503" i="5" s="1"/>
  <c r="E3504" i="5"/>
  <c r="F3504" i="5"/>
  <c r="G3504" i="5"/>
  <c r="H3504" i="5"/>
  <c r="L3504" i="5"/>
  <c r="M3504" i="5" s="1"/>
  <c r="E3505" i="5"/>
  <c r="F3505" i="5"/>
  <c r="G3505" i="5"/>
  <c r="H3505" i="5"/>
  <c r="L3505" i="5"/>
  <c r="M3505" i="5" s="1"/>
  <c r="E3506" i="5"/>
  <c r="F3506" i="5"/>
  <c r="G3506" i="5"/>
  <c r="H3506" i="5"/>
  <c r="L3506" i="5"/>
  <c r="M3506" i="5" s="1"/>
  <c r="E3507" i="5"/>
  <c r="F3507" i="5"/>
  <c r="G3507" i="5"/>
  <c r="H3507" i="5"/>
  <c r="L3507" i="5"/>
  <c r="M3507" i="5" s="1"/>
  <c r="E3508" i="5"/>
  <c r="F3508" i="5"/>
  <c r="G3508" i="5"/>
  <c r="H3508" i="5"/>
  <c r="L3508" i="5"/>
  <c r="M3508" i="5" s="1"/>
  <c r="E3509" i="5"/>
  <c r="F3509" i="5"/>
  <c r="G3509" i="5"/>
  <c r="H3509" i="5"/>
  <c r="L3509" i="5"/>
  <c r="M3509" i="5" s="1"/>
  <c r="E3510" i="5"/>
  <c r="F3510" i="5"/>
  <c r="G3510" i="5"/>
  <c r="H3510" i="5"/>
  <c r="L3510" i="5"/>
  <c r="M3510" i="5" s="1"/>
  <c r="E3511" i="5"/>
  <c r="F3511" i="5"/>
  <c r="G3511" i="5"/>
  <c r="H3511" i="5"/>
  <c r="L3511" i="5"/>
  <c r="M3511" i="5" s="1"/>
  <c r="E3512" i="5"/>
  <c r="F3512" i="5"/>
  <c r="G3512" i="5"/>
  <c r="H3512" i="5"/>
  <c r="L3512" i="5"/>
  <c r="M3512" i="5" s="1"/>
  <c r="E3513" i="5"/>
  <c r="F3513" i="5"/>
  <c r="G3513" i="5"/>
  <c r="H3513" i="5"/>
  <c r="L3513" i="5"/>
  <c r="M3513" i="5" s="1"/>
  <c r="E3514" i="5"/>
  <c r="F3514" i="5"/>
  <c r="G3514" i="5"/>
  <c r="H3514" i="5"/>
  <c r="L3514" i="5"/>
  <c r="M3514" i="5" s="1"/>
  <c r="E3515" i="5"/>
  <c r="F3515" i="5"/>
  <c r="G3515" i="5"/>
  <c r="H3515" i="5"/>
  <c r="L3515" i="5"/>
  <c r="M3515" i="5" s="1"/>
  <c r="E3516" i="5"/>
  <c r="F3516" i="5"/>
  <c r="G3516" i="5"/>
  <c r="H3516" i="5"/>
  <c r="L3516" i="5"/>
  <c r="M3516" i="5" s="1"/>
  <c r="E3517" i="5"/>
  <c r="F3517" i="5"/>
  <c r="G3517" i="5"/>
  <c r="H3517" i="5"/>
  <c r="L3517" i="5"/>
  <c r="M3517" i="5" s="1"/>
  <c r="E3518" i="5"/>
  <c r="F3518" i="5"/>
  <c r="G3518" i="5"/>
  <c r="H3518" i="5"/>
  <c r="L3518" i="5"/>
  <c r="M3518" i="5" s="1"/>
  <c r="E3519" i="5"/>
  <c r="F3519" i="5"/>
  <c r="G3519" i="5"/>
  <c r="H3519" i="5"/>
  <c r="L3519" i="5"/>
  <c r="M3519" i="5" s="1"/>
  <c r="E3520" i="5"/>
  <c r="F3520" i="5"/>
  <c r="G3520" i="5"/>
  <c r="H3520" i="5"/>
  <c r="L3520" i="5"/>
  <c r="M3520" i="5" s="1"/>
  <c r="E3521" i="5"/>
  <c r="F3521" i="5"/>
  <c r="G3521" i="5"/>
  <c r="H3521" i="5"/>
  <c r="L3521" i="5"/>
  <c r="M3521" i="5" s="1"/>
  <c r="E3522" i="5"/>
  <c r="F3522" i="5"/>
  <c r="G3522" i="5"/>
  <c r="H3522" i="5"/>
  <c r="L3522" i="5"/>
  <c r="M3522" i="5" s="1"/>
  <c r="E3523" i="5"/>
  <c r="F3523" i="5"/>
  <c r="G3523" i="5"/>
  <c r="H3523" i="5"/>
  <c r="L3523" i="5"/>
  <c r="M3523" i="5" s="1"/>
  <c r="E3524" i="5"/>
  <c r="F3524" i="5"/>
  <c r="G3524" i="5"/>
  <c r="H3524" i="5"/>
  <c r="L3524" i="5"/>
  <c r="M3524" i="5" s="1"/>
  <c r="E3525" i="5"/>
  <c r="F3525" i="5"/>
  <c r="G3525" i="5"/>
  <c r="H3525" i="5"/>
  <c r="L3525" i="5"/>
  <c r="M3525" i="5" s="1"/>
  <c r="E3526" i="5"/>
  <c r="F3526" i="5"/>
  <c r="G3526" i="5"/>
  <c r="H3526" i="5"/>
  <c r="L3526" i="5"/>
  <c r="M3526" i="5" s="1"/>
  <c r="E3527" i="5"/>
  <c r="F3527" i="5"/>
  <c r="G3527" i="5"/>
  <c r="H3527" i="5"/>
  <c r="L3527" i="5"/>
  <c r="M3527" i="5" s="1"/>
  <c r="E3528" i="5"/>
  <c r="F3528" i="5"/>
  <c r="G3528" i="5"/>
  <c r="H3528" i="5"/>
  <c r="L3528" i="5"/>
  <c r="M3528" i="5" s="1"/>
  <c r="E3529" i="5"/>
  <c r="F3529" i="5"/>
  <c r="G3529" i="5"/>
  <c r="H3529" i="5"/>
  <c r="L3529" i="5"/>
  <c r="M3529" i="5" s="1"/>
  <c r="E3530" i="5"/>
  <c r="F3530" i="5"/>
  <c r="G3530" i="5"/>
  <c r="H3530" i="5"/>
  <c r="L3530" i="5"/>
  <c r="M3530" i="5" s="1"/>
  <c r="E3531" i="5"/>
  <c r="F3531" i="5"/>
  <c r="G3531" i="5"/>
  <c r="H3531" i="5"/>
  <c r="L3531" i="5"/>
  <c r="M3531" i="5" s="1"/>
  <c r="E3532" i="5"/>
  <c r="F3532" i="5"/>
  <c r="G3532" i="5"/>
  <c r="H3532" i="5"/>
  <c r="L3532" i="5"/>
  <c r="M3532" i="5" s="1"/>
  <c r="E3533" i="5"/>
  <c r="F3533" i="5"/>
  <c r="G3533" i="5"/>
  <c r="H3533" i="5"/>
  <c r="L3533" i="5"/>
  <c r="M3533" i="5" s="1"/>
  <c r="E3534" i="5"/>
  <c r="F3534" i="5"/>
  <c r="G3534" i="5"/>
  <c r="H3534" i="5"/>
  <c r="L3534" i="5"/>
  <c r="M3534" i="5" s="1"/>
  <c r="E3535" i="5"/>
  <c r="F3535" i="5"/>
  <c r="G3535" i="5"/>
  <c r="H3535" i="5"/>
  <c r="L3535" i="5"/>
  <c r="M3535" i="5" s="1"/>
  <c r="E3536" i="5"/>
  <c r="F3536" i="5"/>
  <c r="G3536" i="5"/>
  <c r="H3536" i="5"/>
  <c r="L3536" i="5"/>
  <c r="M3536" i="5" s="1"/>
  <c r="E3537" i="5"/>
  <c r="F3537" i="5"/>
  <c r="G3537" i="5"/>
  <c r="H3537" i="5"/>
  <c r="L3537" i="5"/>
  <c r="M3537" i="5" s="1"/>
  <c r="E3538" i="5"/>
  <c r="F3538" i="5"/>
  <c r="G3538" i="5"/>
  <c r="H3538" i="5"/>
  <c r="L3538" i="5"/>
  <c r="M3538" i="5" s="1"/>
  <c r="E3539" i="5"/>
  <c r="F3539" i="5"/>
  <c r="G3539" i="5"/>
  <c r="H3539" i="5"/>
  <c r="L3539" i="5"/>
  <c r="M3539" i="5" s="1"/>
  <c r="E3540" i="5"/>
  <c r="F3540" i="5"/>
  <c r="G3540" i="5"/>
  <c r="H3540" i="5"/>
  <c r="L3540" i="5"/>
  <c r="M3540" i="5" s="1"/>
  <c r="E3541" i="5"/>
  <c r="F3541" i="5"/>
  <c r="G3541" i="5"/>
  <c r="H3541" i="5"/>
  <c r="L3541" i="5"/>
  <c r="M3541" i="5" s="1"/>
  <c r="E3542" i="5"/>
  <c r="F3542" i="5"/>
  <c r="G3542" i="5"/>
  <c r="H3542" i="5"/>
  <c r="L3542" i="5"/>
  <c r="M3542" i="5" s="1"/>
  <c r="E3543" i="5"/>
  <c r="F3543" i="5"/>
  <c r="G3543" i="5"/>
  <c r="H3543" i="5"/>
  <c r="L3543" i="5"/>
  <c r="M3543" i="5" s="1"/>
  <c r="E3544" i="5"/>
  <c r="F3544" i="5"/>
  <c r="G3544" i="5"/>
  <c r="H3544" i="5"/>
  <c r="L3544" i="5"/>
  <c r="M3544" i="5" s="1"/>
  <c r="E3545" i="5"/>
  <c r="F3545" i="5"/>
  <c r="G3545" i="5"/>
  <c r="H3545" i="5"/>
  <c r="L3545" i="5"/>
  <c r="M3545" i="5" s="1"/>
  <c r="E3546" i="5"/>
  <c r="F3546" i="5"/>
  <c r="G3546" i="5"/>
  <c r="H3546" i="5"/>
  <c r="L3546" i="5"/>
  <c r="M3546" i="5" s="1"/>
  <c r="E3547" i="5"/>
  <c r="F3547" i="5"/>
  <c r="G3547" i="5"/>
  <c r="H3547" i="5"/>
  <c r="L3547" i="5"/>
  <c r="M3547" i="5" s="1"/>
  <c r="E3548" i="5"/>
  <c r="F3548" i="5"/>
  <c r="G3548" i="5"/>
  <c r="H3548" i="5"/>
  <c r="L3548" i="5"/>
  <c r="M3548" i="5" s="1"/>
  <c r="E3549" i="5"/>
  <c r="F3549" i="5"/>
  <c r="G3549" i="5"/>
  <c r="H3549" i="5"/>
  <c r="L3549" i="5"/>
  <c r="M3549" i="5" s="1"/>
  <c r="E3550" i="5"/>
  <c r="F3550" i="5"/>
  <c r="G3550" i="5"/>
  <c r="H3550" i="5"/>
  <c r="L3550" i="5"/>
  <c r="M3550" i="5" s="1"/>
  <c r="E3551" i="5"/>
  <c r="F3551" i="5"/>
  <c r="G3551" i="5"/>
  <c r="H3551" i="5"/>
  <c r="L3551" i="5"/>
  <c r="M3551" i="5" s="1"/>
  <c r="E3552" i="5"/>
  <c r="F3552" i="5"/>
  <c r="G3552" i="5"/>
  <c r="H3552" i="5"/>
  <c r="L3552" i="5"/>
  <c r="M3552" i="5" s="1"/>
  <c r="E3553" i="5"/>
  <c r="F3553" i="5"/>
  <c r="G3553" i="5"/>
  <c r="H3553" i="5"/>
  <c r="L3553" i="5"/>
  <c r="M3553" i="5" s="1"/>
  <c r="E3554" i="5"/>
  <c r="F3554" i="5"/>
  <c r="G3554" i="5"/>
  <c r="H3554" i="5"/>
  <c r="L3554" i="5"/>
  <c r="M3554" i="5" s="1"/>
  <c r="E3555" i="5"/>
  <c r="F3555" i="5"/>
  <c r="G3555" i="5"/>
  <c r="H3555" i="5"/>
  <c r="L3555" i="5"/>
  <c r="M3555" i="5" s="1"/>
  <c r="E3556" i="5"/>
  <c r="F3556" i="5"/>
  <c r="G3556" i="5"/>
  <c r="H3556" i="5"/>
  <c r="L3556" i="5"/>
  <c r="M3556" i="5" s="1"/>
  <c r="E3557" i="5"/>
  <c r="F3557" i="5"/>
  <c r="G3557" i="5"/>
  <c r="H3557" i="5"/>
  <c r="L3557" i="5"/>
  <c r="M3557" i="5" s="1"/>
  <c r="E3558" i="5"/>
  <c r="F3558" i="5"/>
  <c r="G3558" i="5"/>
  <c r="H3558" i="5"/>
  <c r="L3558" i="5"/>
  <c r="M3558" i="5" s="1"/>
  <c r="E3559" i="5"/>
  <c r="F3559" i="5"/>
  <c r="G3559" i="5"/>
  <c r="H3559" i="5"/>
  <c r="L3559" i="5"/>
  <c r="M3559" i="5" s="1"/>
  <c r="E3560" i="5"/>
  <c r="F3560" i="5"/>
  <c r="G3560" i="5"/>
  <c r="H3560" i="5"/>
  <c r="L3560" i="5"/>
  <c r="M3560" i="5" s="1"/>
  <c r="E3561" i="5"/>
  <c r="F3561" i="5"/>
  <c r="G3561" i="5"/>
  <c r="H3561" i="5"/>
  <c r="L3561" i="5"/>
  <c r="M3561" i="5" s="1"/>
  <c r="E3562" i="5"/>
  <c r="F3562" i="5"/>
  <c r="G3562" i="5"/>
  <c r="H3562" i="5"/>
  <c r="L3562" i="5"/>
  <c r="M3562" i="5" s="1"/>
  <c r="E3563" i="5"/>
  <c r="F3563" i="5"/>
  <c r="G3563" i="5"/>
  <c r="H3563" i="5"/>
  <c r="L3563" i="5"/>
  <c r="M3563" i="5" s="1"/>
  <c r="E3564" i="5"/>
  <c r="F3564" i="5"/>
  <c r="G3564" i="5"/>
  <c r="H3564" i="5"/>
  <c r="L3564" i="5"/>
  <c r="M3564" i="5" s="1"/>
  <c r="E3565" i="5"/>
  <c r="F3565" i="5"/>
  <c r="G3565" i="5"/>
  <c r="H3565" i="5"/>
  <c r="L3565" i="5"/>
  <c r="M3565" i="5" s="1"/>
  <c r="E3566" i="5"/>
  <c r="F3566" i="5"/>
  <c r="G3566" i="5"/>
  <c r="H3566" i="5"/>
  <c r="L3566" i="5"/>
  <c r="M3566" i="5" s="1"/>
  <c r="E3567" i="5"/>
  <c r="F3567" i="5"/>
  <c r="G3567" i="5"/>
  <c r="H3567" i="5"/>
  <c r="L3567" i="5"/>
  <c r="M3567" i="5" s="1"/>
  <c r="E3568" i="5"/>
  <c r="F3568" i="5"/>
  <c r="G3568" i="5"/>
  <c r="H3568" i="5"/>
  <c r="L3568" i="5"/>
  <c r="M3568" i="5" s="1"/>
  <c r="E3569" i="5"/>
  <c r="F3569" i="5"/>
  <c r="G3569" i="5"/>
  <c r="H3569" i="5"/>
  <c r="L3569" i="5"/>
  <c r="M3569" i="5" s="1"/>
  <c r="E3570" i="5"/>
  <c r="F3570" i="5"/>
  <c r="G3570" i="5"/>
  <c r="H3570" i="5"/>
  <c r="L3570" i="5"/>
  <c r="M3570" i="5" s="1"/>
  <c r="E3571" i="5"/>
  <c r="F3571" i="5"/>
  <c r="G3571" i="5"/>
  <c r="H3571" i="5"/>
  <c r="L3571" i="5"/>
  <c r="M3571" i="5" s="1"/>
  <c r="E3572" i="5"/>
  <c r="F3572" i="5"/>
  <c r="G3572" i="5"/>
  <c r="H3572" i="5"/>
  <c r="L3572" i="5"/>
  <c r="M3572" i="5" s="1"/>
  <c r="E3573" i="5"/>
  <c r="F3573" i="5"/>
  <c r="G3573" i="5"/>
  <c r="H3573" i="5"/>
  <c r="L3573" i="5"/>
  <c r="M3573" i="5" s="1"/>
  <c r="E3574" i="5"/>
  <c r="F3574" i="5"/>
  <c r="G3574" i="5"/>
  <c r="H3574" i="5"/>
  <c r="L3574" i="5"/>
  <c r="M3574" i="5" s="1"/>
  <c r="E3575" i="5"/>
  <c r="F3575" i="5"/>
  <c r="G3575" i="5"/>
  <c r="H3575" i="5"/>
  <c r="L3575" i="5"/>
  <c r="M3575" i="5" s="1"/>
  <c r="E3576" i="5"/>
  <c r="F3576" i="5"/>
  <c r="G3576" i="5"/>
  <c r="H3576" i="5"/>
  <c r="L3576" i="5"/>
  <c r="M3576" i="5" s="1"/>
  <c r="E3577" i="5"/>
  <c r="F3577" i="5"/>
  <c r="G3577" i="5"/>
  <c r="H3577" i="5"/>
  <c r="L3577" i="5"/>
  <c r="M3577" i="5" s="1"/>
  <c r="E3578" i="5"/>
  <c r="F3578" i="5"/>
  <c r="G3578" i="5"/>
  <c r="H3578" i="5"/>
  <c r="L3578" i="5"/>
  <c r="M3578" i="5" s="1"/>
  <c r="E3579" i="5"/>
  <c r="F3579" i="5"/>
  <c r="G3579" i="5"/>
  <c r="H3579" i="5"/>
  <c r="L3579" i="5"/>
  <c r="M3579" i="5" s="1"/>
  <c r="E3580" i="5"/>
  <c r="F3580" i="5"/>
  <c r="G3580" i="5"/>
  <c r="H3580" i="5"/>
  <c r="L3580" i="5"/>
  <c r="M3580" i="5" s="1"/>
  <c r="E3581" i="5"/>
  <c r="F3581" i="5"/>
  <c r="G3581" i="5"/>
  <c r="H3581" i="5"/>
  <c r="L3581" i="5"/>
  <c r="M3581" i="5" s="1"/>
  <c r="E3582" i="5"/>
  <c r="F3582" i="5"/>
  <c r="G3582" i="5"/>
  <c r="H3582" i="5"/>
  <c r="L3582" i="5"/>
  <c r="M3582" i="5" s="1"/>
  <c r="E3583" i="5"/>
  <c r="F3583" i="5"/>
  <c r="G3583" i="5"/>
  <c r="H3583" i="5"/>
  <c r="L3583" i="5"/>
  <c r="M3583" i="5" s="1"/>
  <c r="E3584" i="5"/>
  <c r="F3584" i="5"/>
  <c r="G3584" i="5"/>
  <c r="H3584" i="5"/>
  <c r="L3584" i="5"/>
  <c r="M3584" i="5" s="1"/>
  <c r="E3585" i="5"/>
  <c r="F3585" i="5"/>
  <c r="G3585" i="5"/>
  <c r="H3585" i="5"/>
  <c r="L3585" i="5"/>
  <c r="M3585" i="5" s="1"/>
  <c r="E3586" i="5"/>
  <c r="F3586" i="5"/>
  <c r="G3586" i="5"/>
  <c r="H3586" i="5"/>
  <c r="L3586" i="5"/>
  <c r="M3586" i="5" s="1"/>
  <c r="E3587" i="5"/>
  <c r="F3587" i="5"/>
  <c r="G3587" i="5"/>
  <c r="H3587" i="5"/>
  <c r="L3587" i="5"/>
  <c r="M3587" i="5" s="1"/>
  <c r="E3588" i="5"/>
  <c r="F3588" i="5"/>
  <c r="G3588" i="5"/>
  <c r="H3588" i="5"/>
  <c r="L3588" i="5"/>
  <c r="M3588" i="5" s="1"/>
  <c r="E3589" i="5"/>
  <c r="F3589" i="5"/>
  <c r="G3589" i="5"/>
  <c r="H3589" i="5"/>
  <c r="L3589" i="5"/>
  <c r="M3589" i="5" s="1"/>
  <c r="E3590" i="5"/>
  <c r="F3590" i="5"/>
  <c r="G3590" i="5"/>
  <c r="H3590" i="5"/>
  <c r="L3590" i="5"/>
  <c r="M3590" i="5" s="1"/>
  <c r="E3591" i="5"/>
  <c r="F3591" i="5"/>
  <c r="G3591" i="5"/>
  <c r="H3591" i="5"/>
  <c r="L3591" i="5"/>
  <c r="M3591" i="5" s="1"/>
  <c r="E3592" i="5"/>
  <c r="F3592" i="5"/>
  <c r="G3592" i="5"/>
  <c r="H3592" i="5"/>
  <c r="L3592" i="5"/>
  <c r="M3592" i="5" s="1"/>
  <c r="E3593" i="5"/>
  <c r="F3593" i="5"/>
  <c r="G3593" i="5"/>
  <c r="H3593" i="5"/>
  <c r="L3593" i="5"/>
  <c r="M3593" i="5" s="1"/>
  <c r="E3594" i="5"/>
  <c r="F3594" i="5"/>
  <c r="G3594" i="5"/>
  <c r="H3594" i="5"/>
  <c r="L3594" i="5"/>
  <c r="M3594" i="5" s="1"/>
  <c r="E3595" i="5"/>
  <c r="F3595" i="5"/>
  <c r="G3595" i="5"/>
  <c r="H3595" i="5"/>
  <c r="L3595" i="5"/>
  <c r="M3595" i="5" s="1"/>
  <c r="E3596" i="5"/>
  <c r="F3596" i="5"/>
  <c r="G3596" i="5"/>
  <c r="H3596" i="5"/>
  <c r="L3596" i="5"/>
  <c r="M3596" i="5" s="1"/>
  <c r="E3597" i="5"/>
  <c r="F3597" i="5"/>
  <c r="G3597" i="5"/>
  <c r="H3597" i="5"/>
  <c r="L3597" i="5"/>
  <c r="M3597" i="5" s="1"/>
  <c r="E3598" i="5"/>
  <c r="F3598" i="5"/>
  <c r="G3598" i="5"/>
  <c r="H3598" i="5"/>
  <c r="L3598" i="5"/>
  <c r="M3598" i="5" s="1"/>
  <c r="E3599" i="5"/>
  <c r="F3599" i="5"/>
  <c r="G3599" i="5"/>
  <c r="H3599" i="5"/>
  <c r="L3599" i="5"/>
  <c r="M3599" i="5" s="1"/>
  <c r="E3600" i="5"/>
  <c r="F3600" i="5"/>
  <c r="G3600" i="5"/>
  <c r="H3600" i="5"/>
  <c r="L3600" i="5"/>
  <c r="M3600" i="5" s="1"/>
  <c r="E3601" i="5"/>
  <c r="F3601" i="5"/>
  <c r="G3601" i="5"/>
  <c r="H3601" i="5"/>
  <c r="L3601" i="5"/>
  <c r="M3601" i="5" s="1"/>
  <c r="E3602" i="5"/>
  <c r="F3602" i="5"/>
  <c r="G3602" i="5"/>
  <c r="H3602" i="5"/>
  <c r="L3602" i="5"/>
  <c r="M3602" i="5" s="1"/>
  <c r="E3603" i="5"/>
  <c r="F3603" i="5"/>
  <c r="G3603" i="5"/>
  <c r="H3603" i="5"/>
  <c r="L3603" i="5"/>
  <c r="M3603" i="5" s="1"/>
  <c r="E3604" i="5"/>
  <c r="F3604" i="5"/>
  <c r="G3604" i="5"/>
  <c r="H3604" i="5"/>
  <c r="L3604" i="5"/>
  <c r="M3604" i="5" s="1"/>
  <c r="E3605" i="5"/>
  <c r="F3605" i="5"/>
  <c r="G3605" i="5"/>
  <c r="H3605" i="5"/>
  <c r="L3605" i="5"/>
  <c r="M3605" i="5" s="1"/>
  <c r="E3606" i="5"/>
  <c r="F3606" i="5"/>
  <c r="G3606" i="5"/>
  <c r="H3606" i="5"/>
  <c r="L3606" i="5"/>
  <c r="M3606" i="5" s="1"/>
  <c r="E3607" i="5"/>
  <c r="F3607" i="5"/>
  <c r="G3607" i="5"/>
  <c r="H3607" i="5"/>
  <c r="L3607" i="5"/>
  <c r="M3607" i="5" s="1"/>
  <c r="E3608" i="5"/>
  <c r="F3608" i="5"/>
  <c r="G3608" i="5"/>
  <c r="H3608" i="5"/>
  <c r="L3608" i="5"/>
  <c r="M3608" i="5" s="1"/>
  <c r="E3609" i="5"/>
  <c r="F3609" i="5"/>
  <c r="G3609" i="5"/>
  <c r="H3609" i="5"/>
  <c r="L3609" i="5"/>
  <c r="M3609" i="5" s="1"/>
  <c r="E3610" i="5"/>
  <c r="F3610" i="5"/>
  <c r="G3610" i="5"/>
  <c r="H3610" i="5"/>
  <c r="L3610" i="5"/>
  <c r="M3610" i="5" s="1"/>
  <c r="E3611" i="5"/>
  <c r="F3611" i="5"/>
  <c r="G3611" i="5"/>
  <c r="H3611" i="5"/>
  <c r="L3611" i="5"/>
  <c r="M3611" i="5" s="1"/>
  <c r="E3612" i="5"/>
  <c r="F3612" i="5"/>
  <c r="G3612" i="5"/>
  <c r="H3612" i="5"/>
  <c r="L3612" i="5"/>
  <c r="M3612" i="5" s="1"/>
  <c r="E3613" i="5"/>
  <c r="F3613" i="5"/>
  <c r="G3613" i="5"/>
  <c r="H3613" i="5"/>
  <c r="L3613" i="5"/>
  <c r="M3613" i="5" s="1"/>
  <c r="E3614" i="5"/>
  <c r="F3614" i="5"/>
  <c r="G3614" i="5"/>
  <c r="H3614" i="5"/>
  <c r="L3614" i="5"/>
  <c r="M3614" i="5" s="1"/>
  <c r="E3615" i="5"/>
  <c r="F3615" i="5"/>
  <c r="G3615" i="5"/>
  <c r="H3615" i="5"/>
  <c r="L3615" i="5"/>
  <c r="M3615" i="5" s="1"/>
  <c r="E3616" i="5"/>
  <c r="F3616" i="5"/>
  <c r="G3616" i="5"/>
  <c r="H3616" i="5"/>
  <c r="L3616" i="5"/>
  <c r="M3616" i="5" s="1"/>
  <c r="E3617" i="5"/>
  <c r="F3617" i="5"/>
  <c r="G3617" i="5"/>
  <c r="H3617" i="5"/>
  <c r="L3617" i="5"/>
  <c r="M3617" i="5" s="1"/>
  <c r="E3618" i="5"/>
  <c r="F3618" i="5"/>
  <c r="G3618" i="5"/>
  <c r="H3618" i="5"/>
  <c r="L3618" i="5"/>
  <c r="M3618" i="5" s="1"/>
  <c r="E3619" i="5"/>
  <c r="F3619" i="5"/>
  <c r="G3619" i="5"/>
  <c r="H3619" i="5"/>
  <c r="L3619" i="5"/>
  <c r="M3619" i="5" s="1"/>
  <c r="E3620" i="5"/>
  <c r="F3620" i="5"/>
  <c r="G3620" i="5"/>
  <c r="H3620" i="5"/>
  <c r="L3620" i="5"/>
  <c r="M3620" i="5" s="1"/>
  <c r="E3621" i="5"/>
  <c r="F3621" i="5"/>
  <c r="G3621" i="5"/>
  <c r="H3621" i="5"/>
  <c r="L3621" i="5"/>
  <c r="M3621" i="5" s="1"/>
  <c r="E3622" i="5"/>
  <c r="F3622" i="5"/>
  <c r="G3622" i="5"/>
  <c r="H3622" i="5"/>
  <c r="L3622" i="5"/>
  <c r="M3622" i="5" s="1"/>
  <c r="E3623" i="5"/>
  <c r="F3623" i="5"/>
  <c r="G3623" i="5"/>
  <c r="H3623" i="5"/>
  <c r="L3623" i="5"/>
  <c r="M3623" i="5" s="1"/>
  <c r="E3624" i="5"/>
  <c r="F3624" i="5"/>
  <c r="G3624" i="5"/>
  <c r="H3624" i="5"/>
  <c r="L3624" i="5"/>
  <c r="M3624" i="5" s="1"/>
  <c r="E3625" i="5"/>
  <c r="F3625" i="5"/>
  <c r="G3625" i="5"/>
  <c r="H3625" i="5"/>
  <c r="L3625" i="5"/>
  <c r="M3625" i="5" s="1"/>
  <c r="E3626" i="5"/>
  <c r="F3626" i="5"/>
  <c r="G3626" i="5"/>
  <c r="H3626" i="5"/>
  <c r="L3626" i="5"/>
  <c r="M3626" i="5" s="1"/>
  <c r="E3627" i="5"/>
  <c r="F3627" i="5"/>
  <c r="G3627" i="5"/>
  <c r="H3627" i="5"/>
  <c r="L3627" i="5"/>
  <c r="M3627" i="5" s="1"/>
  <c r="E3628" i="5"/>
  <c r="F3628" i="5"/>
  <c r="G3628" i="5"/>
  <c r="H3628" i="5"/>
  <c r="L3628" i="5"/>
  <c r="M3628" i="5" s="1"/>
  <c r="E3629" i="5"/>
  <c r="F3629" i="5"/>
  <c r="G3629" i="5"/>
  <c r="H3629" i="5"/>
  <c r="L3629" i="5"/>
  <c r="M3629" i="5" s="1"/>
  <c r="E3630" i="5"/>
  <c r="F3630" i="5"/>
  <c r="G3630" i="5"/>
  <c r="H3630" i="5"/>
  <c r="L3630" i="5"/>
  <c r="M3630" i="5" s="1"/>
  <c r="E3631" i="5"/>
  <c r="F3631" i="5"/>
  <c r="G3631" i="5"/>
  <c r="H3631" i="5"/>
  <c r="L3631" i="5"/>
  <c r="M3631" i="5" s="1"/>
  <c r="E3632" i="5"/>
  <c r="F3632" i="5"/>
  <c r="G3632" i="5"/>
  <c r="H3632" i="5"/>
  <c r="L3632" i="5"/>
  <c r="M3632" i="5" s="1"/>
  <c r="E3633" i="5"/>
  <c r="F3633" i="5"/>
  <c r="G3633" i="5"/>
  <c r="H3633" i="5"/>
  <c r="L3633" i="5"/>
  <c r="M3633" i="5" s="1"/>
  <c r="E3634" i="5"/>
  <c r="F3634" i="5"/>
  <c r="G3634" i="5"/>
  <c r="H3634" i="5"/>
  <c r="L3634" i="5"/>
  <c r="M3634" i="5" s="1"/>
  <c r="E3635" i="5"/>
  <c r="F3635" i="5"/>
  <c r="G3635" i="5"/>
  <c r="H3635" i="5"/>
  <c r="L3635" i="5"/>
  <c r="M3635" i="5" s="1"/>
  <c r="E3636" i="5"/>
  <c r="F3636" i="5"/>
  <c r="G3636" i="5"/>
  <c r="H3636" i="5"/>
  <c r="L3636" i="5"/>
  <c r="M3636" i="5" s="1"/>
  <c r="E3637" i="5"/>
  <c r="F3637" i="5"/>
  <c r="G3637" i="5"/>
  <c r="H3637" i="5"/>
  <c r="L3637" i="5"/>
  <c r="M3637" i="5" s="1"/>
  <c r="E3638" i="5"/>
  <c r="F3638" i="5"/>
  <c r="G3638" i="5"/>
  <c r="H3638" i="5"/>
  <c r="L3638" i="5"/>
  <c r="M3638" i="5" s="1"/>
  <c r="E3639" i="5"/>
  <c r="F3639" i="5"/>
  <c r="G3639" i="5"/>
  <c r="H3639" i="5"/>
  <c r="L3639" i="5"/>
  <c r="M3639" i="5" s="1"/>
  <c r="E3640" i="5"/>
  <c r="F3640" i="5"/>
  <c r="G3640" i="5"/>
  <c r="H3640" i="5"/>
  <c r="L3640" i="5"/>
  <c r="M3640" i="5" s="1"/>
  <c r="E3641" i="5"/>
  <c r="F3641" i="5"/>
  <c r="G3641" i="5"/>
  <c r="H3641" i="5"/>
  <c r="L3641" i="5"/>
  <c r="M3641" i="5" s="1"/>
  <c r="E3642" i="5"/>
  <c r="F3642" i="5"/>
  <c r="G3642" i="5"/>
  <c r="H3642" i="5"/>
  <c r="L3642" i="5"/>
  <c r="M3642" i="5" s="1"/>
  <c r="E3643" i="5"/>
  <c r="F3643" i="5"/>
  <c r="G3643" i="5"/>
  <c r="H3643" i="5"/>
  <c r="L3643" i="5"/>
  <c r="M3643" i="5" s="1"/>
  <c r="E3644" i="5"/>
  <c r="F3644" i="5"/>
  <c r="G3644" i="5"/>
  <c r="H3644" i="5"/>
  <c r="L3644" i="5"/>
  <c r="M3644" i="5" s="1"/>
  <c r="E3645" i="5"/>
  <c r="F3645" i="5"/>
  <c r="G3645" i="5"/>
  <c r="H3645" i="5"/>
  <c r="L3645" i="5"/>
  <c r="M3645" i="5" s="1"/>
  <c r="E3646" i="5"/>
  <c r="F3646" i="5"/>
  <c r="G3646" i="5"/>
  <c r="H3646" i="5"/>
  <c r="L3646" i="5"/>
  <c r="M3646" i="5" s="1"/>
  <c r="E3647" i="5"/>
  <c r="F3647" i="5"/>
  <c r="G3647" i="5"/>
  <c r="H3647" i="5"/>
  <c r="L3647" i="5"/>
  <c r="M3647" i="5" s="1"/>
  <c r="E3648" i="5"/>
  <c r="F3648" i="5"/>
  <c r="G3648" i="5"/>
  <c r="H3648" i="5"/>
  <c r="L3648" i="5"/>
  <c r="M3648" i="5" s="1"/>
  <c r="E3649" i="5"/>
  <c r="F3649" i="5"/>
  <c r="G3649" i="5"/>
  <c r="H3649" i="5"/>
  <c r="L3649" i="5"/>
  <c r="M3649" i="5" s="1"/>
  <c r="E3650" i="5"/>
  <c r="F3650" i="5"/>
  <c r="G3650" i="5"/>
  <c r="H3650" i="5"/>
  <c r="L3650" i="5"/>
  <c r="M3650" i="5" s="1"/>
  <c r="E3651" i="5"/>
  <c r="F3651" i="5"/>
  <c r="G3651" i="5"/>
  <c r="H3651" i="5"/>
  <c r="L3651" i="5"/>
  <c r="M3651" i="5" s="1"/>
  <c r="E3652" i="5"/>
  <c r="F3652" i="5"/>
  <c r="G3652" i="5"/>
  <c r="H3652" i="5"/>
  <c r="L3652" i="5"/>
  <c r="M3652" i="5" s="1"/>
  <c r="E3653" i="5"/>
  <c r="F3653" i="5"/>
  <c r="G3653" i="5"/>
  <c r="H3653" i="5"/>
  <c r="L3653" i="5"/>
  <c r="M3653" i="5" s="1"/>
  <c r="E3654" i="5"/>
  <c r="F3654" i="5"/>
  <c r="G3654" i="5"/>
  <c r="H3654" i="5"/>
  <c r="L3654" i="5"/>
  <c r="M3654" i="5" s="1"/>
  <c r="E3655" i="5"/>
  <c r="F3655" i="5"/>
  <c r="G3655" i="5"/>
  <c r="H3655" i="5"/>
  <c r="L3655" i="5"/>
  <c r="M3655" i="5" s="1"/>
  <c r="E3656" i="5"/>
  <c r="F3656" i="5"/>
  <c r="G3656" i="5"/>
  <c r="H3656" i="5"/>
  <c r="L3656" i="5"/>
  <c r="M3656" i="5" s="1"/>
  <c r="E3657" i="5"/>
  <c r="F3657" i="5"/>
  <c r="G3657" i="5"/>
  <c r="H3657" i="5"/>
  <c r="L3657" i="5"/>
  <c r="M3657" i="5" s="1"/>
  <c r="E3658" i="5"/>
  <c r="F3658" i="5"/>
  <c r="G3658" i="5"/>
  <c r="H3658" i="5"/>
  <c r="L3658" i="5"/>
  <c r="M3658" i="5" s="1"/>
  <c r="E3659" i="5"/>
  <c r="F3659" i="5"/>
  <c r="G3659" i="5"/>
  <c r="H3659" i="5"/>
  <c r="L3659" i="5"/>
  <c r="M3659" i="5" s="1"/>
  <c r="E3660" i="5"/>
  <c r="F3660" i="5"/>
  <c r="G3660" i="5"/>
  <c r="H3660" i="5"/>
  <c r="L3660" i="5"/>
  <c r="M3660" i="5" s="1"/>
  <c r="E3661" i="5"/>
  <c r="F3661" i="5"/>
  <c r="G3661" i="5"/>
  <c r="H3661" i="5"/>
  <c r="L3661" i="5"/>
  <c r="M3661" i="5" s="1"/>
  <c r="E3662" i="5"/>
  <c r="F3662" i="5"/>
  <c r="G3662" i="5"/>
  <c r="H3662" i="5"/>
  <c r="L3662" i="5"/>
  <c r="M3662" i="5" s="1"/>
  <c r="E3663" i="5"/>
  <c r="F3663" i="5"/>
  <c r="G3663" i="5"/>
  <c r="H3663" i="5"/>
  <c r="L3663" i="5"/>
  <c r="M3663" i="5" s="1"/>
  <c r="E3664" i="5"/>
  <c r="F3664" i="5"/>
  <c r="G3664" i="5"/>
  <c r="H3664" i="5"/>
  <c r="L3664" i="5"/>
  <c r="M3664" i="5" s="1"/>
  <c r="E3665" i="5"/>
  <c r="F3665" i="5"/>
  <c r="G3665" i="5"/>
  <c r="H3665" i="5"/>
  <c r="L3665" i="5"/>
  <c r="M3665" i="5" s="1"/>
  <c r="E3666" i="5"/>
  <c r="F3666" i="5"/>
  <c r="G3666" i="5"/>
  <c r="H3666" i="5"/>
  <c r="L3666" i="5"/>
  <c r="M3666" i="5" s="1"/>
  <c r="E3667" i="5"/>
  <c r="F3667" i="5"/>
  <c r="G3667" i="5"/>
  <c r="H3667" i="5"/>
  <c r="L3667" i="5"/>
  <c r="M3667" i="5" s="1"/>
  <c r="E3668" i="5"/>
  <c r="F3668" i="5"/>
  <c r="G3668" i="5"/>
  <c r="H3668" i="5"/>
  <c r="L3668" i="5"/>
  <c r="M3668" i="5" s="1"/>
  <c r="E3669" i="5"/>
  <c r="F3669" i="5"/>
  <c r="G3669" i="5"/>
  <c r="H3669" i="5"/>
  <c r="L3669" i="5"/>
  <c r="M3669" i="5" s="1"/>
  <c r="E3670" i="5"/>
  <c r="F3670" i="5"/>
  <c r="G3670" i="5"/>
  <c r="H3670" i="5"/>
  <c r="L3670" i="5"/>
  <c r="M3670" i="5" s="1"/>
  <c r="E3671" i="5"/>
  <c r="F3671" i="5"/>
  <c r="G3671" i="5"/>
  <c r="H3671" i="5"/>
  <c r="L3671" i="5"/>
  <c r="M3671" i="5" s="1"/>
  <c r="E3672" i="5"/>
  <c r="F3672" i="5"/>
  <c r="G3672" i="5"/>
  <c r="H3672" i="5"/>
  <c r="L3672" i="5"/>
  <c r="M3672" i="5" s="1"/>
  <c r="E3673" i="5"/>
  <c r="F3673" i="5"/>
  <c r="G3673" i="5"/>
  <c r="H3673" i="5"/>
  <c r="L3673" i="5"/>
  <c r="M3673" i="5" s="1"/>
  <c r="E3674" i="5"/>
  <c r="F3674" i="5"/>
  <c r="G3674" i="5"/>
  <c r="H3674" i="5"/>
  <c r="L3674" i="5"/>
  <c r="M3674" i="5" s="1"/>
  <c r="E3675" i="5"/>
  <c r="F3675" i="5"/>
  <c r="G3675" i="5"/>
  <c r="H3675" i="5"/>
  <c r="L3675" i="5"/>
  <c r="M3675" i="5" s="1"/>
  <c r="E3676" i="5"/>
  <c r="F3676" i="5"/>
  <c r="G3676" i="5"/>
  <c r="H3676" i="5"/>
  <c r="L3676" i="5"/>
  <c r="M3676" i="5" s="1"/>
  <c r="E3677" i="5"/>
  <c r="F3677" i="5"/>
  <c r="G3677" i="5"/>
  <c r="H3677" i="5"/>
  <c r="L3677" i="5"/>
  <c r="M3677" i="5" s="1"/>
  <c r="E3678" i="5"/>
  <c r="F3678" i="5"/>
  <c r="G3678" i="5"/>
  <c r="H3678" i="5"/>
  <c r="L3678" i="5"/>
  <c r="M3678" i="5" s="1"/>
  <c r="E3679" i="5"/>
  <c r="F3679" i="5"/>
  <c r="G3679" i="5"/>
  <c r="H3679" i="5"/>
  <c r="L3679" i="5"/>
  <c r="M3679" i="5" s="1"/>
  <c r="E3680" i="5"/>
  <c r="F3680" i="5"/>
  <c r="G3680" i="5"/>
  <c r="H3680" i="5"/>
  <c r="L3680" i="5"/>
  <c r="M3680" i="5" s="1"/>
  <c r="E3681" i="5"/>
  <c r="F3681" i="5"/>
  <c r="G3681" i="5"/>
  <c r="H3681" i="5"/>
  <c r="L3681" i="5"/>
  <c r="M3681" i="5" s="1"/>
  <c r="E3682" i="5"/>
  <c r="F3682" i="5"/>
  <c r="G3682" i="5"/>
  <c r="H3682" i="5"/>
  <c r="L3682" i="5"/>
  <c r="M3682" i="5" s="1"/>
  <c r="E3683" i="5"/>
  <c r="F3683" i="5"/>
  <c r="G3683" i="5"/>
  <c r="H3683" i="5"/>
  <c r="L3683" i="5"/>
  <c r="M3683" i="5" s="1"/>
  <c r="E3684" i="5"/>
  <c r="F3684" i="5"/>
  <c r="G3684" i="5"/>
  <c r="H3684" i="5"/>
  <c r="L3684" i="5"/>
  <c r="M3684" i="5" s="1"/>
  <c r="E3685" i="5"/>
  <c r="F3685" i="5"/>
  <c r="G3685" i="5"/>
  <c r="H3685" i="5"/>
  <c r="L3685" i="5"/>
  <c r="M3685" i="5" s="1"/>
  <c r="E3686" i="5"/>
  <c r="F3686" i="5"/>
  <c r="G3686" i="5"/>
  <c r="H3686" i="5"/>
  <c r="L3686" i="5"/>
  <c r="M3686" i="5" s="1"/>
  <c r="E3687" i="5"/>
  <c r="F3687" i="5"/>
  <c r="G3687" i="5"/>
  <c r="H3687" i="5"/>
  <c r="L3687" i="5"/>
  <c r="M3687" i="5" s="1"/>
  <c r="E3688" i="5"/>
  <c r="F3688" i="5"/>
  <c r="G3688" i="5"/>
  <c r="H3688" i="5"/>
  <c r="L3688" i="5"/>
  <c r="M3688" i="5" s="1"/>
  <c r="E3689" i="5"/>
  <c r="F3689" i="5"/>
  <c r="G3689" i="5"/>
  <c r="H3689" i="5"/>
  <c r="L3689" i="5"/>
  <c r="M3689" i="5" s="1"/>
  <c r="E3690" i="5"/>
  <c r="F3690" i="5"/>
  <c r="G3690" i="5"/>
  <c r="H3690" i="5"/>
  <c r="L3690" i="5"/>
  <c r="M3690" i="5" s="1"/>
  <c r="E3691" i="5"/>
  <c r="F3691" i="5"/>
  <c r="G3691" i="5"/>
  <c r="H3691" i="5"/>
  <c r="L3691" i="5"/>
  <c r="M3691" i="5" s="1"/>
  <c r="E3692" i="5"/>
  <c r="F3692" i="5"/>
  <c r="G3692" i="5"/>
  <c r="H3692" i="5"/>
  <c r="L3692" i="5"/>
  <c r="M3692" i="5" s="1"/>
  <c r="E3693" i="5"/>
  <c r="F3693" i="5"/>
  <c r="G3693" i="5"/>
  <c r="H3693" i="5"/>
  <c r="L3693" i="5"/>
  <c r="M3693" i="5" s="1"/>
  <c r="E3694" i="5"/>
  <c r="F3694" i="5"/>
  <c r="G3694" i="5"/>
  <c r="H3694" i="5"/>
  <c r="L3694" i="5"/>
  <c r="M3694" i="5" s="1"/>
  <c r="E3695" i="5"/>
  <c r="F3695" i="5"/>
  <c r="G3695" i="5"/>
  <c r="H3695" i="5"/>
  <c r="L3695" i="5"/>
  <c r="M3695" i="5" s="1"/>
  <c r="E3696" i="5"/>
  <c r="F3696" i="5"/>
  <c r="G3696" i="5"/>
  <c r="H3696" i="5"/>
  <c r="L3696" i="5"/>
  <c r="M3696" i="5" s="1"/>
  <c r="E3697" i="5"/>
  <c r="F3697" i="5"/>
  <c r="G3697" i="5"/>
  <c r="H3697" i="5"/>
  <c r="L3697" i="5"/>
  <c r="M3697" i="5" s="1"/>
  <c r="E3698" i="5"/>
  <c r="F3698" i="5"/>
  <c r="G3698" i="5"/>
  <c r="H3698" i="5"/>
  <c r="L3698" i="5"/>
  <c r="M3698" i="5" s="1"/>
  <c r="E3699" i="5"/>
  <c r="F3699" i="5"/>
  <c r="G3699" i="5"/>
  <c r="H3699" i="5"/>
  <c r="L3699" i="5"/>
  <c r="M3699" i="5" s="1"/>
  <c r="E3700" i="5"/>
  <c r="F3700" i="5"/>
  <c r="G3700" i="5"/>
  <c r="H3700" i="5"/>
  <c r="L3700" i="5"/>
  <c r="M3700" i="5" s="1"/>
  <c r="E3701" i="5"/>
  <c r="F3701" i="5"/>
  <c r="G3701" i="5"/>
  <c r="H3701" i="5"/>
  <c r="L3701" i="5"/>
  <c r="M3701" i="5" s="1"/>
  <c r="E3702" i="5"/>
  <c r="F3702" i="5"/>
  <c r="G3702" i="5"/>
  <c r="H3702" i="5"/>
  <c r="L3702" i="5"/>
  <c r="M3702" i="5" s="1"/>
  <c r="E3703" i="5"/>
  <c r="F3703" i="5"/>
  <c r="G3703" i="5"/>
  <c r="H3703" i="5"/>
  <c r="L3703" i="5"/>
  <c r="M3703" i="5" s="1"/>
  <c r="E3704" i="5"/>
  <c r="F3704" i="5"/>
  <c r="G3704" i="5"/>
  <c r="H3704" i="5"/>
  <c r="L3704" i="5"/>
  <c r="M3704" i="5" s="1"/>
  <c r="E3705" i="5"/>
  <c r="F3705" i="5"/>
  <c r="G3705" i="5"/>
  <c r="H3705" i="5"/>
  <c r="L3705" i="5"/>
  <c r="M3705" i="5" s="1"/>
  <c r="E3706" i="5"/>
  <c r="F3706" i="5"/>
  <c r="G3706" i="5"/>
  <c r="H3706" i="5"/>
  <c r="L3706" i="5"/>
  <c r="M3706" i="5" s="1"/>
  <c r="E3707" i="5"/>
  <c r="F3707" i="5"/>
  <c r="G3707" i="5"/>
  <c r="H3707" i="5"/>
  <c r="L3707" i="5"/>
  <c r="M3707" i="5" s="1"/>
  <c r="E3708" i="5"/>
  <c r="F3708" i="5"/>
  <c r="G3708" i="5"/>
  <c r="H3708" i="5"/>
  <c r="L3708" i="5"/>
  <c r="M3708" i="5" s="1"/>
  <c r="E3709" i="5"/>
  <c r="F3709" i="5"/>
  <c r="G3709" i="5"/>
  <c r="H3709" i="5"/>
  <c r="L3709" i="5"/>
  <c r="M3709" i="5" s="1"/>
  <c r="E3710" i="5"/>
  <c r="F3710" i="5"/>
  <c r="G3710" i="5"/>
  <c r="H3710" i="5"/>
  <c r="L3710" i="5"/>
  <c r="M3710" i="5" s="1"/>
  <c r="E3711" i="5"/>
  <c r="F3711" i="5"/>
  <c r="G3711" i="5"/>
  <c r="H3711" i="5"/>
  <c r="L3711" i="5"/>
  <c r="M3711" i="5" s="1"/>
  <c r="E3712" i="5"/>
  <c r="F3712" i="5"/>
  <c r="G3712" i="5"/>
  <c r="H3712" i="5"/>
  <c r="L3712" i="5"/>
  <c r="M3712" i="5" s="1"/>
  <c r="E3713" i="5"/>
  <c r="F3713" i="5"/>
  <c r="G3713" i="5"/>
  <c r="H3713" i="5"/>
  <c r="L3713" i="5"/>
  <c r="M3713" i="5" s="1"/>
  <c r="E3714" i="5"/>
  <c r="F3714" i="5"/>
  <c r="G3714" i="5"/>
  <c r="H3714" i="5"/>
  <c r="L3714" i="5"/>
  <c r="M3714" i="5" s="1"/>
  <c r="E3715" i="5"/>
  <c r="F3715" i="5"/>
  <c r="G3715" i="5"/>
  <c r="H3715" i="5"/>
  <c r="L3715" i="5"/>
  <c r="M3715" i="5" s="1"/>
  <c r="E3716" i="5"/>
  <c r="F3716" i="5"/>
  <c r="G3716" i="5"/>
  <c r="H3716" i="5"/>
  <c r="L3716" i="5"/>
  <c r="M3716" i="5" s="1"/>
  <c r="E3717" i="5"/>
  <c r="F3717" i="5"/>
  <c r="G3717" i="5"/>
  <c r="H3717" i="5"/>
  <c r="L3717" i="5"/>
  <c r="M3717" i="5" s="1"/>
  <c r="E3718" i="5"/>
  <c r="F3718" i="5"/>
  <c r="G3718" i="5"/>
  <c r="H3718" i="5"/>
  <c r="L3718" i="5"/>
  <c r="M3718" i="5" s="1"/>
  <c r="E3719" i="5"/>
  <c r="F3719" i="5"/>
  <c r="G3719" i="5"/>
  <c r="H3719" i="5"/>
  <c r="L3719" i="5"/>
  <c r="M3719" i="5" s="1"/>
  <c r="E3720" i="5"/>
  <c r="F3720" i="5"/>
  <c r="G3720" i="5"/>
  <c r="H3720" i="5"/>
  <c r="L3720" i="5"/>
  <c r="M3720" i="5" s="1"/>
  <c r="E3721" i="5"/>
  <c r="F3721" i="5"/>
  <c r="G3721" i="5"/>
  <c r="H3721" i="5"/>
  <c r="L3721" i="5"/>
  <c r="M3721" i="5" s="1"/>
  <c r="E3722" i="5"/>
  <c r="F3722" i="5"/>
  <c r="G3722" i="5"/>
  <c r="H3722" i="5"/>
  <c r="L3722" i="5"/>
  <c r="M3722" i="5" s="1"/>
  <c r="E3723" i="5"/>
  <c r="F3723" i="5"/>
  <c r="G3723" i="5"/>
  <c r="H3723" i="5"/>
  <c r="L3723" i="5"/>
  <c r="M3723" i="5" s="1"/>
  <c r="E3724" i="5"/>
  <c r="F3724" i="5"/>
  <c r="G3724" i="5"/>
  <c r="H3724" i="5"/>
  <c r="L3724" i="5"/>
  <c r="M3724" i="5" s="1"/>
  <c r="E3725" i="5"/>
  <c r="F3725" i="5"/>
  <c r="G3725" i="5"/>
  <c r="H3725" i="5"/>
  <c r="L3725" i="5"/>
  <c r="M3725" i="5" s="1"/>
  <c r="E3726" i="5"/>
  <c r="F3726" i="5"/>
  <c r="G3726" i="5"/>
  <c r="H3726" i="5"/>
  <c r="L3726" i="5"/>
  <c r="M3726" i="5" s="1"/>
  <c r="E3727" i="5"/>
  <c r="F3727" i="5"/>
  <c r="G3727" i="5"/>
  <c r="H3727" i="5"/>
  <c r="L3727" i="5"/>
  <c r="M3727" i="5" s="1"/>
  <c r="E3728" i="5"/>
  <c r="F3728" i="5"/>
  <c r="G3728" i="5"/>
  <c r="H3728" i="5"/>
  <c r="L3728" i="5"/>
  <c r="M3728" i="5" s="1"/>
  <c r="E3729" i="5"/>
  <c r="F3729" i="5"/>
  <c r="G3729" i="5"/>
  <c r="H3729" i="5"/>
  <c r="L3729" i="5"/>
  <c r="M3729" i="5" s="1"/>
  <c r="E3730" i="5"/>
  <c r="F3730" i="5"/>
  <c r="G3730" i="5"/>
  <c r="H3730" i="5"/>
  <c r="L3730" i="5"/>
  <c r="M3730" i="5" s="1"/>
  <c r="E3731" i="5"/>
  <c r="F3731" i="5"/>
  <c r="G3731" i="5"/>
  <c r="H3731" i="5"/>
  <c r="L3731" i="5"/>
  <c r="M3731" i="5" s="1"/>
  <c r="E3732" i="5"/>
  <c r="F3732" i="5"/>
  <c r="G3732" i="5"/>
  <c r="H3732" i="5"/>
  <c r="L3732" i="5"/>
  <c r="M3732" i="5" s="1"/>
  <c r="E3733" i="5"/>
  <c r="F3733" i="5"/>
  <c r="G3733" i="5"/>
  <c r="H3733" i="5"/>
  <c r="L3733" i="5"/>
  <c r="M3733" i="5" s="1"/>
  <c r="E3734" i="5"/>
  <c r="F3734" i="5"/>
  <c r="G3734" i="5"/>
  <c r="H3734" i="5"/>
  <c r="L3734" i="5"/>
  <c r="M3734" i="5" s="1"/>
  <c r="E3735" i="5"/>
  <c r="F3735" i="5"/>
  <c r="G3735" i="5"/>
  <c r="H3735" i="5"/>
  <c r="L3735" i="5"/>
  <c r="M3735" i="5" s="1"/>
  <c r="E3736" i="5"/>
  <c r="F3736" i="5"/>
  <c r="G3736" i="5"/>
  <c r="H3736" i="5"/>
  <c r="L3736" i="5"/>
  <c r="M3736" i="5" s="1"/>
  <c r="E3737" i="5"/>
  <c r="F3737" i="5"/>
  <c r="G3737" i="5"/>
  <c r="H3737" i="5"/>
  <c r="L3737" i="5"/>
  <c r="M3737" i="5" s="1"/>
  <c r="E3738" i="5"/>
  <c r="F3738" i="5"/>
  <c r="G3738" i="5"/>
  <c r="H3738" i="5"/>
  <c r="L3738" i="5"/>
  <c r="M3738" i="5" s="1"/>
  <c r="E3739" i="5"/>
  <c r="F3739" i="5"/>
  <c r="G3739" i="5"/>
  <c r="H3739" i="5"/>
  <c r="L3739" i="5"/>
  <c r="M3739" i="5" s="1"/>
  <c r="E3740" i="5"/>
  <c r="F3740" i="5"/>
  <c r="G3740" i="5"/>
  <c r="H3740" i="5"/>
  <c r="L3740" i="5"/>
  <c r="M3740" i="5" s="1"/>
  <c r="E3741" i="5"/>
  <c r="F3741" i="5"/>
  <c r="G3741" i="5"/>
  <c r="H3741" i="5"/>
  <c r="L3741" i="5"/>
  <c r="M3741" i="5" s="1"/>
  <c r="E3742" i="5"/>
  <c r="F3742" i="5"/>
  <c r="G3742" i="5"/>
  <c r="H3742" i="5"/>
  <c r="L3742" i="5"/>
  <c r="M3742" i="5" s="1"/>
  <c r="E3743" i="5"/>
  <c r="F3743" i="5"/>
  <c r="G3743" i="5"/>
  <c r="H3743" i="5"/>
  <c r="L3743" i="5"/>
  <c r="M3743" i="5" s="1"/>
  <c r="E3744" i="5"/>
  <c r="F3744" i="5"/>
  <c r="G3744" i="5"/>
  <c r="H3744" i="5"/>
  <c r="L3744" i="5"/>
  <c r="M3744" i="5" s="1"/>
  <c r="E3745" i="5"/>
  <c r="F3745" i="5"/>
  <c r="G3745" i="5"/>
  <c r="H3745" i="5"/>
  <c r="L3745" i="5"/>
  <c r="M3745" i="5" s="1"/>
  <c r="E3746" i="5"/>
  <c r="F3746" i="5"/>
  <c r="G3746" i="5"/>
  <c r="H3746" i="5"/>
  <c r="L3746" i="5"/>
  <c r="M3746" i="5" s="1"/>
  <c r="E3747" i="5"/>
  <c r="F3747" i="5"/>
  <c r="G3747" i="5"/>
  <c r="H3747" i="5"/>
  <c r="L3747" i="5"/>
  <c r="M3747" i="5" s="1"/>
  <c r="E3748" i="5"/>
  <c r="F3748" i="5"/>
  <c r="G3748" i="5"/>
  <c r="H3748" i="5"/>
  <c r="L3748" i="5"/>
  <c r="M3748" i="5" s="1"/>
  <c r="E3749" i="5"/>
  <c r="F3749" i="5"/>
  <c r="G3749" i="5"/>
  <c r="H3749" i="5"/>
  <c r="L3749" i="5"/>
  <c r="M3749" i="5" s="1"/>
  <c r="E3750" i="5"/>
  <c r="F3750" i="5"/>
  <c r="G3750" i="5"/>
  <c r="H3750" i="5"/>
  <c r="L3750" i="5"/>
  <c r="M3750" i="5" s="1"/>
  <c r="E3751" i="5"/>
  <c r="F3751" i="5"/>
  <c r="G3751" i="5"/>
  <c r="H3751" i="5"/>
  <c r="L3751" i="5"/>
  <c r="M3751" i="5" s="1"/>
  <c r="E3752" i="5"/>
  <c r="F3752" i="5"/>
  <c r="G3752" i="5"/>
  <c r="H3752" i="5"/>
  <c r="L3752" i="5"/>
  <c r="M3752" i="5" s="1"/>
  <c r="E3753" i="5"/>
  <c r="F3753" i="5"/>
  <c r="G3753" i="5"/>
  <c r="H3753" i="5"/>
  <c r="L3753" i="5"/>
  <c r="M3753" i="5" s="1"/>
  <c r="E3754" i="5"/>
  <c r="F3754" i="5"/>
  <c r="G3754" i="5"/>
  <c r="H3754" i="5"/>
  <c r="L3754" i="5"/>
  <c r="M3754" i="5" s="1"/>
  <c r="E3755" i="5"/>
  <c r="F3755" i="5"/>
  <c r="G3755" i="5"/>
  <c r="H3755" i="5"/>
  <c r="L3755" i="5"/>
  <c r="M3755" i="5" s="1"/>
  <c r="E3756" i="5"/>
  <c r="F3756" i="5"/>
  <c r="G3756" i="5"/>
  <c r="H3756" i="5"/>
  <c r="L3756" i="5"/>
  <c r="M3756" i="5" s="1"/>
  <c r="E3757" i="5"/>
  <c r="F3757" i="5"/>
  <c r="G3757" i="5"/>
  <c r="H3757" i="5"/>
  <c r="L3757" i="5"/>
  <c r="M3757" i="5" s="1"/>
  <c r="E3758" i="5"/>
  <c r="F3758" i="5"/>
  <c r="G3758" i="5"/>
  <c r="H3758" i="5"/>
  <c r="L3758" i="5"/>
  <c r="M3758" i="5" s="1"/>
  <c r="E3759" i="5"/>
  <c r="F3759" i="5"/>
  <c r="G3759" i="5"/>
  <c r="H3759" i="5"/>
  <c r="L3759" i="5"/>
  <c r="M3759" i="5" s="1"/>
  <c r="E3760" i="5"/>
  <c r="F3760" i="5"/>
  <c r="G3760" i="5"/>
  <c r="H3760" i="5"/>
  <c r="L3760" i="5"/>
  <c r="M3760" i="5" s="1"/>
  <c r="E3761" i="5"/>
  <c r="F3761" i="5"/>
  <c r="G3761" i="5"/>
  <c r="H3761" i="5"/>
  <c r="L3761" i="5"/>
  <c r="M3761" i="5" s="1"/>
  <c r="E3762" i="5"/>
  <c r="F3762" i="5"/>
  <c r="G3762" i="5"/>
  <c r="H3762" i="5"/>
  <c r="L3762" i="5"/>
  <c r="M3762" i="5" s="1"/>
  <c r="E3763" i="5"/>
  <c r="F3763" i="5"/>
  <c r="G3763" i="5"/>
  <c r="H3763" i="5"/>
  <c r="L3763" i="5"/>
  <c r="M3763" i="5" s="1"/>
  <c r="E3764" i="5"/>
  <c r="F3764" i="5"/>
  <c r="G3764" i="5"/>
  <c r="H3764" i="5"/>
  <c r="L3764" i="5"/>
  <c r="M3764" i="5" s="1"/>
  <c r="E3765" i="5"/>
  <c r="F3765" i="5"/>
  <c r="G3765" i="5"/>
  <c r="H3765" i="5"/>
  <c r="L3765" i="5"/>
  <c r="M3765" i="5" s="1"/>
  <c r="E3766" i="5"/>
  <c r="F3766" i="5"/>
  <c r="G3766" i="5"/>
  <c r="H3766" i="5"/>
  <c r="L3766" i="5"/>
  <c r="M3766" i="5" s="1"/>
  <c r="E3767" i="5"/>
  <c r="F3767" i="5"/>
  <c r="G3767" i="5"/>
  <c r="H3767" i="5"/>
  <c r="L3767" i="5"/>
  <c r="M3767" i="5" s="1"/>
  <c r="E3768" i="5"/>
  <c r="F3768" i="5"/>
  <c r="G3768" i="5"/>
  <c r="H3768" i="5"/>
  <c r="L3768" i="5"/>
  <c r="M3768" i="5" s="1"/>
  <c r="E3769" i="5"/>
  <c r="F3769" i="5"/>
  <c r="G3769" i="5"/>
  <c r="H3769" i="5"/>
  <c r="L3769" i="5"/>
  <c r="M3769" i="5" s="1"/>
  <c r="E3770" i="5"/>
  <c r="F3770" i="5"/>
  <c r="G3770" i="5"/>
  <c r="H3770" i="5"/>
  <c r="L3770" i="5"/>
  <c r="M3770" i="5" s="1"/>
  <c r="E3771" i="5"/>
  <c r="F3771" i="5"/>
  <c r="G3771" i="5"/>
  <c r="H3771" i="5"/>
  <c r="L3771" i="5"/>
  <c r="M3771" i="5" s="1"/>
  <c r="E3772" i="5"/>
  <c r="F3772" i="5"/>
  <c r="G3772" i="5"/>
  <c r="H3772" i="5"/>
  <c r="L3772" i="5"/>
  <c r="M3772" i="5" s="1"/>
  <c r="E3773" i="5"/>
  <c r="F3773" i="5"/>
  <c r="G3773" i="5"/>
  <c r="H3773" i="5"/>
  <c r="L3773" i="5"/>
  <c r="M3773" i="5" s="1"/>
  <c r="E3774" i="5"/>
  <c r="F3774" i="5"/>
  <c r="G3774" i="5"/>
  <c r="H3774" i="5"/>
  <c r="L3774" i="5"/>
  <c r="M3774" i="5" s="1"/>
  <c r="E3775" i="5"/>
  <c r="F3775" i="5"/>
  <c r="G3775" i="5"/>
  <c r="H3775" i="5"/>
  <c r="L3775" i="5"/>
  <c r="M3775" i="5" s="1"/>
  <c r="E3776" i="5"/>
  <c r="F3776" i="5"/>
  <c r="G3776" i="5"/>
  <c r="H3776" i="5"/>
  <c r="L3776" i="5"/>
  <c r="M3776" i="5" s="1"/>
  <c r="E3777" i="5"/>
  <c r="F3777" i="5"/>
  <c r="G3777" i="5"/>
  <c r="H3777" i="5"/>
  <c r="L3777" i="5"/>
  <c r="M3777" i="5" s="1"/>
  <c r="E3778" i="5"/>
  <c r="F3778" i="5"/>
  <c r="G3778" i="5"/>
  <c r="H3778" i="5"/>
  <c r="L3778" i="5"/>
  <c r="M3778" i="5" s="1"/>
  <c r="E3779" i="5"/>
  <c r="F3779" i="5"/>
  <c r="G3779" i="5"/>
  <c r="H3779" i="5"/>
  <c r="L3779" i="5"/>
  <c r="M3779" i="5" s="1"/>
  <c r="E3780" i="5"/>
  <c r="F3780" i="5"/>
  <c r="G3780" i="5"/>
  <c r="H3780" i="5"/>
  <c r="L3780" i="5"/>
  <c r="M3780" i="5" s="1"/>
  <c r="E3781" i="5"/>
  <c r="F3781" i="5"/>
  <c r="G3781" i="5"/>
  <c r="H3781" i="5"/>
  <c r="L3781" i="5"/>
  <c r="M3781" i="5" s="1"/>
  <c r="E3782" i="5"/>
  <c r="F3782" i="5"/>
  <c r="G3782" i="5"/>
  <c r="H3782" i="5"/>
  <c r="L3782" i="5"/>
  <c r="M3782" i="5" s="1"/>
  <c r="E3783" i="5"/>
  <c r="F3783" i="5"/>
  <c r="G3783" i="5"/>
  <c r="H3783" i="5"/>
  <c r="L3783" i="5"/>
  <c r="M3783" i="5" s="1"/>
  <c r="E3784" i="5"/>
  <c r="F3784" i="5"/>
  <c r="G3784" i="5"/>
  <c r="H3784" i="5"/>
  <c r="L3784" i="5"/>
  <c r="M3784" i="5" s="1"/>
  <c r="E3785" i="5"/>
  <c r="F3785" i="5"/>
  <c r="G3785" i="5"/>
  <c r="H3785" i="5"/>
  <c r="L3785" i="5"/>
  <c r="M3785" i="5" s="1"/>
  <c r="E3786" i="5"/>
  <c r="F3786" i="5"/>
  <c r="G3786" i="5"/>
  <c r="H3786" i="5"/>
  <c r="L3786" i="5"/>
  <c r="M3786" i="5" s="1"/>
  <c r="E3787" i="5"/>
  <c r="F3787" i="5"/>
  <c r="G3787" i="5"/>
  <c r="H3787" i="5"/>
  <c r="L3787" i="5"/>
  <c r="M3787" i="5" s="1"/>
  <c r="E3788" i="5"/>
  <c r="F3788" i="5"/>
  <c r="G3788" i="5"/>
  <c r="H3788" i="5"/>
  <c r="L3788" i="5"/>
  <c r="M3788" i="5" s="1"/>
  <c r="E3789" i="5"/>
  <c r="F3789" i="5"/>
  <c r="G3789" i="5"/>
  <c r="H3789" i="5"/>
  <c r="L3789" i="5"/>
  <c r="M3789" i="5" s="1"/>
  <c r="E3790" i="5"/>
  <c r="F3790" i="5"/>
  <c r="G3790" i="5"/>
  <c r="H3790" i="5"/>
  <c r="L3790" i="5"/>
  <c r="M3790" i="5" s="1"/>
  <c r="E3791" i="5"/>
  <c r="F3791" i="5"/>
  <c r="G3791" i="5"/>
  <c r="H3791" i="5"/>
  <c r="L3791" i="5"/>
  <c r="M3791" i="5" s="1"/>
  <c r="E3792" i="5"/>
  <c r="F3792" i="5"/>
  <c r="G3792" i="5"/>
  <c r="H3792" i="5"/>
  <c r="L3792" i="5"/>
  <c r="M3792" i="5" s="1"/>
  <c r="E3793" i="5"/>
  <c r="F3793" i="5"/>
  <c r="G3793" i="5"/>
  <c r="H3793" i="5"/>
  <c r="L3793" i="5"/>
  <c r="M3793" i="5" s="1"/>
  <c r="E3794" i="5"/>
  <c r="F3794" i="5"/>
  <c r="G3794" i="5"/>
  <c r="H3794" i="5"/>
  <c r="L3794" i="5"/>
  <c r="M3794" i="5" s="1"/>
  <c r="E3795" i="5"/>
  <c r="F3795" i="5"/>
  <c r="G3795" i="5"/>
  <c r="H3795" i="5"/>
  <c r="L3795" i="5"/>
  <c r="M3795" i="5" s="1"/>
  <c r="E3796" i="5"/>
  <c r="F3796" i="5"/>
  <c r="G3796" i="5"/>
  <c r="H3796" i="5"/>
  <c r="L3796" i="5"/>
  <c r="M3796" i="5" s="1"/>
  <c r="E3797" i="5"/>
  <c r="F3797" i="5"/>
  <c r="G3797" i="5"/>
  <c r="H3797" i="5"/>
  <c r="L3797" i="5"/>
  <c r="M3797" i="5" s="1"/>
  <c r="E3798" i="5"/>
  <c r="F3798" i="5"/>
  <c r="G3798" i="5"/>
  <c r="H3798" i="5"/>
  <c r="L3798" i="5"/>
  <c r="M3798" i="5" s="1"/>
  <c r="E3799" i="5"/>
  <c r="F3799" i="5"/>
  <c r="G3799" i="5"/>
  <c r="H3799" i="5"/>
  <c r="L3799" i="5"/>
  <c r="M3799" i="5" s="1"/>
  <c r="E3800" i="5"/>
  <c r="F3800" i="5"/>
  <c r="G3800" i="5"/>
  <c r="H3800" i="5"/>
  <c r="L3800" i="5"/>
  <c r="M3800" i="5" s="1"/>
  <c r="E3801" i="5"/>
  <c r="F3801" i="5"/>
  <c r="G3801" i="5"/>
  <c r="H3801" i="5"/>
  <c r="L3801" i="5"/>
  <c r="M3801" i="5" s="1"/>
  <c r="E3802" i="5"/>
  <c r="F3802" i="5"/>
  <c r="G3802" i="5"/>
  <c r="H3802" i="5"/>
  <c r="L3802" i="5"/>
  <c r="M3802" i="5" s="1"/>
  <c r="E3803" i="5"/>
  <c r="F3803" i="5"/>
  <c r="G3803" i="5"/>
  <c r="H3803" i="5"/>
  <c r="L3803" i="5"/>
  <c r="M3803" i="5" s="1"/>
  <c r="E3804" i="5"/>
  <c r="F3804" i="5"/>
  <c r="G3804" i="5"/>
  <c r="H3804" i="5"/>
  <c r="L3804" i="5"/>
  <c r="M3804" i="5" s="1"/>
  <c r="E3805" i="5"/>
  <c r="F3805" i="5"/>
  <c r="G3805" i="5"/>
  <c r="H3805" i="5"/>
  <c r="L3805" i="5"/>
  <c r="M3805" i="5" s="1"/>
  <c r="E3806" i="5"/>
  <c r="F3806" i="5"/>
  <c r="G3806" i="5"/>
  <c r="H3806" i="5"/>
  <c r="L3806" i="5"/>
  <c r="M3806" i="5" s="1"/>
  <c r="E3807" i="5"/>
  <c r="F3807" i="5"/>
  <c r="G3807" i="5"/>
  <c r="H3807" i="5"/>
  <c r="L3807" i="5"/>
  <c r="M3807" i="5" s="1"/>
  <c r="E3808" i="5"/>
  <c r="F3808" i="5"/>
  <c r="G3808" i="5"/>
  <c r="H3808" i="5"/>
  <c r="L3808" i="5"/>
  <c r="M3808" i="5" s="1"/>
  <c r="E3809" i="5"/>
  <c r="F3809" i="5"/>
  <c r="G3809" i="5"/>
  <c r="H3809" i="5"/>
  <c r="L3809" i="5"/>
  <c r="M3809" i="5" s="1"/>
  <c r="E3810" i="5"/>
  <c r="F3810" i="5"/>
  <c r="G3810" i="5"/>
  <c r="H3810" i="5"/>
  <c r="L3810" i="5"/>
  <c r="M3810" i="5" s="1"/>
  <c r="E3811" i="5"/>
  <c r="F3811" i="5"/>
  <c r="G3811" i="5"/>
  <c r="H3811" i="5"/>
  <c r="L3811" i="5"/>
  <c r="M3811" i="5" s="1"/>
  <c r="E3812" i="5"/>
  <c r="F3812" i="5"/>
  <c r="G3812" i="5"/>
  <c r="H3812" i="5"/>
  <c r="L3812" i="5"/>
  <c r="M3812" i="5" s="1"/>
  <c r="E3813" i="5"/>
  <c r="F3813" i="5"/>
  <c r="G3813" i="5"/>
  <c r="H3813" i="5"/>
  <c r="L3813" i="5"/>
  <c r="M3813" i="5" s="1"/>
  <c r="E3814" i="5"/>
  <c r="F3814" i="5"/>
  <c r="G3814" i="5"/>
  <c r="H3814" i="5"/>
  <c r="L3814" i="5"/>
  <c r="M3814" i="5" s="1"/>
  <c r="E3815" i="5"/>
  <c r="F3815" i="5"/>
  <c r="G3815" i="5"/>
  <c r="H3815" i="5"/>
  <c r="L3815" i="5"/>
  <c r="M3815" i="5" s="1"/>
  <c r="E3816" i="5"/>
  <c r="F3816" i="5"/>
  <c r="G3816" i="5"/>
  <c r="H3816" i="5"/>
  <c r="L3816" i="5"/>
  <c r="M3816" i="5" s="1"/>
  <c r="E3817" i="5"/>
  <c r="F3817" i="5"/>
  <c r="G3817" i="5"/>
  <c r="H3817" i="5"/>
  <c r="L3817" i="5"/>
  <c r="M3817" i="5" s="1"/>
  <c r="E3818" i="5"/>
  <c r="F3818" i="5"/>
  <c r="G3818" i="5"/>
  <c r="H3818" i="5"/>
  <c r="L3818" i="5"/>
  <c r="M3818" i="5" s="1"/>
  <c r="E3819" i="5"/>
  <c r="F3819" i="5"/>
  <c r="G3819" i="5"/>
  <c r="H3819" i="5"/>
  <c r="L3819" i="5"/>
  <c r="M3819" i="5" s="1"/>
  <c r="E3820" i="5"/>
  <c r="F3820" i="5"/>
  <c r="G3820" i="5"/>
  <c r="H3820" i="5"/>
  <c r="L3820" i="5"/>
  <c r="M3820" i="5" s="1"/>
  <c r="E3821" i="5"/>
  <c r="F3821" i="5"/>
  <c r="G3821" i="5"/>
  <c r="H3821" i="5"/>
  <c r="L3821" i="5"/>
  <c r="M3821" i="5" s="1"/>
  <c r="E3822" i="5"/>
  <c r="F3822" i="5"/>
  <c r="G3822" i="5"/>
  <c r="H3822" i="5"/>
  <c r="L3822" i="5"/>
  <c r="M3822" i="5" s="1"/>
  <c r="E3823" i="5"/>
  <c r="F3823" i="5"/>
  <c r="G3823" i="5"/>
  <c r="H3823" i="5"/>
  <c r="L3823" i="5"/>
  <c r="M3823" i="5" s="1"/>
  <c r="E3824" i="5"/>
  <c r="F3824" i="5"/>
  <c r="G3824" i="5"/>
  <c r="H3824" i="5"/>
  <c r="L3824" i="5"/>
  <c r="M3824" i="5" s="1"/>
  <c r="E3825" i="5"/>
  <c r="F3825" i="5"/>
  <c r="G3825" i="5"/>
  <c r="H3825" i="5"/>
  <c r="L3825" i="5"/>
  <c r="M3825" i="5" s="1"/>
  <c r="E3826" i="5"/>
  <c r="F3826" i="5"/>
  <c r="G3826" i="5"/>
  <c r="H3826" i="5"/>
  <c r="L3826" i="5"/>
  <c r="M3826" i="5" s="1"/>
  <c r="E3827" i="5"/>
  <c r="F3827" i="5"/>
  <c r="G3827" i="5"/>
  <c r="H3827" i="5"/>
  <c r="L3827" i="5"/>
  <c r="M3827" i="5" s="1"/>
  <c r="E3828" i="5"/>
  <c r="F3828" i="5"/>
  <c r="G3828" i="5"/>
  <c r="H3828" i="5"/>
  <c r="L3828" i="5"/>
  <c r="M3828" i="5" s="1"/>
  <c r="E3829" i="5"/>
  <c r="F3829" i="5"/>
  <c r="G3829" i="5"/>
  <c r="H3829" i="5"/>
  <c r="L3829" i="5"/>
  <c r="M3829" i="5" s="1"/>
  <c r="E3830" i="5"/>
  <c r="F3830" i="5"/>
  <c r="G3830" i="5"/>
  <c r="H3830" i="5"/>
  <c r="L3830" i="5"/>
  <c r="M3830" i="5" s="1"/>
  <c r="E3831" i="5"/>
  <c r="F3831" i="5"/>
  <c r="G3831" i="5"/>
  <c r="H3831" i="5"/>
  <c r="L3831" i="5"/>
  <c r="M3831" i="5" s="1"/>
  <c r="E3832" i="5"/>
  <c r="F3832" i="5"/>
  <c r="G3832" i="5"/>
  <c r="H3832" i="5"/>
  <c r="L3832" i="5"/>
  <c r="M3832" i="5" s="1"/>
  <c r="E3833" i="5"/>
  <c r="F3833" i="5"/>
  <c r="G3833" i="5"/>
  <c r="H3833" i="5"/>
  <c r="L3833" i="5"/>
  <c r="M3833" i="5" s="1"/>
  <c r="E3834" i="5"/>
  <c r="F3834" i="5"/>
  <c r="G3834" i="5"/>
  <c r="H3834" i="5"/>
  <c r="L3834" i="5"/>
  <c r="M3834" i="5" s="1"/>
  <c r="E3835" i="5"/>
  <c r="F3835" i="5"/>
  <c r="G3835" i="5"/>
  <c r="H3835" i="5"/>
  <c r="L3835" i="5"/>
  <c r="M3835" i="5" s="1"/>
  <c r="E3836" i="5"/>
  <c r="F3836" i="5"/>
  <c r="G3836" i="5"/>
  <c r="H3836" i="5"/>
  <c r="L3836" i="5"/>
  <c r="M3836" i="5" s="1"/>
  <c r="E3837" i="5"/>
  <c r="F3837" i="5"/>
  <c r="G3837" i="5"/>
  <c r="H3837" i="5"/>
  <c r="L3837" i="5"/>
  <c r="M3837" i="5" s="1"/>
  <c r="E3838" i="5"/>
  <c r="F3838" i="5"/>
  <c r="G3838" i="5"/>
  <c r="H3838" i="5"/>
  <c r="L3838" i="5"/>
  <c r="M3838" i="5" s="1"/>
  <c r="E3839" i="5"/>
  <c r="F3839" i="5"/>
  <c r="G3839" i="5"/>
  <c r="H3839" i="5"/>
  <c r="L3839" i="5"/>
  <c r="M3839" i="5" s="1"/>
  <c r="E3840" i="5"/>
  <c r="F3840" i="5"/>
  <c r="G3840" i="5"/>
  <c r="H3840" i="5"/>
  <c r="L3840" i="5"/>
  <c r="M3840" i="5" s="1"/>
  <c r="E3841" i="5"/>
  <c r="F3841" i="5"/>
  <c r="G3841" i="5"/>
  <c r="H3841" i="5"/>
  <c r="L3841" i="5"/>
  <c r="M3841" i="5" s="1"/>
  <c r="E3842" i="5"/>
  <c r="F3842" i="5"/>
  <c r="G3842" i="5"/>
  <c r="H3842" i="5"/>
  <c r="L3842" i="5"/>
  <c r="M3842" i="5" s="1"/>
  <c r="E3843" i="5"/>
  <c r="F3843" i="5"/>
  <c r="G3843" i="5"/>
  <c r="H3843" i="5"/>
  <c r="L3843" i="5"/>
  <c r="M3843" i="5" s="1"/>
  <c r="E3844" i="5"/>
  <c r="F3844" i="5"/>
  <c r="G3844" i="5"/>
  <c r="H3844" i="5"/>
  <c r="L3844" i="5"/>
  <c r="M3844" i="5" s="1"/>
  <c r="E3845" i="5"/>
  <c r="F3845" i="5"/>
  <c r="G3845" i="5"/>
  <c r="H3845" i="5"/>
  <c r="L3845" i="5"/>
  <c r="M3845" i="5" s="1"/>
  <c r="E3846" i="5"/>
  <c r="F3846" i="5"/>
  <c r="G3846" i="5"/>
  <c r="H3846" i="5"/>
  <c r="L3846" i="5"/>
  <c r="M3846" i="5" s="1"/>
  <c r="E3847" i="5"/>
  <c r="F3847" i="5"/>
  <c r="G3847" i="5"/>
  <c r="H3847" i="5"/>
  <c r="L3847" i="5"/>
  <c r="M3847" i="5" s="1"/>
  <c r="E3848" i="5"/>
  <c r="F3848" i="5"/>
  <c r="G3848" i="5"/>
  <c r="H3848" i="5"/>
  <c r="L3848" i="5"/>
  <c r="M3848" i="5" s="1"/>
  <c r="E3849" i="5"/>
  <c r="F3849" i="5"/>
  <c r="G3849" i="5"/>
  <c r="H3849" i="5"/>
  <c r="L3849" i="5"/>
  <c r="M3849" i="5" s="1"/>
  <c r="E3850" i="5"/>
  <c r="F3850" i="5"/>
  <c r="G3850" i="5"/>
  <c r="H3850" i="5"/>
  <c r="L3850" i="5"/>
  <c r="M3850" i="5" s="1"/>
  <c r="E3851" i="5"/>
  <c r="F3851" i="5"/>
  <c r="G3851" i="5"/>
  <c r="H3851" i="5"/>
  <c r="L3851" i="5"/>
  <c r="M3851" i="5" s="1"/>
  <c r="E3852" i="5"/>
  <c r="F3852" i="5"/>
  <c r="G3852" i="5"/>
  <c r="H3852" i="5"/>
  <c r="L3852" i="5"/>
  <c r="M3852" i="5" s="1"/>
  <c r="E3853" i="5"/>
  <c r="F3853" i="5"/>
  <c r="G3853" i="5"/>
  <c r="H3853" i="5"/>
  <c r="L3853" i="5"/>
  <c r="M3853" i="5" s="1"/>
  <c r="E3854" i="5"/>
  <c r="F3854" i="5"/>
  <c r="G3854" i="5"/>
  <c r="H3854" i="5"/>
  <c r="L3854" i="5"/>
  <c r="M3854" i="5" s="1"/>
  <c r="E3855" i="5"/>
  <c r="F3855" i="5"/>
  <c r="G3855" i="5"/>
  <c r="H3855" i="5"/>
  <c r="L3855" i="5"/>
  <c r="M3855" i="5" s="1"/>
  <c r="E3856" i="5"/>
  <c r="F3856" i="5"/>
  <c r="G3856" i="5"/>
  <c r="H3856" i="5"/>
  <c r="L3856" i="5"/>
  <c r="M3856" i="5" s="1"/>
  <c r="E3857" i="5"/>
  <c r="F3857" i="5"/>
  <c r="G3857" i="5"/>
  <c r="H3857" i="5"/>
  <c r="L3857" i="5"/>
  <c r="M3857" i="5" s="1"/>
  <c r="E3858" i="5"/>
  <c r="F3858" i="5"/>
  <c r="G3858" i="5"/>
  <c r="H3858" i="5"/>
  <c r="L3858" i="5"/>
  <c r="M3858" i="5" s="1"/>
  <c r="E3859" i="5"/>
  <c r="F3859" i="5"/>
  <c r="G3859" i="5"/>
  <c r="H3859" i="5"/>
  <c r="L3859" i="5"/>
  <c r="M3859" i="5" s="1"/>
  <c r="E3860" i="5"/>
  <c r="F3860" i="5"/>
  <c r="G3860" i="5"/>
  <c r="H3860" i="5"/>
  <c r="L3860" i="5"/>
  <c r="M3860" i="5" s="1"/>
  <c r="E3861" i="5"/>
  <c r="F3861" i="5"/>
  <c r="G3861" i="5"/>
  <c r="H3861" i="5"/>
  <c r="L3861" i="5"/>
  <c r="M3861" i="5" s="1"/>
  <c r="E3862" i="5"/>
  <c r="F3862" i="5"/>
  <c r="G3862" i="5"/>
  <c r="H3862" i="5"/>
  <c r="L3862" i="5"/>
  <c r="M3862" i="5" s="1"/>
  <c r="E3863" i="5"/>
  <c r="F3863" i="5"/>
  <c r="G3863" i="5"/>
  <c r="H3863" i="5"/>
  <c r="L3863" i="5"/>
  <c r="M3863" i="5" s="1"/>
  <c r="E3864" i="5"/>
  <c r="F3864" i="5"/>
  <c r="G3864" i="5"/>
  <c r="H3864" i="5"/>
  <c r="L3864" i="5"/>
  <c r="M3864" i="5" s="1"/>
  <c r="E3865" i="5"/>
  <c r="F3865" i="5"/>
  <c r="G3865" i="5"/>
  <c r="H3865" i="5"/>
  <c r="L3865" i="5"/>
  <c r="M3865" i="5" s="1"/>
  <c r="E3866" i="5"/>
  <c r="F3866" i="5"/>
  <c r="G3866" i="5"/>
  <c r="H3866" i="5"/>
  <c r="L3866" i="5"/>
  <c r="M3866" i="5" s="1"/>
  <c r="E3867" i="5"/>
  <c r="F3867" i="5"/>
  <c r="G3867" i="5"/>
  <c r="H3867" i="5"/>
  <c r="L3867" i="5"/>
  <c r="M3867" i="5" s="1"/>
  <c r="E3868" i="5"/>
  <c r="F3868" i="5"/>
  <c r="G3868" i="5"/>
  <c r="H3868" i="5"/>
  <c r="L3868" i="5"/>
  <c r="M3868" i="5" s="1"/>
  <c r="E3869" i="5"/>
  <c r="F3869" i="5"/>
  <c r="G3869" i="5"/>
  <c r="H3869" i="5"/>
  <c r="L3869" i="5"/>
  <c r="M3869" i="5" s="1"/>
  <c r="E3870" i="5"/>
  <c r="F3870" i="5"/>
  <c r="G3870" i="5"/>
  <c r="H3870" i="5"/>
  <c r="L3870" i="5"/>
  <c r="M3870" i="5" s="1"/>
  <c r="E3871" i="5"/>
  <c r="F3871" i="5"/>
  <c r="G3871" i="5"/>
  <c r="H3871" i="5"/>
  <c r="L3871" i="5"/>
  <c r="M3871" i="5" s="1"/>
  <c r="E3872" i="5"/>
  <c r="F3872" i="5"/>
  <c r="G3872" i="5"/>
  <c r="H3872" i="5"/>
  <c r="L3872" i="5"/>
  <c r="M3872" i="5" s="1"/>
  <c r="E3873" i="5"/>
  <c r="F3873" i="5"/>
  <c r="G3873" i="5"/>
  <c r="H3873" i="5"/>
  <c r="L3873" i="5"/>
  <c r="M3873" i="5" s="1"/>
  <c r="E3874" i="5"/>
  <c r="F3874" i="5"/>
  <c r="G3874" i="5"/>
  <c r="H3874" i="5"/>
  <c r="L3874" i="5"/>
  <c r="M3874" i="5" s="1"/>
  <c r="E3875" i="5"/>
  <c r="F3875" i="5"/>
  <c r="G3875" i="5"/>
  <c r="H3875" i="5"/>
  <c r="L3875" i="5"/>
  <c r="M3875" i="5" s="1"/>
  <c r="E3876" i="5"/>
  <c r="F3876" i="5"/>
  <c r="G3876" i="5"/>
  <c r="H3876" i="5"/>
  <c r="L3876" i="5"/>
  <c r="M3876" i="5" s="1"/>
  <c r="E3877" i="5"/>
  <c r="F3877" i="5"/>
  <c r="G3877" i="5"/>
  <c r="H3877" i="5"/>
  <c r="L3877" i="5"/>
  <c r="M3877" i="5" s="1"/>
  <c r="E3878" i="5"/>
  <c r="F3878" i="5"/>
  <c r="G3878" i="5"/>
  <c r="H3878" i="5"/>
  <c r="L3878" i="5"/>
  <c r="M3878" i="5" s="1"/>
  <c r="E3879" i="5"/>
  <c r="F3879" i="5"/>
  <c r="G3879" i="5"/>
  <c r="H3879" i="5"/>
  <c r="L3879" i="5"/>
  <c r="M3879" i="5" s="1"/>
  <c r="E3880" i="5"/>
  <c r="F3880" i="5"/>
  <c r="G3880" i="5"/>
  <c r="H3880" i="5"/>
  <c r="L3880" i="5"/>
  <c r="M3880" i="5" s="1"/>
  <c r="E3881" i="5"/>
  <c r="F3881" i="5"/>
  <c r="G3881" i="5"/>
  <c r="H3881" i="5"/>
  <c r="L3881" i="5"/>
  <c r="M3881" i="5" s="1"/>
  <c r="E3882" i="5"/>
  <c r="F3882" i="5"/>
  <c r="G3882" i="5"/>
  <c r="H3882" i="5"/>
  <c r="L3882" i="5"/>
  <c r="M3882" i="5" s="1"/>
  <c r="E3883" i="5"/>
  <c r="F3883" i="5"/>
  <c r="G3883" i="5"/>
  <c r="H3883" i="5"/>
  <c r="L3883" i="5"/>
  <c r="M3883" i="5" s="1"/>
  <c r="E3884" i="5"/>
  <c r="F3884" i="5"/>
  <c r="G3884" i="5"/>
  <c r="H3884" i="5"/>
  <c r="L3884" i="5"/>
  <c r="M3884" i="5" s="1"/>
  <c r="E3885" i="5"/>
  <c r="F3885" i="5"/>
  <c r="G3885" i="5"/>
  <c r="H3885" i="5"/>
  <c r="L3885" i="5"/>
  <c r="M3885" i="5" s="1"/>
  <c r="E3886" i="5"/>
  <c r="F3886" i="5"/>
  <c r="G3886" i="5"/>
  <c r="H3886" i="5"/>
  <c r="L3886" i="5"/>
  <c r="M3886" i="5" s="1"/>
  <c r="E3887" i="5"/>
  <c r="F3887" i="5"/>
  <c r="G3887" i="5"/>
  <c r="H3887" i="5"/>
  <c r="L3887" i="5"/>
  <c r="M3887" i="5" s="1"/>
  <c r="E3888" i="5"/>
  <c r="F3888" i="5"/>
  <c r="G3888" i="5"/>
  <c r="H3888" i="5"/>
  <c r="L3888" i="5"/>
  <c r="M3888" i="5" s="1"/>
  <c r="E3889" i="5"/>
  <c r="F3889" i="5"/>
  <c r="G3889" i="5"/>
  <c r="H3889" i="5"/>
  <c r="L3889" i="5"/>
  <c r="M3889" i="5" s="1"/>
  <c r="E3890" i="5"/>
  <c r="F3890" i="5"/>
  <c r="G3890" i="5"/>
  <c r="H3890" i="5"/>
  <c r="L3890" i="5"/>
  <c r="M3890" i="5" s="1"/>
  <c r="E3891" i="5"/>
  <c r="F3891" i="5"/>
  <c r="G3891" i="5"/>
  <c r="H3891" i="5"/>
  <c r="L3891" i="5"/>
  <c r="M3891" i="5" s="1"/>
  <c r="E3892" i="5"/>
  <c r="F3892" i="5"/>
  <c r="G3892" i="5"/>
  <c r="H3892" i="5"/>
  <c r="L3892" i="5"/>
  <c r="M3892" i="5" s="1"/>
  <c r="E3893" i="5"/>
  <c r="F3893" i="5"/>
  <c r="G3893" i="5"/>
  <c r="H3893" i="5"/>
  <c r="L3893" i="5"/>
  <c r="M3893" i="5" s="1"/>
  <c r="E3894" i="5"/>
  <c r="F3894" i="5"/>
  <c r="G3894" i="5"/>
  <c r="H3894" i="5"/>
  <c r="L3894" i="5"/>
  <c r="M3894" i="5" s="1"/>
  <c r="E3895" i="5"/>
  <c r="F3895" i="5"/>
  <c r="G3895" i="5"/>
  <c r="H3895" i="5"/>
  <c r="L3895" i="5"/>
  <c r="M3895" i="5" s="1"/>
  <c r="E3896" i="5"/>
  <c r="F3896" i="5"/>
  <c r="G3896" i="5"/>
  <c r="H3896" i="5"/>
  <c r="L3896" i="5"/>
  <c r="M3896" i="5" s="1"/>
  <c r="E3897" i="5"/>
  <c r="F3897" i="5"/>
  <c r="G3897" i="5"/>
  <c r="H3897" i="5"/>
  <c r="L3897" i="5"/>
  <c r="M3897" i="5" s="1"/>
  <c r="E3898" i="5"/>
  <c r="F3898" i="5"/>
  <c r="G3898" i="5"/>
  <c r="H3898" i="5"/>
  <c r="L3898" i="5"/>
  <c r="M3898" i="5" s="1"/>
  <c r="E3899" i="5"/>
  <c r="F3899" i="5"/>
  <c r="G3899" i="5"/>
  <c r="H3899" i="5"/>
  <c r="L3899" i="5"/>
  <c r="M3899" i="5" s="1"/>
  <c r="E3900" i="5"/>
  <c r="F3900" i="5"/>
  <c r="G3900" i="5"/>
  <c r="H3900" i="5"/>
  <c r="L3900" i="5"/>
  <c r="M3900" i="5" s="1"/>
  <c r="E3901" i="5"/>
  <c r="F3901" i="5"/>
  <c r="G3901" i="5"/>
  <c r="H3901" i="5"/>
  <c r="L3901" i="5"/>
  <c r="M3901" i="5" s="1"/>
  <c r="E3902" i="5"/>
  <c r="F3902" i="5"/>
  <c r="G3902" i="5"/>
  <c r="H3902" i="5"/>
  <c r="L3902" i="5"/>
  <c r="M3902" i="5" s="1"/>
  <c r="E3903" i="5"/>
  <c r="F3903" i="5"/>
  <c r="G3903" i="5"/>
  <c r="H3903" i="5"/>
  <c r="L3903" i="5"/>
  <c r="M3903" i="5" s="1"/>
  <c r="E3904" i="5"/>
  <c r="F3904" i="5"/>
  <c r="G3904" i="5"/>
  <c r="H3904" i="5"/>
  <c r="L3904" i="5"/>
  <c r="M3904" i="5" s="1"/>
  <c r="E3905" i="5"/>
  <c r="F3905" i="5"/>
  <c r="G3905" i="5"/>
  <c r="H3905" i="5"/>
  <c r="L3905" i="5"/>
  <c r="M3905" i="5" s="1"/>
  <c r="E3906" i="5"/>
  <c r="F3906" i="5"/>
  <c r="G3906" i="5"/>
  <c r="H3906" i="5"/>
  <c r="L3906" i="5"/>
  <c r="M3906" i="5" s="1"/>
  <c r="E3907" i="5"/>
  <c r="F3907" i="5"/>
  <c r="G3907" i="5"/>
  <c r="H3907" i="5"/>
  <c r="L3907" i="5"/>
  <c r="M3907" i="5" s="1"/>
  <c r="E3908" i="5"/>
  <c r="F3908" i="5"/>
  <c r="G3908" i="5"/>
  <c r="H3908" i="5"/>
  <c r="L3908" i="5"/>
  <c r="M3908" i="5" s="1"/>
  <c r="E3909" i="5"/>
  <c r="F3909" i="5"/>
  <c r="G3909" i="5"/>
  <c r="H3909" i="5"/>
  <c r="L3909" i="5"/>
  <c r="M3909" i="5" s="1"/>
  <c r="E3910" i="5"/>
  <c r="F3910" i="5"/>
  <c r="G3910" i="5"/>
  <c r="H3910" i="5"/>
  <c r="L3910" i="5"/>
  <c r="M3910" i="5" s="1"/>
  <c r="E3911" i="5"/>
  <c r="F3911" i="5"/>
  <c r="G3911" i="5"/>
  <c r="H3911" i="5"/>
  <c r="L3911" i="5"/>
  <c r="M3911" i="5" s="1"/>
  <c r="E3912" i="5"/>
  <c r="F3912" i="5"/>
  <c r="G3912" i="5"/>
  <c r="H3912" i="5"/>
  <c r="L3912" i="5"/>
  <c r="M3912" i="5" s="1"/>
  <c r="E3913" i="5"/>
  <c r="F3913" i="5"/>
  <c r="G3913" i="5"/>
  <c r="H3913" i="5"/>
  <c r="L3913" i="5"/>
  <c r="M3913" i="5" s="1"/>
  <c r="E3914" i="5"/>
  <c r="F3914" i="5"/>
  <c r="G3914" i="5"/>
  <c r="H3914" i="5"/>
  <c r="L3914" i="5"/>
  <c r="M3914" i="5" s="1"/>
  <c r="E3915" i="5"/>
  <c r="F3915" i="5"/>
  <c r="G3915" i="5"/>
  <c r="H3915" i="5"/>
  <c r="L3915" i="5"/>
  <c r="M3915" i="5" s="1"/>
  <c r="E3916" i="5"/>
  <c r="F3916" i="5"/>
  <c r="G3916" i="5"/>
  <c r="H3916" i="5"/>
  <c r="L3916" i="5"/>
  <c r="M3916" i="5" s="1"/>
  <c r="E3917" i="5"/>
  <c r="F3917" i="5"/>
  <c r="G3917" i="5"/>
  <c r="H3917" i="5"/>
  <c r="L3917" i="5"/>
  <c r="M3917" i="5" s="1"/>
  <c r="E3918" i="5"/>
  <c r="F3918" i="5"/>
  <c r="G3918" i="5"/>
  <c r="H3918" i="5"/>
  <c r="L3918" i="5"/>
  <c r="M3918" i="5" s="1"/>
  <c r="E3919" i="5"/>
  <c r="F3919" i="5"/>
  <c r="G3919" i="5"/>
  <c r="H3919" i="5"/>
  <c r="L3919" i="5"/>
  <c r="M3919" i="5" s="1"/>
  <c r="E3920" i="5"/>
  <c r="F3920" i="5"/>
  <c r="G3920" i="5"/>
  <c r="H3920" i="5"/>
  <c r="L3920" i="5"/>
  <c r="M3920" i="5" s="1"/>
  <c r="E3921" i="5"/>
  <c r="F3921" i="5"/>
  <c r="G3921" i="5"/>
  <c r="H3921" i="5"/>
  <c r="L3921" i="5"/>
  <c r="M3921" i="5" s="1"/>
  <c r="E3922" i="5"/>
  <c r="F3922" i="5"/>
  <c r="G3922" i="5"/>
  <c r="H3922" i="5"/>
  <c r="L3922" i="5"/>
  <c r="M3922" i="5" s="1"/>
  <c r="E3923" i="5"/>
  <c r="F3923" i="5"/>
  <c r="G3923" i="5"/>
  <c r="H3923" i="5"/>
  <c r="L3923" i="5"/>
  <c r="M3923" i="5" s="1"/>
  <c r="E3924" i="5"/>
  <c r="F3924" i="5"/>
  <c r="G3924" i="5"/>
  <c r="H3924" i="5"/>
  <c r="L3924" i="5"/>
  <c r="M3924" i="5" s="1"/>
  <c r="E3925" i="5"/>
  <c r="F3925" i="5"/>
  <c r="G3925" i="5"/>
  <c r="H3925" i="5"/>
  <c r="L3925" i="5"/>
  <c r="M3925" i="5" s="1"/>
  <c r="E3926" i="5"/>
  <c r="F3926" i="5"/>
  <c r="G3926" i="5"/>
  <c r="H3926" i="5"/>
  <c r="L3926" i="5"/>
  <c r="M3926" i="5" s="1"/>
  <c r="E3927" i="5"/>
  <c r="F3927" i="5"/>
  <c r="G3927" i="5"/>
  <c r="H3927" i="5"/>
  <c r="L3927" i="5"/>
  <c r="M3927" i="5" s="1"/>
  <c r="E3928" i="5"/>
  <c r="F3928" i="5"/>
  <c r="G3928" i="5"/>
  <c r="H3928" i="5"/>
  <c r="L3928" i="5"/>
  <c r="M3928" i="5" s="1"/>
  <c r="E3929" i="5"/>
  <c r="F3929" i="5"/>
  <c r="G3929" i="5"/>
  <c r="H3929" i="5"/>
  <c r="L3929" i="5"/>
  <c r="M3929" i="5" s="1"/>
  <c r="E3930" i="5"/>
  <c r="F3930" i="5"/>
  <c r="G3930" i="5"/>
  <c r="H3930" i="5"/>
  <c r="L3930" i="5"/>
  <c r="M3930" i="5" s="1"/>
  <c r="E3931" i="5"/>
  <c r="F3931" i="5"/>
  <c r="G3931" i="5"/>
  <c r="H3931" i="5"/>
  <c r="L3931" i="5"/>
  <c r="M3931" i="5" s="1"/>
  <c r="E3932" i="5"/>
  <c r="F3932" i="5"/>
  <c r="G3932" i="5"/>
  <c r="H3932" i="5"/>
  <c r="L3932" i="5"/>
  <c r="M3932" i="5" s="1"/>
  <c r="E3933" i="5"/>
  <c r="F3933" i="5"/>
  <c r="G3933" i="5"/>
  <c r="H3933" i="5"/>
  <c r="L3933" i="5"/>
  <c r="M3933" i="5" s="1"/>
  <c r="E3934" i="5"/>
  <c r="F3934" i="5"/>
  <c r="G3934" i="5"/>
  <c r="H3934" i="5"/>
  <c r="L3934" i="5"/>
  <c r="M3934" i="5" s="1"/>
  <c r="E3935" i="5"/>
  <c r="F3935" i="5"/>
  <c r="G3935" i="5"/>
  <c r="H3935" i="5"/>
  <c r="L3935" i="5"/>
  <c r="M3935" i="5" s="1"/>
  <c r="E3936" i="5"/>
  <c r="F3936" i="5"/>
  <c r="G3936" i="5"/>
  <c r="H3936" i="5"/>
  <c r="L3936" i="5"/>
  <c r="M3936" i="5" s="1"/>
  <c r="E3937" i="5"/>
  <c r="F3937" i="5"/>
  <c r="G3937" i="5"/>
  <c r="H3937" i="5"/>
  <c r="L3937" i="5"/>
  <c r="M3937" i="5" s="1"/>
  <c r="E3938" i="5"/>
  <c r="F3938" i="5"/>
  <c r="G3938" i="5"/>
  <c r="H3938" i="5"/>
  <c r="L3938" i="5"/>
  <c r="M3938" i="5" s="1"/>
  <c r="E3939" i="5"/>
  <c r="F3939" i="5"/>
  <c r="G3939" i="5"/>
  <c r="H3939" i="5"/>
  <c r="L3939" i="5"/>
  <c r="M3939" i="5" s="1"/>
  <c r="E3940" i="5"/>
  <c r="F3940" i="5"/>
  <c r="G3940" i="5"/>
  <c r="H3940" i="5"/>
  <c r="L3940" i="5"/>
  <c r="M3940" i="5" s="1"/>
  <c r="E3941" i="5"/>
  <c r="F3941" i="5"/>
  <c r="G3941" i="5"/>
  <c r="H3941" i="5"/>
  <c r="L3941" i="5"/>
  <c r="M3941" i="5" s="1"/>
  <c r="E3942" i="5"/>
  <c r="F3942" i="5"/>
  <c r="G3942" i="5"/>
  <c r="H3942" i="5"/>
  <c r="L3942" i="5"/>
  <c r="M3942" i="5" s="1"/>
  <c r="E3943" i="5"/>
  <c r="F3943" i="5"/>
  <c r="G3943" i="5"/>
  <c r="H3943" i="5"/>
  <c r="L3943" i="5"/>
  <c r="M3943" i="5" s="1"/>
  <c r="E3944" i="5"/>
  <c r="F3944" i="5"/>
  <c r="G3944" i="5"/>
  <c r="H3944" i="5"/>
  <c r="L3944" i="5"/>
  <c r="M3944" i="5" s="1"/>
  <c r="E3945" i="5"/>
  <c r="F3945" i="5"/>
  <c r="G3945" i="5"/>
  <c r="H3945" i="5"/>
  <c r="L3945" i="5"/>
  <c r="M3945" i="5" s="1"/>
  <c r="E3946" i="5"/>
  <c r="F3946" i="5"/>
  <c r="G3946" i="5"/>
  <c r="H3946" i="5"/>
  <c r="L3946" i="5"/>
  <c r="M3946" i="5" s="1"/>
  <c r="E3947" i="5"/>
  <c r="F3947" i="5"/>
  <c r="G3947" i="5"/>
  <c r="H3947" i="5"/>
  <c r="L3947" i="5"/>
  <c r="M3947" i="5" s="1"/>
  <c r="E3948" i="5"/>
  <c r="F3948" i="5"/>
  <c r="G3948" i="5"/>
  <c r="H3948" i="5"/>
  <c r="L3948" i="5"/>
  <c r="M3948" i="5" s="1"/>
  <c r="E3949" i="5"/>
  <c r="F3949" i="5"/>
  <c r="G3949" i="5"/>
  <c r="H3949" i="5"/>
  <c r="L3949" i="5"/>
  <c r="M3949" i="5" s="1"/>
  <c r="E3950" i="5"/>
  <c r="F3950" i="5"/>
  <c r="G3950" i="5"/>
  <c r="H3950" i="5"/>
  <c r="L3950" i="5"/>
  <c r="M3950" i="5" s="1"/>
  <c r="E3951" i="5"/>
  <c r="F3951" i="5"/>
  <c r="G3951" i="5"/>
  <c r="H3951" i="5"/>
  <c r="L3951" i="5"/>
  <c r="M3951" i="5" s="1"/>
  <c r="E3952" i="5"/>
  <c r="F3952" i="5"/>
  <c r="G3952" i="5"/>
  <c r="H3952" i="5"/>
  <c r="L3952" i="5"/>
  <c r="M3952" i="5" s="1"/>
  <c r="E3953" i="5"/>
  <c r="F3953" i="5"/>
  <c r="G3953" i="5"/>
  <c r="H3953" i="5"/>
  <c r="L3953" i="5"/>
  <c r="M3953" i="5" s="1"/>
  <c r="E3954" i="5"/>
  <c r="F3954" i="5"/>
  <c r="G3954" i="5"/>
  <c r="H3954" i="5"/>
  <c r="L3954" i="5"/>
  <c r="M3954" i="5" s="1"/>
  <c r="E3955" i="5"/>
  <c r="F3955" i="5"/>
  <c r="G3955" i="5"/>
  <c r="H3955" i="5"/>
  <c r="L3955" i="5"/>
  <c r="M3955" i="5" s="1"/>
  <c r="E3956" i="5"/>
  <c r="F3956" i="5"/>
  <c r="G3956" i="5"/>
  <c r="H3956" i="5"/>
  <c r="L3956" i="5"/>
  <c r="M3956" i="5" s="1"/>
  <c r="E3957" i="5"/>
  <c r="F3957" i="5"/>
  <c r="G3957" i="5"/>
  <c r="H3957" i="5"/>
  <c r="L3957" i="5"/>
  <c r="M3957" i="5" s="1"/>
  <c r="E3958" i="5"/>
  <c r="F3958" i="5"/>
  <c r="G3958" i="5"/>
  <c r="H3958" i="5"/>
  <c r="L3958" i="5"/>
  <c r="M3958" i="5" s="1"/>
  <c r="E3959" i="5"/>
  <c r="F3959" i="5"/>
  <c r="G3959" i="5"/>
  <c r="H3959" i="5"/>
  <c r="L3959" i="5"/>
  <c r="M3959" i="5" s="1"/>
  <c r="E3960" i="5"/>
  <c r="F3960" i="5"/>
  <c r="G3960" i="5"/>
  <c r="H3960" i="5"/>
  <c r="L3960" i="5"/>
  <c r="M3960" i="5" s="1"/>
  <c r="E3961" i="5"/>
  <c r="F3961" i="5"/>
  <c r="G3961" i="5"/>
  <c r="H3961" i="5"/>
  <c r="L3961" i="5"/>
  <c r="M3961" i="5" s="1"/>
  <c r="E3962" i="5"/>
  <c r="F3962" i="5"/>
  <c r="G3962" i="5"/>
  <c r="H3962" i="5"/>
  <c r="L3962" i="5"/>
  <c r="M3962" i="5" s="1"/>
  <c r="E3963" i="5"/>
  <c r="F3963" i="5"/>
  <c r="G3963" i="5"/>
  <c r="H3963" i="5"/>
  <c r="L3963" i="5"/>
  <c r="M3963" i="5" s="1"/>
  <c r="E3964" i="5"/>
  <c r="F3964" i="5"/>
  <c r="G3964" i="5"/>
  <c r="H3964" i="5"/>
  <c r="L3964" i="5"/>
  <c r="M3964" i="5" s="1"/>
  <c r="E3965" i="5"/>
  <c r="F3965" i="5"/>
  <c r="G3965" i="5"/>
  <c r="H3965" i="5"/>
  <c r="L3965" i="5"/>
  <c r="M3965" i="5" s="1"/>
  <c r="E3966" i="5"/>
  <c r="F3966" i="5"/>
  <c r="G3966" i="5"/>
  <c r="H3966" i="5"/>
  <c r="L3966" i="5"/>
  <c r="M3966" i="5" s="1"/>
  <c r="E3967" i="5"/>
  <c r="F3967" i="5"/>
  <c r="G3967" i="5"/>
  <c r="H3967" i="5"/>
  <c r="L3967" i="5"/>
  <c r="M3967" i="5" s="1"/>
  <c r="E3968" i="5"/>
  <c r="F3968" i="5"/>
  <c r="G3968" i="5"/>
  <c r="H3968" i="5"/>
  <c r="L3968" i="5"/>
  <c r="M3968" i="5" s="1"/>
  <c r="E3969" i="5"/>
  <c r="F3969" i="5"/>
  <c r="G3969" i="5"/>
  <c r="H3969" i="5"/>
  <c r="L3969" i="5"/>
  <c r="M3969" i="5" s="1"/>
  <c r="E3970" i="5"/>
  <c r="F3970" i="5"/>
  <c r="G3970" i="5"/>
  <c r="H3970" i="5"/>
  <c r="L3970" i="5"/>
  <c r="M3970" i="5" s="1"/>
  <c r="E3971" i="5"/>
  <c r="F3971" i="5"/>
  <c r="G3971" i="5"/>
  <c r="H3971" i="5"/>
  <c r="L3971" i="5"/>
  <c r="M3971" i="5" s="1"/>
  <c r="E3972" i="5"/>
  <c r="F3972" i="5"/>
  <c r="G3972" i="5"/>
  <c r="H3972" i="5"/>
  <c r="L3972" i="5"/>
  <c r="M3972" i="5" s="1"/>
  <c r="E3973" i="5"/>
  <c r="F3973" i="5"/>
  <c r="G3973" i="5"/>
  <c r="H3973" i="5"/>
  <c r="L3973" i="5"/>
  <c r="M3973" i="5" s="1"/>
  <c r="E3974" i="5"/>
  <c r="F3974" i="5"/>
  <c r="G3974" i="5"/>
  <c r="H3974" i="5"/>
  <c r="L3974" i="5"/>
  <c r="M3974" i="5" s="1"/>
  <c r="E3975" i="5"/>
  <c r="F3975" i="5"/>
  <c r="G3975" i="5"/>
  <c r="H3975" i="5"/>
  <c r="L3975" i="5"/>
  <c r="M3975" i="5" s="1"/>
  <c r="E3976" i="5"/>
  <c r="F3976" i="5"/>
  <c r="G3976" i="5"/>
  <c r="H3976" i="5"/>
  <c r="L3976" i="5"/>
  <c r="M3976" i="5" s="1"/>
  <c r="E3977" i="5"/>
  <c r="F3977" i="5"/>
  <c r="G3977" i="5"/>
  <c r="H3977" i="5"/>
  <c r="L3977" i="5"/>
  <c r="M3977" i="5" s="1"/>
  <c r="E3978" i="5"/>
  <c r="F3978" i="5"/>
  <c r="G3978" i="5"/>
  <c r="H3978" i="5"/>
  <c r="L3978" i="5"/>
  <c r="M3978" i="5" s="1"/>
  <c r="E3979" i="5"/>
  <c r="F3979" i="5"/>
  <c r="G3979" i="5"/>
  <c r="H3979" i="5"/>
  <c r="L3979" i="5"/>
  <c r="M3979" i="5" s="1"/>
  <c r="E3980" i="5"/>
  <c r="F3980" i="5"/>
  <c r="G3980" i="5"/>
  <c r="H3980" i="5"/>
  <c r="L3980" i="5"/>
  <c r="M3980" i="5" s="1"/>
  <c r="E3981" i="5"/>
  <c r="F3981" i="5"/>
  <c r="G3981" i="5"/>
  <c r="H3981" i="5"/>
  <c r="L3981" i="5"/>
  <c r="M3981" i="5" s="1"/>
  <c r="E3982" i="5"/>
  <c r="F3982" i="5"/>
  <c r="G3982" i="5"/>
  <c r="H3982" i="5"/>
  <c r="L3982" i="5"/>
  <c r="M3982" i="5" s="1"/>
  <c r="E3983" i="5"/>
  <c r="F3983" i="5"/>
  <c r="G3983" i="5"/>
  <c r="H3983" i="5"/>
  <c r="L3983" i="5"/>
  <c r="M3983" i="5" s="1"/>
  <c r="E3984" i="5"/>
  <c r="F3984" i="5"/>
  <c r="G3984" i="5"/>
  <c r="H3984" i="5"/>
  <c r="L3984" i="5"/>
  <c r="M3984" i="5" s="1"/>
  <c r="E3985" i="5"/>
  <c r="F3985" i="5"/>
  <c r="G3985" i="5"/>
  <c r="H3985" i="5"/>
  <c r="L3985" i="5"/>
  <c r="M3985" i="5" s="1"/>
  <c r="E3986" i="5"/>
  <c r="F3986" i="5"/>
  <c r="G3986" i="5"/>
  <c r="H3986" i="5"/>
  <c r="L3986" i="5"/>
  <c r="M3986" i="5" s="1"/>
  <c r="E3987" i="5"/>
  <c r="F3987" i="5"/>
  <c r="G3987" i="5"/>
  <c r="H3987" i="5"/>
  <c r="L3987" i="5"/>
  <c r="M3987" i="5" s="1"/>
  <c r="E3988" i="5"/>
  <c r="F3988" i="5"/>
  <c r="G3988" i="5"/>
  <c r="H3988" i="5"/>
  <c r="L3988" i="5"/>
  <c r="M3988" i="5" s="1"/>
  <c r="E3989" i="5"/>
  <c r="F3989" i="5"/>
  <c r="G3989" i="5"/>
  <c r="H3989" i="5"/>
  <c r="L3989" i="5"/>
  <c r="M3989" i="5" s="1"/>
  <c r="E3990" i="5"/>
  <c r="F3990" i="5"/>
  <c r="G3990" i="5"/>
  <c r="H3990" i="5"/>
  <c r="L3990" i="5"/>
  <c r="M3990" i="5" s="1"/>
  <c r="E3991" i="5"/>
  <c r="F3991" i="5"/>
  <c r="G3991" i="5"/>
  <c r="H3991" i="5"/>
  <c r="L3991" i="5"/>
  <c r="M3991" i="5" s="1"/>
  <c r="E3992" i="5"/>
  <c r="F3992" i="5"/>
  <c r="G3992" i="5"/>
  <c r="H3992" i="5"/>
  <c r="L3992" i="5"/>
  <c r="M3992" i="5" s="1"/>
  <c r="E3993" i="5"/>
  <c r="F3993" i="5"/>
  <c r="G3993" i="5"/>
  <c r="H3993" i="5"/>
  <c r="L3993" i="5"/>
  <c r="M3993" i="5" s="1"/>
  <c r="E3994" i="5"/>
  <c r="F3994" i="5"/>
  <c r="G3994" i="5"/>
  <c r="H3994" i="5"/>
  <c r="L3994" i="5"/>
  <c r="M3994" i="5" s="1"/>
  <c r="E3995" i="5"/>
  <c r="F3995" i="5"/>
  <c r="G3995" i="5"/>
  <c r="H3995" i="5"/>
  <c r="L3995" i="5"/>
  <c r="M3995" i="5" s="1"/>
  <c r="E3996" i="5"/>
  <c r="F3996" i="5"/>
  <c r="G3996" i="5"/>
  <c r="H3996" i="5"/>
  <c r="L3996" i="5"/>
  <c r="M3996" i="5" s="1"/>
  <c r="E3997" i="5"/>
  <c r="F3997" i="5"/>
  <c r="G3997" i="5"/>
  <c r="H3997" i="5"/>
  <c r="L3997" i="5"/>
  <c r="M3997" i="5" s="1"/>
  <c r="E3998" i="5"/>
  <c r="F3998" i="5"/>
  <c r="G3998" i="5"/>
  <c r="H3998" i="5"/>
  <c r="L3998" i="5"/>
  <c r="M3998" i="5" s="1"/>
  <c r="E3999" i="5"/>
  <c r="F3999" i="5"/>
  <c r="G3999" i="5"/>
  <c r="H3999" i="5"/>
  <c r="L3999" i="5"/>
  <c r="M3999" i="5" s="1"/>
  <c r="E4000" i="5"/>
  <c r="F4000" i="5"/>
  <c r="G4000" i="5"/>
  <c r="H4000" i="5"/>
  <c r="L4000" i="5"/>
  <c r="M4000" i="5" s="1"/>
  <c r="E4001" i="5"/>
  <c r="F4001" i="5"/>
  <c r="G4001" i="5"/>
  <c r="H4001" i="5"/>
  <c r="L4001" i="5"/>
  <c r="M4001" i="5" s="1"/>
  <c r="E4002" i="5"/>
  <c r="F4002" i="5"/>
  <c r="G4002" i="5"/>
  <c r="H4002" i="5"/>
  <c r="L4002" i="5"/>
  <c r="M4002" i="5" s="1"/>
  <c r="E4003" i="5"/>
  <c r="F4003" i="5"/>
  <c r="G4003" i="5"/>
  <c r="H4003" i="5"/>
  <c r="L4003" i="5"/>
  <c r="M4003" i="5" s="1"/>
  <c r="E4004" i="5"/>
  <c r="F4004" i="5"/>
  <c r="G4004" i="5"/>
  <c r="H4004" i="5"/>
  <c r="L4004" i="5"/>
  <c r="M4004" i="5" s="1"/>
  <c r="E4005" i="5"/>
  <c r="F4005" i="5"/>
  <c r="G4005" i="5"/>
  <c r="H4005" i="5"/>
  <c r="L4005" i="5"/>
  <c r="M4005" i="5" s="1"/>
  <c r="E4006" i="5"/>
  <c r="F4006" i="5"/>
  <c r="G4006" i="5"/>
  <c r="H4006" i="5"/>
  <c r="L4006" i="5"/>
  <c r="M4006" i="5" s="1"/>
  <c r="E4007" i="5"/>
  <c r="F4007" i="5"/>
  <c r="G4007" i="5"/>
  <c r="H4007" i="5"/>
  <c r="L4007" i="5"/>
  <c r="M4007" i="5" s="1"/>
  <c r="E4008" i="5"/>
  <c r="F4008" i="5"/>
  <c r="G4008" i="5"/>
  <c r="H4008" i="5"/>
  <c r="L4008" i="5"/>
  <c r="M4008" i="5" s="1"/>
  <c r="E4009" i="5"/>
  <c r="F4009" i="5"/>
  <c r="G4009" i="5"/>
  <c r="H4009" i="5"/>
  <c r="L4009" i="5"/>
  <c r="M4009" i="5" s="1"/>
  <c r="E4010" i="5"/>
  <c r="F4010" i="5"/>
  <c r="G4010" i="5"/>
  <c r="H4010" i="5"/>
  <c r="L4010" i="5"/>
  <c r="M4010" i="5" s="1"/>
  <c r="E4011" i="5"/>
  <c r="F4011" i="5"/>
  <c r="G4011" i="5"/>
  <c r="H4011" i="5"/>
  <c r="L4011" i="5"/>
  <c r="M4011" i="5" s="1"/>
  <c r="E4012" i="5"/>
  <c r="F4012" i="5"/>
  <c r="G4012" i="5"/>
  <c r="H4012" i="5"/>
  <c r="L4012" i="5"/>
  <c r="M4012" i="5" s="1"/>
  <c r="E4013" i="5"/>
  <c r="F4013" i="5"/>
  <c r="G4013" i="5"/>
  <c r="H4013" i="5"/>
  <c r="L4013" i="5"/>
  <c r="M4013" i="5" s="1"/>
  <c r="E4014" i="5"/>
  <c r="F4014" i="5"/>
  <c r="G4014" i="5"/>
  <c r="H4014" i="5"/>
  <c r="L4014" i="5"/>
  <c r="M4014" i="5" s="1"/>
  <c r="E4015" i="5"/>
  <c r="F4015" i="5"/>
  <c r="G4015" i="5"/>
  <c r="H4015" i="5"/>
  <c r="L4015" i="5"/>
  <c r="M4015" i="5" s="1"/>
  <c r="E4016" i="5"/>
  <c r="F4016" i="5"/>
  <c r="G4016" i="5"/>
  <c r="H4016" i="5"/>
  <c r="L4016" i="5"/>
  <c r="M4016" i="5" s="1"/>
  <c r="E4017" i="5"/>
  <c r="F4017" i="5"/>
  <c r="G4017" i="5"/>
  <c r="H4017" i="5"/>
  <c r="L4017" i="5"/>
  <c r="M4017" i="5" s="1"/>
  <c r="E4018" i="5"/>
  <c r="F4018" i="5"/>
  <c r="G4018" i="5"/>
  <c r="H4018" i="5"/>
  <c r="L4018" i="5"/>
  <c r="M4018" i="5" s="1"/>
  <c r="E4019" i="5"/>
  <c r="F4019" i="5"/>
  <c r="G4019" i="5"/>
  <c r="H4019" i="5"/>
  <c r="L4019" i="5"/>
  <c r="M4019" i="5" s="1"/>
  <c r="E4020" i="5"/>
  <c r="F4020" i="5"/>
  <c r="G4020" i="5"/>
  <c r="H4020" i="5"/>
  <c r="L4020" i="5"/>
  <c r="M4020" i="5" s="1"/>
  <c r="E4021" i="5"/>
  <c r="F4021" i="5"/>
  <c r="G4021" i="5"/>
  <c r="H4021" i="5"/>
  <c r="L4021" i="5"/>
  <c r="M4021" i="5" s="1"/>
  <c r="E4022" i="5"/>
  <c r="F4022" i="5"/>
  <c r="G4022" i="5"/>
  <c r="H4022" i="5"/>
  <c r="L4022" i="5"/>
  <c r="M4022" i="5" s="1"/>
  <c r="E4023" i="5"/>
  <c r="F4023" i="5"/>
  <c r="G4023" i="5"/>
  <c r="H4023" i="5"/>
  <c r="L4023" i="5"/>
  <c r="M4023" i="5" s="1"/>
  <c r="E4024" i="5"/>
  <c r="F4024" i="5"/>
  <c r="G4024" i="5"/>
  <c r="H4024" i="5"/>
  <c r="L4024" i="5"/>
  <c r="M4024" i="5" s="1"/>
  <c r="E4025" i="5"/>
  <c r="F4025" i="5"/>
  <c r="G4025" i="5"/>
  <c r="H4025" i="5"/>
  <c r="L4025" i="5"/>
  <c r="M4025" i="5" s="1"/>
  <c r="E4026" i="5"/>
  <c r="F4026" i="5"/>
  <c r="G4026" i="5"/>
  <c r="H4026" i="5"/>
  <c r="L4026" i="5"/>
  <c r="M4026" i="5" s="1"/>
  <c r="E4027" i="5"/>
  <c r="F4027" i="5"/>
  <c r="G4027" i="5"/>
  <c r="H4027" i="5"/>
  <c r="L4027" i="5"/>
  <c r="M4027" i="5" s="1"/>
  <c r="E4028" i="5"/>
  <c r="F4028" i="5"/>
  <c r="G4028" i="5"/>
  <c r="H4028" i="5"/>
  <c r="L4028" i="5"/>
  <c r="M4028" i="5" s="1"/>
  <c r="E4029" i="5"/>
  <c r="F4029" i="5"/>
  <c r="G4029" i="5"/>
  <c r="H4029" i="5"/>
  <c r="L4029" i="5"/>
  <c r="M4029" i="5" s="1"/>
  <c r="E4030" i="5"/>
  <c r="F4030" i="5"/>
  <c r="G4030" i="5"/>
  <c r="H4030" i="5"/>
  <c r="L4030" i="5"/>
  <c r="M4030" i="5" s="1"/>
  <c r="E4031" i="5"/>
  <c r="F4031" i="5"/>
  <c r="G4031" i="5"/>
  <c r="H4031" i="5"/>
  <c r="L4031" i="5"/>
  <c r="M4031" i="5" s="1"/>
  <c r="E4032" i="5"/>
  <c r="F4032" i="5"/>
  <c r="G4032" i="5"/>
  <c r="H4032" i="5"/>
  <c r="L4032" i="5"/>
  <c r="M4032" i="5" s="1"/>
  <c r="E4033" i="5"/>
  <c r="F4033" i="5"/>
  <c r="G4033" i="5"/>
  <c r="H4033" i="5"/>
  <c r="L4033" i="5"/>
  <c r="M4033" i="5" s="1"/>
  <c r="E4034" i="5"/>
  <c r="F4034" i="5"/>
  <c r="G4034" i="5"/>
  <c r="H4034" i="5"/>
  <c r="L4034" i="5"/>
  <c r="M4034" i="5" s="1"/>
  <c r="E4035" i="5"/>
  <c r="F4035" i="5"/>
  <c r="G4035" i="5"/>
  <c r="H4035" i="5"/>
  <c r="L4035" i="5"/>
  <c r="M4035" i="5" s="1"/>
  <c r="E4036" i="5"/>
  <c r="F4036" i="5"/>
  <c r="G4036" i="5"/>
  <c r="H4036" i="5"/>
  <c r="L4036" i="5"/>
  <c r="M4036" i="5" s="1"/>
  <c r="E4037" i="5"/>
  <c r="F4037" i="5"/>
  <c r="G4037" i="5"/>
  <c r="H4037" i="5"/>
  <c r="L4037" i="5"/>
  <c r="M4037" i="5" s="1"/>
  <c r="E4038" i="5"/>
  <c r="F4038" i="5"/>
  <c r="G4038" i="5"/>
  <c r="H4038" i="5"/>
  <c r="L4038" i="5"/>
  <c r="M4038" i="5" s="1"/>
  <c r="E4039" i="5"/>
  <c r="F4039" i="5"/>
  <c r="G4039" i="5"/>
  <c r="H4039" i="5"/>
  <c r="L4039" i="5"/>
  <c r="M4039" i="5" s="1"/>
  <c r="E4040" i="5"/>
  <c r="F4040" i="5"/>
  <c r="G4040" i="5"/>
  <c r="H4040" i="5"/>
  <c r="L4040" i="5"/>
  <c r="M4040" i="5" s="1"/>
  <c r="E4041" i="5"/>
  <c r="F4041" i="5"/>
  <c r="G4041" i="5"/>
  <c r="H4041" i="5"/>
  <c r="L4041" i="5"/>
  <c r="M4041" i="5" s="1"/>
  <c r="E4042" i="5"/>
  <c r="F4042" i="5"/>
  <c r="G4042" i="5"/>
  <c r="H4042" i="5"/>
  <c r="L4042" i="5"/>
  <c r="M4042" i="5" s="1"/>
  <c r="E4043" i="5"/>
  <c r="F4043" i="5"/>
  <c r="G4043" i="5"/>
  <c r="H4043" i="5"/>
  <c r="L4043" i="5"/>
  <c r="M4043" i="5" s="1"/>
  <c r="E4044" i="5"/>
  <c r="F4044" i="5"/>
  <c r="G4044" i="5"/>
  <c r="H4044" i="5"/>
  <c r="L4044" i="5"/>
  <c r="M4044" i="5" s="1"/>
  <c r="E4045" i="5"/>
  <c r="F4045" i="5"/>
  <c r="G4045" i="5"/>
  <c r="H4045" i="5"/>
  <c r="L4045" i="5"/>
  <c r="M4045" i="5" s="1"/>
  <c r="E4046" i="5"/>
  <c r="F4046" i="5"/>
  <c r="G4046" i="5"/>
  <c r="H4046" i="5"/>
  <c r="L4046" i="5"/>
  <c r="M4046" i="5" s="1"/>
  <c r="E4047" i="5"/>
  <c r="F4047" i="5"/>
  <c r="G4047" i="5"/>
  <c r="H4047" i="5"/>
  <c r="L4047" i="5"/>
  <c r="M4047" i="5" s="1"/>
  <c r="E4048" i="5"/>
  <c r="F4048" i="5"/>
  <c r="G4048" i="5"/>
  <c r="H4048" i="5"/>
  <c r="L4048" i="5"/>
  <c r="M4048" i="5" s="1"/>
  <c r="E4049" i="5"/>
  <c r="F4049" i="5"/>
  <c r="G4049" i="5"/>
  <c r="H4049" i="5"/>
  <c r="L4049" i="5"/>
  <c r="M4049" i="5" s="1"/>
  <c r="E4050" i="5"/>
  <c r="F4050" i="5"/>
  <c r="G4050" i="5"/>
  <c r="H4050" i="5"/>
  <c r="L4050" i="5"/>
  <c r="M4050" i="5" s="1"/>
  <c r="E4051" i="5"/>
  <c r="F4051" i="5"/>
  <c r="G4051" i="5"/>
  <c r="H4051" i="5"/>
  <c r="L4051" i="5"/>
  <c r="M4051" i="5" s="1"/>
  <c r="E4052" i="5"/>
  <c r="F4052" i="5"/>
  <c r="G4052" i="5"/>
  <c r="H4052" i="5"/>
  <c r="L4052" i="5"/>
  <c r="M4052" i="5" s="1"/>
  <c r="E4053" i="5"/>
  <c r="F4053" i="5"/>
  <c r="G4053" i="5"/>
  <c r="H4053" i="5"/>
  <c r="L4053" i="5"/>
  <c r="M4053" i="5" s="1"/>
  <c r="E4054" i="5"/>
  <c r="F4054" i="5"/>
  <c r="G4054" i="5"/>
  <c r="H4054" i="5"/>
  <c r="L4054" i="5"/>
  <c r="M4054" i="5" s="1"/>
  <c r="E4055" i="5"/>
  <c r="F4055" i="5"/>
  <c r="G4055" i="5"/>
  <c r="H4055" i="5"/>
  <c r="L4055" i="5"/>
  <c r="M4055" i="5" s="1"/>
  <c r="E4056" i="5"/>
  <c r="F4056" i="5"/>
  <c r="G4056" i="5"/>
  <c r="H4056" i="5"/>
  <c r="L4056" i="5"/>
  <c r="M4056" i="5" s="1"/>
  <c r="E4057" i="5"/>
  <c r="F4057" i="5"/>
  <c r="G4057" i="5"/>
  <c r="H4057" i="5"/>
  <c r="L4057" i="5"/>
  <c r="M4057" i="5" s="1"/>
  <c r="E4058" i="5"/>
  <c r="F4058" i="5"/>
  <c r="G4058" i="5"/>
  <c r="H4058" i="5"/>
  <c r="L4058" i="5"/>
  <c r="M4058" i="5" s="1"/>
  <c r="E4059" i="5"/>
  <c r="F4059" i="5"/>
  <c r="G4059" i="5"/>
  <c r="H4059" i="5"/>
  <c r="L4059" i="5"/>
  <c r="M4059" i="5" s="1"/>
  <c r="E4060" i="5"/>
  <c r="F4060" i="5"/>
  <c r="G4060" i="5"/>
  <c r="H4060" i="5"/>
  <c r="L4060" i="5"/>
  <c r="M4060" i="5" s="1"/>
  <c r="E4061" i="5"/>
  <c r="F4061" i="5"/>
  <c r="G4061" i="5"/>
  <c r="H4061" i="5"/>
  <c r="L4061" i="5"/>
  <c r="M4061" i="5" s="1"/>
  <c r="E4062" i="5"/>
  <c r="F4062" i="5"/>
  <c r="G4062" i="5"/>
  <c r="H4062" i="5"/>
  <c r="L4062" i="5"/>
  <c r="M4062" i="5" s="1"/>
  <c r="E4063" i="5"/>
  <c r="F4063" i="5"/>
  <c r="G4063" i="5"/>
  <c r="H4063" i="5"/>
  <c r="L4063" i="5"/>
  <c r="M4063" i="5" s="1"/>
  <c r="E4064" i="5"/>
  <c r="F4064" i="5"/>
  <c r="G4064" i="5"/>
  <c r="H4064" i="5"/>
  <c r="L4064" i="5"/>
  <c r="M4064" i="5" s="1"/>
  <c r="E4065" i="5"/>
  <c r="F4065" i="5"/>
  <c r="G4065" i="5"/>
  <c r="H4065" i="5"/>
  <c r="L4065" i="5"/>
  <c r="M4065" i="5" s="1"/>
  <c r="E4066" i="5"/>
  <c r="F4066" i="5"/>
  <c r="G4066" i="5"/>
  <c r="H4066" i="5"/>
  <c r="L4066" i="5"/>
  <c r="M4066" i="5" s="1"/>
  <c r="E4067" i="5"/>
  <c r="F4067" i="5"/>
  <c r="G4067" i="5"/>
  <c r="H4067" i="5"/>
  <c r="L4067" i="5"/>
  <c r="M4067" i="5" s="1"/>
  <c r="E4068" i="5"/>
  <c r="F4068" i="5"/>
  <c r="G4068" i="5"/>
  <c r="H4068" i="5"/>
  <c r="L4068" i="5"/>
  <c r="M4068" i="5" s="1"/>
  <c r="E4069" i="5"/>
  <c r="F4069" i="5"/>
  <c r="G4069" i="5"/>
  <c r="H4069" i="5"/>
  <c r="L4069" i="5"/>
  <c r="M4069" i="5" s="1"/>
  <c r="E4070" i="5"/>
  <c r="F4070" i="5"/>
  <c r="G4070" i="5"/>
  <c r="H4070" i="5"/>
  <c r="L4070" i="5"/>
  <c r="M4070" i="5" s="1"/>
  <c r="E4071" i="5"/>
  <c r="F4071" i="5"/>
  <c r="G4071" i="5"/>
  <c r="H4071" i="5"/>
  <c r="L4071" i="5"/>
  <c r="M4071" i="5" s="1"/>
  <c r="E4072" i="5"/>
  <c r="F4072" i="5"/>
  <c r="G4072" i="5"/>
  <c r="H4072" i="5"/>
  <c r="L4072" i="5"/>
  <c r="M4072" i="5" s="1"/>
  <c r="E4073" i="5"/>
  <c r="F4073" i="5"/>
  <c r="G4073" i="5"/>
  <c r="H4073" i="5"/>
  <c r="L4073" i="5"/>
  <c r="M4073" i="5" s="1"/>
  <c r="E4074" i="5"/>
  <c r="F4074" i="5"/>
  <c r="G4074" i="5"/>
  <c r="H4074" i="5"/>
  <c r="L4074" i="5"/>
  <c r="M4074" i="5" s="1"/>
  <c r="E4075" i="5"/>
  <c r="F4075" i="5"/>
  <c r="G4075" i="5"/>
  <c r="H4075" i="5"/>
  <c r="L4075" i="5"/>
  <c r="M4075" i="5" s="1"/>
  <c r="E4076" i="5"/>
  <c r="F4076" i="5"/>
  <c r="G4076" i="5"/>
  <c r="H4076" i="5"/>
  <c r="L4076" i="5"/>
  <c r="M4076" i="5" s="1"/>
  <c r="E4077" i="5"/>
  <c r="F4077" i="5"/>
  <c r="G4077" i="5"/>
  <c r="H4077" i="5"/>
  <c r="L4077" i="5"/>
  <c r="M4077" i="5" s="1"/>
  <c r="E4078" i="5"/>
  <c r="F4078" i="5"/>
  <c r="G4078" i="5"/>
  <c r="H4078" i="5"/>
  <c r="L4078" i="5"/>
  <c r="M4078" i="5" s="1"/>
  <c r="E4079" i="5"/>
  <c r="F4079" i="5"/>
  <c r="G4079" i="5"/>
  <c r="H4079" i="5"/>
  <c r="L4079" i="5"/>
  <c r="M4079" i="5" s="1"/>
  <c r="E4080" i="5"/>
  <c r="F4080" i="5"/>
  <c r="G4080" i="5"/>
  <c r="H4080" i="5"/>
  <c r="L4080" i="5"/>
  <c r="M4080" i="5" s="1"/>
  <c r="E4081" i="5"/>
  <c r="F4081" i="5"/>
  <c r="G4081" i="5"/>
  <c r="H4081" i="5"/>
  <c r="L4081" i="5"/>
  <c r="M4081" i="5" s="1"/>
  <c r="E4082" i="5"/>
  <c r="F4082" i="5"/>
  <c r="G4082" i="5"/>
  <c r="H4082" i="5"/>
  <c r="L4082" i="5"/>
  <c r="M4082" i="5" s="1"/>
  <c r="E4083" i="5"/>
  <c r="F4083" i="5"/>
  <c r="G4083" i="5"/>
  <c r="H4083" i="5"/>
  <c r="L4083" i="5"/>
  <c r="M4083" i="5" s="1"/>
  <c r="E4084" i="5"/>
  <c r="F4084" i="5"/>
  <c r="G4084" i="5"/>
  <c r="H4084" i="5"/>
  <c r="L4084" i="5"/>
  <c r="M4084" i="5" s="1"/>
  <c r="E4085" i="5"/>
  <c r="F4085" i="5"/>
  <c r="G4085" i="5"/>
  <c r="H4085" i="5"/>
  <c r="L4085" i="5"/>
  <c r="M4085" i="5" s="1"/>
  <c r="E4086" i="5"/>
  <c r="F4086" i="5"/>
  <c r="G4086" i="5"/>
  <c r="H4086" i="5"/>
  <c r="L4086" i="5"/>
  <c r="M4086" i="5" s="1"/>
  <c r="E4087" i="5"/>
  <c r="F4087" i="5"/>
  <c r="G4087" i="5"/>
  <c r="H4087" i="5"/>
  <c r="L4087" i="5"/>
  <c r="M4087" i="5" s="1"/>
  <c r="E4088" i="5"/>
  <c r="F4088" i="5"/>
  <c r="G4088" i="5"/>
  <c r="H4088" i="5"/>
  <c r="L4088" i="5"/>
  <c r="M4088" i="5" s="1"/>
  <c r="E4089" i="5"/>
  <c r="F4089" i="5"/>
  <c r="G4089" i="5"/>
  <c r="H4089" i="5"/>
  <c r="L4089" i="5"/>
  <c r="M4089" i="5" s="1"/>
  <c r="E4090" i="5"/>
  <c r="F4090" i="5"/>
  <c r="G4090" i="5"/>
  <c r="H4090" i="5"/>
  <c r="L4090" i="5"/>
  <c r="M4090" i="5" s="1"/>
  <c r="E4091" i="5"/>
  <c r="F4091" i="5"/>
  <c r="G4091" i="5"/>
  <c r="H4091" i="5"/>
  <c r="L4091" i="5"/>
  <c r="M4091" i="5" s="1"/>
  <c r="E4092" i="5"/>
  <c r="F4092" i="5"/>
  <c r="G4092" i="5"/>
  <c r="H4092" i="5"/>
  <c r="L4092" i="5"/>
  <c r="M4092" i="5" s="1"/>
  <c r="E4093" i="5"/>
  <c r="F4093" i="5"/>
  <c r="G4093" i="5"/>
  <c r="H4093" i="5"/>
  <c r="L4093" i="5"/>
  <c r="M4093" i="5" s="1"/>
  <c r="E4094" i="5"/>
  <c r="F4094" i="5"/>
  <c r="G4094" i="5"/>
  <c r="H4094" i="5"/>
  <c r="L4094" i="5"/>
  <c r="M4094" i="5" s="1"/>
  <c r="E4095" i="5"/>
  <c r="F4095" i="5"/>
  <c r="G4095" i="5"/>
  <c r="H4095" i="5"/>
  <c r="L4095" i="5"/>
  <c r="M4095" i="5" s="1"/>
  <c r="E4096" i="5"/>
  <c r="F4096" i="5"/>
  <c r="G4096" i="5"/>
  <c r="H4096" i="5"/>
  <c r="L4096" i="5"/>
  <c r="M4096" i="5" s="1"/>
  <c r="E4097" i="5"/>
  <c r="F4097" i="5"/>
  <c r="G4097" i="5"/>
  <c r="H4097" i="5"/>
  <c r="L4097" i="5"/>
  <c r="M4097" i="5" s="1"/>
  <c r="E4098" i="5"/>
  <c r="F4098" i="5"/>
  <c r="G4098" i="5"/>
  <c r="H4098" i="5"/>
  <c r="L4098" i="5"/>
  <c r="M4098" i="5" s="1"/>
  <c r="E4099" i="5"/>
  <c r="F4099" i="5"/>
  <c r="G4099" i="5"/>
  <c r="H4099" i="5"/>
  <c r="L4099" i="5"/>
  <c r="M4099" i="5" s="1"/>
  <c r="E4100" i="5"/>
  <c r="F4100" i="5"/>
  <c r="G4100" i="5"/>
  <c r="H4100" i="5"/>
  <c r="L4100" i="5"/>
  <c r="M4100" i="5" s="1"/>
  <c r="E4101" i="5"/>
  <c r="F4101" i="5"/>
  <c r="G4101" i="5"/>
  <c r="H4101" i="5"/>
  <c r="L4101" i="5"/>
  <c r="M4101" i="5" s="1"/>
  <c r="E4102" i="5"/>
  <c r="F4102" i="5"/>
  <c r="G4102" i="5"/>
  <c r="H4102" i="5"/>
  <c r="L4102" i="5"/>
  <c r="M4102" i="5" s="1"/>
  <c r="E4103" i="5"/>
  <c r="F4103" i="5"/>
  <c r="G4103" i="5"/>
  <c r="H4103" i="5"/>
  <c r="L4103" i="5"/>
  <c r="M4103" i="5" s="1"/>
  <c r="E4104" i="5"/>
  <c r="F4104" i="5"/>
  <c r="G4104" i="5"/>
  <c r="H4104" i="5"/>
  <c r="L4104" i="5"/>
  <c r="M4104" i="5" s="1"/>
  <c r="E4105" i="5"/>
  <c r="F4105" i="5"/>
  <c r="G4105" i="5"/>
  <c r="H4105" i="5"/>
  <c r="L4105" i="5"/>
  <c r="M4105" i="5" s="1"/>
  <c r="E4106" i="5"/>
  <c r="F4106" i="5"/>
  <c r="G4106" i="5"/>
  <c r="H4106" i="5"/>
  <c r="L4106" i="5"/>
  <c r="M4106" i="5" s="1"/>
  <c r="E4107" i="5"/>
  <c r="F4107" i="5"/>
  <c r="G4107" i="5"/>
  <c r="H4107" i="5"/>
  <c r="L4107" i="5"/>
  <c r="M4107" i="5" s="1"/>
  <c r="E4108" i="5"/>
  <c r="F4108" i="5"/>
  <c r="G4108" i="5"/>
  <c r="H4108" i="5"/>
  <c r="L4108" i="5"/>
  <c r="M4108" i="5" s="1"/>
  <c r="E4109" i="5"/>
  <c r="F4109" i="5"/>
  <c r="G4109" i="5"/>
  <c r="H4109" i="5"/>
  <c r="L4109" i="5"/>
  <c r="M4109" i="5" s="1"/>
  <c r="E4110" i="5"/>
  <c r="F4110" i="5"/>
  <c r="G4110" i="5"/>
  <c r="H4110" i="5"/>
  <c r="L4110" i="5"/>
  <c r="M4110" i="5" s="1"/>
  <c r="E4111" i="5"/>
  <c r="F4111" i="5"/>
  <c r="G4111" i="5"/>
  <c r="H4111" i="5"/>
  <c r="L4111" i="5"/>
  <c r="M4111" i="5" s="1"/>
  <c r="E4112" i="5"/>
  <c r="F4112" i="5"/>
  <c r="G4112" i="5"/>
  <c r="H4112" i="5"/>
  <c r="L4112" i="5"/>
  <c r="M4112" i="5" s="1"/>
  <c r="E4113" i="5"/>
  <c r="F4113" i="5"/>
  <c r="G4113" i="5"/>
  <c r="H4113" i="5"/>
  <c r="L4113" i="5"/>
  <c r="M4113" i="5" s="1"/>
  <c r="E4114" i="5"/>
  <c r="F4114" i="5"/>
  <c r="G4114" i="5"/>
  <c r="H4114" i="5"/>
  <c r="L4114" i="5"/>
  <c r="M4114" i="5" s="1"/>
  <c r="E4115" i="5"/>
  <c r="F4115" i="5"/>
  <c r="G4115" i="5"/>
  <c r="H4115" i="5"/>
  <c r="L4115" i="5"/>
  <c r="M4115" i="5" s="1"/>
  <c r="E4116" i="5"/>
  <c r="F4116" i="5"/>
  <c r="G4116" i="5"/>
  <c r="H4116" i="5"/>
  <c r="L4116" i="5"/>
  <c r="M4116" i="5" s="1"/>
  <c r="E4117" i="5"/>
  <c r="F4117" i="5"/>
  <c r="G4117" i="5"/>
  <c r="H4117" i="5"/>
  <c r="L4117" i="5"/>
  <c r="M4117" i="5" s="1"/>
  <c r="E4118" i="5"/>
  <c r="F4118" i="5"/>
  <c r="G4118" i="5"/>
  <c r="H4118" i="5"/>
  <c r="L4118" i="5"/>
  <c r="M4118" i="5" s="1"/>
  <c r="E4119" i="5"/>
  <c r="F4119" i="5"/>
  <c r="G4119" i="5"/>
  <c r="H4119" i="5"/>
  <c r="L4119" i="5"/>
  <c r="M4119" i="5" s="1"/>
  <c r="E4120" i="5"/>
  <c r="F4120" i="5"/>
  <c r="G4120" i="5"/>
  <c r="H4120" i="5"/>
  <c r="L4120" i="5"/>
  <c r="M4120" i="5" s="1"/>
  <c r="E4121" i="5"/>
  <c r="F4121" i="5"/>
  <c r="G4121" i="5"/>
  <c r="H4121" i="5"/>
  <c r="L4121" i="5"/>
  <c r="M4121" i="5" s="1"/>
  <c r="E4122" i="5"/>
  <c r="F4122" i="5"/>
  <c r="G4122" i="5"/>
  <c r="H4122" i="5"/>
  <c r="L4122" i="5"/>
  <c r="M4122" i="5" s="1"/>
  <c r="E4123" i="5"/>
  <c r="F4123" i="5"/>
  <c r="G4123" i="5"/>
  <c r="H4123" i="5"/>
  <c r="L4123" i="5"/>
  <c r="M4123" i="5" s="1"/>
  <c r="E4124" i="5"/>
  <c r="F4124" i="5"/>
  <c r="G4124" i="5"/>
  <c r="H4124" i="5"/>
  <c r="L4124" i="5"/>
  <c r="M4124" i="5" s="1"/>
  <c r="E4125" i="5"/>
  <c r="F4125" i="5"/>
  <c r="G4125" i="5"/>
  <c r="H4125" i="5"/>
  <c r="L4125" i="5"/>
  <c r="M4125" i="5" s="1"/>
  <c r="E4126" i="5"/>
  <c r="F4126" i="5"/>
  <c r="G4126" i="5"/>
  <c r="H4126" i="5"/>
  <c r="L4126" i="5"/>
  <c r="M4126" i="5" s="1"/>
  <c r="E4127" i="5"/>
  <c r="F4127" i="5"/>
  <c r="G4127" i="5"/>
  <c r="H4127" i="5"/>
  <c r="L4127" i="5"/>
  <c r="M4127" i="5" s="1"/>
  <c r="E4128" i="5"/>
  <c r="F4128" i="5"/>
  <c r="G4128" i="5"/>
  <c r="H4128" i="5"/>
  <c r="L4128" i="5"/>
  <c r="M4128" i="5" s="1"/>
  <c r="E4129" i="5"/>
  <c r="F4129" i="5"/>
  <c r="G4129" i="5"/>
  <c r="H4129" i="5"/>
  <c r="L4129" i="5"/>
  <c r="M4129" i="5" s="1"/>
  <c r="E4130" i="5"/>
  <c r="F4130" i="5"/>
  <c r="G4130" i="5"/>
  <c r="H4130" i="5"/>
  <c r="L4130" i="5"/>
  <c r="M4130" i="5" s="1"/>
  <c r="E4131" i="5"/>
  <c r="F4131" i="5"/>
  <c r="G4131" i="5"/>
  <c r="H4131" i="5"/>
  <c r="L4131" i="5"/>
  <c r="M4131" i="5" s="1"/>
  <c r="E4132" i="5"/>
  <c r="F4132" i="5"/>
  <c r="G4132" i="5"/>
  <c r="H4132" i="5"/>
  <c r="L4132" i="5"/>
  <c r="M4132" i="5" s="1"/>
  <c r="E4133" i="5"/>
  <c r="F4133" i="5"/>
  <c r="G4133" i="5"/>
  <c r="H4133" i="5"/>
  <c r="L4133" i="5"/>
  <c r="M4133" i="5" s="1"/>
  <c r="E4134" i="5"/>
  <c r="F4134" i="5"/>
  <c r="G4134" i="5"/>
  <c r="H4134" i="5"/>
  <c r="L4134" i="5"/>
  <c r="M4134" i="5" s="1"/>
  <c r="E4135" i="5"/>
  <c r="F4135" i="5"/>
  <c r="G4135" i="5"/>
  <c r="H4135" i="5"/>
  <c r="L4135" i="5"/>
  <c r="M4135" i="5" s="1"/>
  <c r="E4136" i="5"/>
  <c r="F4136" i="5"/>
  <c r="G4136" i="5"/>
  <c r="H4136" i="5"/>
  <c r="L4136" i="5"/>
  <c r="M4136" i="5" s="1"/>
  <c r="E4137" i="5"/>
  <c r="F4137" i="5"/>
  <c r="G4137" i="5"/>
  <c r="H4137" i="5"/>
  <c r="L4137" i="5"/>
  <c r="M4137" i="5" s="1"/>
  <c r="E4138" i="5"/>
  <c r="F4138" i="5"/>
  <c r="G4138" i="5"/>
  <c r="H4138" i="5"/>
  <c r="L4138" i="5"/>
  <c r="M4138" i="5" s="1"/>
  <c r="E4139" i="5"/>
  <c r="F4139" i="5"/>
  <c r="G4139" i="5"/>
  <c r="H4139" i="5"/>
  <c r="L4139" i="5"/>
  <c r="M4139" i="5" s="1"/>
  <c r="E4140" i="5"/>
  <c r="F4140" i="5"/>
  <c r="G4140" i="5"/>
  <c r="H4140" i="5"/>
  <c r="L4140" i="5"/>
  <c r="M4140" i="5" s="1"/>
  <c r="E4141" i="5"/>
  <c r="F4141" i="5"/>
  <c r="G4141" i="5"/>
  <c r="H4141" i="5"/>
  <c r="L4141" i="5"/>
  <c r="M4141" i="5" s="1"/>
  <c r="E4142" i="5"/>
  <c r="F4142" i="5"/>
  <c r="G4142" i="5"/>
  <c r="H4142" i="5"/>
  <c r="L4142" i="5"/>
  <c r="M4142" i="5" s="1"/>
  <c r="E4143" i="5"/>
  <c r="F4143" i="5"/>
  <c r="G4143" i="5"/>
  <c r="H4143" i="5"/>
  <c r="L4143" i="5"/>
  <c r="M4143" i="5" s="1"/>
  <c r="E4144" i="5"/>
  <c r="F4144" i="5"/>
  <c r="G4144" i="5"/>
  <c r="H4144" i="5"/>
  <c r="L4144" i="5"/>
  <c r="M4144" i="5" s="1"/>
  <c r="E4145" i="5"/>
  <c r="F4145" i="5"/>
  <c r="G4145" i="5"/>
  <c r="H4145" i="5"/>
  <c r="L4145" i="5"/>
  <c r="M4145" i="5" s="1"/>
  <c r="E4146" i="5"/>
  <c r="F4146" i="5"/>
  <c r="G4146" i="5"/>
  <c r="H4146" i="5"/>
  <c r="L4146" i="5"/>
  <c r="M4146" i="5" s="1"/>
  <c r="E4147" i="5"/>
  <c r="F4147" i="5"/>
  <c r="G4147" i="5"/>
  <c r="H4147" i="5"/>
  <c r="L4147" i="5"/>
  <c r="M4147" i="5" s="1"/>
  <c r="E4148" i="5"/>
  <c r="F4148" i="5"/>
  <c r="G4148" i="5"/>
  <c r="H4148" i="5"/>
  <c r="L4148" i="5"/>
  <c r="M4148" i="5" s="1"/>
  <c r="E4149" i="5"/>
  <c r="F4149" i="5"/>
  <c r="G4149" i="5"/>
  <c r="H4149" i="5"/>
  <c r="L4149" i="5"/>
  <c r="M4149" i="5" s="1"/>
  <c r="E4150" i="5"/>
  <c r="F4150" i="5"/>
  <c r="G4150" i="5"/>
  <c r="H4150" i="5"/>
  <c r="L4150" i="5"/>
  <c r="M4150" i="5" s="1"/>
  <c r="E4151" i="5"/>
  <c r="F4151" i="5"/>
  <c r="G4151" i="5"/>
  <c r="H4151" i="5"/>
  <c r="L4151" i="5"/>
  <c r="M4151" i="5" s="1"/>
  <c r="E4152" i="5"/>
  <c r="F4152" i="5"/>
  <c r="G4152" i="5"/>
  <c r="H4152" i="5"/>
  <c r="L4152" i="5"/>
  <c r="M4152" i="5" s="1"/>
  <c r="E4153" i="5"/>
  <c r="F4153" i="5"/>
  <c r="G4153" i="5"/>
  <c r="H4153" i="5"/>
  <c r="L4153" i="5"/>
  <c r="M4153" i="5" s="1"/>
  <c r="E4154" i="5"/>
  <c r="F4154" i="5"/>
  <c r="G4154" i="5"/>
  <c r="H4154" i="5"/>
  <c r="L4154" i="5"/>
  <c r="M4154" i="5" s="1"/>
  <c r="E4155" i="5"/>
  <c r="F4155" i="5"/>
  <c r="G4155" i="5"/>
  <c r="H4155" i="5"/>
  <c r="L4155" i="5"/>
  <c r="M4155" i="5" s="1"/>
  <c r="E4156" i="5"/>
  <c r="F4156" i="5"/>
  <c r="G4156" i="5"/>
  <c r="H4156" i="5"/>
  <c r="L4156" i="5"/>
  <c r="M4156" i="5" s="1"/>
  <c r="E4157" i="5"/>
  <c r="F4157" i="5"/>
  <c r="G4157" i="5"/>
  <c r="H4157" i="5"/>
  <c r="L4157" i="5"/>
  <c r="M4157" i="5" s="1"/>
  <c r="E4158" i="5"/>
  <c r="F4158" i="5"/>
  <c r="G4158" i="5"/>
  <c r="H4158" i="5"/>
  <c r="L4158" i="5"/>
  <c r="M4158" i="5" s="1"/>
  <c r="E4159" i="5"/>
  <c r="F4159" i="5"/>
  <c r="G4159" i="5"/>
  <c r="H4159" i="5"/>
  <c r="L4159" i="5"/>
  <c r="M4159" i="5" s="1"/>
  <c r="E4160" i="5"/>
  <c r="F4160" i="5"/>
  <c r="G4160" i="5"/>
  <c r="H4160" i="5"/>
  <c r="L4160" i="5"/>
  <c r="M4160" i="5" s="1"/>
  <c r="E4161" i="5"/>
  <c r="F4161" i="5"/>
  <c r="G4161" i="5"/>
  <c r="H4161" i="5"/>
  <c r="L4161" i="5"/>
  <c r="M4161" i="5" s="1"/>
  <c r="E4162" i="5"/>
  <c r="F4162" i="5"/>
  <c r="G4162" i="5"/>
  <c r="H4162" i="5"/>
  <c r="L4162" i="5"/>
  <c r="M4162" i="5" s="1"/>
  <c r="E4163" i="5"/>
  <c r="F4163" i="5"/>
  <c r="G4163" i="5"/>
  <c r="H4163" i="5"/>
  <c r="L4163" i="5"/>
  <c r="M4163" i="5" s="1"/>
  <c r="E4164" i="5"/>
  <c r="F4164" i="5"/>
  <c r="G4164" i="5"/>
  <c r="H4164" i="5"/>
  <c r="L4164" i="5"/>
  <c r="M4164" i="5" s="1"/>
  <c r="E4165" i="5"/>
  <c r="F4165" i="5"/>
  <c r="G4165" i="5"/>
  <c r="H4165" i="5"/>
  <c r="L4165" i="5"/>
  <c r="M4165" i="5" s="1"/>
  <c r="E4166" i="5"/>
  <c r="F4166" i="5"/>
  <c r="G4166" i="5"/>
  <c r="H4166" i="5"/>
  <c r="L4166" i="5"/>
  <c r="M4166" i="5" s="1"/>
  <c r="E4167" i="5"/>
  <c r="F4167" i="5"/>
  <c r="G4167" i="5"/>
  <c r="H4167" i="5"/>
  <c r="L4167" i="5"/>
  <c r="M4167" i="5" s="1"/>
  <c r="E4168" i="5"/>
  <c r="F4168" i="5"/>
  <c r="G4168" i="5"/>
  <c r="H4168" i="5"/>
  <c r="L4168" i="5"/>
  <c r="M4168" i="5" s="1"/>
  <c r="E4169" i="5"/>
  <c r="F4169" i="5"/>
  <c r="G4169" i="5"/>
  <c r="H4169" i="5"/>
  <c r="L4169" i="5"/>
  <c r="M4169" i="5" s="1"/>
  <c r="E4170" i="5"/>
  <c r="F4170" i="5"/>
  <c r="G4170" i="5"/>
  <c r="H4170" i="5"/>
  <c r="L4170" i="5"/>
  <c r="M4170" i="5" s="1"/>
  <c r="E4171" i="5"/>
  <c r="F4171" i="5"/>
  <c r="G4171" i="5"/>
  <c r="H4171" i="5"/>
  <c r="L4171" i="5"/>
  <c r="M4171" i="5" s="1"/>
  <c r="E4172" i="5"/>
  <c r="F4172" i="5"/>
  <c r="G4172" i="5"/>
  <c r="H4172" i="5"/>
  <c r="L4172" i="5"/>
  <c r="M4172" i="5" s="1"/>
  <c r="E4173" i="5"/>
  <c r="F4173" i="5"/>
  <c r="G4173" i="5"/>
  <c r="H4173" i="5"/>
  <c r="L4173" i="5"/>
  <c r="M4173" i="5" s="1"/>
  <c r="E4174" i="5"/>
  <c r="F4174" i="5"/>
  <c r="G4174" i="5"/>
  <c r="H4174" i="5"/>
  <c r="L4174" i="5"/>
  <c r="M4174" i="5" s="1"/>
  <c r="E4175" i="5"/>
  <c r="F4175" i="5"/>
  <c r="G4175" i="5"/>
  <c r="H4175" i="5"/>
  <c r="L4175" i="5"/>
  <c r="M4175" i="5" s="1"/>
  <c r="E4176" i="5"/>
  <c r="F4176" i="5"/>
  <c r="G4176" i="5"/>
  <c r="H4176" i="5"/>
  <c r="L4176" i="5"/>
  <c r="M4176" i="5" s="1"/>
  <c r="E4177" i="5"/>
  <c r="F4177" i="5"/>
  <c r="G4177" i="5"/>
  <c r="H4177" i="5"/>
  <c r="L4177" i="5"/>
  <c r="M4177" i="5" s="1"/>
  <c r="E4178" i="5"/>
  <c r="F4178" i="5"/>
  <c r="G4178" i="5"/>
  <c r="H4178" i="5"/>
  <c r="L4178" i="5"/>
  <c r="M4178" i="5" s="1"/>
  <c r="E4179" i="5"/>
  <c r="F4179" i="5"/>
  <c r="G4179" i="5"/>
  <c r="H4179" i="5"/>
  <c r="L4179" i="5"/>
  <c r="M4179" i="5" s="1"/>
  <c r="E4180" i="5"/>
  <c r="F4180" i="5"/>
  <c r="G4180" i="5"/>
  <c r="H4180" i="5"/>
  <c r="L4180" i="5"/>
  <c r="M4180" i="5" s="1"/>
  <c r="E4181" i="5"/>
  <c r="F4181" i="5"/>
  <c r="G4181" i="5"/>
  <c r="H4181" i="5"/>
  <c r="L4181" i="5"/>
  <c r="M4181" i="5" s="1"/>
  <c r="E4182" i="5"/>
  <c r="F4182" i="5"/>
  <c r="G4182" i="5"/>
  <c r="H4182" i="5"/>
  <c r="L4182" i="5"/>
  <c r="M4182" i="5" s="1"/>
  <c r="E4183" i="5"/>
  <c r="F4183" i="5"/>
  <c r="G4183" i="5"/>
  <c r="H4183" i="5"/>
  <c r="L4183" i="5"/>
  <c r="M4183" i="5" s="1"/>
  <c r="E4184" i="5"/>
  <c r="F4184" i="5"/>
  <c r="G4184" i="5"/>
  <c r="H4184" i="5"/>
  <c r="L4184" i="5"/>
  <c r="M4184" i="5" s="1"/>
  <c r="E4185" i="5"/>
  <c r="F4185" i="5"/>
  <c r="G4185" i="5"/>
  <c r="H4185" i="5"/>
  <c r="L4185" i="5"/>
  <c r="M4185" i="5" s="1"/>
  <c r="E4186" i="5"/>
  <c r="F4186" i="5"/>
  <c r="G4186" i="5"/>
  <c r="H4186" i="5"/>
  <c r="L4186" i="5"/>
  <c r="M4186" i="5" s="1"/>
  <c r="E4187" i="5"/>
  <c r="F4187" i="5"/>
  <c r="G4187" i="5"/>
  <c r="H4187" i="5"/>
  <c r="L4187" i="5"/>
  <c r="M4187" i="5" s="1"/>
  <c r="E4188" i="5"/>
  <c r="F4188" i="5"/>
  <c r="G4188" i="5"/>
  <c r="H4188" i="5"/>
  <c r="L4188" i="5"/>
  <c r="M4188" i="5" s="1"/>
  <c r="E4189" i="5"/>
  <c r="F4189" i="5"/>
  <c r="G4189" i="5"/>
  <c r="H4189" i="5"/>
  <c r="L4189" i="5"/>
  <c r="M4189" i="5" s="1"/>
  <c r="E4190" i="5"/>
  <c r="F4190" i="5"/>
  <c r="G4190" i="5"/>
  <c r="H4190" i="5"/>
  <c r="L4190" i="5"/>
  <c r="M4190" i="5" s="1"/>
  <c r="E4191" i="5"/>
  <c r="F4191" i="5"/>
  <c r="G4191" i="5"/>
  <c r="H4191" i="5"/>
  <c r="L4191" i="5"/>
  <c r="M4191" i="5" s="1"/>
  <c r="E4192" i="5"/>
  <c r="F4192" i="5"/>
  <c r="G4192" i="5"/>
  <c r="H4192" i="5"/>
  <c r="L4192" i="5"/>
  <c r="M4192" i="5" s="1"/>
  <c r="E4193" i="5"/>
  <c r="F4193" i="5"/>
  <c r="G4193" i="5"/>
  <c r="H4193" i="5"/>
  <c r="L4193" i="5"/>
  <c r="M4193" i="5" s="1"/>
  <c r="E4194" i="5"/>
  <c r="F4194" i="5"/>
  <c r="G4194" i="5"/>
  <c r="H4194" i="5"/>
  <c r="L4194" i="5"/>
  <c r="M4194" i="5" s="1"/>
  <c r="E4195" i="5"/>
  <c r="F4195" i="5"/>
  <c r="G4195" i="5"/>
  <c r="H4195" i="5"/>
  <c r="L4195" i="5"/>
  <c r="M4195" i="5" s="1"/>
  <c r="E4196" i="5"/>
  <c r="F4196" i="5"/>
  <c r="G4196" i="5"/>
  <c r="H4196" i="5"/>
  <c r="L4196" i="5"/>
  <c r="M4196" i="5" s="1"/>
  <c r="E4197" i="5"/>
  <c r="F4197" i="5"/>
  <c r="G4197" i="5"/>
  <c r="H4197" i="5"/>
  <c r="L4197" i="5"/>
  <c r="M4197" i="5" s="1"/>
  <c r="E4198" i="5"/>
  <c r="F4198" i="5"/>
  <c r="G4198" i="5"/>
  <c r="H4198" i="5"/>
  <c r="L4198" i="5"/>
  <c r="M4198" i="5" s="1"/>
  <c r="E4199" i="5"/>
  <c r="F4199" i="5"/>
  <c r="G4199" i="5"/>
  <c r="H4199" i="5"/>
  <c r="L4199" i="5"/>
  <c r="M4199" i="5" s="1"/>
  <c r="E4200" i="5"/>
  <c r="F4200" i="5"/>
  <c r="G4200" i="5"/>
  <c r="H4200" i="5"/>
  <c r="L4200" i="5"/>
  <c r="M4200" i="5" s="1"/>
  <c r="E4201" i="5"/>
  <c r="F4201" i="5"/>
  <c r="G4201" i="5"/>
  <c r="H4201" i="5"/>
  <c r="L4201" i="5"/>
  <c r="M4201" i="5" s="1"/>
  <c r="E4202" i="5"/>
  <c r="F4202" i="5"/>
  <c r="G4202" i="5"/>
  <c r="H4202" i="5"/>
  <c r="L4202" i="5"/>
  <c r="M4202" i="5" s="1"/>
  <c r="E4203" i="5"/>
  <c r="F4203" i="5"/>
  <c r="G4203" i="5"/>
  <c r="H4203" i="5"/>
  <c r="L4203" i="5"/>
  <c r="M4203" i="5" s="1"/>
  <c r="E4204" i="5"/>
  <c r="F4204" i="5"/>
  <c r="G4204" i="5"/>
  <c r="H4204" i="5"/>
  <c r="L4204" i="5"/>
  <c r="M4204" i="5" s="1"/>
  <c r="E4205" i="5"/>
  <c r="F4205" i="5"/>
  <c r="G4205" i="5"/>
  <c r="H4205" i="5"/>
  <c r="L4205" i="5"/>
  <c r="M4205" i="5" s="1"/>
  <c r="E4206" i="5"/>
  <c r="F4206" i="5"/>
  <c r="G4206" i="5"/>
  <c r="H4206" i="5"/>
  <c r="L4206" i="5"/>
  <c r="M4206" i="5" s="1"/>
  <c r="E4207" i="5"/>
  <c r="F4207" i="5"/>
  <c r="G4207" i="5"/>
  <c r="H4207" i="5"/>
  <c r="L4207" i="5"/>
  <c r="M4207" i="5" s="1"/>
  <c r="E4208" i="5"/>
  <c r="F4208" i="5"/>
  <c r="G4208" i="5"/>
  <c r="H4208" i="5"/>
  <c r="L4208" i="5"/>
  <c r="M4208" i="5" s="1"/>
  <c r="E4209" i="5"/>
  <c r="F4209" i="5"/>
  <c r="G4209" i="5"/>
  <c r="H4209" i="5"/>
  <c r="L4209" i="5"/>
  <c r="M4209" i="5" s="1"/>
  <c r="E4210" i="5"/>
  <c r="F4210" i="5"/>
  <c r="G4210" i="5"/>
  <c r="H4210" i="5"/>
  <c r="L4210" i="5"/>
  <c r="M4210" i="5" s="1"/>
  <c r="E4211" i="5"/>
  <c r="F4211" i="5"/>
  <c r="G4211" i="5"/>
  <c r="H4211" i="5"/>
  <c r="L4211" i="5"/>
  <c r="M4211" i="5" s="1"/>
  <c r="E4212" i="5"/>
  <c r="F4212" i="5"/>
  <c r="G4212" i="5"/>
  <c r="H4212" i="5"/>
  <c r="L4212" i="5"/>
  <c r="M4212" i="5" s="1"/>
  <c r="E4213" i="5"/>
  <c r="F4213" i="5"/>
  <c r="G4213" i="5"/>
  <c r="H4213" i="5"/>
  <c r="L4213" i="5"/>
  <c r="M4213" i="5" s="1"/>
  <c r="E4214" i="5"/>
  <c r="F4214" i="5"/>
  <c r="G4214" i="5"/>
  <c r="H4214" i="5"/>
  <c r="L4214" i="5"/>
  <c r="M4214" i="5" s="1"/>
  <c r="E4215" i="5"/>
  <c r="F4215" i="5"/>
  <c r="G4215" i="5"/>
  <c r="H4215" i="5"/>
  <c r="L4215" i="5"/>
  <c r="M4215" i="5" s="1"/>
  <c r="E4216" i="5"/>
  <c r="F4216" i="5"/>
  <c r="G4216" i="5"/>
  <c r="H4216" i="5"/>
  <c r="L4216" i="5"/>
  <c r="M4216" i="5" s="1"/>
  <c r="E4217" i="5"/>
  <c r="F4217" i="5"/>
  <c r="G4217" i="5"/>
  <c r="H4217" i="5"/>
  <c r="L4217" i="5"/>
  <c r="M4217" i="5" s="1"/>
  <c r="E4218" i="5"/>
  <c r="F4218" i="5"/>
  <c r="G4218" i="5"/>
  <c r="H4218" i="5"/>
  <c r="L4218" i="5"/>
  <c r="M4218" i="5" s="1"/>
  <c r="E4219" i="5"/>
  <c r="F4219" i="5"/>
  <c r="G4219" i="5"/>
  <c r="H4219" i="5"/>
  <c r="L4219" i="5"/>
  <c r="M4219" i="5" s="1"/>
  <c r="E4220" i="5"/>
  <c r="F4220" i="5"/>
  <c r="G4220" i="5"/>
  <c r="H4220" i="5"/>
  <c r="L4220" i="5"/>
  <c r="M4220" i="5" s="1"/>
  <c r="E4221" i="5"/>
  <c r="F4221" i="5"/>
  <c r="G4221" i="5"/>
  <c r="H4221" i="5"/>
  <c r="L4221" i="5"/>
  <c r="M4221" i="5" s="1"/>
  <c r="E4222" i="5"/>
  <c r="F4222" i="5"/>
  <c r="G4222" i="5"/>
  <c r="H4222" i="5"/>
  <c r="L4222" i="5"/>
  <c r="M4222" i="5" s="1"/>
  <c r="E4223" i="5"/>
  <c r="F4223" i="5"/>
  <c r="G4223" i="5"/>
  <c r="H4223" i="5"/>
  <c r="L4223" i="5"/>
  <c r="M4223" i="5" s="1"/>
  <c r="E4224" i="5"/>
  <c r="F4224" i="5"/>
  <c r="G4224" i="5"/>
  <c r="H4224" i="5"/>
  <c r="L4224" i="5"/>
  <c r="M4224" i="5" s="1"/>
  <c r="E4225" i="5"/>
  <c r="F4225" i="5"/>
  <c r="G4225" i="5"/>
  <c r="H4225" i="5"/>
  <c r="L4225" i="5"/>
  <c r="M4225" i="5" s="1"/>
  <c r="E4226" i="5"/>
  <c r="F4226" i="5"/>
  <c r="G4226" i="5"/>
  <c r="H4226" i="5"/>
  <c r="L4226" i="5"/>
  <c r="M4226" i="5" s="1"/>
  <c r="E4227" i="5"/>
  <c r="F4227" i="5"/>
  <c r="G4227" i="5"/>
  <c r="H4227" i="5"/>
  <c r="L4227" i="5"/>
  <c r="M4227" i="5" s="1"/>
  <c r="E4228" i="5"/>
  <c r="F4228" i="5"/>
  <c r="G4228" i="5"/>
  <c r="H4228" i="5"/>
  <c r="L4228" i="5"/>
  <c r="M4228" i="5" s="1"/>
  <c r="E4229" i="5"/>
  <c r="F4229" i="5"/>
  <c r="G4229" i="5"/>
  <c r="H4229" i="5"/>
  <c r="L4229" i="5"/>
  <c r="M4229" i="5" s="1"/>
  <c r="E4230" i="5"/>
  <c r="F4230" i="5"/>
  <c r="G4230" i="5"/>
  <c r="H4230" i="5"/>
  <c r="L4230" i="5"/>
  <c r="M4230" i="5" s="1"/>
  <c r="E4231" i="5"/>
  <c r="F4231" i="5"/>
  <c r="G4231" i="5"/>
  <c r="H4231" i="5"/>
  <c r="L4231" i="5"/>
  <c r="M4231" i="5" s="1"/>
  <c r="E4232" i="5"/>
  <c r="F4232" i="5"/>
  <c r="G4232" i="5"/>
  <c r="H4232" i="5"/>
  <c r="L4232" i="5"/>
  <c r="M4232" i="5" s="1"/>
  <c r="E4233" i="5"/>
  <c r="F4233" i="5"/>
  <c r="G4233" i="5"/>
  <c r="H4233" i="5"/>
  <c r="L4233" i="5"/>
  <c r="M4233" i="5" s="1"/>
  <c r="E4234" i="5"/>
  <c r="F4234" i="5"/>
  <c r="G4234" i="5"/>
  <c r="H4234" i="5"/>
  <c r="L4234" i="5"/>
  <c r="M4234" i="5" s="1"/>
  <c r="E4235" i="5"/>
  <c r="F4235" i="5"/>
  <c r="G4235" i="5"/>
  <c r="H4235" i="5"/>
  <c r="L4235" i="5"/>
  <c r="M4235" i="5" s="1"/>
  <c r="E4236" i="5"/>
  <c r="F4236" i="5"/>
  <c r="G4236" i="5"/>
  <c r="H4236" i="5"/>
  <c r="L4236" i="5"/>
  <c r="M4236" i="5" s="1"/>
  <c r="E4237" i="5"/>
  <c r="F4237" i="5"/>
  <c r="G4237" i="5"/>
  <c r="H4237" i="5"/>
  <c r="L4237" i="5"/>
  <c r="M4237" i="5" s="1"/>
  <c r="E4238" i="5"/>
  <c r="F4238" i="5"/>
  <c r="G4238" i="5"/>
  <c r="H4238" i="5"/>
  <c r="L4238" i="5"/>
  <c r="M4238" i="5" s="1"/>
  <c r="E4239" i="5"/>
  <c r="F4239" i="5"/>
  <c r="G4239" i="5"/>
  <c r="H4239" i="5"/>
  <c r="L4239" i="5"/>
  <c r="M4239" i="5" s="1"/>
  <c r="E4240" i="5"/>
  <c r="F4240" i="5"/>
  <c r="G4240" i="5"/>
  <c r="H4240" i="5"/>
  <c r="L4240" i="5"/>
  <c r="M4240" i="5" s="1"/>
  <c r="E4241" i="5"/>
  <c r="F4241" i="5"/>
  <c r="G4241" i="5"/>
  <c r="H4241" i="5"/>
  <c r="L4241" i="5"/>
  <c r="M4241" i="5" s="1"/>
  <c r="E4242" i="5"/>
  <c r="F4242" i="5"/>
  <c r="G4242" i="5"/>
  <c r="H4242" i="5"/>
  <c r="L4242" i="5"/>
  <c r="M4242" i="5" s="1"/>
  <c r="E4243" i="5"/>
  <c r="F4243" i="5"/>
  <c r="G4243" i="5"/>
  <c r="H4243" i="5"/>
  <c r="L4243" i="5"/>
  <c r="M4243" i="5" s="1"/>
  <c r="E4244" i="5"/>
  <c r="F4244" i="5"/>
  <c r="G4244" i="5"/>
  <c r="H4244" i="5"/>
  <c r="L4244" i="5"/>
  <c r="M4244" i="5" s="1"/>
  <c r="E4245" i="5"/>
  <c r="F4245" i="5"/>
  <c r="G4245" i="5"/>
  <c r="H4245" i="5"/>
  <c r="L4245" i="5"/>
  <c r="M4245" i="5" s="1"/>
  <c r="E4246" i="5"/>
  <c r="F4246" i="5"/>
  <c r="G4246" i="5"/>
  <c r="H4246" i="5"/>
  <c r="L4246" i="5"/>
  <c r="M4246" i="5" s="1"/>
  <c r="E4247" i="5"/>
  <c r="F4247" i="5"/>
  <c r="G4247" i="5"/>
  <c r="H4247" i="5"/>
  <c r="L4247" i="5"/>
  <c r="M4247" i="5" s="1"/>
  <c r="E4248" i="5"/>
  <c r="F4248" i="5"/>
  <c r="G4248" i="5"/>
  <c r="H4248" i="5"/>
  <c r="L4248" i="5"/>
  <c r="M4248" i="5" s="1"/>
  <c r="E4249" i="5"/>
  <c r="F4249" i="5"/>
  <c r="G4249" i="5"/>
  <c r="H4249" i="5"/>
  <c r="L4249" i="5"/>
  <c r="M4249" i="5" s="1"/>
  <c r="E4250" i="5"/>
  <c r="F4250" i="5"/>
  <c r="G4250" i="5"/>
  <c r="H4250" i="5"/>
  <c r="L4250" i="5"/>
  <c r="M4250" i="5" s="1"/>
  <c r="E4251" i="5"/>
  <c r="F4251" i="5"/>
  <c r="G4251" i="5"/>
  <c r="H4251" i="5"/>
  <c r="L4251" i="5"/>
  <c r="M4251" i="5" s="1"/>
  <c r="E4252" i="5"/>
  <c r="F4252" i="5"/>
  <c r="G4252" i="5"/>
  <c r="H4252" i="5"/>
  <c r="L4252" i="5"/>
  <c r="M4252" i="5" s="1"/>
  <c r="E4253" i="5"/>
  <c r="F4253" i="5"/>
  <c r="G4253" i="5"/>
  <c r="H4253" i="5"/>
  <c r="L4253" i="5"/>
  <c r="M4253" i="5" s="1"/>
  <c r="E4254" i="5"/>
  <c r="F4254" i="5"/>
  <c r="G4254" i="5"/>
  <c r="H4254" i="5"/>
  <c r="L4254" i="5"/>
  <c r="M4254" i="5" s="1"/>
  <c r="E4255" i="5"/>
  <c r="F4255" i="5"/>
  <c r="G4255" i="5"/>
  <c r="H4255" i="5"/>
  <c r="L4255" i="5"/>
  <c r="M4255" i="5" s="1"/>
  <c r="E4256" i="5"/>
  <c r="F4256" i="5"/>
  <c r="G4256" i="5"/>
  <c r="H4256" i="5"/>
  <c r="L4256" i="5"/>
  <c r="M4256" i="5" s="1"/>
  <c r="E4257" i="5"/>
  <c r="F4257" i="5"/>
  <c r="G4257" i="5"/>
  <c r="H4257" i="5"/>
  <c r="L4257" i="5"/>
  <c r="M4257" i="5" s="1"/>
  <c r="E4258" i="5"/>
  <c r="F4258" i="5"/>
  <c r="G4258" i="5"/>
  <c r="H4258" i="5"/>
  <c r="L4258" i="5"/>
  <c r="M4258" i="5" s="1"/>
  <c r="E4259" i="5"/>
  <c r="F4259" i="5"/>
  <c r="G4259" i="5"/>
  <c r="H4259" i="5"/>
  <c r="L4259" i="5"/>
  <c r="M4259" i="5" s="1"/>
  <c r="E4260" i="5"/>
  <c r="F4260" i="5"/>
  <c r="G4260" i="5"/>
  <c r="H4260" i="5"/>
  <c r="L4260" i="5"/>
  <c r="M4260" i="5" s="1"/>
  <c r="E4261" i="5"/>
  <c r="F4261" i="5"/>
  <c r="G4261" i="5"/>
  <c r="H4261" i="5"/>
  <c r="L4261" i="5"/>
  <c r="M4261" i="5" s="1"/>
  <c r="E4262" i="5"/>
  <c r="F4262" i="5"/>
  <c r="G4262" i="5"/>
  <c r="H4262" i="5"/>
  <c r="L4262" i="5"/>
  <c r="M4262" i="5" s="1"/>
  <c r="E4263" i="5"/>
  <c r="F4263" i="5"/>
  <c r="G4263" i="5"/>
  <c r="H4263" i="5"/>
  <c r="L4263" i="5"/>
  <c r="M4263" i="5" s="1"/>
  <c r="E4264" i="5"/>
  <c r="F4264" i="5"/>
  <c r="G4264" i="5"/>
  <c r="H4264" i="5"/>
  <c r="L4264" i="5"/>
  <c r="M4264" i="5" s="1"/>
  <c r="E4265" i="5"/>
  <c r="F4265" i="5"/>
  <c r="G4265" i="5"/>
  <c r="H4265" i="5"/>
  <c r="L4265" i="5"/>
  <c r="M4265" i="5" s="1"/>
  <c r="E4266" i="5"/>
  <c r="F4266" i="5"/>
  <c r="G4266" i="5"/>
  <c r="H4266" i="5"/>
  <c r="L4266" i="5"/>
  <c r="M4266" i="5" s="1"/>
  <c r="E4267" i="5"/>
  <c r="F4267" i="5"/>
  <c r="G4267" i="5"/>
  <c r="H4267" i="5"/>
  <c r="L4267" i="5"/>
  <c r="M4267" i="5" s="1"/>
  <c r="E4268" i="5"/>
  <c r="F4268" i="5"/>
  <c r="G4268" i="5"/>
  <c r="H4268" i="5"/>
  <c r="L4268" i="5"/>
  <c r="M4268" i="5" s="1"/>
  <c r="E4269" i="5"/>
  <c r="F4269" i="5"/>
  <c r="G4269" i="5"/>
  <c r="H4269" i="5"/>
  <c r="L4269" i="5"/>
  <c r="M4269" i="5" s="1"/>
  <c r="E4270" i="5"/>
  <c r="F4270" i="5"/>
  <c r="G4270" i="5"/>
  <c r="H4270" i="5"/>
  <c r="L4270" i="5"/>
  <c r="M4270" i="5" s="1"/>
  <c r="E4271" i="5"/>
  <c r="F4271" i="5"/>
  <c r="G4271" i="5"/>
  <c r="H4271" i="5"/>
  <c r="L4271" i="5"/>
  <c r="M4271" i="5" s="1"/>
  <c r="E4272" i="5"/>
  <c r="F4272" i="5"/>
  <c r="G4272" i="5"/>
  <c r="H4272" i="5"/>
  <c r="L4272" i="5"/>
  <c r="M4272" i="5" s="1"/>
  <c r="E4273" i="5"/>
  <c r="F4273" i="5"/>
  <c r="G4273" i="5"/>
  <c r="H4273" i="5"/>
  <c r="L4273" i="5"/>
  <c r="M4273" i="5" s="1"/>
  <c r="E4274" i="5"/>
  <c r="F4274" i="5"/>
  <c r="G4274" i="5"/>
  <c r="H4274" i="5"/>
  <c r="L4274" i="5"/>
  <c r="M4274" i="5" s="1"/>
  <c r="E4275" i="5"/>
  <c r="F4275" i="5"/>
  <c r="G4275" i="5"/>
  <c r="H4275" i="5"/>
  <c r="L4275" i="5"/>
  <c r="M4275" i="5" s="1"/>
  <c r="E4276" i="5"/>
  <c r="F4276" i="5"/>
  <c r="G4276" i="5"/>
  <c r="H4276" i="5"/>
  <c r="L4276" i="5"/>
  <c r="M4276" i="5" s="1"/>
  <c r="E4277" i="5"/>
  <c r="F4277" i="5"/>
  <c r="G4277" i="5"/>
  <c r="H4277" i="5"/>
  <c r="L4277" i="5"/>
  <c r="M4277" i="5" s="1"/>
  <c r="E4278" i="5"/>
  <c r="F4278" i="5"/>
  <c r="G4278" i="5"/>
  <c r="H4278" i="5"/>
  <c r="L4278" i="5"/>
  <c r="M4278" i="5" s="1"/>
  <c r="E4279" i="5"/>
  <c r="F4279" i="5"/>
  <c r="G4279" i="5"/>
  <c r="H4279" i="5"/>
  <c r="L4279" i="5"/>
  <c r="M4279" i="5" s="1"/>
  <c r="E4280" i="5"/>
  <c r="F4280" i="5"/>
  <c r="G4280" i="5"/>
  <c r="H4280" i="5"/>
  <c r="L4280" i="5"/>
  <c r="M4280" i="5" s="1"/>
  <c r="E4281" i="5"/>
  <c r="F4281" i="5"/>
  <c r="G4281" i="5"/>
  <c r="H4281" i="5"/>
  <c r="L4281" i="5"/>
  <c r="M4281" i="5" s="1"/>
  <c r="E4282" i="5"/>
  <c r="F4282" i="5"/>
  <c r="G4282" i="5"/>
  <c r="H4282" i="5"/>
  <c r="L4282" i="5"/>
  <c r="M4282" i="5" s="1"/>
  <c r="E4283" i="5"/>
  <c r="F4283" i="5"/>
  <c r="G4283" i="5"/>
  <c r="H4283" i="5"/>
  <c r="L4283" i="5"/>
  <c r="M4283" i="5" s="1"/>
  <c r="E4284" i="5"/>
  <c r="F4284" i="5"/>
  <c r="G4284" i="5"/>
  <c r="H4284" i="5"/>
  <c r="L4284" i="5"/>
  <c r="M4284" i="5" s="1"/>
  <c r="E4285" i="5"/>
  <c r="F4285" i="5"/>
  <c r="G4285" i="5"/>
  <c r="H4285" i="5"/>
  <c r="L4285" i="5"/>
  <c r="M4285" i="5" s="1"/>
  <c r="E4286" i="5"/>
  <c r="F4286" i="5"/>
  <c r="G4286" i="5"/>
  <c r="H4286" i="5"/>
  <c r="L4286" i="5"/>
  <c r="M4286" i="5" s="1"/>
  <c r="E4287" i="5"/>
  <c r="F4287" i="5"/>
  <c r="G4287" i="5"/>
  <c r="H4287" i="5"/>
  <c r="L4287" i="5"/>
  <c r="M4287" i="5" s="1"/>
  <c r="E4288" i="5"/>
  <c r="F4288" i="5"/>
  <c r="G4288" i="5"/>
  <c r="H4288" i="5"/>
  <c r="L4288" i="5"/>
  <c r="M4288" i="5" s="1"/>
  <c r="E4289" i="5"/>
  <c r="F4289" i="5"/>
  <c r="G4289" i="5"/>
  <c r="H4289" i="5"/>
  <c r="L4289" i="5"/>
  <c r="M4289" i="5" s="1"/>
  <c r="E4290" i="5"/>
  <c r="F4290" i="5"/>
  <c r="G4290" i="5"/>
  <c r="H4290" i="5"/>
  <c r="L4290" i="5"/>
  <c r="M4290" i="5" s="1"/>
  <c r="E4291" i="5"/>
  <c r="F4291" i="5"/>
  <c r="G4291" i="5"/>
  <c r="H4291" i="5"/>
  <c r="L4291" i="5"/>
  <c r="M4291" i="5" s="1"/>
  <c r="E4292" i="5"/>
  <c r="F4292" i="5"/>
  <c r="G4292" i="5"/>
  <c r="H4292" i="5"/>
  <c r="L4292" i="5"/>
  <c r="M4292" i="5" s="1"/>
  <c r="E4293" i="5"/>
  <c r="F4293" i="5"/>
  <c r="G4293" i="5"/>
  <c r="H4293" i="5"/>
  <c r="L4293" i="5"/>
  <c r="M4293" i="5" s="1"/>
  <c r="E4294" i="5"/>
  <c r="F4294" i="5"/>
  <c r="G4294" i="5"/>
  <c r="H4294" i="5"/>
  <c r="L4294" i="5"/>
  <c r="M4294" i="5" s="1"/>
  <c r="E4295" i="5"/>
  <c r="F4295" i="5"/>
  <c r="G4295" i="5"/>
  <c r="H4295" i="5"/>
  <c r="L4295" i="5"/>
  <c r="M4295" i="5" s="1"/>
  <c r="E4296" i="5"/>
  <c r="F4296" i="5"/>
  <c r="G4296" i="5"/>
  <c r="H4296" i="5"/>
  <c r="L4296" i="5"/>
  <c r="M4296" i="5" s="1"/>
  <c r="E4297" i="5"/>
  <c r="F4297" i="5"/>
  <c r="G4297" i="5"/>
  <c r="H4297" i="5"/>
  <c r="L4297" i="5"/>
  <c r="M4297" i="5" s="1"/>
  <c r="E4298" i="5"/>
  <c r="F4298" i="5"/>
  <c r="G4298" i="5"/>
  <c r="H4298" i="5"/>
  <c r="L4298" i="5"/>
  <c r="M4298" i="5" s="1"/>
  <c r="E4299" i="5"/>
  <c r="F4299" i="5"/>
  <c r="G4299" i="5"/>
  <c r="H4299" i="5"/>
  <c r="L4299" i="5"/>
  <c r="M4299" i="5" s="1"/>
  <c r="E4300" i="5"/>
  <c r="F4300" i="5"/>
  <c r="G4300" i="5"/>
  <c r="H4300" i="5"/>
  <c r="L4300" i="5"/>
  <c r="M4300" i="5" s="1"/>
  <c r="E4301" i="5"/>
  <c r="F4301" i="5"/>
  <c r="G4301" i="5"/>
  <c r="H4301" i="5"/>
  <c r="L4301" i="5"/>
  <c r="M4301" i="5" s="1"/>
  <c r="E4302" i="5"/>
  <c r="F4302" i="5"/>
  <c r="G4302" i="5"/>
  <c r="H4302" i="5"/>
  <c r="L4302" i="5"/>
  <c r="M4302" i="5" s="1"/>
  <c r="E4303" i="5"/>
  <c r="F4303" i="5"/>
  <c r="G4303" i="5"/>
  <c r="H4303" i="5"/>
  <c r="L4303" i="5"/>
  <c r="M4303" i="5" s="1"/>
  <c r="E4304" i="5"/>
  <c r="F4304" i="5"/>
  <c r="G4304" i="5"/>
  <c r="H4304" i="5"/>
  <c r="L4304" i="5"/>
  <c r="M4304" i="5" s="1"/>
  <c r="E4305" i="5"/>
  <c r="F4305" i="5"/>
  <c r="G4305" i="5"/>
  <c r="H4305" i="5"/>
  <c r="L4305" i="5"/>
  <c r="M4305" i="5" s="1"/>
  <c r="E4306" i="5"/>
  <c r="F4306" i="5"/>
  <c r="G4306" i="5"/>
  <c r="H4306" i="5"/>
  <c r="L4306" i="5"/>
  <c r="M4306" i="5" s="1"/>
  <c r="E4307" i="5"/>
  <c r="F4307" i="5"/>
  <c r="G4307" i="5"/>
  <c r="H4307" i="5"/>
  <c r="L4307" i="5"/>
  <c r="M4307" i="5" s="1"/>
  <c r="E4308" i="5"/>
  <c r="F4308" i="5"/>
  <c r="G4308" i="5"/>
  <c r="H4308" i="5"/>
  <c r="L4308" i="5"/>
  <c r="M4308" i="5" s="1"/>
  <c r="E4309" i="5"/>
  <c r="F4309" i="5"/>
  <c r="G4309" i="5"/>
  <c r="H4309" i="5"/>
  <c r="L4309" i="5"/>
  <c r="M4309" i="5" s="1"/>
  <c r="E4310" i="5"/>
  <c r="F4310" i="5"/>
  <c r="G4310" i="5"/>
  <c r="H4310" i="5"/>
  <c r="L4310" i="5"/>
  <c r="M4310" i="5" s="1"/>
  <c r="E4311" i="5"/>
  <c r="F4311" i="5"/>
  <c r="G4311" i="5"/>
  <c r="H4311" i="5"/>
  <c r="L4311" i="5"/>
  <c r="M4311" i="5" s="1"/>
  <c r="E4312" i="5"/>
  <c r="F4312" i="5"/>
  <c r="G4312" i="5"/>
  <c r="H4312" i="5"/>
  <c r="L4312" i="5"/>
  <c r="M4312" i="5" s="1"/>
  <c r="E4313" i="5"/>
  <c r="F4313" i="5"/>
  <c r="G4313" i="5"/>
  <c r="H4313" i="5"/>
  <c r="L4313" i="5"/>
  <c r="M4313" i="5" s="1"/>
  <c r="E4314" i="5"/>
  <c r="F4314" i="5"/>
  <c r="G4314" i="5"/>
  <c r="H4314" i="5"/>
  <c r="L4314" i="5"/>
  <c r="M4314" i="5" s="1"/>
  <c r="E4315" i="5"/>
  <c r="F4315" i="5"/>
  <c r="G4315" i="5"/>
  <c r="H4315" i="5"/>
  <c r="L4315" i="5"/>
  <c r="M4315" i="5" s="1"/>
  <c r="E4316" i="5"/>
  <c r="F4316" i="5"/>
  <c r="G4316" i="5"/>
  <c r="H4316" i="5"/>
  <c r="L4316" i="5"/>
  <c r="M4316" i="5" s="1"/>
  <c r="E4317" i="5"/>
  <c r="F4317" i="5"/>
  <c r="G4317" i="5"/>
  <c r="H4317" i="5"/>
  <c r="L4317" i="5"/>
  <c r="M4317" i="5" s="1"/>
  <c r="E4318" i="5"/>
  <c r="F4318" i="5"/>
  <c r="G4318" i="5"/>
  <c r="H4318" i="5"/>
  <c r="L4318" i="5"/>
  <c r="M4318" i="5" s="1"/>
  <c r="E4319" i="5"/>
  <c r="F4319" i="5"/>
  <c r="G4319" i="5"/>
  <c r="H4319" i="5"/>
  <c r="L4319" i="5"/>
  <c r="M4319" i="5" s="1"/>
  <c r="E4320" i="5"/>
  <c r="F4320" i="5"/>
  <c r="G4320" i="5"/>
  <c r="H4320" i="5"/>
  <c r="L4320" i="5"/>
  <c r="M4320" i="5" s="1"/>
  <c r="E4321" i="5"/>
  <c r="F4321" i="5"/>
  <c r="G4321" i="5"/>
  <c r="H4321" i="5"/>
  <c r="L4321" i="5"/>
  <c r="M4321" i="5" s="1"/>
  <c r="E4322" i="5"/>
  <c r="F4322" i="5"/>
  <c r="G4322" i="5"/>
  <c r="H4322" i="5"/>
  <c r="L4322" i="5"/>
  <c r="M4322" i="5" s="1"/>
  <c r="E4323" i="5"/>
  <c r="F4323" i="5"/>
  <c r="G4323" i="5"/>
  <c r="H4323" i="5"/>
  <c r="L4323" i="5"/>
  <c r="M4323" i="5" s="1"/>
  <c r="E4324" i="5"/>
  <c r="F4324" i="5"/>
  <c r="G4324" i="5"/>
  <c r="H4324" i="5"/>
  <c r="L4324" i="5"/>
  <c r="M4324" i="5" s="1"/>
  <c r="E4325" i="5"/>
  <c r="F4325" i="5"/>
  <c r="G4325" i="5"/>
  <c r="H4325" i="5"/>
  <c r="L4325" i="5"/>
  <c r="M4325" i="5" s="1"/>
  <c r="E4326" i="5"/>
  <c r="F4326" i="5"/>
  <c r="G4326" i="5"/>
  <c r="H4326" i="5"/>
  <c r="L4326" i="5"/>
  <c r="M4326" i="5" s="1"/>
  <c r="E4327" i="5"/>
  <c r="F4327" i="5"/>
  <c r="G4327" i="5"/>
  <c r="H4327" i="5"/>
  <c r="L4327" i="5"/>
  <c r="M4327" i="5" s="1"/>
  <c r="E4328" i="5"/>
  <c r="F4328" i="5"/>
  <c r="G4328" i="5"/>
  <c r="H4328" i="5"/>
  <c r="L4328" i="5"/>
  <c r="M4328" i="5" s="1"/>
  <c r="E4329" i="5"/>
  <c r="F4329" i="5"/>
  <c r="G4329" i="5"/>
  <c r="H4329" i="5"/>
  <c r="L4329" i="5"/>
  <c r="M4329" i="5" s="1"/>
  <c r="E4330" i="5"/>
  <c r="F4330" i="5"/>
  <c r="G4330" i="5"/>
  <c r="H4330" i="5"/>
  <c r="L4330" i="5"/>
  <c r="M4330" i="5" s="1"/>
  <c r="E4331" i="5"/>
  <c r="F4331" i="5"/>
  <c r="G4331" i="5"/>
  <c r="H4331" i="5"/>
  <c r="L4331" i="5"/>
  <c r="M4331" i="5" s="1"/>
  <c r="E4332" i="5"/>
  <c r="F4332" i="5"/>
  <c r="G4332" i="5"/>
  <c r="H4332" i="5"/>
  <c r="L4332" i="5"/>
  <c r="M4332" i="5" s="1"/>
  <c r="E4333" i="5"/>
  <c r="F4333" i="5"/>
  <c r="G4333" i="5"/>
  <c r="H4333" i="5"/>
  <c r="L4333" i="5"/>
  <c r="M4333" i="5" s="1"/>
  <c r="E4334" i="5"/>
  <c r="F4334" i="5"/>
  <c r="G4334" i="5"/>
  <c r="H4334" i="5"/>
  <c r="L4334" i="5"/>
  <c r="M4334" i="5" s="1"/>
  <c r="E4335" i="5"/>
  <c r="F4335" i="5"/>
  <c r="G4335" i="5"/>
  <c r="H4335" i="5"/>
  <c r="L4335" i="5"/>
  <c r="M4335" i="5" s="1"/>
  <c r="E4336" i="5"/>
  <c r="F4336" i="5"/>
  <c r="G4336" i="5"/>
  <c r="H4336" i="5"/>
  <c r="L4336" i="5"/>
  <c r="M4336" i="5" s="1"/>
  <c r="E4337" i="5"/>
  <c r="F4337" i="5"/>
  <c r="G4337" i="5"/>
  <c r="H4337" i="5"/>
  <c r="L4337" i="5"/>
  <c r="M4337" i="5" s="1"/>
  <c r="E4338" i="5"/>
  <c r="F4338" i="5"/>
  <c r="G4338" i="5"/>
  <c r="H4338" i="5"/>
  <c r="L4338" i="5"/>
  <c r="M4338" i="5" s="1"/>
  <c r="E4339" i="5"/>
  <c r="F4339" i="5"/>
  <c r="G4339" i="5"/>
  <c r="H4339" i="5"/>
  <c r="L4339" i="5"/>
  <c r="M4339" i="5" s="1"/>
  <c r="E4340" i="5"/>
  <c r="F4340" i="5"/>
  <c r="G4340" i="5"/>
  <c r="H4340" i="5"/>
  <c r="L4340" i="5"/>
  <c r="M4340" i="5" s="1"/>
  <c r="E4341" i="5"/>
  <c r="F4341" i="5"/>
  <c r="G4341" i="5"/>
  <c r="H4341" i="5"/>
  <c r="L4341" i="5"/>
  <c r="M4341" i="5" s="1"/>
  <c r="E4342" i="5"/>
  <c r="F4342" i="5"/>
  <c r="G4342" i="5"/>
  <c r="H4342" i="5"/>
  <c r="L4342" i="5"/>
  <c r="M4342" i="5" s="1"/>
  <c r="E4343" i="5"/>
  <c r="F4343" i="5"/>
  <c r="G4343" i="5"/>
  <c r="H4343" i="5"/>
  <c r="L4343" i="5"/>
  <c r="M4343" i="5" s="1"/>
  <c r="E4344" i="5"/>
  <c r="F4344" i="5"/>
  <c r="G4344" i="5"/>
  <c r="H4344" i="5"/>
  <c r="L4344" i="5"/>
  <c r="M4344" i="5" s="1"/>
  <c r="E4345" i="5"/>
  <c r="F4345" i="5"/>
  <c r="G4345" i="5"/>
  <c r="H4345" i="5"/>
  <c r="L4345" i="5"/>
  <c r="M4345" i="5" s="1"/>
  <c r="E4346" i="5"/>
  <c r="F4346" i="5"/>
  <c r="G4346" i="5"/>
  <c r="H4346" i="5"/>
  <c r="L4346" i="5"/>
  <c r="M4346" i="5" s="1"/>
  <c r="E4347" i="5"/>
  <c r="F4347" i="5"/>
  <c r="G4347" i="5"/>
  <c r="H4347" i="5"/>
  <c r="L4347" i="5"/>
  <c r="M4347" i="5" s="1"/>
  <c r="E4348" i="5"/>
  <c r="F4348" i="5"/>
  <c r="G4348" i="5"/>
  <c r="H4348" i="5"/>
  <c r="L4348" i="5"/>
  <c r="M4348" i="5" s="1"/>
  <c r="E4349" i="5"/>
  <c r="F4349" i="5"/>
  <c r="G4349" i="5"/>
  <c r="H4349" i="5"/>
  <c r="L4349" i="5"/>
  <c r="M4349" i="5" s="1"/>
  <c r="E4350" i="5"/>
  <c r="F4350" i="5"/>
  <c r="G4350" i="5"/>
  <c r="H4350" i="5"/>
  <c r="L4350" i="5"/>
  <c r="M4350" i="5" s="1"/>
  <c r="E4351" i="5"/>
  <c r="F4351" i="5"/>
  <c r="G4351" i="5"/>
  <c r="H4351" i="5"/>
  <c r="L4351" i="5"/>
  <c r="M4351" i="5" s="1"/>
  <c r="E4352" i="5"/>
  <c r="F4352" i="5"/>
  <c r="G4352" i="5"/>
  <c r="H4352" i="5"/>
  <c r="L4352" i="5"/>
  <c r="M4352" i="5" s="1"/>
  <c r="E4353" i="5"/>
  <c r="F4353" i="5"/>
  <c r="G4353" i="5"/>
  <c r="H4353" i="5"/>
  <c r="L4353" i="5"/>
  <c r="M4353" i="5" s="1"/>
  <c r="E4354" i="5"/>
  <c r="F4354" i="5"/>
  <c r="G4354" i="5"/>
  <c r="H4354" i="5"/>
  <c r="L4354" i="5"/>
  <c r="M4354" i="5" s="1"/>
  <c r="E4355" i="5"/>
  <c r="F4355" i="5"/>
  <c r="G4355" i="5"/>
  <c r="H4355" i="5"/>
  <c r="L4355" i="5"/>
  <c r="M4355" i="5" s="1"/>
  <c r="E4356" i="5"/>
  <c r="F4356" i="5"/>
  <c r="G4356" i="5"/>
  <c r="H4356" i="5"/>
  <c r="L4356" i="5"/>
  <c r="M4356" i="5" s="1"/>
  <c r="E4357" i="5"/>
  <c r="F4357" i="5"/>
  <c r="G4357" i="5"/>
  <c r="H4357" i="5"/>
  <c r="L4357" i="5"/>
  <c r="M4357" i="5" s="1"/>
  <c r="E4358" i="5"/>
  <c r="F4358" i="5"/>
  <c r="G4358" i="5"/>
  <c r="H4358" i="5"/>
  <c r="L4358" i="5"/>
  <c r="M4358" i="5" s="1"/>
  <c r="E4359" i="5"/>
  <c r="F4359" i="5"/>
  <c r="G4359" i="5"/>
  <c r="H4359" i="5"/>
  <c r="L4359" i="5"/>
  <c r="M4359" i="5" s="1"/>
  <c r="E4360" i="5"/>
  <c r="F4360" i="5"/>
  <c r="G4360" i="5"/>
  <c r="H4360" i="5"/>
  <c r="L4360" i="5"/>
  <c r="M4360" i="5" s="1"/>
  <c r="E4361" i="5"/>
  <c r="F4361" i="5"/>
  <c r="G4361" i="5"/>
  <c r="H4361" i="5"/>
  <c r="L4361" i="5"/>
  <c r="M4361" i="5" s="1"/>
  <c r="E4362" i="5"/>
  <c r="F4362" i="5"/>
  <c r="G4362" i="5"/>
  <c r="H4362" i="5"/>
  <c r="L4362" i="5"/>
  <c r="M4362" i="5" s="1"/>
  <c r="E4363" i="5"/>
  <c r="F4363" i="5"/>
  <c r="G4363" i="5"/>
  <c r="H4363" i="5"/>
  <c r="L4363" i="5"/>
  <c r="M4363" i="5" s="1"/>
  <c r="L923" i="5"/>
  <c r="M923" i="5" s="1"/>
  <c r="H923" i="5"/>
  <c r="F923" i="5"/>
  <c r="E923" i="5"/>
  <c r="G1023" i="5"/>
  <c r="G1118" i="5"/>
  <c r="G939" i="5"/>
  <c r="G1010" i="5"/>
  <c r="G951" i="5"/>
  <c r="G1043" i="5"/>
  <c r="G1008" i="5"/>
  <c r="G1096" i="5"/>
  <c r="G1116" i="5"/>
  <c r="G1138" i="5"/>
  <c r="G1007" i="5"/>
  <c r="G1075" i="5"/>
  <c r="G986" i="5"/>
  <c r="G1106" i="5"/>
  <c r="G1109" i="5"/>
  <c r="G1117" i="5"/>
  <c r="G1121" i="5"/>
  <c r="G1132" i="5"/>
  <c r="G1167" i="5"/>
  <c r="G1066" i="5"/>
  <c r="G1087" i="5"/>
  <c r="G1084" i="5"/>
  <c r="G970" i="5"/>
  <c r="G1068" i="5"/>
  <c r="G1184" i="5"/>
  <c r="G982" i="5"/>
  <c r="G1060" i="5"/>
  <c r="G1088" i="5"/>
  <c r="G1141" i="5"/>
  <c r="G1036" i="5"/>
  <c r="G1004" i="5"/>
  <c r="G1126" i="5"/>
  <c r="G1041" i="5"/>
  <c r="G1113" i="5"/>
  <c r="G1158" i="5"/>
  <c r="G996" i="5"/>
  <c r="G1046" i="5"/>
  <c r="G1070" i="5"/>
  <c r="G1071" i="5"/>
  <c r="G1104" i="5"/>
  <c r="G945" i="5"/>
  <c r="G964" i="5"/>
  <c r="G1110" i="5"/>
  <c r="G993" i="5"/>
  <c r="G954" i="5"/>
  <c r="G1017" i="5"/>
  <c r="G1161" i="5"/>
  <c r="G1069" i="5"/>
  <c r="G1145" i="5"/>
  <c r="G1039" i="5"/>
  <c r="G1029" i="5"/>
  <c r="G1150" i="5"/>
  <c r="G995" i="5"/>
  <c r="G959" i="5"/>
  <c r="G1057" i="5"/>
  <c r="G1149" i="5"/>
  <c r="G1178" i="5"/>
  <c r="G1085" i="5"/>
  <c r="G1027" i="5"/>
  <c r="G1031" i="5"/>
  <c r="G1051" i="5"/>
  <c r="G1134" i="5"/>
  <c r="G985" i="5"/>
  <c r="G1119" i="5"/>
  <c r="G1136" i="5"/>
  <c r="G1044" i="5"/>
  <c r="G1108" i="5"/>
  <c r="G1139" i="5"/>
  <c r="G1067" i="5"/>
  <c r="G1153" i="5"/>
  <c r="G1074" i="5"/>
  <c r="G1048" i="5"/>
  <c r="G1077" i="5"/>
  <c r="G1079" i="5"/>
  <c r="G1055" i="5"/>
  <c r="G1082" i="5"/>
  <c r="G1063" i="5"/>
  <c r="G956" i="5"/>
  <c r="G1114" i="5"/>
  <c r="G1093" i="5"/>
  <c r="G931" i="5"/>
  <c r="G1112" i="5"/>
  <c r="G938" i="5"/>
  <c r="G942" i="5"/>
  <c r="G1385" i="5"/>
  <c r="G944" i="5"/>
  <c r="G1035" i="5"/>
  <c r="G955" i="5"/>
  <c r="G976" i="5"/>
  <c r="G1034" i="5"/>
  <c r="G1124" i="5"/>
  <c r="G926" i="5"/>
  <c r="G988" i="5"/>
  <c r="G934" i="5"/>
  <c r="G1078" i="5"/>
  <c r="G1081" i="5"/>
  <c r="G1032" i="5"/>
  <c r="G1018" i="5"/>
  <c r="G962" i="5"/>
  <c r="G1146" i="5"/>
  <c r="G953" i="5"/>
  <c r="G1137" i="5"/>
  <c r="G1115" i="5"/>
  <c r="G943" i="5"/>
  <c r="G1129" i="5"/>
  <c r="G1049" i="5"/>
  <c r="G1147" i="5"/>
  <c r="G928" i="5"/>
  <c r="G1076" i="5"/>
  <c r="G1080" i="5"/>
  <c r="G1033" i="5"/>
  <c r="G992" i="5"/>
  <c r="G967" i="5"/>
  <c r="G999" i="5"/>
  <c r="G1154" i="5"/>
  <c r="G987" i="5"/>
  <c r="G1162" i="5"/>
  <c r="G1026" i="5"/>
  <c r="G969" i="5"/>
  <c r="G957" i="5"/>
  <c r="G1570" i="5" l="1"/>
  <c r="G1506" i="5"/>
  <c r="G1525" i="5"/>
  <c r="G1579" i="5"/>
  <c r="G1572" i="5"/>
  <c r="G1546" i="5"/>
  <c r="G1539" i="5"/>
  <c r="G1527" i="5"/>
  <c r="G1520" i="5"/>
  <c r="G1508" i="5"/>
  <c r="G1496" i="5"/>
  <c r="G1489" i="5"/>
  <c r="G1482" i="5"/>
  <c r="G1560" i="5"/>
  <c r="G1553" i="5"/>
  <c r="G1534" i="5"/>
  <c r="G1515" i="5"/>
  <c r="G1503" i="5"/>
  <c r="G1491" i="5"/>
  <c r="G1573" i="5"/>
  <c r="G1540" i="5"/>
  <c r="G1521" i="5"/>
  <c r="G1497" i="5"/>
  <c r="G1483" i="5"/>
  <c r="G1464" i="5"/>
  <c r="G1535" i="5"/>
  <c r="G1516" i="5"/>
  <c r="G1575" i="5"/>
  <c r="G1549" i="5"/>
  <c r="G1499" i="5"/>
  <c r="G1485" i="5"/>
  <c r="G1537" i="5"/>
  <c r="G1577" i="5"/>
  <c r="G1565" i="5"/>
  <c r="G1480" i="5"/>
  <c r="G1574" i="5"/>
  <c r="G1562" i="5"/>
  <c r="G1548" i="5"/>
  <c r="G1541" i="5"/>
  <c r="G1522" i="5"/>
  <c r="G1510" i="5"/>
  <c r="G1498" i="5"/>
  <c r="G1484" i="5"/>
  <c r="G1477" i="5"/>
  <c r="G1569" i="5"/>
  <c r="G1543" i="5"/>
  <c r="G1536" i="5"/>
  <c r="G1517" i="5"/>
  <c r="G1493" i="5"/>
  <c r="G1552" i="5"/>
  <c r="G1576" i="5"/>
  <c r="G1564" i="5"/>
  <c r="G1550" i="5"/>
  <c r="G1531" i="5"/>
  <c r="G1524" i="5"/>
  <c r="G1512" i="5"/>
  <c r="G1500" i="5"/>
  <c r="G1486" i="5"/>
  <c r="G1479" i="5"/>
  <c r="G1519" i="5"/>
  <c r="G1507" i="5"/>
  <c r="G1495" i="5"/>
  <c r="G1488" i="5"/>
  <c r="G1481" i="5"/>
  <c r="C1386" i="5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249" i="5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G1474" i="5"/>
  <c r="G1466" i="5"/>
  <c r="G1460" i="5"/>
  <c r="G1457" i="5"/>
  <c r="G1454" i="5"/>
  <c r="G1448" i="5"/>
  <c r="G1469" i="5"/>
  <c r="G1449" i="5"/>
  <c r="G1467" i="5"/>
  <c r="G1470" i="5"/>
  <c r="G1450" i="5"/>
  <c r="G1475" i="5"/>
  <c r="G1476" i="5"/>
  <c r="G1473" i="5"/>
  <c r="G1465" i="5"/>
  <c r="G1453" i="5"/>
  <c r="G1452" i="5"/>
  <c r="G1468" i="5"/>
  <c r="G1459" i="5"/>
  <c r="G1456" i="5"/>
  <c r="G1447" i="5"/>
  <c r="G1472" i="5"/>
  <c r="G1471" i="5"/>
  <c r="G1463" i="5"/>
  <c r="G1451" i="5"/>
  <c r="G1445" i="5"/>
  <c r="G1433" i="5"/>
  <c r="G1427" i="5"/>
  <c r="G1415" i="5"/>
  <c r="G1405" i="5"/>
  <c r="G1398" i="5"/>
  <c r="G1394" i="5"/>
  <c r="G1391" i="5"/>
  <c r="G1388" i="5"/>
  <c r="G1381" i="5"/>
  <c r="G1355" i="5"/>
  <c r="G1279" i="5"/>
  <c r="G1436" i="5"/>
  <c r="G1419" i="5"/>
  <c r="G1409" i="5"/>
  <c r="G1367" i="5"/>
  <c r="G1326" i="5"/>
  <c r="G1246" i="5"/>
  <c r="G1235" i="5"/>
  <c r="G1446" i="5"/>
  <c r="G1442" i="5"/>
  <c r="G1439" i="5"/>
  <c r="G1431" i="5"/>
  <c r="G1428" i="5"/>
  <c r="G1416" i="5"/>
  <c r="G1406" i="5"/>
  <c r="G1402" i="5"/>
  <c r="G1399" i="5"/>
  <c r="G1392" i="5"/>
  <c r="G1382" i="5"/>
  <c r="G1255" i="5"/>
  <c r="G1434" i="5"/>
  <c r="G1410" i="5"/>
  <c r="G1389" i="5"/>
  <c r="G1386" i="5"/>
  <c r="G1370" i="5"/>
  <c r="G1238" i="5"/>
  <c r="G1443" i="5"/>
  <c r="G1437" i="5"/>
  <c r="G1420" i="5"/>
  <c r="G1417" i="5"/>
  <c r="G1413" i="5"/>
  <c r="G1407" i="5"/>
  <c r="G1403" i="5"/>
  <c r="G1396" i="5"/>
  <c r="G1210" i="5"/>
  <c r="G1440" i="5"/>
  <c r="G1432" i="5"/>
  <c r="G1429" i="5"/>
  <c r="G1400" i="5"/>
  <c r="G1393" i="5"/>
  <c r="G1383" i="5"/>
  <c r="G1361" i="5"/>
  <c r="G1343" i="5"/>
  <c r="G1320" i="5"/>
  <c r="G1251" i="5"/>
  <c r="G1444" i="5"/>
  <c r="G1435" i="5"/>
  <c r="G1418" i="5"/>
  <c r="G1414" i="5"/>
  <c r="G1411" i="5"/>
  <c r="G1408" i="5"/>
  <c r="G1404" i="5"/>
  <c r="G1397" i="5"/>
  <c r="G1390" i="5"/>
  <c r="G1387" i="5"/>
  <c r="G1380" i="5"/>
  <c r="G1335" i="5"/>
  <c r="G1332" i="5"/>
  <c r="G1276" i="5"/>
  <c r="G1202" i="5"/>
  <c r="G1441" i="5"/>
  <c r="G1438" i="5"/>
  <c r="G1430" i="5"/>
  <c r="G1364" i="5"/>
  <c r="G1323" i="5"/>
  <c r="G1232" i="5"/>
  <c r="G1190" i="5"/>
  <c r="G1379" i="5"/>
  <c r="G1376" i="5"/>
  <c r="G1373" i="5"/>
  <c r="G1351" i="5"/>
  <c r="G1348" i="5"/>
  <c r="G1340" i="5"/>
  <c r="G1317" i="5"/>
  <c r="G1314" i="5"/>
  <c r="G1311" i="5"/>
  <c r="G1302" i="5"/>
  <c r="G1299" i="5"/>
  <c r="G1293" i="5"/>
  <c r="G1284" i="5"/>
  <c r="G1273" i="5"/>
  <c r="G1270" i="5"/>
  <c r="G1267" i="5"/>
  <c r="G1261" i="5"/>
  <c r="G1258" i="5"/>
  <c r="G1243" i="5"/>
  <c r="G1229" i="5"/>
  <c r="G1223" i="5"/>
  <c r="G1215" i="5"/>
  <c r="G1207" i="5"/>
  <c r="G1358" i="5"/>
  <c r="G1352" i="5"/>
  <c r="G1346" i="5"/>
  <c r="G1338" i="5"/>
  <c r="G1329" i="5"/>
  <c r="G1312" i="5"/>
  <c r="G1308" i="5"/>
  <c r="G1297" i="5"/>
  <c r="G1291" i="5"/>
  <c r="G1288" i="5"/>
  <c r="G1285" i="5"/>
  <c r="G1268" i="5"/>
  <c r="G1265" i="5"/>
  <c r="G1259" i="5"/>
  <c r="G1241" i="5"/>
  <c r="G1227" i="5"/>
  <c r="G1221" i="5"/>
  <c r="G1213" i="5"/>
  <c r="G1205" i="5"/>
  <c r="G1196" i="5"/>
  <c r="G1193" i="5"/>
  <c r="G1305" i="5"/>
  <c r="G1377" i="5"/>
  <c r="G1374" i="5"/>
  <c r="G1371" i="5"/>
  <c r="G1362" i="5"/>
  <c r="G1349" i="5"/>
  <c r="G1341" i="5"/>
  <c r="G1318" i="5"/>
  <c r="G1315" i="5"/>
  <c r="G1303" i="5"/>
  <c r="G1300" i="5"/>
  <c r="G1294" i="5"/>
  <c r="G1277" i="5"/>
  <c r="G1274" i="5"/>
  <c r="G1271" i="5"/>
  <c r="G1262" i="5"/>
  <c r="G1249" i="5"/>
  <c r="G1244" i="5"/>
  <c r="G1230" i="5"/>
  <c r="G1224" i="5"/>
  <c r="G1216" i="5"/>
  <c r="G1208" i="5"/>
  <c r="G1188" i="5"/>
  <c r="G1368" i="5"/>
  <c r="G1365" i="5"/>
  <c r="G1356" i="5"/>
  <c r="G1353" i="5"/>
  <c r="G1344" i="5"/>
  <c r="G1336" i="5"/>
  <c r="G1330" i="5"/>
  <c r="G1327" i="5"/>
  <c r="G1324" i="5"/>
  <c r="G1321" i="5"/>
  <c r="G1309" i="5"/>
  <c r="G1306" i="5"/>
  <c r="G1286" i="5"/>
  <c r="G1280" i="5"/>
  <c r="G1256" i="5"/>
  <c r="G1253" i="5"/>
  <c r="G1252" i="5"/>
  <c r="G1247" i="5"/>
  <c r="G1239" i="5"/>
  <c r="G1236" i="5"/>
  <c r="G1233" i="5"/>
  <c r="G1219" i="5"/>
  <c r="G1211" i="5"/>
  <c r="G1194" i="5"/>
  <c r="G1191" i="5"/>
  <c r="G1378" i="5"/>
  <c r="G1375" i="5"/>
  <c r="G1372" i="5"/>
  <c r="G1359" i="5"/>
  <c r="G1347" i="5"/>
  <c r="G1339" i="5"/>
  <c r="G1313" i="5"/>
  <c r="G1298" i="5"/>
  <c r="G1295" i="5"/>
  <c r="G1292" i="5"/>
  <c r="G1289" i="5"/>
  <c r="G1269" i="5"/>
  <c r="G1266" i="5"/>
  <c r="G1263" i="5"/>
  <c r="G1260" i="5"/>
  <c r="G1242" i="5"/>
  <c r="G1228" i="5"/>
  <c r="G1225" i="5"/>
  <c r="G1222" i="5"/>
  <c r="G1214" i="5"/>
  <c r="G1206" i="5"/>
  <c r="G1363" i="5"/>
  <c r="G1354" i="5"/>
  <c r="G1350" i="5"/>
  <c r="G1342" i="5"/>
  <c r="G1331" i="5"/>
  <c r="G1325" i="5"/>
  <c r="G1322" i="5"/>
  <c r="G1319" i="5"/>
  <c r="G1316" i="5"/>
  <c r="G1310" i="5"/>
  <c r="G1304" i="5"/>
  <c r="G1301" i="5"/>
  <c r="G1278" i="5"/>
  <c r="G1275" i="5"/>
  <c r="G1272" i="5"/>
  <c r="G1257" i="5"/>
  <c r="G1254" i="5"/>
  <c r="G1250" i="5"/>
  <c r="G1245" i="5"/>
  <c r="G1237" i="5"/>
  <c r="G1234" i="5"/>
  <c r="G1231" i="5"/>
  <c r="G1209" i="5"/>
  <c r="G1201" i="5"/>
  <c r="G1369" i="5"/>
  <c r="G1366" i="5"/>
  <c r="G1360" i="5"/>
  <c r="G1357" i="5"/>
  <c r="G1345" i="5"/>
  <c r="G1337" i="5"/>
  <c r="G1328" i="5"/>
  <c r="G1307" i="5"/>
  <c r="G1296" i="5"/>
  <c r="G1290" i="5"/>
  <c r="G1287" i="5"/>
  <c r="G1264" i="5"/>
  <c r="G1248" i="5"/>
  <c r="G1226" i="5"/>
  <c r="G1220" i="5"/>
  <c r="G1212" i="5"/>
  <c r="G1204" i="5"/>
  <c r="G1195" i="5"/>
  <c r="G1192" i="5"/>
  <c r="G1185" i="5"/>
  <c r="G1186" i="5"/>
  <c r="G1187" i="5"/>
  <c r="G927" i="5"/>
  <c r="G1173" i="5"/>
  <c r="G1165" i="5"/>
  <c r="G1159" i="5"/>
  <c r="G1142" i="5"/>
  <c r="G1133" i="5"/>
  <c r="G1130" i="5"/>
  <c r="G1127" i="5"/>
  <c r="G1107" i="5"/>
  <c r="G1099" i="5"/>
  <c r="G1091" i="5"/>
  <c r="G1083" i="5"/>
  <c r="G1058" i="5"/>
  <c r="G1047" i="5"/>
  <c r="G1042" i="5"/>
  <c r="G1024" i="5"/>
  <c r="G1013" i="5"/>
  <c r="G1002" i="5"/>
  <c r="G994" i="5"/>
  <c r="G991" i="5"/>
  <c r="G979" i="5"/>
  <c r="G968" i="5"/>
  <c r="G960" i="5"/>
  <c r="G946" i="5"/>
  <c r="G1182" i="5"/>
  <c r="G1176" i="5"/>
  <c r="G1156" i="5"/>
  <c r="G1148" i="5"/>
  <c r="G1102" i="5"/>
  <c r="G1094" i="5"/>
  <c r="G1086" i="5"/>
  <c r="G1072" i="5"/>
  <c r="G1061" i="5"/>
  <c r="G1053" i="5"/>
  <c r="G1045" i="5"/>
  <c r="G1037" i="5"/>
  <c r="G1030" i="5"/>
  <c r="G1019" i="5"/>
  <c r="G1016" i="5"/>
  <c r="G1005" i="5"/>
  <c r="G997" i="5"/>
  <c r="G963" i="5"/>
  <c r="G949" i="5"/>
  <c r="G940" i="5"/>
  <c r="G932" i="5"/>
  <c r="G1179" i="5"/>
  <c r="G1171" i="5"/>
  <c r="G1163" i="5"/>
  <c r="G1151" i="5"/>
  <c r="G1122" i="5"/>
  <c r="G1105" i="5"/>
  <c r="G1097" i="5"/>
  <c r="G1089" i="5"/>
  <c r="G1064" i="5"/>
  <c r="G1056" i="5"/>
  <c r="G1040" i="5"/>
  <c r="G1022" i="5"/>
  <c r="G1011" i="5"/>
  <c r="G1000" i="5"/>
  <c r="G989" i="5"/>
  <c r="G977" i="5"/>
  <c r="G958" i="5"/>
  <c r="G935" i="5"/>
  <c r="G929" i="5"/>
  <c r="G1174" i="5"/>
  <c r="G1166" i="5"/>
  <c r="G1160" i="5"/>
  <c r="G1143" i="5"/>
  <c r="G1140" i="5"/>
  <c r="G1131" i="5"/>
  <c r="G1128" i="5"/>
  <c r="G1125" i="5"/>
  <c r="G1100" i="5"/>
  <c r="G1092" i="5"/>
  <c r="G1059" i="5"/>
  <c r="G1028" i="5"/>
  <c r="G1025" i="5"/>
  <c r="G1014" i="5"/>
  <c r="G1003" i="5"/>
  <c r="G980" i="5"/>
  <c r="G961" i="5"/>
  <c r="G947" i="5"/>
  <c r="G1183" i="5"/>
  <c r="G1177" i="5"/>
  <c r="G1111" i="5"/>
  <c r="G1103" i="5"/>
  <c r="G1095" i="5"/>
  <c r="G1073" i="5"/>
  <c r="G1062" i="5"/>
  <c r="G1054" i="5"/>
  <c r="G1038" i="5"/>
  <c r="G1009" i="5"/>
  <c r="G1006" i="5"/>
  <c r="G998" i="5"/>
  <c r="G950" i="5"/>
  <c r="G941" i="5"/>
  <c r="G933" i="5"/>
  <c r="G930" i="5"/>
  <c r="G1180" i="5"/>
  <c r="G1172" i="5"/>
  <c r="G1164" i="5"/>
  <c r="G1152" i="5"/>
  <c r="G1123" i="5"/>
  <c r="G1120" i="5"/>
  <c r="G1098" i="5"/>
  <c r="G1090" i="5"/>
  <c r="G1065" i="5"/>
  <c r="G1012" i="5"/>
  <c r="G1001" i="5"/>
  <c r="G990" i="5"/>
  <c r="G978" i="5"/>
  <c r="G975" i="5"/>
  <c r="G936" i="5"/>
  <c r="G1175" i="5"/>
  <c r="G1144" i="5"/>
  <c r="G1101" i="5"/>
  <c r="G1052" i="5"/>
  <c r="G1015" i="5"/>
  <c r="G948" i="5"/>
  <c r="G1181" i="5"/>
  <c r="G983" i="5"/>
  <c r="G981" i="5"/>
  <c r="G984" i="5"/>
  <c r="G925" i="5"/>
  <c r="G923" i="5"/>
  <c r="E82" i="5"/>
  <c r="F82" i="5"/>
  <c r="G82" i="5"/>
  <c r="H82" i="5"/>
  <c r="L82" i="5"/>
  <c r="M82" i="5" s="1"/>
  <c r="L559" i="5"/>
  <c r="M559" i="5" s="1"/>
  <c r="E263" i="5" l="1"/>
  <c r="F263" i="5"/>
  <c r="G263" i="5"/>
  <c r="H263" i="5"/>
  <c r="L263" i="5"/>
  <c r="M263" i="5" s="1"/>
  <c r="E264" i="5"/>
  <c r="F264" i="5"/>
  <c r="G264" i="5"/>
  <c r="H264" i="5"/>
  <c r="L264" i="5"/>
  <c r="M264" i="5" s="1"/>
  <c r="E265" i="5"/>
  <c r="F265" i="5"/>
  <c r="G265" i="5"/>
  <c r="H265" i="5"/>
  <c r="L265" i="5"/>
  <c r="M265" i="5" s="1"/>
  <c r="E266" i="5"/>
  <c r="F266" i="5"/>
  <c r="G266" i="5"/>
  <c r="H266" i="5"/>
  <c r="L266" i="5"/>
  <c r="M266" i="5" s="1"/>
  <c r="E267" i="5"/>
  <c r="F267" i="5"/>
  <c r="G267" i="5"/>
  <c r="H267" i="5"/>
  <c r="L267" i="5"/>
  <c r="M267" i="5" s="1"/>
  <c r="E268" i="5"/>
  <c r="F268" i="5"/>
  <c r="G268" i="5"/>
  <c r="H268" i="5"/>
  <c r="L268" i="5"/>
  <c r="M268" i="5" s="1"/>
  <c r="E269" i="5"/>
  <c r="F269" i="5"/>
  <c r="G269" i="5"/>
  <c r="H269" i="5"/>
  <c r="L269" i="5"/>
  <c r="M269" i="5" s="1"/>
  <c r="E270" i="5"/>
  <c r="F270" i="5"/>
  <c r="G270" i="5"/>
  <c r="H270" i="5"/>
  <c r="L270" i="5"/>
  <c r="M270" i="5" s="1"/>
  <c r="E271" i="5"/>
  <c r="F271" i="5"/>
  <c r="G271" i="5"/>
  <c r="H271" i="5"/>
  <c r="L271" i="5"/>
  <c r="M271" i="5" s="1"/>
  <c r="E272" i="5"/>
  <c r="F272" i="5"/>
  <c r="G272" i="5"/>
  <c r="H272" i="5"/>
  <c r="L272" i="5"/>
  <c r="M272" i="5" s="1"/>
  <c r="E273" i="5"/>
  <c r="F273" i="5"/>
  <c r="G273" i="5"/>
  <c r="H273" i="5"/>
  <c r="L273" i="5"/>
  <c r="M273" i="5" s="1"/>
  <c r="E274" i="5"/>
  <c r="F274" i="5"/>
  <c r="G274" i="5"/>
  <c r="H274" i="5"/>
  <c r="L274" i="5"/>
  <c r="M274" i="5" s="1"/>
  <c r="E275" i="5"/>
  <c r="F275" i="5"/>
  <c r="G275" i="5"/>
  <c r="H275" i="5"/>
  <c r="L275" i="5"/>
  <c r="M275" i="5" s="1"/>
  <c r="E276" i="5"/>
  <c r="F276" i="5"/>
  <c r="G276" i="5"/>
  <c r="H276" i="5"/>
  <c r="L276" i="5"/>
  <c r="M276" i="5" s="1"/>
  <c r="E277" i="5"/>
  <c r="F277" i="5"/>
  <c r="G277" i="5"/>
  <c r="H277" i="5"/>
  <c r="L277" i="5"/>
  <c r="M277" i="5" s="1"/>
  <c r="E278" i="5"/>
  <c r="F278" i="5"/>
  <c r="G278" i="5"/>
  <c r="H278" i="5"/>
  <c r="L278" i="5"/>
  <c r="M278" i="5" s="1"/>
  <c r="E279" i="5"/>
  <c r="F279" i="5"/>
  <c r="G279" i="5"/>
  <c r="H279" i="5"/>
  <c r="L279" i="5"/>
  <c r="M279" i="5" s="1"/>
  <c r="E280" i="5"/>
  <c r="F280" i="5"/>
  <c r="G280" i="5"/>
  <c r="H280" i="5"/>
  <c r="L280" i="5"/>
  <c r="M280" i="5" s="1"/>
  <c r="E281" i="5"/>
  <c r="F281" i="5"/>
  <c r="G281" i="5"/>
  <c r="H281" i="5"/>
  <c r="L281" i="5"/>
  <c r="M281" i="5" s="1"/>
  <c r="E282" i="5"/>
  <c r="F282" i="5"/>
  <c r="G282" i="5"/>
  <c r="H282" i="5"/>
  <c r="L282" i="5"/>
  <c r="M282" i="5" s="1"/>
  <c r="E283" i="5"/>
  <c r="F283" i="5"/>
  <c r="G283" i="5"/>
  <c r="H283" i="5"/>
  <c r="L283" i="5"/>
  <c r="M283" i="5" s="1"/>
  <c r="E284" i="5"/>
  <c r="F284" i="5"/>
  <c r="G284" i="5"/>
  <c r="H284" i="5"/>
  <c r="L284" i="5"/>
  <c r="M284" i="5" s="1"/>
  <c r="E285" i="5"/>
  <c r="F285" i="5"/>
  <c r="G285" i="5"/>
  <c r="H285" i="5"/>
  <c r="L285" i="5"/>
  <c r="M285" i="5" s="1"/>
  <c r="E286" i="5"/>
  <c r="F286" i="5"/>
  <c r="G286" i="5"/>
  <c r="H286" i="5"/>
  <c r="L286" i="5"/>
  <c r="M286" i="5" s="1"/>
  <c r="E287" i="5"/>
  <c r="F287" i="5"/>
  <c r="G287" i="5"/>
  <c r="H287" i="5"/>
  <c r="L287" i="5"/>
  <c r="M287" i="5" s="1"/>
  <c r="E288" i="5"/>
  <c r="F288" i="5"/>
  <c r="G288" i="5"/>
  <c r="H288" i="5"/>
  <c r="L288" i="5"/>
  <c r="M288" i="5" s="1"/>
  <c r="E289" i="5"/>
  <c r="F289" i="5"/>
  <c r="G289" i="5"/>
  <c r="H289" i="5"/>
  <c r="L289" i="5"/>
  <c r="M289" i="5" s="1"/>
  <c r="E290" i="5"/>
  <c r="F290" i="5"/>
  <c r="G290" i="5"/>
  <c r="H290" i="5"/>
  <c r="L290" i="5"/>
  <c r="M290" i="5" s="1"/>
  <c r="E291" i="5"/>
  <c r="F291" i="5"/>
  <c r="G291" i="5"/>
  <c r="H291" i="5"/>
  <c r="L291" i="5"/>
  <c r="M291" i="5" s="1"/>
  <c r="E292" i="5"/>
  <c r="F292" i="5"/>
  <c r="G292" i="5"/>
  <c r="H292" i="5"/>
  <c r="L292" i="5"/>
  <c r="M292" i="5" s="1"/>
  <c r="E293" i="5"/>
  <c r="F293" i="5"/>
  <c r="G293" i="5"/>
  <c r="H293" i="5"/>
  <c r="L293" i="5"/>
  <c r="M293" i="5" s="1"/>
  <c r="E294" i="5"/>
  <c r="F294" i="5"/>
  <c r="G294" i="5"/>
  <c r="H294" i="5"/>
  <c r="L294" i="5"/>
  <c r="M294" i="5" s="1"/>
  <c r="E295" i="5"/>
  <c r="F295" i="5"/>
  <c r="G295" i="5"/>
  <c r="H295" i="5"/>
  <c r="L295" i="5"/>
  <c r="M295" i="5" s="1"/>
  <c r="E296" i="5"/>
  <c r="F296" i="5"/>
  <c r="G296" i="5"/>
  <c r="H296" i="5"/>
  <c r="L296" i="5"/>
  <c r="M296" i="5" s="1"/>
  <c r="E297" i="5"/>
  <c r="F297" i="5"/>
  <c r="G297" i="5"/>
  <c r="H297" i="5"/>
  <c r="L297" i="5"/>
  <c r="M297" i="5" s="1"/>
  <c r="E298" i="5"/>
  <c r="F298" i="5"/>
  <c r="G298" i="5"/>
  <c r="H298" i="5"/>
  <c r="L298" i="5"/>
  <c r="M298" i="5" s="1"/>
  <c r="E299" i="5"/>
  <c r="F299" i="5"/>
  <c r="G299" i="5"/>
  <c r="H299" i="5"/>
  <c r="L299" i="5"/>
  <c r="M299" i="5" s="1"/>
  <c r="E300" i="5"/>
  <c r="F300" i="5"/>
  <c r="G300" i="5"/>
  <c r="H300" i="5"/>
  <c r="L300" i="5"/>
  <c r="M300" i="5" s="1"/>
  <c r="E301" i="5"/>
  <c r="F301" i="5"/>
  <c r="G301" i="5"/>
  <c r="H301" i="5"/>
  <c r="L301" i="5"/>
  <c r="M301" i="5" s="1"/>
  <c r="E302" i="5"/>
  <c r="F302" i="5"/>
  <c r="G302" i="5"/>
  <c r="H302" i="5"/>
  <c r="L302" i="5"/>
  <c r="M302" i="5" s="1"/>
  <c r="E303" i="5"/>
  <c r="F303" i="5"/>
  <c r="G303" i="5"/>
  <c r="H303" i="5"/>
  <c r="L303" i="5"/>
  <c r="M303" i="5" s="1"/>
  <c r="E304" i="5"/>
  <c r="F304" i="5"/>
  <c r="G304" i="5"/>
  <c r="H304" i="5"/>
  <c r="L304" i="5"/>
  <c r="M304" i="5" s="1"/>
  <c r="E305" i="5"/>
  <c r="F305" i="5"/>
  <c r="G305" i="5"/>
  <c r="H305" i="5"/>
  <c r="L305" i="5"/>
  <c r="M305" i="5" s="1"/>
  <c r="E306" i="5"/>
  <c r="F306" i="5"/>
  <c r="G306" i="5"/>
  <c r="H306" i="5"/>
  <c r="L306" i="5"/>
  <c r="M306" i="5" s="1"/>
  <c r="E307" i="5"/>
  <c r="F307" i="5"/>
  <c r="G307" i="5"/>
  <c r="H307" i="5"/>
  <c r="L307" i="5"/>
  <c r="M307" i="5" s="1"/>
  <c r="E308" i="5"/>
  <c r="F308" i="5"/>
  <c r="G308" i="5"/>
  <c r="H308" i="5"/>
  <c r="L308" i="5"/>
  <c r="M308" i="5" s="1"/>
  <c r="E309" i="5"/>
  <c r="F309" i="5"/>
  <c r="G309" i="5"/>
  <c r="H309" i="5"/>
  <c r="L309" i="5"/>
  <c r="M309" i="5" s="1"/>
  <c r="E310" i="5"/>
  <c r="F310" i="5"/>
  <c r="G310" i="5"/>
  <c r="H310" i="5"/>
  <c r="L310" i="5"/>
  <c r="M310" i="5" s="1"/>
  <c r="E311" i="5"/>
  <c r="F311" i="5"/>
  <c r="G311" i="5"/>
  <c r="H311" i="5"/>
  <c r="L311" i="5"/>
  <c r="M311" i="5" s="1"/>
  <c r="E312" i="5"/>
  <c r="F312" i="5"/>
  <c r="G312" i="5"/>
  <c r="H312" i="5"/>
  <c r="L312" i="5"/>
  <c r="M312" i="5" s="1"/>
  <c r="E313" i="5"/>
  <c r="F313" i="5"/>
  <c r="G313" i="5"/>
  <c r="H313" i="5"/>
  <c r="L313" i="5"/>
  <c r="M313" i="5" s="1"/>
  <c r="E314" i="5"/>
  <c r="F314" i="5"/>
  <c r="G314" i="5"/>
  <c r="H314" i="5"/>
  <c r="L314" i="5"/>
  <c r="M314" i="5" s="1"/>
  <c r="E315" i="5"/>
  <c r="F315" i="5"/>
  <c r="G315" i="5"/>
  <c r="H315" i="5"/>
  <c r="L315" i="5"/>
  <c r="M315" i="5" s="1"/>
  <c r="E316" i="5"/>
  <c r="F316" i="5"/>
  <c r="G316" i="5"/>
  <c r="H316" i="5"/>
  <c r="L316" i="5"/>
  <c r="M316" i="5" s="1"/>
  <c r="E317" i="5"/>
  <c r="F317" i="5"/>
  <c r="G317" i="5"/>
  <c r="H317" i="5"/>
  <c r="L317" i="5"/>
  <c r="M317" i="5" s="1"/>
  <c r="E318" i="5"/>
  <c r="F318" i="5"/>
  <c r="G318" i="5"/>
  <c r="H318" i="5"/>
  <c r="L318" i="5"/>
  <c r="M318" i="5" s="1"/>
  <c r="E319" i="5"/>
  <c r="F319" i="5"/>
  <c r="G319" i="5"/>
  <c r="H319" i="5"/>
  <c r="L319" i="5"/>
  <c r="M319" i="5" s="1"/>
  <c r="E320" i="5"/>
  <c r="F320" i="5"/>
  <c r="G320" i="5"/>
  <c r="H320" i="5"/>
  <c r="L320" i="5"/>
  <c r="M320" i="5" s="1"/>
  <c r="E321" i="5"/>
  <c r="F321" i="5"/>
  <c r="G321" i="5"/>
  <c r="H321" i="5"/>
  <c r="L321" i="5"/>
  <c r="M321" i="5" s="1"/>
  <c r="E322" i="5"/>
  <c r="F322" i="5"/>
  <c r="G322" i="5"/>
  <c r="H322" i="5"/>
  <c r="L322" i="5"/>
  <c r="M322" i="5" s="1"/>
  <c r="E323" i="5"/>
  <c r="F323" i="5"/>
  <c r="G323" i="5"/>
  <c r="H323" i="5"/>
  <c r="L323" i="5"/>
  <c r="M323" i="5" s="1"/>
  <c r="E324" i="5"/>
  <c r="F324" i="5"/>
  <c r="G324" i="5"/>
  <c r="H324" i="5"/>
  <c r="L324" i="5"/>
  <c r="M324" i="5" s="1"/>
  <c r="E325" i="5"/>
  <c r="F325" i="5"/>
  <c r="G325" i="5"/>
  <c r="H325" i="5"/>
  <c r="L325" i="5"/>
  <c r="M325" i="5" s="1"/>
  <c r="E326" i="5"/>
  <c r="F326" i="5"/>
  <c r="G326" i="5"/>
  <c r="H326" i="5"/>
  <c r="L326" i="5"/>
  <c r="M326" i="5" s="1"/>
  <c r="E327" i="5"/>
  <c r="F327" i="5"/>
  <c r="G327" i="5"/>
  <c r="H327" i="5"/>
  <c r="L327" i="5"/>
  <c r="M327" i="5" s="1"/>
  <c r="E328" i="5"/>
  <c r="F328" i="5"/>
  <c r="G328" i="5"/>
  <c r="H328" i="5"/>
  <c r="L328" i="5"/>
  <c r="M328" i="5" s="1"/>
  <c r="E329" i="5"/>
  <c r="F329" i="5"/>
  <c r="G329" i="5"/>
  <c r="H329" i="5"/>
  <c r="L329" i="5"/>
  <c r="M329" i="5" s="1"/>
  <c r="E330" i="5"/>
  <c r="F330" i="5"/>
  <c r="G330" i="5"/>
  <c r="H330" i="5"/>
  <c r="L330" i="5"/>
  <c r="M330" i="5" s="1"/>
  <c r="E331" i="5"/>
  <c r="F331" i="5"/>
  <c r="G331" i="5"/>
  <c r="H331" i="5"/>
  <c r="L331" i="5"/>
  <c r="M331" i="5" s="1"/>
  <c r="E332" i="5"/>
  <c r="F332" i="5"/>
  <c r="G332" i="5"/>
  <c r="H332" i="5"/>
  <c r="L332" i="5"/>
  <c r="M332" i="5" s="1"/>
  <c r="E333" i="5"/>
  <c r="F333" i="5"/>
  <c r="G333" i="5"/>
  <c r="H333" i="5"/>
  <c r="L333" i="5"/>
  <c r="M333" i="5" s="1"/>
  <c r="E334" i="5"/>
  <c r="F334" i="5"/>
  <c r="G334" i="5"/>
  <c r="H334" i="5"/>
  <c r="L334" i="5"/>
  <c r="M334" i="5" s="1"/>
  <c r="E335" i="5"/>
  <c r="F335" i="5"/>
  <c r="G335" i="5"/>
  <c r="H335" i="5"/>
  <c r="L335" i="5"/>
  <c r="M335" i="5" s="1"/>
  <c r="E336" i="5"/>
  <c r="F336" i="5"/>
  <c r="G336" i="5"/>
  <c r="H336" i="5"/>
  <c r="L336" i="5"/>
  <c r="M336" i="5" s="1"/>
  <c r="E337" i="5"/>
  <c r="F337" i="5"/>
  <c r="G337" i="5"/>
  <c r="H337" i="5"/>
  <c r="L337" i="5"/>
  <c r="M337" i="5" s="1"/>
  <c r="E338" i="5"/>
  <c r="F338" i="5"/>
  <c r="G338" i="5"/>
  <c r="H338" i="5"/>
  <c r="L338" i="5"/>
  <c r="M338" i="5" s="1"/>
  <c r="E339" i="5"/>
  <c r="F339" i="5"/>
  <c r="G339" i="5"/>
  <c r="H339" i="5"/>
  <c r="L339" i="5"/>
  <c r="M339" i="5" s="1"/>
  <c r="E340" i="5"/>
  <c r="F340" i="5"/>
  <c r="G340" i="5"/>
  <c r="H340" i="5"/>
  <c r="L340" i="5"/>
  <c r="M340" i="5" s="1"/>
  <c r="E341" i="5"/>
  <c r="F341" i="5"/>
  <c r="G341" i="5"/>
  <c r="H341" i="5"/>
  <c r="L341" i="5"/>
  <c r="M341" i="5" s="1"/>
  <c r="E342" i="5"/>
  <c r="F342" i="5"/>
  <c r="G342" i="5"/>
  <c r="H342" i="5"/>
  <c r="L342" i="5"/>
  <c r="M342" i="5" s="1"/>
  <c r="E343" i="5"/>
  <c r="F343" i="5"/>
  <c r="G343" i="5"/>
  <c r="H343" i="5"/>
  <c r="L343" i="5"/>
  <c r="M343" i="5" s="1"/>
  <c r="E344" i="5"/>
  <c r="F344" i="5"/>
  <c r="G344" i="5"/>
  <c r="H344" i="5"/>
  <c r="L344" i="5"/>
  <c r="M344" i="5" s="1"/>
  <c r="E345" i="5"/>
  <c r="F345" i="5"/>
  <c r="G345" i="5"/>
  <c r="H345" i="5"/>
  <c r="L345" i="5"/>
  <c r="M345" i="5" s="1"/>
  <c r="E346" i="5"/>
  <c r="F346" i="5"/>
  <c r="G346" i="5"/>
  <c r="H346" i="5"/>
  <c r="L346" i="5"/>
  <c r="M346" i="5" s="1"/>
  <c r="E347" i="5"/>
  <c r="F347" i="5"/>
  <c r="G347" i="5"/>
  <c r="H347" i="5"/>
  <c r="L347" i="5"/>
  <c r="M347" i="5" s="1"/>
  <c r="E348" i="5"/>
  <c r="F348" i="5"/>
  <c r="G348" i="5"/>
  <c r="H348" i="5"/>
  <c r="L348" i="5"/>
  <c r="M348" i="5" s="1"/>
  <c r="E349" i="5"/>
  <c r="F349" i="5"/>
  <c r="G349" i="5"/>
  <c r="H349" i="5"/>
  <c r="L349" i="5"/>
  <c r="M349" i="5" s="1"/>
  <c r="E350" i="5"/>
  <c r="F350" i="5"/>
  <c r="G350" i="5"/>
  <c r="H350" i="5"/>
  <c r="L350" i="5"/>
  <c r="M350" i="5" s="1"/>
  <c r="E351" i="5"/>
  <c r="F351" i="5"/>
  <c r="G351" i="5"/>
  <c r="H351" i="5"/>
  <c r="L351" i="5"/>
  <c r="M351" i="5" s="1"/>
  <c r="E352" i="5"/>
  <c r="F352" i="5"/>
  <c r="G352" i="5"/>
  <c r="H352" i="5"/>
  <c r="L352" i="5"/>
  <c r="M352" i="5" s="1"/>
  <c r="E353" i="5"/>
  <c r="F353" i="5"/>
  <c r="G353" i="5"/>
  <c r="H353" i="5"/>
  <c r="L353" i="5"/>
  <c r="M353" i="5" s="1"/>
  <c r="E354" i="5"/>
  <c r="F354" i="5"/>
  <c r="G354" i="5"/>
  <c r="H354" i="5"/>
  <c r="L354" i="5"/>
  <c r="M354" i="5" s="1"/>
  <c r="E355" i="5"/>
  <c r="F355" i="5"/>
  <c r="G355" i="5"/>
  <c r="H355" i="5"/>
  <c r="L355" i="5"/>
  <c r="M355" i="5" s="1"/>
  <c r="E356" i="5"/>
  <c r="F356" i="5"/>
  <c r="G356" i="5"/>
  <c r="H356" i="5"/>
  <c r="L356" i="5"/>
  <c r="M356" i="5" s="1"/>
  <c r="E357" i="5"/>
  <c r="F357" i="5"/>
  <c r="G357" i="5"/>
  <c r="H357" i="5"/>
  <c r="L357" i="5"/>
  <c r="M357" i="5" s="1"/>
  <c r="E358" i="5"/>
  <c r="F358" i="5"/>
  <c r="G358" i="5"/>
  <c r="H358" i="5"/>
  <c r="L358" i="5"/>
  <c r="M358" i="5" s="1"/>
  <c r="E359" i="5"/>
  <c r="F359" i="5"/>
  <c r="G359" i="5"/>
  <c r="H359" i="5"/>
  <c r="L359" i="5"/>
  <c r="M359" i="5" s="1"/>
  <c r="E360" i="5"/>
  <c r="F360" i="5"/>
  <c r="G360" i="5"/>
  <c r="H360" i="5"/>
  <c r="L360" i="5"/>
  <c r="M360" i="5" s="1"/>
  <c r="E361" i="5"/>
  <c r="F361" i="5"/>
  <c r="G361" i="5"/>
  <c r="H361" i="5"/>
  <c r="L361" i="5"/>
  <c r="M361" i="5" s="1"/>
  <c r="E362" i="5"/>
  <c r="F362" i="5"/>
  <c r="G362" i="5"/>
  <c r="H362" i="5"/>
  <c r="L362" i="5"/>
  <c r="M362" i="5" s="1"/>
  <c r="E363" i="5"/>
  <c r="F363" i="5"/>
  <c r="G363" i="5"/>
  <c r="H363" i="5"/>
  <c r="L363" i="5"/>
  <c r="M363" i="5" s="1"/>
  <c r="E364" i="5"/>
  <c r="F364" i="5"/>
  <c r="G364" i="5"/>
  <c r="H364" i="5"/>
  <c r="L364" i="5"/>
  <c r="M364" i="5" s="1"/>
  <c r="E365" i="5"/>
  <c r="F365" i="5"/>
  <c r="G365" i="5"/>
  <c r="H365" i="5"/>
  <c r="L365" i="5"/>
  <c r="M365" i="5" s="1"/>
  <c r="E366" i="5"/>
  <c r="F366" i="5"/>
  <c r="G366" i="5"/>
  <c r="H366" i="5"/>
  <c r="L366" i="5"/>
  <c r="M366" i="5" s="1"/>
  <c r="E367" i="5"/>
  <c r="F367" i="5"/>
  <c r="G367" i="5"/>
  <c r="H367" i="5"/>
  <c r="L367" i="5"/>
  <c r="M367" i="5" s="1"/>
  <c r="E368" i="5"/>
  <c r="F368" i="5"/>
  <c r="G368" i="5"/>
  <c r="H368" i="5"/>
  <c r="L368" i="5"/>
  <c r="M368" i="5" s="1"/>
  <c r="E369" i="5"/>
  <c r="F369" i="5"/>
  <c r="G369" i="5"/>
  <c r="H369" i="5"/>
  <c r="L369" i="5"/>
  <c r="M369" i="5" s="1"/>
  <c r="E370" i="5"/>
  <c r="F370" i="5"/>
  <c r="G370" i="5"/>
  <c r="H370" i="5"/>
  <c r="L370" i="5"/>
  <c r="M370" i="5" s="1"/>
  <c r="E371" i="5"/>
  <c r="F371" i="5"/>
  <c r="G371" i="5"/>
  <c r="H371" i="5"/>
  <c r="L371" i="5"/>
  <c r="M371" i="5" s="1"/>
  <c r="E372" i="5"/>
  <c r="F372" i="5"/>
  <c r="G372" i="5"/>
  <c r="H372" i="5"/>
  <c r="L372" i="5"/>
  <c r="M372" i="5" s="1"/>
  <c r="E373" i="5"/>
  <c r="F373" i="5"/>
  <c r="G373" i="5"/>
  <c r="H373" i="5"/>
  <c r="L373" i="5"/>
  <c r="M373" i="5" s="1"/>
  <c r="E374" i="5"/>
  <c r="F374" i="5"/>
  <c r="G374" i="5"/>
  <c r="H374" i="5"/>
  <c r="L374" i="5"/>
  <c r="M374" i="5" s="1"/>
  <c r="E375" i="5"/>
  <c r="F375" i="5"/>
  <c r="G375" i="5"/>
  <c r="H375" i="5"/>
  <c r="L375" i="5"/>
  <c r="M375" i="5" s="1"/>
  <c r="E376" i="5"/>
  <c r="F376" i="5"/>
  <c r="G376" i="5"/>
  <c r="H376" i="5"/>
  <c r="L376" i="5"/>
  <c r="M376" i="5" s="1"/>
  <c r="E377" i="5"/>
  <c r="F377" i="5"/>
  <c r="G377" i="5"/>
  <c r="H377" i="5"/>
  <c r="L377" i="5"/>
  <c r="M377" i="5" s="1"/>
  <c r="E378" i="5"/>
  <c r="F378" i="5"/>
  <c r="G378" i="5"/>
  <c r="H378" i="5"/>
  <c r="L378" i="5"/>
  <c r="M378" i="5" s="1"/>
  <c r="E379" i="5"/>
  <c r="F379" i="5"/>
  <c r="G379" i="5"/>
  <c r="H379" i="5"/>
  <c r="L379" i="5"/>
  <c r="M379" i="5" s="1"/>
  <c r="E380" i="5"/>
  <c r="F380" i="5"/>
  <c r="G380" i="5"/>
  <c r="H380" i="5"/>
  <c r="L380" i="5"/>
  <c r="M380" i="5" s="1"/>
  <c r="E381" i="5"/>
  <c r="F381" i="5"/>
  <c r="G381" i="5"/>
  <c r="H381" i="5"/>
  <c r="L381" i="5"/>
  <c r="M381" i="5" s="1"/>
  <c r="E382" i="5"/>
  <c r="F382" i="5"/>
  <c r="G382" i="5"/>
  <c r="H382" i="5"/>
  <c r="L382" i="5"/>
  <c r="M382" i="5" s="1"/>
  <c r="E383" i="5"/>
  <c r="F383" i="5"/>
  <c r="G383" i="5"/>
  <c r="H383" i="5"/>
  <c r="L383" i="5"/>
  <c r="M383" i="5" s="1"/>
  <c r="E384" i="5"/>
  <c r="F384" i="5"/>
  <c r="G384" i="5"/>
  <c r="H384" i="5"/>
  <c r="L384" i="5"/>
  <c r="M384" i="5" s="1"/>
  <c r="E385" i="5"/>
  <c r="F385" i="5"/>
  <c r="G385" i="5"/>
  <c r="H385" i="5"/>
  <c r="L385" i="5"/>
  <c r="M385" i="5" s="1"/>
  <c r="E386" i="5"/>
  <c r="F386" i="5"/>
  <c r="G386" i="5"/>
  <c r="H386" i="5"/>
  <c r="L386" i="5"/>
  <c r="M386" i="5" s="1"/>
  <c r="E387" i="5"/>
  <c r="F387" i="5"/>
  <c r="G387" i="5"/>
  <c r="H387" i="5"/>
  <c r="L387" i="5"/>
  <c r="M387" i="5" s="1"/>
  <c r="E388" i="5"/>
  <c r="F388" i="5"/>
  <c r="G388" i="5"/>
  <c r="H388" i="5"/>
  <c r="L388" i="5"/>
  <c r="M388" i="5" s="1"/>
  <c r="E389" i="5"/>
  <c r="F389" i="5"/>
  <c r="G389" i="5"/>
  <c r="H389" i="5"/>
  <c r="L389" i="5"/>
  <c r="M389" i="5" s="1"/>
  <c r="E390" i="5"/>
  <c r="F390" i="5"/>
  <c r="G390" i="5"/>
  <c r="H390" i="5"/>
  <c r="L390" i="5"/>
  <c r="M390" i="5" s="1"/>
  <c r="E391" i="5"/>
  <c r="F391" i="5"/>
  <c r="G391" i="5"/>
  <c r="H391" i="5"/>
  <c r="L391" i="5"/>
  <c r="M391" i="5" s="1"/>
  <c r="E392" i="5"/>
  <c r="F392" i="5"/>
  <c r="G392" i="5"/>
  <c r="H392" i="5"/>
  <c r="L392" i="5"/>
  <c r="M392" i="5" s="1"/>
  <c r="E393" i="5"/>
  <c r="F393" i="5"/>
  <c r="G393" i="5"/>
  <c r="H393" i="5"/>
  <c r="L393" i="5"/>
  <c r="M393" i="5" s="1"/>
  <c r="E394" i="5"/>
  <c r="F394" i="5"/>
  <c r="G394" i="5"/>
  <c r="H394" i="5"/>
  <c r="L394" i="5"/>
  <c r="M394" i="5" s="1"/>
  <c r="E395" i="5"/>
  <c r="F395" i="5"/>
  <c r="G395" i="5"/>
  <c r="H395" i="5"/>
  <c r="L395" i="5"/>
  <c r="M395" i="5" s="1"/>
  <c r="E396" i="5"/>
  <c r="F396" i="5"/>
  <c r="G396" i="5"/>
  <c r="H396" i="5"/>
  <c r="L396" i="5"/>
  <c r="M396" i="5" s="1"/>
  <c r="E397" i="5"/>
  <c r="F397" i="5"/>
  <c r="G397" i="5"/>
  <c r="H397" i="5"/>
  <c r="L397" i="5"/>
  <c r="M397" i="5" s="1"/>
  <c r="E398" i="5"/>
  <c r="F398" i="5"/>
  <c r="G398" i="5"/>
  <c r="H398" i="5"/>
  <c r="L398" i="5"/>
  <c r="M398" i="5" s="1"/>
  <c r="E399" i="5"/>
  <c r="F399" i="5"/>
  <c r="G399" i="5"/>
  <c r="H399" i="5"/>
  <c r="L399" i="5"/>
  <c r="M399" i="5" s="1"/>
  <c r="E400" i="5"/>
  <c r="F400" i="5"/>
  <c r="G400" i="5"/>
  <c r="H400" i="5"/>
  <c r="L400" i="5"/>
  <c r="M400" i="5" s="1"/>
  <c r="E401" i="5"/>
  <c r="F401" i="5"/>
  <c r="G401" i="5"/>
  <c r="H401" i="5"/>
  <c r="L401" i="5"/>
  <c r="M401" i="5" s="1"/>
  <c r="E402" i="5"/>
  <c r="F402" i="5"/>
  <c r="G402" i="5"/>
  <c r="H402" i="5"/>
  <c r="L402" i="5"/>
  <c r="M402" i="5" s="1"/>
  <c r="E403" i="5"/>
  <c r="F403" i="5"/>
  <c r="G403" i="5"/>
  <c r="H403" i="5"/>
  <c r="L403" i="5"/>
  <c r="M403" i="5" s="1"/>
  <c r="E404" i="5"/>
  <c r="F404" i="5"/>
  <c r="G404" i="5"/>
  <c r="H404" i="5"/>
  <c r="L404" i="5"/>
  <c r="M404" i="5" s="1"/>
  <c r="E405" i="5"/>
  <c r="F405" i="5"/>
  <c r="G405" i="5"/>
  <c r="H405" i="5"/>
  <c r="L405" i="5"/>
  <c r="M405" i="5" s="1"/>
  <c r="E406" i="5"/>
  <c r="F406" i="5"/>
  <c r="G406" i="5"/>
  <c r="H406" i="5"/>
  <c r="L406" i="5"/>
  <c r="M406" i="5" s="1"/>
  <c r="E407" i="5"/>
  <c r="F407" i="5"/>
  <c r="G407" i="5"/>
  <c r="H407" i="5"/>
  <c r="L407" i="5"/>
  <c r="M407" i="5" s="1"/>
  <c r="E408" i="5"/>
  <c r="F408" i="5"/>
  <c r="G408" i="5"/>
  <c r="H408" i="5"/>
  <c r="L408" i="5"/>
  <c r="M408" i="5" s="1"/>
  <c r="E409" i="5"/>
  <c r="F409" i="5"/>
  <c r="G409" i="5"/>
  <c r="H409" i="5"/>
  <c r="L409" i="5"/>
  <c r="M409" i="5" s="1"/>
  <c r="E410" i="5"/>
  <c r="F410" i="5"/>
  <c r="G410" i="5"/>
  <c r="H410" i="5"/>
  <c r="L410" i="5"/>
  <c r="M410" i="5" s="1"/>
  <c r="E411" i="5"/>
  <c r="F411" i="5"/>
  <c r="G411" i="5"/>
  <c r="H411" i="5"/>
  <c r="L411" i="5"/>
  <c r="M411" i="5" s="1"/>
  <c r="E412" i="5"/>
  <c r="F412" i="5"/>
  <c r="G412" i="5"/>
  <c r="H412" i="5"/>
  <c r="L412" i="5"/>
  <c r="M412" i="5" s="1"/>
  <c r="E413" i="5"/>
  <c r="F413" i="5"/>
  <c r="G413" i="5"/>
  <c r="H413" i="5"/>
  <c r="L413" i="5"/>
  <c r="M413" i="5" s="1"/>
  <c r="E414" i="5"/>
  <c r="F414" i="5"/>
  <c r="G414" i="5"/>
  <c r="H414" i="5"/>
  <c r="L414" i="5"/>
  <c r="M414" i="5" s="1"/>
  <c r="E415" i="5"/>
  <c r="F415" i="5"/>
  <c r="G415" i="5"/>
  <c r="H415" i="5"/>
  <c r="L415" i="5"/>
  <c r="M415" i="5" s="1"/>
  <c r="E416" i="5"/>
  <c r="F416" i="5"/>
  <c r="G416" i="5"/>
  <c r="H416" i="5"/>
  <c r="L416" i="5"/>
  <c r="M416" i="5" s="1"/>
  <c r="E417" i="5"/>
  <c r="F417" i="5"/>
  <c r="G417" i="5"/>
  <c r="H417" i="5"/>
  <c r="L417" i="5"/>
  <c r="M417" i="5" s="1"/>
  <c r="E418" i="5"/>
  <c r="F418" i="5"/>
  <c r="G418" i="5"/>
  <c r="H418" i="5"/>
  <c r="L418" i="5"/>
  <c r="M418" i="5" s="1"/>
  <c r="E419" i="5"/>
  <c r="F419" i="5"/>
  <c r="G419" i="5"/>
  <c r="H419" i="5"/>
  <c r="L419" i="5"/>
  <c r="M419" i="5" s="1"/>
  <c r="E420" i="5"/>
  <c r="F420" i="5"/>
  <c r="G420" i="5"/>
  <c r="H420" i="5"/>
  <c r="L420" i="5"/>
  <c r="M420" i="5" s="1"/>
  <c r="E421" i="5"/>
  <c r="F421" i="5"/>
  <c r="G421" i="5"/>
  <c r="H421" i="5"/>
  <c r="L421" i="5"/>
  <c r="M421" i="5" s="1"/>
  <c r="E422" i="5"/>
  <c r="F422" i="5"/>
  <c r="G422" i="5"/>
  <c r="H422" i="5"/>
  <c r="L422" i="5"/>
  <c r="M422" i="5" s="1"/>
  <c r="E423" i="5"/>
  <c r="F423" i="5"/>
  <c r="G423" i="5"/>
  <c r="H423" i="5"/>
  <c r="L423" i="5"/>
  <c r="M423" i="5" s="1"/>
  <c r="E424" i="5"/>
  <c r="F424" i="5"/>
  <c r="G424" i="5"/>
  <c r="H424" i="5"/>
  <c r="L424" i="5"/>
  <c r="M424" i="5" s="1"/>
  <c r="E425" i="5"/>
  <c r="F425" i="5"/>
  <c r="G425" i="5"/>
  <c r="H425" i="5"/>
  <c r="L425" i="5"/>
  <c r="M425" i="5" s="1"/>
  <c r="E426" i="5"/>
  <c r="F426" i="5"/>
  <c r="G426" i="5"/>
  <c r="H426" i="5"/>
  <c r="L426" i="5"/>
  <c r="M426" i="5" s="1"/>
  <c r="E427" i="5"/>
  <c r="F427" i="5"/>
  <c r="G427" i="5"/>
  <c r="H427" i="5"/>
  <c r="L427" i="5"/>
  <c r="M427" i="5" s="1"/>
  <c r="E428" i="5"/>
  <c r="F428" i="5"/>
  <c r="G428" i="5"/>
  <c r="H428" i="5"/>
  <c r="L428" i="5"/>
  <c r="M428" i="5" s="1"/>
  <c r="E429" i="5"/>
  <c r="F429" i="5"/>
  <c r="G429" i="5"/>
  <c r="H429" i="5"/>
  <c r="L429" i="5"/>
  <c r="M429" i="5" s="1"/>
  <c r="E430" i="5"/>
  <c r="F430" i="5"/>
  <c r="G430" i="5"/>
  <c r="H430" i="5"/>
  <c r="L430" i="5"/>
  <c r="M430" i="5" s="1"/>
  <c r="E431" i="5"/>
  <c r="F431" i="5"/>
  <c r="G431" i="5"/>
  <c r="H431" i="5"/>
  <c r="L431" i="5"/>
  <c r="M431" i="5" s="1"/>
  <c r="E432" i="5"/>
  <c r="F432" i="5"/>
  <c r="G432" i="5"/>
  <c r="H432" i="5"/>
  <c r="L432" i="5"/>
  <c r="M432" i="5" s="1"/>
  <c r="E433" i="5"/>
  <c r="F433" i="5"/>
  <c r="G433" i="5"/>
  <c r="H433" i="5"/>
  <c r="L433" i="5"/>
  <c r="M433" i="5" s="1"/>
  <c r="E434" i="5"/>
  <c r="F434" i="5"/>
  <c r="G434" i="5"/>
  <c r="H434" i="5"/>
  <c r="L434" i="5"/>
  <c r="M434" i="5" s="1"/>
  <c r="E435" i="5"/>
  <c r="F435" i="5"/>
  <c r="G435" i="5"/>
  <c r="H435" i="5"/>
  <c r="L435" i="5"/>
  <c r="M435" i="5" s="1"/>
  <c r="E436" i="5"/>
  <c r="F436" i="5"/>
  <c r="G436" i="5"/>
  <c r="H436" i="5"/>
  <c r="L436" i="5"/>
  <c r="M436" i="5" s="1"/>
  <c r="E437" i="5"/>
  <c r="F437" i="5"/>
  <c r="G437" i="5"/>
  <c r="H437" i="5"/>
  <c r="L437" i="5"/>
  <c r="M437" i="5" s="1"/>
  <c r="E438" i="5"/>
  <c r="F438" i="5"/>
  <c r="G438" i="5"/>
  <c r="H438" i="5"/>
  <c r="L438" i="5"/>
  <c r="M438" i="5" s="1"/>
  <c r="E439" i="5"/>
  <c r="F439" i="5"/>
  <c r="G439" i="5"/>
  <c r="H439" i="5"/>
  <c r="L439" i="5"/>
  <c r="M439" i="5" s="1"/>
  <c r="E440" i="5"/>
  <c r="F440" i="5"/>
  <c r="G440" i="5"/>
  <c r="H440" i="5"/>
  <c r="L440" i="5"/>
  <c r="M440" i="5" s="1"/>
  <c r="E441" i="5"/>
  <c r="F441" i="5"/>
  <c r="G441" i="5"/>
  <c r="H441" i="5"/>
  <c r="L441" i="5"/>
  <c r="M441" i="5" s="1"/>
  <c r="E442" i="5"/>
  <c r="F442" i="5"/>
  <c r="G442" i="5"/>
  <c r="H442" i="5"/>
  <c r="L442" i="5"/>
  <c r="M442" i="5" s="1"/>
  <c r="E443" i="5"/>
  <c r="F443" i="5"/>
  <c r="G443" i="5"/>
  <c r="H443" i="5"/>
  <c r="L443" i="5"/>
  <c r="M443" i="5" s="1"/>
  <c r="E444" i="5"/>
  <c r="F444" i="5"/>
  <c r="G444" i="5"/>
  <c r="H444" i="5"/>
  <c r="L444" i="5"/>
  <c r="M444" i="5" s="1"/>
  <c r="E445" i="5"/>
  <c r="F445" i="5"/>
  <c r="G445" i="5"/>
  <c r="H445" i="5"/>
  <c r="L445" i="5"/>
  <c r="M445" i="5" s="1"/>
  <c r="E446" i="5"/>
  <c r="F446" i="5"/>
  <c r="G446" i="5"/>
  <c r="H446" i="5"/>
  <c r="L446" i="5"/>
  <c r="M446" i="5" s="1"/>
  <c r="E447" i="5"/>
  <c r="F447" i="5"/>
  <c r="G447" i="5"/>
  <c r="H447" i="5"/>
  <c r="L447" i="5"/>
  <c r="M447" i="5" s="1"/>
  <c r="E448" i="5"/>
  <c r="F448" i="5"/>
  <c r="G448" i="5"/>
  <c r="H448" i="5"/>
  <c r="L448" i="5"/>
  <c r="M448" i="5" s="1"/>
  <c r="E449" i="5"/>
  <c r="F449" i="5"/>
  <c r="G449" i="5"/>
  <c r="H449" i="5"/>
  <c r="L449" i="5"/>
  <c r="M449" i="5" s="1"/>
  <c r="E450" i="5"/>
  <c r="F450" i="5"/>
  <c r="G450" i="5"/>
  <c r="H450" i="5"/>
  <c r="L450" i="5"/>
  <c r="M450" i="5" s="1"/>
  <c r="E451" i="5"/>
  <c r="F451" i="5"/>
  <c r="G451" i="5"/>
  <c r="H451" i="5"/>
  <c r="L451" i="5"/>
  <c r="M451" i="5" s="1"/>
  <c r="E452" i="5"/>
  <c r="F452" i="5"/>
  <c r="G452" i="5"/>
  <c r="H452" i="5"/>
  <c r="L452" i="5"/>
  <c r="M452" i="5" s="1"/>
  <c r="E453" i="5"/>
  <c r="F453" i="5"/>
  <c r="G453" i="5"/>
  <c r="H453" i="5"/>
  <c r="L453" i="5"/>
  <c r="M453" i="5" s="1"/>
  <c r="E454" i="5"/>
  <c r="F454" i="5"/>
  <c r="G454" i="5"/>
  <c r="H454" i="5"/>
  <c r="L454" i="5"/>
  <c r="M454" i="5" s="1"/>
  <c r="E455" i="5"/>
  <c r="F455" i="5"/>
  <c r="G455" i="5"/>
  <c r="H455" i="5"/>
  <c r="L455" i="5"/>
  <c r="M455" i="5" s="1"/>
  <c r="E456" i="5"/>
  <c r="F456" i="5"/>
  <c r="G456" i="5"/>
  <c r="H456" i="5"/>
  <c r="L456" i="5"/>
  <c r="M456" i="5" s="1"/>
  <c r="E457" i="5"/>
  <c r="F457" i="5"/>
  <c r="G457" i="5"/>
  <c r="H457" i="5"/>
  <c r="L457" i="5"/>
  <c r="M457" i="5" s="1"/>
  <c r="E458" i="5"/>
  <c r="F458" i="5"/>
  <c r="G458" i="5"/>
  <c r="H458" i="5"/>
  <c r="L458" i="5"/>
  <c r="M458" i="5" s="1"/>
  <c r="E459" i="5"/>
  <c r="F459" i="5"/>
  <c r="G459" i="5"/>
  <c r="H459" i="5"/>
  <c r="L459" i="5"/>
  <c r="M459" i="5" s="1"/>
  <c r="E460" i="5"/>
  <c r="F460" i="5"/>
  <c r="G460" i="5"/>
  <c r="H460" i="5"/>
  <c r="L460" i="5"/>
  <c r="M460" i="5" s="1"/>
  <c r="E461" i="5"/>
  <c r="F461" i="5"/>
  <c r="G461" i="5"/>
  <c r="H461" i="5"/>
  <c r="L461" i="5"/>
  <c r="M461" i="5" s="1"/>
  <c r="E462" i="5"/>
  <c r="F462" i="5"/>
  <c r="G462" i="5"/>
  <c r="H462" i="5"/>
  <c r="L462" i="5"/>
  <c r="M462" i="5" s="1"/>
  <c r="E463" i="5"/>
  <c r="F463" i="5"/>
  <c r="G463" i="5"/>
  <c r="H463" i="5"/>
  <c r="L463" i="5"/>
  <c r="M463" i="5" s="1"/>
  <c r="E464" i="5"/>
  <c r="F464" i="5"/>
  <c r="G464" i="5"/>
  <c r="H464" i="5"/>
  <c r="L464" i="5"/>
  <c r="M464" i="5" s="1"/>
  <c r="E465" i="5"/>
  <c r="F465" i="5"/>
  <c r="G465" i="5"/>
  <c r="H465" i="5"/>
  <c r="L465" i="5"/>
  <c r="M465" i="5" s="1"/>
  <c r="E466" i="5"/>
  <c r="F466" i="5"/>
  <c r="G466" i="5"/>
  <c r="H466" i="5"/>
  <c r="L466" i="5"/>
  <c r="M466" i="5" s="1"/>
  <c r="E467" i="5"/>
  <c r="F467" i="5"/>
  <c r="G467" i="5"/>
  <c r="H467" i="5"/>
  <c r="L467" i="5"/>
  <c r="M467" i="5" s="1"/>
  <c r="E468" i="5"/>
  <c r="F468" i="5"/>
  <c r="G468" i="5"/>
  <c r="H468" i="5"/>
  <c r="L468" i="5"/>
  <c r="M468" i="5" s="1"/>
  <c r="E469" i="5"/>
  <c r="F469" i="5"/>
  <c r="G469" i="5"/>
  <c r="H469" i="5"/>
  <c r="L469" i="5"/>
  <c r="M469" i="5" s="1"/>
  <c r="E470" i="5"/>
  <c r="F470" i="5"/>
  <c r="G470" i="5"/>
  <c r="H470" i="5"/>
  <c r="L470" i="5"/>
  <c r="M470" i="5" s="1"/>
  <c r="E471" i="5"/>
  <c r="F471" i="5"/>
  <c r="G471" i="5"/>
  <c r="H471" i="5"/>
  <c r="L471" i="5"/>
  <c r="M471" i="5" s="1"/>
  <c r="E472" i="5"/>
  <c r="F472" i="5"/>
  <c r="G472" i="5"/>
  <c r="H472" i="5"/>
  <c r="L472" i="5"/>
  <c r="M472" i="5" s="1"/>
  <c r="E473" i="5"/>
  <c r="F473" i="5"/>
  <c r="G473" i="5"/>
  <c r="H473" i="5"/>
  <c r="L473" i="5"/>
  <c r="M473" i="5" s="1"/>
  <c r="E474" i="5"/>
  <c r="F474" i="5"/>
  <c r="G474" i="5"/>
  <c r="H474" i="5"/>
  <c r="L474" i="5"/>
  <c r="M474" i="5" s="1"/>
  <c r="E475" i="5"/>
  <c r="F475" i="5"/>
  <c r="G475" i="5"/>
  <c r="H475" i="5"/>
  <c r="L475" i="5"/>
  <c r="M475" i="5" s="1"/>
  <c r="E476" i="5"/>
  <c r="F476" i="5"/>
  <c r="G476" i="5"/>
  <c r="H476" i="5"/>
  <c r="L476" i="5"/>
  <c r="M476" i="5" s="1"/>
  <c r="E477" i="5"/>
  <c r="F477" i="5"/>
  <c r="G477" i="5"/>
  <c r="H477" i="5"/>
  <c r="L477" i="5"/>
  <c r="M477" i="5" s="1"/>
  <c r="E478" i="5"/>
  <c r="F478" i="5"/>
  <c r="G478" i="5"/>
  <c r="H478" i="5"/>
  <c r="L478" i="5"/>
  <c r="M478" i="5" s="1"/>
  <c r="E479" i="5"/>
  <c r="F479" i="5"/>
  <c r="G479" i="5"/>
  <c r="H479" i="5"/>
  <c r="L479" i="5"/>
  <c r="M479" i="5" s="1"/>
  <c r="E480" i="5"/>
  <c r="F480" i="5"/>
  <c r="G480" i="5"/>
  <c r="H480" i="5"/>
  <c r="L480" i="5"/>
  <c r="M480" i="5" s="1"/>
  <c r="E481" i="5"/>
  <c r="F481" i="5"/>
  <c r="G481" i="5"/>
  <c r="H481" i="5"/>
  <c r="L481" i="5"/>
  <c r="M481" i="5" s="1"/>
  <c r="A482" i="5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B482" i="5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C482" i="5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E482" i="5"/>
  <c r="F482" i="5"/>
  <c r="G482" i="5"/>
  <c r="H482" i="5"/>
  <c r="L482" i="5"/>
  <c r="M482" i="5" s="1"/>
  <c r="E483" i="5"/>
  <c r="F483" i="5"/>
  <c r="G483" i="5"/>
  <c r="H483" i="5"/>
  <c r="L483" i="5"/>
  <c r="M483" i="5" s="1"/>
  <c r="E484" i="5"/>
  <c r="F484" i="5"/>
  <c r="G484" i="5"/>
  <c r="H484" i="5"/>
  <c r="L484" i="5"/>
  <c r="M484" i="5" s="1"/>
  <c r="E485" i="5"/>
  <c r="F485" i="5"/>
  <c r="G485" i="5"/>
  <c r="H485" i="5"/>
  <c r="L485" i="5"/>
  <c r="M485" i="5" s="1"/>
  <c r="E486" i="5"/>
  <c r="F486" i="5"/>
  <c r="G486" i="5"/>
  <c r="H486" i="5"/>
  <c r="L486" i="5"/>
  <c r="M486" i="5" s="1"/>
  <c r="E487" i="5"/>
  <c r="F487" i="5"/>
  <c r="G487" i="5"/>
  <c r="H487" i="5"/>
  <c r="L487" i="5"/>
  <c r="M487" i="5" s="1"/>
  <c r="E488" i="5"/>
  <c r="F488" i="5"/>
  <c r="G488" i="5"/>
  <c r="H488" i="5"/>
  <c r="L488" i="5"/>
  <c r="M488" i="5" s="1"/>
  <c r="E489" i="5"/>
  <c r="F489" i="5"/>
  <c r="G489" i="5"/>
  <c r="H489" i="5"/>
  <c r="L489" i="5"/>
  <c r="M489" i="5" s="1"/>
  <c r="E490" i="5"/>
  <c r="F490" i="5"/>
  <c r="G490" i="5"/>
  <c r="H490" i="5"/>
  <c r="L490" i="5"/>
  <c r="M490" i="5" s="1"/>
  <c r="E491" i="5"/>
  <c r="F491" i="5"/>
  <c r="G491" i="5"/>
  <c r="H491" i="5"/>
  <c r="L491" i="5"/>
  <c r="M491" i="5" s="1"/>
  <c r="E492" i="5"/>
  <c r="F492" i="5"/>
  <c r="G492" i="5"/>
  <c r="H492" i="5"/>
  <c r="L492" i="5"/>
  <c r="M492" i="5" s="1"/>
  <c r="E493" i="5"/>
  <c r="F493" i="5"/>
  <c r="G493" i="5"/>
  <c r="H493" i="5"/>
  <c r="L493" i="5"/>
  <c r="M493" i="5" s="1"/>
  <c r="E494" i="5"/>
  <c r="F494" i="5"/>
  <c r="G494" i="5"/>
  <c r="H494" i="5"/>
  <c r="L494" i="5"/>
  <c r="M494" i="5" s="1"/>
  <c r="E495" i="5"/>
  <c r="F495" i="5"/>
  <c r="G495" i="5"/>
  <c r="H495" i="5"/>
  <c r="L495" i="5"/>
  <c r="M495" i="5" s="1"/>
  <c r="E496" i="5"/>
  <c r="F496" i="5"/>
  <c r="G496" i="5"/>
  <c r="H496" i="5"/>
  <c r="L496" i="5"/>
  <c r="M496" i="5" s="1"/>
  <c r="E497" i="5"/>
  <c r="F497" i="5"/>
  <c r="G497" i="5"/>
  <c r="H497" i="5"/>
  <c r="L497" i="5"/>
  <c r="M497" i="5" s="1"/>
  <c r="E498" i="5"/>
  <c r="F498" i="5"/>
  <c r="G498" i="5"/>
  <c r="H498" i="5"/>
  <c r="L498" i="5"/>
  <c r="M498" i="5" s="1"/>
  <c r="E499" i="5"/>
  <c r="F499" i="5"/>
  <c r="G499" i="5"/>
  <c r="H499" i="5"/>
  <c r="L499" i="5"/>
  <c r="M499" i="5" s="1"/>
  <c r="E500" i="5"/>
  <c r="F500" i="5"/>
  <c r="G500" i="5"/>
  <c r="H500" i="5"/>
  <c r="L500" i="5"/>
  <c r="M500" i="5" s="1"/>
  <c r="E501" i="5"/>
  <c r="F501" i="5"/>
  <c r="G501" i="5"/>
  <c r="H501" i="5"/>
  <c r="L501" i="5"/>
  <c r="M501" i="5" s="1"/>
  <c r="E502" i="5"/>
  <c r="F502" i="5"/>
  <c r="G502" i="5"/>
  <c r="H502" i="5"/>
  <c r="L502" i="5"/>
  <c r="M502" i="5" s="1"/>
  <c r="E503" i="5"/>
  <c r="F503" i="5"/>
  <c r="G503" i="5"/>
  <c r="H503" i="5"/>
  <c r="L503" i="5"/>
  <c r="M503" i="5" s="1"/>
  <c r="E504" i="5"/>
  <c r="F504" i="5"/>
  <c r="G504" i="5"/>
  <c r="H504" i="5"/>
  <c r="L504" i="5"/>
  <c r="M504" i="5" s="1"/>
  <c r="E505" i="5"/>
  <c r="F505" i="5"/>
  <c r="G505" i="5"/>
  <c r="H505" i="5"/>
  <c r="L505" i="5"/>
  <c r="M505" i="5" s="1"/>
  <c r="E506" i="5"/>
  <c r="F506" i="5"/>
  <c r="G506" i="5"/>
  <c r="H506" i="5"/>
  <c r="L506" i="5"/>
  <c r="M506" i="5" s="1"/>
  <c r="E507" i="5"/>
  <c r="F507" i="5"/>
  <c r="G507" i="5"/>
  <c r="H507" i="5"/>
  <c r="L507" i="5"/>
  <c r="M507" i="5" s="1"/>
  <c r="E508" i="5"/>
  <c r="F508" i="5"/>
  <c r="G508" i="5"/>
  <c r="H508" i="5"/>
  <c r="L508" i="5"/>
  <c r="M508" i="5" s="1"/>
  <c r="E509" i="5"/>
  <c r="F509" i="5"/>
  <c r="G509" i="5"/>
  <c r="H509" i="5"/>
  <c r="L509" i="5"/>
  <c r="M509" i="5" s="1"/>
  <c r="E510" i="5"/>
  <c r="F510" i="5"/>
  <c r="G510" i="5"/>
  <c r="H510" i="5"/>
  <c r="L510" i="5"/>
  <c r="M510" i="5" s="1"/>
  <c r="E511" i="5"/>
  <c r="F511" i="5"/>
  <c r="G511" i="5"/>
  <c r="H511" i="5"/>
  <c r="L511" i="5"/>
  <c r="M511" i="5" s="1"/>
  <c r="E512" i="5"/>
  <c r="F512" i="5"/>
  <c r="G512" i="5"/>
  <c r="H512" i="5"/>
  <c r="L512" i="5"/>
  <c r="M512" i="5" s="1"/>
  <c r="E513" i="5"/>
  <c r="F513" i="5"/>
  <c r="G513" i="5"/>
  <c r="H513" i="5"/>
  <c r="L513" i="5"/>
  <c r="M513" i="5" s="1"/>
  <c r="E514" i="5"/>
  <c r="F514" i="5"/>
  <c r="G514" i="5"/>
  <c r="H514" i="5"/>
  <c r="L514" i="5"/>
  <c r="M514" i="5" s="1"/>
  <c r="E515" i="5"/>
  <c r="F515" i="5"/>
  <c r="G515" i="5"/>
  <c r="H515" i="5"/>
  <c r="L515" i="5"/>
  <c r="M515" i="5" s="1"/>
  <c r="E516" i="5"/>
  <c r="F516" i="5"/>
  <c r="G516" i="5"/>
  <c r="H516" i="5"/>
  <c r="L516" i="5"/>
  <c r="M516" i="5" s="1"/>
  <c r="E517" i="5"/>
  <c r="F517" i="5"/>
  <c r="G517" i="5"/>
  <c r="H517" i="5"/>
  <c r="L517" i="5"/>
  <c r="M517" i="5" s="1"/>
  <c r="E518" i="5"/>
  <c r="F518" i="5"/>
  <c r="G518" i="5"/>
  <c r="H518" i="5"/>
  <c r="L518" i="5"/>
  <c r="M518" i="5" s="1"/>
  <c r="E519" i="5"/>
  <c r="F519" i="5"/>
  <c r="G519" i="5"/>
  <c r="H519" i="5"/>
  <c r="L519" i="5"/>
  <c r="M519" i="5" s="1"/>
  <c r="E520" i="5"/>
  <c r="F520" i="5"/>
  <c r="G520" i="5"/>
  <c r="H520" i="5"/>
  <c r="L520" i="5"/>
  <c r="M520" i="5" s="1"/>
  <c r="E521" i="5"/>
  <c r="F521" i="5"/>
  <c r="G521" i="5"/>
  <c r="H521" i="5"/>
  <c r="L521" i="5"/>
  <c r="M521" i="5" s="1"/>
  <c r="E522" i="5"/>
  <c r="F522" i="5"/>
  <c r="G522" i="5"/>
  <c r="H522" i="5"/>
  <c r="L522" i="5"/>
  <c r="M522" i="5" s="1"/>
  <c r="E523" i="5"/>
  <c r="F523" i="5"/>
  <c r="G523" i="5"/>
  <c r="H523" i="5"/>
  <c r="L523" i="5"/>
  <c r="M523" i="5" s="1"/>
  <c r="E524" i="5"/>
  <c r="F524" i="5"/>
  <c r="G524" i="5"/>
  <c r="H524" i="5"/>
  <c r="L524" i="5"/>
  <c r="M524" i="5" s="1"/>
  <c r="E525" i="5"/>
  <c r="F525" i="5"/>
  <c r="G525" i="5"/>
  <c r="H525" i="5"/>
  <c r="L525" i="5"/>
  <c r="M525" i="5" s="1"/>
  <c r="E526" i="5"/>
  <c r="F526" i="5"/>
  <c r="G526" i="5"/>
  <c r="H526" i="5"/>
  <c r="L526" i="5"/>
  <c r="M526" i="5" s="1"/>
  <c r="E527" i="5"/>
  <c r="F527" i="5"/>
  <c r="G527" i="5"/>
  <c r="H527" i="5"/>
  <c r="L527" i="5"/>
  <c r="M527" i="5" s="1"/>
  <c r="E528" i="5"/>
  <c r="F528" i="5"/>
  <c r="G528" i="5"/>
  <c r="H528" i="5"/>
  <c r="L528" i="5"/>
  <c r="M528" i="5" s="1"/>
  <c r="E529" i="5"/>
  <c r="F529" i="5"/>
  <c r="G529" i="5"/>
  <c r="H529" i="5"/>
  <c r="L529" i="5"/>
  <c r="M529" i="5" s="1"/>
  <c r="E530" i="5"/>
  <c r="F530" i="5"/>
  <c r="G530" i="5"/>
  <c r="H530" i="5"/>
  <c r="L530" i="5"/>
  <c r="M530" i="5" s="1"/>
  <c r="E531" i="5"/>
  <c r="F531" i="5"/>
  <c r="G531" i="5"/>
  <c r="H531" i="5"/>
  <c r="L531" i="5"/>
  <c r="M531" i="5" s="1"/>
  <c r="E532" i="5"/>
  <c r="F532" i="5"/>
  <c r="G532" i="5"/>
  <c r="H532" i="5"/>
  <c r="L532" i="5"/>
  <c r="M532" i="5" s="1"/>
  <c r="E533" i="5"/>
  <c r="F533" i="5"/>
  <c r="G533" i="5"/>
  <c r="H533" i="5"/>
  <c r="L533" i="5"/>
  <c r="M533" i="5" s="1"/>
  <c r="E534" i="5"/>
  <c r="F534" i="5"/>
  <c r="G534" i="5"/>
  <c r="H534" i="5"/>
  <c r="L534" i="5"/>
  <c r="M534" i="5" s="1"/>
  <c r="E535" i="5"/>
  <c r="F535" i="5"/>
  <c r="G535" i="5"/>
  <c r="H535" i="5"/>
  <c r="L535" i="5"/>
  <c r="M535" i="5" s="1"/>
  <c r="E536" i="5"/>
  <c r="F536" i="5"/>
  <c r="G536" i="5"/>
  <c r="H536" i="5"/>
  <c r="L536" i="5"/>
  <c r="M536" i="5" s="1"/>
  <c r="E537" i="5"/>
  <c r="F537" i="5"/>
  <c r="G537" i="5"/>
  <c r="H537" i="5"/>
  <c r="L537" i="5"/>
  <c r="M537" i="5" s="1"/>
  <c r="E538" i="5"/>
  <c r="F538" i="5"/>
  <c r="G538" i="5"/>
  <c r="H538" i="5"/>
  <c r="L538" i="5"/>
  <c r="M538" i="5" s="1"/>
  <c r="E539" i="5"/>
  <c r="F539" i="5"/>
  <c r="G539" i="5"/>
  <c r="H539" i="5"/>
  <c r="L539" i="5"/>
  <c r="M539" i="5" s="1"/>
  <c r="E540" i="5"/>
  <c r="F540" i="5"/>
  <c r="G540" i="5"/>
  <c r="H540" i="5"/>
  <c r="L540" i="5"/>
  <c r="M540" i="5" s="1"/>
  <c r="E541" i="5"/>
  <c r="F541" i="5"/>
  <c r="G541" i="5"/>
  <c r="H541" i="5"/>
  <c r="L541" i="5"/>
  <c r="M541" i="5" s="1"/>
  <c r="E542" i="5"/>
  <c r="F542" i="5"/>
  <c r="G542" i="5"/>
  <c r="H542" i="5"/>
  <c r="L542" i="5"/>
  <c r="M542" i="5" s="1"/>
  <c r="E543" i="5"/>
  <c r="F543" i="5"/>
  <c r="G543" i="5"/>
  <c r="H543" i="5"/>
  <c r="L543" i="5"/>
  <c r="M543" i="5" s="1"/>
  <c r="E544" i="5"/>
  <c r="F544" i="5"/>
  <c r="G544" i="5"/>
  <c r="H544" i="5"/>
  <c r="L544" i="5"/>
  <c r="M544" i="5" s="1"/>
  <c r="E545" i="5"/>
  <c r="F545" i="5"/>
  <c r="G545" i="5"/>
  <c r="H545" i="5"/>
  <c r="L545" i="5"/>
  <c r="M545" i="5" s="1"/>
  <c r="E546" i="5"/>
  <c r="F546" i="5"/>
  <c r="G546" i="5"/>
  <c r="H546" i="5"/>
  <c r="L546" i="5"/>
  <c r="M546" i="5" s="1"/>
  <c r="E547" i="5"/>
  <c r="F547" i="5"/>
  <c r="G547" i="5"/>
  <c r="H547" i="5"/>
  <c r="L547" i="5"/>
  <c r="M547" i="5" s="1"/>
  <c r="E548" i="5"/>
  <c r="F548" i="5"/>
  <c r="G548" i="5"/>
  <c r="H548" i="5"/>
  <c r="L548" i="5"/>
  <c r="M548" i="5" s="1"/>
  <c r="E549" i="5"/>
  <c r="F549" i="5"/>
  <c r="G549" i="5"/>
  <c r="H549" i="5"/>
  <c r="L549" i="5"/>
  <c r="M549" i="5" s="1"/>
  <c r="E550" i="5"/>
  <c r="F550" i="5"/>
  <c r="G550" i="5"/>
  <c r="H550" i="5"/>
  <c r="L550" i="5"/>
  <c r="M550" i="5" s="1"/>
  <c r="E551" i="5"/>
  <c r="F551" i="5"/>
  <c r="G551" i="5"/>
  <c r="H551" i="5"/>
  <c r="L551" i="5"/>
  <c r="M551" i="5" s="1"/>
  <c r="E552" i="5"/>
  <c r="F552" i="5"/>
  <c r="G552" i="5"/>
  <c r="H552" i="5"/>
  <c r="L552" i="5"/>
  <c r="M552" i="5" s="1"/>
  <c r="E553" i="5"/>
  <c r="F553" i="5"/>
  <c r="G553" i="5"/>
  <c r="H553" i="5"/>
  <c r="L553" i="5"/>
  <c r="M553" i="5" s="1"/>
  <c r="E554" i="5"/>
  <c r="F554" i="5"/>
  <c r="G554" i="5"/>
  <c r="H554" i="5"/>
  <c r="L554" i="5"/>
  <c r="M554" i="5" s="1"/>
  <c r="E555" i="5"/>
  <c r="F555" i="5"/>
  <c r="G555" i="5"/>
  <c r="H555" i="5"/>
  <c r="L555" i="5"/>
  <c r="M555" i="5" s="1"/>
  <c r="E556" i="5"/>
  <c r="F556" i="5"/>
  <c r="G556" i="5"/>
  <c r="H556" i="5"/>
  <c r="L556" i="5"/>
  <c r="M556" i="5" s="1"/>
  <c r="E557" i="5"/>
  <c r="F557" i="5"/>
  <c r="G557" i="5"/>
  <c r="H557" i="5"/>
  <c r="L557" i="5"/>
  <c r="M557" i="5" s="1"/>
  <c r="E558" i="5"/>
  <c r="F558" i="5"/>
  <c r="G558" i="5"/>
  <c r="H558" i="5"/>
  <c r="L558" i="5"/>
  <c r="M558" i="5" s="1"/>
  <c r="E559" i="5"/>
  <c r="F559" i="5"/>
  <c r="G559" i="5"/>
  <c r="H559" i="5"/>
  <c r="E560" i="5"/>
  <c r="F560" i="5"/>
  <c r="G560" i="5"/>
  <c r="H560" i="5"/>
  <c r="L560" i="5"/>
  <c r="M560" i="5" s="1"/>
  <c r="E561" i="5"/>
  <c r="F561" i="5"/>
  <c r="G561" i="5"/>
  <c r="H561" i="5"/>
  <c r="L561" i="5"/>
  <c r="M561" i="5" s="1"/>
  <c r="E562" i="5"/>
  <c r="F562" i="5"/>
  <c r="G562" i="5"/>
  <c r="H562" i="5"/>
  <c r="L562" i="5"/>
  <c r="M562" i="5" s="1"/>
  <c r="E563" i="5"/>
  <c r="F563" i="5"/>
  <c r="G563" i="5"/>
  <c r="H563" i="5"/>
  <c r="L563" i="5"/>
  <c r="M563" i="5" s="1"/>
  <c r="E564" i="5"/>
  <c r="F564" i="5"/>
  <c r="G564" i="5"/>
  <c r="H564" i="5"/>
  <c r="L564" i="5"/>
  <c r="M564" i="5" s="1"/>
  <c r="E565" i="5"/>
  <c r="F565" i="5"/>
  <c r="G565" i="5"/>
  <c r="H565" i="5"/>
  <c r="L565" i="5"/>
  <c r="M565" i="5" s="1"/>
  <c r="E566" i="5"/>
  <c r="F566" i="5"/>
  <c r="G566" i="5"/>
  <c r="H566" i="5"/>
  <c r="L566" i="5"/>
  <c r="M566" i="5" s="1"/>
  <c r="E567" i="5"/>
  <c r="F567" i="5"/>
  <c r="G567" i="5"/>
  <c r="H567" i="5"/>
  <c r="L567" i="5"/>
  <c r="M567" i="5" s="1"/>
  <c r="E568" i="5"/>
  <c r="F568" i="5"/>
  <c r="G568" i="5"/>
  <c r="H568" i="5"/>
  <c r="L568" i="5"/>
  <c r="M568" i="5" s="1"/>
  <c r="E569" i="5"/>
  <c r="F569" i="5"/>
  <c r="G569" i="5"/>
  <c r="H569" i="5"/>
  <c r="L569" i="5"/>
  <c r="M569" i="5" s="1"/>
  <c r="E570" i="5"/>
  <c r="F570" i="5"/>
  <c r="G570" i="5"/>
  <c r="H570" i="5"/>
  <c r="L570" i="5"/>
  <c r="M570" i="5" s="1"/>
  <c r="E571" i="5"/>
  <c r="F571" i="5"/>
  <c r="G571" i="5"/>
  <c r="H571" i="5"/>
  <c r="L571" i="5"/>
  <c r="M571" i="5" s="1"/>
  <c r="E572" i="5"/>
  <c r="F572" i="5"/>
  <c r="G572" i="5"/>
  <c r="H572" i="5"/>
  <c r="L572" i="5"/>
  <c r="M572" i="5" s="1"/>
  <c r="E573" i="5"/>
  <c r="F573" i="5"/>
  <c r="G573" i="5"/>
  <c r="H573" i="5"/>
  <c r="L573" i="5"/>
  <c r="M573" i="5" s="1"/>
  <c r="E574" i="5"/>
  <c r="F574" i="5"/>
  <c r="G574" i="5"/>
  <c r="H574" i="5"/>
  <c r="L574" i="5"/>
  <c r="M574" i="5" s="1"/>
  <c r="E575" i="5"/>
  <c r="F575" i="5"/>
  <c r="G575" i="5"/>
  <c r="H575" i="5"/>
  <c r="L575" i="5"/>
  <c r="M575" i="5" s="1"/>
  <c r="E576" i="5"/>
  <c r="F576" i="5"/>
  <c r="G576" i="5"/>
  <c r="H576" i="5"/>
  <c r="L576" i="5"/>
  <c r="M576" i="5" s="1"/>
  <c r="E577" i="5"/>
  <c r="F577" i="5"/>
  <c r="G577" i="5"/>
  <c r="H577" i="5"/>
  <c r="L577" i="5"/>
  <c r="M577" i="5" s="1"/>
  <c r="E578" i="5"/>
  <c r="F578" i="5"/>
  <c r="G578" i="5"/>
  <c r="H578" i="5"/>
  <c r="L578" i="5"/>
  <c r="M578" i="5" s="1"/>
  <c r="E579" i="5"/>
  <c r="F579" i="5"/>
  <c r="G579" i="5"/>
  <c r="H579" i="5"/>
  <c r="L579" i="5"/>
  <c r="M579" i="5" s="1"/>
  <c r="E580" i="5"/>
  <c r="F580" i="5"/>
  <c r="G580" i="5"/>
  <c r="H580" i="5"/>
  <c r="L580" i="5"/>
  <c r="M580" i="5" s="1"/>
  <c r="E581" i="5"/>
  <c r="F581" i="5"/>
  <c r="G581" i="5"/>
  <c r="H581" i="5"/>
  <c r="L581" i="5"/>
  <c r="M581" i="5" s="1"/>
  <c r="E582" i="5"/>
  <c r="F582" i="5"/>
  <c r="G582" i="5"/>
  <c r="H582" i="5"/>
  <c r="L582" i="5"/>
  <c r="M582" i="5" s="1"/>
  <c r="E583" i="5"/>
  <c r="F583" i="5"/>
  <c r="G583" i="5"/>
  <c r="H583" i="5"/>
  <c r="L583" i="5"/>
  <c r="M583" i="5" s="1"/>
  <c r="E584" i="5"/>
  <c r="F584" i="5"/>
  <c r="G584" i="5"/>
  <c r="H584" i="5"/>
  <c r="L584" i="5"/>
  <c r="M584" i="5" s="1"/>
  <c r="E585" i="5"/>
  <c r="F585" i="5"/>
  <c r="G585" i="5"/>
  <c r="H585" i="5"/>
  <c r="L585" i="5"/>
  <c r="M585" i="5" s="1"/>
  <c r="E586" i="5"/>
  <c r="F586" i="5"/>
  <c r="G586" i="5"/>
  <c r="H586" i="5"/>
  <c r="L586" i="5"/>
  <c r="M586" i="5" s="1"/>
  <c r="E587" i="5"/>
  <c r="F587" i="5"/>
  <c r="G587" i="5"/>
  <c r="H587" i="5"/>
  <c r="L587" i="5"/>
  <c r="M587" i="5" s="1"/>
  <c r="E588" i="5"/>
  <c r="F588" i="5"/>
  <c r="G588" i="5"/>
  <c r="H588" i="5"/>
  <c r="L588" i="5"/>
  <c r="M588" i="5" s="1"/>
  <c r="E589" i="5"/>
  <c r="F589" i="5"/>
  <c r="G589" i="5"/>
  <c r="H589" i="5"/>
  <c r="L589" i="5"/>
  <c r="M589" i="5" s="1"/>
  <c r="E590" i="5"/>
  <c r="F590" i="5"/>
  <c r="G590" i="5"/>
  <c r="H590" i="5"/>
  <c r="L590" i="5"/>
  <c r="M590" i="5" s="1"/>
  <c r="E591" i="5"/>
  <c r="F591" i="5"/>
  <c r="G591" i="5"/>
  <c r="H591" i="5"/>
  <c r="L591" i="5"/>
  <c r="M591" i="5" s="1"/>
  <c r="E592" i="5"/>
  <c r="F592" i="5"/>
  <c r="G592" i="5"/>
  <c r="H592" i="5"/>
  <c r="L592" i="5"/>
  <c r="M592" i="5" s="1"/>
  <c r="E593" i="5"/>
  <c r="F593" i="5"/>
  <c r="G593" i="5"/>
  <c r="H593" i="5"/>
  <c r="L593" i="5"/>
  <c r="M593" i="5" s="1"/>
  <c r="E594" i="5"/>
  <c r="F594" i="5"/>
  <c r="G594" i="5"/>
  <c r="H594" i="5"/>
  <c r="L594" i="5"/>
  <c r="M594" i="5" s="1"/>
  <c r="E595" i="5"/>
  <c r="F595" i="5"/>
  <c r="G595" i="5"/>
  <c r="H595" i="5"/>
  <c r="L595" i="5"/>
  <c r="M595" i="5" s="1"/>
  <c r="E596" i="5"/>
  <c r="F596" i="5"/>
  <c r="G596" i="5"/>
  <c r="H596" i="5"/>
  <c r="L596" i="5"/>
  <c r="M596" i="5" s="1"/>
  <c r="E597" i="5"/>
  <c r="F597" i="5"/>
  <c r="G597" i="5"/>
  <c r="H597" i="5"/>
  <c r="L597" i="5"/>
  <c r="M597" i="5" s="1"/>
  <c r="E598" i="5"/>
  <c r="F598" i="5"/>
  <c r="G598" i="5"/>
  <c r="H598" i="5"/>
  <c r="L598" i="5"/>
  <c r="M598" i="5" s="1"/>
  <c r="E599" i="5"/>
  <c r="F599" i="5"/>
  <c r="G599" i="5"/>
  <c r="H599" i="5"/>
  <c r="L599" i="5"/>
  <c r="M599" i="5" s="1"/>
  <c r="E600" i="5"/>
  <c r="F600" i="5"/>
  <c r="G600" i="5"/>
  <c r="H600" i="5"/>
  <c r="L600" i="5"/>
  <c r="M600" i="5" s="1"/>
  <c r="E601" i="5"/>
  <c r="F601" i="5"/>
  <c r="G601" i="5"/>
  <c r="H601" i="5"/>
  <c r="L601" i="5"/>
  <c r="M601" i="5" s="1"/>
  <c r="E602" i="5"/>
  <c r="F602" i="5"/>
  <c r="G602" i="5"/>
  <c r="H602" i="5"/>
  <c r="L602" i="5"/>
  <c r="M602" i="5" s="1"/>
  <c r="E603" i="5"/>
  <c r="F603" i="5"/>
  <c r="G603" i="5"/>
  <c r="H603" i="5"/>
  <c r="L603" i="5"/>
  <c r="M603" i="5" s="1"/>
  <c r="E604" i="5"/>
  <c r="F604" i="5"/>
  <c r="G604" i="5"/>
  <c r="H604" i="5"/>
  <c r="L604" i="5"/>
  <c r="M604" i="5" s="1"/>
  <c r="E605" i="5"/>
  <c r="F605" i="5"/>
  <c r="G605" i="5"/>
  <c r="H605" i="5"/>
  <c r="L605" i="5"/>
  <c r="M605" i="5" s="1"/>
  <c r="E606" i="5"/>
  <c r="F606" i="5"/>
  <c r="G606" i="5"/>
  <c r="H606" i="5"/>
  <c r="L606" i="5"/>
  <c r="M606" i="5" s="1"/>
  <c r="E607" i="5"/>
  <c r="F607" i="5"/>
  <c r="G607" i="5"/>
  <c r="H607" i="5"/>
  <c r="L607" i="5"/>
  <c r="M607" i="5" s="1"/>
  <c r="E608" i="5"/>
  <c r="F608" i="5"/>
  <c r="G608" i="5"/>
  <c r="H608" i="5"/>
  <c r="L608" i="5"/>
  <c r="M608" i="5" s="1"/>
  <c r="E609" i="5"/>
  <c r="F609" i="5"/>
  <c r="G609" i="5"/>
  <c r="H609" i="5"/>
  <c r="L609" i="5"/>
  <c r="M609" i="5" s="1"/>
  <c r="E610" i="5"/>
  <c r="F610" i="5"/>
  <c r="G610" i="5"/>
  <c r="H610" i="5"/>
  <c r="L610" i="5"/>
  <c r="M610" i="5" s="1"/>
  <c r="E611" i="5"/>
  <c r="F611" i="5"/>
  <c r="G611" i="5"/>
  <c r="H611" i="5"/>
  <c r="L611" i="5"/>
  <c r="M611" i="5" s="1"/>
  <c r="E612" i="5"/>
  <c r="F612" i="5"/>
  <c r="G612" i="5"/>
  <c r="H612" i="5"/>
  <c r="L612" i="5"/>
  <c r="M612" i="5" s="1"/>
  <c r="E613" i="5"/>
  <c r="F613" i="5"/>
  <c r="G613" i="5"/>
  <c r="H613" i="5"/>
  <c r="L613" i="5"/>
  <c r="M613" i="5" s="1"/>
  <c r="E614" i="5"/>
  <c r="F614" i="5"/>
  <c r="G614" i="5"/>
  <c r="H614" i="5"/>
  <c r="L614" i="5"/>
  <c r="M614" i="5" s="1"/>
  <c r="E615" i="5"/>
  <c r="F615" i="5"/>
  <c r="G615" i="5"/>
  <c r="H615" i="5"/>
  <c r="L615" i="5"/>
  <c r="M615" i="5" s="1"/>
  <c r="E616" i="5"/>
  <c r="F616" i="5"/>
  <c r="G616" i="5"/>
  <c r="H616" i="5"/>
  <c r="L616" i="5"/>
  <c r="M616" i="5" s="1"/>
  <c r="E617" i="5"/>
  <c r="F617" i="5"/>
  <c r="G617" i="5"/>
  <c r="H617" i="5"/>
  <c r="L617" i="5"/>
  <c r="M617" i="5" s="1"/>
  <c r="E618" i="5"/>
  <c r="F618" i="5"/>
  <c r="G618" i="5"/>
  <c r="H618" i="5"/>
  <c r="L618" i="5"/>
  <c r="M618" i="5" s="1"/>
  <c r="E619" i="5"/>
  <c r="F619" i="5"/>
  <c r="G619" i="5"/>
  <c r="H619" i="5"/>
  <c r="L619" i="5"/>
  <c r="M619" i="5" s="1"/>
  <c r="E620" i="5"/>
  <c r="F620" i="5"/>
  <c r="G620" i="5"/>
  <c r="H620" i="5"/>
  <c r="L620" i="5"/>
  <c r="M620" i="5" s="1"/>
  <c r="E621" i="5"/>
  <c r="F621" i="5"/>
  <c r="G621" i="5"/>
  <c r="H621" i="5"/>
  <c r="L621" i="5"/>
  <c r="M621" i="5" s="1"/>
  <c r="E622" i="5"/>
  <c r="F622" i="5"/>
  <c r="G622" i="5"/>
  <c r="H622" i="5"/>
  <c r="L622" i="5"/>
  <c r="M622" i="5" s="1"/>
  <c r="E623" i="5"/>
  <c r="F623" i="5"/>
  <c r="G623" i="5"/>
  <c r="H623" i="5"/>
  <c r="L623" i="5"/>
  <c r="M623" i="5" s="1"/>
  <c r="E624" i="5"/>
  <c r="F624" i="5"/>
  <c r="G624" i="5"/>
  <c r="H624" i="5"/>
  <c r="L624" i="5"/>
  <c r="M624" i="5" s="1"/>
  <c r="E625" i="5"/>
  <c r="F625" i="5"/>
  <c r="G625" i="5"/>
  <c r="H625" i="5"/>
  <c r="L625" i="5"/>
  <c r="M625" i="5" s="1"/>
  <c r="E626" i="5"/>
  <c r="F626" i="5"/>
  <c r="G626" i="5"/>
  <c r="H626" i="5"/>
  <c r="L626" i="5"/>
  <c r="M626" i="5" s="1"/>
  <c r="E627" i="5"/>
  <c r="F627" i="5"/>
  <c r="G627" i="5"/>
  <c r="H627" i="5"/>
  <c r="L627" i="5"/>
  <c r="M627" i="5" s="1"/>
  <c r="E628" i="5"/>
  <c r="F628" i="5"/>
  <c r="G628" i="5"/>
  <c r="H628" i="5"/>
  <c r="L628" i="5"/>
  <c r="M628" i="5" s="1"/>
  <c r="E629" i="5"/>
  <c r="F629" i="5"/>
  <c r="G629" i="5"/>
  <c r="H629" i="5"/>
  <c r="L629" i="5"/>
  <c r="M629" i="5" s="1"/>
  <c r="E630" i="5"/>
  <c r="F630" i="5"/>
  <c r="G630" i="5"/>
  <c r="H630" i="5"/>
  <c r="L630" i="5"/>
  <c r="M630" i="5" s="1"/>
  <c r="E631" i="5"/>
  <c r="F631" i="5"/>
  <c r="G631" i="5"/>
  <c r="H631" i="5"/>
  <c r="L631" i="5"/>
  <c r="M631" i="5" s="1"/>
  <c r="E632" i="5"/>
  <c r="F632" i="5"/>
  <c r="G632" i="5"/>
  <c r="H632" i="5"/>
  <c r="L632" i="5"/>
  <c r="M632" i="5" s="1"/>
  <c r="E633" i="5"/>
  <c r="F633" i="5"/>
  <c r="G633" i="5"/>
  <c r="H633" i="5"/>
  <c r="L633" i="5"/>
  <c r="M633" i="5" s="1"/>
  <c r="E634" i="5"/>
  <c r="F634" i="5"/>
  <c r="G634" i="5"/>
  <c r="H634" i="5"/>
  <c r="L634" i="5"/>
  <c r="M634" i="5" s="1"/>
  <c r="E635" i="5"/>
  <c r="F635" i="5"/>
  <c r="G635" i="5"/>
  <c r="H635" i="5"/>
  <c r="L635" i="5"/>
  <c r="M635" i="5" s="1"/>
  <c r="E636" i="5"/>
  <c r="F636" i="5"/>
  <c r="G636" i="5"/>
  <c r="H636" i="5"/>
  <c r="L636" i="5"/>
  <c r="M636" i="5" s="1"/>
  <c r="E637" i="5"/>
  <c r="F637" i="5"/>
  <c r="G637" i="5"/>
  <c r="H637" i="5"/>
  <c r="L637" i="5"/>
  <c r="M637" i="5" s="1"/>
  <c r="E638" i="5"/>
  <c r="F638" i="5"/>
  <c r="G638" i="5"/>
  <c r="H638" i="5"/>
  <c r="L638" i="5"/>
  <c r="M638" i="5" s="1"/>
  <c r="E639" i="5"/>
  <c r="F639" i="5"/>
  <c r="G639" i="5"/>
  <c r="H639" i="5"/>
  <c r="L639" i="5"/>
  <c r="M639" i="5" s="1"/>
  <c r="E640" i="5"/>
  <c r="F640" i="5"/>
  <c r="G640" i="5"/>
  <c r="H640" i="5"/>
  <c r="L640" i="5"/>
  <c r="M640" i="5" s="1"/>
  <c r="E641" i="5"/>
  <c r="F641" i="5"/>
  <c r="G641" i="5"/>
  <c r="H641" i="5"/>
  <c r="L641" i="5"/>
  <c r="M641" i="5" s="1"/>
  <c r="E642" i="5"/>
  <c r="F642" i="5"/>
  <c r="G642" i="5"/>
  <c r="H642" i="5"/>
  <c r="L642" i="5"/>
  <c r="M642" i="5" s="1"/>
  <c r="E643" i="5"/>
  <c r="F643" i="5"/>
  <c r="G643" i="5"/>
  <c r="H643" i="5"/>
  <c r="L643" i="5"/>
  <c r="M643" i="5" s="1"/>
  <c r="E644" i="5"/>
  <c r="F644" i="5"/>
  <c r="G644" i="5"/>
  <c r="H644" i="5"/>
  <c r="L644" i="5"/>
  <c r="M644" i="5" s="1"/>
  <c r="E645" i="5"/>
  <c r="F645" i="5"/>
  <c r="G645" i="5"/>
  <c r="H645" i="5"/>
  <c r="L645" i="5"/>
  <c r="M645" i="5" s="1"/>
  <c r="E646" i="5"/>
  <c r="F646" i="5"/>
  <c r="G646" i="5"/>
  <c r="H646" i="5"/>
  <c r="L646" i="5"/>
  <c r="M646" i="5" s="1"/>
  <c r="E647" i="5"/>
  <c r="F647" i="5"/>
  <c r="G647" i="5"/>
  <c r="H647" i="5"/>
  <c r="L647" i="5"/>
  <c r="M647" i="5" s="1"/>
  <c r="E648" i="5"/>
  <c r="F648" i="5"/>
  <c r="G648" i="5"/>
  <c r="H648" i="5"/>
  <c r="L648" i="5"/>
  <c r="M648" i="5" s="1"/>
  <c r="E649" i="5"/>
  <c r="F649" i="5"/>
  <c r="G649" i="5"/>
  <c r="H649" i="5"/>
  <c r="L649" i="5"/>
  <c r="M649" i="5" s="1"/>
  <c r="E650" i="5"/>
  <c r="F650" i="5"/>
  <c r="G650" i="5"/>
  <c r="H650" i="5"/>
  <c r="L650" i="5"/>
  <c r="M650" i="5" s="1"/>
  <c r="E651" i="5"/>
  <c r="F651" i="5"/>
  <c r="G651" i="5"/>
  <c r="H651" i="5"/>
  <c r="L651" i="5"/>
  <c r="M651" i="5" s="1"/>
  <c r="E652" i="5"/>
  <c r="F652" i="5"/>
  <c r="G652" i="5"/>
  <c r="H652" i="5"/>
  <c r="L652" i="5"/>
  <c r="M652" i="5" s="1"/>
  <c r="E653" i="5"/>
  <c r="F653" i="5"/>
  <c r="G653" i="5"/>
  <c r="H653" i="5"/>
  <c r="L653" i="5"/>
  <c r="M653" i="5" s="1"/>
  <c r="E654" i="5"/>
  <c r="F654" i="5"/>
  <c r="G654" i="5"/>
  <c r="H654" i="5"/>
  <c r="L654" i="5"/>
  <c r="M654" i="5" s="1"/>
  <c r="E655" i="5"/>
  <c r="F655" i="5"/>
  <c r="G655" i="5"/>
  <c r="H655" i="5"/>
  <c r="L655" i="5"/>
  <c r="M655" i="5" s="1"/>
  <c r="E656" i="5"/>
  <c r="F656" i="5"/>
  <c r="G656" i="5"/>
  <c r="H656" i="5"/>
  <c r="L656" i="5"/>
  <c r="M656" i="5" s="1"/>
  <c r="E657" i="5"/>
  <c r="F657" i="5"/>
  <c r="G657" i="5"/>
  <c r="H657" i="5"/>
  <c r="L657" i="5"/>
  <c r="M657" i="5" s="1"/>
  <c r="E658" i="5"/>
  <c r="F658" i="5"/>
  <c r="G658" i="5"/>
  <c r="H658" i="5"/>
  <c r="L658" i="5"/>
  <c r="M658" i="5" s="1"/>
  <c r="E659" i="5"/>
  <c r="F659" i="5"/>
  <c r="G659" i="5"/>
  <c r="H659" i="5"/>
  <c r="L659" i="5"/>
  <c r="M659" i="5" s="1"/>
  <c r="E660" i="5"/>
  <c r="F660" i="5"/>
  <c r="G660" i="5"/>
  <c r="H660" i="5"/>
  <c r="L660" i="5"/>
  <c r="M660" i="5" s="1"/>
  <c r="E661" i="5"/>
  <c r="F661" i="5"/>
  <c r="G661" i="5"/>
  <c r="H661" i="5"/>
  <c r="L661" i="5"/>
  <c r="M661" i="5" s="1"/>
  <c r="E662" i="5"/>
  <c r="F662" i="5"/>
  <c r="G662" i="5"/>
  <c r="H662" i="5"/>
  <c r="L662" i="5"/>
  <c r="M662" i="5" s="1"/>
  <c r="E663" i="5"/>
  <c r="F663" i="5"/>
  <c r="G663" i="5"/>
  <c r="H663" i="5"/>
  <c r="L663" i="5"/>
  <c r="M663" i="5" s="1"/>
  <c r="E664" i="5"/>
  <c r="F664" i="5"/>
  <c r="G664" i="5"/>
  <c r="H664" i="5"/>
  <c r="L664" i="5"/>
  <c r="M664" i="5" s="1"/>
  <c r="E665" i="5"/>
  <c r="F665" i="5"/>
  <c r="G665" i="5"/>
  <c r="H665" i="5"/>
  <c r="L665" i="5"/>
  <c r="M665" i="5" s="1"/>
  <c r="E666" i="5"/>
  <c r="F666" i="5"/>
  <c r="G666" i="5"/>
  <c r="H666" i="5"/>
  <c r="L666" i="5"/>
  <c r="M666" i="5" s="1"/>
  <c r="E667" i="5"/>
  <c r="F667" i="5"/>
  <c r="G667" i="5"/>
  <c r="H667" i="5"/>
  <c r="L667" i="5"/>
  <c r="M667" i="5" s="1"/>
  <c r="E668" i="5"/>
  <c r="F668" i="5"/>
  <c r="G668" i="5"/>
  <c r="H668" i="5"/>
  <c r="L668" i="5"/>
  <c r="M668" i="5" s="1"/>
  <c r="E669" i="5"/>
  <c r="F669" i="5"/>
  <c r="G669" i="5"/>
  <c r="H669" i="5"/>
  <c r="L669" i="5"/>
  <c r="M669" i="5" s="1"/>
  <c r="E670" i="5"/>
  <c r="F670" i="5"/>
  <c r="G670" i="5"/>
  <c r="H670" i="5"/>
  <c r="L670" i="5"/>
  <c r="M670" i="5" s="1"/>
  <c r="E671" i="5"/>
  <c r="F671" i="5"/>
  <c r="G671" i="5"/>
  <c r="H671" i="5"/>
  <c r="L671" i="5"/>
  <c r="M671" i="5" s="1"/>
  <c r="E672" i="5"/>
  <c r="F672" i="5"/>
  <c r="G672" i="5"/>
  <c r="H672" i="5"/>
  <c r="L672" i="5"/>
  <c r="M672" i="5" s="1"/>
  <c r="E673" i="5"/>
  <c r="F673" i="5"/>
  <c r="G673" i="5"/>
  <c r="H673" i="5"/>
  <c r="L673" i="5"/>
  <c r="M673" i="5" s="1"/>
  <c r="E674" i="5"/>
  <c r="F674" i="5"/>
  <c r="G674" i="5"/>
  <c r="H674" i="5"/>
  <c r="L674" i="5"/>
  <c r="M674" i="5" s="1"/>
  <c r="E675" i="5"/>
  <c r="F675" i="5"/>
  <c r="G675" i="5"/>
  <c r="H675" i="5"/>
  <c r="L675" i="5"/>
  <c r="M675" i="5" s="1"/>
  <c r="E676" i="5"/>
  <c r="F676" i="5"/>
  <c r="G676" i="5"/>
  <c r="H676" i="5"/>
  <c r="L676" i="5"/>
  <c r="M676" i="5" s="1"/>
  <c r="E677" i="5"/>
  <c r="F677" i="5"/>
  <c r="G677" i="5"/>
  <c r="H677" i="5"/>
  <c r="L677" i="5"/>
  <c r="M677" i="5" s="1"/>
  <c r="E678" i="5"/>
  <c r="F678" i="5"/>
  <c r="G678" i="5"/>
  <c r="H678" i="5"/>
  <c r="L678" i="5"/>
  <c r="M678" i="5" s="1"/>
  <c r="E679" i="5"/>
  <c r="F679" i="5"/>
  <c r="G679" i="5"/>
  <c r="H679" i="5"/>
  <c r="L679" i="5"/>
  <c r="M679" i="5" s="1"/>
  <c r="E680" i="5"/>
  <c r="F680" i="5"/>
  <c r="G680" i="5"/>
  <c r="H680" i="5"/>
  <c r="L680" i="5"/>
  <c r="M680" i="5" s="1"/>
  <c r="E681" i="5"/>
  <c r="F681" i="5"/>
  <c r="G681" i="5"/>
  <c r="H681" i="5"/>
  <c r="L681" i="5"/>
  <c r="M681" i="5" s="1"/>
  <c r="E682" i="5"/>
  <c r="F682" i="5"/>
  <c r="G682" i="5"/>
  <c r="H682" i="5"/>
  <c r="L682" i="5"/>
  <c r="M682" i="5" s="1"/>
  <c r="E683" i="5"/>
  <c r="F683" i="5"/>
  <c r="G683" i="5"/>
  <c r="H683" i="5"/>
  <c r="L683" i="5"/>
  <c r="M683" i="5" s="1"/>
  <c r="E684" i="5"/>
  <c r="F684" i="5"/>
  <c r="G684" i="5"/>
  <c r="H684" i="5"/>
  <c r="L684" i="5"/>
  <c r="M684" i="5" s="1"/>
  <c r="E685" i="5"/>
  <c r="F685" i="5"/>
  <c r="G685" i="5"/>
  <c r="H685" i="5"/>
  <c r="L685" i="5"/>
  <c r="M685" i="5" s="1"/>
  <c r="E686" i="5"/>
  <c r="F686" i="5"/>
  <c r="G686" i="5"/>
  <c r="H686" i="5"/>
  <c r="L686" i="5"/>
  <c r="M686" i="5" s="1"/>
  <c r="E687" i="5"/>
  <c r="F687" i="5"/>
  <c r="G687" i="5"/>
  <c r="H687" i="5"/>
  <c r="L687" i="5"/>
  <c r="M687" i="5" s="1"/>
  <c r="E688" i="5"/>
  <c r="F688" i="5"/>
  <c r="G688" i="5"/>
  <c r="H688" i="5"/>
  <c r="L688" i="5"/>
  <c r="M688" i="5" s="1"/>
  <c r="E689" i="5"/>
  <c r="F689" i="5"/>
  <c r="G689" i="5"/>
  <c r="H689" i="5"/>
  <c r="L689" i="5"/>
  <c r="M689" i="5" s="1"/>
  <c r="E690" i="5"/>
  <c r="F690" i="5"/>
  <c r="G690" i="5"/>
  <c r="H690" i="5"/>
  <c r="L690" i="5"/>
  <c r="M690" i="5" s="1"/>
  <c r="E691" i="5"/>
  <c r="F691" i="5"/>
  <c r="G691" i="5"/>
  <c r="H691" i="5"/>
  <c r="L691" i="5"/>
  <c r="M691" i="5" s="1"/>
  <c r="E692" i="5"/>
  <c r="F692" i="5"/>
  <c r="G692" i="5"/>
  <c r="H692" i="5"/>
  <c r="L692" i="5"/>
  <c r="M692" i="5" s="1"/>
  <c r="E693" i="5"/>
  <c r="F693" i="5"/>
  <c r="G693" i="5"/>
  <c r="H693" i="5"/>
  <c r="L693" i="5"/>
  <c r="M693" i="5" s="1"/>
  <c r="E694" i="5"/>
  <c r="F694" i="5"/>
  <c r="G694" i="5"/>
  <c r="H694" i="5"/>
  <c r="L694" i="5"/>
  <c r="M694" i="5" s="1"/>
  <c r="E695" i="5"/>
  <c r="F695" i="5"/>
  <c r="G695" i="5"/>
  <c r="H695" i="5"/>
  <c r="L695" i="5"/>
  <c r="M695" i="5" s="1"/>
  <c r="E696" i="5"/>
  <c r="F696" i="5"/>
  <c r="G696" i="5"/>
  <c r="H696" i="5"/>
  <c r="L696" i="5"/>
  <c r="M696" i="5" s="1"/>
  <c r="E697" i="5"/>
  <c r="F697" i="5"/>
  <c r="G697" i="5"/>
  <c r="H697" i="5"/>
  <c r="L697" i="5"/>
  <c r="M697" i="5" s="1"/>
  <c r="E698" i="5"/>
  <c r="F698" i="5"/>
  <c r="G698" i="5"/>
  <c r="H698" i="5"/>
  <c r="L698" i="5"/>
  <c r="M698" i="5" s="1"/>
  <c r="E699" i="5"/>
  <c r="F699" i="5"/>
  <c r="G699" i="5"/>
  <c r="H699" i="5"/>
  <c r="L699" i="5"/>
  <c r="M699" i="5" s="1"/>
  <c r="E700" i="5"/>
  <c r="F700" i="5"/>
  <c r="G700" i="5"/>
  <c r="H700" i="5"/>
  <c r="L700" i="5"/>
  <c r="M700" i="5" s="1"/>
  <c r="E701" i="5"/>
  <c r="F701" i="5"/>
  <c r="G701" i="5"/>
  <c r="H701" i="5"/>
  <c r="L701" i="5"/>
  <c r="M701" i="5" s="1"/>
  <c r="E702" i="5"/>
  <c r="F702" i="5"/>
  <c r="G702" i="5"/>
  <c r="H702" i="5"/>
  <c r="L702" i="5"/>
  <c r="M702" i="5" s="1"/>
  <c r="E703" i="5"/>
  <c r="F703" i="5"/>
  <c r="G703" i="5"/>
  <c r="H703" i="5"/>
  <c r="L703" i="5"/>
  <c r="M703" i="5" s="1"/>
  <c r="E704" i="5"/>
  <c r="F704" i="5"/>
  <c r="G704" i="5"/>
  <c r="H704" i="5"/>
  <c r="L704" i="5"/>
  <c r="M704" i="5" s="1"/>
  <c r="E705" i="5"/>
  <c r="F705" i="5"/>
  <c r="G705" i="5"/>
  <c r="H705" i="5"/>
  <c r="L705" i="5"/>
  <c r="M705" i="5" s="1"/>
  <c r="E706" i="5"/>
  <c r="F706" i="5"/>
  <c r="G706" i="5"/>
  <c r="H706" i="5"/>
  <c r="L706" i="5"/>
  <c r="M706" i="5" s="1"/>
  <c r="E707" i="5"/>
  <c r="F707" i="5"/>
  <c r="G707" i="5"/>
  <c r="H707" i="5"/>
  <c r="L707" i="5"/>
  <c r="M707" i="5" s="1"/>
  <c r="E708" i="5"/>
  <c r="F708" i="5"/>
  <c r="G708" i="5"/>
  <c r="H708" i="5"/>
  <c r="L708" i="5"/>
  <c r="M708" i="5" s="1"/>
  <c r="E709" i="5"/>
  <c r="F709" i="5"/>
  <c r="G709" i="5"/>
  <c r="H709" i="5"/>
  <c r="L709" i="5"/>
  <c r="M709" i="5" s="1"/>
  <c r="E710" i="5"/>
  <c r="F710" i="5"/>
  <c r="G710" i="5"/>
  <c r="H710" i="5"/>
  <c r="L710" i="5"/>
  <c r="M710" i="5" s="1"/>
  <c r="E711" i="5"/>
  <c r="F711" i="5"/>
  <c r="G711" i="5"/>
  <c r="H711" i="5"/>
  <c r="L711" i="5"/>
  <c r="M711" i="5" s="1"/>
  <c r="E712" i="5"/>
  <c r="F712" i="5"/>
  <c r="G712" i="5"/>
  <c r="H712" i="5"/>
  <c r="L712" i="5"/>
  <c r="M712" i="5" s="1"/>
  <c r="E713" i="5"/>
  <c r="F713" i="5"/>
  <c r="G713" i="5"/>
  <c r="H713" i="5"/>
  <c r="L713" i="5"/>
  <c r="M713" i="5" s="1"/>
  <c r="E714" i="5"/>
  <c r="F714" i="5"/>
  <c r="G714" i="5"/>
  <c r="H714" i="5"/>
  <c r="L714" i="5"/>
  <c r="M714" i="5" s="1"/>
  <c r="E715" i="5"/>
  <c r="F715" i="5"/>
  <c r="G715" i="5"/>
  <c r="H715" i="5"/>
  <c r="L715" i="5"/>
  <c r="M715" i="5" s="1"/>
  <c r="E716" i="5"/>
  <c r="F716" i="5"/>
  <c r="G716" i="5"/>
  <c r="H716" i="5"/>
  <c r="L716" i="5"/>
  <c r="M716" i="5" s="1"/>
  <c r="E717" i="5"/>
  <c r="F717" i="5"/>
  <c r="G717" i="5"/>
  <c r="H717" i="5"/>
  <c r="L717" i="5"/>
  <c r="M717" i="5" s="1"/>
  <c r="E718" i="5"/>
  <c r="F718" i="5"/>
  <c r="G718" i="5"/>
  <c r="H718" i="5"/>
  <c r="L718" i="5"/>
  <c r="M718" i="5" s="1"/>
  <c r="E719" i="5"/>
  <c r="F719" i="5"/>
  <c r="G719" i="5"/>
  <c r="H719" i="5"/>
  <c r="L719" i="5"/>
  <c r="M719" i="5" s="1"/>
  <c r="E720" i="5"/>
  <c r="F720" i="5"/>
  <c r="G720" i="5"/>
  <c r="H720" i="5"/>
  <c r="L720" i="5"/>
  <c r="M720" i="5" s="1"/>
  <c r="E721" i="5"/>
  <c r="F721" i="5"/>
  <c r="G721" i="5"/>
  <c r="H721" i="5"/>
  <c r="L721" i="5"/>
  <c r="M721" i="5" s="1"/>
  <c r="E722" i="5"/>
  <c r="F722" i="5"/>
  <c r="G722" i="5"/>
  <c r="H722" i="5"/>
  <c r="L722" i="5"/>
  <c r="M722" i="5" s="1"/>
  <c r="E723" i="5"/>
  <c r="F723" i="5"/>
  <c r="G723" i="5"/>
  <c r="H723" i="5"/>
  <c r="L723" i="5"/>
  <c r="M723" i="5" s="1"/>
  <c r="E724" i="5"/>
  <c r="F724" i="5"/>
  <c r="G724" i="5"/>
  <c r="H724" i="5"/>
  <c r="L724" i="5"/>
  <c r="M724" i="5" s="1"/>
  <c r="E725" i="5"/>
  <c r="F725" i="5"/>
  <c r="G725" i="5"/>
  <c r="H725" i="5"/>
  <c r="L725" i="5"/>
  <c r="M725" i="5" s="1"/>
  <c r="E726" i="5"/>
  <c r="F726" i="5"/>
  <c r="G726" i="5"/>
  <c r="H726" i="5"/>
  <c r="L726" i="5"/>
  <c r="M726" i="5" s="1"/>
  <c r="E727" i="5"/>
  <c r="F727" i="5"/>
  <c r="G727" i="5"/>
  <c r="H727" i="5"/>
  <c r="L727" i="5"/>
  <c r="M727" i="5" s="1"/>
  <c r="E728" i="5"/>
  <c r="F728" i="5"/>
  <c r="G728" i="5"/>
  <c r="H728" i="5"/>
  <c r="L728" i="5"/>
  <c r="M728" i="5" s="1"/>
  <c r="E729" i="5"/>
  <c r="F729" i="5"/>
  <c r="G729" i="5"/>
  <c r="H729" i="5"/>
  <c r="L729" i="5"/>
  <c r="M729" i="5" s="1"/>
  <c r="E730" i="5"/>
  <c r="F730" i="5"/>
  <c r="G730" i="5"/>
  <c r="H730" i="5"/>
  <c r="L730" i="5"/>
  <c r="M730" i="5" s="1"/>
  <c r="E731" i="5"/>
  <c r="F731" i="5"/>
  <c r="G731" i="5"/>
  <c r="H731" i="5"/>
  <c r="L731" i="5"/>
  <c r="M731" i="5" s="1"/>
  <c r="E732" i="5"/>
  <c r="F732" i="5"/>
  <c r="G732" i="5"/>
  <c r="H732" i="5"/>
  <c r="L732" i="5"/>
  <c r="M732" i="5" s="1"/>
  <c r="E733" i="5"/>
  <c r="F733" i="5"/>
  <c r="G733" i="5"/>
  <c r="H733" i="5"/>
  <c r="L733" i="5"/>
  <c r="M733" i="5" s="1"/>
  <c r="E734" i="5"/>
  <c r="F734" i="5"/>
  <c r="G734" i="5"/>
  <c r="H734" i="5"/>
  <c r="L734" i="5"/>
  <c r="M734" i="5" s="1"/>
  <c r="E735" i="5"/>
  <c r="F735" i="5"/>
  <c r="G735" i="5"/>
  <c r="H735" i="5"/>
  <c r="L735" i="5"/>
  <c r="M735" i="5" s="1"/>
  <c r="E736" i="5"/>
  <c r="F736" i="5"/>
  <c r="G736" i="5"/>
  <c r="H736" i="5"/>
  <c r="L736" i="5"/>
  <c r="M736" i="5" s="1"/>
  <c r="E737" i="5"/>
  <c r="F737" i="5"/>
  <c r="G737" i="5"/>
  <c r="H737" i="5"/>
  <c r="L737" i="5"/>
  <c r="M737" i="5" s="1"/>
  <c r="E738" i="5"/>
  <c r="F738" i="5"/>
  <c r="G738" i="5"/>
  <c r="H738" i="5"/>
  <c r="L738" i="5"/>
  <c r="M738" i="5" s="1"/>
  <c r="A739" i="5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B739" i="5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C739" i="5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E739" i="5"/>
  <c r="F739" i="5"/>
  <c r="G739" i="5"/>
  <c r="H739" i="5"/>
  <c r="L739" i="5"/>
  <c r="M739" i="5" s="1"/>
  <c r="E740" i="5"/>
  <c r="F740" i="5"/>
  <c r="G740" i="5"/>
  <c r="H740" i="5"/>
  <c r="L740" i="5"/>
  <c r="M740" i="5" s="1"/>
  <c r="E741" i="5"/>
  <c r="F741" i="5"/>
  <c r="G741" i="5"/>
  <c r="H741" i="5"/>
  <c r="L741" i="5"/>
  <c r="M741" i="5" s="1"/>
  <c r="E742" i="5"/>
  <c r="F742" i="5"/>
  <c r="G742" i="5"/>
  <c r="H742" i="5"/>
  <c r="L742" i="5"/>
  <c r="M742" i="5" s="1"/>
  <c r="E743" i="5"/>
  <c r="F743" i="5"/>
  <c r="G743" i="5"/>
  <c r="H743" i="5"/>
  <c r="L743" i="5"/>
  <c r="M743" i="5" s="1"/>
  <c r="E744" i="5"/>
  <c r="F744" i="5"/>
  <c r="G744" i="5"/>
  <c r="H744" i="5"/>
  <c r="L744" i="5"/>
  <c r="M744" i="5" s="1"/>
  <c r="E745" i="5"/>
  <c r="F745" i="5"/>
  <c r="G745" i="5"/>
  <c r="H745" i="5"/>
  <c r="L745" i="5"/>
  <c r="M745" i="5" s="1"/>
  <c r="E746" i="5"/>
  <c r="F746" i="5"/>
  <c r="G746" i="5"/>
  <c r="H746" i="5"/>
  <c r="L746" i="5"/>
  <c r="M746" i="5" s="1"/>
  <c r="E747" i="5"/>
  <c r="F747" i="5"/>
  <c r="G747" i="5"/>
  <c r="H747" i="5"/>
  <c r="L747" i="5"/>
  <c r="M747" i="5" s="1"/>
  <c r="E748" i="5"/>
  <c r="F748" i="5"/>
  <c r="G748" i="5"/>
  <c r="H748" i="5"/>
  <c r="L748" i="5"/>
  <c r="M748" i="5" s="1"/>
  <c r="E749" i="5"/>
  <c r="F749" i="5"/>
  <c r="G749" i="5"/>
  <c r="H749" i="5"/>
  <c r="L749" i="5"/>
  <c r="M749" i="5" s="1"/>
  <c r="E750" i="5"/>
  <c r="F750" i="5"/>
  <c r="G750" i="5"/>
  <c r="H750" i="5"/>
  <c r="L750" i="5"/>
  <c r="M750" i="5" s="1"/>
  <c r="E751" i="5"/>
  <c r="F751" i="5"/>
  <c r="G751" i="5"/>
  <c r="H751" i="5"/>
  <c r="L751" i="5"/>
  <c r="M751" i="5" s="1"/>
  <c r="E752" i="5"/>
  <c r="F752" i="5"/>
  <c r="G752" i="5"/>
  <c r="H752" i="5"/>
  <c r="L752" i="5"/>
  <c r="M752" i="5" s="1"/>
  <c r="E753" i="5"/>
  <c r="F753" i="5"/>
  <c r="G753" i="5"/>
  <c r="H753" i="5"/>
  <c r="L753" i="5"/>
  <c r="M753" i="5" s="1"/>
  <c r="E754" i="5"/>
  <c r="F754" i="5"/>
  <c r="G754" i="5"/>
  <c r="H754" i="5"/>
  <c r="L754" i="5"/>
  <c r="M754" i="5" s="1"/>
  <c r="E755" i="5"/>
  <c r="F755" i="5"/>
  <c r="G755" i="5"/>
  <c r="H755" i="5"/>
  <c r="L755" i="5"/>
  <c r="M755" i="5" s="1"/>
  <c r="E756" i="5"/>
  <c r="F756" i="5"/>
  <c r="G756" i="5"/>
  <c r="H756" i="5"/>
  <c r="L756" i="5"/>
  <c r="M756" i="5" s="1"/>
  <c r="E757" i="5"/>
  <c r="F757" i="5"/>
  <c r="G757" i="5"/>
  <c r="H757" i="5"/>
  <c r="L757" i="5"/>
  <c r="M757" i="5" s="1"/>
  <c r="E758" i="5"/>
  <c r="F758" i="5"/>
  <c r="G758" i="5"/>
  <c r="H758" i="5"/>
  <c r="L758" i="5"/>
  <c r="M758" i="5" s="1"/>
  <c r="E759" i="5"/>
  <c r="F759" i="5"/>
  <c r="G759" i="5"/>
  <c r="H759" i="5"/>
  <c r="L759" i="5"/>
  <c r="M759" i="5" s="1"/>
  <c r="E760" i="5"/>
  <c r="F760" i="5"/>
  <c r="G760" i="5"/>
  <c r="H760" i="5"/>
  <c r="L760" i="5"/>
  <c r="M760" i="5" s="1"/>
  <c r="E761" i="5"/>
  <c r="F761" i="5"/>
  <c r="G761" i="5"/>
  <c r="H761" i="5"/>
  <c r="L761" i="5"/>
  <c r="M761" i="5" s="1"/>
  <c r="E762" i="5"/>
  <c r="F762" i="5"/>
  <c r="G762" i="5"/>
  <c r="H762" i="5"/>
  <c r="L762" i="5"/>
  <c r="M762" i="5" s="1"/>
  <c r="E763" i="5"/>
  <c r="F763" i="5"/>
  <c r="G763" i="5"/>
  <c r="H763" i="5"/>
  <c r="L763" i="5"/>
  <c r="M763" i="5" s="1"/>
  <c r="E764" i="5"/>
  <c r="F764" i="5"/>
  <c r="G764" i="5"/>
  <c r="H764" i="5"/>
  <c r="L764" i="5"/>
  <c r="M764" i="5" s="1"/>
  <c r="E765" i="5"/>
  <c r="F765" i="5"/>
  <c r="G765" i="5"/>
  <c r="H765" i="5"/>
  <c r="L765" i="5"/>
  <c r="M765" i="5" s="1"/>
  <c r="E766" i="5"/>
  <c r="F766" i="5"/>
  <c r="G766" i="5"/>
  <c r="H766" i="5"/>
  <c r="L766" i="5"/>
  <c r="M766" i="5" s="1"/>
  <c r="E767" i="5"/>
  <c r="F767" i="5"/>
  <c r="G767" i="5"/>
  <c r="H767" i="5"/>
  <c r="L767" i="5"/>
  <c r="M767" i="5" s="1"/>
  <c r="E768" i="5"/>
  <c r="F768" i="5"/>
  <c r="G768" i="5"/>
  <c r="H768" i="5"/>
  <c r="L768" i="5"/>
  <c r="M768" i="5" s="1"/>
  <c r="E769" i="5"/>
  <c r="F769" i="5"/>
  <c r="G769" i="5"/>
  <c r="H769" i="5"/>
  <c r="L769" i="5"/>
  <c r="M769" i="5" s="1"/>
  <c r="E770" i="5"/>
  <c r="F770" i="5"/>
  <c r="G770" i="5"/>
  <c r="H770" i="5"/>
  <c r="L770" i="5"/>
  <c r="M770" i="5" s="1"/>
  <c r="E771" i="5"/>
  <c r="F771" i="5"/>
  <c r="G771" i="5"/>
  <c r="H771" i="5"/>
  <c r="L771" i="5"/>
  <c r="M771" i="5" s="1"/>
  <c r="E772" i="5"/>
  <c r="F772" i="5"/>
  <c r="G772" i="5"/>
  <c r="H772" i="5"/>
  <c r="L772" i="5"/>
  <c r="M772" i="5" s="1"/>
  <c r="E773" i="5"/>
  <c r="F773" i="5"/>
  <c r="G773" i="5"/>
  <c r="H773" i="5"/>
  <c r="L773" i="5"/>
  <c r="M773" i="5" s="1"/>
  <c r="E774" i="5"/>
  <c r="F774" i="5"/>
  <c r="G774" i="5"/>
  <c r="H774" i="5"/>
  <c r="L774" i="5"/>
  <c r="M774" i="5" s="1"/>
  <c r="E775" i="5"/>
  <c r="F775" i="5"/>
  <c r="G775" i="5"/>
  <c r="H775" i="5"/>
  <c r="L775" i="5"/>
  <c r="M775" i="5" s="1"/>
  <c r="E776" i="5"/>
  <c r="F776" i="5"/>
  <c r="G776" i="5"/>
  <c r="H776" i="5"/>
  <c r="L776" i="5"/>
  <c r="M776" i="5" s="1"/>
  <c r="E777" i="5"/>
  <c r="F777" i="5"/>
  <c r="G777" i="5"/>
  <c r="H777" i="5"/>
  <c r="L777" i="5"/>
  <c r="M777" i="5" s="1"/>
  <c r="E778" i="5"/>
  <c r="F778" i="5"/>
  <c r="G778" i="5"/>
  <c r="H778" i="5"/>
  <c r="L778" i="5"/>
  <c r="M778" i="5" s="1"/>
  <c r="E779" i="5"/>
  <c r="F779" i="5"/>
  <c r="G779" i="5"/>
  <c r="H779" i="5"/>
  <c r="L779" i="5"/>
  <c r="M779" i="5" s="1"/>
  <c r="E780" i="5"/>
  <c r="F780" i="5"/>
  <c r="G780" i="5"/>
  <c r="H780" i="5"/>
  <c r="L780" i="5"/>
  <c r="M780" i="5" s="1"/>
  <c r="E781" i="5"/>
  <c r="F781" i="5"/>
  <c r="G781" i="5"/>
  <c r="H781" i="5"/>
  <c r="L781" i="5"/>
  <c r="M781" i="5" s="1"/>
  <c r="E782" i="5"/>
  <c r="F782" i="5"/>
  <c r="G782" i="5"/>
  <c r="H782" i="5"/>
  <c r="L782" i="5"/>
  <c r="M782" i="5" s="1"/>
  <c r="E783" i="5"/>
  <c r="F783" i="5"/>
  <c r="G783" i="5"/>
  <c r="H783" i="5"/>
  <c r="L783" i="5"/>
  <c r="M783" i="5" s="1"/>
  <c r="E784" i="5"/>
  <c r="F784" i="5"/>
  <c r="G784" i="5"/>
  <c r="H784" i="5"/>
  <c r="L784" i="5"/>
  <c r="M784" i="5" s="1"/>
  <c r="E785" i="5"/>
  <c r="F785" i="5"/>
  <c r="G785" i="5"/>
  <c r="H785" i="5"/>
  <c r="L785" i="5"/>
  <c r="M785" i="5" s="1"/>
  <c r="E786" i="5"/>
  <c r="F786" i="5"/>
  <c r="G786" i="5"/>
  <c r="H786" i="5"/>
  <c r="L786" i="5"/>
  <c r="M786" i="5" s="1"/>
  <c r="E787" i="5"/>
  <c r="F787" i="5"/>
  <c r="G787" i="5"/>
  <c r="H787" i="5"/>
  <c r="L787" i="5"/>
  <c r="M787" i="5" s="1"/>
  <c r="E788" i="5"/>
  <c r="F788" i="5"/>
  <c r="G788" i="5"/>
  <c r="H788" i="5"/>
  <c r="L788" i="5"/>
  <c r="M788" i="5" s="1"/>
  <c r="E789" i="5"/>
  <c r="F789" i="5"/>
  <c r="G789" i="5"/>
  <c r="H789" i="5"/>
  <c r="L789" i="5"/>
  <c r="M789" i="5" s="1"/>
  <c r="E790" i="5"/>
  <c r="F790" i="5"/>
  <c r="G790" i="5"/>
  <c r="H790" i="5"/>
  <c r="L790" i="5"/>
  <c r="M790" i="5" s="1"/>
  <c r="E791" i="5"/>
  <c r="F791" i="5"/>
  <c r="G791" i="5"/>
  <c r="H791" i="5"/>
  <c r="L791" i="5"/>
  <c r="M791" i="5" s="1"/>
  <c r="E792" i="5"/>
  <c r="F792" i="5"/>
  <c r="G792" i="5"/>
  <c r="H792" i="5"/>
  <c r="L792" i="5"/>
  <c r="M792" i="5" s="1"/>
  <c r="E793" i="5"/>
  <c r="F793" i="5"/>
  <c r="G793" i="5"/>
  <c r="H793" i="5"/>
  <c r="L793" i="5"/>
  <c r="M793" i="5" s="1"/>
  <c r="E794" i="5"/>
  <c r="F794" i="5"/>
  <c r="G794" i="5"/>
  <c r="H794" i="5"/>
  <c r="L794" i="5"/>
  <c r="M794" i="5" s="1"/>
  <c r="E795" i="5"/>
  <c r="F795" i="5"/>
  <c r="G795" i="5"/>
  <c r="H795" i="5"/>
  <c r="L795" i="5"/>
  <c r="M795" i="5" s="1"/>
  <c r="E796" i="5"/>
  <c r="F796" i="5"/>
  <c r="G796" i="5"/>
  <c r="H796" i="5"/>
  <c r="L796" i="5"/>
  <c r="M796" i="5" s="1"/>
  <c r="E797" i="5"/>
  <c r="F797" i="5"/>
  <c r="G797" i="5"/>
  <c r="H797" i="5"/>
  <c r="L797" i="5"/>
  <c r="M797" i="5" s="1"/>
  <c r="E798" i="5"/>
  <c r="F798" i="5"/>
  <c r="G798" i="5"/>
  <c r="H798" i="5"/>
  <c r="L798" i="5"/>
  <c r="M798" i="5" s="1"/>
  <c r="E799" i="5"/>
  <c r="F799" i="5"/>
  <c r="G799" i="5"/>
  <c r="H799" i="5"/>
  <c r="L799" i="5"/>
  <c r="M799" i="5" s="1"/>
  <c r="E800" i="5"/>
  <c r="F800" i="5"/>
  <c r="G800" i="5"/>
  <c r="H800" i="5"/>
  <c r="L800" i="5"/>
  <c r="M800" i="5" s="1"/>
  <c r="E801" i="5"/>
  <c r="F801" i="5"/>
  <c r="G801" i="5"/>
  <c r="H801" i="5"/>
  <c r="L801" i="5"/>
  <c r="M801" i="5" s="1"/>
  <c r="E802" i="5"/>
  <c r="F802" i="5"/>
  <c r="G802" i="5"/>
  <c r="H802" i="5"/>
  <c r="L802" i="5"/>
  <c r="M802" i="5" s="1"/>
  <c r="E803" i="5"/>
  <c r="F803" i="5"/>
  <c r="G803" i="5"/>
  <c r="H803" i="5"/>
  <c r="L803" i="5"/>
  <c r="M803" i="5" s="1"/>
  <c r="E804" i="5"/>
  <c r="F804" i="5"/>
  <c r="G804" i="5"/>
  <c r="H804" i="5"/>
  <c r="L804" i="5"/>
  <c r="M804" i="5" s="1"/>
  <c r="E805" i="5"/>
  <c r="F805" i="5"/>
  <c r="G805" i="5"/>
  <c r="H805" i="5"/>
  <c r="L805" i="5"/>
  <c r="M805" i="5" s="1"/>
  <c r="E806" i="5"/>
  <c r="F806" i="5"/>
  <c r="G806" i="5"/>
  <c r="H806" i="5"/>
  <c r="L806" i="5"/>
  <c r="M806" i="5" s="1"/>
  <c r="E807" i="5"/>
  <c r="F807" i="5"/>
  <c r="G807" i="5"/>
  <c r="H807" i="5"/>
  <c r="L807" i="5"/>
  <c r="M807" i="5" s="1"/>
  <c r="E808" i="5"/>
  <c r="F808" i="5"/>
  <c r="G808" i="5"/>
  <c r="H808" i="5"/>
  <c r="L808" i="5"/>
  <c r="M808" i="5" s="1"/>
  <c r="E809" i="5"/>
  <c r="F809" i="5"/>
  <c r="G809" i="5"/>
  <c r="H809" i="5"/>
  <c r="L809" i="5"/>
  <c r="M809" i="5" s="1"/>
  <c r="E810" i="5"/>
  <c r="F810" i="5"/>
  <c r="G810" i="5"/>
  <c r="H810" i="5"/>
  <c r="L810" i="5"/>
  <c r="M810" i="5" s="1"/>
  <c r="E811" i="5"/>
  <c r="F811" i="5"/>
  <c r="G811" i="5"/>
  <c r="H811" i="5"/>
  <c r="L811" i="5"/>
  <c r="M811" i="5" s="1"/>
  <c r="E812" i="5"/>
  <c r="F812" i="5"/>
  <c r="G812" i="5"/>
  <c r="H812" i="5"/>
  <c r="L812" i="5"/>
  <c r="M812" i="5" s="1"/>
  <c r="E813" i="5"/>
  <c r="F813" i="5"/>
  <c r="G813" i="5"/>
  <c r="H813" i="5"/>
  <c r="L813" i="5"/>
  <c r="M813" i="5" s="1"/>
  <c r="E814" i="5"/>
  <c r="F814" i="5"/>
  <c r="G814" i="5"/>
  <c r="H814" i="5"/>
  <c r="L814" i="5"/>
  <c r="M814" i="5" s="1"/>
  <c r="E815" i="5"/>
  <c r="F815" i="5"/>
  <c r="G815" i="5"/>
  <c r="H815" i="5"/>
  <c r="L815" i="5"/>
  <c r="M815" i="5" s="1"/>
  <c r="E816" i="5"/>
  <c r="F816" i="5"/>
  <c r="G816" i="5"/>
  <c r="H816" i="5"/>
  <c r="L816" i="5"/>
  <c r="M816" i="5" s="1"/>
  <c r="E817" i="5"/>
  <c r="F817" i="5"/>
  <c r="G817" i="5"/>
  <c r="H817" i="5"/>
  <c r="L817" i="5"/>
  <c r="M817" i="5" s="1"/>
  <c r="E818" i="5"/>
  <c r="F818" i="5"/>
  <c r="G818" i="5"/>
  <c r="H818" i="5"/>
  <c r="L818" i="5"/>
  <c r="M818" i="5" s="1"/>
  <c r="E819" i="5"/>
  <c r="F819" i="5"/>
  <c r="G819" i="5"/>
  <c r="H819" i="5"/>
  <c r="L819" i="5"/>
  <c r="M819" i="5" s="1"/>
  <c r="E820" i="5"/>
  <c r="F820" i="5"/>
  <c r="G820" i="5"/>
  <c r="H820" i="5"/>
  <c r="L820" i="5"/>
  <c r="M820" i="5" s="1"/>
  <c r="E821" i="5"/>
  <c r="F821" i="5"/>
  <c r="G821" i="5"/>
  <c r="H821" i="5"/>
  <c r="L821" i="5"/>
  <c r="M821" i="5" s="1"/>
  <c r="E822" i="5"/>
  <c r="F822" i="5"/>
  <c r="G822" i="5"/>
  <c r="H822" i="5"/>
  <c r="L822" i="5"/>
  <c r="M822" i="5" s="1"/>
  <c r="E823" i="5"/>
  <c r="F823" i="5"/>
  <c r="G823" i="5"/>
  <c r="H823" i="5"/>
  <c r="L823" i="5"/>
  <c r="M823" i="5" s="1"/>
  <c r="E824" i="5"/>
  <c r="F824" i="5"/>
  <c r="G824" i="5"/>
  <c r="H824" i="5"/>
  <c r="L824" i="5"/>
  <c r="M824" i="5" s="1"/>
  <c r="E825" i="5"/>
  <c r="F825" i="5"/>
  <c r="G825" i="5"/>
  <c r="H825" i="5"/>
  <c r="L825" i="5"/>
  <c r="M825" i="5" s="1"/>
  <c r="E826" i="5"/>
  <c r="F826" i="5"/>
  <c r="G826" i="5"/>
  <c r="H826" i="5"/>
  <c r="L826" i="5"/>
  <c r="M826" i="5" s="1"/>
  <c r="E827" i="5"/>
  <c r="F827" i="5"/>
  <c r="G827" i="5"/>
  <c r="H827" i="5"/>
  <c r="L827" i="5"/>
  <c r="M827" i="5" s="1"/>
  <c r="E828" i="5"/>
  <c r="F828" i="5"/>
  <c r="G828" i="5"/>
  <c r="H828" i="5"/>
  <c r="L828" i="5"/>
  <c r="M828" i="5" s="1"/>
  <c r="E829" i="5"/>
  <c r="F829" i="5"/>
  <c r="G829" i="5"/>
  <c r="H829" i="5"/>
  <c r="L829" i="5"/>
  <c r="M829" i="5" s="1"/>
  <c r="E830" i="5"/>
  <c r="F830" i="5"/>
  <c r="G830" i="5"/>
  <c r="H830" i="5"/>
  <c r="L830" i="5"/>
  <c r="M830" i="5" s="1"/>
  <c r="E831" i="5"/>
  <c r="F831" i="5"/>
  <c r="G831" i="5"/>
  <c r="H831" i="5"/>
  <c r="L831" i="5"/>
  <c r="M831" i="5" s="1"/>
  <c r="E832" i="5"/>
  <c r="F832" i="5"/>
  <c r="G832" i="5"/>
  <c r="H832" i="5"/>
  <c r="L832" i="5"/>
  <c r="M832" i="5" s="1"/>
  <c r="E833" i="5"/>
  <c r="F833" i="5"/>
  <c r="G833" i="5"/>
  <c r="H833" i="5"/>
  <c r="L833" i="5"/>
  <c r="M833" i="5" s="1"/>
  <c r="E834" i="5"/>
  <c r="F834" i="5"/>
  <c r="G834" i="5"/>
  <c r="H834" i="5"/>
  <c r="L834" i="5"/>
  <c r="M834" i="5" s="1"/>
  <c r="E835" i="5"/>
  <c r="F835" i="5"/>
  <c r="G835" i="5"/>
  <c r="H835" i="5"/>
  <c r="L835" i="5"/>
  <c r="M835" i="5" s="1"/>
  <c r="E836" i="5"/>
  <c r="F836" i="5"/>
  <c r="G836" i="5"/>
  <c r="H836" i="5"/>
  <c r="L836" i="5"/>
  <c r="M836" i="5" s="1"/>
  <c r="E837" i="5"/>
  <c r="F837" i="5"/>
  <c r="G837" i="5"/>
  <c r="H837" i="5"/>
  <c r="L837" i="5"/>
  <c r="M837" i="5" s="1"/>
  <c r="E838" i="5"/>
  <c r="F838" i="5"/>
  <c r="G838" i="5"/>
  <c r="H838" i="5"/>
  <c r="L838" i="5"/>
  <c r="M838" i="5" s="1"/>
  <c r="E839" i="5"/>
  <c r="F839" i="5"/>
  <c r="G839" i="5"/>
  <c r="H839" i="5"/>
  <c r="L839" i="5"/>
  <c r="M839" i="5" s="1"/>
  <c r="E840" i="5"/>
  <c r="F840" i="5"/>
  <c r="G840" i="5"/>
  <c r="H840" i="5"/>
  <c r="L840" i="5"/>
  <c r="M840" i="5" s="1"/>
  <c r="E841" i="5"/>
  <c r="F841" i="5"/>
  <c r="G841" i="5"/>
  <c r="H841" i="5"/>
  <c r="L841" i="5"/>
  <c r="M841" i="5" s="1"/>
  <c r="E842" i="5"/>
  <c r="F842" i="5"/>
  <c r="G842" i="5"/>
  <c r="H842" i="5"/>
  <c r="L842" i="5"/>
  <c r="M842" i="5" s="1"/>
  <c r="E843" i="5"/>
  <c r="F843" i="5"/>
  <c r="G843" i="5"/>
  <c r="H843" i="5"/>
  <c r="L843" i="5"/>
  <c r="M843" i="5" s="1"/>
  <c r="E844" i="5"/>
  <c r="F844" i="5"/>
  <c r="G844" i="5"/>
  <c r="H844" i="5"/>
  <c r="L844" i="5"/>
  <c r="M844" i="5" s="1"/>
  <c r="E845" i="5"/>
  <c r="F845" i="5"/>
  <c r="G845" i="5"/>
  <c r="H845" i="5"/>
  <c r="L845" i="5"/>
  <c r="M845" i="5" s="1"/>
  <c r="E846" i="5"/>
  <c r="F846" i="5"/>
  <c r="G846" i="5"/>
  <c r="H846" i="5"/>
  <c r="L846" i="5"/>
  <c r="M846" i="5" s="1"/>
  <c r="E847" i="5"/>
  <c r="F847" i="5"/>
  <c r="G847" i="5"/>
  <c r="H847" i="5"/>
  <c r="L847" i="5"/>
  <c r="M847" i="5" s="1"/>
  <c r="E848" i="5"/>
  <c r="F848" i="5"/>
  <c r="G848" i="5"/>
  <c r="H848" i="5"/>
  <c r="L848" i="5"/>
  <c r="M848" i="5" s="1"/>
  <c r="E849" i="5"/>
  <c r="F849" i="5"/>
  <c r="G849" i="5"/>
  <c r="H849" i="5"/>
  <c r="L849" i="5"/>
  <c r="M849" i="5" s="1"/>
  <c r="E850" i="5"/>
  <c r="F850" i="5"/>
  <c r="G850" i="5"/>
  <c r="H850" i="5"/>
  <c r="L850" i="5"/>
  <c r="M850" i="5" s="1"/>
  <c r="E851" i="5"/>
  <c r="F851" i="5"/>
  <c r="G851" i="5"/>
  <c r="H851" i="5"/>
  <c r="L851" i="5"/>
  <c r="M851" i="5" s="1"/>
  <c r="E852" i="5"/>
  <c r="F852" i="5"/>
  <c r="G852" i="5"/>
  <c r="H852" i="5"/>
  <c r="L852" i="5"/>
  <c r="M852" i="5" s="1"/>
  <c r="E853" i="5"/>
  <c r="F853" i="5"/>
  <c r="G853" i="5"/>
  <c r="H853" i="5"/>
  <c r="L853" i="5"/>
  <c r="M853" i="5" s="1"/>
  <c r="E854" i="5"/>
  <c r="F854" i="5"/>
  <c r="G854" i="5"/>
  <c r="H854" i="5"/>
  <c r="L854" i="5"/>
  <c r="M854" i="5" s="1"/>
  <c r="E855" i="5"/>
  <c r="F855" i="5"/>
  <c r="G855" i="5"/>
  <c r="H855" i="5"/>
  <c r="L855" i="5"/>
  <c r="M855" i="5" s="1"/>
  <c r="E856" i="5"/>
  <c r="F856" i="5"/>
  <c r="G856" i="5"/>
  <c r="H856" i="5"/>
  <c r="L856" i="5"/>
  <c r="M856" i="5" s="1"/>
  <c r="E857" i="5"/>
  <c r="F857" i="5"/>
  <c r="G857" i="5"/>
  <c r="H857" i="5"/>
  <c r="L857" i="5"/>
  <c r="M857" i="5" s="1"/>
  <c r="E858" i="5"/>
  <c r="F858" i="5"/>
  <c r="G858" i="5"/>
  <c r="H858" i="5"/>
  <c r="L858" i="5"/>
  <c r="M858" i="5" s="1"/>
  <c r="E859" i="5"/>
  <c r="F859" i="5"/>
  <c r="G859" i="5"/>
  <c r="H859" i="5"/>
  <c r="L859" i="5"/>
  <c r="M859" i="5" s="1"/>
  <c r="E860" i="5"/>
  <c r="F860" i="5"/>
  <c r="G860" i="5"/>
  <c r="H860" i="5"/>
  <c r="L860" i="5"/>
  <c r="M860" i="5" s="1"/>
  <c r="E861" i="5"/>
  <c r="F861" i="5"/>
  <c r="G861" i="5"/>
  <c r="H861" i="5"/>
  <c r="L861" i="5"/>
  <c r="M861" i="5" s="1"/>
  <c r="E862" i="5"/>
  <c r="F862" i="5"/>
  <c r="G862" i="5"/>
  <c r="H862" i="5"/>
  <c r="L862" i="5"/>
  <c r="M862" i="5" s="1"/>
  <c r="E863" i="5"/>
  <c r="F863" i="5"/>
  <c r="G863" i="5"/>
  <c r="H863" i="5"/>
  <c r="L863" i="5"/>
  <c r="M863" i="5" s="1"/>
  <c r="E864" i="5"/>
  <c r="F864" i="5"/>
  <c r="G864" i="5"/>
  <c r="H864" i="5"/>
  <c r="L864" i="5"/>
  <c r="M864" i="5" s="1"/>
  <c r="E865" i="5"/>
  <c r="F865" i="5"/>
  <c r="G865" i="5"/>
  <c r="H865" i="5"/>
  <c r="L865" i="5"/>
  <c r="M865" i="5" s="1"/>
  <c r="E866" i="5"/>
  <c r="F866" i="5"/>
  <c r="G866" i="5"/>
  <c r="H866" i="5"/>
  <c r="L866" i="5"/>
  <c r="M866" i="5" s="1"/>
  <c r="E867" i="5"/>
  <c r="F867" i="5"/>
  <c r="G867" i="5"/>
  <c r="H867" i="5"/>
  <c r="L867" i="5"/>
  <c r="M867" i="5" s="1"/>
  <c r="E868" i="5"/>
  <c r="F868" i="5"/>
  <c r="G868" i="5"/>
  <c r="H868" i="5"/>
  <c r="L868" i="5"/>
  <c r="M868" i="5" s="1"/>
  <c r="E869" i="5"/>
  <c r="F869" i="5"/>
  <c r="G869" i="5"/>
  <c r="H869" i="5"/>
  <c r="L869" i="5"/>
  <c r="M869" i="5" s="1"/>
  <c r="E870" i="5"/>
  <c r="F870" i="5"/>
  <c r="G870" i="5"/>
  <c r="H870" i="5"/>
  <c r="L870" i="5"/>
  <c r="M870" i="5" s="1"/>
  <c r="E871" i="5"/>
  <c r="F871" i="5"/>
  <c r="G871" i="5"/>
  <c r="H871" i="5"/>
  <c r="L871" i="5"/>
  <c r="M871" i="5" s="1"/>
  <c r="E872" i="5"/>
  <c r="F872" i="5"/>
  <c r="G872" i="5"/>
  <c r="H872" i="5"/>
  <c r="L872" i="5"/>
  <c r="M872" i="5" s="1"/>
  <c r="E873" i="5"/>
  <c r="F873" i="5"/>
  <c r="G873" i="5"/>
  <c r="H873" i="5"/>
  <c r="L873" i="5"/>
  <c r="M873" i="5" s="1"/>
  <c r="E874" i="5"/>
  <c r="F874" i="5"/>
  <c r="G874" i="5"/>
  <c r="H874" i="5"/>
  <c r="L874" i="5"/>
  <c r="M874" i="5" s="1"/>
  <c r="E875" i="5"/>
  <c r="F875" i="5"/>
  <c r="G875" i="5"/>
  <c r="H875" i="5"/>
  <c r="L875" i="5"/>
  <c r="M875" i="5" s="1"/>
  <c r="E876" i="5"/>
  <c r="F876" i="5"/>
  <c r="G876" i="5"/>
  <c r="H876" i="5"/>
  <c r="L876" i="5"/>
  <c r="M876" i="5" s="1"/>
  <c r="E877" i="5"/>
  <c r="F877" i="5"/>
  <c r="G877" i="5"/>
  <c r="H877" i="5"/>
  <c r="L877" i="5"/>
  <c r="M877" i="5" s="1"/>
  <c r="E878" i="5"/>
  <c r="F878" i="5"/>
  <c r="G878" i="5"/>
  <c r="H878" i="5"/>
  <c r="L878" i="5"/>
  <c r="M878" i="5" s="1"/>
  <c r="E879" i="5"/>
  <c r="F879" i="5"/>
  <c r="G879" i="5"/>
  <c r="H879" i="5"/>
  <c r="L879" i="5"/>
  <c r="M879" i="5" s="1"/>
  <c r="E880" i="5"/>
  <c r="F880" i="5"/>
  <c r="G880" i="5"/>
  <c r="H880" i="5"/>
  <c r="L880" i="5"/>
  <c r="M880" i="5" s="1"/>
  <c r="E881" i="5"/>
  <c r="F881" i="5"/>
  <c r="G881" i="5"/>
  <c r="H881" i="5"/>
  <c r="L881" i="5"/>
  <c r="M881" i="5" s="1"/>
  <c r="E882" i="5"/>
  <c r="F882" i="5"/>
  <c r="G882" i="5"/>
  <c r="H882" i="5"/>
  <c r="L882" i="5"/>
  <c r="M882" i="5" s="1"/>
  <c r="E883" i="5"/>
  <c r="F883" i="5"/>
  <c r="G883" i="5"/>
  <c r="H883" i="5"/>
  <c r="L883" i="5"/>
  <c r="M883" i="5" s="1"/>
  <c r="E884" i="5"/>
  <c r="F884" i="5"/>
  <c r="G884" i="5"/>
  <c r="H884" i="5"/>
  <c r="L884" i="5"/>
  <c r="M884" i="5" s="1"/>
  <c r="E885" i="5"/>
  <c r="F885" i="5"/>
  <c r="G885" i="5"/>
  <c r="H885" i="5"/>
  <c r="L885" i="5"/>
  <c r="M885" i="5" s="1"/>
  <c r="E886" i="5"/>
  <c r="F886" i="5"/>
  <c r="G886" i="5"/>
  <c r="H886" i="5"/>
  <c r="L886" i="5"/>
  <c r="M886" i="5" s="1"/>
  <c r="E887" i="5"/>
  <c r="F887" i="5"/>
  <c r="G887" i="5"/>
  <c r="H887" i="5"/>
  <c r="L887" i="5"/>
  <c r="M887" i="5" s="1"/>
  <c r="E888" i="5"/>
  <c r="F888" i="5"/>
  <c r="G888" i="5"/>
  <c r="H888" i="5"/>
  <c r="L888" i="5"/>
  <c r="M888" i="5" s="1"/>
  <c r="E889" i="5"/>
  <c r="F889" i="5"/>
  <c r="G889" i="5"/>
  <c r="H889" i="5"/>
  <c r="L889" i="5"/>
  <c r="M889" i="5" s="1"/>
  <c r="E890" i="5"/>
  <c r="F890" i="5"/>
  <c r="G890" i="5"/>
  <c r="H890" i="5"/>
  <c r="L890" i="5"/>
  <c r="M890" i="5" s="1"/>
  <c r="E891" i="5"/>
  <c r="F891" i="5"/>
  <c r="G891" i="5"/>
  <c r="H891" i="5"/>
  <c r="L891" i="5"/>
  <c r="M891" i="5" s="1"/>
  <c r="E892" i="5"/>
  <c r="F892" i="5"/>
  <c r="G892" i="5"/>
  <c r="H892" i="5"/>
  <c r="L892" i="5"/>
  <c r="M892" i="5" s="1"/>
  <c r="E893" i="5"/>
  <c r="F893" i="5"/>
  <c r="G893" i="5"/>
  <c r="H893" i="5"/>
  <c r="L893" i="5"/>
  <c r="M893" i="5" s="1"/>
  <c r="E894" i="5"/>
  <c r="F894" i="5"/>
  <c r="G894" i="5"/>
  <c r="H894" i="5"/>
  <c r="L894" i="5"/>
  <c r="M894" i="5" s="1"/>
  <c r="E895" i="5"/>
  <c r="F895" i="5"/>
  <c r="G895" i="5"/>
  <c r="H895" i="5"/>
  <c r="L895" i="5"/>
  <c r="M895" i="5" s="1"/>
  <c r="E896" i="5"/>
  <c r="F896" i="5"/>
  <c r="G896" i="5"/>
  <c r="H896" i="5"/>
  <c r="L896" i="5"/>
  <c r="M896" i="5" s="1"/>
  <c r="E897" i="5"/>
  <c r="F897" i="5"/>
  <c r="G897" i="5"/>
  <c r="H897" i="5"/>
  <c r="L897" i="5"/>
  <c r="M897" i="5" s="1"/>
  <c r="E898" i="5"/>
  <c r="F898" i="5"/>
  <c r="G898" i="5"/>
  <c r="H898" i="5"/>
  <c r="L898" i="5"/>
  <c r="M898" i="5" s="1"/>
  <c r="E899" i="5"/>
  <c r="F899" i="5"/>
  <c r="G899" i="5"/>
  <c r="H899" i="5"/>
  <c r="L899" i="5"/>
  <c r="M899" i="5" s="1"/>
  <c r="E900" i="5"/>
  <c r="F900" i="5"/>
  <c r="G900" i="5"/>
  <c r="H900" i="5"/>
  <c r="L900" i="5"/>
  <c r="M900" i="5" s="1"/>
  <c r="E901" i="5"/>
  <c r="F901" i="5"/>
  <c r="G901" i="5"/>
  <c r="H901" i="5"/>
  <c r="L901" i="5"/>
  <c r="M901" i="5" s="1"/>
  <c r="E902" i="5"/>
  <c r="F902" i="5"/>
  <c r="G902" i="5"/>
  <c r="H902" i="5"/>
  <c r="L902" i="5"/>
  <c r="M902" i="5" s="1"/>
  <c r="E903" i="5"/>
  <c r="F903" i="5"/>
  <c r="G903" i="5"/>
  <c r="H903" i="5"/>
  <c r="L903" i="5"/>
  <c r="M903" i="5" s="1"/>
  <c r="E904" i="5"/>
  <c r="F904" i="5"/>
  <c r="G904" i="5"/>
  <c r="H904" i="5"/>
  <c r="L904" i="5"/>
  <c r="M904" i="5" s="1"/>
  <c r="E905" i="5"/>
  <c r="F905" i="5"/>
  <c r="G905" i="5"/>
  <c r="H905" i="5"/>
  <c r="L905" i="5"/>
  <c r="M905" i="5" s="1"/>
  <c r="E906" i="5"/>
  <c r="F906" i="5"/>
  <c r="G906" i="5"/>
  <c r="H906" i="5"/>
  <c r="L906" i="5"/>
  <c r="M906" i="5" s="1"/>
  <c r="E907" i="5"/>
  <c r="F907" i="5"/>
  <c r="G907" i="5"/>
  <c r="H907" i="5"/>
  <c r="L907" i="5"/>
  <c r="M907" i="5" s="1"/>
  <c r="E908" i="5"/>
  <c r="F908" i="5"/>
  <c r="G908" i="5"/>
  <c r="H908" i="5"/>
  <c r="L908" i="5"/>
  <c r="M908" i="5" s="1"/>
  <c r="E909" i="5"/>
  <c r="F909" i="5"/>
  <c r="G909" i="5"/>
  <c r="H909" i="5"/>
  <c r="L909" i="5"/>
  <c r="M909" i="5" s="1"/>
  <c r="E910" i="5"/>
  <c r="F910" i="5"/>
  <c r="G910" i="5"/>
  <c r="H910" i="5"/>
  <c r="L910" i="5"/>
  <c r="M910" i="5" s="1"/>
  <c r="E911" i="5"/>
  <c r="F911" i="5"/>
  <c r="G911" i="5"/>
  <c r="H911" i="5"/>
  <c r="L911" i="5"/>
  <c r="M911" i="5" s="1"/>
  <c r="E912" i="5"/>
  <c r="F912" i="5"/>
  <c r="G912" i="5"/>
  <c r="H912" i="5"/>
  <c r="L912" i="5"/>
  <c r="M912" i="5" s="1"/>
  <c r="E913" i="5"/>
  <c r="F913" i="5"/>
  <c r="G913" i="5"/>
  <c r="H913" i="5"/>
  <c r="L913" i="5"/>
  <c r="M913" i="5" s="1"/>
  <c r="E914" i="5"/>
  <c r="F914" i="5"/>
  <c r="G914" i="5"/>
  <c r="H914" i="5"/>
  <c r="L914" i="5"/>
  <c r="M914" i="5" s="1"/>
  <c r="E915" i="5"/>
  <c r="F915" i="5"/>
  <c r="G915" i="5"/>
  <c r="H915" i="5"/>
  <c r="L915" i="5"/>
  <c r="M915" i="5" s="1"/>
  <c r="E916" i="5"/>
  <c r="F916" i="5"/>
  <c r="G916" i="5"/>
  <c r="H916" i="5"/>
  <c r="L916" i="5"/>
  <c r="M916" i="5" s="1"/>
  <c r="E917" i="5"/>
  <c r="F917" i="5"/>
  <c r="G917" i="5"/>
  <c r="H917" i="5"/>
  <c r="L917" i="5"/>
  <c r="M917" i="5" s="1"/>
  <c r="E918" i="5"/>
  <c r="F918" i="5"/>
  <c r="G918" i="5"/>
  <c r="H918" i="5"/>
  <c r="L918" i="5"/>
  <c r="M918" i="5" s="1"/>
  <c r="E919" i="5"/>
  <c r="F919" i="5"/>
  <c r="G919" i="5"/>
  <c r="H919" i="5"/>
  <c r="L919" i="5"/>
  <c r="M919" i="5" s="1"/>
  <c r="E920" i="5"/>
  <c r="F920" i="5"/>
  <c r="G920" i="5"/>
  <c r="H920" i="5"/>
  <c r="L920" i="5"/>
  <c r="M920" i="5" s="1"/>
  <c r="E921" i="5"/>
  <c r="F921" i="5"/>
  <c r="G921" i="5"/>
  <c r="H921" i="5"/>
  <c r="L921" i="5"/>
  <c r="M921" i="5" s="1"/>
  <c r="E922" i="5"/>
  <c r="F922" i="5"/>
  <c r="G922" i="5"/>
  <c r="H922" i="5"/>
  <c r="L922" i="5"/>
  <c r="M922" i="5" s="1"/>
  <c r="AG254" i="58" l="1"/>
  <c r="AG238" i="58"/>
  <c r="AG61" i="58"/>
  <c r="AG830" i="58"/>
  <c r="AG884" i="58"/>
  <c r="AG883" i="58"/>
  <c r="AG343" i="58"/>
  <c r="AG802" i="58"/>
  <c r="AG846" i="58"/>
  <c r="AG349" i="58"/>
  <c r="AG574" i="58"/>
  <c r="AG546" i="58"/>
  <c r="AG181" i="58"/>
  <c r="AG881" i="58"/>
  <c r="AG282" i="58"/>
  <c r="AG539" i="58"/>
  <c r="AG240" i="58"/>
  <c r="AG97" i="58"/>
  <c r="AG880" i="58"/>
  <c r="AG879" i="58"/>
  <c r="AG197" i="58"/>
  <c r="AG878" i="58"/>
  <c r="AG645" i="58"/>
  <c r="AG877" i="58"/>
  <c r="AG876" i="58"/>
  <c r="AG450" i="58"/>
  <c r="AG478" i="58"/>
  <c r="AG194" i="58"/>
  <c r="AG90" i="58"/>
  <c r="AG875" i="58"/>
  <c r="AG115" i="58"/>
  <c r="AG726" i="58"/>
  <c r="AG95" i="58"/>
  <c r="AG447" i="58"/>
  <c r="AG874" i="58"/>
  <c r="AG715" i="58"/>
  <c r="AG378" i="58"/>
  <c r="AG872" i="58"/>
  <c r="AG51" i="58"/>
  <c r="AG281" i="58"/>
  <c r="AG871" i="58"/>
  <c r="AG870" i="58"/>
  <c r="AG175" i="58"/>
  <c r="AG869" i="58"/>
  <c r="AG868" i="58"/>
  <c r="AG867" i="58"/>
  <c r="AG596" i="58"/>
  <c r="AG28" i="58"/>
  <c r="AG405" i="58"/>
  <c r="AG173" i="58"/>
  <c r="AG601" i="58"/>
  <c r="AG184" i="58"/>
  <c r="AG36" i="58"/>
  <c r="AG866" i="58"/>
  <c r="AG524" i="58"/>
  <c r="AG193" i="58"/>
  <c r="AG865" i="58"/>
  <c r="AG488" i="58"/>
  <c r="AG614" i="58"/>
  <c r="AG39" i="58"/>
  <c r="AG612" i="58"/>
  <c r="AG337" i="58"/>
  <c r="AG140" i="58"/>
  <c r="AG362" i="58"/>
  <c r="AG499" i="58"/>
  <c r="AG864" i="58"/>
  <c r="AG775" i="58"/>
  <c r="AG166" i="58"/>
  <c r="AG500" i="58"/>
  <c r="AG863" i="58"/>
  <c r="AG862" i="58"/>
  <c r="AG335" i="58"/>
  <c r="AG332" i="58"/>
  <c r="AG242" i="58"/>
  <c r="AG101" i="58"/>
  <c r="AG143" i="58"/>
  <c r="AG861" i="58"/>
  <c r="AG431" i="58"/>
  <c r="AG860" i="58"/>
  <c r="AG859" i="58"/>
  <c r="AG504" i="58"/>
  <c r="AG108" i="58"/>
  <c r="AG610" i="58"/>
  <c r="AG857" i="58"/>
  <c r="AG856" i="58"/>
  <c r="AG262" i="58"/>
  <c r="AG319" i="58"/>
  <c r="AG171" i="58"/>
  <c r="AG371" i="58"/>
  <c r="AG22" i="58"/>
  <c r="AG589" i="58"/>
  <c r="AG103" i="58"/>
  <c r="AG392" i="58"/>
  <c r="AG526" i="58"/>
  <c r="AG68" i="58"/>
  <c r="AG300" i="58"/>
  <c r="AG246" i="58"/>
  <c r="AG853" i="58"/>
  <c r="AG852" i="58"/>
  <c r="AG345" i="58"/>
  <c r="AG851" i="58"/>
  <c r="AG410" i="58"/>
  <c r="AG534" i="58"/>
  <c r="AG458" i="58"/>
  <c r="AG570" i="58"/>
  <c r="AG49" i="58"/>
  <c r="AG849" i="58"/>
  <c r="AG544" i="58"/>
  <c r="AG172" i="58"/>
  <c r="AG160" i="58"/>
  <c r="AG444" i="58"/>
  <c r="AG59" i="58"/>
  <c r="AG582" i="58"/>
  <c r="AG136" i="58"/>
  <c r="AG595" i="58"/>
  <c r="AG203" i="58"/>
  <c r="AG848" i="58"/>
  <c r="AG825" i="58"/>
  <c r="AG603" i="58"/>
  <c r="AG515" i="58"/>
  <c r="AG26" i="58"/>
  <c r="AG503" i="58"/>
  <c r="AG354" i="58"/>
  <c r="AG399" i="58"/>
  <c r="AG374" i="58"/>
  <c r="AG74" i="58"/>
  <c r="AG468" i="58"/>
  <c r="AG845" i="58"/>
  <c r="AG844" i="58"/>
  <c r="AG843" i="58"/>
  <c r="AG604" i="58"/>
  <c r="AG283" i="58"/>
  <c r="AG564" i="58"/>
  <c r="AG585" i="58"/>
  <c r="AG215" i="58"/>
  <c r="AG842" i="58"/>
  <c r="AG841" i="58"/>
  <c r="AG294" i="58"/>
  <c r="AG221" i="58"/>
  <c r="AG840" i="58"/>
  <c r="AG138" i="58"/>
  <c r="AG839" i="58"/>
  <c r="AG838" i="58"/>
  <c r="AG104" i="58"/>
  <c r="AG837" i="58"/>
  <c r="AG401" i="58"/>
  <c r="AG510" i="58"/>
  <c r="AG189" i="58"/>
  <c r="AG116" i="58"/>
  <c r="AG149" i="58"/>
  <c r="AG153" i="58"/>
  <c r="AG317" i="58"/>
  <c r="AG179" i="58"/>
  <c r="AG834" i="58"/>
  <c r="AG10" i="58"/>
  <c r="AG833" i="58"/>
  <c r="AG832" i="58"/>
  <c r="AG118" i="58"/>
  <c r="AG41" i="58"/>
  <c r="AG831" i="58"/>
  <c r="AG81" i="58"/>
  <c r="AG484" i="58"/>
  <c r="AG829" i="58"/>
  <c r="AG828" i="58"/>
  <c r="AG827" i="58"/>
  <c r="AG826" i="58"/>
  <c r="AG556" i="58"/>
  <c r="AG234" i="58"/>
  <c r="AG260" i="58"/>
  <c r="AG543" i="58"/>
  <c r="AG151" i="58"/>
  <c r="AG249" i="58"/>
  <c r="AG835" i="58"/>
  <c r="AG773" i="58"/>
  <c r="AG824" i="58"/>
  <c r="AG594" i="58"/>
  <c r="AG376" i="58"/>
  <c r="AG469" i="58"/>
  <c r="AG233" i="58"/>
  <c r="AG255" i="58"/>
  <c r="AG823" i="58"/>
  <c r="AG159" i="58"/>
  <c r="AG105" i="58"/>
  <c r="AG408" i="58"/>
  <c r="AG822" i="58"/>
  <c r="AG531" i="58"/>
  <c r="AG158" i="58"/>
  <c r="AG220" i="58"/>
  <c r="AG134" i="58"/>
  <c r="AG438" i="58"/>
  <c r="AG568" i="58"/>
  <c r="AG406" i="58"/>
  <c r="AG91" i="58"/>
  <c r="AG605" i="58"/>
  <c r="AG272" i="58"/>
  <c r="AG71" i="58"/>
  <c r="AG277" i="58"/>
  <c r="AG322" i="58"/>
  <c r="AG631" i="58"/>
  <c r="AG402" i="58"/>
  <c r="AG580" i="58"/>
  <c r="AG821" i="58"/>
  <c r="AG836" i="58"/>
  <c r="AG819" i="58"/>
  <c r="AG67" i="58"/>
  <c r="AG34" i="58"/>
  <c r="AG344" i="58"/>
  <c r="AG818" i="58"/>
  <c r="AG817" i="58"/>
  <c r="AG816" i="58"/>
  <c r="AG483" i="58"/>
  <c r="AG532" i="58"/>
  <c r="AG130" i="58"/>
  <c r="AG439" i="58"/>
  <c r="AG815" i="58"/>
  <c r="AG145" i="58"/>
  <c r="AG820" i="58"/>
  <c r="AG814" i="58"/>
  <c r="AG813" i="58"/>
  <c r="AG443" i="58"/>
  <c r="AG441" i="58"/>
  <c r="AG812" i="58"/>
  <c r="AG811" i="58"/>
  <c r="AG810" i="58"/>
  <c r="AG188" i="58"/>
  <c r="AG356" i="58"/>
  <c r="AG505" i="58"/>
  <c r="AG809" i="58"/>
  <c r="AG361" i="58"/>
  <c r="AG382" i="58"/>
  <c r="AG83" i="58"/>
  <c r="AG364" i="58"/>
  <c r="AG381" i="58"/>
  <c r="AG808" i="58"/>
  <c r="AG807" i="58"/>
  <c r="AG806" i="58"/>
  <c r="AG805" i="58"/>
  <c r="AG403" i="58"/>
  <c r="AG46" i="58"/>
  <c r="AG516" i="58"/>
  <c r="AG513" i="58"/>
  <c r="AG734" i="58"/>
  <c r="AG804" i="58"/>
  <c r="AG803" i="58"/>
  <c r="AG278" i="58"/>
  <c r="AG213" i="58"/>
  <c r="AG801" i="58"/>
  <c r="AG800" i="58"/>
  <c r="AG799" i="58"/>
  <c r="AG285" i="58"/>
  <c r="AG244" i="58"/>
  <c r="AG178" i="58"/>
  <c r="AG798" i="58"/>
  <c r="AG490" i="58"/>
  <c r="AG372" i="58"/>
  <c r="AG797" i="58"/>
  <c r="AG562" i="58"/>
  <c r="AG334" i="58"/>
  <c r="AG219" i="58"/>
  <c r="AG154" i="58"/>
  <c r="AG522" i="58"/>
  <c r="AG111" i="58"/>
  <c r="AG592" i="58"/>
  <c r="AG377" i="58"/>
  <c r="AG125" i="58"/>
  <c r="AG794" i="58"/>
  <c r="AG253" i="58"/>
  <c r="AG793" i="58"/>
  <c r="AG792" i="58"/>
  <c r="AG772" i="58"/>
  <c r="AG119" i="58"/>
  <c r="AG347" i="58"/>
  <c r="AG578" i="58"/>
  <c r="AG791" i="58"/>
  <c r="AG9" i="58"/>
  <c r="AG572" i="58"/>
  <c r="AG96" i="58"/>
  <c r="AG346" i="58"/>
  <c r="AG790" i="58"/>
  <c r="AG789" i="58"/>
  <c r="AG788" i="58"/>
  <c r="AG787" i="58"/>
  <c r="AG786" i="58"/>
  <c r="AG266" i="58"/>
  <c r="AG330" i="58"/>
  <c r="AG459" i="58"/>
  <c r="AG276" i="58"/>
  <c r="AG785" i="58"/>
  <c r="AG784" i="58"/>
  <c r="AG256" i="58"/>
  <c r="AG76" i="58"/>
  <c r="AG30" i="58"/>
  <c r="AG783" i="58"/>
  <c r="AG548" i="58"/>
  <c r="AG162" i="58"/>
  <c r="AG386" i="58"/>
  <c r="AG873" i="58"/>
  <c r="AG92" i="58"/>
  <c r="AG547" i="58"/>
  <c r="AG470" i="58"/>
  <c r="AG106" i="58"/>
  <c r="AG50" i="58"/>
  <c r="AG608" i="58"/>
  <c r="AG146" i="58"/>
  <c r="AG395" i="58"/>
  <c r="AG237" i="58"/>
  <c r="AG780" i="58"/>
  <c r="AG779" i="58"/>
  <c r="AG782" i="58"/>
  <c r="AG165" i="58"/>
  <c r="AG777" i="58"/>
  <c r="AG79" i="58"/>
  <c r="AG699" i="58"/>
  <c r="AG257" i="58"/>
  <c r="AG186" i="58"/>
  <c r="AG226" i="58"/>
  <c r="AG274" i="58"/>
  <c r="AG370" i="58"/>
  <c r="AG774" i="58"/>
  <c r="AG576" i="58"/>
  <c r="AG270" i="58"/>
  <c r="AG528" i="58"/>
  <c r="AG185" i="58"/>
  <c r="AG324" i="58"/>
  <c r="AG17" i="58"/>
  <c r="AG5" i="58"/>
  <c r="AG771" i="58"/>
  <c r="AG858" i="58"/>
  <c r="AG557" i="58"/>
  <c r="AG770" i="58"/>
  <c r="AG769" i="58"/>
  <c r="AG316" i="58"/>
  <c r="AG42" i="58"/>
  <c r="AG768" i="58"/>
  <c r="AG767" i="58"/>
  <c r="AG766" i="58"/>
  <c r="AG13" i="58"/>
  <c r="AG12" i="58"/>
  <c r="AG393" i="58"/>
  <c r="AG187" i="58"/>
  <c r="AG404" i="58"/>
  <c r="AG398" i="58"/>
  <c r="AG427" i="58"/>
  <c r="AG66" i="58"/>
  <c r="AG567" i="58"/>
  <c r="AG560" i="58"/>
  <c r="AG765" i="58"/>
  <c r="AG764" i="58"/>
  <c r="AG716" i="58"/>
  <c r="AG174" i="58"/>
  <c r="AG763" i="58"/>
  <c r="AG296" i="58"/>
  <c r="AG200" i="58"/>
  <c r="AG507" i="58"/>
  <c r="AG109" i="58"/>
  <c r="AG207" i="58"/>
  <c r="AG223" i="58"/>
  <c r="AG235" i="58"/>
  <c r="AG363" i="58"/>
  <c r="AG762" i="58"/>
  <c r="AG397" i="58"/>
  <c r="AG133" i="58"/>
  <c r="AG32" i="58"/>
  <c r="AG761" i="58"/>
  <c r="AG629" i="58"/>
  <c r="AG573" i="58"/>
  <c r="AG760" i="58"/>
  <c r="AG451" i="58"/>
  <c r="AG325" i="58"/>
  <c r="AG545" i="58"/>
  <c r="AG434" i="58"/>
  <c r="AG555" i="58"/>
  <c r="AG536" i="58"/>
  <c r="AG759" i="58"/>
  <c r="AG259" i="58"/>
  <c r="AG303" i="58"/>
  <c r="AG15" i="58"/>
  <c r="AG113" i="58"/>
  <c r="AG529" i="58"/>
  <c r="AG366" i="58"/>
  <c r="AG217" i="58"/>
  <c r="AG551" i="58"/>
  <c r="AG758" i="58"/>
  <c r="AG795" i="58"/>
  <c r="AG757" i="58"/>
  <c r="AG756" i="58"/>
  <c r="AG418" i="58"/>
  <c r="AG465" i="58"/>
  <c r="AG755" i="58"/>
  <c r="AG561" i="58"/>
  <c r="AG517" i="58"/>
  <c r="AG314" i="58"/>
  <c r="AG599" i="58"/>
  <c r="AG754" i="58"/>
  <c r="AG753" i="58"/>
  <c r="AG230" i="58"/>
  <c r="AG752" i="58"/>
  <c r="AG156" i="58"/>
  <c r="AG751" i="58"/>
  <c r="AG750" i="58"/>
  <c r="AG533" i="58"/>
  <c r="AG749" i="58"/>
  <c r="AG89" i="58"/>
  <c r="AG201" i="58"/>
  <c r="AG389" i="58"/>
  <c r="AG86" i="58"/>
  <c r="AG611" i="58"/>
  <c r="AG124" i="58"/>
  <c r="AG748" i="58"/>
  <c r="AG747" i="58"/>
  <c r="AG746" i="58"/>
  <c r="AG590" i="58"/>
  <c r="AG225" i="58"/>
  <c r="AG745" i="58"/>
  <c r="AG744" i="58"/>
  <c r="AG743" i="58"/>
  <c r="AG742" i="58"/>
  <c r="AG60" i="58"/>
  <c r="AG229" i="58"/>
  <c r="AG559" i="58"/>
  <c r="AG506" i="58"/>
  <c r="AG511" i="58"/>
  <c r="AG302" i="58"/>
  <c r="AG741" i="58"/>
  <c r="AG740" i="58"/>
  <c r="AG739" i="58"/>
  <c r="AG776" i="58"/>
  <c r="AG252" i="58"/>
  <c r="AG131" i="58"/>
  <c r="AG280" i="58"/>
  <c r="AG737" i="58"/>
  <c r="AG494" i="58"/>
  <c r="AG736" i="58"/>
  <c r="AG24" i="58"/>
  <c r="AG320" i="58"/>
  <c r="AG380" i="58"/>
  <c r="AG117" i="58"/>
  <c r="AG855" i="58"/>
  <c r="AG47" i="58"/>
  <c r="AG735" i="58"/>
  <c r="AG449" i="58"/>
  <c r="AG307" i="58"/>
  <c r="AG383" i="58"/>
  <c r="AG581" i="58"/>
  <c r="AG471" i="58"/>
  <c r="AG733" i="58"/>
  <c r="AG732" i="58"/>
  <c r="AG525" i="58"/>
  <c r="AG660" i="58"/>
  <c r="AG731" i="58"/>
  <c r="AG730" i="58"/>
  <c r="AG264" i="58"/>
  <c r="AG575" i="58"/>
  <c r="AG454" i="58"/>
  <c r="AG554" i="58"/>
  <c r="AG33" i="58"/>
  <c r="AG400" i="58"/>
  <c r="AG57" i="58"/>
  <c r="AG25" i="58"/>
  <c r="AG73" i="58"/>
  <c r="AG19" i="58"/>
  <c r="AG729" i="58"/>
  <c r="AG728" i="58"/>
  <c r="AG796" i="58"/>
  <c r="AG727" i="58"/>
  <c r="AG455" i="58"/>
  <c r="AG725" i="58"/>
  <c r="AG462" i="58"/>
  <c r="AG724" i="58"/>
  <c r="AG723" i="58"/>
  <c r="AG722" i="58"/>
  <c r="AG721" i="58"/>
  <c r="AG720" i="58"/>
  <c r="AG719" i="58"/>
  <c r="AG607" i="58"/>
  <c r="AG273" i="58"/>
  <c r="AG571" i="58"/>
  <c r="AG31" i="58"/>
  <c r="AG329" i="58"/>
  <c r="AG569" i="58"/>
  <c r="AG718" i="58"/>
  <c r="AG271" i="58"/>
  <c r="AG717" i="58"/>
  <c r="AG463" i="58"/>
  <c r="AG847" i="58"/>
  <c r="AG326" i="58"/>
  <c r="AG446" i="58"/>
  <c r="AG379" i="58"/>
  <c r="AG591" i="58"/>
  <c r="AG456" i="58"/>
  <c r="AG148" i="58"/>
  <c r="AG714" i="58"/>
  <c r="AG588" i="58"/>
  <c r="AG53" i="58"/>
  <c r="AG132" i="58"/>
  <c r="AG609" i="58"/>
  <c r="AG70" i="58"/>
  <c r="AG323" i="58"/>
  <c r="AG477" i="58"/>
  <c r="AG558" i="58"/>
  <c r="AG713" i="58"/>
  <c r="AG355" i="58"/>
  <c r="AG712" i="58"/>
  <c r="AG711" i="58"/>
  <c r="AG710" i="58"/>
  <c r="AG306" i="58"/>
  <c r="AG709" i="58"/>
  <c r="AG292" i="58"/>
  <c r="AG168" i="58"/>
  <c r="AG387" i="58"/>
  <c r="AG708" i="58"/>
  <c r="AG672" i="58"/>
  <c r="AG707" i="58"/>
  <c r="AG482" i="58"/>
  <c r="AG706" i="58"/>
  <c r="AG205" i="58"/>
  <c r="AG486" i="58"/>
  <c r="AG552" i="58"/>
  <c r="AG705" i="58"/>
  <c r="AG704" i="58"/>
  <c r="AG703" i="58"/>
  <c r="AG7" i="58"/>
  <c r="AG702" i="58"/>
  <c r="AG701" i="58"/>
  <c r="AG700" i="58"/>
  <c r="AG304" i="58"/>
  <c r="AG298" i="58"/>
  <c r="AG698" i="58"/>
  <c r="AG27" i="58"/>
  <c r="AG509" i="58"/>
  <c r="AG697" i="58"/>
  <c r="AG342" i="58"/>
  <c r="AG696" i="58"/>
  <c r="AG245" i="58"/>
  <c r="AG695" i="58"/>
  <c r="AG694" i="58"/>
  <c r="AG487" i="58"/>
  <c r="AG180" i="58"/>
  <c r="AG435" i="58"/>
  <c r="AG247" i="58"/>
  <c r="AG250" i="58"/>
  <c r="AG693" i="58"/>
  <c r="AG430" i="58"/>
  <c r="AG587" i="58"/>
  <c r="AG692" i="58"/>
  <c r="AG670" i="58"/>
  <c r="AG299" i="58"/>
  <c r="AG563" i="58"/>
  <c r="AG690" i="58"/>
  <c r="AG445" i="58"/>
  <c r="AG781" i="58"/>
  <c r="AG689" i="58"/>
  <c r="AG352" i="58"/>
  <c r="AG480" i="58"/>
  <c r="AG688" i="58"/>
  <c r="AG251" i="58"/>
  <c r="AG627" i="58"/>
  <c r="AG208" i="58"/>
  <c r="AG681" i="58"/>
  <c r="AG453" i="58"/>
  <c r="AG120" i="58"/>
  <c r="AG687" i="58"/>
  <c r="AG328" i="58"/>
  <c r="AG129" i="58"/>
  <c r="AG442" i="58"/>
  <c r="AG686" i="58"/>
  <c r="AG340" i="58"/>
  <c r="AG198" i="58"/>
  <c r="AG40" i="58"/>
  <c r="AG685" i="58"/>
  <c r="AG622" i="58"/>
  <c r="AG684" i="58"/>
  <c r="AG683" i="58"/>
  <c r="AG232" i="58"/>
  <c r="AG227" i="58"/>
  <c r="AG191" i="58"/>
  <c r="AG65" i="58"/>
  <c r="AG682" i="58"/>
  <c r="AG333" i="58"/>
  <c r="AG350" i="58"/>
  <c r="AG407" i="58"/>
  <c r="AG680" i="58"/>
  <c r="AG359" i="58"/>
  <c r="AG269" i="58"/>
  <c r="AG679" i="58"/>
  <c r="AG474" i="58"/>
  <c r="AG553" i="58"/>
  <c r="AG211" i="58"/>
  <c r="AG678" i="58"/>
  <c r="AG11" i="58"/>
  <c r="AG305" i="58"/>
  <c r="AG583" i="58"/>
  <c r="AG501" i="58"/>
  <c r="AG29" i="58"/>
  <c r="AG391" i="58"/>
  <c r="AG243" i="58"/>
  <c r="AG85" i="58"/>
  <c r="AG268" i="58"/>
  <c r="AG677" i="58"/>
  <c r="AG412" i="58"/>
  <c r="AG676" i="58"/>
  <c r="AG646" i="58"/>
  <c r="AG521" i="58"/>
  <c r="AG339" i="58"/>
  <c r="AG14" i="58"/>
  <c r="AG55" i="58"/>
  <c r="AG214" i="58"/>
  <c r="AG384" i="58"/>
  <c r="AG674" i="58"/>
  <c r="AG565" i="58"/>
  <c r="AG673" i="58"/>
  <c r="AG602" i="58"/>
  <c r="AG373" i="58"/>
  <c r="AG593" i="58"/>
  <c r="AG4" i="58"/>
  <c r="AG338" i="58"/>
  <c r="AG291" i="58"/>
  <c r="AG218" i="58"/>
  <c r="AG671" i="58"/>
  <c r="AG123" i="58"/>
  <c r="AG415" i="58"/>
  <c r="AG261" i="58"/>
  <c r="AG738" i="58"/>
  <c r="AG416" i="58"/>
  <c r="AG102" i="58"/>
  <c r="AG540" i="58"/>
  <c r="AG669" i="58"/>
  <c r="AG452" i="58"/>
  <c r="AG100" i="58"/>
  <c r="AG267" i="58"/>
  <c r="AG301" i="58"/>
  <c r="AG417" i="58"/>
  <c r="AG668" i="58"/>
  <c r="AG284" i="58"/>
  <c r="AG318" i="58"/>
  <c r="AG84" i="58"/>
  <c r="AG467" i="58"/>
  <c r="AG440" i="58"/>
  <c r="AG312" i="58"/>
  <c r="AG77" i="58"/>
  <c r="AG93" i="58"/>
  <c r="AG224" i="58"/>
  <c r="AG315" i="58"/>
  <c r="AG667" i="58"/>
  <c r="AG481" i="58"/>
  <c r="AG293" i="58"/>
  <c r="AG476" i="58"/>
  <c r="AG279" i="58"/>
  <c r="AG472" i="58"/>
  <c r="AG236" i="58"/>
  <c r="AG666" i="58"/>
  <c r="AG309" i="58"/>
  <c r="AG518" i="58"/>
  <c r="AG288" i="58"/>
  <c r="AG82" i="58"/>
  <c r="AG665" i="58"/>
  <c r="AG155" i="58"/>
  <c r="AG466" i="58"/>
  <c r="AG144" i="58"/>
  <c r="AG8" i="58"/>
  <c r="AG664" i="58"/>
  <c r="AG566" i="58"/>
  <c r="AG287" i="58"/>
  <c r="AG460" i="58"/>
  <c r="AG886" i="58"/>
  <c r="AG663" i="58"/>
  <c r="AG78" i="58"/>
  <c r="AG308" i="58"/>
  <c r="AG192" i="58"/>
  <c r="AG882" i="58"/>
  <c r="AG662" i="58"/>
  <c r="AG586" i="58"/>
  <c r="AG661" i="58"/>
  <c r="AG489" i="58"/>
  <c r="AG421" i="58"/>
  <c r="AG167" i="58"/>
  <c r="AG18" i="58"/>
  <c r="AG358" i="58"/>
  <c r="AG508" i="58"/>
  <c r="AG94" i="58"/>
  <c r="AG204" i="58"/>
  <c r="AG519" i="58"/>
  <c r="AG479" i="58"/>
  <c r="AG414" i="58"/>
  <c r="AG321" i="58"/>
  <c r="AG88" i="58"/>
  <c r="AG128" i="58"/>
  <c r="AG425" i="58"/>
  <c r="AG492" i="58"/>
  <c r="AG496" i="58"/>
  <c r="AG368" i="58"/>
  <c r="AG659" i="58"/>
  <c r="AG457" i="58"/>
  <c r="AG658" i="58"/>
  <c r="AG122" i="58"/>
  <c r="AG112" i="58"/>
  <c r="AG657" i="58"/>
  <c r="AG375" i="58"/>
  <c r="AG48" i="58"/>
  <c r="AG388" i="58"/>
  <c r="AG367" i="58"/>
  <c r="AG656" i="58"/>
  <c r="AG464" i="58"/>
  <c r="AG44" i="58"/>
  <c r="AG433" i="58"/>
  <c r="AG428" i="58"/>
  <c r="AG655" i="58"/>
  <c r="AG311" i="58"/>
  <c r="AG654" i="58"/>
  <c r="AG228" i="58"/>
  <c r="AG206" i="58"/>
  <c r="AG542" i="58"/>
  <c r="AG21" i="58"/>
  <c r="AG541" i="58"/>
  <c r="AG653" i="58"/>
  <c r="AG183" i="58"/>
  <c r="AG652" i="58"/>
  <c r="AG549" i="58"/>
  <c r="AG327" i="58"/>
  <c r="AG651" i="58"/>
  <c r="AG212" i="58"/>
  <c r="AG650" i="58"/>
  <c r="AG182" i="58"/>
  <c r="AG649" i="58"/>
  <c r="AG432" i="58"/>
  <c r="AG577" i="58"/>
  <c r="AG461" i="58"/>
  <c r="AG648" i="58"/>
  <c r="AG647" i="58"/>
  <c r="AG141" i="58"/>
  <c r="AG598" i="58"/>
  <c r="AG239" i="58"/>
  <c r="AG424" i="58"/>
  <c r="AG360" i="58"/>
  <c r="AG357" i="58"/>
  <c r="AG210" i="58"/>
  <c r="AG164" i="58"/>
  <c r="AG420" i="58"/>
  <c r="AG248" i="58"/>
  <c r="AG394" i="58"/>
  <c r="AG584" i="58"/>
  <c r="AG475" i="58"/>
  <c r="AG606" i="58"/>
  <c r="AG209" i="58"/>
  <c r="AG644" i="58"/>
  <c r="AG643" i="58"/>
  <c r="AG336" i="58"/>
  <c r="AG38" i="58"/>
  <c r="AG642" i="58"/>
  <c r="AG641" i="58"/>
  <c r="AG675" i="58"/>
  <c r="AG45" i="58"/>
  <c r="AG263" i="58"/>
  <c r="AG222" i="58"/>
  <c r="AG365" i="58"/>
  <c r="AG126" i="58"/>
  <c r="AG331" i="58"/>
  <c r="AG353" i="58"/>
  <c r="AG512" i="58"/>
  <c r="AG493" i="58"/>
  <c r="AG62" i="58"/>
  <c r="AG473" i="58"/>
  <c r="AG310" i="58"/>
  <c r="AG63" i="58"/>
  <c r="AG520" i="58"/>
  <c r="AG16" i="58"/>
  <c r="AG135" i="58"/>
  <c r="AG297" i="58"/>
  <c r="AG885" i="58"/>
  <c r="AG351" i="58"/>
  <c r="AG538" i="58"/>
  <c r="AG640" i="58"/>
  <c r="AG639" i="58"/>
  <c r="AG385" i="58"/>
  <c r="AG169" i="58"/>
  <c r="AG437" i="58"/>
  <c r="AG638" i="58"/>
  <c r="AG637" i="58"/>
  <c r="AG636" i="58"/>
  <c r="AG265" i="58"/>
  <c r="AG635" i="58"/>
  <c r="AG6" i="58"/>
  <c r="AG80" i="58"/>
  <c r="AG634" i="58"/>
  <c r="AG633" i="58"/>
  <c r="AG495" i="58"/>
  <c r="AG485" i="58"/>
  <c r="AG286" i="58"/>
  <c r="AG632" i="58"/>
  <c r="AG177" i="58"/>
  <c r="AG369" i="58"/>
  <c r="AG514" i="58"/>
  <c r="AG241" i="58"/>
  <c r="AG535" i="58"/>
  <c r="AG64" i="58"/>
  <c r="AG147" i="58"/>
  <c r="AG127" i="58"/>
  <c r="AG630" i="58"/>
  <c r="AG409" i="58"/>
  <c r="AG54" i="58"/>
  <c r="AG600" i="58"/>
  <c r="AG161" i="58"/>
  <c r="AG628" i="58"/>
  <c r="AG75" i="58"/>
  <c r="AG778" i="58"/>
  <c r="AG150" i="58"/>
  <c r="AG390" i="58"/>
  <c r="AG202" i="58"/>
  <c r="AG626" i="58"/>
  <c r="AG190" i="58"/>
  <c r="AG231" i="58"/>
  <c r="AG216" i="58"/>
  <c r="AG114" i="58"/>
  <c r="AG23" i="58"/>
  <c r="AG196" i="58"/>
  <c r="AG195" i="58"/>
  <c r="AG52" i="58"/>
  <c r="AG199" i="58"/>
  <c r="AG597" i="58"/>
  <c r="AG625" i="58"/>
  <c r="AG423" i="58"/>
  <c r="AG530" i="58"/>
  <c r="AG157" i="58"/>
  <c r="AG624" i="58"/>
  <c r="AG623" i="58"/>
  <c r="AG537" i="58"/>
  <c r="AG176" i="58"/>
  <c r="AG850" i="58"/>
  <c r="AG550" i="58"/>
  <c r="AG43" i="58"/>
  <c r="AG498" i="58"/>
  <c r="AG523" i="58"/>
  <c r="AG429" i="58"/>
  <c r="AG99" i="58"/>
  <c r="AG348" i="58"/>
  <c r="AG152" i="58"/>
  <c r="AG142" i="58"/>
  <c r="AG422" i="58"/>
  <c r="AG290" i="58"/>
  <c r="AG691" i="58"/>
  <c r="AG579" i="58"/>
  <c r="AG37" i="58"/>
  <c r="AG854" i="58"/>
  <c r="AG621" i="58"/>
  <c r="AG289" i="58"/>
  <c r="AG35" i="58"/>
  <c r="AG313" i="58"/>
  <c r="AG413" i="58"/>
  <c r="AG620" i="58"/>
  <c r="AG497" i="58"/>
  <c r="AG448" i="58"/>
  <c r="AG139" i="58"/>
  <c r="AG170" i="58"/>
  <c r="AG619" i="58"/>
  <c r="AG396" i="58"/>
  <c r="AG618" i="58"/>
  <c r="AG163" i="58"/>
  <c r="AG258" i="58"/>
  <c r="AG617" i="58"/>
  <c r="AG110" i="58"/>
  <c r="AG411" i="58"/>
  <c r="AG616" i="58"/>
  <c r="AG295" i="58"/>
  <c r="AG98" i="58"/>
  <c r="AG436" i="58"/>
  <c r="AG491" i="58"/>
  <c r="AG87" i="58"/>
  <c r="AG56" i="58"/>
  <c r="AG419" i="58"/>
  <c r="AG502" i="58"/>
  <c r="AG615" i="58"/>
  <c r="AG426" i="58"/>
  <c r="AG121" i="58"/>
  <c r="AG137" i="58"/>
  <c r="AG72" i="58"/>
  <c r="AG341" i="58"/>
  <c r="AG527" i="58"/>
  <c r="AG275" i="58"/>
  <c r="AG107" i="58"/>
  <c r="AG20" i="58"/>
  <c r="AG58" i="58"/>
  <c r="E57" i="5"/>
  <c r="F57" i="5"/>
  <c r="G57" i="5"/>
  <c r="H57" i="5"/>
  <c r="L57" i="5"/>
  <c r="M57" i="5" s="1"/>
  <c r="E197" i="5"/>
  <c r="F197" i="5"/>
  <c r="G197" i="5"/>
  <c r="H197" i="5"/>
  <c r="L197" i="5"/>
  <c r="M197" i="5" s="1"/>
  <c r="E198" i="5"/>
  <c r="F198" i="5"/>
  <c r="G198" i="5"/>
  <c r="H198" i="5"/>
  <c r="L198" i="5"/>
  <c r="M198" i="5" s="1"/>
  <c r="E240" i="5"/>
  <c r="F240" i="5"/>
  <c r="G240" i="5"/>
  <c r="H240" i="5"/>
  <c r="L240" i="5"/>
  <c r="M240" i="5" s="1"/>
  <c r="E182" i="5"/>
  <c r="F182" i="5"/>
  <c r="G182" i="5"/>
  <c r="H182" i="5"/>
  <c r="L182" i="5"/>
  <c r="M182" i="5" s="1"/>
  <c r="E124" i="5"/>
  <c r="F124" i="5"/>
  <c r="G124" i="5"/>
  <c r="H124" i="5"/>
  <c r="L124" i="5"/>
  <c r="M124" i="5" s="1"/>
  <c r="E199" i="5"/>
  <c r="F199" i="5"/>
  <c r="G199" i="5"/>
  <c r="H199" i="5"/>
  <c r="L199" i="5"/>
  <c r="M199" i="5" s="1"/>
  <c r="E15" i="5"/>
  <c r="F15" i="5"/>
  <c r="G15" i="5"/>
  <c r="H15" i="5"/>
  <c r="L15" i="5"/>
  <c r="M15" i="5" s="1"/>
  <c r="E118" i="5"/>
  <c r="F118" i="5"/>
  <c r="G118" i="5"/>
  <c r="H118" i="5"/>
  <c r="L118" i="5"/>
  <c r="M118" i="5" s="1"/>
  <c r="E17" i="5"/>
  <c r="F17" i="5"/>
  <c r="G17" i="5"/>
  <c r="H17" i="5"/>
  <c r="L17" i="5"/>
  <c r="M17" i="5" s="1"/>
  <c r="E119" i="5"/>
  <c r="F119" i="5"/>
  <c r="G119" i="5"/>
  <c r="H119" i="5"/>
  <c r="L119" i="5"/>
  <c r="M119" i="5" s="1"/>
  <c r="E102" i="5"/>
  <c r="F102" i="5"/>
  <c r="G102" i="5"/>
  <c r="H102" i="5"/>
  <c r="L102" i="5"/>
  <c r="M102" i="5" s="1"/>
  <c r="E142" i="5"/>
  <c r="F142" i="5"/>
  <c r="G142" i="5"/>
  <c r="H142" i="5"/>
  <c r="L142" i="5"/>
  <c r="M142" i="5" s="1"/>
  <c r="E109" i="5"/>
  <c r="F109" i="5"/>
  <c r="G109" i="5"/>
  <c r="H109" i="5"/>
  <c r="L109" i="5"/>
  <c r="M109" i="5" s="1"/>
  <c r="E220" i="5"/>
  <c r="F220" i="5"/>
  <c r="G220" i="5"/>
  <c r="H220" i="5"/>
  <c r="L220" i="5"/>
  <c r="M220" i="5" s="1"/>
  <c r="E68" i="5"/>
  <c r="F68" i="5"/>
  <c r="G68" i="5"/>
  <c r="H68" i="5"/>
  <c r="L68" i="5"/>
  <c r="M68" i="5" s="1"/>
  <c r="E183" i="5"/>
  <c r="F183" i="5"/>
  <c r="G183" i="5"/>
  <c r="H183" i="5"/>
  <c r="L183" i="5"/>
  <c r="M183" i="5" s="1"/>
  <c r="E208" i="5"/>
  <c r="F208" i="5"/>
  <c r="G208" i="5"/>
  <c r="H208" i="5"/>
  <c r="L208" i="5"/>
  <c r="M208" i="5" s="1"/>
  <c r="E170" i="5"/>
  <c r="F170" i="5"/>
  <c r="G170" i="5"/>
  <c r="H170" i="5"/>
  <c r="L170" i="5"/>
  <c r="M170" i="5" s="1"/>
  <c r="E200" i="5"/>
  <c r="F200" i="5"/>
  <c r="G200" i="5"/>
  <c r="H200" i="5"/>
  <c r="L200" i="5"/>
  <c r="M200" i="5" s="1"/>
  <c r="E163" i="5"/>
  <c r="F163" i="5"/>
  <c r="G163" i="5"/>
  <c r="H163" i="5"/>
  <c r="L163" i="5"/>
  <c r="M163" i="5" s="1"/>
  <c r="E201" i="5"/>
  <c r="F201" i="5"/>
  <c r="G201" i="5"/>
  <c r="H201" i="5"/>
  <c r="L201" i="5"/>
  <c r="M201" i="5" s="1"/>
  <c r="E18" i="5"/>
  <c r="F18" i="5"/>
  <c r="G18" i="5"/>
  <c r="H18" i="5"/>
  <c r="L18" i="5"/>
  <c r="M18" i="5" s="1"/>
  <c r="E202" i="5"/>
  <c r="F202" i="5"/>
  <c r="G202" i="5"/>
  <c r="H202" i="5"/>
  <c r="L202" i="5"/>
  <c r="M202" i="5" s="1"/>
  <c r="E231" i="5"/>
  <c r="F231" i="5"/>
  <c r="G231" i="5"/>
  <c r="H231" i="5"/>
  <c r="L231" i="5"/>
  <c r="M231" i="5" s="1"/>
  <c r="E209" i="5"/>
  <c r="F209" i="5"/>
  <c r="G209" i="5"/>
  <c r="H209" i="5"/>
  <c r="L209" i="5"/>
  <c r="M209" i="5" s="1"/>
  <c r="E87" i="5"/>
  <c r="F87" i="5"/>
  <c r="G87" i="5"/>
  <c r="H87" i="5"/>
  <c r="L87" i="5"/>
  <c r="M87" i="5" s="1"/>
  <c r="E88" i="5"/>
  <c r="F88" i="5"/>
  <c r="G88" i="5"/>
  <c r="H88" i="5"/>
  <c r="L88" i="5"/>
  <c r="M88" i="5" s="1"/>
  <c r="E230" i="5"/>
  <c r="F230" i="5"/>
  <c r="G230" i="5"/>
  <c r="H230" i="5"/>
  <c r="L230" i="5"/>
  <c r="M230" i="5" s="1"/>
  <c r="E133" i="5"/>
  <c r="F133" i="5"/>
  <c r="G133" i="5"/>
  <c r="H133" i="5"/>
  <c r="L133" i="5"/>
  <c r="M133" i="5" s="1"/>
  <c r="E19" i="5"/>
  <c r="F19" i="5"/>
  <c r="G19" i="5"/>
  <c r="H19" i="5"/>
  <c r="L19" i="5"/>
  <c r="M19" i="5" s="1"/>
  <c r="E221" i="5"/>
  <c r="F221" i="5"/>
  <c r="G221" i="5"/>
  <c r="H221" i="5"/>
  <c r="L221" i="5"/>
  <c r="M221" i="5" s="1"/>
  <c r="E14" i="5"/>
  <c r="F14" i="5"/>
  <c r="G14" i="5"/>
  <c r="H14" i="5"/>
  <c r="L14" i="5"/>
  <c r="M14" i="5" s="1"/>
  <c r="E258" i="5"/>
  <c r="F258" i="5"/>
  <c r="G258" i="5"/>
  <c r="H258" i="5"/>
  <c r="L258" i="5"/>
  <c r="M258" i="5" s="1"/>
  <c r="E251" i="5"/>
  <c r="F251" i="5"/>
  <c r="G251" i="5"/>
  <c r="H251" i="5"/>
  <c r="L251" i="5"/>
  <c r="M251" i="5" s="1"/>
  <c r="E143" i="5"/>
  <c r="F143" i="5"/>
  <c r="G143" i="5"/>
  <c r="H143" i="5"/>
  <c r="L143" i="5"/>
  <c r="M143" i="5" s="1"/>
  <c r="E130" i="5"/>
  <c r="F130" i="5"/>
  <c r="G130" i="5"/>
  <c r="H130" i="5"/>
  <c r="L130" i="5"/>
  <c r="M130" i="5" s="1"/>
  <c r="E152" i="5"/>
  <c r="F152" i="5"/>
  <c r="G152" i="5"/>
  <c r="H152" i="5"/>
  <c r="L152" i="5"/>
  <c r="M152" i="5" s="1"/>
  <c r="E27" i="5"/>
  <c r="F27" i="5"/>
  <c r="G27" i="5"/>
  <c r="H27" i="5"/>
  <c r="L27" i="5"/>
  <c r="M27" i="5" s="1"/>
  <c r="E58" i="5"/>
  <c r="F58" i="5"/>
  <c r="G58" i="5"/>
  <c r="H58" i="5"/>
  <c r="L58" i="5"/>
  <c r="M58" i="5" s="1"/>
  <c r="E222" i="5"/>
  <c r="F222" i="5"/>
  <c r="G222" i="5"/>
  <c r="H222" i="5"/>
  <c r="L222" i="5"/>
  <c r="M222" i="5" s="1"/>
  <c r="E245" i="5"/>
  <c r="F245" i="5"/>
  <c r="G245" i="5"/>
  <c r="H245" i="5"/>
  <c r="L245" i="5"/>
  <c r="M245" i="5" s="1"/>
  <c r="E184" i="5"/>
  <c r="F184" i="5"/>
  <c r="G184" i="5"/>
  <c r="H184" i="5"/>
  <c r="L184" i="5"/>
  <c r="M184" i="5" s="1"/>
  <c r="E195" i="5"/>
  <c r="F195" i="5"/>
  <c r="G195" i="5"/>
  <c r="H195" i="5"/>
  <c r="L195" i="5"/>
  <c r="M195" i="5" s="1"/>
  <c r="E153" i="5"/>
  <c r="F153" i="5"/>
  <c r="G153" i="5"/>
  <c r="H153" i="5"/>
  <c r="L153" i="5"/>
  <c r="M153" i="5" s="1"/>
  <c r="E241" i="5"/>
  <c r="F241" i="5"/>
  <c r="G241" i="5"/>
  <c r="H241" i="5"/>
  <c r="L241" i="5"/>
  <c r="M241" i="5" s="1"/>
  <c r="E242" i="5"/>
  <c r="F242" i="5"/>
  <c r="G242" i="5"/>
  <c r="H242" i="5"/>
  <c r="L242" i="5"/>
  <c r="M242" i="5" s="1"/>
  <c r="E74" i="5"/>
  <c r="F74" i="5"/>
  <c r="G74" i="5"/>
  <c r="H74" i="5"/>
  <c r="L74" i="5"/>
  <c r="M74" i="5" s="1"/>
  <c r="E252" i="5"/>
  <c r="F252" i="5"/>
  <c r="G252" i="5"/>
  <c r="H252" i="5"/>
  <c r="L252" i="5"/>
  <c r="M252" i="5" s="1"/>
  <c r="E10" i="5"/>
  <c r="F10" i="5"/>
  <c r="G10" i="5"/>
  <c r="H10" i="5"/>
  <c r="L10" i="5"/>
  <c r="M10" i="5" s="1"/>
  <c r="E38" i="5"/>
  <c r="F38" i="5"/>
  <c r="G38" i="5"/>
  <c r="H38" i="5"/>
  <c r="L38" i="5"/>
  <c r="M38" i="5" s="1"/>
  <c r="E83" i="5"/>
  <c r="F83" i="5"/>
  <c r="G83" i="5"/>
  <c r="H83" i="5"/>
  <c r="L83" i="5"/>
  <c r="M83" i="5" s="1"/>
  <c r="E30" i="5"/>
  <c r="F30" i="5"/>
  <c r="G30" i="5"/>
  <c r="H30" i="5"/>
  <c r="L30" i="5"/>
  <c r="M30" i="5" s="1"/>
  <c r="E89" i="5"/>
  <c r="F89" i="5"/>
  <c r="G89" i="5"/>
  <c r="H89" i="5"/>
  <c r="L89" i="5"/>
  <c r="M89" i="5" s="1"/>
  <c r="E261" i="5"/>
  <c r="F261" i="5"/>
  <c r="G261" i="5"/>
  <c r="H261" i="5"/>
  <c r="L261" i="5"/>
  <c r="M261" i="5" s="1"/>
  <c r="E45" i="5"/>
  <c r="F45" i="5"/>
  <c r="G45" i="5"/>
  <c r="H45" i="5"/>
  <c r="L45" i="5"/>
  <c r="M45" i="5" s="1"/>
  <c r="E46" i="5"/>
  <c r="F46" i="5"/>
  <c r="G46" i="5"/>
  <c r="H46" i="5"/>
  <c r="L46" i="5"/>
  <c r="M46" i="5" s="1"/>
  <c r="E69" i="5"/>
  <c r="F69" i="5"/>
  <c r="G69" i="5"/>
  <c r="H69" i="5"/>
  <c r="L69" i="5"/>
  <c r="M69" i="5" s="1"/>
  <c r="E210" i="5"/>
  <c r="F210" i="5"/>
  <c r="G210" i="5"/>
  <c r="H210" i="5"/>
  <c r="L210" i="5"/>
  <c r="M210" i="5" s="1"/>
  <c r="E120" i="5"/>
  <c r="F120" i="5"/>
  <c r="G120" i="5"/>
  <c r="H120" i="5"/>
  <c r="L120" i="5"/>
  <c r="M120" i="5" s="1"/>
  <c r="E223" i="5"/>
  <c r="F223" i="5"/>
  <c r="G223" i="5"/>
  <c r="H223" i="5"/>
  <c r="L223" i="5"/>
  <c r="M223" i="5" s="1"/>
  <c r="E203" i="5"/>
  <c r="F203" i="5"/>
  <c r="G203" i="5"/>
  <c r="H203" i="5"/>
  <c r="L203" i="5"/>
  <c r="M203" i="5" s="1"/>
  <c r="E11" i="5"/>
  <c r="F11" i="5"/>
  <c r="G11" i="5"/>
  <c r="H11" i="5"/>
  <c r="L11" i="5"/>
  <c r="M11" i="5" s="1"/>
  <c r="E110" i="5"/>
  <c r="F110" i="5"/>
  <c r="G110" i="5"/>
  <c r="H110" i="5"/>
  <c r="L110" i="5"/>
  <c r="M110" i="5" s="1"/>
  <c r="E134" i="5"/>
  <c r="F134" i="5"/>
  <c r="G134" i="5"/>
  <c r="H134" i="5"/>
  <c r="L134" i="5"/>
  <c r="M134" i="5" s="1"/>
  <c r="E99" i="5"/>
  <c r="F99" i="5"/>
  <c r="G99" i="5"/>
  <c r="H99" i="5"/>
  <c r="L99" i="5"/>
  <c r="M99" i="5" s="1"/>
  <c r="E20" i="5"/>
  <c r="F20" i="5"/>
  <c r="G20" i="5"/>
  <c r="H20" i="5"/>
  <c r="L20" i="5"/>
  <c r="M20" i="5" s="1"/>
  <c r="E12" i="5"/>
  <c r="F12" i="5"/>
  <c r="G12" i="5"/>
  <c r="H12" i="5"/>
  <c r="L12" i="5"/>
  <c r="M12" i="5" s="1"/>
  <c r="E164" i="5"/>
  <c r="F164" i="5"/>
  <c r="G164" i="5"/>
  <c r="H164" i="5"/>
  <c r="L164" i="5"/>
  <c r="M164" i="5" s="1"/>
  <c r="E262" i="5"/>
  <c r="F262" i="5"/>
  <c r="G262" i="5"/>
  <c r="H262" i="5"/>
  <c r="L262" i="5"/>
  <c r="M262" i="5" s="1"/>
  <c r="E81" i="5"/>
  <c r="F81" i="5"/>
  <c r="G81" i="5"/>
  <c r="H81" i="5"/>
  <c r="L81" i="5"/>
  <c r="M81" i="5" s="1"/>
  <c r="E246" i="5"/>
  <c r="F246" i="5"/>
  <c r="G246" i="5"/>
  <c r="H246" i="5"/>
  <c r="L246" i="5"/>
  <c r="M246" i="5" s="1"/>
  <c r="E247" i="5"/>
  <c r="F247" i="5"/>
  <c r="G247" i="5"/>
  <c r="H247" i="5"/>
  <c r="L247" i="5"/>
  <c r="M247" i="5" s="1"/>
  <c r="E93" i="5"/>
  <c r="F93" i="5"/>
  <c r="G93" i="5"/>
  <c r="H93" i="5"/>
  <c r="L93" i="5"/>
  <c r="M93" i="5" s="1"/>
  <c r="E211" i="5"/>
  <c r="F211" i="5"/>
  <c r="G211" i="5"/>
  <c r="H211" i="5"/>
  <c r="L211" i="5"/>
  <c r="M211" i="5" s="1"/>
  <c r="E204" i="5"/>
  <c r="F204" i="5"/>
  <c r="G204" i="5"/>
  <c r="H204" i="5"/>
  <c r="L204" i="5"/>
  <c r="M204" i="5" s="1"/>
  <c r="E232" i="5"/>
  <c r="F232" i="5"/>
  <c r="G232" i="5"/>
  <c r="H232" i="5"/>
  <c r="L232" i="5"/>
  <c r="M232" i="5" s="1"/>
  <c r="E79" i="5"/>
  <c r="F79" i="5"/>
  <c r="G79" i="5"/>
  <c r="H79" i="5"/>
  <c r="L79" i="5"/>
  <c r="M79" i="5" s="1"/>
  <c r="E59" i="5"/>
  <c r="F59" i="5"/>
  <c r="G59" i="5"/>
  <c r="H59" i="5"/>
  <c r="L59" i="5"/>
  <c r="M59" i="5" s="1"/>
  <c r="E21" i="5"/>
  <c r="F21" i="5"/>
  <c r="G21" i="5"/>
  <c r="H21" i="5"/>
  <c r="L21" i="5"/>
  <c r="M21" i="5" s="1"/>
  <c r="E77" i="5"/>
  <c r="F77" i="5"/>
  <c r="G77" i="5"/>
  <c r="H77" i="5"/>
  <c r="L77" i="5"/>
  <c r="M77" i="5" s="1"/>
  <c r="E248" i="5"/>
  <c r="F248" i="5"/>
  <c r="G248" i="5"/>
  <c r="H248" i="5"/>
  <c r="L248" i="5"/>
  <c r="M248" i="5" s="1"/>
  <c r="E156" i="5"/>
  <c r="F156" i="5"/>
  <c r="G156" i="5"/>
  <c r="H156" i="5"/>
  <c r="L156" i="5"/>
  <c r="M156" i="5" s="1"/>
  <c r="E233" i="5"/>
  <c r="F233" i="5"/>
  <c r="G233" i="5"/>
  <c r="H233" i="5"/>
  <c r="L233" i="5"/>
  <c r="M233" i="5" s="1"/>
  <c r="E234" i="5"/>
  <c r="F234" i="5"/>
  <c r="G234" i="5"/>
  <c r="H234" i="5"/>
  <c r="L234" i="5"/>
  <c r="M234" i="5" s="1"/>
  <c r="E212" i="5"/>
  <c r="F212" i="5"/>
  <c r="G212" i="5"/>
  <c r="H212" i="5"/>
  <c r="L212" i="5"/>
  <c r="M212" i="5" s="1"/>
  <c r="E188" i="5"/>
  <c r="F188" i="5"/>
  <c r="G188" i="5"/>
  <c r="H188" i="5"/>
  <c r="L188" i="5"/>
  <c r="M188" i="5" s="1"/>
  <c r="E189" i="5"/>
  <c r="F189" i="5"/>
  <c r="G189" i="5"/>
  <c r="H189" i="5"/>
  <c r="L189" i="5"/>
  <c r="M189" i="5" s="1"/>
  <c r="E60" i="5"/>
  <c r="F60" i="5"/>
  <c r="G60" i="5"/>
  <c r="H60" i="5"/>
  <c r="L60" i="5"/>
  <c r="M60" i="5" s="1"/>
  <c r="E31" i="5"/>
  <c r="F31" i="5"/>
  <c r="G31" i="5"/>
  <c r="H31" i="5"/>
  <c r="L31" i="5"/>
  <c r="M31" i="5" s="1"/>
  <c r="E190" i="5"/>
  <c r="F190" i="5"/>
  <c r="G190" i="5"/>
  <c r="H190" i="5"/>
  <c r="L190" i="5"/>
  <c r="M190" i="5" s="1"/>
  <c r="E135" i="5"/>
  <c r="F135" i="5"/>
  <c r="G135" i="5"/>
  <c r="H135" i="5"/>
  <c r="L135" i="5"/>
  <c r="M135" i="5" s="1"/>
  <c r="E191" i="5"/>
  <c r="F191" i="5"/>
  <c r="G191" i="5"/>
  <c r="H191" i="5"/>
  <c r="L191" i="5"/>
  <c r="M191" i="5" s="1"/>
  <c r="E145" i="5"/>
  <c r="F145" i="5"/>
  <c r="G145" i="5"/>
  <c r="H145" i="5"/>
  <c r="L145" i="5"/>
  <c r="M145" i="5" s="1"/>
  <c r="E213" i="5"/>
  <c r="F213" i="5"/>
  <c r="G213" i="5"/>
  <c r="H213" i="5"/>
  <c r="L213" i="5"/>
  <c r="M213" i="5" s="1"/>
  <c r="E51" i="5"/>
  <c r="F51" i="5"/>
  <c r="G51" i="5"/>
  <c r="H51" i="5"/>
  <c r="L51" i="5"/>
  <c r="M51" i="5" s="1"/>
  <c r="E108" i="5"/>
  <c r="F108" i="5"/>
  <c r="G108" i="5"/>
  <c r="H108" i="5"/>
  <c r="L108" i="5"/>
  <c r="M108" i="5" s="1"/>
  <c r="E52" i="5"/>
  <c r="F52" i="5"/>
  <c r="G52" i="5"/>
  <c r="H52" i="5"/>
  <c r="L52" i="5"/>
  <c r="M52" i="5" s="1"/>
  <c r="E28" i="5"/>
  <c r="F28" i="5"/>
  <c r="G28" i="5"/>
  <c r="H28" i="5"/>
  <c r="L28" i="5"/>
  <c r="M28" i="5" s="1"/>
  <c r="E179" i="5"/>
  <c r="F179" i="5"/>
  <c r="G179" i="5"/>
  <c r="H179" i="5"/>
  <c r="L179" i="5"/>
  <c r="M179" i="5" s="1"/>
  <c r="E75" i="5"/>
  <c r="F75" i="5"/>
  <c r="G75" i="5"/>
  <c r="H75" i="5"/>
  <c r="L75" i="5"/>
  <c r="M75" i="5" s="1"/>
  <c r="E92" i="5"/>
  <c r="F92" i="5"/>
  <c r="G92" i="5"/>
  <c r="H92" i="5"/>
  <c r="L92" i="5"/>
  <c r="M92" i="5" s="1"/>
  <c r="E131" i="5"/>
  <c r="F131" i="5"/>
  <c r="G131" i="5"/>
  <c r="H131" i="5"/>
  <c r="L131" i="5"/>
  <c r="M131" i="5" s="1"/>
  <c r="E132" i="5"/>
  <c r="F132" i="5"/>
  <c r="G132" i="5"/>
  <c r="H132" i="5"/>
  <c r="L132" i="5"/>
  <c r="M132" i="5" s="1"/>
  <c r="E43" i="5"/>
  <c r="F43" i="5"/>
  <c r="G43" i="5"/>
  <c r="H43" i="5"/>
  <c r="L43" i="5"/>
  <c r="M43" i="5" s="1"/>
  <c r="E78" i="5"/>
  <c r="F78" i="5"/>
  <c r="G78" i="5"/>
  <c r="H78" i="5"/>
  <c r="L78" i="5"/>
  <c r="M78" i="5" s="1"/>
  <c r="E154" i="5"/>
  <c r="F154" i="5"/>
  <c r="G154" i="5"/>
  <c r="H154" i="5"/>
  <c r="L154" i="5"/>
  <c r="M154" i="5" s="1"/>
  <c r="E39" i="5"/>
  <c r="F39" i="5"/>
  <c r="G39" i="5"/>
  <c r="H39" i="5"/>
  <c r="L39" i="5"/>
  <c r="M39" i="5" s="1"/>
  <c r="E243" i="5"/>
  <c r="F243" i="5"/>
  <c r="G243" i="5"/>
  <c r="H243" i="5"/>
  <c r="L243" i="5"/>
  <c r="M243" i="5" s="1"/>
  <c r="E207" i="5"/>
  <c r="F207" i="5"/>
  <c r="G207" i="5"/>
  <c r="H207" i="5"/>
  <c r="L207" i="5"/>
  <c r="M207" i="5" s="1"/>
  <c r="E90" i="5"/>
  <c r="F90" i="5"/>
  <c r="G90" i="5"/>
  <c r="H90" i="5"/>
  <c r="L90" i="5"/>
  <c r="M90" i="5" s="1"/>
  <c r="E13" i="5"/>
  <c r="F13" i="5"/>
  <c r="G13" i="5"/>
  <c r="H13" i="5"/>
  <c r="L13" i="5"/>
  <c r="M13" i="5" s="1"/>
  <c r="E168" i="5"/>
  <c r="F168" i="5"/>
  <c r="G168" i="5"/>
  <c r="H168" i="5"/>
  <c r="L168" i="5"/>
  <c r="M168" i="5" s="1"/>
  <c r="E161" i="5"/>
  <c r="F161" i="5"/>
  <c r="G161" i="5"/>
  <c r="H161" i="5"/>
  <c r="L161" i="5"/>
  <c r="M161" i="5" s="1"/>
  <c r="E235" i="5"/>
  <c r="F235" i="5"/>
  <c r="G235" i="5"/>
  <c r="H235" i="5"/>
  <c r="L235" i="5"/>
  <c r="M235" i="5" s="1"/>
  <c r="E103" i="5"/>
  <c r="F103" i="5"/>
  <c r="G103" i="5"/>
  <c r="H103" i="5"/>
  <c r="L103" i="5"/>
  <c r="M103" i="5" s="1"/>
  <c r="E180" i="5"/>
  <c r="F180" i="5"/>
  <c r="G180" i="5"/>
  <c r="H180" i="5"/>
  <c r="L180" i="5"/>
  <c r="M180" i="5" s="1"/>
  <c r="E70" i="5"/>
  <c r="F70" i="5"/>
  <c r="G70" i="5"/>
  <c r="H70" i="5"/>
  <c r="L70" i="5"/>
  <c r="M70" i="5" s="1"/>
  <c r="E253" i="5"/>
  <c r="F253" i="5"/>
  <c r="G253" i="5"/>
  <c r="H253" i="5"/>
  <c r="L253" i="5"/>
  <c r="M253" i="5" s="1"/>
  <c r="E259" i="5"/>
  <c r="F259" i="5"/>
  <c r="G259" i="5"/>
  <c r="H259" i="5"/>
  <c r="L259" i="5"/>
  <c r="M259" i="5" s="1"/>
  <c r="E224" i="5"/>
  <c r="F224" i="5"/>
  <c r="G224" i="5"/>
  <c r="H224" i="5"/>
  <c r="L224" i="5"/>
  <c r="M224" i="5" s="1"/>
  <c r="E169" i="5"/>
  <c r="F169" i="5"/>
  <c r="G169" i="5"/>
  <c r="H169" i="5"/>
  <c r="L169" i="5"/>
  <c r="M169" i="5" s="1"/>
  <c r="E64" i="5"/>
  <c r="F64" i="5"/>
  <c r="G64" i="5"/>
  <c r="H64" i="5"/>
  <c r="L64" i="5"/>
  <c r="M64" i="5" s="1"/>
  <c r="E29" i="5"/>
  <c r="F29" i="5"/>
  <c r="G29" i="5"/>
  <c r="H29" i="5"/>
  <c r="L29" i="5"/>
  <c r="M29" i="5" s="1"/>
  <c r="E63" i="5"/>
  <c r="F63" i="5"/>
  <c r="G63" i="5"/>
  <c r="H63" i="5"/>
  <c r="L63" i="5"/>
  <c r="M63" i="5" s="1"/>
  <c r="E181" i="5"/>
  <c r="F181" i="5"/>
  <c r="G181" i="5"/>
  <c r="H181" i="5"/>
  <c r="L181" i="5"/>
  <c r="M181" i="5" s="1"/>
  <c r="E23" i="5"/>
  <c r="F23" i="5"/>
  <c r="G23" i="5"/>
  <c r="H23" i="5"/>
  <c r="L23" i="5"/>
  <c r="M23" i="5" s="1"/>
  <c r="E155" i="5"/>
  <c r="F155" i="5"/>
  <c r="G155" i="5"/>
  <c r="H155" i="5"/>
  <c r="L155" i="5"/>
  <c r="M155" i="5" s="1"/>
  <c r="E254" i="5"/>
  <c r="F254" i="5"/>
  <c r="G254" i="5"/>
  <c r="H254" i="5"/>
  <c r="L254" i="5"/>
  <c r="M254" i="5" s="1"/>
  <c r="E144" i="5"/>
  <c r="F144" i="5"/>
  <c r="G144" i="5"/>
  <c r="H144" i="5"/>
  <c r="L144" i="5"/>
  <c r="M144" i="5" s="1"/>
  <c r="E104" i="5"/>
  <c r="F104" i="5"/>
  <c r="G104" i="5"/>
  <c r="H104" i="5"/>
  <c r="L104" i="5"/>
  <c r="M104" i="5" s="1"/>
  <c r="E22" i="5"/>
  <c r="F22" i="5"/>
  <c r="G22" i="5"/>
  <c r="H22" i="5"/>
  <c r="L22" i="5"/>
  <c r="M22" i="5" s="1"/>
  <c r="E255" i="5"/>
  <c r="F255" i="5"/>
  <c r="G255" i="5"/>
  <c r="H255" i="5"/>
  <c r="L255" i="5"/>
  <c r="M255" i="5" s="1"/>
  <c r="E196" i="5"/>
  <c r="F196" i="5"/>
  <c r="G196" i="5"/>
  <c r="H196" i="5"/>
  <c r="L196" i="5"/>
  <c r="M196" i="5" s="1"/>
  <c r="E256" i="5"/>
  <c r="F256" i="5"/>
  <c r="G256" i="5"/>
  <c r="H256" i="5"/>
  <c r="L256" i="5"/>
  <c r="M256" i="5" s="1"/>
  <c r="E44" i="5"/>
  <c r="F44" i="5"/>
  <c r="G44" i="5"/>
  <c r="H44" i="5"/>
  <c r="L44" i="5"/>
  <c r="M44" i="5" s="1"/>
  <c r="E250" i="5"/>
  <c r="F250" i="5"/>
  <c r="G250" i="5"/>
  <c r="H250" i="5"/>
  <c r="L250" i="5"/>
  <c r="M250" i="5" s="1"/>
  <c r="E244" i="5"/>
  <c r="F244" i="5"/>
  <c r="G244" i="5"/>
  <c r="H244" i="5"/>
  <c r="L244" i="5"/>
  <c r="M244" i="5" s="1"/>
  <c r="E162" i="5"/>
  <c r="F162" i="5"/>
  <c r="G162" i="5"/>
  <c r="H162" i="5"/>
  <c r="L162" i="5"/>
  <c r="M162" i="5" s="1"/>
  <c r="E94" i="5"/>
  <c r="F94" i="5"/>
  <c r="G94" i="5"/>
  <c r="H94" i="5"/>
  <c r="L94" i="5"/>
  <c r="M94" i="5" s="1"/>
  <c r="AE446" i="58"/>
  <c r="AF721" i="58"/>
  <c r="AH721" i="58"/>
  <c r="AF722" i="58"/>
  <c r="AH722" i="58"/>
  <c r="AF723" i="58"/>
  <c r="AH723" i="58"/>
  <c r="AF724" i="58"/>
  <c r="AH724" i="58"/>
  <c r="AF194" i="58"/>
  <c r="AH194" i="58"/>
  <c r="AF725" i="58"/>
  <c r="AH725" i="58"/>
  <c r="AF726" i="58"/>
  <c r="AH726" i="58"/>
  <c r="AF727" i="58"/>
  <c r="AH727" i="58"/>
  <c r="AF796" i="58"/>
  <c r="AH796" i="58"/>
  <c r="AF728" i="58"/>
  <c r="AH728" i="58"/>
  <c r="AF729" i="58"/>
  <c r="AH729" i="58"/>
  <c r="AF19" i="58"/>
  <c r="AH19" i="58"/>
  <c r="AF73" i="58"/>
  <c r="AH73" i="58"/>
  <c r="AF25" i="58"/>
  <c r="AH25" i="58"/>
  <c r="AF57" i="58"/>
  <c r="AH57" i="58"/>
  <c r="AF400" i="58"/>
  <c r="AH400" i="58"/>
  <c r="AF33" i="58"/>
  <c r="AH33" i="58"/>
  <c r="AF554" i="58"/>
  <c r="AH554" i="58"/>
  <c r="AF454" i="58"/>
  <c r="AH454" i="58"/>
  <c r="AF575" i="58"/>
  <c r="AH575" i="58"/>
  <c r="AF264" i="58"/>
  <c r="AH264" i="58"/>
  <c r="AF730" i="58"/>
  <c r="AH730" i="58"/>
  <c r="AF731" i="58"/>
  <c r="AH731" i="58"/>
  <c r="AF660" i="58"/>
  <c r="AH660" i="58"/>
  <c r="AF525" i="58"/>
  <c r="AH525" i="58"/>
  <c r="AF732" i="58"/>
  <c r="AH732" i="58"/>
  <c r="AF733" i="58"/>
  <c r="AH733" i="58"/>
  <c r="AF483" i="58"/>
  <c r="AH483" i="58"/>
  <c r="AF581" i="58"/>
  <c r="AH581" i="58"/>
  <c r="AF383" i="58"/>
  <c r="AH383" i="58"/>
  <c r="AF307" i="58"/>
  <c r="AH307" i="58"/>
  <c r="AF449" i="58"/>
  <c r="AH449" i="58"/>
  <c r="AF735" i="58"/>
  <c r="AH735" i="58"/>
  <c r="AF145" i="58"/>
  <c r="AH145" i="58"/>
  <c r="AF855" i="58"/>
  <c r="AH855" i="58"/>
  <c r="AF117" i="58"/>
  <c r="AH117" i="58"/>
  <c r="AF302" i="58"/>
  <c r="AH302" i="58"/>
  <c r="AF320" i="58"/>
  <c r="AH320" i="58"/>
  <c r="AF24" i="58"/>
  <c r="AH24" i="58"/>
  <c r="AF736" i="58"/>
  <c r="AH736" i="58"/>
  <c r="AF494" i="58"/>
  <c r="AH494" i="58"/>
  <c r="AF737" i="58"/>
  <c r="AH737" i="58"/>
  <c r="AF280" i="58"/>
  <c r="AH280" i="58"/>
  <c r="AF131" i="58"/>
  <c r="AH131" i="58"/>
  <c r="AF252" i="58"/>
  <c r="AH252" i="58"/>
  <c r="AF776" i="58"/>
  <c r="AH776" i="58"/>
  <c r="AF739" i="58"/>
  <c r="AH739" i="58"/>
  <c r="AF740" i="58"/>
  <c r="AH740" i="58"/>
  <c r="AF741" i="58"/>
  <c r="AH741" i="58"/>
  <c r="AF451" i="58"/>
  <c r="AH451" i="58"/>
  <c r="AF84" i="58"/>
  <c r="AH84" i="58"/>
  <c r="AF213" i="58"/>
  <c r="AH213" i="58"/>
  <c r="AF559" i="58"/>
  <c r="AH559" i="58"/>
  <c r="AF229" i="58"/>
  <c r="AH229" i="58"/>
  <c r="AF60" i="58"/>
  <c r="AH60" i="58"/>
  <c r="AF742" i="58"/>
  <c r="AH742" i="58"/>
  <c r="AF743" i="58"/>
  <c r="AH743" i="58"/>
  <c r="AF744" i="58"/>
  <c r="AH744" i="58"/>
  <c r="AF745" i="58"/>
  <c r="AH745" i="58"/>
  <c r="AF225" i="58"/>
  <c r="AH225" i="58"/>
  <c r="AF590" i="58"/>
  <c r="AH590" i="58"/>
  <c r="AF746" i="58"/>
  <c r="AH746" i="58"/>
  <c r="AF747" i="58"/>
  <c r="AH747" i="58"/>
  <c r="AF748" i="58"/>
  <c r="AH748" i="58"/>
  <c r="AF124" i="58"/>
  <c r="AH124" i="58"/>
  <c r="AF611" i="58"/>
  <c r="AH611" i="58"/>
  <c r="AF86" i="58"/>
  <c r="AH86" i="58"/>
  <c r="AF389" i="58"/>
  <c r="AH389" i="58"/>
  <c r="AF201" i="58"/>
  <c r="AH201" i="58"/>
  <c r="AF89" i="58"/>
  <c r="AH89" i="58"/>
  <c r="AF749" i="58"/>
  <c r="AH749" i="58"/>
  <c r="AF533" i="58"/>
  <c r="AH533" i="58"/>
  <c r="AF750" i="58"/>
  <c r="AH750" i="58"/>
  <c r="AF751" i="58"/>
  <c r="AH751" i="58"/>
  <c r="AF317" i="58"/>
  <c r="AH317" i="58"/>
  <c r="AF752" i="58"/>
  <c r="AH752" i="58"/>
  <c r="AF230" i="58"/>
  <c r="AH230" i="58"/>
  <c r="AF753" i="58"/>
  <c r="AH753" i="58"/>
  <c r="AF754" i="58"/>
  <c r="AH754" i="58"/>
  <c r="AF599" i="58"/>
  <c r="AH599" i="58"/>
  <c r="AF314" i="58"/>
  <c r="AH314" i="58"/>
  <c r="AF517" i="58"/>
  <c r="AH517" i="58"/>
  <c r="AF561" i="58"/>
  <c r="AH561" i="58"/>
  <c r="AF755" i="58"/>
  <c r="AH755" i="58"/>
  <c r="AF465" i="58"/>
  <c r="AH465" i="58"/>
  <c r="AF418" i="58"/>
  <c r="AH418" i="58"/>
  <c r="AF756" i="58"/>
  <c r="AH756" i="58"/>
  <c r="AF757" i="58"/>
  <c r="AH757" i="58"/>
  <c r="AF795" i="58"/>
  <c r="AH795" i="58"/>
  <c r="AF758" i="58"/>
  <c r="AH758" i="58"/>
  <c r="AF273" i="58"/>
  <c r="AH273" i="58"/>
  <c r="AF543" i="58"/>
  <c r="AH543" i="58"/>
  <c r="AF366" i="58"/>
  <c r="AH366" i="58"/>
  <c r="AF529" i="58"/>
  <c r="AH529" i="58"/>
  <c r="AF113" i="58"/>
  <c r="AH113" i="58"/>
  <c r="AF15" i="58"/>
  <c r="AH15" i="58"/>
  <c r="AF303" i="58"/>
  <c r="AH303" i="58"/>
  <c r="AF259" i="58"/>
  <c r="AH259" i="58"/>
  <c r="AF759" i="58"/>
  <c r="AH759" i="58"/>
  <c r="AF536" i="58"/>
  <c r="AH536" i="58"/>
  <c r="AF555" i="58"/>
  <c r="AH555" i="58"/>
  <c r="AF434" i="58"/>
  <c r="AH434" i="58"/>
  <c r="AF545" i="58"/>
  <c r="AH545" i="58"/>
  <c r="AF325" i="58"/>
  <c r="AH325" i="58"/>
  <c r="AF479" i="58"/>
  <c r="AH479" i="58"/>
  <c r="AF760" i="58"/>
  <c r="AH760" i="58"/>
  <c r="AF573" i="58"/>
  <c r="AH573" i="58"/>
  <c r="AF603" i="58"/>
  <c r="AH603" i="58"/>
  <c r="AF761" i="58"/>
  <c r="AH761" i="58"/>
  <c r="AF32" i="58"/>
  <c r="AH32" i="58"/>
  <c r="AF133" i="58"/>
  <c r="AH133" i="58"/>
  <c r="AF397" i="58"/>
  <c r="AH397" i="58"/>
  <c r="AF762" i="58"/>
  <c r="AH762" i="58"/>
  <c r="AF363" i="58"/>
  <c r="AH363" i="58"/>
  <c r="AF235" i="58"/>
  <c r="AH235" i="58"/>
  <c r="AF223" i="58"/>
  <c r="AH223" i="58"/>
  <c r="AF207" i="58"/>
  <c r="AH207" i="58"/>
  <c r="AF109" i="58"/>
  <c r="AH109" i="58"/>
  <c r="AF507" i="58"/>
  <c r="AH507" i="58"/>
  <c r="AF200" i="58"/>
  <c r="AH200" i="58"/>
  <c r="AF428" i="58"/>
  <c r="AH428" i="58"/>
  <c r="AF763" i="58"/>
  <c r="AH763" i="58"/>
  <c r="AF174" i="58"/>
  <c r="AH174" i="58"/>
  <c r="AF716" i="58"/>
  <c r="AH716" i="58"/>
  <c r="AF764" i="58"/>
  <c r="AH764" i="58"/>
  <c r="AF765" i="58"/>
  <c r="AH765" i="58"/>
  <c r="AF560" i="58"/>
  <c r="AH560" i="58"/>
  <c r="AF567" i="58"/>
  <c r="AH567" i="58"/>
  <c r="AF66" i="58"/>
  <c r="AH66" i="58"/>
  <c r="AF427" i="58"/>
  <c r="AH427" i="58"/>
  <c r="AF398" i="58"/>
  <c r="AH398" i="58"/>
  <c r="AF404" i="58"/>
  <c r="AH404" i="58"/>
  <c r="AF187" i="58"/>
  <c r="AH187" i="58"/>
  <c r="AF393" i="58"/>
  <c r="AH393" i="58"/>
  <c r="AF12" i="58"/>
  <c r="AH12" i="58"/>
  <c r="AF295" i="58"/>
  <c r="AH295" i="58"/>
  <c r="AF766" i="58"/>
  <c r="AH766" i="58"/>
  <c r="AF767" i="58"/>
  <c r="AH767" i="58"/>
  <c r="AF768" i="58"/>
  <c r="AH768" i="58"/>
  <c r="AF42" i="58"/>
  <c r="AH42" i="58"/>
  <c r="AF316" i="58"/>
  <c r="AH316" i="58"/>
  <c r="AF769" i="58"/>
  <c r="AH769" i="58"/>
  <c r="AF770" i="58"/>
  <c r="AH770" i="58"/>
  <c r="AF557" i="58"/>
  <c r="AH557" i="58"/>
  <c r="AF858" i="58"/>
  <c r="AH858" i="58"/>
  <c r="AF771" i="58"/>
  <c r="AH771" i="58"/>
  <c r="AF5" i="58"/>
  <c r="AH5" i="58"/>
  <c r="AF17" i="58"/>
  <c r="AH17" i="58"/>
  <c r="AF324" i="58"/>
  <c r="AH324" i="58"/>
  <c r="AF356" i="58"/>
  <c r="AH356" i="58"/>
  <c r="AF528" i="58"/>
  <c r="AH528" i="58"/>
  <c r="AF270" i="58"/>
  <c r="AH270" i="58"/>
  <c r="AF576" i="58"/>
  <c r="AH576" i="58"/>
  <c r="AF774" i="58"/>
  <c r="AH774" i="58"/>
  <c r="AF370" i="58"/>
  <c r="AH370" i="58"/>
  <c r="AF274" i="58"/>
  <c r="AH274" i="58"/>
  <c r="AF226" i="58"/>
  <c r="AH226" i="58"/>
  <c r="AF186" i="58"/>
  <c r="AH186" i="58"/>
  <c r="AF257" i="58"/>
  <c r="AH257" i="58"/>
  <c r="AF699" i="58"/>
  <c r="AH699" i="58"/>
  <c r="AF79" i="58"/>
  <c r="AH79" i="58"/>
  <c r="AF777" i="58"/>
  <c r="AH777" i="58"/>
  <c r="AF137" i="58"/>
  <c r="AH137" i="58"/>
  <c r="AF782" i="58"/>
  <c r="AH782" i="58"/>
  <c r="AF779" i="58"/>
  <c r="AH779" i="58"/>
  <c r="AF780" i="58"/>
  <c r="AH780" i="58"/>
  <c r="AF237" i="58"/>
  <c r="AH237" i="58"/>
  <c r="AF395" i="58"/>
  <c r="AH395" i="58"/>
  <c r="AF146" i="58"/>
  <c r="AH146" i="58"/>
  <c r="AF72" i="58"/>
  <c r="AH72" i="58"/>
  <c r="AF50" i="58"/>
  <c r="AH50" i="58"/>
  <c r="AF106" i="58"/>
  <c r="AH106" i="58"/>
  <c r="AF470" i="58"/>
  <c r="AH470" i="58"/>
  <c r="AF547" i="58"/>
  <c r="AH547" i="58"/>
  <c r="AF92" i="58"/>
  <c r="AH92" i="58"/>
  <c r="AF873" i="58"/>
  <c r="AH873" i="58"/>
  <c r="AF386" i="58"/>
  <c r="AH386" i="58"/>
  <c r="AF423" i="58"/>
  <c r="AH423" i="58"/>
  <c r="AF319" i="58"/>
  <c r="AH319" i="58"/>
  <c r="AF783" i="58"/>
  <c r="AH783" i="58"/>
  <c r="AF30" i="58"/>
  <c r="AH30" i="58"/>
  <c r="AF76" i="58"/>
  <c r="AH76" i="58"/>
  <c r="AF256" i="58"/>
  <c r="AH256" i="58"/>
  <c r="AF784" i="58"/>
  <c r="AH784" i="58"/>
  <c r="AF785" i="58"/>
  <c r="AH785" i="58"/>
  <c r="AF276" i="58"/>
  <c r="AH276" i="58"/>
  <c r="AF459" i="58"/>
  <c r="AH459" i="58"/>
  <c r="AF330" i="58"/>
  <c r="AH330" i="58"/>
  <c r="AF266" i="58"/>
  <c r="AH266" i="58"/>
  <c r="AF786" i="58"/>
  <c r="AH786" i="58"/>
  <c r="AF787" i="58"/>
  <c r="AH787" i="58"/>
  <c r="AF788" i="58"/>
  <c r="AH788" i="58"/>
  <c r="AF789" i="58"/>
  <c r="AH789" i="58"/>
  <c r="AF790" i="58"/>
  <c r="AH790" i="58"/>
  <c r="AF346" i="58"/>
  <c r="AH346" i="58"/>
  <c r="AF96" i="58"/>
  <c r="AH96" i="58"/>
  <c r="AF572" i="58"/>
  <c r="AH572" i="58"/>
  <c r="AF9" i="58"/>
  <c r="AH9" i="58"/>
  <c r="AF791" i="58"/>
  <c r="AH791" i="58"/>
  <c r="AF422" i="58"/>
  <c r="AH422" i="58"/>
  <c r="AF177" i="58"/>
  <c r="AH177" i="58"/>
  <c r="AF119" i="58"/>
  <c r="AH119" i="58"/>
  <c r="AF772" i="58"/>
  <c r="AH772" i="58"/>
  <c r="AF792" i="58"/>
  <c r="AH792" i="58"/>
  <c r="AF793" i="58"/>
  <c r="AH793" i="58"/>
  <c r="AF253" i="58"/>
  <c r="AH253" i="58"/>
  <c r="AF794" i="58"/>
  <c r="AH794" i="58"/>
  <c r="AF125" i="58"/>
  <c r="AH125" i="58"/>
  <c r="AF377" i="58"/>
  <c r="AH377" i="58"/>
  <c r="AF592" i="58"/>
  <c r="AH592" i="58"/>
  <c r="AF111" i="58"/>
  <c r="AH111" i="58"/>
  <c r="AF275" i="58"/>
  <c r="AH275" i="58"/>
  <c r="AF154" i="58"/>
  <c r="AH154" i="58"/>
  <c r="AF219" i="58"/>
  <c r="AH219" i="58"/>
  <c r="AF334" i="58"/>
  <c r="AH334" i="58"/>
  <c r="AF562" i="58"/>
  <c r="AH562" i="58"/>
  <c r="AF797" i="58"/>
  <c r="AH797" i="58"/>
  <c r="AF372" i="58"/>
  <c r="AH372" i="58"/>
  <c r="AF490" i="58"/>
  <c r="AH490" i="58"/>
  <c r="AF798" i="58"/>
  <c r="AH798" i="58"/>
  <c r="AF178" i="58"/>
  <c r="AH178" i="58"/>
  <c r="AF244" i="58"/>
  <c r="AH244" i="58"/>
  <c r="AF285" i="58"/>
  <c r="AH285" i="58"/>
  <c r="AF799" i="58"/>
  <c r="AH799" i="58"/>
  <c r="AF800" i="58"/>
  <c r="AH800" i="58"/>
  <c r="AF801" i="58"/>
  <c r="AH801" i="58"/>
  <c r="AF802" i="58"/>
  <c r="AH802" i="58"/>
  <c r="AF548" i="58"/>
  <c r="AH548" i="58"/>
  <c r="AF803" i="58"/>
  <c r="AH803" i="58"/>
  <c r="AF804" i="58"/>
  <c r="AH804" i="58"/>
  <c r="AF734" i="58"/>
  <c r="AH734" i="58"/>
  <c r="AF513" i="58"/>
  <c r="AH513" i="58"/>
  <c r="AF216" i="58"/>
  <c r="AH216" i="58"/>
  <c r="AF67" i="58"/>
  <c r="AH67" i="58"/>
  <c r="AF403" i="58"/>
  <c r="AH403" i="58"/>
  <c r="AF805" i="58"/>
  <c r="AH805" i="58"/>
  <c r="AF806" i="58"/>
  <c r="AH806" i="58"/>
  <c r="AF807" i="58"/>
  <c r="AH807" i="58"/>
  <c r="AF808" i="58"/>
  <c r="AH808" i="58"/>
  <c r="AF381" i="58"/>
  <c r="AH381" i="58"/>
  <c r="AF364" i="58"/>
  <c r="AH364" i="58"/>
  <c r="AF83" i="58"/>
  <c r="AH83" i="58"/>
  <c r="AF382" i="58"/>
  <c r="AH382" i="58"/>
  <c r="AF361" i="58"/>
  <c r="AH361" i="58"/>
  <c r="AF809" i="58"/>
  <c r="AH809" i="58"/>
  <c r="AF505" i="58"/>
  <c r="AH505" i="58"/>
  <c r="AF341" i="58"/>
  <c r="AH341" i="58"/>
  <c r="AF188" i="58"/>
  <c r="AH188" i="58"/>
  <c r="AF810" i="58"/>
  <c r="AH810" i="58"/>
  <c r="AF811" i="58"/>
  <c r="AH811" i="58"/>
  <c r="AF812" i="58"/>
  <c r="AH812" i="58"/>
  <c r="AF441" i="58"/>
  <c r="AH441" i="58"/>
  <c r="AF443" i="58"/>
  <c r="AH443" i="58"/>
  <c r="AF813" i="58"/>
  <c r="AH813" i="58"/>
  <c r="AF814" i="58"/>
  <c r="AH814" i="58"/>
  <c r="AF820" i="58"/>
  <c r="AH820" i="58"/>
  <c r="AF781" i="58"/>
  <c r="AH781" i="58"/>
  <c r="AF815" i="58"/>
  <c r="AH815" i="58"/>
  <c r="AF179" i="58"/>
  <c r="AH179" i="58"/>
  <c r="AF130" i="58"/>
  <c r="AH130" i="58"/>
  <c r="AF532" i="58"/>
  <c r="AH532" i="58"/>
  <c r="AF156" i="58"/>
  <c r="AH156" i="58"/>
  <c r="AF816" i="58"/>
  <c r="AH816" i="58"/>
  <c r="AF817" i="58"/>
  <c r="AH817" i="58"/>
  <c r="AF818" i="58"/>
  <c r="AH818" i="58"/>
  <c r="AF344" i="58"/>
  <c r="AH344" i="58"/>
  <c r="AF34" i="58"/>
  <c r="AH34" i="58"/>
  <c r="AF460" i="58"/>
  <c r="AH460" i="58"/>
  <c r="AF819" i="58"/>
  <c r="AH819" i="58"/>
  <c r="AF836" i="58"/>
  <c r="AH836" i="58"/>
  <c r="AF821" i="58"/>
  <c r="AH821" i="58"/>
  <c r="AF580" i="58"/>
  <c r="AH580" i="58"/>
  <c r="AF402" i="58"/>
  <c r="AH402" i="58"/>
  <c r="AF631" i="58"/>
  <c r="AH631" i="58"/>
  <c r="AF322" i="58"/>
  <c r="AH322" i="58"/>
  <c r="AF277" i="58"/>
  <c r="AH277" i="58"/>
  <c r="AF71" i="58"/>
  <c r="AH71" i="58"/>
  <c r="AF272" i="58"/>
  <c r="AH272" i="58"/>
  <c r="AF185" i="58"/>
  <c r="AH185" i="58"/>
  <c r="AF91" i="58"/>
  <c r="AH91" i="58"/>
  <c r="AF406" i="58"/>
  <c r="AH406" i="58"/>
  <c r="AF568" i="58"/>
  <c r="AH568" i="58"/>
  <c r="AF412" i="58"/>
  <c r="AH412" i="58"/>
  <c r="AF134" i="58"/>
  <c r="AH134" i="58"/>
  <c r="AF220" i="58"/>
  <c r="AH220" i="58"/>
  <c r="AF258" i="58"/>
  <c r="AH258" i="58"/>
  <c r="AF531" i="58"/>
  <c r="AH531" i="58"/>
  <c r="AF822" i="58"/>
  <c r="AH822" i="58"/>
  <c r="AF408" i="58"/>
  <c r="AH408" i="58"/>
  <c r="AF105" i="58"/>
  <c r="AH105" i="58"/>
  <c r="AF159" i="58"/>
  <c r="AH159" i="58"/>
  <c r="AF823" i="58"/>
  <c r="AH823" i="58"/>
  <c r="AF255" i="58"/>
  <c r="AH255" i="58"/>
  <c r="AF439" i="58"/>
  <c r="AH439" i="58"/>
  <c r="AF469" i="58"/>
  <c r="AH469" i="58"/>
  <c r="AF376" i="58"/>
  <c r="AH376" i="58"/>
  <c r="AF594" i="58"/>
  <c r="AH594" i="58"/>
  <c r="AF824" i="58"/>
  <c r="AH824" i="58"/>
  <c r="AF419" i="58"/>
  <c r="AH419" i="58"/>
  <c r="AF835" i="58"/>
  <c r="AH835" i="58"/>
  <c r="AF249" i="58"/>
  <c r="AH249" i="58"/>
  <c r="AF151" i="58"/>
  <c r="AH151" i="58"/>
  <c r="AF475" i="58"/>
  <c r="AH475" i="58"/>
  <c r="AF260" i="58"/>
  <c r="AH260" i="58"/>
  <c r="AF234" i="58"/>
  <c r="AH234" i="58"/>
  <c r="AF556" i="58"/>
  <c r="AH556" i="58"/>
  <c r="AF826" i="58"/>
  <c r="AH826" i="58"/>
  <c r="AF827" i="58"/>
  <c r="AH827" i="58"/>
  <c r="AF828" i="58"/>
  <c r="AH828" i="58"/>
  <c r="AF829" i="58"/>
  <c r="AH829" i="58"/>
  <c r="AF830" i="58"/>
  <c r="AH830" i="58"/>
  <c r="AF81" i="58"/>
  <c r="AH81" i="58"/>
  <c r="AF831" i="58"/>
  <c r="AH831" i="58"/>
  <c r="AF41" i="58"/>
  <c r="AH41" i="58"/>
  <c r="AF118" i="58"/>
  <c r="AH118" i="58"/>
  <c r="AF832" i="58"/>
  <c r="AH832" i="58"/>
  <c r="AF833" i="58"/>
  <c r="AH833" i="58"/>
  <c r="AF10" i="58"/>
  <c r="AH10" i="58"/>
  <c r="AF834" i="58"/>
  <c r="AH834" i="58"/>
  <c r="AF37" i="58"/>
  <c r="AH37" i="58"/>
  <c r="AF94" i="58"/>
  <c r="AH94" i="58"/>
  <c r="AF153" i="58"/>
  <c r="AH153" i="58"/>
  <c r="AF149" i="58"/>
  <c r="AH149" i="58"/>
  <c r="AF116" i="58"/>
  <c r="AH116" i="58"/>
  <c r="AF189" i="58"/>
  <c r="AH189" i="58"/>
  <c r="AF160" i="58"/>
  <c r="AH160" i="58"/>
  <c r="AF401" i="58"/>
  <c r="AH401" i="58"/>
  <c r="AF837" i="58"/>
  <c r="AH837" i="58"/>
  <c r="AF104" i="58"/>
  <c r="AH104" i="58"/>
  <c r="AF838" i="58"/>
  <c r="AH838" i="58"/>
  <c r="AF839" i="58"/>
  <c r="AH839" i="58"/>
  <c r="AF138" i="58"/>
  <c r="AH138" i="58"/>
  <c r="AF840" i="58"/>
  <c r="AH840" i="58"/>
  <c r="AF221" i="58"/>
  <c r="AH221" i="58"/>
  <c r="AF294" i="58"/>
  <c r="AH294" i="58"/>
  <c r="AF841" i="58"/>
  <c r="AH841" i="58"/>
  <c r="AF842" i="58"/>
  <c r="AH842" i="58"/>
  <c r="AF215" i="58"/>
  <c r="AH215" i="58"/>
  <c r="AF585" i="58"/>
  <c r="AH585" i="58"/>
  <c r="AF564" i="58"/>
  <c r="AH564" i="58"/>
  <c r="AF283" i="58"/>
  <c r="AH283" i="58"/>
  <c r="AF604" i="58"/>
  <c r="AH604" i="58"/>
  <c r="AF843" i="58"/>
  <c r="AH843" i="58"/>
  <c r="AF844" i="58"/>
  <c r="AH844" i="58"/>
  <c r="AF845" i="58"/>
  <c r="AH845" i="58"/>
  <c r="AF468" i="58"/>
  <c r="AH468" i="58"/>
  <c r="AF74" i="58"/>
  <c r="AH74" i="58"/>
  <c r="AF374" i="58"/>
  <c r="AH374" i="58"/>
  <c r="AF399" i="58"/>
  <c r="AH399" i="58"/>
  <c r="AF354" i="58"/>
  <c r="AH354" i="58"/>
  <c r="AF503" i="58"/>
  <c r="AH503" i="58"/>
  <c r="AF26" i="58"/>
  <c r="AH26" i="58"/>
  <c r="AF515" i="58"/>
  <c r="AH515" i="58"/>
  <c r="AF169" i="58"/>
  <c r="AH169" i="58"/>
  <c r="AF825" i="58"/>
  <c r="AH825" i="58"/>
  <c r="AF848" i="58"/>
  <c r="AH848" i="58"/>
  <c r="AF203" i="58"/>
  <c r="AH203" i="58"/>
  <c r="AF605" i="58"/>
  <c r="AH605" i="58"/>
  <c r="AF195" i="58"/>
  <c r="AH195" i="58"/>
  <c r="AF254" i="58"/>
  <c r="AH254" i="58"/>
  <c r="AF59" i="58"/>
  <c r="AH59" i="58"/>
  <c r="AF444" i="58"/>
  <c r="AH444" i="58"/>
  <c r="AF47" i="58"/>
  <c r="AH47" i="58"/>
  <c r="AF163" i="58"/>
  <c r="AH163" i="58"/>
  <c r="AF544" i="58"/>
  <c r="AH544" i="58"/>
  <c r="AF849" i="58"/>
  <c r="AH849" i="58"/>
  <c r="AF578" i="58"/>
  <c r="AH578" i="58"/>
  <c r="AF442" i="58"/>
  <c r="AH442" i="58"/>
  <c r="AF458" i="58"/>
  <c r="AH458" i="58"/>
  <c r="AF534" i="58"/>
  <c r="AH534" i="58"/>
  <c r="AF410" i="58"/>
  <c r="AH410" i="58"/>
  <c r="AF851" i="58"/>
  <c r="AH851" i="58"/>
  <c r="AF345" i="58"/>
  <c r="AH345" i="58"/>
  <c r="AF852" i="58"/>
  <c r="AH852" i="58"/>
  <c r="AF853" i="58"/>
  <c r="AH853" i="58"/>
  <c r="AF246" i="58"/>
  <c r="AH246" i="58"/>
  <c r="AF300" i="58"/>
  <c r="AH300" i="58"/>
  <c r="AF68" i="58"/>
  <c r="AH68" i="58"/>
  <c r="AF526" i="58"/>
  <c r="AH526" i="58"/>
  <c r="AF392" i="58"/>
  <c r="AH392" i="58"/>
  <c r="AF103" i="58"/>
  <c r="AH103" i="58"/>
  <c r="AF368" i="58"/>
  <c r="AH368" i="58"/>
  <c r="AF308" i="58"/>
  <c r="AH308" i="58"/>
  <c r="AF371" i="58"/>
  <c r="AH371" i="58"/>
  <c r="AF171" i="58"/>
  <c r="AH171" i="58"/>
  <c r="AF608" i="58"/>
  <c r="AH608" i="58"/>
  <c r="AF262" i="58"/>
  <c r="AH262" i="58"/>
  <c r="AF856" i="58"/>
  <c r="AH856" i="58"/>
  <c r="AF857" i="58"/>
  <c r="AH857" i="58"/>
  <c r="AF453" i="58"/>
  <c r="AH453" i="58"/>
  <c r="AF108" i="58"/>
  <c r="AH108" i="58"/>
  <c r="AF773" i="58"/>
  <c r="AH773" i="58"/>
  <c r="AF859" i="58"/>
  <c r="AH859" i="58"/>
  <c r="AF860" i="58"/>
  <c r="AH860" i="58"/>
  <c r="AF431" i="58"/>
  <c r="AH431" i="58"/>
  <c r="AF861" i="58"/>
  <c r="AH861" i="58"/>
  <c r="AF143" i="58"/>
  <c r="AH143" i="58"/>
  <c r="AF101" i="58"/>
  <c r="AH101" i="58"/>
  <c r="AF242" i="58"/>
  <c r="AH242" i="58"/>
  <c r="AF332" i="58"/>
  <c r="AH332" i="58"/>
  <c r="AF335" i="58"/>
  <c r="AH335" i="58"/>
  <c r="AF862" i="58"/>
  <c r="AH862" i="58"/>
  <c r="AF863" i="58"/>
  <c r="AH863" i="58"/>
  <c r="AF500" i="58"/>
  <c r="AH500" i="58"/>
  <c r="AF166" i="58"/>
  <c r="AH166" i="58"/>
  <c r="AF775" i="58"/>
  <c r="AH775" i="58"/>
  <c r="AF864" i="58"/>
  <c r="AH864" i="58"/>
  <c r="AF499" i="58"/>
  <c r="AH499" i="58"/>
  <c r="AF362" i="58"/>
  <c r="AH362" i="58"/>
  <c r="AF140" i="58"/>
  <c r="AH140" i="58"/>
  <c r="AF337" i="58"/>
  <c r="AH337" i="58"/>
  <c r="AF243" i="58"/>
  <c r="AH243" i="58"/>
  <c r="AF39" i="58"/>
  <c r="AH39" i="58"/>
  <c r="AF614" i="58"/>
  <c r="AH614" i="58"/>
  <c r="AF488" i="58"/>
  <c r="AH488" i="58"/>
  <c r="AF865" i="58"/>
  <c r="AH865" i="58"/>
  <c r="AF193" i="58"/>
  <c r="AH193" i="58"/>
  <c r="AF524" i="58"/>
  <c r="AH524" i="58"/>
  <c r="AF866" i="58"/>
  <c r="AH866" i="58"/>
  <c r="AF36" i="58"/>
  <c r="AH36" i="58"/>
  <c r="AF184" i="58"/>
  <c r="AH184" i="58"/>
  <c r="AF480" i="58"/>
  <c r="AH480" i="58"/>
  <c r="AF173" i="58"/>
  <c r="AH173" i="58"/>
  <c r="AF405" i="58"/>
  <c r="AH405" i="58"/>
  <c r="AF28" i="58"/>
  <c r="AH28" i="58"/>
  <c r="AF596" i="58"/>
  <c r="AH596" i="58"/>
  <c r="AF867" i="58"/>
  <c r="AH867" i="58"/>
  <c r="AF868" i="58"/>
  <c r="AH868" i="58"/>
  <c r="AF869" i="58"/>
  <c r="AH869" i="58"/>
  <c r="AF175" i="58"/>
  <c r="AH175" i="58"/>
  <c r="AF870" i="58"/>
  <c r="AH870" i="58"/>
  <c r="AF871" i="58"/>
  <c r="AH871" i="58"/>
  <c r="AF672" i="58"/>
  <c r="AH672" i="58"/>
  <c r="AF512" i="58"/>
  <c r="AH512" i="58"/>
  <c r="AF872" i="58"/>
  <c r="AH872" i="58"/>
  <c r="AF378" i="58"/>
  <c r="AH378" i="58"/>
  <c r="AF484" i="58"/>
  <c r="AH484" i="58"/>
  <c r="AF874" i="58"/>
  <c r="AH874" i="58"/>
  <c r="AF447" i="58"/>
  <c r="AH447" i="58"/>
  <c r="AF95" i="58"/>
  <c r="AH95" i="58"/>
  <c r="AF88" i="58"/>
  <c r="AH88" i="58"/>
  <c r="AF115" i="58"/>
  <c r="AH115" i="58"/>
  <c r="AF875" i="58"/>
  <c r="AH875" i="58"/>
  <c r="AF90" i="58"/>
  <c r="AH90" i="58"/>
  <c r="AF38" i="58"/>
  <c r="AH38" i="58"/>
  <c r="AF478" i="58"/>
  <c r="AH478" i="58"/>
  <c r="AF450" i="58"/>
  <c r="AH450" i="58"/>
  <c r="AF876" i="58"/>
  <c r="AH876" i="58"/>
  <c r="AF877" i="58"/>
  <c r="AH877" i="58"/>
  <c r="AF415" i="58"/>
  <c r="AH415" i="58"/>
  <c r="AF878" i="58"/>
  <c r="AH878" i="58"/>
  <c r="AF197" i="58"/>
  <c r="AH197" i="58"/>
  <c r="AF879" i="58"/>
  <c r="AH879" i="58"/>
  <c r="AF880" i="58"/>
  <c r="AH880" i="58"/>
  <c r="AF97" i="58"/>
  <c r="AH97" i="58"/>
  <c r="AF240" i="58"/>
  <c r="AH240" i="58"/>
  <c r="AF432" i="58"/>
  <c r="AH432" i="58"/>
  <c r="AF282" i="58"/>
  <c r="AH282" i="58"/>
  <c r="AF881" i="58"/>
  <c r="AH881" i="58"/>
  <c r="AF181" i="58"/>
  <c r="AH181" i="58"/>
  <c r="AF546" i="58"/>
  <c r="AH546" i="58"/>
  <c r="AF574" i="58"/>
  <c r="AH574" i="58"/>
  <c r="AF46" i="58"/>
  <c r="AH46" i="58"/>
  <c r="AF846" i="58"/>
  <c r="AH846" i="58"/>
  <c r="AF55" i="58"/>
  <c r="AH55" i="58"/>
  <c r="AF343" i="58"/>
  <c r="AH343" i="58"/>
  <c r="AF883" i="58"/>
  <c r="AH883" i="58"/>
  <c r="AF884" i="58"/>
  <c r="AH884" i="58"/>
  <c r="AF309" i="58"/>
  <c r="AH309" i="58"/>
  <c r="AF61" i="58"/>
  <c r="AH61" i="58"/>
  <c r="AF238" i="58"/>
  <c r="AH238" i="58"/>
  <c r="AF210" i="58"/>
  <c r="AH210" i="58"/>
  <c r="AF613" i="58"/>
  <c r="AG613" i="58"/>
  <c r="AH613" i="58"/>
  <c r="AI322" i="58" l="1"/>
  <c r="AI480" i="58"/>
  <c r="AJ17" i="58"/>
  <c r="AJ259" i="58"/>
  <c r="AJ166" i="58"/>
  <c r="AJ335" i="58"/>
  <c r="AJ526" i="58"/>
  <c r="AJ345" i="58"/>
  <c r="AJ458" i="58"/>
  <c r="AI106" i="58"/>
  <c r="AI186" i="58"/>
  <c r="AI200" i="58"/>
  <c r="AI397" i="58"/>
  <c r="AI546" i="58"/>
  <c r="AI432" i="58"/>
  <c r="AI484" i="58"/>
  <c r="AI39" i="58"/>
  <c r="AI362" i="58"/>
  <c r="AI166" i="58"/>
  <c r="AJ528" i="58"/>
  <c r="AJ770" i="58"/>
  <c r="AJ766" i="58"/>
  <c r="AJ174" i="58"/>
  <c r="AJ544" i="58"/>
  <c r="AI163" i="58"/>
  <c r="AI848" i="58"/>
  <c r="AI169" i="58"/>
  <c r="AI26" i="58"/>
  <c r="AI468" i="58"/>
  <c r="AI844" i="58"/>
  <c r="AI215" i="58"/>
  <c r="AI841" i="58"/>
  <c r="AI138" i="58"/>
  <c r="AI160" i="58"/>
  <c r="AI116" i="58"/>
  <c r="AI153" i="58"/>
  <c r="AI37" i="58"/>
  <c r="AI823" i="58"/>
  <c r="AJ562" i="58"/>
  <c r="AJ275" i="58"/>
  <c r="AJ125" i="58"/>
  <c r="AJ330" i="58"/>
  <c r="AJ783" i="58"/>
  <c r="AJ423" i="58"/>
  <c r="AJ873" i="58"/>
  <c r="AJ106" i="58"/>
  <c r="AJ395" i="58"/>
  <c r="AJ780" i="58"/>
  <c r="AJ782" i="58"/>
  <c r="AJ777" i="58"/>
  <c r="AI270" i="58"/>
  <c r="AI794" i="58"/>
  <c r="AI319" i="58"/>
  <c r="AJ884" i="58"/>
  <c r="AJ794" i="58"/>
  <c r="AJ92" i="58"/>
  <c r="AJ370" i="58"/>
  <c r="AJ576" i="58"/>
  <c r="AI580" i="58"/>
  <c r="AI361" i="58"/>
  <c r="AI83" i="58"/>
  <c r="AJ46" i="58"/>
  <c r="AJ88" i="58"/>
  <c r="AJ870" i="58"/>
  <c r="AJ38" i="58"/>
  <c r="AJ55" i="58"/>
  <c r="AJ484" i="58"/>
  <c r="AJ611" i="58"/>
  <c r="AJ225" i="58"/>
  <c r="AJ742" i="58"/>
  <c r="AJ776" i="58"/>
  <c r="AJ737" i="58"/>
  <c r="AJ320" i="58"/>
  <c r="AJ145" i="58"/>
  <c r="AI603" i="58"/>
  <c r="AI760" i="58"/>
  <c r="AI325" i="58"/>
  <c r="AI434" i="58"/>
  <c r="AI536" i="58"/>
  <c r="AI529" i="58"/>
  <c r="AI543" i="58"/>
  <c r="AI758" i="58"/>
  <c r="AI757" i="58"/>
  <c r="AI755" i="58"/>
  <c r="AI517" i="58"/>
  <c r="AI599" i="58"/>
  <c r="AI752" i="58"/>
  <c r="AI389" i="58"/>
  <c r="AI746" i="58"/>
  <c r="AI213" i="58"/>
  <c r="AI451" i="58"/>
  <c r="AI740" i="58"/>
  <c r="AI776" i="58"/>
  <c r="AI131" i="58"/>
  <c r="AI449" i="58"/>
  <c r="AI483" i="58"/>
  <c r="AI807" i="58"/>
  <c r="AI244" i="58"/>
  <c r="AI372" i="58"/>
  <c r="AI275" i="58"/>
  <c r="AI592" i="58"/>
  <c r="AI786" i="58"/>
  <c r="AI883" i="58"/>
  <c r="AI242" i="58"/>
  <c r="AI857" i="58"/>
  <c r="AI262" i="58"/>
  <c r="AI308" i="58"/>
  <c r="AI345" i="58"/>
  <c r="AI410" i="58"/>
  <c r="AI458" i="58"/>
  <c r="AJ59" i="58"/>
  <c r="AJ203" i="58"/>
  <c r="AJ825" i="58"/>
  <c r="AJ399" i="58"/>
  <c r="AI47" i="58"/>
  <c r="AI59" i="58"/>
  <c r="AI195" i="58"/>
  <c r="AI503" i="58"/>
  <c r="AI843" i="58"/>
  <c r="AI842" i="58"/>
  <c r="AI839" i="58"/>
  <c r="AI834" i="58"/>
  <c r="AI830" i="58"/>
  <c r="AI826" i="58"/>
  <c r="AJ821" i="58"/>
  <c r="AJ34" i="58"/>
  <c r="AJ179" i="58"/>
  <c r="AJ814" i="58"/>
  <c r="AJ443" i="58"/>
  <c r="AJ812" i="58"/>
  <c r="AJ341" i="58"/>
  <c r="AJ809" i="58"/>
  <c r="AJ364" i="58"/>
  <c r="AJ808" i="58"/>
  <c r="AJ403" i="58"/>
  <c r="AJ734" i="58"/>
  <c r="AJ802" i="58"/>
  <c r="AJ154" i="58"/>
  <c r="AJ846" i="58"/>
  <c r="AJ282" i="58"/>
  <c r="AJ240" i="58"/>
  <c r="AJ876" i="58"/>
  <c r="AJ478" i="58"/>
  <c r="AJ90" i="58"/>
  <c r="AJ95" i="58"/>
  <c r="AJ378" i="58"/>
  <c r="AJ861" i="58"/>
  <c r="AJ773" i="58"/>
  <c r="AI402" i="58"/>
  <c r="AI812" i="58"/>
  <c r="AI810" i="58"/>
  <c r="AI341" i="58"/>
  <c r="AI382" i="58"/>
  <c r="AI806" i="58"/>
  <c r="AI343" i="58"/>
  <c r="AI574" i="58"/>
  <c r="AI181" i="58"/>
  <c r="AI282" i="58"/>
  <c r="AI415" i="58"/>
  <c r="AI876" i="58"/>
  <c r="AI478" i="58"/>
  <c r="AI524" i="58"/>
  <c r="AI865" i="58"/>
  <c r="AI614" i="58"/>
  <c r="AI775" i="58"/>
  <c r="AI862" i="58"/>
  <c r="AI101" i="58"/>
  <c r="AJ374" i="58"/>
  <c r="AJ844" i="58"/>
  <c r="AJ604" i="58"/>
  <c r="AJ116" i="58"/>
  <c r="AJ153" i="58"/>
  <c r="AJ37" i="58"/>
  <c r="AJ829" i="58"/>
  <c r="AI568" i="58"/>
  <c r="AJ361" i="58"/>
  <c r="AJ801" i="58"/>
  <c r="AJ786" i="58"/>
  <c r="AJ743" i="58"/>
  <c r="AJ525" i="58"/>
  <c r="AI858" i="58"/>
  <c r="AI316" i="58"/>
  <c r="AI428" i="58"/>
  <c r="AI507" i="58"/>
  <c r="AI573" i="58"/>
  <c r="AI113" i="58"/>
  <c r="AI795" i="58"/>
  <c r="AI756" i="58"/>
  <c r="AI747" i="58"/>
  <c r="AI743" i="58"/>
  <c r="AI739" i="58"/>
  <c r="AI494" i="58"/>
  <c r="AI302" i="58"/>
  <c r="AI735" i="58"/>
  <c r="AI307" i="58"/>
  <c r="AI581" i="58"/>
  <c r="AI875" i="58"/>
  <c r="AJ274" i="58"/>
  <c r="AI604" i="58"/>
  <c r="AI10" i="58"/>
  <c r="AI490" i="58"/>
  <c r="AJ376" i="58"/>
  <c r="AJ184" i="58"/>
  <c r="AJ866" i="58"/>
  <c r="AJ765" i="58"/>
  <c r="AJ716" i="58"/>
  <c r="AJ223" i="58"/>
  <c r="AJ363" i="58"/>
  <c r="AJ746" i="58"/>
  <c r="AJ575" i="58"/>
  <c r="AJ724" i="58"/>
  <c r="AI81" i="58"/>
  <c r="AI787" i="58"/>
  <c r="AI423" i="58"/>
  <c r="AI547" i="58"/>
  <c r="AJ210" i="58"/>
  <c r="AJ61" i="58"/>
  <c r="AJ868" i="58"/>
  <c r="AJ193" i="58"/>
  <c r="AJ39" i="58"/>
  <c r="AJ362" i="58"/>
  <c r="AI859" i="58"/>
  <c r="AJ294" i="58"/>
  <c r="AJ840" i="58"/>
  <c r="AJ830" i="58"/>
  <c r="AJ475" i="58"/>
  <c r="AJ249" i="58"/>
  <c r="AJ594" i="58"/>
  <c r="AJ258" i="58"/>
  <c r="AJ134" i="58"/>
  <c r="AI156" i="58"/>
  <c r="AI130" i="58"/>
  <c r="AI805" i="58"/>
  <c r="AI804" i="58"/>
  <c r="AI548" i="58"/>
  <c r="AJ422" i="58"/>
  <c r="AJ790" i="58"/>
  <c r="AJ266" i="58"/>
  <c r="AI459" i="58"/>
  <c r="AJ779" i="58"/>
  <c r="AJ137" i="58"/>
  <c r="AI274" i="58"/>
  <c r="AI774" i="58"/>
  <c r="AJ270" i="58"/>
  <c r="AJ771" i="58"/>
  <c r="AJ769" i="58"/>
  <c r="AI175" i="58"/>
  <c r="AJ36" i="58"/>
  <c r="AJ143" i="58"/>
  <c r="AJ431" i="58"/>
  <c r="AI105" i="58"/>
  <c r="AI822" i="58"/>
  <c r="AI258" i="58"/>
  <c r="AI134" i="58"/>
  <c r="AI91" i="58"/>
  <c r="AI272" i="58"/>
  <c r="AI277" i="58"/>
  <c r="AJ631" i="58"/>
  <c r="AJ344" i="58"/>
  <c r="AJ817" i="58"/>
  <c r="AJ156" i="58"/>
  <c r="AJ813" i="58"/>
  <c r="AJ441" i="58"/>
  <c r="AJ83" i="58"/>
  <c r="AJ513" i="58"/>
  <c r="AJ804" i="58"/>
  <c r="AJ244" i="58"/>
  <c r="AJ798" i="58"/>
  <c r="AI792" i="58"/>
  <c r="AJ256" i="58"/>
  <c r="AJ30" i="58"/>
  <c r="AI92" i="58"/>
  <c r="AI237" i="58"/>
  <c r="AI771" i="58"/>
  <c r="AI557" i="58"/>
  <c r="AI769" i="58"/>
  <c r="AI42" i="58"/>
  <c r="AI767" i="58"/>
  <c r="AI404" i="58"/>
  <c r="AI427" i="58"/>
  <c r="AI567" i="58"/>
  <c r="AI765" i="58"/>
  <c r="AI716" i="58"/>
  <c r="AJ529" i="58"/>
  <c r="AJ758" i="58"/>
  <c r="AJ755" i="58"/>
  <c r="AJ599" i="58"/>
  <c r="AJ753" i="58"/>
  <c r="AJ751" i="58"/>
  <c r="AJ533" i="58"/>
  <c r="AI660" i="58"/>
  <c r="AI575" i="58"/>
  <c r="AI140" i="58"/>
  <c r="AJ371" i="58"/>
  <c r="AJ392" i="58"/>
  <c r="AJ442" i="58"/>
  <c r="AJ76" i="58"/>
  <c r="AI528" i="58"/>
  <c r="AJ479" i="58"/>
  <c r="AJ555" i="58"/>
  <c r="AJ613" i="58"/>
  <c r="AJ309" i="58"/>
  <c r="AJ432" i="58"/>
  <c r="AJ28" i="58"/>
  <c r="AJ865" i="58"/>
  <c r="AJ614" i="58"/>
  <c r="AJ243" i="58"/>
  <c r="AJ499" i="58"/>
  <c r="AI856" i="58"/>
  <c r="AI608" i="58"/>
  <c r="AI849" i="58"/>
  <c r="AJ848" i="58"/>
  <c r="AJ838" i="58"/>
  <c r="AJ837" i="58"/>
  <c r="AJ824" i="58"/>
  <c r="AJ159" i="58"/>
  <c r="AJ408" i="58"/>
  <c r="AJ531" i="58"/>
  <c r="AJ412" i="58"/>
  <c r="AI34" i="58"/>
  <c r="AI816" i="58"/>
  <c r="AI403" i="58"/>
  <c r="AI734" i="58"/>
  <c r="AI285" i="58"/>
  <c r="AJ572" i="58"/>
  <c r="AJ346" i="58"/>
  <c r="AJ789" i="58"/>
  <c r="AJ186" i="58"/>
  <c r="AJ507" i="58"/>
  <c r="AJ207" i="58"/>
  <c r="AJ60" i="58"/>
  <c r="AJ280" i="58"/>
  <c r="AJ24" i="58"/>
  <c r="AJ855" i="58"/>
  <c r="AJ307" i="58"/>
  <c r="AJ454" i="58"/>
  <c r="AJ57" i="58"/>
  <c r="AJ729" i="58"/>
  <c r="AJ726" i="58"/>
  <c r="AJ723" i="58"/>
  <c r="AJ366" i="58"/>
  <c r="AJ465" i="58"/>
  <c r="AI723" i="58"/>
  <c r="AI737" i="58"/>
  <c r="AI210" i="58"/>
  <c r="AI61" i="58"/>
  <c r="AJ879" i="58"/>
  <c r="AJ878" i="58"/>
  <c r="AI877" i="58"/>
  <c r="AI874" i="58"/>
  <c r="AI283" i="58"/>
  <c r="AJ104" i="58"/>
  <c r="AJ401" i="58"/>
  <c r="AI149" i="58"/>
  <c r="AI118" i="58"/>
  <c r="AJ556" i="58"/>
  <c r="AJ151" i="58"/>
  <c r="AJ105" i="58"/>
  <c r="AI412" i="58"/>
  <c r="AJ406" i="58"/>
  <c r="AI185" i="58"/>
  <c r="AI460" i="58"/>
  <c r="AI344" i="58"/>
  <c r="AI817" i="58"/>
  <c r="AI815" i="58"/>
  <c r="AI813" i="58"/>
  <c r="AI441" i="58"/>
  <c r="AI811" i="58"/>
  <c r="AJ381" i="58"/>
  <c r="AJ334" i="58"/>
  <c r="AI119" i="58"/>
  <c r="AJ9" i="58"/>
  <c r="AJ96" i="58"/>
  <c r="AI256" i="58"/>
  <c r="AJ470" i="58"/>
  <c r="AI395" i="58"/>
  <c r="AI780" i="58"/>
  <c r="AI782" i="58"/>
  <c r="AI777" i="58"/>
  <c r="AI699" i="58"/>
  <c r="AJ5" i="58"/>
  <c r="AI223" i="58"/>
  <c r="AI742" i="58"/>
  <c r="AI229" i="58"/>
  <c r="AJ672" i="58"/>
  <c r="AI868" i="58"/>
  <c r="AI596" i="58"/>
  <c r="AI405" i="58"/>
  <c r="AJ480" i="58"/>
  <c r="AI864" i="58"/>
  <c r="AJ242" i="58"/>
  <c r="AJ859" i="58"/>
  <c r="AI371" i="58"/>
  <c r="AI392" i="58"/>
  <c r="AI68" i="58"/>
  <c r="AI246" i="58"/>
  <c r="AI852" i="58"/>
  <c r="AI851" i="58"/>
  <c r="AJ163" i="58"/>
  <c r="AJ444" i="58"/>
  <c r="AJ26" i="58"/>
  <c r="AI354" i="58"/>
  <c r="AJ564" i="58"/>
  <c r="AJ833" i="58"/>
  <c r="AJ118" i="58"/>
  <c r="AJ831" i="58"/>
  <c r="AI556" i="58"/>
  <c r="AI260" i="58"/>
  <c r="AI151" i="58"/>
  <c r="AI835" i="58"/>
  <c r="AI824" i="58"/>
  <c r="AI406" i="58"/>
  <c r="AJ185" i="58"/>
  <c r="AJ818" i="58"/>
  <c r="AJ532" i="58"/>
  <c r="AI381" i="58"/>
  <c r="AJ67" i="58"/>
  <c r="AI422" i="58"/>
  <c r="AI9" i="58"/>
  <c r="AI96" i="58"/>
  <c r="AI5" i="58"/>
  <c r="AJ747" i="58"/>
  <c r="AI309" i="58"/>
  <c r="AI880" i="58"/>
  <c r="AI28" i="58"/>
  <c r="AJ332" i="58"/>
  <c r="AI103" i="58"/>
  <c r="AI853" i="58"/>
  <c r="AI578" i="58"/>
  <c r="AJ515" i="58"/>
  <c r="AJ10" i="58"/>
  <c r="AJ832" i="58"/>
  <c r="AJ197" i="58"/>
  <c r="AI447" i="58"/>
  <c r="AI870" i="58"/>
  <c r="AJ869" i="58"/>
  <c r="AJ867" i="58"/>
  <c r="AJ500" i="58"/>
  <c r="AI108" i="58"/>
  <c r="AJ857" i="58"/>
  <c r="AJ262" i="58"/>
  <c r="AJ171" i="58"/>
  <c r="AJ410" i="58"/>
  <c r="AJ578" i="58"/>
  <c r="AI544" i="58"/>
  <c r="AJ845" i="58"/>
  <c r="AJ841" i="58"/>
  <c r="AJ221" i="58"/>
  <c r="AJ826" i="58"/>
  <c r="AJ234" i="58"/>
  <c r="AI819" i="58"/>
  <c r="AJ219" i="58"/>
  <c r="AI772" i="58"/>
  <c r="AJ787" i="58"/>
  <c r="AI330" i="58"/>
  <c r="AI276" i="58"/>
  <c r="AI784" i="58"/>
  <c r="AI50" i="58"/>
  <c r="AI257" i="58"/>
  <c r="AJ226" i="58"/>
  <c r="AI370" i="58"/>
  <c r="AJ356" i="58"/>
  <c r="AJ427" i="58"/>
  <c r="AI235" i="58"/>
  <c r="AJ133" i="58"/>
  <c r="AJ761" i="58"/>
  <c r="AI545" i="58"/>
  <c r="AJ273" i="58"/>
  <c r="AI89" i="58"/>
  <c r="AJ389" i="58"/>
  <c r="AI55" i="58"/>
  <c r="AI115" i="58"/>
  <c r="AJ871" i="58"/>
  <c r="AI193" i="58"/>
  <c r="AJ815" i="58"/>
  <c r="AJ216" i="58"/>
  <c r="AJ803" i="58"/>
  <c r="AI562" i="58"/>
  <c r="AI125" i="58"/>
  <c r="AJ119" i="58"/>
  <c r="AJ459" i="58"/>
  <c r="AJ72" i="58"/>
  <c r="AJ295" i="58"/>
  <c r="AI763" i="58"/>
  <c r="AJ109" i="58"/>
  <c r="AI761" i="58"/>
  <c r="AJ759" i="58"/>
  <c r="AJ113" i="58"/>
  <c r="AI273" i="58"/>
  <c r="AI561" i="58"/>
  <c r="AJ748" i="58"/>
  <c r="AJ740" i="58"/>
  <c r="AJ559" i="58"/>
  <c r="AI84" i="58"/>
  <c r="AJ739" i="58"/>
  <c r="AI732" i="58"/>
  <c r="AJ730" i="58"/>
  <c r="AJ25" i="58"/>
  <c r="AJ728" i="58"/>
  <c r="AJ725" i="58"/>
  <c r="AI768" i="58"/>
  <c r="AJ12" i="58"/>
  <c r="AI174" i="58"/>
  <c r="AJ397" i="58"/>
  <c r="AJ418" i="58"/>
  <c r="AI230" i="58"/>
  <c r="AI317" i="58"/>
  <c r="AJ750" i="58"/>
  <c r="AI611" i="58"/>
  <c r="AI748" i="58"/>
  <c r="AI613" i="58"/>
  <c r="AJ181" i="58"/>
  <c r="AI878" i="58"/>
  <c r="AJ877" i="58"/>
  <c r="AI38" i="58"/>
  <c r="AI88" i="58"/>
  <c r="AI512" i="58"/>
  <c r="AJ596" i="58"/>
  <c r="AJ405" i="58"/>
  <c r="AI337" i="58"/>
  <c r="AI861" i="58"/>
  <c r="AI860" i="58"/>
  <c r="AJ856" i="58"/>
  <c r="AJ246" i="58"/>
  <c r="AJ534" i="58"/>
  <c r="AJ849" i="58"/>
  <c r="AI605" i="58"/>
  <c r="AI74" i="58"/>
  <c r="AJ283" i="58"/>
  <c r="AJ585" i="58"/>
  <c r="AI294" i="58"/>
  <c r="AJ149" i="58"/>
  <c r="AI41" i="58"/>
  <c r="AJ81" i="58"/>
  <c r="AJ827" i="58"/>
  <c r="AI234" i="58"/>
  <c r="AI249" i="58"/>
  <c r="AJ469" i="58"/>
  <c r="AJ272" i="58"/>
  <c r="AJ277" i="58"/>
  <c r="AI631" i="58"/>
  <c r="AJ580" i="58"/>
  <c r="AI814" i="58"/>
  <c r="AI67" i="58"/>
  <c r="AI513" i="58"/>
  <c r="AJ799" i="58"/>
  <c r="AI797" i="58"/>
  <c r="AI334" i="58"/>
  <c r="AJ772" i="58"/>
  <c r="AJ177" i="58"/>
  <c r="AI791" i="58"/>
  <c r="AI346" i="58"/>
  <c r="AJ50" i="58"/>
  <c r="AJ146" i="58"/>
  <c r="AJ237" i="58"/>
  <c r="AJ257" i="58"/>
  <c r="AJ767" i="58"/>
  <c r="AJ398" i="58"/>
  <c r="AJ560" i="58"/>
  <c r="AJ760" i="58"/>
  <c r="AJ325" i="58"/>
  <c r="AJ434" i="58"/>
  <c r="AI86" i="58"/>
  <c r="AJ124" i="58"/>
  <c r="AI60" i="58"/>
  <c r="AI280" i="58"/>
  <c r="AI400" i="58"/>
  <c r="AI25" i="58"/>
  <c r="AI19" i="58"/>
  <c r="AI728" i="58"/>
  <c r="AI727" i="58"/>
  <c r="AI724" i="58"/>
  <c r="AI731" i="58"/>
  <c r="AI454" i="58"/>
  <c r="AI57" i="58"/>
  <c r="AI729" i="58"/>
  <c r="AI726" i="58"/>
  <c r="AJ449" i="58"/>
  <c r="AI525" i="58"/>
  <c r="AJ264" i="58"/>
  <c r="AI145" i="58"/>
  <c r="AJ483" i="58"/>
  <c r="AI46" i="58"/>
  <c r="AJ238" i="58"/>
  <c r="AI884" i="58"/>
  <c r="AJ343" i="58"/>
  <c r="AI450" i="58"/>
  <c r="AJ512" i="58"/>
  <c r="AI188" i="58"/>
  <c r="AJ881" i="58"/>
  <c r="AI238" i="58"/>
  <c r="AJ546" i="58"/>
  <c r="AI378" i="58"/>
  <c r="AJ883" i="58"/>
  <c r="AI846" i="58"/>
  <c r="AJ574" i="58"/>
  <c r="AJ447" i="58"/>
  <c r="AI240" i="58"/>
  <c r="AJ880" i="58"/>
  <c r="AI881" i="58"/>
  <c r="AJ450" i="58"/>
  <c r="AI90" i="58"/>
  <c r="AJ115" i="58"/>
  <c r="AI867" i="58"/>
  <c r="AJ488" i="58"/>
  <c r="AI243" i="58"/>
  <c r="AJ140" i="58"/>
  <c r="AI431" i="58"/>
  <c r="AI526" i="58"/>
  <c r="AI300" i="58"/>
  <c r="AJ254" i="58"/>
  <c r="AI825" i="58"/>
  <c r="AJ354" i="58"/>
  <c r="AJ439" i="58"/>
  <c r="AI531" i="58"/>
  <c r="AJ71" i="58"/>
  <c r="AJ130" i="58"/>
  <c r="AJ807" i="58"/>
  <c r="AJ178" i="58"/>
  <c r="AJ111" i="58"/>
  <c r="AJ253" i="58"/>
  <c r="AJ791" i="58"/>
  <c r="AJ788" i="58"/>
  <c r="AJ386" i="58"/>
  <c r="AI137" i="58"/>
  <c r="AJ79" i="58"/>
  <c r="AJ316" i="58"/>
  <c r="AJ393" i="58"/>
  <c r="AI560" i="58"/>
  <c r="AJ32" i="58"/>
  <c r="AJ545" i="58"/>
  <c r="AJ15" i="58"/>
  <c r="AI314" i="58"/>
  <c r="AI754" i="58"/>
  <c r="AJ86" i="58"/>
  <c r="AJ84" i="58"/>
  <c r="AJ872" i="58"/>
  <c r="AI871" i="58"/>
  <c r="AJ175" i="58"/>
  <c r="AI488" i="58"/>
  <c r="AJ108" i="58"/>
  <c r="AJ853" i="58"/>
  <c r="AI534" i="58"/>
  <c r="AI254" i="58"/>
  <c r="AJ605" i="58"/>
  <c r="AI845" i="58"/>
  <c r="AI838" i="58"/>
  <c r="AI827" i="58"/>
  <c r="AJ419" i="58"/>
  <c r="AI376" i="58"/>
  <c r="AI439" i="58"/>
  <c r="AJ823" i="58"/>
  <c r="AJ220" i="58"/>
  <c r="AJ568" i="58"/>
  <c r="AJ836" i="58"/>
  <c r="AI111" i="58"/>
  <c r="AJ377" i="58"/>
  <c r="AI253" i="58"/>
  <c r="AI790" i="58"/>
  <c r="AI788" i="58"/>
  <c r="AI386" i="58"/>
  <c r="AI17" i="58"/>
  <c r="AJ768" i="58"/>
  <c r="AI295" i="58"/>
  <c r="AI393" i="58"/>
  <c r="AJ404" i="58"/>
  <c r="AJ764" i="58"/>
  <c r="AJ200" i="58"/>
  <c r="AJ762" i="58"/>
  <c r="AI32" i="58"/>
  <c r="AJ795" i="58"/>
  <c r="AJ754" i="58"/>
  <c r="AJ230" i="58"/>
  <c r="AI751" i="58"/>
  <c r="AJ97" i="58"/>
  <c r="AI197" i="58"/>
  <c r="AJ415" i="58"/>
  <c r="AI872" i="58"/>
  <c r="AI672" i="58"/>
  <c r="AJ173" i="58"/>
  <c r="AI36" i="58"/>
  <c r="AJ524" i="58"/>
  <c r="AI863" i="58"/>
  <c r="AI335" i="58"/>
  <c r="AJ368" i="58"/>
  <c r="AI442" i="58"/>
  <c r="AI564" i="58"/>
  <c r="AI837" i="58"/>
  <c r="AJ160" i="58"/>
  <c r="AJ834" i="58"/>
  <c r="AI832" i="58"/>
  <c r="AI419" i="58"/>
  <c r="AJ255" i="58"/>
  <c r="AJ91" i="58"/>
  <c r="AI820" i="58"/>
  <c r="AJ505" i="58"/>
  <c r="AI364" i="58"/>
  <c r="AJ806" i="58"/>
  <c r="AI801" i="58"/>
  <c r="AI799" i="58"/>
  <c r="AJ490" i="58"/>
  <c r="AI377" i="58"/>
  <c r="AJ793" i="58"/>
  <c r="AJ785" i="58"/>
  <c r="AJ187" i="58"/>
  <c r="AI759" i="58"/>
  <c r="AJ303" i="58"/>
  <c r="AJ744" i="58"/>
  <c r="AI559" i="58"/>
  <c r="AI97" i="58"/>
  <c r="AI879" i="58"/>
  <c r="AJ875" i="58"/>
  <c r="AI95" i="58"/>
  <c r="AJ874" i="58"/>
  <c r="AI173" i="58"/>
  <c r="AI184" i="58"/>
  <c r="AJ337" i="58"/>
  <c r="AI499" i="58"/>
  <c r="AJ775" i="58"/>
  <c r="AJ860" i="58"/>
  <c r="AI368" i="58"/>
  <c r="AI374" i="58"/>
  <c r="AJ839" i="58"/>
  <c r="AJ41" i="58"/>
  <c r="AJ828" i="58"/>
  <c r="AJ260" i="58"/>
  <c r="AI469" i="58"/>
  <c r="AJ822" i="58"/>
  <c r="AJ819" i="58"/>
  <c r="AI179" i="58"/>
  <c r="AJ781" i="58"/>
  <c r="AJ810" i="58"/>
  <c r="AI808" i="58"/>
  <c r="AI802" i="58"/>
  <c r="AJ800" i="58"/>
  <c r="AJ797" i="58"/>
  <c r="AI785" i="58"/>
  <c r="AI470" i="58"/>
  <c r="AJ774" i="58"/>
  <c r="AJ324" i="58"/>
  <c r="AJ557" i="58"/>
  <c r="AI12" i="58"/>
  <c r="AJ567" i="58"/>
  <c r="AI133" i="58"/>
  <c r="AJ543" i="58"/>
  <c r="AJ756" i="58"/>
  <c r="AJ517" i="58"/>
  <c r="AJ317" i="58"/>
  <c r="AI533" i="58"/>
  <c r="AJ89" i="58"/>
  <c r="AI225" i="58"/>
  <c r="AI744" i="58"/>
  <c r="AI401" i="58"/>
  <c r="AJ189" i="58"/>
  <c r="AI821" i="58"/>
  <c r="AJ745" i="58"/>
  <c r="AI869" i="58"/>
  <c r="AI143" i="58"/>
  <c r="AJ851" i="58"/>
  <c r="AI749" i="58"/>
  <c r="AJ201" i="58"/>
  <c r="AI866" i="58"/>
  <c r="AJ864" i="58"/>
  <c r="AI500" i="58"/>
  <c r="AJ862" i="58"/>
  <c r="AI773" i="58"/>
  <c r="AI453" i="58"/>
  <c r="AI171" i="58"/>
  <c r="AJ308" i="58"/>
  <c r="AJ103" i="58"/>
  <c r="AJ74" i="58"/>
  <c r="AI585" i="58"/>
  <c r="AJ842" i="58"/>
  <c r="AI221" i="58"/>
  <c r="AJ285" i="58"/>
  <c r="AI798" i="58"/>
  <c r="AJ784" i="58"/>
  <c r="AI873" i="58"/>
  <c r="AJ547" i="58"/>
  <c r="AJ699" i="58"/>
  <c r="AJ858" i="58"/>
  <c r="AI363" i="58"/>
  <c r="AJ573" i="58"/>
  <c r="AJ536" i="58"/>
  <c r="AJ757" i="58"/>
  <c r="AJ741" i="58"/>
  <c r="AI736" i="58"/>
  <c r="AI320" i="58"/>
  <c r="AI117" i="58"/>
  <c r="AI264" i="58"/>
  <c r="AJ33" i="58"/>
  <c r="AI725" i="58"/>
  <c r="AJ722" i="58"/>
  <c r="AJ863" i="58"/>
  <c r="AI332" i="58"/>
  <c r="AJ101" i="58"/>
  <c r="AJ300" i="58"/>
  <c r="AJ852" i="58"/>
  <c r="AI444" i="58"/>
  <c r="AJ169" i="58"/>
  <c r="AJ468" i="58"/>
  <c r="AJ215" i="58"/>
  <c r="AI840" i="58"/>
  <c r="AJ94" i="58"/>
  <c r="AI831" i="58"/>
  <c r="AI829" i="58"/>
  <c r="AI475" i="58"/>
  <c r="AI159" i="58"/>
  <c r="AJ402" i="58"/>
  <c r="AI836" i="58"/>
  <c r="AJ460" i="58"/>
  <c r="AJ816" i="58"/>
  <c r="AJ820" i="58"/>
  <c r="AJ188" i="58"/>
  <c r="AJ548" i="58"/>
  <c r="AJ592" i="58"/>
  <c r="AI793" i="58"/>
  <c r="AI783" i="58"/>
  <c r="AI72" i="58"/>
  <c r="AI576" i="58"/>
  <c r="AI356" i="58"/>
  <c r="AI770" i="58"/>
  <c r="AI398" i="58"/>
  <c r="AJ66" i="58"/>
  <c r="AJ428" i="58"/>
  <c r="AI762" i="58"/>
  <c r="AI259" i="58"/>
  <c r="AI15" i="58"/>
  <c r="AJ314" i="58"/>
  <c r="AI753" i="58"/>
  <c r="AJ752" i="58"/>
  <c r="AJ749" i="58"/>
  <c r="AJ590" i="58"/>
  <c r="AI745" i="58"/>
  <c r="AJ213" i="58"/>
  <c r="AJ383" i="58"/>
  <c r="AJ660" i="58"/>
  <c r="AI33" i="58"/>
  <c r="AJ73" i="58"/>
  <c r="AI722" i="58"/>
  <c r="AJ229" i="58"/>
  <c r="AJ252" i="58"/>
  <c r="AI24" i="58"/>
  <c r="AI855" i="58"/>
  <c r="AI383" i="58"/>
  <c r="AJ732" i="58"/>
  <c r="AI73" i="58"/>
  <c r="AJ796" i="58"/>
  <c r="AI252" i="58"/>
  <c r="AJ494" i="58"/>
  <c r="AJ302" i="58"/>
  <c r="AJ735" i="58"/>
  <c r="AJ400" i="58"/>
  <c r="AI796" i="58"/>
  <c r="AJ194" i="58"/>
  <c r="AJ451" i="58"/>
  <c r="AJ131" i="58"/>
  <c r="AJ733" i="58"/>
  <c r="AI730" i="58"/>
  <c r="AJ554" i="58"/>
  <c r="AJ19" i="58"/>
  <c r="AI194" i="58"/>
  <c r="AJ721" i="58"/>
  <c r="AJ736" i="58"/>
  <c r="AJ117" i="58"/>
  <c r="AJ581" i="58"/>
  <c r="AI733" i="58"/>
  <c r="AJ731" i="58"/>
  <c r="AI554" i="58"/>
  <c r="AJ727" i="58"/>
  <c r="AI721" i="58"/>
  <c r="AJ608" i="58"/>
  <c r="AI515" i="58"/>
  <c r="AJ835" i="58"/>
  <c r="AI219" i="58"/>
  <c r="AJ42" i="58"/>
  <c r="AJ235" i="58"/>
  <c r="AJ453" i="58"/>
  <c r="AJ195" i="58"/>
  <c r="AJ503" i="58"/>
  <c r="AJ843" i="58"/>
  <c r="AJ322" i="58"/>
  <c r="AJ811" i="58"/>
  <c r="AI76" i="58"/>
  <c r="AJ603" i="58"/>
  <c r="AJ561" i="58"/>
  <c r="AJ47" i="58"/>
  <c r="AJ382" i="58"/>
  <c r="AJ372" i="58"/>
  <c r="AI109" i="58"/>
  <c r="AI203" i="58"/>
  <c r="AI399" i="58"/>
  <c r="AJ805" i="58"/>
  <c r="AJ276" i="58"/>
  <c r="AI418" i="58"/>
  <c r="AJ68" i="58"/>
  <c r="AJ138" i="58"/>
  <c r="AI505" i="58"/>
  <c r="AJ792" i="58"/>
  <c r="AJ319" i="58"/>
  <c r="AJ763" i="58"/>
  <c r="AI833" i="58"/>
  <c r="AI220" i="58"/>
  <c r="AI443" i="58"/>
  <c r="AI178" i="58"/>
  <c r="AI266" i="58"/>
  <c r="AI226" i="58"/>
  <c r="AI764" i="58"/>
  <c r="AI366" i="58"/>
  <c r="AI94" i="58"/>
  <c r="AI408" i="58"/>
  <c r="AI781" i="58"/>
  <c r="AI800" i="58"/>
  <c r="AI789" i="58"/>
  <c r="AI79" i="58"/>
  <c r="AI66" i="58"/>
  <c r="AI303" i="58"/>
  <c r="AI124" i="58"/>
  <c r="AI741" i="58"/>
  <c r="AI189" i="58"/>
  <c r="AI255" i="58"/>
  <c r="AI532" i="58"/>
  <c r="AI803" i="58"/>
  <c r="AI572" i="58"/>
  <c r="AI779" i="58"/>
  <c r="AI187" i="58"/>
  <c r="AI555" i="58"/>
  <c r="AI201" i="58"/>
  <c r="AI104" i="58"/>
  <c r="AI594" i="58"/>
  <c r="AI818" i="58"/>
  <c r="AI216" i="58"/>
  <c r="AI177" i="58"/>
  <c r="AI146" i="58"/>
  <c r="AI766" i="58"/>
  <c r="AI479" i="58"/>
  <c r="AI750" i="58"/>
  <c r="AI828" i="58"/>
  <c r="AI71" i="58"/>
  <c r="AI809" i="58"/>
  <c r="AI154" i="58"/>
  <c r="AI30" i="58"/>
  <c r="AI324" i="58"/>
  <c r="AI207" i="58"/>
  <c r="AI465" i="58"/>
  <c r="AI590" i="58"/>
  <c r="AF538" i="58"/>
  <c r="AH538" i="58"/>
  <c r="AF351" i="58"/>
  <c r="AH351" i="58"/>
  <c r="AF885" i="58"/>
  <c r="AH885" i="58"/>
  <c r="AF297" i="58"/>
  <c r="AH297" i="58"/>
  <c r="AF135" i="58"/>
  <c r="AH135" i="58"/>
  <c r="AF16" i="58"/>
  <c r="AH16" i="58"/>
  <c r="AF520" i="58"/>
  <c r="AH520" i="58"/>
  <c r="AF20" i="58"/>
  <c r="AH20" i="58"/>
  <c r="AF310" i="58"/>
  <c r="AH310" i="58"/>
  <c r="AF612" i="58"/>
  <c r="AH612" i="58"/>
  <c r="AF62" i="58"/>
  <c r="AH62" i="58"/>
  <c r="AF493" i="58"/>
  <c r="AH493" i="58"/>
  <c r="AF414" i="58"/>
  <c r="AH414" i="58"/>
  <c r="AF353" i="58"/>
  <c r="AH353" i="58"/>
  <c r="AF331" i="58"/>
  <c r="AH331" i="58"/>
  <c r="AF126" i="58"/>
  <c r="AH126" i="58"/>
  <c r="AF365" i="58"/>
  <c r="AH365" i="58"/>
  <c r="AF222" i="58"/>
  <c r="AH222" i="58"/>
  <c r="AF263" i="58"/>
  <c r="AH263" i="58"/>
  <c r="AF45" i="58"/>
  <c r="AH45" i="58"/>
  <c r="AF675" i="58"/>
  <c r="AH675" i="58"/>
  <c r="AF641" i="58"/>
  <c r="AH641" i="58"/>
  <c r="AF642" i="58"/>
  <c r="AH642" i="58"/>
  <c r="AF489" i="58"/>
  <c r="AH489" i="58"/>
  <c r="AF336" i="58"/>
  <c r="AH336" i="58"/>
  <c r="AF643" i="58"/>
  <c r="AH643" i="58"/>
  <c r="AF644" i="58"/>
  <c r="AH644" i="58"/>
  <c r="AF209" i="58"/>
  <c r="AH209" i="58"/>
  <c r="AF606" i="58"/>
  <c r="AH606" i="58"/>
  <c r="AF492" i="58"/>
  <c r="AH492" i="58"/>
  <c r="AF584" i="58"/>
  <c r="AH584" i="58"/>
  <c r="AF394" i="58"/>
  <c r="AH394" i="58"/>
  <c r="AF248" i="58"/>
  <c r="AH248" i="58"/>
  <c r="AF420" i="58"/>
  <c r="AH420" i="58"/>
  <c r="AF645" i="58"/>
  <c r="AH645" i="58"/>
  <c r="AF506" i="58"/>
  <c r="AH506" i="58"/>
  <c r="AF357" i="58"/>
  <c r="AH357" i="58"/>
  <c r="AF360" i="58"/>
  <c r="AH360" i="58"/>
  <c r="AF424" i="58"/>
  <c r="AH424" i="58"/>
  <c r="AF239" i="58"/>
  <c r="AH239" i="58"/>
  <c r="AF598" i="58"/>
  <c r="AH598" i="58"/>
  <c r="AF141" i="58"/>
  <c r="AH141" i="58"/>
  <c r="AF647" i="58"/>
  <c r="AH647" i="58"/>
  <c r="AF648" i="58"/>
  <c r="AH648" i="58"/>
  <c r="AF461" i="58"/>
  <c r="AH461" i="58"/>
  <c r="AF577" i="58"/>
  <c r="AH577" i="58"/>
  <c r="AF296" i="58"/>
  <c r="AH296" i="58"/>
  <c r="AF649" i="58"/>
  <c r="AH649" i="58"/>
  <c r="AF182" i="58"/>
  <c r="AH182" i="58"/>
  <c r="AF650" i="58"/>
  <c r="AH650" i="58"/>
  <c r="AF462" i="58"/>
  <c r="AH462" i="58"/>
  <c r="AF651" i="58"/>
  <c r="AH651" i="58"/>
  <c r="AF327" i="58"/>
  <c r="AH327" i="58"/>
  <c r="AF162" i="58"/>
  <c r="AH162" i="58"/>
  <c r="AF652" i="58"/>
  <c r="AH652" i="58"/>
  <c r="AF183" i="58"/>
  <c r="AH183" i="58"/>
  <c r="AF653" i="58"/>
  <c r="AH653" i="58"/>
  <c r="AF541" i="58"/>
  <c r="AH541" i="58"/>
  <c r="AF21" i="58"/>
  <c r="AH21" i="58"/>
  <c r="AF542" i="58"/>
  <c r="AH542" i="58"/>
  <c r="AF206" i="58"/>
  <c r="AH206" i="58"/>
  <c r="AF228" i="58"/>
  <c r="AH228" i="58"/>
  <c r="AF654" i="58"/>
  <c r="AH654" i="58"/>
  <c r="AF311" i="58"/>
  <c r="AH311" i="58"/>
  <c r="AF655" i="58"/>
  <c r="AH655" i="58"/>
  <c r="AF516" i="58"/>
  <c r="AH516" i="58"/>
  <c r="AF13" i="58"/>
  <c r="AH13" i="58"/>
  <c r="AF388" i="58"/>
  <c r="AH388" i="58"/>
  <c r="AF233" i="58"/>
  <c r="AH233" i="58"/>
  <c r="AF656" i="58"/>
  <c r="AH656" i="58"/>
  <c r="AF367" i="58"/>
  <c r="AH367" i="58"/>
  <c r="AF456" i="58"/>
  <c r="AH456" i="58"/>
  <c r="AF48" i="58"/>
  <c r="AH48" i="58"/>
  <c r="AF375" i="58"/>
  <c r="AH375" i="58"/>
  <c r="AF657" i="58"/>
  <c r="AH657" i="58"/>
  <c r="AF112" i="58"/>
  <c r="AH112" i="58"/>
  <c r="AF122" i="58"/>
  <c r="AH122" i="58"/>
  <c r="AF658" i="58"/>
  <c r="AH658" i="58"/>
  <c r="AF457" i="58"/>
  <c r="AH457" i="58"/>
  <c r="AF659" i="58"/>
  <c r="AH659" i="58"/>
  <c r="AF582" i="58"/>
  <c r="AH582" i="58"/>
  <c r="AF496" i="58"/>
  <c r="AH496" i="58"/>
  <c r="AF511" i="58"/>
  <c r="AH511" i="58"/>
  <c r="AF286" i="58"/>
  <c r="AH286" i="58"/>
  <c r="AF128" i="58"/>
  <c r="AH128" i="58"/>
  <c r="AF539" i="58"/>
  <c r="AH539" i="58"/>
  <c r="AF321" i="58"/>
  <c r="AH321" i="58"/>
  <c r="AF172" i="58"/>
  <c r="AH172" i="58"/>
  <c r="AF570" i="58"/>
  <c r="AH570" i="58"/>
  <c r="AF519" i="58"/>
  <c r="AH519" i="58"/>
  <c r="AF204" i="58"/>
  <c r="AH204" i="58"/>
  <c r="AF281" i="58"/>
  <c r="AH281" i="58"/>
  <c r="AF508" i="58"/>
  <c r="AH508" i="58"/>
  <c r="AF358" i="58"/>
  <c r="AH358" i="58"/>
  <c r="AF18" i="58"/>
  <c r="AH18" i="58"/>
  <c r="AF167" i="58"/>
  <c r="AH167" i="58"/>
  <c r="AF437" i="58"/>
  <c r="AH437" i="58"/>
  <c r="AF22" i="58"/>
  <c r="AH22" i="58"/>
  <c r="AF661" i="58"/>
  <c r="AH661" i="58"/>
  <c r="AF586" i="58"/>
  <c r="AH586" i="58"/>
  <c r="AF662" i="58"/>
  <c r="AH662" i="58"/>
  <c r="AF882" i="58"/>
  <c r="AH882" i="58"/>
  <c r="AF192" i="58"/>
  <c r="AH192" i="58"/>
  <c r="AF440" i="58"/>
  <c r="AH440" i="58"/>
  <c r="AF78" i="58"/>
  <c r="AH78" i="58"/>
  <c r="AF663" i="58"/>
  <c r="AH663" i="58"/>
  <c r="AF886" i="58"/>
  <c r="AH886" i="58"/>
  <c r="AF486" i="58"/>
  <c r="AH486" i="58"/>
  <c r="AF287" i="58"/>
  <c r="AH287" i="58"/>
  <c r="AF566" i="58"/>
  <c r="AH566" i="58"/>
  <c r="AF664" i="58"/>
  <c r="AH664" i="58"/>
  <c r="AF8" i="58"/>
  <c r="AH8" i="58"/>
  <c r="AF144" i="58"/>
  <c r="AH144" i="58"/>
  <c r="AF347" i="58"/>
  <c r="AH347" i="58"/>
  <c r="AF155" i="58"/>
  <c r="AH155" i="58"/>
  <c r="AF665" i="58"/>
  <c r="AH665" i="58"/>
  <c r="AF82" i="58"/>
  <c r="AH82" i="58"/>
  <c r="AF288" i="58"/>
  <c r="AH288" i="58"/>
  <c r="AF518" i="58"/>
  <c r="AH518" i="58"/>
  <c r="AF271" i="58"/>
  <c r="AH271" i="58"/>
  <c r="AF666" i="58"/>
  <c r="AH666" i="58"/>
  <c r="AF236" i="58"/>
  <c r="AH236" i="58"/>
  <c r="AF425" i="58"/>
  <c r="AH425" i="58"/>
  <c r="AF279" i="58"/>
  <c r="AH279" i="58"/>
  <c r="AF476" i="58"/>
  <c r="AH476" i="58"/>
  <c r="AF293" i="58"/>
  <c r="AH293" i="58"/>
  <c r="AF438" i="58"/>
  <c r="AH438" i="58"/>
  <c r="AF667" i="58"/>
  <c r="AH667" i="58"/>
  <c r="AF315" i="58"/>
  <c r="AH315" i="58"/>
  <c r="AF224" i="58"/>
  <c r="AH224" i="58"/>
  <c r="AF93" i="58"/>
  <c r="AH93" i="58"/>
  <c r="AF269" i="58"/>
  <c r="AH269" i="58"/>
  <c r="AF312" i="58"/>
  <c r="AH312" i="58"/>
  <c r="AF601" i="58"/>
  <c r="AH601" i="58"/>
  <c r="AF467" i="58"/>
  <c r="AH467" i="58"/>
  <c r="AF522" i="58"/>
  <c r="AH522" i="58"/>
  <c r="AF318" i="58"/>
  <c r="AH318" i="58"/>
  <c r="AF284" i="58"/>
  <c r="AH284" i="58"/>
  <c r="AF668" i="58"/>
  <c r="AH668" i="58"/>
  <c r="AF589" i="58"/>
  <c r="AH589" i="58"/>
  <c r="AF301" i="58"/>
  <c r="AH301" i="58"/>
  <c r="AF267" i="58"/>
  <c r="AH267" i="58"/>
  <c r="AF58" i="58"/>
  <c r="AH58" i="58"/>
  <c r="AF452" i="58"/>
  <c r="AH452" i="58"/>
  <c r="AF669" i="58"/>
  <c r="AH669" i="58"/>
  <c r="AF164" i="58"/>
  <c r="AH164" i="58"/>
  <c r="AF102" i="58"/>
  <c r="AH102" i="58"/>
  <c r="AF56" i="58"/>
  <c r="AH56" i="58"/>
  <c r="AF738" i="58"/>
  <c r="AH738" i="58"/>
  <c r="AF261" i="58"/>
  <c r="AH261" i="58"/>
  <c r="AF349" i="58"/>
  <c r="AH349" i="58"/>
  <c r="AF123" i="58"/>
  <c r="AH123" i="58"/>
  <c r="AF671" i="58"/>
  <c r="AH671" i="58"/>
  <c r="AF218" i="58"/>
  <c r="AH218" i="58"/>
  <c r="AF291" i="58"/>
  <c r="AH291" i="58"/>
  <c r="AF338" i="58"/>
  <c r="AH338" i="58"/>
  <c r="AF4" i="58"/>
  <c r="AH4" i="58"/>
  <c r="AF593" i="58"/>
  <c r="AH593" i="58"/>
  <c r="AF217" i="58"/>
  <c r="AH217" i="58"/>
  <c r="AF602" i="58"/>
  <c r="AH602" i="58"/>
  <c r="AF673" i="58"/>
  <c r="AH673" i="58"/>
  <c r="AF565" i="58"/>
  <c r="AH565" i="58"/>
  <c r="AF674" i="58"/>
  <c r="AH674" i="58"/>
  <c r="AF384" i="58"/>
  <c r="AH384" i="58"/>
  <c r="AF214" i="58"/>
  <c r="AH214" i="58"/>
  <c r="AF510" i="58"/>
  <c r="AH510" i="58"/>
  <c r="AF14" i="58"/>
  <c r="AH14" i="58"/>
  <c r="AF100" i="58"/>
  <c r="AH100" i="58"/>
  <c r="AF521" i="58"/>
  <c r="AH521" i="58"/>
  <c r="AF646" i="58"/>
  <c r="AH646" i="58"/>
  <c r="AF676" i="58"/>
  <c r="AH676" i="58"/>
  <c r="AF148" i="58"/>
  <c r="AH148" i="58"/>
  <c r="AF677" i="58"/>
  <c r="AH677" i="58"/>
  <c r="AF268" i="58"/>
  <c r="AH268" i="58"/>
  <c r="AF85" i="58"/>
  <c r="AH85" i="58"/>
  <c r="AF481" i="58"/>
  <c r="AH481" i="58"/>
  <c r="AF391" i="58"/>
  <c r="AH391" i="58"/>
  <c r="AF29" i="58"/>
  <c r="AH29" i="58"/>
  <c r="AF501" i="58"/>
  <c r="AH501" i="58"/>
  <c r="AF583" i="58"/>
  <c r="AH583" i="58"/>
  <c r="AF305" i="58"/>
  <c r="AH305" i="58"/>
  <c r="AF11" i="58"/>
  <c r="AH11" i="58"/>
  <c r="AF678" i="58"/>
  <c r="AH678" i="58"/>
  <c r="AF211" i="58"/>
  <c r="AH211" i="58"/>
  <c r="AF553" i="58"/>
  <c r="AH553" i="58"/>
  <c r="AF474" i="58"/>
  <c r="AH474" i="58"/>
  <c r="AF679" i="58"/>
  <c r="AH679" i="58"/>
  <c r="AF51" i="58"/>
  <c r="AH51" i="58"/>
  <c r="AF455" i="58"/>
  <c r="AH455" i="58"/>
  <c r="AF680" i="58"/>
  <c r="AH680" i="58"/>
  <c r="AF407" i="58"/>
  <c r="AH407" i="58"/>
  <c r="AF350" i="58"/>
  <c r="AH350" i="58"/>
  <c r="AF333" i="58"/>
  <c r="AH333" i="58"/>
  <c r="AF682" i="58"/>
  <c r="AH682" i="58"/>
  <c r="AF65" i="58"/>
  <c r="AH65" i="58"/>
  <c r="AF170" i="58"/>
  <c r="AH170" i="58"/>
  <c r="AF227" i="58"/>
  <c r="AH227" i="58"/>
  <c r="AF232" i="58"/>
  <c r="AH232" i="58"/>
  <c r="AF683" i="58"/>
  <c r="AH683" i="58"/>
  <c r="AF684" i="58"/>
  <c r="AH684" i="58"/>
  <c r="AF622" i="58"/>
  <c r="AH622" i="58"/>
  <c r="AF685" i="58"/>
  <c r="AH685" i="58"/>
  <c r="AF40" i="58"/>
  <c r="AH40" i="58"/>
  <c r="AF158" i="58"/>
  <c r="AH158" i="58"/>
  <c r="AF340" i="58"/>
  <c r="AH340" i="58"/>
  <c r="AF686" i="58"/>
  <c r="AH686" i="58"/>
  <c r="AF504" i="58"/>
  <c r="AH504" i="58"/>
  <c r="AF129" i="58"/>
  <c r="AH129" i="58"/>
  <c r="AF328" i="58"/>
  <c r="AH328" i="58"/>
  <c r="AF687" i="58"/>
  <c r="AH687" i="58"/>
  <c r="AF120" i="58"/>
  <c r="AH120" i="58"/>
  <c r="AF595" i="58"/>
  <c r="AH595" i="58"/>
  <c r="AF681" i="58"/>
  <c r="AH681" i="58"/>
  <c r="AF208" i="58"/>
  <c r="AH208" i="58"/>
  <c r="AF627" i="58"/>
  <c r="AH627" i="58"/>
  <c r="AF251" i="58"/>
  <c r="AH251" i="58"/>
  <c r="AF688" i="58"/>
  <c r="AH688" i="58"/>
  <c r="AF610" i="58"/>
  <c r="AH610" i="58"/>
  <c r="AF352" i="58"/>
  <c r="AH352" i="58"/>
  <c r="AF689" i="58"/>
  <c r="AH689" i="58"/>
  <c r="AF80" i="58"/>
  <c r="AH80" i="58"/>
  <c r="AF445" i="58"/>
  <c r="AH445" i="58"/>
  <c r="AF690" i="58"/>
  <c r="AH690" i="58"/>
  <c r="AF563" i="58"/>
  <c r="AH563" i="58"/>
  <c r="AF416" i="58"/>
  <c r="AH416" i="58"/>
  <c r="AF670" i="58"/>
  <c r="AH670" i="58"/>
  <c r="AF692" i="58"/>
  <c r="AH692" i="58"/>
  <c r="AF587" i="58"/>
  <c r="AH587" i="58"/>
  <c r="AF430" i="58"/>
  <c r="AH430" i="58"/>
  <c r="AF693" i="58"/>
  <c r="AH693" i="58"/>
  <c r="AF250" i="58"/>
  <c r="AH250" i="58"/>
  <c r="AF247" i="58"/>
  <c r="AH247" i="58"/>
  <c r="AF435" i="58"/>
  <c r="AH435" i="58"/>
  <c r="AF180" i="58"/>
  <c r="AH180" i="58"/>
  <c r="AF329" i="58"/>
  <c r="AH329" i="58"/>
  <c r="AF694" i="58"/>
  <c r="AH694" i="58"/>
  <c r="AF695" i="58"/>
  <c r="AH695" i="58"/>
  <c r="AF245" i="58"/>
  <c r="AH245" i="58"/>
  <c r="AF696" i="58"/>
  <c r="AH696" i="58"/>
  <c r="AF342" i="58"/>
  <c r="AH342" i="58"/>
  <c r="AF697" i="58"/>
  <c r="AH697" i="58"/>
  <c r="AF509" i="58"/>
  <c r="AH509" i="58"/>
  <c r="AF27" i="58"/>
  <c r="AH27" i="58"/>
  <c r="AF698" i="58"/>
  <c r="AH698" i="58"/>
  <c r="AF298" i="58"/>
  <c r="AH298" i="58"/>
  <c r="AF304" i="58"/>
  <c r="AH304" i="58"/>
  <c r="AF700" i="58"/>
  <c r="AH700" i="58"/>
  <c r="AF701" i="58"/>
  <c r="AH701" i="58"/>
  <c r="AF702" i="58"/>
  <c r="AH702" i="58"/>
  <c r="AF7" i="58"/>
  <c r="AH7" i="58"/>
  <c r="AF703" i="58"/>
  <c r="AH703" i="58"/>
  <c r="AF704" i="58"/>
  <c r="AH704" i="58"/>
  <c r="AF705" i="58"/>
  <c r="AH705" i="58"/>
  <c r="AF552" i="58"/>
  <c r="AH552" i="58"/>
  <c r="AF355" i="58"/>
  <c r="AH355" i="58"/>
  <c r="AF205" i="58"/>
  <c r="AH205" i="58"/>
  <c r="AF706" i="58"/>
  <c r="AH706" i="58"/>
  <c r="AF482" i="58"/>
  <c r="AH482" i="58"/>
  <c r="AF707" i="58"/>
  <c r="AH707" i="58"/>
  <c r="AF110" i="58"/>
  <c r="AH110" i="58"/>
  <c r="AF708" i="58"/>
  <c r="AH708" i="58"/>
  <c r="AF387" i="58"/>
  <c r="AH387" i="58"/>
  <c r="AF168" i="58"/>
  <c r="AH168" i="58"/>
  <c r="AF549" i="58"/>
  <c r="AH549" i="58"/>
  <c r="AF709" i="58"/>
  <c r="AH709" i="58"/>
  <c r="AF306" i="58"/>
  <c r="AH306" i="58"/>
  <c r="AF710" i="58"/>
  <c r="AH710" i="58"/>
  <c r="AF711" i="58"/>
  <c r="AH711" i="58"/>
  <c r="AF712" i="58"/>
  <c r="AH712" i="58"/>
  <c r="AF417" i="58"/>
  <c r="AH417" i="58"/>
  <c r="AF713" i="58"/>
  <c r="AH713" i="58"/>
  <c r="AF558" i="58"/>
  <c r="AH558" i="58"/>
  <c r="AF477" i="58"/>
  <c r="AH477" i="58"/>
  <c r="AF323" i="58"/>
  <c r="AH323" i="58"/>
  <c r="AF70" i="58"/>
  <c r="AH70" i="58"/>
  <c r="AF609" i="58"/>
  <c r="AH609" i="58"/>
  <c r="AF132" i="58"/>
  <c r="AH132" i="58"/>
  <c r="AF53" i="58"/>
  <c r="AH53" i="58"/>
  <c r="AF588" i="58"/>
  <c r="AH588" i="58"/>
  <c r="AF714" i="58"/>
  <c r="AH714" i="58"/>
  <c r="AF49" i="58"/>
  <c r="AH49" i="58"/>
  <c r="AF715" i="58"/>
  <c r="AH715" i="58"/>
  <c r="AF591" i="58"/>
  <c r="AH591" i="58"/>
  <c r="AF379" i="58"/>
  <c r="AH379" i="58"/>
  <c r="AF63" i="58"/>
  <c r="AH63" i="58"/>
  <c r="AF326" i="58"/>
  <c r="AH326" i="58"/>
  <c r="AF847" i="58"/>
  <c r="AH847" i="58"/>
  <c r="AF463" i="58"/>
  <c r="AH463" i="58"/>
  <c r="AF717" i="58"/>
  <c r="AH717" i="58"/>
  <c r="AF409" i="58"/>
  <c r="AH409" i="58"/>
  <c r="AF718" i="58"/>
  <c r="AH718" i="58"/>
  <c r="AF569" i="58"/>
  <c r="AH569" i="58"/>
  <c r="AF191" i="58"/>
  <c r="AH191" i="58"/>
  <c r="AF31" i="58"/>
  <c r="AH31" i="58"/>
  <c r="AF571" i="58"/>
  <c r="AH571" i="58"/>
  <c r="AF359" i="58"/>
  <c r="AH359" i="58"/>
  <c r="AF607" i="58"/>
  <c r="AH607" i="58"/>
  <c r="AF719" i="58"/>
  <c r="AH719" i="58"/>
  <c r="AF720" i="58"/>
  <c r="AH720" i="58"/>
  <c r="AF190" i="58"/>
  <c r="AH190" i="58"/>
  <c r="AF626" i="58"/>
  <c r="AH626" i="58"/>
  <c r="AF202" i="58"/>
  <c r="AH202" i="58"/>
  <c r="AF390" i="58"/>
  <c r="AH390" i="58"/>
  <c r="AF150" i="58"/>
  <c r="AH150" i="58"/>
  <c r="AF778" i="58"/>
  <c r="AH778" i="58"/>
  <c r="AF75" i="58"/>
  <c r="AH75" i="58"/>
  <c r="AF628" i="58"/>
  <c r="AH628" i="58"/>
  <c r="AF161" i="58"/>
  <c r="AH161" i="58"/>
  <c r="AF600" i="58"/>
  <c r="AH600" i="58"/>
  <c r="AF54" i="58"/>
  <c r="AH54" i="58"/>
  <c r="AF136" i="58"/>
  <c r="AH136" i="58"/>
  <c r="AF630" i="58"/>
  <c r="AH630" i="58"/>
  <c r="AF127" i="58"/>
  <c r="AH127" i="58"/>
  <c r="AF147" i="58"/>
  <c r="AH147" i="58"/>
  <c r="AF64" i="58"/>
  <c r="AH64" i="58"/>
  <c r="AF535" i="58"/>
  <c r="AH535" i="58"/>
  <c r="AF241" i="58"/>
  <c r="AH241" i="58"/>
  <c r="AF551" i="58"/>
  <c r="AH551" i="58"/>
  <c r="AF369" i="58"/>
  <c r="AH369" i="58"/>
  <c r="AF473" i="58"/>
  <c r="AH473" i="58"/>
  <c r="AF632" i="58"/>
  <c r="AH632" i="58"/>
  <c r="AF290" i="58"/>
  <c r="AH290" i="58"/>
  <c r="AF485" i="58"/>
  <c r="AH485" i="58"/>
  <c r="AF495" i="58"/>
  <c r="AH495" i="58"/>
  <c r="AF633" i="58"/>
  <c r="AH633" i="58"/>
  <c r="AF634" i="58"/>
  <c r="AH634" i="58"/>
  <c r="AF421" i="58"/>
  <c r="AH421" i="58"/>
  <c r="AF6" i="58"/>
  <c r="AH6" i="58"/>
  <c r="AF635" i="58"/>
  <c r="AH635" i="58"/>
  <c r="AF265" i="58"/>
  <c r="AH265" i="58"/>
  <c r="AF636" i="58"/>
  <c r="AH636" i="58"/>
  <c r="AF637" i="58"/>
  <c r="AH637" i="58"/>
  <c r="AF638" i="58"/>
  <c r="AH638" i="58"/>
  <c r="AF278" i="58"/>
  <c r="AH278" i="58"/>
  <c r="AF292" i="58"/>
  <c r="AH292" i="58"/>
  <c r="AF385" i="58"/>
  <c r="AH385" i="58"/>
  <c r="AF639" i="58"/>
  <c r="AH639" i="58"/>
  <c r="AF640" i="58"/>
  <c r="AH640" i="58"/>
  <c r="AJ692" i="58" l="1"/>
  <c r="AJ148" i="58"/>
  <c r="AJ80" i="58"/>
  <c r="AI473" i="58"/>
  <c r="AI8" i="58"/>
  <c r="AJ306" i="58"/>
  <c r="AI387" i="58"/>
  <c r="AI247" i="58"/>
  <c r="AI268" i="58"/>
  <c r="AJ136" i="58"/>
  <c r="AI709" i="58"/>
  <c r="AI168" i="58"/>
  <c r="AI707" i="58"/>
  <c r="AJ693" i="58"/>
  <c r="AJ329" i="58"/>
  <c r="AI535" i="58"/>
  <c r="AI136" i="58"/>
  <c r="AJ328" i="58"/>
  <c r="AI352" i="58"/>
  <c r="AJ885" i="58"/>
  <c r="AJ421" i="58"/>
  <c r="AJ279" i="58"/>
  <c r="AJ236" i="58"/>
  <c r="AJ665" i="58"/>
  <c r="AI388" i="58"/>
  <c r="AI311" i="58"/>
  <c r="AI542" i="58"/>
  <c r="AI589" i="58"/>
  <c r="AI417" i="58"/>
  <c r="AI711" i="58"/>
  <c r="AJ110" i="58"/>
  <c r="AI688" i="58"/>
  <c r="AI627" i="58"/>
  <c r="AJ644" i="58"/>
  <c r="AJ440" i="58"/>
  <c r="AI421" i="58"/>
  <c r="AI148" i="58"/>
  <c r="AJ452" i="58"/>
  <c r="AJ643" i="58"/>
  <c r="AJ612" i="58"/>
  <c r="AJ297" i="58"/>
  <c r="AJ646" i="58"/>
  <c r="AJ292" i="58"/>
  <c r="AI718" i="58"/>
  <c r="AJ706" i="58"/>
  <c r="AI342" i="58"/>
  <c r="AI670" i="58"/>
  <c r="AI685" i="58"/>
  <c r="AI682" i="58"/>
  <c r="AI680" i="58"/>
  <c r="AI261" i="58"/>
  <c r="AJ375" i="58"/>
  <c r="AJ656" i="58"/>
  <c r="AJ516" i="58"/>
  <c r="AJ649" i="58"/>
  <c r="AJ365" i="58"/>
  <c r="AJ414" i="58"/>
  <c r="AI358" i="58"/>
  <c r="AI281" i="58"/>
  <c r="AI62" i="58"/>
  <c r="AI310" i="58"/>
  <c r="AI224" i="58"/>
  <c r="AI78" i="58"/>
  <c r="AJ126" i="58"/>
  <c r="AJ288" i="58"/>
  <c r="AI657" i="58"/>
  <c r="AI141" i="58"/>
  <c r="AI506" i="58"/>
  <c r="AI64" i="58"/>
  <c r="AI150" i="58"/>
  <c r="AI202" i="58"/>
  <c r="AI190" i="58"/>
  <c r="AI719" i="58"/>
  <c r="AJ417" i="58"/>
  <c r="AI640" i="58"/>
  <c r="AI385" i="58"/>
  <c r="AI278" i="58"/>
  <c r="AI637" i="58"/>
  <c r="AI6" i="58"/>
  <c r="AI49" i="58"/>
  <c r="AI609" i="58"/>
  <c r="AJ123" i="58"/>
  <c r="AJ340" i="58"/>
  <c r="AJ683" i="58"/>
  <c r="AJ65" i="58"/>
  <c r="AJ407" i="58"/>
  <c r="AI56" i="58"/>
  <c r="AI290" i="58"/>
  <c r="AI328" i="58"/>
  <c r="AI622" i="58"/>
  <c r="AI683" i="58"/>
  <c r="AI227" i="58"/>
  <c r="AI679" i="58"/>
  <c r="AJ11" i="58"/>
  <c r="AJ241" i="58"/>
  <c r="AJ250" i="58"/>
  <c r="AI693" i="58"/>
  <c r="AI587" i="58"/>
  <c r="AJ158" i="58"/>
  <c r="AJ232" i="58"/>
  <c r="AJ51" i="58"/>
  <c r="AJ312" i="58"/>
  <c r="AJ476" i="58"/>
  <c r="AI665" i="58"/>
  <c r="AI20" i="58"/>
  <c r="AI16" i="58"/>
  <c r="AJ538" i="58"/>
  <c r="AI658" i="58"/>
  <c r="AI112" i="58"/>
  <c r="AI375" i="58"/>
  <c r="AJ424" i="58"/>
  <c r="AJ606" i="58"/>
  <c r="AJ642" i="58"/>
  <c r="AJ263" i="58"/>
  <c r="AI647" i="58"/>
  <c r="AI644" i="58"/>
  <c r="AI336" i="58"/>
  <c r="AI675" i="58"/>
  <c r="AI520" i="58"/>
  <c r="AI135" i="58"/>
  <c r="AI355" i="58"/>
  <c r="AJ686" i="58"/>
  <c r="AJ492" i="58"/>
  <c r="AJ704" i="58"/>
  <c r="AI82" i="58"/>
  <c r="AI208" i="58"/>
  <c r="AJ718" i="58"/>
  <c r="AJ847" i="58"/>
  <c r="AI549" i="58"/>
  <c r="AJ387" i="58"/>
  <c r="AI666" i="58"/>
  <c r="AI552" i="58"/>
  <c r="AI267" i="58"/>
  <c r="AJ886" i="58"/>
  <c r="AJ22" i="58"/>
  <c r="AI206" i="58"/>
  <c r="AI21" i="58"/>
  <c r="AI653" i="58"/>
  <c r="AI182" i="58"/>
  <c r="AJ648" i="58"/>
  <c r="AJ251" i="58"/>
  <c r="AJ284" i="58"/>
  <c r="AJ8" i="58"/>
  <c r="AJ510" i="58"/>
  <c r="AJ673" i="58"/>
  <c r="AJ671" i="58"/>
  <c r="AI847" i="58"/>
  <c r="AI591" i="58"/>
  <c r="AI588" i="58"/>
  <c r="AI132" i="58"/>
  <c r="AJ70" i="58"/>
  <c r="AJ553" i="58"/>
  <c r="AI510" i="58"/>
  <c r="AI673" i="58"/>
  <c r="AI671" i="58"/>
  <c r="AJ349" i="58"/>
  <c r="AI192" i="58"/>
  <c r="AI662" i="58"/>
  <c r="AI437" i="58"/>
  <c r="AJ321" i="58"/>
  <c r="AI31" i="58"/>
  <c r="AJ463" i="58"/>
  <c r="AJ707" i="58"/>
  <c r="AI504" i="58"/>
  <c r="AJ622" i="58"/>
  <c r="AJ679" i="58"/>
  <c r="AI553" i="58"/>
  <c r="AJ214" i="58"/>
  <c r="AI349" i="58"/>
  <c r="AI738" i="58"/>
  <c r="AJ102" i="58"/>
  <c r="AJ669" i="58"/>
  <c r="AJ301" i="58"/>
  <c r="AI318" i="58"/>
  <c r="AJ640" i="58"/>
  <c r="AJ265" i="58"/>
  <c r="AI632" i="58"/>
  <c r="AJ630" i="58"/>
  <c r="AJ202" i="58"/>
  <c r="AJ190" i="58"/>
  <c r="AJ31" i="58"/>
  <c r="AJ569" i="58"/>
  <c r="AI409" i="58"/>
  <c r="AI708" i="58"/>
  <c r="AJ355" i="58"/>
  <c r="AJ211" i="58"/>
  <c r="AI677" i="58"/>
  <c r="AJ676" i="58"/>
  <c r="AJ318" i="58"/>
  <c r="AI144" i="58"/>
  <c r="AJ287" i="58"/>
  <c r="AI882" i="58"/>
  <c r="AI586" i="58"/>
  <c r="AJ496" i="58"/>
  <c r="AJ542" i="58"/>
  <c r="AJ541" i="58"/>
  <c r="AI239" i="58"/>
  <c r="AI643" i="58"/>
  <c r="AI489" i="58"/>
  <c r="AI126" i="58"/>
  <c r="AI493" i="58"/>
  <c r="AJ62" i="58"/>
  <c r="AI456" i="58"/>
  <c r="AI656" i="58"/>
  <c r="AJ647" i="58"/>
  <c r="AI296" i="58"/>
  <c r="AI461" i="58"/>
  <c r="AI569" i="58"/>
  <c r="AJ379" i="58"/>
  <c r="AI333" i="58"/>
  <c r="AI668" i="58"/>
  <c r="AI495" i="58"/>
  <c r="AJ473" i="58"/>
  <c r="AI326" i="58"/>
  <c r="AJ709" i="58"/>
  <c r="AI521" i="58"/>
  <c r="AI674" i="58"/>
  <c r="AI593" i="58"/>
  <c r="AI416" i="58"/>
  <c r="AI639" i="58"/>
  <c r="AI638" i="58"/>
  <c r="AI636" i="58"/>
  <c r="AI147" i="58"/>
  <c r="AI628" i="58"/>
  <c r="AI778" i="58"/>
  <c r="AI626" i="58"/>
  <c r="AI720" i="58"/>
  <c r="AI571" i="58"/>
  <c r="AJ191" i="58"/>
  <c r="AJ323" i="58"/>
  <c r="AJ558" i="58"/>
  <c r="AI705" i="58"/>
  <c r="AJ703" i="58"/>
  <c r="AJ700" i="58"/>
  <c r="AJ298" i="58"/>
  <c r="AJ27" i="58"/>
  <c r="AJ697" i="58"/>
  <c r="AJ696" i="58"/>
  <c r="AJ695" i="58"/>
  <c r="AJ563" i="58"/>
  <c r="AI80" i="58"/>
  <c r="AJ352" i="58"/>
  <c r="AJ627" i="58"/>
  <c r="AJ120" i="58"/>
  <c r="AJ269" i="58"/>
  <c r="AJ667" i="58"/>
  <c r="AI664" i="58"/>
  <c r="AI287" i="58"/>
  <c r="AI486" i="58"/>
  <c r="AI321" i="58"/>
  <c r="AI511" i="58"/>
  <c r="AJ634" i="58"/>
  <c r="AJ409" i="58"/>
  <c r="AI407" i="58"/>
  <c r="AJ14" i="58"/>
  <c r="AJ338" i="58"/>
  <c r="AJ218" i="58"/>
  <c r="AJ228" i="58"/>
  <c r="AI634" i="58"/>
  <c r="AI463" i="58"/>
  <c r="AI710" i="58"/>
  <c r="AI482" i="58"/>
  <c r="AJ690" i="58"/>
  <c r="AI14" i="58"/>
  <c r="AI338" i="58"/>
  <c r="AI690" i="58"/>
  <c r="AI474" i="58"/>
  <c r="AJ457" i="58"/>
  <c r="AI292" i="58"/>
  <c r="AJ6" i="58"/>
  <c r="AI241" i="58"/>
  <c r="AJ161" i="58"/>
  <c r="AJ719" i="58"/>
  <c r="AJ359" i="58"/>
  <c r="AJ63" i="58"/>
  <c r="AI703" i="58"/>
  <c r="AI700" i="58"/>
  <c r="AI298" i="58"/>
  <c r="AI696" i="58"/>
  <c r="AI180" i="58"/>
  <c r="AJ677" i="58"/>
  <c r="AI284" i="58"/>
  <c r="AI601" i="58"/>
  <c r="AI269" i="58"/>
  <c r="AI293" i="58"/>
  <c r="AI288" i="58"/>
  <c r="AI155" i="58"/>
  <c r="AJ586" i="58"/>
  <c r="AJ167" i="58"/>
  <c r="AJ539" i="58"/>
  <c r="AI122" i="58"/>
  <c r="AJ367" i="58"/>
  <c r="AJ233" i="58"/>
  <c r="AJ13" i="58"/>
  <c r="AJ674" i="58"/>
  <c r="AJ290" i="58"/>
  <c r="AJ551" i="58"/>
  <c r="AI712" i="58"/>
  <c r="AI218" i="58"/>
  <c r="AI715" i="58"/>
  <c r="AJ53" i="58"/>
  <c r="AJ684" i="58"/>
  <c r="AJ511" i="58"/>
  <c r="AI265" i="58"/>
  <c r="AI633" i="58"/>
  <c r="AJ632" i="58"/>
  <c r="AJ369" i="58"/>
  <c r="AI54" i="58"/>
  <c r="AI714" i="58"/>
  <c r="AJ455" i="58"/>
  <c r="AI305" i="58"/>
  <c r="AI391" i="58"/>
  <c r="AI669" i="58"/>
  <c r="AJ271" i="58"/>
  <c r="AI167" i="58"/>
  <c r="AJ358" i="58"/>
  <c r="AI48" i="58"/>
  <c r="AI13" i="58"/>
  <c r="AJ239" i="58"/>
  <c r="AJ506" i="58"/>
  <c r="AJ420" i="58"/>
  <c r="AJ394" i="58"/>
  <c r="AJ489" i="58"/>
  <c r="AJ641" i="58"/>
  <c r="AI492" i="58"/>
  <c r="AI209" i="58"/>
  <c r="AI641" i="58"/>
  <c r="AI331" i="58"/>
  <c r="AI351" i="58"/>
  <c r="AI162" i="58"/>
  <c r="AI651" i="58"/>
  <c r="AJ296" i="58"/>
  <c r="AJ357" i="58"/>
  <c r="AJ248" i="58"/>
  <c r="AJ20" i="58"/>
  <c r="AJ16" i="58"/>
  <c r="AJ493" i="58"/>
  <c r="AI297" i="58"/>
  <c r="AJ701" i="58"/>
  <c r="AJ304" i="58"/>
  <c r="AJ698" i="58"/>
  <c r="AJ245" i="58"/>
  <c r="AJ435" i="58"/>
  <c r="AI430" i="58"/>
  <c r="AI563" i="58"/>
  <c r="AJ445" i="58"/>
  <c r="AI689" i="58"/>
  <c r="AJ40" i="58"/>
  <c r="AI350" i="58"/>
  <c r="AJ583" i="58"/>
  <c r="AJ29" i="58"/>
  <c r="AJ268" i="58"/>
  <c r="AJ565" i="58"/>
  <c r="AJ291" i="58"/>
  <c r="AI123" i="58"/>
  <c r="AJ315" i="58"/>
  <c r="AI425" i="58"/>
  <c r="AI566" i="58"/>
  <c r="AI661" i="58"/>
  <c r="AJ508" i="58"/>
  <c r="AI286" i="58"/>
  <c r="AJ659" i="58"/>
  <c r="AI367" i="58"/>
  <c r="AJ639" i="58"/>
  <c r="AJ636" i="58"/>
  <c r="AJ635" i="58"/>
  <c r="AJ485" i="58"/>
  <c r="AJ147" i="58"/>
  <c r="AJ628" i="58"/>
  <c r="AJ778" i="58"/>
  <c r="AJ720" i="58"/>
  <c r="AJ607" i="58"/>
  <c r="AJ571" i="58"/>
  <c r="AI191" i="58"/>
  <c r="AJ715" i="58"/>
  <c r="AI477" i="58"/>
  <c r="AI713" i="58"/>
  <c r="AJ712" i="58"/>
  <c r="AJ482" i="58"/>
  <c r="AJ705" i="58"/>
  <c r="AI7" i="58"/>
  <c r="AI698" i="58"/>
  <c r="AI509" i="58"/>
  <c r="AI245" i="58"/>
  <c r="AI250" i="58"/>
  <c r="AI445" i="58"/>
  <c r="AJ689" i="58"/>
  <c r="AI340" i="58"/>
  <c r="AI40" i="58"/>
  <c r="AI65" i="58"/>
  <c r="AJ333" i="58"/>
  <c r="AI51" i="58"/>
  <c r="AJ678" i="58"/>
  <c r="AI583" i="58"/>
  <c r="AJ267" i="58"/>
  <c r="AJ522" i="58"/>
  <c r="AI93" i="58"/>
  <c r="AI438" i="58"/>
  <c r="AI476" i="58"/>
  <c r="AI347" i="58"/>
  <c r="AJ664" i="58"/>
  <c r="AJ192" i="58"/>
  <c r="AJ662" i="58"/>
  <c r="AI655" i="58"/>
  <c r="AJ462" i="58"/>
  <c r="AI577" i="58"/>
  <c r="AI365" i="58"/>
  <c r="AI485" i="58"/>
  <c r="AI161" i="58"/>
  <c r="AJ278" i="58"/>
  <c r="AI551" i="58"/>
  <c r="AJ535" i="58"/>
  <c r="AI600" i="58"/>
  <c r="AI390" i="58"/>
  <c r="AI607" i="58"/>
  <c r="AI379" i="58"/>
  <c r="AJ132" i="58"/>
  <c r="AJ549" i="58"/>
  <c r="AJ205" i="58"/>
  <c r="AJ702" i="58"/>
  <c r="AI701" i="58"/>
  <c r="AI27" i="58"/>
  <c r="AJ694" i="58"/>
  <c r="AJ670" i="58"/>
  <c r="AJ326" i="58"/>
  <c r="AI129" i="58"/>
  <c r="AI659" i="58"/>
  <c r="AJ658" i="58"/>
  <c r="AI369" i="58"/>
  <c r="AJ54" i="58"/>
  <c r="AJ75" i="58"/>
  <c r="AJ150" i="58"/>
  <c r="AJ626" i="58"/>
  <c r="AJ717" i="58"/>
  <c r="AJ591" i="58"/>
  <c r="AJ49" i="58"/>
  <c r="AI53" i="58"/>
  <c r="AJ609" i="58"/>
  <c r="AI70" i="58"/>
  <c r="AI323" i="58"/>
  <c r="AI558" i="58"/>
  <c r="AJ168" i="58"/>
  <c r="AI110" i="58"/>
  <c r="AI205" i="58"/>
  <c r="AI702" i="58"/>
  <c r="AJ587" i="58"/>
  <c r="AI886" i="58"/>
  <c r="AI652" i="58"/>
  <c r="AI635" i="58"/>
  <c r="AJ127" i="58"/>
  <c r="AJ385" i="58"/>
  <c r="AJ638" i="58"/>
  <c r="AJ633" i="58"/>
  <c r="AJ495" i="58"/>
  <c r="AJ64" i="58"/>
  <c r="AI127" i="58"/>
  <c r="AI630" i="58"/>
  <c r="AI75" i="58"/>
  <c r="AI359" i="58"/>
  <c r="AI717" i="58"/>
  <c r="AJ588" i="58"/>
  <c r="AJ713" i="58"/>
  <c r="AJ552" i="58"/>
  <c r="AJ7" i="58"/>
  <c r="AJ509" i="58"/>
  <c r="AI697" i="58"/>
  <c r="AJ342" i="58"/>
  <c r="AJ180" i="58"/>
  <c r="AI435" i="58"/>
  <c r="AJ247" i="58"/>
  <c r="AI384" i="58"/>
  <c r="AI63" i="58"/>
  <c r="AJ714" i="58"/>
  <c r="AJ711" i="58"/>
  <c r="AI306" i="58"/>
  <c r="AJ708" i="58"/>
  <c r="AI706" i="58"/>
  <c r="AI704" i="58"/>
  <c r="AI695" i="58"/>
  <c r="AI329" i="58"/>
  <c r="AJ430" i="58"/>
  <c r="AI315" i="58"/>
  <c r="AJ637" i="58"/>
  <c r="AJ600" i="58"/>
  <c r="AJ390" i="58"/>
  <c r="AJ477" i="58"/>
  <c r="AJ710" i="58"/>
  <c r="AI694" i="58"/>
  <c r="AI692" i="58"/>
  <c r="AJ416" i="58"/>
  <c r="AJ681" i="58"/>
  <c r="AI687" i="58"/>
  <c r="AJ129" i="58"/>
  <c r="AI686" i="58"/>
  <c r="AI170" i="58"/>
  <c r="AJ501" i="58"/>
  <c r="AI481" i="58"/>
  <c r="AJ85" i="58"/>
  <c r="AI100" i="58"/>
  <c r="AJ384" i="58"/>
  <c r="AJ593" i="58"/>
  <c r="AI291" i="58"/>
  <c r="AI467" i="58"/>
  <c r="AI22" i="58"/>
  <c r="AJ437" i="58"/>
  <c r="AJ281" i="58"/>
  <c r="AJ570" i="58"/>
  <c r="AI128" i="58"/>
  <c r="AI582" i="58"/>
  <c r="AI457" i="58"/>
  <c r="AI327" i="58"/>
  <c r="AJ577" i="58"/>
  <c r="AI420" i="58"/>
  <c r="AI248" i="58"/>
  <c r="AI158" i="58"/>
  <c r="AI232" i="58"/>
  <c r="AJ170" i="58"/>
  <c r="AI455" i="58"/>
  <c r="AI211" i="58"/>
  <c r="AI678" i="58"/>
  <c r="AJ481" i="58"/>
  <c r="AJ100" i="58"/>
  <c r="AI565" i="58"/>
  <c r="AJ602" i="58"/>
  <c r="AJ56" i="58"/>
  <c r="AI452" i="58"/>
  <c r="AI58" i="58"/>
  <c r="AJ78" i="58"/>
  <c r="AI570" i="58"/>
  <c r="AJ456" i="58"/>
  <c r="AI598" i="58"/>
  <c r="AJ610" i="58"/>
  <c r="AI681" i="58"/>
  <c r="AJ227" i="58"/>
  <c r="AJ350" i="58"/>
  <c r="AJ474" i="58"/>
  <c r="AI11" i="58"/>
  <c r="AI501" i="58"/>
  <c r="AI85" i="58"/>
  <c r="AI646" i="58"/>
  <c r="AJ521" i="58"/>
  <c r="AJ217" i="58"/>
  <c r="AI164" i="58"/>
  <c r="AJ224" i="58"/>
  <c r="AI279" i="58"/>
  <c r="AJ663" i="58"/>
  <c r="AI440" i="58"/>
  <c r="AJ882" i="58"/>
  <c r="AJ204" i="58"/>
  <c r="AI519" i="58"/>
  <c r="AI233" i="58"/>
  <c r="AI654" i="58"/>
  <c r="AJ651" i="58"/>
  <c r="AJ461" i="58"/>
  <c r="AI648" i="58"/>
  <c r="AI584" i="58"/>
  <c r="AI610" i="58"/>
  <c r="AI120" i="58"/>
  <c r="AI684" i="58"/>
  <c r="AI29" i="58"/>
  <c r="AJ4" i="58"/>
  <c r="AJ738" i="58"/>
  <c r="AJ668" i="58"/>
  <c r="AJ601" i="58"/>
  <c r="AI518" i="58"/>
  <c r="AJ155" i="58"/>
  <c r="AJ566" i="58"/>
  <c r="AI663" i="58"/>
  <c r="AI508" i="58"/>
  <c r="AI204" i="58"/>
  <c r="AI496" i="58"/>
  <c r="AJ206" i="58"/>
  <c r="AI541" i="58"/>
  <c r="AJ653" i="58"/>
  <c r="AI183" i="58"/>
  <c r="AI645" i="58"/>
  <c r="AJ209" i="58"/>
  <c r="AI251" i="58"/>
  <c r="AI595" i="58"/>
  <c r="AJ687" i="58"/>
  <c r="AJ311" i="58"/>
  <c r="AI650" i="58"/>
  <c r="AJ45" i="58"/>
  <c r="AI414" i="58"/>
  <c r="AJ675" i="58"/>
  <c r="AJ310" i="58"/>
  <c r="AJ222" i="58"/>
  <c r="AI353" i="58"/>
  <c r="AJ351" i="58"/>
  <c r="AI676" i="58"/>
  <c r="AI217" i="58"/>
  <c r="AJ58" i="58"/>
  <c r="AI301" i="58"/>
  <c r="AJ589" i="58"/>
  <c r="AI312" i="58"/>
  <c r="AJ93" i="58"/>
  <c r="AJ293" i="58"/>
  <c r="AI236" i="58"/>
  <c r="AJ666" i="58"/>
  <c r="AJ82" i="58"/>
  <c r="AJ144" i="58"/>
  <c r="AI18" i="58"/>
  <c r="AI172" i="58"/>
  <c r="AJ286" i="58"/>
  <c r="AJ122" i="58"/>
  <c r="AJ112" i="58"/>
  <c r="AJ655" i="58"/>
  <c r="AJ21" i="58"/>
  <c r="AJ652" i="58"/>
  <c r="AJ327" i="58"/>
  <c r="AI462" i="58"/>
  <c r="AI360" i="58"/>
  <c r="AI357" i="58"/>
  <c r="AJ645" i="58"/>
  <c r="AJ584" i="58"/>
  <c r="AI606" i="58"/>
  <c r="AJ336" i="58"/>
  <c r="AI45" i="58"/>
  <c r="AI263" i="58"/>
  <c r="AI222" i="58"/>
  <c r="AJ353" i="58"/>
  <c r="AJ520" i="58"/>
  <c r="AJ135" i="58"/>
  <c r="AI885" i="58"/>
  <c r="AI612" i="58"/>
  <c r="AI642" i="58"/>
  <c r="AJ331" i="58"/>
  <c r="AI538" i="58"/>
  <c r="AI304" i="58"/>
  <c r="AJ688" i="58"/>
  <c r="AJ208" i="58"/>
  <c r="AJ164" i="58"/>
  <c r="AJ467" i="58"/>
  <c r="AJ438" i="58"/>
  <c r="AJ518" i="58"/>
  <c r="AJ18" i="58"/>
  <c r="AJ128" i="58"/>
  <c r="AJ48" i="58"/>
  <c r="AJ162" i="58"/>
  <c r="AJ360" i="58"/>
  <c r="AJ595" i="58"/>
  <c r="AJ504" i="58"/>
  <c r="AJ685" i="58"/>
  <c r="AJ682" i="58"/>
  <c r="AJ680" i="58"/>
  <c r="AJ305" i="58"/>
  <c r="AJ391" i="58"/>
  <c r="AJ261" i="58"/>
  <c r="AJ425" i="58"/>
  <c r="AJ661" i="58"/>
  <c r="AJ519" i="58"/>
  <c r="AJ657" i="58"/>
  <c r="AJ388" i="58"/>
  <c r="AJ654" i="58"/>
  <c r="AJ183" i="58"/>
  <c r="AJ650" i="58"/>
  <c r="AJ141" i="58"/>
  <c r="AJ347" i="58"/>
  <c r="AJ486" i="58"/>
  <c r="AJ172" i="58"/>
  <c r="AJ582" i="58"/>
  <c r="AJ182" i="58"/>
  <c r="AJ598" i="58"/>
  <c r="AI214" i="58"/>
  <c r="AI4" i="58"/>
  <c r="AI102" i="58"/>
  <c r="AI522" i="58"/>
  <c r="AI667" i="58"/>
  <c r="AI271" i="58"/>
  <c r="AI539" i="58"/>
  <c r="AI516" i="58"/>
  <c r="AI228" i="58"/>
  <c r="AI649" i="58"/>
  <c r="AI424" i="58"/>
  <c r="AI394" i="58"/>
  <c r="AI602" i="58"/>
  <c r="K7" i="69"/>
  <c r="K8" i="69" s="1"/>
  <c r="K9" i="69" s="1"/>
  <c r="K10" i="69" s="1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K29" i="69" s="1"/>
  <c r="K30" i="69" s="1"/>
  <c r="K31" i="69" s="1"/>
  <c r="K32" i="69" s="1"/>
  <c r="K33" i="69" s="1"/>
  <c r="K34" i="69" s="1"/>
  <c r="K35" i="69" s="1"/>
  <c r="K36" i="69" s="1"/>
  <c r="K37" i="69" s="1"/>
  <c r="K38" i="69" s="1"/>
  <c r="K39" i="69" s="1"/>
  <c r="K40" i="69" s="1"/>
  <c r="K41" i="69" s="1"/>
  <c r="K42" i="69" s="1"/>
  <c r="K43" i="69" s="1"/>
  <c r="K44" i="69" s="1"/>
  <c r="K45" i="69" s="1"/>
  <c r="K46" i="69" s="1"/>
  <c r="K47" i="69" s="1"/>
  <c r="K48" i="69" s="1"/>
  <c r="K49" i="69" s="1"/>
  <c r="K50" i="69" s="1"/>
  <c r="K51" i="69" s="1"/>
  <c r="K52" i="69" s="1"/>
  <c r="K53" i="69" s="1"/>
  <c r="K54" i="69" s="1"/>
  <c r="K55" i="69" s="1"/>
  <c r="K56" i="69" s="1"/>
  <c r="K57" i="69" s="1"/>
  <c r="K58" i="69" s="1"/>
  <c r="K59" i="69" s="1"/>
  <c r="K60" i="69" s="1"/>
  <c r="K61" i="69" s="1"/>
  <c r="K62" i="69" s="1"/>
  <c r="K63" i="69" s="1"/>
  <c r="K64" i="69" s="1"/>
  <c r="K65" i="69" s="1"/>
  <c r="K66" i="69" s="1"/>
  <c r="K67" i="69" s="1"/>
  <c r="K68" i="69" s="1"/>
  <c r="K69" i="69" s="1"/>
  <c r="K70" i="69" s="1"/>
  <c r="K71" i="69" s="1"/>
  <c r="K72" i="69" s="1"/>
  <c r="K73" i="69" s="1"/>
  <c r="K74" i="69" s="1"/>
  <c r="K75" i="69" s="1"/>
  <c r="K76" i="69" s="1"/>
  <c r="K77" i="69" s="1"/>
  <c r="K78" i="69" s="1"/>
  <c r="K79" i="69" s="1"/>
  <c r="K80" i="69" s="1"/>
  <c r="K81" i="69" s="1"/>
  <c r="K82" i="69" s="1"/>
  <c r="K83" i="69" s="1"/>
  <c r="K84" i="69" s="1"/>
  <c r="K85" i="69" s="1"/>
  <c r="K86" i="69" s="1"/>
  <c r="K87" i="69" s="1"/>
  <c r="K88" i="69" s="1"/>
  <c r="K89" i="69" s="1"/>
  <c r="K90" i="69" s="1"/>
  <c r="K91" i="69" s="1"/>
  <c r="K92" i="69" s="1"/>
  <c r="K93" i="69" s="1"/>
  <c r="K94" i="69" s="1"/>
  <c r="K95" i="69" s="1"/>
  <c r="K96" i="69" s="1"/>
  <c r="K97" i="69" s="1"/>
  <c r="K98" i="69" s="1"/>
  <c r="K99" i="69" s="1"/>
  <c r="K100" i="69" s="1"/>
  <c r="K101" i="69" s="1"/>
  <c r="K102" i="69" s="1"/>
  <c r="K103" i="69" s="1"/>
  <c r="K104" i="69" s="1"/>
  <c r="K105" i="69" s="1"/>
  <c r="K106" i="69" s="1"/>
  <c r="K107" i="69" s="1"/>
  <c r="K108" i="69" s="1"/>
  <c r="K109" i="69" s="1"/>
  <c r="K110" i="69" s="1"/>
  <c r="K111" i="69" s="1"/>
  <c r="K112" i="69" s="1"/>
  <c r="K113" i="69" s="1"/>
  <c r="K114" i="69" s="1"/>
  <c r="K115" i="69" s="1"/>
  <c r="K116" i="69" s="1"/>
  <c r="K117" i="69" s="1"/>
  <c r="K118" i="69" s="1"/>
  <c r="K119" i="69" s="1"/>
  <c r="K120" i="69" s="1"/>
  <c r="K121" i="69" s="1"/>
  <c r="K122" i="69" s="1"/>
  <c r="K123" i="69" s="1"/>
  <c r="K124" i="69" s="1"/>
  <c r="K125" i="69" s="1"/>
  <c r="K126" i="69" s="1"/>
  <c r="K127" i="69" s="1"/>
  <c r="K128" i="69" s="1"/>
  <c r="K129" i="69" s="1"/>
  <c r="K130" i="69" s="1"/>
  <c r="K131" i="69" s="1"/>
  <c r="K132" i="69" s="1"/>
  <c r="K133" i="69" s="1"/>
  <c r="K134" i="69" s="1"/>
  <c r="K135" i="69" s="1"/>
  <c r="K136" i="69" s="1"/>
  <c r="K137" i="69" s="1"/>
  <c r="K138" i="69" s="1"/>
  <c r="K139" i="69" s="1"/>
  <c r="K140" i="69" s="1"/>
  <c r="K141" i="69" s="1"/>
  <c r="K142" i="69" s="1"/>
  <c r="K143" i="69" s="1"/>
  <c r="K144" i="69" s="1"/>
  <c r="K145" i="69" s="1"/>
  <c r="K146" i="69" s="1"/>
  <c r="K147" i="69" s="1"/>
  <c r="K148" i="69" s="1"/>
  <c r="K149" i="69" s="1"/>
  <c r="K150" i="69" s="1"/>
  <c r="K151" i="69" s="1"/>
  <c r="K152" i="69" s="1"/>
  <c r="K153" i="69" s="1"/>
  <c r="K154" i="69" s="1"/>
  <c r="K155" i="69" s="1"/>
  <c r="K156" i="69" s="1"/>
  <c r="K157" i="69" s="1"/>
  <c r="K158" i="69" s="1"/>
  <c r="K159" i="69" s="1"/>
  <c r="K160" i="69" s="1"/>
  <c r="K161" i="69" s="1"/>
  <c r="K162" i="69" s="1"/>
  <c r="K163" i="69" s="1"/>
  <c r="K164" i="69" s="1"/>
  <c r="K165" i="69" s="1"/>
  <c r="K166" i="69" s="1"/>
  <c r="K167" i="69" s="1"/>
  <c r="K168" i="69" s="1"/>
  <c r="K169" i="69" s="1"/>
  <c r="K170" i="69" s="1"/>
  <c r="K171" i="69" s="1"/>
  <c r="K172" i="69" s="1"/>
  <c r="K173" i="69" s="1"/>
  <c r="K174" i="69" s="1"/>
  <c r="K175" i="69" s="1"/>
  <c r="K176" i="69" s="1"/>
  <c r="K177" i="69" s="1"/>
  <c r="K178" i="69" s="1"/>
  <c r="K179" i="69" s="1"/>
  <c r="K180" i="69" s="1"/>
  <c r="K181" i="69" s="1"/>
  <c r="K182" i="69" s="1"/>
  <c r="K183" i="69" s="1"/>
  <c r="K184" i="69" s="1"/>
  <c r="K185" i="69" s="1"/>
  <c r="K186" i="69" s="1"/>
  <c r="K187" i="69" s="1"/>
  <c r="K188" i="69" s="1"/>
  <c r="K189" i="69" s="1"/>
  <c r="K190" i="69" s="1"/>
  <c r="K191" i="69" s="1"/>
  <c r="K192" i="69" s="1"/>
  <c r="K193" i="69" s="1"/>
  <c r="K194" i="69" s="1"/>
  <c r="K195" i="69" s="1"/>
  <c r="K196" i="69" s="1"/>
  <c r="K197" i="69" s="1"/>
  <c r="K198" i="69" s="1"/>
  <c r="K199" i="69" s="1"/>
  <c r="K200" i="69" s="1"/>
  <c r="K201" i="69" s="1"/>
  <c r="K202" i="69" s="1"/>
  <c r="K203" i="69" s="1"/>
  <c r="K204" i="69" s="1"/>
  <c r="K205" i="69" s="1"/>
  <c r="K206" i="69" s="1"/>
  <c r="K207" i="69" s="1"/>
  <c r="K208" i="69" s="1"/>
  <c r="K209" i="69" s="1"/>
  <c r="K210" i="69" s="1"/>
  <c r="K211" i="69" s="1"/>
  <c r="K212" i="69" s="1"/>
  <c r="K213" i="69" s="1"/>
  <c r="K214" i="69" s="1"/>
  <c r="K215" i="69" s="1"/>
  <c r="K216" i="69" s="1"/>
  <c r="K217" i="69" s="1"/>
  <c r="K218" i="69" s="1"/>
  <c r="K219" i="69" s="1"/>
  <c r="K220" i="69" s="1"/>
  <c r="K221" i="69" s="1"/>
  <c r="K222" i="69" s="1"/>
  <c r="K223" i="69" s="1"/>
  <c r="K224" i="69" s="1"/>
  <c r="K225" i="69" s="1"/>
  <c r="K226" i="69" s="1"/>
  <c r="K227" i="69" s="1"/>
  <c r="K228" i="69" s="1"/>
  <c r="K229" i="69" s="1"/>
  <c r="K230" i="69" s="1"/>
  <c r="K231" i="69" s="1"/>
  <c r="K232" i="69" s="1"/>
  <c r="K233" i="69" s="1"/>
  <c r="K234" i="69" s="1"/>
  <c r="K235" i="69" s="1"/>
  <c r="K236" i="69" s="1"/>
  <c r="K237" i="69" s="1"/>
  <c r="K238" i="69" s="1"/>
  <c r="K239" i="69" s="1"/>
  <c r="K240" i="69" s="1"/>
  <c r="K241" i="69" s="1"/>
  <c r="K242" i="69" s="1"/>
  <c r="K243" i="69" s="1"/>
  <c r="K244" i="69" s="1"/>
  <c r="K245" i="69" s="1"/>
  <c r="K246" i="69" s="1"/>
  <c r="K247" i="69" s="1"/>
  <c r="K248" i="69" s="1"/>
  <c r="K249" i="69" s="1"/>
  <c r="K250" i="69" s="1"/>
  <c r="K251" i="69" s="1"/>
  <c r="K252" i="69" s="1"/>
  <c r="K253" i="69" s="1"/>
  <c r="K254" i="69" s="1"/>
  <c r="K255" i="69" s="1"/>
  <c r="K256" i="69" s="1"/>
  <c r="K257" i="69" s="1"/>
  <c r="K258" i="69" s="1"/>
  <c r="K259" i="69" s="1"/>
  <c r="K260" i="69" s="1"/>
  <c r="K261" i="69" s="1"/>
  <c r="K262" i="69" s="1"/>
  <c r="K263" i="69" s="1"/>
  <c r="K264" i="69" s="1"/>
  <c r="K265" i="69" s="1"/>
  <c r="K266" i="69" s="1"/>
  <c r="K267" i="69" s="1"/>
  <c r="K268" i="69" s="1"/>
  <c r="K269" i="69" s="1"/>
  <c r="K270" i="69" s="1"/>
  <c r="K271" i="69" s="1"/>
  <c r="K272" i="69" s="1"/>
  <c r="K273" i="69" s="1"/>
  <c r="K274" i="69" s="1"/>
  <c r="K275" i="69" s="1"/>
  <c r="K276" i="69" s="1"/>
  <c r="K277" i="69" s="1"/>
  <c r="K278" i="69" s="1"/>
  <c r="K279" i="69" s="1"/>
  <c r="K280" i="69" s="1"/>
  <c r="K281" i="69" s="1"/>
  <c r="K282" i="69" s="1"/>
  <c r="K283" i="69" s="1"/>
  <c r="K284" i="69" s="1"/>
  <c r="K285" i="69" s="1"/>
  <c r="K286" i="69" s="1"/>
  <c r="K287" i="69" s="1"/>
  <c r="K288" i="69" s="1"/>
  <c r="K289" i="69" s="1"/>
  <c r="K290" i="69" s="1"/>
  <c r="K291" i="69" s="1"/>
  <c r="K292" i="69" s="1"/>
  <c r="K293" i="69" s="1"/>
  <c r="K294" i="69" s="1"/>
  <c r="K295" i="69" s="1"/>
  <c r="K296" i="69" s="1"/>
  <c r="K297" i="69" s="1"/>
  <c r="K298" i="69" s="1"/>
  <c r="K299" i="69" s="1"/>
  <c r="K300" i="69" s="1"/>
  <c r="K301" i="69" s="1"/>
  <c r="K302" i="69" s="1"/>
  <c r="K303" i="69" s="1"/>
  <c r="K304" i="69" s="1"/>
  <c r="K305" i="69" s="1"/>
  <c r="K306" i="69" s="1"/>
  <c r="K307" i="69" s="1"/>
  <c r="K308" i="69" s="1"/>
  <c r="K309" i="69" s="1"/>
  <c r="K310" i="69" s="1"/>
  <c r="K311" i="69" s="1"/>
  <c r="K312" i="69" s="1"/>
  <c r="J7" i="69"/>
  <c r="D2" i="69"/>
  <c r="E2" i="5"/>
  <c r="F2" i="5"/>
  <c r="G2" i="5"/>
  <c r="H2" i="5"/>
  <c r="L2" i="5"/>
  <c r="M2" i="5" s="1"/>
  <c r="E136" i="5"/>
  <c r="F136" i="5"/>
  <c r="G136" i="5"/>
  <c r="H136" i="5"/>
  <c r="L136" i="5"/>
  <c r="M136" i="5" s="1"/>
  <c r="E105" i="5"/>
  <c r="F105" i="5"/>
  <c r="G105" i="5"/>
  <c r="H105" i="5"/>
  <c r="L105" i="5"/>
  <c r="M105" i="5" s="1"/>
  <c r="E185" i="5"/>
  <c r="F185" i="5"/>
  <c r="G185" i="5"/>
  <c r="H185" i="5"/>
  <c r="L185" i="5"/>
  <c r="M185" i="5" s="1"/>
  <c r="E86" i="5"/>
  <c r="F86" i="5"/>
  <c r="G86" i="5"/>
  <c r="H86" i="5"/>
  <c r="L86" i="5"/>
  <c r="M86" i="5" s="1"/>
  <c r="E219" i="5"/>
  <c r="F219" i="5"/>
  <c r="G219" i="5"/>
  <c r="H219" i="5"/>
  <c r="L219" i="5"/>
  <c r="M219" i="5" s="1"/>
  <c r="E148" i="5"/>
  <c r="F148" i="5"/>
  <c r="G148" i="5"/>
  <c r="H148" i="5"/>
  <c r="L148" i="5"/>
  <c r="M148" i="5" s="1"/>
  <c r="E56" i="5"/>
  <c r="F56" i="5"/>
  <c r="G56" i="5"/>
  <c r="H56" i="5"/>
  <c r="L56" i="5"/>
  <c r="M56" i="5" s="1"/>
  <c r="E9" i="5"/>
  <c r="F9" i="5"/>
  <c r="G9" i="5"/>
  <c r="H9" i="5"/>
  <c r="L9" i="5"/>
  <c r="M9" i="5" s="1"/>
  <c r="E32" i="5"/>
  <c r="F32" i="5"/>
  <c r="G32" i="5"/>
  <c r="H32" i="5"/>
  <c r="L32" i="5"/>
  <c r="M32" i="5" s="1"/>
  <c r="E3" i="5"/>
  <c r="F3" i="5"/>
  <c r="G3" i="5"/>
  <c r="H3" i="5"/>
  <c r="L3" i="5"/>
  <c r="M3" i="5" s="1"/>
  <c r="E125" i="5"/>
  <c r="F125" i="5"/>
  <c r="G125" i="5"/>
  <c r="H125" i="5"/>
  <c r="L125" i="5"/>
  <c r="M125" i="5" s="1"/>
  <c r="E257" i="5"/>
  <c r="F257" i="5"/>
  <c r="G257" i="5"/>
  <c r="H257" i="5"/>
  <c r="L257" i="5"/>
  <c r="M257" i="5" s="1"/>
  <c r="E146" i="5"/>
  <c r="F146" i="5"/>
  <c r="G146" i="5"/>
  <c r="H146" i="5"/>
  <c r="L146" i="5"/>
  <c r="M146" i="5" s="1"/>
  <c r="E236" i="5"/>
  <c r="F236" i="5"/>
  <c r="G236" i="5"/>
  <c r="H236" i="5"/>
  <c r="L236" i="5"/>
  <c r="M236" i="5" s="1"/>
  <c r="E225" i="5"/>
  <c r="F225" i="5"/>
  <c r="G225" i="5"/>
  <c r="H225" i="5"/>
  <c r="L225" i="5"/>
  <c r="M225" i="5" s="1"/>
  <c r="E137" i="5"/>
  <c r="F137" i="5"/>
  <c r="G137" i="5"/>
  <c r="H137" i="5"/>
  <c r="L137" i="5"/>
  <c r="M137" i="5" s="1"/>
  <c r="E4" i="5"/>
  <c r="F4" i="5"/>
  <c r="G4" i="5"/>
  <c r="H4" i="5"/>
  <c r="L4" i="5"/>
  <c r="M4" i="5" s="1"/>
  <c r="E192" i="5"/>
  <c r="F192" i="5"/>
  <c r="G192" i="5"/>
  <c r="H192" i="5"/>
  <c r="L192" i="5"/>
  <c r="M192" i="5" s="1"/>
  <c r="E171" i="5"/>
  <c r="F171" i="5"/>
  <c r="G171" i="5"/>
  <c r="H171" i="5"/>
  <c r="L171" i="5"/>
  <c r="M171" i="5" s="1"/>
  <c r="E121" i="5"/>
  <c r="F121" i="5"/>
  <c r="G121" i="5"/>
  <c r="H121" i="5"/>
  <c r="L121" i="5"/>
  <c r="M121" i="5" s="1"/>
  <c r="E5" i="5"/>
  <c r="F5" i="5"/>
  <c r="G5" i="5"/>
  <c r="H5" i="5"/>
  <c r="L5" i="5"/>
  <c r="M5" i="5" s="1"/>
  <c r="E214" i="5"/>
  <c r="F214" i="5"/>
  <c r="G214" i="5"/>
  <c r="H214" i="5"/>
  <c r="L214" i="5"/>
  <c r="M214" i="5" s="1"/>
  <c r="E106" i="5"/>
  <c r="F106" i="5"/>
  <c r="G106" i="5"/>
  <c r="H106" i="5"/>
  <c r="L106" i="5"/>
  <c r="M106" i="5" s="1"/>
  <c r="E237" i="5"/>
  <c r="F237" i="5"/>
  <c r="G237" i="5"/>
  <c r="H237" i="5"/>
  <c r="L237" i="5"/>
  <c r="M237" i="5" s="1"/>
  <c r="E138" i="5"/>
  <c r="F138" i="5"/>
  <c r="G138" i="5"/>
  <c r="H138" i="5"/>
  <c r="L138" i="5"/>
  <c r="M138" i="5" s="1"/>
  <c r="E126" i="5"/>
  <c r="F126" i="5"/>
  <c r="G126" i="5"/>
  <c r="H126" i="5"/>
  <c r="L126" i="5"/>
  <c r="M126" i="5" s="1"/>
  <c r="E47" i="5"/>
  <c r="F47" i="5"/>
  <c r="G47" i="5"/>
  <c r="H47" i="5"/>
  <c r="L47" i="5"/>
  <c r="M47" i="5" s="1"/>
  <c r="E111" i="5"/>
  <c r="F111" i="5"/>
  <c r="G111" i="5"/>
  <c r="H111" i="5"/>
  <c r="L111" i="5"/>
  <c r="M111" i="5" s="1"/>
  <c r="E33" i="5"/>
  <c r="F33" i="5"/>
  <c r="G33" i="5"/>
  <c r="H33" i="5"/>
  <c r="L33" i="5"/>
  <c r="M33" i="5" s="1"/>
  <c r="E215" i="5"/>
  <c r="F215" i="5"/>
  <c r="G215" i="5"/>
  <c r="H215" i="5"/>
  <c r="L215" i="5"/>
  <c r="M215" i="5" s="1"/>
  <c r="E53" i="5"/>
  <c r="F53" i="5"/>
  <c r="G53" i="5"/>
  <c r="H53" i="5"/>
  <c r="L53" i="5"/>
  <c r="M53" i="5" s="1"/>
  <c r="E65" i="5"/>
  <c r="F65" i="5"/>
  <c r="G65" i="5"/>
  <c r="H65" i="5"/>
  <c r="L65" i="5"/>
  <c r="M65" i="5" s="1"/>
  <c r="E61" i="5"/>
  <c r="F61" i="5"/>
  <c r="G61" i="5"/>
  <c r="H61" i="5"/>
  <c r="L61" i="5"/>
  <c r="M61" i="5" s="1"/>
  <c r="E139" i="5"/>
  <c r="F139" i="5"/>
  <c r="G139" i="5"/>
  <c r="H139" i="5"/>
  <c r="L139" i="5"/>
  <c r="M139" i="5" s="1"/>
  <c r="E16" i="5"/>
  <c r="F16" i="5"/>
  <c r="G16" i="5"/>
  <c r="H16" i="5"/>
  <c r="L16" i="5"/>
  <c r="M16" i="5" s="1"/>
  <c r="E140" i="5"/>
  <c r="F140" i="5"/>
  <c r="G140" i="5"/>
  <c r="H140" i="5"/>
  <c r="L140" i="5"/>
  <c r="M140" i="5" s="1"/>
  <c r="E216" i="5"/>
  <c r="F216" i="5"/>
  <c r="G216" i="5"/>
  <c r="H216" i="5"/>
  <c r="L216" i="5"/>
  <c r="M216" i="5" s="1"/>
  <c r="E80" i="5"/>
  <c r="F80" i="5"/>
  <c r="G80" i="5"/>
  <c r="H80" i="5"/>
  <c r="L80" i="5"/>
  <c r="M80" i="5" s="1"/>
  <c r="E84" i="5"/>
  <c r="F84" i="5"/>
  <c r="G84" i="5"/>
  <c r="H84" i="5"/>
  <c r="L84" i="5"/>
  <c r="M84" i="5" s="1"/>
  <c r="E260" i="5"/>
  <c r="F260" i="5"/>
  <c r="G260" i="5"/>
  <c r="H260" i="5"/>
  <c r="L260" i="5"/>
  <c r="M260" i="5" s="1"/>
  <c r="E249" i="5"/>
  <c r="F249" i="5"/>
  <c r="G249" i="5"/>
  <c r="H249" i="5"/>
  <c r="L249" i="5"/>
  <c r="M249" i="5" s="1"/>
  <c r="E172" i="5"/>
  <c r="F172" i="5"/>
  <c r="G172" i="5"/>
  <c r="H172" i="5"/>
  <c r="L172" i="5"/>
  <c r="M172" i="5" s="1"/>
  <c r="E48" i="5"/>
  <c r="F48" i="5"/>
  <c r="G48" i="5"/>
  <c r="H48" i="5"/>
  <c r="L48" i="5"/>
  <c r="M48" i="5" s="1"/>
  <c r="E165" i="5"/>
  <c r="F165" i="5"/>
  <c r="G165" i="5"/>
  <c r="H165" i="5"/>
  <c r="L165" i="5"/>
  <c r="M165" i="5" s="1"/>
  <c r="E127" i="5"/>
  <c r="F127" i="5"/>
  <c r="G127" i="5"/>
  <c r="H127" i="5"/>
  <c r="L127" i="5"/>
  <c r="M127" i="5" s="1"/>
  <c r="E147" i="5"/>
  <c r="F147" i="5"/>
  <c r="G147" i="5"/>
  <c r="H147" i="5"/>
  <c r="L147" i="5"/>
  <c r="M147" i="5" s="1"/>
  <c r="E71" i="5"/>
  <c r="F71" i="5"/>
  <c r="G71" i="5"/>
  <c r="H71" i="5"/>
  <c r="L71" i="5"/>
  <c r="M71" i="5" s="1"/>
  <c r="E112" i="5"/>
  <c r="F112" i="5"/>
  <c r="G112" i="5"/>
  <c r="H112" i="5"/>
  <c r="L112" i="5"/>
  <c r="M112" i="5" s="1"/>
  <c r="E40" i="5"/>
  <c r="F40" i="5"/>
  <c r="G40" i="5"/>
  <c r="H40" i="5"/>
  <c r="L40" i="5"/>
  <c r="M40" i="5" s="1"/>
  <c r="E41" i="5"/>
  <c r="F41" i="5"/>
  <c r="G41" i="5"/>
  <c r="H41" i="5"/>
  <c r="L41" i="5"/>
  <c r="M41" i="5" s="1"/>
  <c r="E62" i="5"/>
  <c r="F62" i="5"/>
  <c r="G62" i="5"/>
  <c r="H62" i="5"/>
  <c r="L62" i="5"/>
  <c r="M62" i="5" s="1"/>
  <c r="E34" i="5"/>
  <c r="F34" i="5"/>
  <c r="G34" i="5"/>
  <c r="H34" i="5"/>
  <c r="L34" i="5"/>
  <c r="M34" i="5" s="1"/>
  <c r="E24" i="5"/>
  <c r="F24" i="5"/>
  <c r="G24" i="5"/>
  <c r="H24" i="5"/>
  <c r="L24" i="5"/>
  <c r="M24" i="5" s="1"/>
  <c r="E238" i="5"/>
  <c r="F238" i="5"/>
  <c r="G238" i="5"/>
  <c r="H238" i="5"/>
  <c r="L238" i="5"/>
  <c r="M238" i="5" s="1"/>
  <c r="E76" i="5"/>
  <c r="F76" i="5"/>
  <c r="G76" i="5"/>
  <c r="H76" i="5"/>
  <c r="L76" i="5"/>
  <c r="M76" i="5" s="1"/>
  <c r="E95" i="5"/>
  <c r="F95" i="5"/>
  <c r="G95" i="5"/>
  <c r="H95" i="5"/>
  <c r="L95" i="5"/>
  <c r="M95" i="5" s="1"/>
  <c r="E91" i="5"/>
  <c r="F91" i="5"/>
  <c r="G91" i="5"/>
  <c r="H91" i="5"/>
  <c r="L91" i="5"/>
  <c r="M91" i="5" s="1"/>
  <c r="E205" i="5"/>
  <c r="F205" i="5"/>
  <c r="G205" i="5"/>
  <c r="H205" i="5"/>
  <c r="L205" i="5"/>
  <c r="M205" i="5" s="1"/>
  <c r="E49" i="5"/>
  <c r="F49" i="5"/>
  <c r="G49" i="5"/>
  <c r="H49" i="5"/>
  <c r="L49" i="5"/>
  <c r="M49" i="5" s="1"/>
  <c r="E128" i="5"/>
  <c r="F128" i="5"/>
  <c r="G128" i="5"/>
  <c r="H128" i="5"/>
  <c r="L128" i="5"/>
  <c r="M128" i="5" s="1"/>
  <c r="E50" i="5"/>
  <c r="F50" i="5"/>
  <c r="G50" i="5"/>
  <c r="H50" i="5"/>
  <c r="L50" i="5"/>
  <c r="M50" i="5" s="1"/>
  <c r="E54" i="5"/>
  <c r="F54" i="5"/>
  <c r="G54" i="5"/>
  <c r="H54" i="5"/>
  <c r="L54" i="5"/>
  <c r="M54" i="5" s="1"/>
  <c r="E96" i="5"/>
  <c r="F96" i="5"/>
  <c r="G96" i="5"/>
  <c r="H96" i="5"/>
  <c r="L96" i="5"/>
  <c r="M96" i="5" s="1"/>
  <c r="E107" i="5"/>
  <c r="F107" i="5"/>
  <c r="G107" i="5"/>
  <c r="H107" i="5"/>
  <c r="L107" i="5"/>
  <c r="M107" i="5" s="1"/>
  <c r="E35" i="5"/>
  <c r="F35" i="5"/>
  <c r="G35" i="5"/>
  <c r="H35" i="5"/>
  <c r="L35" i="5"/>
  <c r="M35" i="5" s="1"/>
  <c r="E226" i="5"/>
  <c r="F226" i="5"/>
  <c r="G226" i="5"/>
  <c r="H226" i="5"/>
  <c r="L226" i="5"/>
  <c r="M226" i="5" s="1"/>
  <c r="E6" i="5"/>
  <c r="F6" i="5"/>
  <c r="G6" i="5"/>
  <c r="H6" i="5"/>
  <c r="L6" i="5"/>
  <c r="M6" i="5" s="1"/>
  <c r="E25" i="5"/>
  <c r="F25" i="5"/>
  <c r="G25" i="5"/>
  <c r="H25" i="5"/>
  <c r="L25" i="5"/>
  <c r="M25" i="5" s="1"/>
  <c r="E7" i="5"/>
  <c r="F7" i="5"/>
  <c r="G7" i="5"/>
  <c r="H7" i="5"/>
  <c r="L7" i="5"/>
  <c r="M7" i="5" s="1"/>
  <c r="E227" i="5"/>
  <c r="F227" i="5"/>
  <c r="G227" i="5"/>
  <c r="H227" i="5"/>
  <c r="L227" i="5"/>
  <c r="M227" i="5" s="1"/>
  <c r="E173" i="5"/>
  <c r="F173" i="5"/>
  <c r="G173" i="5"/>
  <c r="H173" i="5"/>
  <c r="L173" i="5"/>
  <c r="M173" i="5" s="1"/>
  <c r="E42" i="5"/>
  <c r="F42" i="5"/>
  <c r="G42" i="5"/>
  <c r="H42" i="5"/>
  <c r="L42" i="5"/>
  <c r="M42" i="5" s="1"/>
  <c r="E186" i="5"/>
  <c r="F186" i="5"/>
  <c r="G186" i="5"/>
  <c r="H186" i="5"/>
  <c r="L186" i="5"/>
  <c r="M186" i="5" s="1"/>
  <c r="E217" i="5"/>
  <c r="F217" i="5"/>
  <c r="G217" i="5"/>
  <c r="H217" i="5"/>
  <c r="L217" i="5"/>
  <c r="M217" i="5" s="1"/>
  <c r="E157" i="5"/>
  <c r="F157" i="5"/>
  <c r="G157" i="5"/>
  <c r="H157" i="5"/>
  <c r="L157" i="5"/>
  <c r="M157" i="5" s="1"/>
  <c r="E206" i="5"/>
  <c r="F206" i="5"/>
  <c r="G206" i="5"/>
  <c r="H206" i="5"/>
  <c r="L206" i="5"/>
  <c r="M206" i="5" s="1"/>
  <c r="E85" i="5"/>
  <c r="F85" i="5"/>
  <c r="G85" i="5"/>
  <c r="H85" i="5"/>
  <c r="L85" i="5"/>
  <c r="M85" i="5" s="1"/>
  <c r="E113" i="5"/>
  <c r="F113" i="5"/>
  <c r="G113" i="5"/>
  <c r="H113" i="5"/>
  <c r="L113" i="5"/>
  <c r="M113" i="5" s="1"/>
  <c r="E218" i="5"/>
  <c r="F218" i="5"/>
  <c r="G218" i="5"/>
  <c r="H218" i="5"/>
  <c r="L218" i="5"/>
  <c r="M218" i="5" s="1"/>
  <c r="E66" i="5"/>
  <c r="F66" i="5"/>
  <c r="G66" i="5"/>
  <c r="H66" i="5"/>
  <c r="L66" i="5"/>
  <c r="M66" i="5" s="1"/>
  <c r="E166" i="5"/>
  <c r="F166" i="5"/>
  <c r="G166" i="5"/>
  <c r="H166" i="5"/>
  <c r="L166" i="5"/>
  <c r="M166" i="5" s="1"/>
  <c r="E228" i="5"/>
  <c r="F228" i="5"/>
  <c r="G228" i="5"/>
  <c r="H228" i="5"/>
  <c r="L228" i="5"/>
  <c r="M228" i="5" s="1"/>
  <c r="E26" i="5"/>
  <c r="F26" i="5"/>
  <c r="G26" i="5"/>
  <c r="H26" i="5"/>
  <c r="L26" i="5"/>
  <c r="M26" i="5" s="1"/>
  <c r="E174" i="5"/>
  <c r="F174" i="5"/>
  <c r="G174" i="5"/>
  <c r="H174" i="5"/>
  <c r="L174" i="5"/>
  <c r="M174" i="5" s="1"/>
  <c r="E114" i="5"/>
  <c r="F114" i="5"/>
  <c r="G114" i="5"/>
  <c r="H114" i="5"/>
  <c r="L114" i="5"/>
  <c r="M114" i="5" s="1"/>
  <c r="E97" i="5"/>
  <c r="F97" i="5"/>
  <c r="G97" i="5"/>
  <c r="H97" i="5"/>
  <c r="L97" i="5"/>
  <c r="M97" i="5" s="1"/>
  <c r="E175" i="5"/>
  <c r="F175" i="5"/>
  <c r="G175" i="5"/>
  <c r="H175" i="5"/>
  <c r="L175" i="5"/>
  <c r="M175" i="5" s="1"/>
  <c r="E8" i="5"/>
  <c r="F8" i="5"/>
  <c r="G8" i="5"/>
  <c r="H8" i="5"/>
  <c r="L8" i="5"/>
  <c r="M8" i="5" s="1"/>
  <c r="E115" i="5"/>
  <c r="F115" i="5"/>
  <c r="G115" i="5"/>
  <c r="H115" i="5"/>
  <c r="L115" i="5"/>
  <c r="M115" i="5" s="1"/>
  <c r="E158" i="5"/>
  <c r="F158" i="5"/>
  <c r="G158" i="5"/>
  <c r="H158" i="5"/>
  <c r="L158" i="5"/>
  <c r="M158" i="5" s="1"/>
  <c r="E36" i="5"/>
  <c r="F36" i="5"/>
  <c r="G36" i="5"/>
  <c r="H36" i="5"/>
  <c r="L36" i="5"/>
  <c r="M36" i="5" s="1"/>
  <c r="E229" i="5"/>
  <c r="F229" i="5"/>
  <c r="G229" i="5"/>
  <c r="H229" i="5"/>
  <c r="L229" i="5"/>
  <c r="M229" i="5" s="1"/>
  <c r="E37" i="5"/>
  <c r="F37" i="5"/>
  <c r="G37" i="5"/>
  <c r="H37" i="5"/>
  <c r="L37" i="5"/>
  <c r="M37" i="5" s="1"/>
  <c r="E98" i="5"/>
  <c r="F98" i="5"/>
  <c r="G98" i="5"/>
  <c r="H98" i="5"/>
  <c r="L98" i="5"/>
  <c r="M98" i="5" s="1"/>
  <c r="E72" i="5"/>
  <c r="F72" i="5"/>
  <c r="G72" i="5"/>
  <c r="H72" i="5"/>
  <c r="L72" i="5"/>
  <c r="M72" i="5" s="1"/>
  <c r="E55" i="5"/>
  <c r="F55" i="5"/>
  <c r="G55" i="5"/>
  <c r="H55" i="5"/>
  <c r="L55" i="5"/>
  <c r="M55" i="5" s="1"/>
  <c r="E73" i="5"/>
  <c r="F73" i="5"/>
  <c r="G73" i="5"/>
  <c r="H73" i="5"/>
  <c r="L73" i="5"/>
  <c r="M73" i="5" s="1"/>
  <c r="E122" i="5"/>
  <c r="F122" i="5"/>
  <c r="G122" i="5"/>
  <c r="H122" i="5"/>
  <c r="L122" i="5"/>
  <c r="M122" i="5" s="1"/>
  <c r="E193" i="5"/>
  <c r="F193" i="5"/>
  <c r="G193" i="5"/>
  <c r="H193" i="5"/>
  <c r="L193" i="5"/>
  <c r="M193" i="5" s="1"/>
  <c r="E129" i="5"/>
  <c r="F129" i="5"/>
  <c r="G129" i="5"/>
  <c r="H129" i="5"/>
  <c r="L129" i="5"/>
  <c r="M129" i="5" s="1"/>
  <c r="E141" i="5"/>
  <c r="F141" i="5"/>
  <c r="G141" i="5"/>
  <c r="H141" i="5"/>
  <c r="L141" i="5"/>
  <c r="M141" i="5" s="1"/>
  <c r="E116" i="5"/>
  <c r="F116" i="5"/>
  <c r="G116" i="5"/>
  <c r="H116" i="5"/>
  <c r="L116" i="5"/>
  <c r="M116" i="5" s="1"/>
  <c r="E176" i="5"/>
  <c r="F176" i="5"/>
  <c r="G176" i="5"/>
  <c r="H176" i="5"/>
  <c r="L176" i="5"/>
  <c r="M176" i="5" s="1"/>
  <c r="E123" i="5"/>
  <c r="F123" i="5"/>
  <c r="G123" i="5"/>
  <c r="H123" i="5"/>
  <c r="L123" i="5"/>
  <c r="M123" i="5" s="1"/>
  <c r="E178" i="5"/>
  <c r="F178" i="5"/>
  <c r="G178" i="5"/>
  <c r="H178" i="5"/>
  <c r="L178" i="5"/>
  <c r="M178" i="5" s="1"/>
  <c r="E67" i="5"/>
  <c r="F67" i="5"/>
  <c r="G67" i="5"/>
  <c r="H67" i="5"/>
  <c r="L67" i="5"/>
  <c r="M67" i="5" s="1"/>
  <c r="E159" i="5"/>
  <c r="F159" i="5"/>
  <c r="G159" i="5"/>
  <c r="H159" i="5"/>
  <c r="L159" i="5"/>
  <c r="M159" i="5" s="1"/>
  <c r="E187" i="5"/>
  <c r="F187" i="5"/>
  <c r="G187" i="5"/>
  <c r="H187" i="5"/>
  <c r="L187" i="5"/>
  <c r="M187" i="5" s="1"/>
  <c r="E177" i="5"/>
  <c r="F177" i="5"/>
  <c r="G177" i="5"/>
  <c r="H177" i="5"/>
  <c r="L177" i="5"/>
  <c r="M177" i="5" s="1"/>
  <c r="E100" i="5"/>
  <c r="F100" i="5"/>
  <c r="G100" i="5"/>
  <c r="H100" i="5"/>
  <c r="L100" i="5"/>
  <c r="M100" i="5" s="1"/>
  <c r="E194" i="5"/>
  <c r="F194" i="5"/>
  <c r="G194" i="5"/>
  <c r="H194" i="5"/>
  <c r="L194" i="5"/>
  <c r="M194" i="5" s="1"/>
  <c r="E239" i="5"/>
  <c r="F239" i="5"/>
  <c r="G239" i="5"/>
  <c r="H239" i="5"/>
  <c r="L239" i="5"/>
  <c r="M239" i="5" s="1"/>
  <c r="E160" i="5"/>
  <c r="F160" i="5"/>
  <c r="G160" i="5"/>
  <c r="H160" i="5"/>
  <c r="L160" i="5"/>
  <c r="M160" i="5" s="1"/>
  <c r="E167" i="5"/>
  <c r="F167" i="5"/>
  <c r="G167" i="5"/>
  <c r="H167" i="5"/>
  <c r="L167" i="5"/>
  <c r="M167" i="5" s="1"/>
  <c r="E117" i="5"/>
  <c r="F117" i="5"/>
  <c r="G117" i="5"/>
  <c r="H117" i="5"/>
  <c r="L117" i="5"/>
  <c r="M117" i="5" s="1"/>
  <c r="E149" i="5"/>
  <c r="F149" i="5"/>
  <c r="G149" i="5"/>
  <c r="H149" i="5"/>
  <c r="L149" i="5"/>
  <c r="M149" i="5" s="1"/>
  <c r="E150" i="5"/>
  <c r="F150" i="5"/>
  <c r="G150" i="5"/>
  <c r="H150" i="5"/>
  <c r="L150" i="5"/>
  <c r="M150" i="5" s="1"/>
  <c r="E101" i="5"/>
  <c r="F101" i="5"/>
  <c r="G101" i="5"/>
  <c r="H101" i="5"/>
  <c r="L101" i="5"/>
  <c r="M101" i="5" s="1"/>
  <c r="E151" i="5"/>
  <c r="F151" i="5"/>
  <c r="G151" i="5"/>
  <c r="H151" i="5"/>
  <c r="L151" i="5"/>
  <c r="M151" i="5" s="1"/>
  <c r="AH231" i="58"/>
  <c r="AF231" i="58"/>
  <c r="AH373" i="58"/>
  <c r="AF373" i="58"/>
  <c r="AH114" i="58"/>
  <c r="AF114" i="58"/>
  <c r="AH629" i="58"/>
  <c r="AF629" i="58"/>
  <c r="AH196" i="58"/>
  <c r="AF196" i="58"/>
  <c r="AH471" i="58"/>
  <c r="AF471" i="58"/>
  <c r="AH52" i="58"/>
  <c r="AF52" i="58"/>
  <c r="AH199" i="58"/>
  <c r="AF199" i="58"/>
  <c r="AH597" i="58"/>
  <c r="AF597" i="58"/>
  <c r="AH625" i="58"/>
  <c r="AF625" i="58"/>
  <c r="AH165" i="58"/>
  <c r="AF165" i="58"/>
  <c r="AH530" i="58"/>
  <c r="AF530" i="58"/>
  <c r="AH157" i="58"/>
  <c r="AF157" i="58"/>
  <c r="AH624" i="58"/>
  <c r="AF624" i="58"/>
  <c r="AH623" i="58"/>
  <c r="AF623" i="58"/>
  <c r="AH537" i="58"/>
  <c r="AF537" i="58"/>
  <c r="AH176" i="58"/>
  <c r="AF176" i="58"/>
  <c r="AH850" i="58"/>
  <c r="AF850" i="58"/>
  <c r="AH550" i="58"/>
  <c r="AF550" i="58"/>
  <c r="AH43" i="58"/>
  <c r="AF43" i="58"/>
  <c r="AH498" i="58"/>
  <c r="AF498" i="58"/>
  <c r="AH523" i="58"/>
  <c r="AF523" i="58"/>
  <c r="AH433" i="58"/>
  <c r="AF433" i="58"/>
  <c r="AH99" i="58"/>
  <c r="AF99" i="58"/>
  <c r="AH348" i="58"/>
  <c r="AF348" i="58"/>
  <c r="AH152" i="58"/>
  <c r="AF152" i="58"/>
  <c r="AH142" i="58"/>
  <c r="AF142" i="58"/>
  <c r="AH35" i="58"/>
  <c r="AF35" i="58"/>
  <c r="AH98" i="58"/>
  <c r="AF98" i="58"/>
  <c r="AH691" i="58"/>
  <c r="AF691" i="58"/>
  <c r="AH579" i="58"/>
  <c r="AF579" i="58"/>
  <c r="AH487" i="58"/>
  <c r="AF487" i="58"/>
  <c r="AH854" i="58"/>
  <c r="AF854" i="58"/>
  <c r="AH621" i="58"/>
  <c r="AF621" i="58"/>
  <c r="AH289" i="58"/>
  <c r="AF289" i="58"/>
  <c r="AH514" i="58"/>
  <c r="AF514" i="58"/>
  <c r="AH313" i="58"/>
  <c r="AF313" i="58"/>
  <c r="AH413" i="58"/>
  <c r="AF413" i="58"/>
  <c r="AH620" i="58"/>
  <c r="AF620" i="58"/>
  <c r="AH497" i="58"/>
  <c r="AF497" i="58"/>
  <c r="AH448" i="58"/>
  <c r="AF448" i="58"/>
  <c r="AH139" i="58"/>
  <c r="AF139" i="58"/>
  <c r="AH540" i="58"/>
  <c r="AF540" i="58"/>
  <c r="AH619" i="58"/>
  <c r="AF619" i="58"/>
  <c r="AH396" i="58"/>
  <c r="AF396" i="58"/>
  <c r="AH618" i="58"/>
  <c r="AF618" i="58"/>
  <c r="AH464" i="58"/>
  <c r="AF464" i="58"/>
  <c r="AH212" i="58"/>
  <c r="AF212" i="58"/>
  <c r="AH617" i="58"/>
  <c r="AF617" i="58"/>
  <c r="AH198" i="58"/>
  <c r="AF198" i="58"/>
  <c r="AH411" i="58"/>
  <c r="AF411" i="58"/>
  <c r="AH616" i="58"/>
  <c r="AF616" i="58"/>
  <c r="AH472" i="58"/>
  <c r="AF472" i="58"/>
  <c r="AH23" i="58"/>
  <c r="AF23" i="58"/>
  <c r="AH436" i="58"/>
  <c r="AF436" i="58"/>
  <c r="AH491" i="58"/>
  <c r="AF491" i="58"/>
  <c r="AH87" i="58"/>
  <c r="AF87" i="58"/>
  <c r="AH299" i="58"/>
  <c r="AF299" i="58"/>
  <c r="AH44" i="58"/>
  <c r="AF44" i="58"/>
  <c r="AH502" i="58"/>
  <c r="AF502" i="58"/>
  <c r="AH615" i="58"/>
  <c r="AF615" i="58"/>
  <c r="AH426" i="58"/>
  <c r="AF426" i="58"/>
  <c r="AH121" i="58"/>
  <c r="AF121" i="58"/>
  <c r="AH429" i="58"/>
  <c r="AF429" i="58"/>
  <c r="AH339" i="58"/>
  <c r="AF339" i="58"/>
  <c r="AH107" i="58"/>
  <c r="AF107" i="58"/>
  <c r="AH527" i="58"/>
  <c r="AF527" i="58"/>
  <c r="AH466" i="58"/>
  <c r="AF466" i="58"/>
  <c r="AH77" i="58"/>
  <c r="AF77" i="58"/>
  <c r="AH380" i="58"/>
  <c r="AF380" i="58"/>
  <c r="AH69" i="58"/>
  <c r="AG69" i="58"/>
  <c r="AF69" i="58"/>
  <c r="AH446" i="58"/>
  <c r="AF446" i="58"/>
  <c r="K7" i="57"/>
  <c r="K8" i="57" s="1"/>
  <c r="K9" i="57" s="1"/>
  <c r="K10" i="57" s="1"/>
  <c r="K11" i="57" s="1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K37" i="57" s="1"/>
  <c r="K38" i="57" s="1"/>
  <c r="K39" i="57" s="1"/>
  <c r="K40" i="57" s="1"/>
  <c r="K41" i="57" s="1"/>
  <c r="K42" i="57" s="1"/>
  <c r="K43" i="57" s="1"/>
  <c r="K44" i="57" s="1"/>
  <c r="K45" i="57" s="1"/>
  <c r="K46" i="57" s="1"/>
  <c r="K47" i="57" s="1"/>
  <c r="K48" i="57" s="1"/>
  <c r="K49" i="57" s="1"/>
  <c r="K50" i="57" s="1"/>
  <c r="K51" i="57" s="1"/>
  <c r="K52" i="57" s="1"/>
  <c r="K53" i="57" s="1"/>
  <c r="K54" i="57" s="1"/>
  <c r="K55" i="57" s="1"/>
  <c r="K56" i="57" s="1"/>
  <c r="K57" i="57" s="1"/>
  <c r="K58" i="57" s="1"/>
  <c r="K59" i="57" s="1"/>
  <c r="K60" i="57" s="1"/>
  <c r="K61" i="57" s="1"/>
  <c r="K62" i="57" s="1"/>
  <c r="K63" i="57" s="1"/>
  <c r="K64" i="57" s="1"/>
  <c r="K65" i="57" s="1"/>
  <c r="K66" i="57" s="1"/>
  <c r="K67" i="57" s="1"/>
  <c r="K68" i="57" s="1"/>
  <c r="K69" i="57" s="1"/>
  <c r="K70" i="57" s="1"/>
  <c r="K71" i="57" s="1"/>
  <c r="K72" i="57" s="1"/>
  <c r="K73" i="57" s="1"/>
  <c r="K74" i="57" s="1"/>
  <c r="K75" i="57" s="1"/>
  <c r="K76" i="57" s="1"/>
  <c r="K77" i="57" s="1"/>
  <c r="K78" i="57" s="1"/>
  <c r="K79" i="57" s="1"/>
  <c r="K80" i="57" s="1"/>
  <c r="K81" i="57" s="1"/>
  <c r="K82" i="57" s="1"/>
  <c r="K83" i="57" s="1"/>
  <c r="K84" i="57" s="1"/>
  <c r="K85" i="57" s="1"/>
  <c r="K86" i="57" s="1"/>
  <c r="K87" i="57" s="1"/>
  <c r="K88" i="57" s="1"/>
  <c r="K89" i="57" s="1"/>
  <c r="K90" i="57" s="1"/>
  <c r="K91" i="57" s="1"/>
  <c r="K92" i="57" s="1"/>
  <c r="K93" i="57" s="1"/>
  <c r="K94" i="57" s="1"/>
  <c r="K95" i="57" s="1"/>
  <c r="K96" i="57" s="1"/>
  <c r="K97" i="57" s="1"/>
  <c r="K98" i="57" s="1"/>
  <c r="K99" i="57" s="1"/>
  <c r="K100" i="57" s="1"/>
  <c r="K101" i="57" s="1"/>
  <c r="K102" i="57" s="1"/>
  <c r="K103" i="57" s="1"/>
  <c r="K104" i="57" s="1"/>
  <c r="K105" i="57" s="1"/>
  <c r="K106" i="57" s="1"/>
  <c r="K107" i="57" s="1"/>
  <c r="K108" i="57" s="1"/>
  <c r="K109" i="57" s="1"/>
  <c r="K110" i="57" s="1"/>
  <c r="K111" i="57" s="1"/>
  <c r="K112" i="57" s="1"/>
  <c r="K113" i="57" s="1"/>
  <c r="K114" i="57" s="1"/>
  <c r="K115" i="57" s="1"/>
  <c r="K116" i="57" s="1"/>
  <c r="K117" i="57" s="1"/>
  <c r="K118" i="57" s="1"/>
  <c r="K119" i="57" s="1"/>
  <c r="K120" i="57" s="1"/>
  <c r="K121" i="57" s="1"/>
  <c r="K122" i="57" s="1"/>
  <c r="K123" i="57" s="1"/>
  <c r="K124" i="57" s="1"/>
  <c r="K125" i="57" s="1"/>
  <c r="K126" i="57" s="1"/>
  <c r="K127" i="57" s="1"/>
  <c r="K128" i="57" s="1"/>
  <c r="K129" i="57" s="1"/>
  <c r="K130" i="57" s="1"/>
  <c r="K131" i="57" s="1"/>
  <c r="K132" i="57" s="1"/>
  <c r="K133" i="57" s="1"/>
  <c r="K134" i="57" s="1"/>
  <c r="K135" i="57" s="1"/>
  <c r="K136" i="57" s="1"/>
  <c r="K137" i="57" s="1"/>
  <c r="K138" i="57" s="1"/>
  <c r="K139" i="57" s="1"/>
  <c r="K140" i="57" s="1"/>
  <c r="K141" i="57" s="1"/>
  <c r="K142" i="57" s="1"/>
  <c r="K143" i="57" s="1"/>
  <c r="K144" i="57" s="1"/>
  <c r="K145" i="57" s="1"/>
  <c r="K146" i="57" s="1"/>
  <c r="K147" i="57" s="1"/>
  <c r="K148" i="57" s="1"/>
  <c r="K149" i="57" s="1"/>
  <c r="K150" i="57" s="1"/>
  <c r="K151" i="57" s="1"/>
  <c r="K152" i="57" s="1"/>
  <c r="K153" i="57" s="1"/>
  <c r="K154" i="57" s="1"/>
  <c r="K155" i="57" s="1"/>
  <c r="K156" i="57" s="1"/>
  <c r="K157" i="57" s="1"/>
  <c r="K158" i="57" s="1"/>
  <c r="K159" i="57" s="1"/>
  <c r="K160" i="57" s="1"/>
  <c r="K161" i="57" s="1"/>
  <c r="K162" i="57" s="1"/>
  <c r="K163" i="57" s="1"/>
  <c r="K164" i="57" s="1"/>
  <c r="K165" i="57" s="1"/>
  <c r="K166" i="57" s="1"/>
  <c r="K167" i="57" s="1"/>
  <c r="K168" i="57" s="1"/>
  <c r="K169" i="57" s="1"/>
  <c r="K170" i="57" s="1"/>
  <c r="K171" i="57" s="1"/>
  <c r="K172" i="57" s="1"/>
  <c r="K173" i="57" s="1"/>
  <c r="K174" i="57" s="1"/>
  <c r="K175" i="57" s="1"/>
  <c r="K176" i="57" s="1"/>
  <c r="K177" i="57" s="1"/>
  <c r="K178" i="57" s="1"/>
  <c r="K179" i="57" s="1"/>
  <c r="K180" i="57" s="1"/>
  <c r="K181" i="57" s="1"/>
  <c r="K182" i="57" s="1"/>
  <c r="K183" i="57" s="1"/>
  <c r="K184" i="57" s="1"/>
  <c r="K185" i="57" s="1"/>
  <c r="K186" i="57" s="1"/>
  <c r="K187" i="57" s="1"/>
  <c r="K188" i="57" s="1"/>
  <c r="K189" i="57" s="1"/>
  <c r="K190" i="57" s="1"/>
  <c r="K191" i="57" s="1"/>
  <c r="K192" i="57" s="1"/>
  <c r="K193" i="57" s="1"/>
  <c r="K194" i="57" s="1"/>
  <c r="K195" i="57" s="1"/>
  <c r="K196" i="57" s="1"/>
  <c r="K197" i="57" s="1"/>
  <c r="K198" i="57" s="1"/>
  <c r="K199" i="57" s="1"/>
  <c r="K200" i="57" s="1"/>
  <c r="K201" i="57" s="1"/>
  <c r="K202" i="57" s="1"/>
  <c r="K203" i="57" s="1"/>
  <c r="K204" i="57" s="1"/>
  <c r="K205" i="57" s="1"/>
  <c r="K206" i="57" s="1"/>
  <c r="K207" i="57" s="1"/>
  <c r="K208" i="57" s="1"/>
  <c r="K209" i="57" s="1"/>
  <c r="K210" i="57" s="1"/>
  <c r="K211" i="57" s="1"/>
  <c r="K212" i="57" s="1"/>
  <c r="K213" i="57" s="1"/>
  <c r="K214" i="57" s="1"/>
  <c r="K215" i="57" s="1"/>
  <c r="K216" i="57" s="1"/>
  <c r="K217" i="57" s="1"/>
  <c r="K218" i="57" s="1"/>
  <c r="K219" i="57" s="1"/>
  <c r="K220" i="57" s="1"/>
  <c r="K221" i="57" s="1"/>
  <c r="K222" i="57" s="1"/>
  <c r="K223" i="57" s="1"/>
  <c r="K224" i="57" s="1"/>
  <c r="K225" i="57" s="1"/>
  <c r="K226" i="57" s="1"/>
  <c r="K227" i="57" s="1"/>
  <c r="K228" i="57" s="1"/>
  <c r="K229" i="57" s="1"/>
  <c r="K230" i="57" s="1"/>
  <c r="K231" i="57" s="1"/>
  <c r="K232" i="57" s="1"/>
  <c r="K233" i="57" s="1"/>
  <c r="K234" i="57" s="1"/>
  <c r="K235" i="57" s="1"/>
  <c r="K236" i="57" s="1"/>
  <c r="K237" i="57" s="1"/>
  <c r="K238" i="57" s="1"/>
  <c r="K239" i="57" s="1"/>
  <c r="K240" i="57" s="1"/>
  <c r="K241" i="57" s="1"/>
  <c r="K242" i="57" s="1"/>
  <c r="K243" i="57" s="1"/>
  <c r="K244" i="57" s="1"/>
  <c r="K245" i="57" s="1"/>
  <c r="K246" i="57" s="1"/>
  <c r="K247" i="57" s="1"/>
  <c r="K248" i="57" s="1"/>
  <c r="K249" i="57" s="1"/>
  <c r="K250" i="57" s="1"/>
  <c r="K251" i="57" s="1"/>
  <c r="K252" i="57" s="1"/>
  <c r="K253" i="57" s="1"/>
  <c r="K254" i="57" s="1"/>
  <c r="K255" i="57" s="1"/>
  <c r="K256" i="57" s="1"/>
  <c r="K257" i="57" s="1"/>
  <c r="K258" i="57" s="1"/>
  <c r="K259" i="57" s="1"/>
  <c r="K260" i="57" s="1"/>
  <c r="K261" i="57" s="1"/>
  <c r="K262" i="57" s="1"/>
  <c r="K263" i="57" s="1"/>
  <c r="K264" i="57" s="1"/>
  <c r="K265" i="57" s="1"/>
  <c r="K266" i="57" s="1"/>
  <c r="K267" i="57" s="1"/>
  <c r="K268" i="57" s="1"/>
  <c r="K269" i="57" s="1"/>
  <c r="K270" i="57" s="1"/>
  <c r="K271" i="57" s="1"/>
  <c r="K272" i="57" s="1"/>
  <c r="K273" i="57" s="1"/>
  <c r="K274" i="57" s="1"/>
  <c r="K275" i="57" s="1"/>
  <c r="K276" i="57" s="1"/>
  <c r="K277" i="57" s="1"/>
  <c r="K278" i="57" s="1"/>
  <c r="K279" i="57" s="1"/>
  <c r="K280" i="57" s="1"/>
  <c r="K281" i="57" s="1"/>
  <c r="K282" i="57" s="1"/>
  <c r="K283" i="57" s="1"/>
  <c r="K284" i="57" s="1"/>
  <c r="K285" i="57" s="1"/>
  <c r="K286" i="57" s="1"/>
  <c r="K287" i="57" s="1"/>
  <c r="K288" i="57" s="1"/>
  <c r="K289" i="57" s="1"/>
  <c r="K290" i="57" s="1"/>
  <c r="K291" i="57" s="1"/>
  <c r="K292" i="57" s="1"/>
  <c r="K293" i="57" s="1"/>
  <c r="K294" i="57" s="1"/>
  <c r="K295" i="57" s="1"/>
  <c r="K296" i="57" s="1"/>
  <c r="K297" i="57" s="1"/>
  <c r="K298" i="57" s="1"/>
  <c r="K299" i="57" s="1"/>
  <c r="K300" i="57" s="1"/>
  <c r="K301" i="57" s="1"/>
  <c r="K302" i="57" s="1"/>
  <c r="K303" i="57" s="1"/>
  <c r="K304" i="57" s="1"/>
  <c r="K305" i="57" s="1"/>
  <c r="K306" i="57" s="1"/>
  <c r="K307" i="57" s="1"/>
  <c r="K308" i="57" s="1"/>
  <c r="K309" i="57" s="1"/>
  <c r="K310" i="57" s="1"/>
  <c r="K311" i="57" s="1"/>
  <c r="K312" i="57" s="1"/>
  <c r="J7" i="57"/>
  <c r="D2" i="57"/>
  <c r="D4" i="13" l="1"/>
  <c r="C2" i="51"/>
  <c r="C2" i="50"/>
  <c r="C2" i="48"/>
  <c r="C2" i="49"/>
  <c r="C2" i="53"/>
  <c r="D1" i="24"/>
  <c r="D3" i="16"/>
  <c r="AJ199" i="58"/>
  <c r="AJ433" i="58"/>
  <c r="AJ498" i="58"/>
  <c r="AJ43" i="58"/>
  <c r="AJ623" i="58"/>
  <c r="AJ157" i="58"/>
  <c r="AJ165" i="58"/>
  <c r="AJ52" i="58"/>
  <c r="AJ373" i="58"/>
  <c r="AJ196" i="58"/>
  <c r="J8" i="69"/>
  <c r="J9" i="69" s="1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J29" i="69" s="1"/>
  <c r="J30" i="69" s="1"/>
  <c r="J31" i="69" s="1"/>
  <c r="J32" i="69" s="1"/>
  <c r="J33" i="69" s="1"/>
  <c r="J34" i="69" s="1"/>
  <c r="J35" i="69" s="1"/>
  <c r="J36" i="69" s="1"/>
  <c r="J37" i="69" s="1"/>
  <c r="J38" i="69" s="1"/>
  <c r="J39" i="69" s="1"/>
  <c r="J40" i="69" s="1"/>
  <c r="J41" i="69" s="1"/>
  <c r="J42" i="69" s="1"/>
  <c r="J43" i="69" s="1"/>
  <c r="J44" i="69" s="1"/>
  <c r="J45" i="69" s="1"/>
  <c r="J46" i="69" s="1"/>
  <c r="J47" i="69" s="1"/>
  <c r="J48" i="69" s="1"/>
  <c r="J49" i="69" s="1"/>
  <c r="J50" i="69" s="1"/>
  <c r="J51" i="69" s="1"/>
  <c r="J52" i="69" s="1"/>
  <c r="J53" i="69" s="1"/>
  <c r="J54" i="69" s="1"/>
  <c r="J55" i="69" s="1"/>
  <c r="J56" i="69" s="1"/>
  <c r="J57" i="69" s="1"/>
  <c r="J58" i="69" s="1"/>
  <c r="J59" i="69" s="1"/>
  <c r="J60" i="69" s="1"/>
  <c r="J61" i="69" s="1"/>
  <c r="J62" i="69" s="1"/>
  <c r="J63" i="69" s="1"/>
  <c r="J64" i="69" s="1"/>
  <c r="J65" i="69" s="1"/>
  <c r="J66" i="69" s="1"/>
  <c r="J67" i="69" s="1"/>
  <c r="J68" i="69" s="1"/>
  <c r="J69" i="69" s="1"/>
  <c r="J70" i="69" s="1"/>
  <c r="J71" i="69" s="1"/>
  <c r="J72" i="69" s="1"/>
  <c r="J73" i="69" s="1"/>
  <c r="J74" i="69" s="1"/>
  <c r="J75" i="69" s="1"/>
  <c r="J76" i="69" s="1"/>
  <c r="J77" i="69" s="1"/>
  <c r="J78" i="69" s="1"/>
  <c r="J79" i="69" s="1"/>
  <c r="J80" i="69" s="1"/>
  <c r="J81" i="69" s="1"/>
  <c r="J82" i="69" s="1"/>
  <c r="J83" i="69" s="1"/>
  <c r="J84" i="69" s="1"/>
  <c r="J85" i="69" s="1"/>
  <c r="J86" i="69" s="1"/>
  <c r="J87" i="69" s="1"/>
  <c r="J88" i="69" s="1"/>
  <c r="J89" i="69" s="1"/>
  <c r="J90" i="69" s="1"/>
  <c r="J91" i="69" s="1"/>
  <c r="J92" i="69" s="1"/>
  <c r="J93" i="69" s="1"/>
  <c r="J94" i="69" s="1"/>
  <c r="J95" i="69" s="1"/>
  <c r="J96" i="69" s="1"/>
  <c r="J97" i="69" s="1"/>
  <c r="J98" i="69" s="1"/>
  <c r="J99" i="69" s="1"/>
  <c r="J100" i="69" s="1"/>
  <c r="J101" i="69" s="1"/>
  <c r="J102" i="69" s="1"/>
  <c r="J103" i="69" s="1"/>
  <c r="J104" i="69" s="1"/>
  <c r="J105" i="69" s="1"/>
  <c r="J106" i="69" s="1"/>
  <c r="J107" i="69" s="1"/>
  <c r="J108" i="69" s="1"/>
  <c r="J109" i="69" s="1"/>
  <c r="J110" i="69" s="1"/>
  <c r="J111" i="69" s="1"/>
  <c r="J112" i="69" s="1"/>
  <c r="J113" i="69" s="1"/>
  <c r="J114" i="69" s="1"/>
  <c r="J115" i="69" s="1"/>
  <c r="J116" i="69" s="1"/>
  <c r="J117" i="69" s="1"/>
  <c r="J118" i="69" s="1"/>
  <c r="J119" i="69" s="1"/>
  <c r="J120" i="69" s="1"/>
  <c r="J121" i="69" s="1"/>
  <c r="J122" i="69" s="1"/>
  <c r="J123" i="69" s="1"/>
  <c r="J124" i="69" s="1"/>
  <c r="J125" i="69" s="1"/>
  <c r="J126" i="69" s="1"/>
  <c r="J127" i="69" s="1"/>
  <c r="J128" i="69" s="1"/>
  <c r="J129" i="69" s="1"/>
  <c r="J130" i="69" s="1"/>
  <c r="J131" i="69" s="1"/>
  <c r="J132" i="69" s="1"/>
  <c r="J133" i="69" s="1"/>
  <c r="J134" i="69" s="1"/>
  <c r="J135" i="69" s="1"/>
  <c r="J136" i="69" s="1"/>
  <c r="J137" i="69" s="1"/>
  <c r="J138" i="69" s="1"/>
  <c r="J139" i="69" s="1"/>
  <c r="J140" i="69" s="1"/>
  <c r="J141" i="69" s="1"/>
  <c r="J142" i="69" s="1"/>
  <c r="J143" i="69" s="1"/>
  <c r="J144" i="69" s="1"/>
  <c r="J145" i="69" s="1"/>
  <c r="J146" i="69" s="1"/>
  <c r="J147" i="69" s="1"/>
  <c r="J148" i="69" s="1"/>
  <c r="J149" i="69" s="1"/>
  <c r="J150" i="69" s="1"/>
  <c r="J151" i="69" s="1"/>
  <c r="J152" i="69" s="1"/>
  <c r="J153" i="69" s="1"/>
  <c r="J154" i="69" s="1"/>
  <c r="J155" i="69" s="1"/>
  <c r="J156" i="69" s="1"/>
  <c r="J157" i="69" s="1"/>
  <c r="J158" i="69" s="1"/>
  <c r="J159" i="69" s="1"/>
  <c r="J160" i="69" s="1"/>
  <c r="J161" i="69" s="1"/>
  <c r="J162" i="69" s="1"/>
  <c r="J163" i="69" s="1"/>
  <c r="J164" i="69" s="1"/>
  <c r="J165" i="69" s="1"/>
  <c r="J166" i="69" s="1"/>
  <c r="J167" i="69" s="1"/>
  <c r="J168" i="69" s="1"/>
  <c r="J169" i="69" s="1"/>
  <c r="J170" i="69" s="1"/>
  <c r="J171" i="69" s="1"/>
  <c r="J172" i="69" s="1"/>
  <c r="J173" i="69" s="1"/>
  <c r="J174" i="69" s="1"/>
  <c r="J175" i="69" s="1"/>
  <c r="J176" i="69" s="1"/>
  <c r="J177" i="69" s="1"/>
  <c r="J178" i="69" s="1"/>
  <c r="J179" i="69" s="1"/>
  <c r="J180" i="69" s="1"/>
  <c r="J181" i="69" s="1"/>
  <c r="J182" i="69" s="1"/>
  <c r="J183" i="69" s="1"/>
  <c r="J184" i="69" s="1"/>
  <c r="J185" i="69" s="1"/>
  <c r="J186" i="69" s="1"/>
  <c r="J187" i="69" s="1"/>
  <c r="J188" i="69" s="1"/>
  <c r="J189" i="69" s="1"/>
  <c r="J190" i="69" s="1"/>
  <c r="J191" i="69" s="1"/>
  <c r="J192" i="69" s="1"/>
  <c r="J193" i="69" s="1"/>
  <c r="J194" i="69" s="1"/>
  <c r="J195" i="69" s="1"/>
  <c r="J196" i="69" s="1"/>
  <c r="J197" i="69" s="1"/>
  <c r="J198" i="69" s="1"/>
  <c r="J199" i="69" s="1"/>
  <c r="J200" i="69" s="1"/>
  <c r="J201" i="69" s="1"/>
  <c r="J202" i="69" s="1"/>
  <c r="J203" i="69" s="1"/>
  <c r="J204" i="69" s="1"/>
  <c r="J205" i="69" s="1"/>
  <c r="J206" i="69" s="1"/>
  <c r="J207" i="69" s="1"/>
  <c r="J208" i="69" s="1"/>
  <c r="J209" i="69" s="1"/>
  <c r="J210" i="69" s="1"/>
  <c r="J211" i="69" s="1"/>
  <c r="J212" i="69" s="1"/>
  <c r="J213" i="69" s="1"/>
  <c r="J214" i="69" s="1"/>
  <c r="J215" i="69" s="1"/>
  <c r="J216" i="69" s="1"/>
  <c r="J217" i="69" s="1"/>
  <c r="J218" i="69" s="1"/>
  <c r="J219" i="69" s="1"/>
  <c r="J220" i="69" s="1"/>
  <c r="J221" i="69" s="1"/>
  <c r="J222" i="69" s="1"/>
  <c r="J223" i="69" s="1"/>
  <c r="J224" i="69" s="1"/>
  <c r="J225" i="69" s="1"/>
  <c r="J226" i="69" s="1"/>
  <c r="J227" i="69" s="1"/>
  <c r="J228" i="69" s="1"/>
  <c r="J229" i="69" s="1"/>
  <c r="J230" i="69" s="1"/>
  <c r="J231" i="69" s="1"/>
  <c r="J232" i="69" s="1"/>
  <c r="J233" i="69" s="1"/>
  <c r="J234" i="69" s="1"/>
  <c r="J235" i="69" s="1"/>
  <c r="J236" i="69" s="1"/>
  <c r="J237" i="69" s="1"/>
  <c r="J238" i="69" s="1"/>
  <c r="J239" i="69" s="1"/>
  <c r="J240" i="69" s="1"/>
  <c r="J241" i="69" s="1"/>
  <c r="J242" i="69" s="1"/>
  <c r="J243" i="69" s="1"/>
  <c r="J244" i="69" s="1"/>
  <c r="J245" i="69" s="1"/>
  <c r="J246" i="69" s="1"/>
  <c r="J247" i="69" s="1"/>
  <c r="J248" i="69" s="1"/>
  <c r="J249" i="69" s="1"/>
  <c r="J250" i="69" s="1"/>
  <c r="J251" i="69" s="1"/>
  <c r="J252" i="69" s="1"/>
  <c r="J253" i="69" s="1"/>
  <c r="J254" i="69" s="1"/>
  <c r="J255" i="69" s="1"/>
  <c r="J256" i="69" s="1"/>
  <c r="J257" i="69" s="1"/>
  <c r="J258" i="69" s="1"/>
  <c r="J259" i="69" s="1"/>
  <c r="J260" i="69" s="1"/>
  <c r="J261" i="69" s="1"/>
  <c r="J262" i="69" s="1"/>
  <c r="J263" i="69" s="1"/>
  <c r="J264" i="69" s="1"/>
  <c r="J265" i="69" s="1"/>
  <c r="J266" i="69" s="1"/>
  <c r="J267" i="69" s="1"/>
  <c r="J268" i="69" s="1"/>
  <c r="J269" i="69" s="1"/>
  <c r="J270" i="69" s="1"/>
  <c r="J271" i="69" s="1"/>
  <c r="J272" i="69" s="1"/>
  <c r="J273" i="69" s="1"/>
  <c r="J274" i="69" s="1"/>
  <c r="J275" i="69" s="1"/>
  <c r="J276" i="69" s="1"/>
  <c r="J277" i="69" s="1"/>
  <c r="J278" i="69" s="1"/>
  <c r="J279" i="69" s="1"/>
  <c r="J280" i="69" s="1"/>
  <c r="J281" i="69" s="1"/>
  <c r="J282" i="69" s="1"/>
  <c r="J283" i="69" s="1"/>
  <c r="J284" i="69" s="1"/>
  <c r="J285" i="69" s="1"/>
  <c r="J286" i="69" s="1"/>
  <c r="J287" i="69" s="1"/>
  <c r="J288" i="69" s="1"/>
  <c r="J289" i="69" s="1"/>
  <c r="J290" i="69" s="1"/>
  <c r="J291" i="69" s="1"/>
  <c r="J292" i="69" s="1"/>
  <c r="J293" i="69" s="1"/>
  <c r="J294" i="69" s="1"/>
  <c r="J295" i="69" s="1"/>
  <c r="J296" i="69" s="1"/>
  <c r="J297" i="69" s="1"/>
  <c r="J298" i="69" s="1"/>
  <c r="J299" i="69" s="1"/>
  <c r="J300" i="69" s="1"/>
  <c r="J301" i="69" s="1"/>
  <c r="J302" i="69" s="1"/>
  <c r="J303" i="69" s="1"/>
  <c r="J304" i="69" s="1"/>
  <c r="J305" i="69" s="1"/>
  <c r="J306" i="69" s="1"/>
  <c r="J307" i="69" s="1"/>
  <c r="J308" i="69" s="1"/>
  <c r="J309" i="69" s="1"/>
  <c r="J310" i="69" s="1"/>
  <c r="J311" i="69" s="1"/>
  <c r="J312" i="69" s="1"/>
  <c r="AJ114" i="58"/>
  <c r="J8" i="57"/>
  <c r="J9" i="57" s="1"/>
  <c r="J10" i="57" s="1"/>
  <c r="J11" i="57" s="1"/>
  <c r="J12" i="57" s="1"/>
  <c r="J13" i="57" s="1"/>
  <c r="J14" i="57" s="1"/>
  <c r="J15" i="57" s="1"/>
  <c r="J16" i="57" s="1"/>
  <c r="J17" i="57" s="1"/>
  <c r="J18" i="57" s="1"/>
  <c r="J19" i="57" s="1"/>
  <c r="J20" i="57" s="1"/>
  <c r="J21" i="57" s="1"/>
  <c r="J22" i="57" s="1"/>
  <c r="J23" i="57" s="1"/>
  <c r="J24" i="57" s="1"/>
  <c r="J25" i="57" s="1"/>
  <c r="J26" i="57" s="1"/>
  <c r="J27" i="57" s="1"/>
  <c r="J28" i="57" s="1"/>
  <c r="J29" i="57" s="1"/>
  <c r="J30" i="57" s="1"/>
  <c r="J31" i="57" s="1"/>
  <c r="J32" i="57" s="1"/>
  <c r="J33" i="57" s="1"/>
  <c r="J34" i="57" s="1"/>
  <c r="J35" i="57" s="1"/>
  <c r="J36" i="57" s="1"/>
  <c r="J37" i="57" s="1"/>
  <c r="J38" i="57" s="1"/>
  <c r="J39" i="57" s="1"/>
  <c r="J40" i="57" s="1"/>
  <c r="J41" i="57" s="1"/>
  <c r="J42" i="57" s="1"/>
  <c r="J43" i="57" s="1"/>
  <c r="J44" i="57" s="1"/>
  <c r="J45" i="57" s="1"/>
  <c r="J46" i="57" s="1"/>
  <c r="J47" i="57" s="1"/>
  <c r="J48" i="57" s="1"/>
  <c r="J49" i="57" s="1"/>
  <c r="J50" i="57" s="1"/>
  <c r="J51" i="57" s="1"/>
  <c r="J52" i="57" s="1"/>
  <c r="J53" i="57" s="1"/>
  <c r="J54" i="57" s="1"/>
  <c r="J55" i="57" s="1"/>
  <c r="J56" i="57" s="1"/>
  <c r="J57" i="57" s="1"/>
  <c r="J58" i="57" s="1"/>
  <c r="J59" i="57" s="1"/>
  <c r="J60" i="57" s="1"/>
  <c r="J61" i="57" s="1"/>
  <c r="J62" i="57" s="1"/>
  <c r="J63" i="57" s="1"/>
  <c r="J64" i="57" s="1"/>
  <c r="J65" i="57" s="1"/>
  <c r="J66" i="57" s="1"/>
  <c r="J67" i="57" s="1"/>
  <c r="J68" i="57" s="1"/>
  <c r="J69" i="57" s="1"/>
  <c r="J70" i="57" s="1"/>
  <c r="J71" i="57" s="1"/>
  <c r="J72" i="57" s="1"/>
  <c r="J73" i="57" s="1"/>
  <c r="J74" i="57" s="1"/>
  <c r="J75" i="57" s="1"/>
  <c r="J76" i="57" s="1"/>
  <c r="J77" i="57" s="1"/>
  <c r="J78" i="57" s="1"/>
  <c r="J79" i="57" s="1"/>
  <c r="J80" i="57" s="1"/>
  <c r="J81" i="57" s="1"/>
  <c r="J82" i="57" s="1"/>
  <c r="J83" i="57" s="1"/>
  <c r="J84" i="57" s="1"/>
  <c r="J85" i="57" s="1"/>
  <c r="J86" i="57" s="1"/>
  <c r="J87" i="57" s="1"/>
  <c r="J88" i="57" s="1"/>
  <c r="J89" i="57" s="1"/>
  <c r="J90" i="57" s="1"/>
  <c r="J91" i="57" s="1"/>
  <c r="J92" i="57" s="1"/>
  <c r="J93" i="57" s="1"/>
  <c r="J94" i="57" s="1"/>
  <c r="J95" i="57" s="1"/>
  <c r="J96" i="57" s="1"/>
  <c r="J97" i="57" s="1"/>
  <c r="J98" i="57" s="1"/>
  <c r="J99" i="57" s="1"/>
  <c r="J100" i="57" s="1"/>
  <c r="J101" i="57" s="1"/>
  <c r="J102" i="57" s="1"/>
  <c r="J103" i="57" s="1"/>
  <c r="J104" i="57" s="1"/>
  <c r="J105" i="57" s="1"/>
  <c r="J106" i="57" s="1"/>
  <c r="J107" i="57" s="1"/>
  <c r="J108" i="57" s="1"/>
  <c r="J109" i="57" s="1"/>
  <c r="J110" i="57" s="1"/>
  <c r="J111" i="57" s="1"/>
  <c r="J112" i="57" s="1"/>
  <c r="J113" i="57" s="1"/>
  <c r="J114" i="57" s="1"/>
  <c r="J115" i="57" s="1"/>
  <c r="J116" i="57" s="1"/>
  <c r="J117" i="57" s="1"/>
  <c r="J118" i="57" s="1"/>
  <c r="J119" i="57" s="1"/>
  <c r="J120" i="57" s="1"/>
  <c r="J121" i="57" s="1"/>
  <c r="J122" i="57" s="1"/>
  <c r="J123" i="57" s="1"/>
  <c r="J124" i="57" s="1"/>
  <c r="J125" i="57" s="1"/>
  <c r="J126" i="57" s="1"/>
  <c r="J127" i="57" s="1"/>
  <c r="J128" i="57" s="1"/>
  <c r="J129" i="57" s="1"/>
  <c r="J130" i="57" s="1"/>
  <c r="J131" i="57" s="1"/>
  <c r="J132" i="57" s="1"/>
  <c r="J133" i="57" s="1"/>
  <c r="J134" i="57" s="1"/>
  <c r="J135" i="57" s="1"/>
  <c r="J136" i="57" s="1"/>
  <c r="J137" i="57" s="1"/>
  <c r="J138" i="57" s="1"/>
  <c r="J139" i="57" s="1"/>
  <c r="J140" i="57" s="1"/>
  <c r="J141" i="57" s="1"/>
  <c r="J142" i="57" s="1"/>
  <c r="J143" i="57" s="1"/>
  <c r="J144" i="57" s="1"/>
  <c r="J145" i="57" s="1"/>
  <c r="J146" i="57" s="1"/>
  <c r="J147" i="57" s="1"/>
  <c r="J148" i="57" s="1"/>
  <c r="J149" i="57" s="1"/>
  <c r="J150" i="57" s="1"/>
  <c r="J151" i="57" s="1"/>
  <c r="J152" i="57" s="1"/>
  <c r="J153" i="57" s="1"/>
  <c r="J154" i="57" s="1"/>
  <c r="J155" i="57" s="1"/>
  <c r="J156" i="57" s="1"/>
  <c r="J157" i="57" s="1"/>
  <c r="J158" i="57" s="1"/>
  <c r="J159" i="57" s="1"/>
  <c r="J160" i="57" s="1"/>
  <c r="J161" i="57" s="1"/>
  <c r="J162" i="57" s="1"/>
  <c r="J163" i="57" s="1"/>
  <c r="J164" i="57" s="1"/>
  <c r="J165" i="57" s="1"/>
  <c r="J166" i="57" s="1"/>
  <c r="J167" i="57" s="1"/>
  <c r="J168" i="57" s="1"/>
  <c r="J169" i="57" s="1"/>
  <c r="J170" i="57" s="1"/>
  <c r="J171" i="57" s="1"/>
  <c r="J172" i="57" s="1"/>
  <c r="J173" i="57" s="1"/>
  <c r="J174" i="57" s="1"/>
  <c r="J175" i="57" s="1"/>
  <c r="J176" i="57" s="1"/>
  <c r="J177" i="57" s="1"/>
  <c r="J178" i="57" s="1"/>
  <c r="J179" i="57" s="1"/>
  <c r="J180" i="57" s="1"/>
  <c r="J181" i="57" s="1"/>
  <c r="J182" i="57" s="1"/>
  <c r="J183" i="57" s="1"/>
  <c r="J184" i="57" s="1"/>
  <c r="J185" i="57" s="1"/>
  <c r="J186" i="57" s="1"/>
  <c r="J187" i="57" s="1"/>
  <c r="J188" i="57" s="1"/>
  <c r="J189" i="57" s="1"/>
  <c r="J190" i="57" s="1"/>
  <c r="J191" i="57" s="1"/>
  <c r="J192" i="57" s="1"/>
  <c r="J193" i="57" s="1"/>
  <c r="J194" i="57" s="1"/>
  <c r="J195" i="57" s="1"/>
  <c r="J196" i="57" s="1"/>
  <c r="J197" i="57" s="1"/>
  <c r="J198" i="57" s="1"/>
  <c r="J199" i="57" s="1"/>
  <c r="J200" i="57" s="1"/>
  <c r="J201" i="57" s="1"/>
  <c r="J202" i="57" s="1"/>
  <c r="J203" i="57" s="1"/>
  <c r="J204" i="57" s="1"/>
  <c r="J205" i="57" s="1"/>
  <c r="J206" i="57" s="1"/>
  <c r="J207" i="57" s="1"/>
  <c r="J208" i="57" s="1"/>
  <c r="J209" i="57" s="1"/>
  <c r="J210" i="57" s="1"/>
  <c r="J211" i="57" s="1"/>
  <c r="J212" i="57" s="1"/>
  <c r="J213" i="57" s="1"/>
  <c r="J214" i="57" s="1"/>
  <c r="J215" i="57" s="1"/>
  <c r="J216" i="57" s="1"/>
  <c r="J217" i="57" s="1"/>
  <c r="J218" i="57" s="1"/>
  <c r="J219" i="57" s="1"/>
  <c r="J220" i="57" s="1"/>
  <c r="J221" i="57" s="1"/>
  <c r="J222" i="57" s="1"/>
  <c r="J223" i="57" s="1"/>
  <c r="J224" i="57" s="1"/>
  <c r="J225" i="57" s="1"/>
  <c r="J226" i="57" s="1"/>
  <c r="J227" i="57" s="1"/>
  <c r="J228" i="57" s="1"/>
  <c r="J229" i="57" s="1"/>
  <c r="J230" i="57" s="1"/>
  <c r="J231" i="57" s="1"/>
  <c r="J232" i="57" s="1"/>
  <c r="J233" i="57" s="1"/>
  <c r="J234" i="57" s="1"/>
  <c r="J235" i="57" s="1"/>
  <c r="J236" i="57" s="1"/>
  <c r="J237" i="57" s="1"/>
  <c r="J238" i="57" s="1"/>
  <c r="J239" i="57" s="1"/>
  <c r="J240" i="57" s="1"/>
  <c r="J241" i="57" s="1"/>
  <c r="J242" i="57" s="1"/>
  <c r="J243" i="57" s="1"/>
  <c r="J244" i="57" s="1"/>
  <c r="J245" i="57" s="1"/>
  <c r="J246" i="57" s="1"/>
  <c r="J247" i="57" s="1"/>
  <c r="J248" i="57" s="1"/>
  <c r="J249" i="57" s="1"/>
  <c r="J250" i="57" s="1"/>
  <c r="J251" i="57" s="1"/>
  <c r="J252" i="57" s="1"/>
  <c r="J253" i="57" s="1"/>
  <c r="J254" i="57" s="1"/>
  <c r="J255" i="57" s="1"/>
  <c r="J256" i="57" s="1"/>
  <c r="J257" i="57" s="1"/>
  <c r="J258" i="57" s="1"/>
  <c r="J259" i="57" s="1"/>
  <c r="J260" i="57" s="1"/>
  <c r="J261" i="57" s="1"/>
  <c r="J262" i="57" s="1"/>
  <c r="J263" i="57" s="1"/>
  <c r="J264" i="57" s="1"/>
  <c r="J265" i="57" s="1"/>
  <c r="J266" i="57" s="1"/>
  <c r="J267" i="57" s="1"/>
  <c r="J268" i="57" s="1"/>
  <c r="J269" i="57" s="1"/>
  <c r="J270" i="57" s="1"/>
  <c r="J271" i="57" s="1"/>
  <c r="J272" i="57" s="1"/>
  <c r="J273" i="57" s="1"/>
  <c r="J274" i="57" s="1"/>
  <c r="J275" i="57" s="1"/>
  <c r="J276" i="57" s="1"/>
  <c r="J277" i="57" s="1"/>
  <c r="J278" i="57" s="1"/>
  <c r="J279" i="57" s="1"/>
  <c r="J280" i="57" s="1"/>
  <c r="J281" i="57" s="1"/>
  <c r="J282" i="57" s="1"/>
  <c r="J283" i="57" s="1"/>
  <c r="J284" i="57" s="1"/>
  <c r="J285" i="57" s="1"/>
  <c r="J286" i="57" s="1"/>
  <c r="J287" i="57" s="1"/>
  <c r="J288" i="57" s="1"/>
  <c r="J289" i="57" s="1"/>
  <c r="J290" i="57" s="1"/>
  <c r="J291" i="57" s="1"/>
  <c r="J292" i="57" s="1"/>
  <c r="J293" i="57" s="1"/>
  <c r="J294" i="57" s="1"/>
  <c r="J295" i="57" s="1"/>
  <c r="J296" i="57" s="1"/>
  <c r="J297" i="57" s="1"/>
  <c r="J298" i="57" s="1"/>
  <c r="J299" i="57" s="1"/>
  <c r="J300" i="57" s="1"/>
  <c r="J301" i="57" s="1"/>
  <c r="J302" i="57" s="1"/>
  <c r="J303" i="57" s="1"/>
  <c r="J304" i="57" s="1"/>
  <c r="J305" i="57" s="1"/>
  <c r="J306" i="57" s="1"/>
  <c r="J307" i="57" s="1"/>
  <c r="J308" i="57" s="1"/>
  <c r="J309" i="57" s="1"/>
  <c r="J310" i="57" s="1"/>
  <c r="J311" i="57" s="1"/>
  <c r="J312" i="57" s="1"/>
  <c r="AJ77" i="58"/>
  <c r="AJ339" i="58"/>
  <c r="AJ502" i="58"/>
  <c r="AJ491" i="58"/>
  <c r="AJ616" i="58"/>
  <c r="AJ212" i="58"/>
  <c r="AJ396" i="58"/>
  <c r="AJ620" i="58"/>
  <c r="AJ289" i="58"/>
  <c r="AJ98" i="58"/>
  <c r="AJ348" i="58"/>
  <c r="AJ413" i="58"/>
  <c r="AJ854" i="58"/>
  <c r="AJ142" i="58"/>
  <c r="AJ231" i="58"/>
  <c r="AJ448" i="58"/>
  <c r="AJ69" i="58"/>
  <c r="AJ527" i="58"/>
  <c r="AJ426" i="58"/>
  <c r="AJ299" i="58"/>
  <c r="AJ23" i="58"/>
  <c r="AJ198" i="58"/>
  <c r="AJ497" i="58"/>
  <c r="AJ313" i="58"/>
  <c r="AJ487" i="58"/>
  <c r="AJ850" i="58"/>
  <c r="AJ537" i="58"/>
  <c r="AJ446" i="58"/>
  <c r="AJ466" i="58"/>
  <c r="AJ429" i="58"/>
  <c r="AJ121" i="58"/>
  <c r="AJ44" i="58"/>
  <c r="AJ436" i="58"/>
  <c r="AJ411" i="58"/>
  <c r="AJ464" i="58"/>
  <c r="AJ619" i="58"/>
  <c r="AJ691" i="58"/>
  <c r="AJ152" i="58"/>
  <c r="AJ530" i="58"/>
  <c r="AJ597" i="58"/>
  <c r="AJ471" i="58"/>
  <c r="AJ629" i="58"/>
  <c r="AJ540" i="58"/>
  <c r="AJ139" i="58"/>
  <c r="AJ514" i="58"/>
  <c r="AJ621" i="58"/>
  <c r="AJ523" i="58"/>
  <c r="AJ550" i="58"/>
  <c r="AJ176" i="58"/>
  <c r="AJ624" i="58"/>
  <c r="AJ380" i="58"/>
  <c r="AJ107" i="58"/>
  <c r="AJ615" i="58"/>
  <c r="AJ87" i="58"/>
  <c r="AJ472" i="58"/>
  <c r="AJ617" i="58"/>
  <c r="AJ618" i="58"/>
  <c r="AJ579" i="58"/>
  <c r="AJ35" i="58"/>
  <c r="AJ99" i="58"/>
  <c r="AJ625" i="58"/>
  <c r="AI446" i="58"/>
  <c r="AI69" i="58"/>
  <c r="AI77" i="58"/>
  <c r="AI339" i="58"/>
  <c r="AI502" i="58"/>
  <c r="AI299" i="58"/>
  <c r="AI491" i="58"/>
  <c r="AI616" i="58"/>
  <c r="AI198" i="58"/>
  <c r="AI433" i="58"/>
  <c r="AI231" i="58"/>
  <c r="AI619" i="58"/>
  <c r="AI466" i="58"/>
  <c r="AI212" i="58"/>
  <c r="AI396" i="58"/>
  <c r="AI530" i="58"/>
  <c r="AI471" i="58"/>
  <c r="AI629" i="58"/>
  <c r="AI527" i="58"/>
  <c r="AI426" i="58"/>
  <c r="AI23" i="58"/>
  <c r="AI691" i="58"/>
  <c r="AI152" i="58"/>
  <c r="AI373" i="58" l="1"/>
  <c r="AI497" i="58"/>
  <c r="AI107" i="58"/>
  <c r="AI472" i="58"/>
  <c r="AI35" i="58"/>
  <c r="AI196" i="58"/>
  <c r="AI436" i="58"/>
  <c r="AI413" i="58"/>
  <c r="AI617" i="58"/>
  <c r="AI380" i="58"/>
  <c r="AI540" i="58"/>
  <c r="AI289" i="58"/>
  <c r="AI487" i="58"/>
  <c r="AI579" i="58"/>
  <c r="AI537" i="58"/>
  <c r="AI429" i="58"/>
  <c r="AI514" i="58"/>
  <c r="AI620" i="58"/>
  <c r="AI523" i="58"/>
  <c r="AI114" i="58"/>
  <c r="AI448" i="58"/>
  <c r="AI618" i="58"/>
  <c r="AI44" i="58"/>
  <c r="AI99" i="58"/>
  <c r="AI87" i="58"/>
  <c r="AI550" i="58"/>
  <c r="AI464" i="58"/>
  <c r="AI98" i="58"/>
  <c r="AI625" i="58"/>
  <c r="AI621" i="58"/>
  <c r="AI615" i="58"/>
  <c r="AI313" i="58"/>
  <c r="AI624" i="58"/>
  <c r="AI139" i="58"/>
  <c r="AI165" i="58"/>
  <c r="AI52" i="58"/>
  <c r="AI43" i="58"/>
  <c r="AI176" i="58"/>
  <c r="AI854" i="58"/>
  <c r="AI199" i="58"/>
  <c r="AI121" i="58"/>
  <c r="AI348" i="58"/>
  <c r="AI597" i="58"/>
  <c r="AI411" i="58"/>
  <c r="AI850" i="58"/>
  <c r="AI157" i="58"/>
  <c r="AI498" i="58"/>
  <c r="AI623" i="58"/>
  <c r="AI142" i="58"/>
  <c r="D2" i="54" l="1"/>
  <c r="B9" i="53"/>
  <c r="B13" i="53"/>
  <c r="B16" i="53"/>
  <c r="B12" i="53"/>
  <c r="B8" i="53"/>
  <c r="B6" i="53"/>
  <c r="B10" i="53"/>
  <c r="B17" i="53"/>
  <c r="B7" i="53"/>
  <c r="B18" i="53"/>
  <c r="B15" i="53"/>
  <c r="B11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D2" i="52"/>
  <c r="C36" i="53"/>
  <c r="D36" i="53"/>
  <c r="E36" i="53"/>
  <c r="C4" i="53"/>
  <c r="L77" i="52"/>
  <c r="K77" i="52"/>
  <c r="L71" i="52"/>
  <c r="K71" i="52"/>
  <c r="C13" i="53" s="1"/>
  <c r="C26" i="53" s="1"/>
  <c r="L65" i="52"/>
  <c r="K65" i="52"/>
  <c r="L59" i="52"/>
  <c r="K59" i="52"/>
  <c r="C12" i="53" s="1"/>
  <c r="C32" i="53" s="1"/>
  <c r="L53" i="52"/>
  <c r="K53" i="52"/>
  <c r="C8" i="53" s="1"/>
  <c r="C23" i="53" s="1"/>
  <c r="L47" i="52"/>
  <c r="K47" i="52"/>
  <c r="C14" i="53" s="1"/>
  <c r="C24" i="53" s="1"/>
  <c r="L41" i="52"/>
  <c r="K41" i="52"/>
  <c r="C6" i="53" s="1"/>
  <c r="C29" i="53" s="1"/>
  <c r="L35" i="52"/>
  <c r="K35" i="52"/>
  <c r="C10" i="53" s="1"/>
  <c r="C25" i="53" s="1"/>
  <c r="L29" i="52"/>
  <c r="K29" i="52"/>
  <c r="C17" i="53" s="1"/>
  <c r="C34" i="53" s="1"/>
  <c r="L23" i="52"/>
  <c r="K23" i="52"/>
  <c r="C7" i="53" s="1"/>
  <c r="C27" i="53" s="1"/>
  <c r="L17" i="52"/>
  <c r="K17" i="52"/>
  <c r="C18" i="53" s="1"/>
  <c r="C30" i="53" s="1"/>
  <c r="K11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C15" i="53" l="1"/>
  <c r="C31" i="53" s="1"/>
  <c r="C11" i="53"/>
  <c r="C33" i="53" s="1"/>
  <c r="C16" i="53"/>
  <c r="C35" i="53" s="1"/>
  <c r="C9" i="53"/>
  <c r="C28" i="53" s="1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L11" i="52" l="1"/>
  <c r="L5" i="52" l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tc={E1048A7E-318F-4B15-89B2-EE3F6AA4A143}</author>
    <author>tc={6F22DEA8-F654-41B9-8A88-46A497956B9D}</author>
    <author>tc={EE5A41C4-BB54-49F5-82D4-90EFCA950C4A}</author>
  </authors>
  <commentList>
    <comment ref="H23" authorId="0" shapeId="0" xr:uid="{E1048A7E-318F-4B15-89B2-EE3F6AA4A143}">
      <text>
        <t>[Threaded comment]
Your version of Excel allows you to read this threaded comment; however, any edits to it will get removed if the file is opened in a newer version of Excel. Learn more: https://go.microsoft.com/fwlink/?linkid=870924
Comment:
    Gala Seniors ONLY</t>
      </text>
    </comment>
    <comment ref="I29" authorId="1" shapeId="0" xr:uid="{6F22DEA8-F654-41B9-8A88-46A497956B9D}">
      <text>
        <t>[Threaded comment]
Your version of Excel allows you to read this threaded comment; however, any edits to it will get removed if the file is opened in a newer version of Excel. Learn more: https://go.microsoft.com/fwlink/?linkid=870924
Comment:
    Gala Only</t>
      </text>
    </comment>
    <comment ref="I176" authorId="2" shapeId="0" xr:uid="{EE5A41C4-BB54-49F5-82D4-90EFCA950C4A}">
      <text>
        <t>[Threaded comment]
Your version of Excel allows you to read this threaded comment; however, any edits to it will get removed if the file is opened in a newer version of Excel. Learn more: https://go.microsoft.com/fwlink/?linkid=870924
Comment:
    Gala Only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tc={7C224A79-9457-4D41-8542-792C2CA176C9}</author>
    <author>tc={1EB30328-B3A7-4412-8BA7-91071BB799B9}</author>
    <author>tc={6E9F6E91-E6B1-4831-8CD8-A19C0BC126A5}</author>
  </authors>
  <commentList>
    <comment ref="E5" authorId="0" shapeId="0" xr:uid="{7C224A79-9457-4D41-8542-792C2CA176C9}">
      <text>
        <t>[Threaded comment]
Your version of Excel allows you to read this threaded comment; however, any edits to it will get removed if the file is opened in a newer version of Excel. Learn more: https://go.microsoft.com/fwlink/?linkid=870924
Comment:
    Nadine Men Snr not under Ladies catagory</t>
      </text>
    </comment>
    <comment ref="E6" authorId="1" shapeId="0" xr:uid="{1EB30328-B3A7-4412-8BA7-91071BB799B9}">
      <text>
        <t>[Threaded comment]
Your version of Excel allows you to read this threaded comment; however, any edits to it will get removed if the file is opened in a newer version of Excel. Learn more: https://go.microsoft.com/fwlink/?linkid=870924
Comment:
    Rudi Jnr U/21 &amp; Senior Team</t>
      </text>
    </comment>
    <comment ref="E14" authorId="2" shapeId="0" xr:uid="{6E9F6E91-E6B1-4831-8CD8-A19C0BC126A5}">
      <text>
        <t>[Threaded comment]
Your version of Excel allows you to read this threaded comment; however, any edits to it will get removed if the file is opened in a newer version of Excel. Learn more: https://go.microsoft.com/fwlink/?linkid=870924
Comment:
    Stefan Jnr Men Senior &amp; U/21</t>
      </text>
    </comment>
  </commentList>
</comments>
</file>

<file path=xl/sharedStrings.xml><?xml version="1.0" encoding="utf-8"?>
<sst xmlns="http://schemas.openxmlformats.org/spreadsheetml/2006/main" count="14089" uniqueCount="2194">
  <si>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</si>
  <si>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</si>
  <si>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</si>
  <si>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</si>
  <si>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</si>
  <si>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</si>
  <si>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</si>
  <si>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</si>
  <si>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</si>
  <si>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</si>
  <si>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</si>
  <si>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</si>
  <si>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</si>
  <si>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</si>
  <si>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</si>
  <si>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</si>
  <si>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</si>
  <si>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</si>
  <si>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</si>
  <si>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</si>
  <si>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</si>
  <si>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</si>
  <si>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</si>
  <si>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</si>
  <si>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</si>
  <si>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</si>
  <si>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</si>
  <si>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</si>
  <si>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</si>
  <si>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</si>
  <si>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</si>
  <si>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</si>
  <si>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</si>
  <si>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</si>
  <si>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</si>
  <si>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</si>
  <si>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</si>
  <si>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</si>
  <si>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</si>
  <si>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</si>
  <si>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</si>
  <si>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</si>
  <si>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</si>
  <si>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</si>
  <si>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</si>
  <si>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</si>
  <si>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</si>
  <si>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</si>
  <si>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</si>
  <si>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</si>
  <si>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</si>
  <si>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</si>
  <si>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</si>
  <si>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</si>
  <si>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</si>
  <si>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</si>
  <si>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</si>
  <si>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</si>
  <si>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</si>
  <si>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</si>
  <si>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</si>
  <si>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</si>
  <si>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</si>
  <si>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</si>
  <si>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</si>
  <si>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</si>
  <si>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</si>
  <si>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</si>
  <si>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</si>
  <si>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</si>
  <si>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</si>
  <si>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</si>
  <si>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</si>
  <si>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</si>
  <si>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</si>
  <si>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</si>
  <si>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</si>
  <si>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</si>
  <si>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</si>
  <si>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</si>
  <si>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</si>
  <si>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</si>
  <si>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</si>
  <si>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</si>
  <si>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</si>
  <si>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</si>
  <si>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</si>
  <si>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</si>
  <si>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</si>
  <si>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</si>
  <si>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</si>
  <si>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</si>
  <si>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</si>
  <si>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</si>
  <si>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</si>
  <si>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</si>
  <si>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</si>
  <si>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</si>
  <si>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</si>
  <si>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</si>
  <si>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</si>
  <si>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</si>
  <si>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</si>
  <si>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</si>
  <si>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</si>
  <si>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</si>
  <si>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</si>
  <si>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</si>
  <si>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</si>
  <si>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</si>
  <si>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</si>
  <si>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</si>
  <si>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</si>
  <si>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</si>
  <si>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</si>
  <si>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</si>
  <si>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</si>
  <si>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</si>
  <si>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</si>
  <si>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</si>
  <si>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</si>
  <si>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</si>
  <si>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</si>
  <si>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</si>
  <si>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</si>
  <si>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</si>
  <si>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</si>
  <si>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</si>
  <si>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</si>
  <si>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</si>
  <si>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</si>
  <si>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</si>
  <si>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</si>
  <si>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</si>
  <si>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</si>
  <si>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</si>
  <si>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</si>
  <si>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</si>
  <si>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</si>
  <si>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</si>
  <si>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</si>
  <si>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</si>
  <si>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</si>
  <si>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</si>
  <si>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</si>
  <si>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</si>
  <si>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</si>
  <si>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</si>
  <si>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</si>
  <si>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</si>
  <si>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</si>
  <si>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</si>
  <si>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</si>
  <si>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</si>
  <si>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</si>
  <si>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</si>
  <si>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</si>
  <si>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</si>
  <si>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</si>
  <si>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</si>
  <si>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</si>
  <si>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</si>
  <si>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</si>
  <si>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</si>
  <si>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</si>
  <si>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</si>
  <si>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</si>
  <si>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</si>
  <si>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</si>
  <si>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</si>
  <si>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</si>
  <si>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</si>
  <si>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</si>
  <si>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</si>
  <si>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</si>
  <si>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</si>
  <si>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</si>
  <si>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</si>
  <si>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</si>
  <si>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</si>
  <si>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</si>
  <si>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</si>
  <si>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</si>
  <si>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</si>
  <si>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</si>
  <si>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</si>
  <si>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</si>
  <si>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</si>
  <si>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</si>
  <si>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</si>
  <si>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</si>
  <si>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</si>
  <si>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</si>
  <si>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</si>
  <si>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</si>
  <si>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</si>
  <si>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</si>
  <si>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</si>
  <si>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Richard</t>
  </si>
  <si>
    <t>Punzul</t>
  </si>
  <si>
    <t>Viviers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</si>
  <si>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</si>
  <si>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</si>
  <si>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</si>
  <si>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</si>
  <si>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</si>
  <si>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</si>
  <si>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</si>
  <si>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</si>
  <si>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</si>
  <si>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</si>
  <si>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</si>
  <si>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</si>
  <si>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</si>
  <si>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</si>
  <si>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</si>
  <si>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</si>
  <si>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</si>
  <si>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</si>
  <si>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</si>
  <si>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</si>
  <si>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</si>
  <si>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</si>
  <si>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</si>
  <si>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</si>
  <si>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</si>
  <si>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</si>
  <si>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</si>
  <si>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</si>
  <si>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</si>
  <si>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</si>
  <si>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</si>
  <si>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</si>
  <si>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</si>
  <si>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</si>
  <si>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</si>
  <si>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</si>
  <si>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</si>
  <si>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</si>
  <si>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</si>
  <si>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</si>
  <si>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</si>
  <si>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</si>
  <si>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</si>
  <si>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</si>
  <si>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</si>
  <si>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</si>
  <si>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</si>
  <si>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</si>
  <si>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</si>
  <si>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</si>
  <si>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</si>
  <si>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</si>
  <si>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</si>
  <si>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</si>
  <si>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</si>
  <si>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</si>
  <si>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</si>
  <si>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</si>
  <si>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</si>
  <si>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</si>
  <si>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</si>
  <si>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</si>
  <si>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</si>
  <si>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</si>
  <si>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</si>
  <si>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</si>
  <si>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</si>
  <si>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</si>
  <si>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</si>
  <si>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</si>
  <si>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</si>
  <si>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</si>
  <si>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</si>
  <si>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</si>
  <si>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</si>
  <si>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</si>
  <si>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</si>
  <si>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</si>
  <si>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</si>
  <si>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</si>
  <si>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</si>
  <si>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</si>
  <si>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</si>
  <si>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</si>
  <si>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</si>
  <si>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</si>
  <si>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</si>
  <si>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</si>
  <si>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</si>
  <si>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</si>
  <si>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</si>
  <si>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</si>
  <si>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</si>
  <si>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</si>
  <si>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</si>
  <si>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</si>
  <si>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</si>
  <si>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</si>
  <si>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</si>
  <si>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</si>
  <si>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</si>
  <si>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</si>
  <si>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</si>
  <si>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</si>
  <si>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</si>
  <si>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</si>
  <si>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</si>
  <si>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</si>
  <si>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</si>
  <si>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</si>
  <si>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</si>
  <si>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</si>
  <si>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</si>
  <si>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</si>
  <si>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</si>
  <si>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</si>
  <si>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</si>
  <si>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</si>
  <si>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Ettiene</t>
  </si>
  <si>
    <t>Beukes</t>
  </si>
  <si>
    <t>Coennie</t>
  </si>
  <si>
    <t>Jacques</t>
  </si>
  <si>
    <t>Barnard</t>
  </si>
  <si>
    <t>Gunther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</si>
  <si>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</si>
  <si>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</si>
  <si>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</si>
  <si>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</si>
  <si>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</si>
  <si>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</si>
  <si>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</si>
  <si>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</si>
  <si>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</si>
  <si>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</si>
  <si>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</si>
  <si>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</si>
  <si>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</si>
  <si>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</si>
  <si>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</si>
  <si>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</si>
  <si>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</si>
  <si>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</si>
  <si>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</si>
  <si>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</si>
  <si>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</si>
  <si>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</si>
  <si>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</si>
  <si>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</si>
  <si>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</si>
  <si>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</si>
  <si>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</si>
  <si>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</si>
  <si>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</si>
  <si>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</si>
  <si>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</si>
  <si>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</si>
  <si>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</si>
  <si>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</si>
  <si>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</si>
  <si>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</si>
  <si>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</si>
  <si>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</si>
  <si>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</si>
  <si>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</si>
  <si>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</si>
  <si>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</si>
  <si>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</si>
  <si>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</si>
  <si>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</si>
  <si>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</si>
  <si>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</si>
  <si>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</si>
  <si>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</si>
  <si>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</si>
  <si>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</si>
  <si>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</si>
  <si>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</si>
  <si>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</si>
  <si>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</si>
  <si>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</si>
  <si>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</si>
  <si>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</si>
  <si>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</si>
  <si>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</si>
  <si>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</si>
  <si>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</si>
  <si>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</si>
  <si>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</si>
  <si>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</si>
  <si>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</si>
  <si>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</si>
  <si>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</si>
  <si>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</si>
  <si>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</si>
  <si>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</si>
  <si>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</si>
  <si>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</si>
  <si>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</si>
  <si>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</si>
  <si>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</si>
  <si>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</si>
  <si>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</si>
  <si>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</si>
  <si>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</si>
  <si>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</si>
  <si>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</si>
  <si>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</si>
  <si>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</si>
  <si>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</si>
  <si>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</si>
  <si>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</si>
  <si>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</si>
  <si>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</si>
  <si>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</si>
  <si>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</si>
  <si>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</si>
  <si>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</si>
  <si>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</si>
  <si>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</si>
  <si>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</si>
  <si>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</si>
  <si>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</si>
  <si>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</si>
  <si>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</si>
  <si>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</si>
  <si>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</si>
  <si>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</si>
  <si>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</si>
  <si>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</si>
  <si>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</si>
  <si>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</si>
  <si>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</si>
  <si>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</si>
  <si>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</si>
  <si>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</si>
  <si>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</si>
  <si>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</si>
  <si>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</si>
  <si>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</si>
  <si>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</si>
  <si>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</si>
  <si>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</si>
  <si>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</si>
  <si>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</si>
  <si>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</si>
  <si>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</si>
  <si>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</si>
  <si>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</si>
  <si>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</si>
  <si>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</si>
  <si>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</si>
  <si>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</si>
  <si>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</si>
  <si>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</si>
  <si>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</si>
  <si>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</si>
  <si>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</si>
  <si>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</si>
  <si>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</si>
  <si>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</si>
  <si>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</si>
  <si>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</si>
  <si>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</si>
  <si>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</si>
  <si>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</si>
  <si>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</si>
  <si>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</si>
  <si>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</si>
  <si>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</si>
  <si>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</si>
  <si>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</si>
  <si>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</si>
  <si>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</si>
  <si>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</si>
  <si>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</si>
  <si>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</si>
  <si>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</si>
  <si>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</si>
  <si>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</si>
  <si>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</si>
  <si>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</si>
  <si>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</si>
  <si>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</si>
  <si>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</si>
  <si>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</si>
  <si>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</si>
  <si>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</si>
  <si>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</si>
  <si>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</si>
  <si>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</si>
  <si>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</si>
  <si>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</si>
  <si>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</si>
  <si>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</si>
  <si>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</si>
  <si>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</si>
  <si>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</si>
  <si>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</si>
  <si>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</si>
  <si>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</si>
  <si>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</si>
  <si>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</si>
  <si>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</si>
  <si>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</si>
  <si>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</si>
  <si>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</si>
  <si>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</si>
  <si>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</si>
  <si>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</si>
  <si>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</si>
  <si>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</si>
  <si>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</si>
  <si>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</si>
  <si>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</si>
  <si>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</si>
  <si>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</si>
  <si>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</si>
  <si>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</si>
  <si>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</si>
  <si>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</si>
  <si>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</si>
  <si>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</si>
  <si>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</si>
  <si>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</si>
  <si>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</si>
  <si>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</si>
  <si>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</si>
  <si>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</si>
  <si>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</si>
  <si>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</si>
  <si>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</si>
  <si>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</si>
  <si>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</si>
  <si>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</si>
  <si>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</si>
  <si>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</si>
  <si>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</si>
  <si>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</si>
  <si>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</si>
  <si>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</si>
  <si>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</si>
  <si>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</si>
  <si>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</si>
  <si>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</si>
  <si>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</si>
  <si>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</si>
  <si>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</si>
  <si>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</si>
  <si>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</si>
  <si>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</si>
  <si>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</si>
  <si>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</si>
  <si>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</si>
  <si>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</si>
  <si>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</si>
  <si>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</si>
  <si>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</si>
  <si>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</si>
  <si>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</si>
  <si>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</si>
  <si>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</si>
  <si>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</si>
  <si>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</si>
  <si>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</si>
  <si>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</si>
  <si>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</si>
  <si>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</si>
  <si>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</si>
  <si>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</si>
  <si>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</si>
  <si>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</si>
  <si>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</si>
  <si>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</si>
  <si>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</si>
  <si>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</si>
  <si>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</si>
  <si>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</si>
  <si>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</si>
  <si>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</si>
  <si>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</si>
  <si>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</si>
  <si>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</si>
  <si>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</si>
  <si>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</si>
  <si>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</si>
  <si>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</si>
  <si>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</si>
  <si>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</si>
  <si>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</si>
  <si>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</si>
  <si>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</si>
  <si>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</si>
  <si>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</si>
  <si>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</si>
  <si>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</si>
  <si>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</si>
  <si>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</si>
  <si>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</si>
  <si>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</si>
  <si>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</si>
  <si>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</si>
  <si>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</si>
  <si>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</si>
  <si>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</si>
  <si>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</si>
  <si>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</si>
  <si>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</si>
  <si>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</si>
  <si>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</si>
  <si>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</si>
  <si>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</si>
  <si>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</si>
  <si>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</si>
  <si>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</si>
  <si>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</si>
  <si>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</si>
  <si>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</si>
  <si>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</si>
  <si>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</si>
  <si>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</si>
  <si>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</si>
  <si>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</si>
  <si>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</si>
  <si>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</si>
  <si>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</si>
  <si>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</si>
  <si>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</si>
  <si>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</si>
  <si>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</si>
  <si>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</si>
  <si>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</si>
  <si>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</si>
  <si>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</si>
  <si>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</si>
  <si>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</si>
  <si>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</si>
  <si>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</si>
  <si>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</si>
  <si>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</si>
  <si>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</si>
  <si>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</si>
  <si>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</si>
  <si>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</si>
  <si>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</si>
  <si>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</si>
  <si>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</si>
  <si>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</si>
  <si>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</si>
  <si>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</si>
  <si>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</si>
  <si>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</si>
  <si>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</si>
  <si>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</si>
  <si>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</si>
  <si>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</si>
  <si>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</si>
  <si>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</si>
  <si>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</si>
  <si>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</si>
  <si>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</si>
  <si>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</si>
  <si>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</si>
  <si>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</si>
  <si>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</si>
  <si>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</si>
  <si>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</si>
  <si>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</si>
  <si>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</si>
  <si>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</si>
  <si>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</si>
  <si>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</si>
  <si>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</si>
  <si>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</si>
  <si>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</si>
  <si>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</si>
  <si>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</si>
  <si>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</si>
  <si>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</si>
  <si>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</si>
  <si>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</si>
  <si>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</si>
  <si>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</si>
  <si>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</si>
  <si>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</si>
  <si>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</si>
  <si>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</si>
  <si>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</si>
  <si>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</si>
  <si>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</si>
  <si>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</si>
  <si>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</si>
  <si>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</si>
  <si>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</si>
  <si>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</si>
  <si>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</si>
  <si>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</si>
  <si>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</si>
  <si>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</si>
  <si>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</si>
  <si>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</si>
  <si>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</si>
  <si>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</si>
  <si>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</si>
  <si>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</si>
  <si>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</si>
  <si>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</si>
  <si>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</si>
  <si>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</si>
  <si>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</si>
  <si>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</si>
  <si>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</si>
  <si>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</si>
  <si>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</si>
  <si>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</si>
  <si>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</si>
  <si>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</si>
  <si>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</si>
  <si>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</si>
  <si>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</si>
  <si>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</si>
  <si>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</si>
  <si>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</si>
  <si>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</si>
  <si>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</si>
  <si>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</si>
  <si>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</si>
  <si>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</si>
  <si>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</si>
  <si>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</si>
  <si>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</si>
  <si>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</si>
  <si>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</si>
  <si>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</si>
  <si>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</si>
  <si>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</si>
  <si>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</si>
  <si>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</si>
  <si>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</si>
  <si>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</si>
  <si>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</si>
  <si>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</si>
  <si>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</si>
  <si>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</si>
  <si>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</si>
  <si>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</si>
  <si>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</si>
  <si>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</si>
  <si>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</si>
  <si>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</si>
  <si>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</si>
  <si>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</si>
  <si>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</si>
  <si>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</si>
  <si>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</si>
  <si>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</si>
  <si>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</si>
  <si>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</si>
  <si>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</si>
  <si>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</si>
  <si>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</si>
  <si>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</si>
  <si>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</si>
  <si>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</si>
  <si>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</si>
  <si>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</si>
  <si>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</si>
  <si>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</si>
  <si>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</si>
  <si>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</si>
  <si>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</si>
  <si>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</si>
  <si>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</si>
  <si>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</si>
  <si>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</si>
  <si>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</si>
  <si>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</si>
  <si>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</si>
  <si>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</si>
  <si>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</si>
  <si>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</si>
  <si>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</si>
  <si>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</si>
  <si>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</si>
  <si>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</si>
  <si>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</si>
  <si>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</si>
  <si>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</si>
  <si>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</si>
  <si>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</si>
  <si>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</si>
  <si>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</si>
  <si>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</si>
  <si>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</si>
  <si>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</si>
  <si>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</si>
  <si>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</si>
  <si>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</si>
  <si>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</si>
  <si>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</si>
  <si>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</si>
  <si>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</si>
  <si>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</si>
  <si>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</si>
  <si>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</si>
  <si>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</si>
  <si>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</si>
  <si>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</si>
  <si>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</si>
  <si>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</si>
  <si>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</si>
  <si>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</si>
  <si>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</si>
  <si>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</si>
  <si>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</si>
  <si>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</si>
  <si>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</si>
  <si>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</si>
  <si>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</si>
  <si>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</si>
  <si>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</si>
  <si>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</si>
  <si>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</si>
  <si>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</si>
  <si>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</si>
  <si>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</si>
  <si>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</si>
  <si>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</si>
  <si>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</si>
  <si>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</si>
  <si>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</si>
  <si>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</si>
  <si>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</si>
  <si>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</si>
  <si>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</si>
  <si>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</si>
  <si>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</si>
  <si>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</si>
  <si>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</si>
  <si>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</si>
  <si>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</si>
  <si>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</si>
  <si>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</si>
  <si>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</si>
  <si>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</si>
  <si>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</si>
  <si>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</si>
  <si>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</si>
  <si>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</si>
  <si>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</si>
  <si>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</si>
  <si>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</si>
  <si>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</si>
  <si>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</si>
  <si>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</si>
  <si>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</si>
  <si>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</si>
  <si>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</si>
  <si>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</si>
  <si>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</si>
  <si>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</si>
  <si>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</si>
  <si>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</si>
  <si>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</si>
  <si>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</si>
  <si>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</si>
  <si>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</si>
  <si>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</si>
  <si>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</si>
  <si>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</si>
  <si>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</si>
  <si>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</si>
  <si>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</si>
  <si>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</si>
  <si>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</si>
  <si>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</si>
  <si>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</si>
  <si>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</si>
  <si>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</si>
  <si>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</si>
  <si>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</si>
  <si>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</si>
  <si>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</si>
  <si>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</si>
  <si>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</si>
  <si>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</si>
  <si>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</si>
  <si>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</si>
  <si>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</si>
  <si>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</si>
  <si>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</si>
  <si>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</si>
  <si>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</si>
  <si>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</si>
  <si>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</si>
  <si>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</si>
  <si>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</si>
  <si>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</si>
  <si>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</si>
  <si>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</si>
  <si>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</si>
  <si>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</si>
  <si>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</si>
  <si>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</si>
  <si>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Johnny</t>
  </si>
  <si>
    <t>N0476</t>
  </si>
  <si>
    <t>N0477</t>
  </si>
  <si>
    <t>Meyer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</si>
  <si>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</si>
  <si>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</si>
  <si>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</si>
  <si>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</si>
  <si>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</si>
  <si>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</si>
  <si>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</si>
  <si>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</si>
  <si>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</si>
  <si>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</si>
  <si>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N0487</t>
  </si>
  <si>
    <t>N0488</t>
  </si>
  <si>
    <t>N0489</t>
  </si>
  <si>
    <t>N0490</t>
  </si>
  <si>
    <t>Rudi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</si>
  <si>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</si>
  <si>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</si>
  <si>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</si>
  <si>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</si>
  <si>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</si>
  <si>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</si>
  <si>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</si>
  <si>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</si>
  <si>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</si>
  <si>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</si>
  <si>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</si>
  <si>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</si>
  <si>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</si>
  <si>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</si>
  <si>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</si>
  <si>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</si>
  <si>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</si>
  <si>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</si>
  <si>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</si>
  <si>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</si>
  <si>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</si>
  <si>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</si>
  <si>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</si>
  <si>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</si>
  <si>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</si>
  <si>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</si>
  <si>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</si>
  <si>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</si>
  <si>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</si>
  <si>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</si>
  <si>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</si>
  <si>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</si>
  <si>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</si>
  <si>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</si>
  <si>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</si>
  <si>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</si>
  <si>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</si>
  <si>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</si>
  <si>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</si>
  <si>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</si>
  <si>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</si>
  <si>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</si>
  <si>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</si>
  <si>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</si>
  <si>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</si>
  <si>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</si>
  <si>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</si>
  <si>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</si>
  <si>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</si>
  <si>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</si>
  <si>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</si>
  <si>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</si>
  <si>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</si>
  <si>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</si>
  <si>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</si>
  <si>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</si>
  <si>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</si>
  <si>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</si>
  <si>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</si>
  <si>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</si>
  <si>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</si>
  <si>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</si>
  <si>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</si>
  <si>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</si>
  <si>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</si>
  <si>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</si>
  <si>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</si>
  <si>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</si>
  <si>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</si>
  <si>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</si>
  <si>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</si>
  <si>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</si>
  <si>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</si>
  <si>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</si>
  <si>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</si>
  <si>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</si>
  <si>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</si>
  <si>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</si>
  <si>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</si>
  <si>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</si>
  <si>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</si>
  <si>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</si>
  <si>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</si>
  <si>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</si>
  <si>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</si>
  <si>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</si>
  <si>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</si>
  <si>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</si>
  <si>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</si>
  <si>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</si>
  <si>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</si>
  <si>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</si>
  <si>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</si>
  <si>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</si>
  <si>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</si>
  <si>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</si>
  <si>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</si>
  <si>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</si>
  <si>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</si>
  <si>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</si>
  <si>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</si>
  <si>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</si>
  <si>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</si>
  <si>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</si>
  <si>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</si>
  <si>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</si>
  <si>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</si>
  <si>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</si>
  <si>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</si>
  <si>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</si>
  <si>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</si>
  <si>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</si>
  <si>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</si>
  <si>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</si>
  <si>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</si>
  <si>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</si>
  <si>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</si>
  <si>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</si>
  <si>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</si>
  <si>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</si>
  <si>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</si>
  <si>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</si>
  <si>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</si>
  <si>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</si>
  <si>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</si>
  <si>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</si>
  <si>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</si>
  <si>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</si>
  <si>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</si>
  <si>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</si>
  <si>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</si>
  <si>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</si>
  <si>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</si>
  <si>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</si>
  <si>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</si>
  <si>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</si>
  <si>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</si>
  <si>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</si>
  <si>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</si>
  <si>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</si>
  <si>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</si>
  <si>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</si>
  <si>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</si>
  <si>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</si>
  <si>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</si>
  <si>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</si>
  <si>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</si>
  <si>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</si>
  <si>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</si>
  <si>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</si>
  <si>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</si>
  <si>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</si>
  <si>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</si>
  <si>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Alexander</t>
  </si>
  <si>
    <t>Owen</t>
  </si>
  <si>
    <t>Romano</t>
  </si>
  <si>
    <t>N0569</t>
  </si>
  <si>
    <t>N0570</t>
  </si>
  <si>
    <t>N0571</t>
  </si>
  <si>
    <t>N0572</t>
  </si>
  <si>
    <t>N0573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</si>
  <si>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</si>
  <si>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</si>
  <si>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</si>
  <si>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</si>
  <si>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</si>
  <si>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</si>
  <si>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</si>
  <si>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</si>
  <si>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</si>
  <si>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</si>
  <si>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</si>
  <si>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</si>
  <si>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</si>
  <si>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</si>
  <si>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</si>
  <si>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</si>
  <si>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</si>
  <si>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</si>
  <si>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</si>
  <si>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</si>
  <si>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</si>
  <si>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</si>
  <si>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</si>
  <si>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</si>
  <si>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</si>
  <si>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</si>
  <si>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</si>
  <si>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</si>
  <si>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</si>
  <si>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</si>
  <si>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</si>
  <si>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</si>
  <si>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</si>
  <si>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</si>
  <si>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</si>
  <si>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</si>
  <si>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</si>
  <si>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</si>
  <si>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</si>
  <si>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</si>
  <si>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</si>
  <si>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</si>
  <si>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</si>
  <si>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</si>
  <si>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</si>
  <si>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</si>
  <si>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</si>
  <si>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</si>
  <si>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</si>
  <si>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</si>
  <si>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</si>
  <si>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</si>
  <si>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</si>
  <si>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</si>
  <si>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</si>
  <si>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</si>
  <si>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</si>
  <si>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</si>
  <si>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</si>
  <si>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</si>
  <si>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</si>
  <si>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</si>
  <si>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</si>
  <si>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</si>
  <si>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</si>
  <si>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</si>
  <si>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</si>
  <si>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</si>
  <si>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</si>
  <si>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</si>
  <si>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</si>
  <si>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</si>
  <si>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</si>
  <si>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</si>
  <si>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</si>
  <si>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</si>
  <si>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</si>
  <si>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</si>
  <si>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</si>
  <si>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</si>
  <si>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</si>
  <si>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</si>
  <si>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</si>
  <si>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</si>
  <si>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</si>
  <si>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</si>
  <si>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</si>
  <si>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</si>
  <si>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</si>
  <si>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</si>
  <si>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</si>
  <si>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</si>
  <si>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</si>
  <si>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</si>
  <si>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</si>
  <si>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</si>
  <si>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</si>
  <si>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</si>
  <si>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</si>
  <si>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</si>
  <si>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</si>
  <si>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</si>
  <si>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</si>
  <si>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</si>
  <si>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</si>
  <si>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</si>
  <si>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</si>
  <si>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</si>
  <si>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</si>
  <si>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</si>
  <si>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</si>
  <si>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</si>
  <si>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</si>
  <si>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</si>
  <si>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</si>
  <si>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</si>
  <si>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</si>
  <si>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</si>
  <si>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</si>
  <si>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</si>
  <si>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</si>
  <si>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</si>
  <si>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</si>
  <si>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</si>
  <si>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</si>
  <si>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</si>
  <si>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</si>
  <si>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</si>
  <si>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</si>
  <si>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</si>
  <si>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</si>
  <si>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</si>
  <si>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</si>
  <si>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</si>
  <si>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</si>
  <si>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</si>
  <si>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</si>
  <si>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</si>
  <si>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</si>
  <si>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</si>
  <si>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</si>
  <si>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</si>
  <si>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</si>
  <si>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</si>
  <si>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</si>
  <si>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</si>
  <si>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</si>
  <si>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</si>
  <si>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</si>
  <si>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</si>
  <si>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</si>
  <si>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</si>
  <si>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</si>
  <si>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</si>
  <si>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</si>
  <si>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</si>
  <si>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</si>
  <si>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</si>
  <si>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</si>
  <si>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</si>
  <si>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</si>
  <si>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</si>
  <si>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</si>
  <si>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</si>
  <si>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</si>
  <si>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</si>
  <si>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</si>
  <si>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</si>
  <si>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</si>
  <si>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</si>
  <si>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</si>
  <si>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</si>
  <si>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</si>
  <si>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</si>
  <si>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</si>
  <si>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</si>
  <si>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</si>
  <si>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</si>
  <si>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</si>
  <si>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</si>
  <si>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</si>
  <si>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</si>
  <si>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</si>
  <si>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</si>
  <si>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</si>
  <si>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</si>
  <si>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</si>
  <si>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</si>
  <si>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</si>
  <si>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</si>
  <si>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</si>
  <si>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</si>
  <si>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</si>
  <si>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</si>
  <si>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</si>
  <si>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</si>
  <si>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</si>
  <si>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</si>
  <si>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</si>
  <si>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</si>
  <si>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</si>
  <si>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</si>
  <si>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</si>
  <si>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</si>
  <si>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</si>
  <si>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</si>
  <si>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</si>
  <si>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</si>
  <si>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</si>
  <si>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</si>
  <si>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</si>
  <si>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</si>
  <si>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</si>
  <si>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</si>
  <si>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</si>
  <si>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</si>
  <si>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</si>
  <si>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</si>
  <si>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</si>
  <si>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</si>
  <si>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</si>
  <si>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</si>
  <si>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</si>
  <si>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</si>
  <si>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</si>
  <si>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</si>
  <si>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</si>
  <si>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N0668</t>
  </si>
  <si>
    <t>N0669</t>
  </si>
  <si>
    <t>N0670</t>
  </si>
  <si>
    <t>Neill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</si>
  <si>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</si>
  <si>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</si>
  <si>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</si>
  <si>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</si>
  <si>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</si>
  <si>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</si>
  <si>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</si>
  <si>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</si>
  <si>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</si>
  <si>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</si>
  <si>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</si>
  <si>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</si>
  <si>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</si>
  <si>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</si>
  <si>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</si>
  <si>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</si>
  <si>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</si>
  <si>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</si>
  <si>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</si>
  <si>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</si>
  <si>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</si>
  <si>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</si>
  <si>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</si>
  <si>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</si>
  <si>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</si>
  <si>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</si>
  <si>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</si>
  <si>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</si>
  <si>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</si>
  <si>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</si>
  <si>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</si>
  <si>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</si>
  <si>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</si>
  <si>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</si>
  <si>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</si>
  <si>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</si>
  <si>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</si>
  <si>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</si>
  <si>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</si>
  <si>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</si>
  <si>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</si>
  <si>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</si>
  <si>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</si>
  <si>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</si>
  <si>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</si>
  <si>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</si>
  <si>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</si>
  <si>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</si>
  <si>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</si>
  <si>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</si>
  <si>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</si>
  <si>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</si>
  <si>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</si>
  <si>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</si>
  <si>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</si>
  <si>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</si>
  <si>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</si>
  <si>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</si>
  <si>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</si>
  <si>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</si>
  <si>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</si>
  <si>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</si>
  <si>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</si>
  <si>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</si>
  <si>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</si>
  <si>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</si>
  <si>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</si>
  <si>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</si>
  <si>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</si>
  <si>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</si>
  <si>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</si>
  <si>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</si>
  <si>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</si>
  <si>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</si>
  <si>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</si>
  <si>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</si>
  <si>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</si>
  <si>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</si>
  <si>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</si>
  <si>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</si>
  <si>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</si>
  <si>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</si>
  <si>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</si>
  <si>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</si>
  <si>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</si>
  <si>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</si>
  <si>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</si>
  <si>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</si>
  <si>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</si>
  <si>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</si>
  <si>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</si>
  <si>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</si>
  <si>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</si>
  <si>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</si>
  <si>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</si>
  <si>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</si>
  <si>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Ryno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</si>
  <si>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</si>
  <si>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</si>
  <si>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</si>
  <si>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</si>
  <si>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</si>
  <si>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</si>
  <si>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</si>
  <si>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</si>
  <si>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</si>
  <si>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</si>
  <si>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</si>
  <si>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</si>
  <si>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</si>
  <si>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</si>
  <si>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</si>
  <si>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</si>
  <si>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</si>
  <si>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</si>
  <si>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</si>
  <si>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</si>
  <si>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</si>
  <si>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</si>
  <si>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</si>
  <si>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</si>
  <si>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</si>
  <si>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</si>
  <si>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</si>
  <si>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</si>
  <si>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</si>
  <si>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</si>
  <si>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</si>
  <si>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</si>
  <si>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</si>
  <si>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</si>
  <si>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</si>
  <si>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</si>
  <si>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</si>
  <si>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</si>
  <si>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</si>
  <si>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</si>
  <si>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</si>
  <si>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</si>
  <si>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</si>
  <si>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</si>
  <si>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</si>
  <si>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</si>
  <si>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</si>
  <si>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</si>
  <si>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</si>
  <si>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</si>
  <si>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</si>
  <si>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</si>
  <si>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</si>
  <si>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</si>
  <si>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</si>
  <si>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</si>
  <si>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</si>
  <si>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</si>
  <si>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</si>
  <si>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</si>
  <si>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</si>
  <si>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</si>
  <si>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</si>
  <si>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</si>
  <si>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</si>
  <si>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</si>
  <si>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</si>
  <si>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</si>
  <si>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</si>
  <si>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</si>
  <si>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</si>
  <si>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</si>
  <si>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</si>
  <si>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</si>
  <si>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</si>
  <si>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</si>
  <si>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</si>
  <si>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</si>
  <si>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</si>
  <si>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</si>
  <si>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</si>
  <si>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</si>
  <si>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</si>
  <si>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</si>
  <si>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</si>
  <si>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</si>
  <si>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</si>
  <si>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</si>
  <si>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</si>
  <si>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</si>
  <si>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</si>
  <si>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</si>
  <si>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</si>
  <si>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</si>
  <si>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</si>
  <si>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</si>
  <si>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</si>
  <si>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</si>
  <si>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</si>
  <si>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</si>
  <si>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</si>
  <si>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</si>
  <si>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</si>
  <si>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</si>
  <si>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</si>
  <si>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</si>
  <si>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</si>
  <si>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</si>
  <si>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</si>
  <si>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</si>
  <si>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</si>
  <si>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</si>
  <si>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</si>
  <si>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</si>
  <si>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</si>
  <si>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</si>
  <si>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</si>
  <si>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</si>
  <si>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</si>
  <si>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</si>
  <si>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</si>
  <si>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</si>
  <si>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</si>
  <si>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</si>
  <si>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</si>
  <si>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</si>
  <si>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</si>
  <si>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</si>
  <si>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</si>
  <si>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</si>
  <si>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</si>
  <si>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</si>
  <si>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</si>
  <si>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</si>
  <si>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</si>
  <si>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</si>
  <si>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</si>
  <si>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</si>
  <si>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Kuhn</t>
  </si>
  <si>
    <t>NAm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</si>
  <si>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</si>
  <si>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</si>
  <si>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</si>
  <si>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</si>
  <si>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</si>
  <si>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</si>
  <si>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</si>
  <si>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</si>
  <si>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</si>
  <si>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</si>
  <si>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</si>
  <si>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</si>
  <si>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</si>
  <si>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</si>
  <si>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</si>
  <si>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</si>
  <si>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</si>
  <si>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</si>
  <si>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</si>
  <si>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</si>
  <si>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</si>
  <si>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</si>
  <si>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</si>
  <si>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</si>
  <si>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</si>
  <si>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</si>
  <si>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</si>
  <si>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</si>
  <si>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Klazinga</t>
  </si>
  <si>
    <t>Franco</t>
  </si>
  <si>
    <t>Micheal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</si>
  <si>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</si>
  <si>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</si>
  <si>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</si>
  <si>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</si>
  <si>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</si>
  <si>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</si>
  <si>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</si>
  <si>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</si>
  <si>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</si>
  <si>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</si>
  <si>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</si>
  <si>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</si>
  <si>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</si>
  <si>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</si>
  <si>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</si>
  <si>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</si>
  <si>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</si>
  <si>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</si>
  <si>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</si>
  <si>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</si>
  <si>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</si>
  <si>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</si>
  <si>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</si>
  <si>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</si>
  <si>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</si>
  <si>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</si>
  <si>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</si>
  <si>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</si>
  <si>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</si>
  <si>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</si>
  <si>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</si>
  <si>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</si>
  <si>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</si>
  <si>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</si>
  <si>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</si>
  <si>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</si>
  <si>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</si>
  <si>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</si>
  <si>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Krynauw</t>
  </si>
  <si>
    <t>Andy</t>
  </si>
  <si>
    <t>Dawid</t>
  </si>
  <si>
    <t>Etiene</t>
  </si>
  <si>
    <t>Jooste</t>
  </si>
  <si>
    <t>Rautenbach</t>
  </si>
  <si>
    <t>Alberts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</si>
  <si>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</si>
  <si>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</si>
  <si>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</si>
  <si>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</si>
  <si>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</si>
  <si>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</si>
  <si>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</si>
  <si>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</si>
  <si>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</si>
  <si>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</si>
  <si>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</si>
  <si>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</si>
  <si>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</si>
  <si>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Top 6 kg</t>
  </si>
  <si>
    <t>CLUB POSITION</t>
  </si>
  <si>
    <t>Anne-Marie</t>
  </si>
  <si>
    <t>Devon</t>
  </si>
  <si>
    <t>Snyders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</si>
  <si>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</si>
  <si>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</si>
  <si>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</si>
  <si>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</si>
  <si>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</si>
  <si>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</si>
  <si>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</si>
  <si>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</si>
  <si>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</si>
  <si>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</si>
  <si>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</si>
  <si>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</si>
  <si>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</si>
  <si>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</si>
  <si>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</si>
  <si>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</si>
  <si>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</si>
  <si>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</si>
  <si>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</si>
  <si>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</si>
  <si>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</si>
  <si>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</si>
  <si>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</si>
  <si>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</si>
  <si>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</si>
  <si>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</si>
  <si>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</si>
  <si>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</si>
  <si>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</si>
  <si>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</si>
  <si>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</si>
  <si>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</si>
  <si>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</si>
  <si>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</si>
  <si>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</si>
  <si>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</si>
  <si>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</si>
  <si>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</si>
  <si>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</si>
  <si>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</si>
  <si>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</si>
  <si>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</si>
  <si>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</si>
  <si>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</si>
  <si>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</si>
  <si>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</si>
  <si>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</si>
  <si>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</si>
  <si>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Borruso</t>
  </si>
  <si>
    <t>P0623774</t>
  </si>
  <si>
    <t>Riekert</t>
  </si>
  <si>
    <t>Martins</t>
  </si>
  <si>
    <t>Alexander Albert</t>
  </si>
  <si>
    <t>Joe Imre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</si>
  <si>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</si>
  <si>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</si>
  <si>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</si>
  <si>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</si>
  <si>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</si>
  <si>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</si>
  <si>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</si>
  <si>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</si>
  <si>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</si>
  <si>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</si>
  <si>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</si>
  <si>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</si>
  <si>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</si>
  <si>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</si>
  <si>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</si>
  <si>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</si>
  <si>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</si>
  <si>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</si>
  <si>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</si>
  <si>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</si>
  <si>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</si>
  <si>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</si>
  <si>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</si>
  <si>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</si>
  <si>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</si>
  <si>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</si>
  <si>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</si>
  <si>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</si>
  <si>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</si>
  <si>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</si>
  <si>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</si>
  <si>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</si>
  <si>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</si>
  <si>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</si>
  <si>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</si>
  <si>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</si>
  <si>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</si>
  <si>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</si>
  <si>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</si>
  <si>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</si>
  <si>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</si>
  <si>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</si>
  <si>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</si>
  <si>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</si>
  <si>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</si>
  <si>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</si>
  <si>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U/16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</si>
  <si>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</si>
  <si>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</si>
  <si>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</si>
  <si>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</si>
  <si>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</si>
  <si>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</si>
  <si>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</si>
  <si>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</si>
  <si>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</si>
  <si>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</si>
  <si>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</si>
  <si>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</si>
  <si>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</si>
  <si>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</si>
  <si>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</si>
  <si>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</si>
  <si>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</si>
  <si>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</si>
  <si>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</si>
  <si>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</si>
  <si>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</si>
  <si>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</si>
  <si>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</si>
  <si>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</si>
  <si>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</si>
  <si>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</si>
  <si>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</si>
  <si>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</si>
  <si>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Charlotte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</si>
  <si>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</si>
  <si>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</si>
  <si>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</si>
  <si>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</si>
  <si>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</si>
  <si>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</si>
  <si>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</si>
  <si>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</si>
  <si>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</si>
  <si>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</si>
  <si>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</si>
  <si>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</si>
  <si>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</si>
  <si>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</si>
  <si>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</si>
  <si>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</si>
  <si>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</si>
  <si>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</si>
  <si>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</si>
  <si>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</si>
  <si>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</si>
  <si>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</si>
  <si>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</si>
  <si>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</si>
  <si>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</si>
  <si>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</si>
  <si>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</si>
  <si>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</si>
  <si>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</si>
  <si>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</si>
  <si>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</si>
  <si>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</si>
  <si>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</si>
  <si>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</si>
  <si>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</si>
  <si>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</si>
  <si>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</si>
  <si>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</si>
  <si>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</si>
  <si>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</si>
  <si>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</si>
  <si>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</si>
  <si>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</si>
  <si>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</si>
  <si>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</si>
  <si>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</si>
  <si>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</si>
  <si>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</si>
  <si>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</si>
  <si>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</si>
  <si>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</si>
  <si>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</si>
  <si>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</si>
  <si>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</si>
  <si>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</si>
  <si>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</si>
  <si>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</si>
  <si>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Van Riet</t>
  </si>
  <si>
    <t>Harvey</t>
  </si>
  <si>
    <t>Boulter</t>
  </si>
  <si>
    <t>Divan</t>
  </si>
  <si>
    <t>Van Vreden</t>
  </si>
  <si>
    <t>02020700441</t>
  </si>
  <si>
    <t>Iwan</t>
  </si>
  <si>
    <t>Bornman</t>
  </si>
  <si>
    <t>05033000098</t>
  </si>
  <si>
    <t>Fenwick</t>
  </si>
  <si>
    <t>Axel</t>
  </si>
  <si>
    <t>Parr</t>
  </si>
  <si>
    <t>Marinda</t>
  </si>
  <si>
    <t>Willem Johannes</t>
  </si>
  <si>
    <t>Ernesto Jeff</t>
  </si>
  <si>
    <t>Xavier</t>
  </si>
  <si>
    <t>Stewert</t>
  </si>
  <si>
    <t>Cristiano</t>
  </si>
  <si>
    <t>Bezuidehoudt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</si>
  <si>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</si>
  <si>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</si>
  <si>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</si>
  <si>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</si>
  <si>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</si>
  <si>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</si>
  <si>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</si>
  <si>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</si>
  <si>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</si>
  <si>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</si>
  <si>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</si>
  <si>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</si>
  <si>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</si>
  <si>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</si>
  <si>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</si>
  <si>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</si>
  <si>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</si>
  <si>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</si>
  <si>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</si>
  <si>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</si>
  <si>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</si>
  <si>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</si>
  <si>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</si>
  <si>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</si>
  <si>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</si>
  <si>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</si>
  <si>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</si>
  <si>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</si>
  <si>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</si>
  <si>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</si>
  <si>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</si>
  <si>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</si>
  <si>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</si>
  <si>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</si>
  <si>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</si>
  <si>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</si>
  <si>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</si>
  <si>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</si>
  <si>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</si>
  <si>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</si>
  <si>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</si>
  <si>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</si>
  <si>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</si>
  <si>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Heinrich</t>
  </si>
  <si>
    <t>P1085104</t>
  </si>
  <si>
    <t>Day 1</t>
  </si>
  <si>
    <t>Day 2</t>
  </si>
  <si>
    <t>Total</t>
  </si>
  <si>
    <t>Total Fish</t>
  </si>
  <si>
    <t>Kg Total</t>
  </si>
  <si>
    <t>Kg (50/30/20)</t>
  </si>
  <si>
    <t>Ave Weight / Fish</t>
  </si>
  <si>
    <t>Kg</t>
  </si>
  <si>
    <t>Best 4</t>
  </si>
  <si>
    <t>No Fish</t>
  </si>
  <si>
    <t>Weight</t>
  </si>
  <si>
    <t>MEN U/21</t>
  </si>
  <si>
    <t>LADIES SENIORS</t>
  </si>
  <si>
    <t>MEN SENIORS</t>
  </si>
  <si>
    <t>Day 3</t>
  </si>
  <si>
    <t>Clemens</t>
  </si>
  <si>
    <t>Deetlefs</t>
  </si>
  <si>
    <t>Mekayla</t>
  </si>
  <si>
    <t>Clifford Alexander</t>
  </si>
  <si>
    <t>Janse Van Rensburg</t>
  </si>
  <si>
    <t>Lisa</t>
  </si>
  <si>
    <t>Stehan</t>
  </si>
  <si>
    <t>Scott</t>
  </si>
  <si>
    <t>Mark-Anthony</t>
  </si>
  <si>
    <t>Nangoro</t>
  </si>
  <si>
    <t>Calvin</t>
  </si>
  <si>
    <t>Wian</t>
  </si>
  <si>
    <t>Gradidge</t>
  </si>
  <si>
    <t>Boffeli</t>
  </si>
  <si>
    <t>Laurika</t>
  </si>
  <si>
    <t>Hattingh</t>
  </si>
  <si>
    <t>Liam</t>
  </si>
  <si>
    <t>Michiel</t>
  </si>
  <si>
    <t>Raul</t>
  </si>
  <si>
    <t>Batista</t>
  </si>
  <si>
    <t>Patricia</t>
  </si>
  <si>
    <t>John James</t>
  </si>
  <si>
    <t>Mart-Marie</t>
  </si>
  <si>
    <t>De Haast</t>
  </si>
  <si>
    <t>Henco</t>
  </si>
  <si>
    <t>Zanita</t>
  </si>
  <si>
    <t>Pieterse</t>
  </si>
  <si>
    <t>Johan Sampie</t>
  </si>
  <si>
    <t>Lloyd</t>
  </si>
  <si>
    <t>Archer</t>
  </si>
  <si>
    <t>Roodt</t>
  </si>
  <si>
    <t>Gerrit Albertus</t>
  </si>
  <si>
    <t>Engels</t>
  </si>
  <si>
    <t>Keanu</t>
  </si>
  <si>
    <t>Hanru</t>
  </si>
  <si>
    <t>Ewan</t>
  </si>
  <si>
    <t>Cruywagen</t>
  </si>
  <si>
    <t>Peter</t>
  </si>
  <si>
    <t>Van Ginkel</t>
  </si>
  <si>
    <t>Hazel</t>
  </si>
  <si>
    <t>Boffelli</t>
  </si>
  <si>
    <t>Sebastian</t>
  </si>
  <si>
    <t>Lizanne</t>
  </si>
  <si>
    <t>Damian</t>
  </si>
  <si>
    <t>AJ</t>
  </si>
  <si>
    <t>Louis-Allen</t>
  </si>
  <si>
    <t>Gideon Francois</t>
  </si>
  <si>
    <t>Niel</t>
  </si>
  <si>
    <t>Zillan</t>
  </si>
  <si>
    <t>Du Pisani</t>
  </si>
  <si>
    <t>Giovanni</t>
  </si>
  <si>
    <t>Luca</t>
  </si>
  <si>
    <t>Bauwer</t>
  </si>
  <si>
    <t>Ricku</t>
  </si>
  <si>
    <t>2024-NAT-01</t>
  </si>
  <si>
    <t>n0194</t>
  </si>
  <si>
    <t>2024-NAT-02</t>
  </si>
  <si>
    <t>2024-NAT-03</t>
  </si>
  <si>
    <t>Christiane</t>
  </si>
  <si>
    <t xml:space="preserve">Eloise </t>
  </si>
  <si>
    <t>00080200257</t>
  </si>
  <si>
    <t>02071100387</t>
  </si>
  <si>
    <t>A1060161</t>
  </si>
  <si>
    <t>Van Aarde</t>
  </si>
  <si>
    <t>0409140611081</t>
  </si>
  <si>
    <t>Reo-Ann</t>
  </si>
  <si>
    <t>AO7755063</t>
  </si>
  <si>
    <t>Sharne</t>
  </si>
  <si>
    <t>Gawie</t>
  </si>
  <si>
    <t>P1174332</t>
  </si>
  <si>
    <t>P1174323</t>
  </si>
  <si>
    <t>P0694582</t>
  </si>
  <si>
    <t>A1427788</t>
  </si>
  <si>
    <t>Maresch</t>
  </si>
  <si>
    <t>01112900225</t>
  </si>
  <si>
    <t>P0589199</t>
  </si>
  <si>
    <t>Lizette</t>
  </si>
  <si>
    <t>Riana</t>
  </si>
  <si>
    <t>A390204</t>
  </si>
  <si>
    <t>Nico Snr</t>
  </si>
  <si>
    <t>Barend</t>
  </si>
  <si>
    <t>Steynberg</t>
  </si>
  <si>
    <t>A1172091</t>
  </si>
  <si>
    <t>Fallis</t>
  </si>
  <si>
    <t>Quentin</t>
  </si>
  <si>
    <t>Puren</t>
  </si>
  <si>
    <t>Hollander</t>
  </si>
  <si>
    <t>Ben Jnr</t>
  </si>
  <si>
    <t>02013100213</t>
  </si>
  <si>
    <t>Ben Snr</t>
  </si>
  <si>
    <t>00082600082</t>
  </si>
  <si>
    <t>Handry</t>
  </si>
  <si>
    <t>Von Weitz</t>
  </si>
  <si>
    <t>Zietsman</t>
  </si>
  <si>
    <t>De Bruyn</t>
  </si>
  <si>
    <t>P1182346</t>
  </si>
  <si>
    <t>Karel Anton</t>
  </si>
  <si>
    <t>Munhardt Alberts</t>
  </si>
  <si>
    <t>A319941</t>
  </si>
  <si>
    <t>03102900658</t>
  </si>
  <si>
    <t>05112600187</t>
  </si>
  <si>
    <t>Anja</t>
  </si>
  <si>
    <t>P1174602</t>
  </si>
  <si>
    <t>Annelie</t>
  </si>
  <si>
    <t>Jasper</t>
  </si>
  <si>
    <t>Nico Jnr</t>
  </si>
  <si>
    <t>01092401113</t>
  </si>
  <si>
    <t>Vincent</t>
  </si>
  <si>
    <t>P1040182</t>
  </si>
  <si>
    <t>Wandre</t>
  </si>
  <si>
    <t>04060900327</t>
  </si>
  <si>
    <t>Jarret</t>
  </si>
  <si>
    <t>00041800036</t>
  </si>
  <si>
    <t>Rall</t>
  </si>
  <si>
    <t>Reynhard</t>
  </si>
  <si>
    <t>Desmond</t>
  </si>
  <si>
    <t>Gird</t>
  </si>
  <si>
    <t>Allan</t>
  </si>
  <si>
    <t>Brockman</t>
  </si>
  <si>
    <t>P1104891</t>
  </si>
  <si>
    <t>Van Vuren</t>
  </si>
  <si>
    <t>04021200274</t>
  </si>
  <si>
    <t>Linde</t>
  </si>
  <si>
    <t>Pieter Schalk</t>
  </si>
  <si>
    <t>De Waal</t>
  </si>
  <si>
    <t>Keyser</t>
  </si>
  <si>
    <t>Jivaldo</t>
  </si>
  <si>
    <t>06080300362</t>
  </si>
  <si>
    <t>JD</t>
  </si>
  <si>
    <t>Xanthea</t>
  </si>
  <si>
    <t>Thygesen</t>
  </si>
  <si>
    <t>Donald</t>
  </si>
  <si>
    <t>Walker</t>
  </si>
  <si>
    <t>P1034727</t>
  </si>
  <si>
    <t>05032300217</t>
  </si>
  <si>
    <t>Wheal</t>
  </si>
  <si>
    <t>Joshua</t>
  </si>
  <si>
    <t>Amos</t>
  </si>
  <si>
    <t>00080100104</t>
  </si>
  <si>
    <t>07050300357</t>
  </si>
  <si>
    <t>Jean-Beyers</t>
  </si>
  <si>
    <t>00112500099</t>
  </si>
  <si>
    <t>Mari</t>
  </si>
  <si>
    <t>03052500368</t>
  </si>
  <si>
    <t>L'Wyk</t>
  </si>
  <si>
    <t>Margot-Mae</t>
  </si>
  <si>
    <t>Hendrik Jnr</t>
  </si>
  <si>
    <t>P1231090</t>
  </si>
  <si>
    <t>Maritz Jnr</t>
  </si>
  <si>
    <t>03091300064</t>
  </si>
  <si>
    <t>Danie Jnr</t>
  </si>
  <si>
    <t>P1194054</t>
  </si>
  <si>
    <t>03121400401</t>
  </si>
  <si>
    <t>2025-NAT-01</t>
  </si>
  <si>
    <t>Nationals</t>
  </si>
  <si>
    <t>Yes / No</t>
  </si>
  <si>
    <t>Nominated</t>
  </si>
  <si>
    <t>Manager</t>
  </si>
  <si>
    <t>Guide</t>
  </si>
  <si>
    <t>Tiana</t>
  </si>
  <si>
    <t>Wiets Jnr</t>
  </si>
  <si>
    <t xml:space="preserve">Wiets  </t>
  </si>
  <si>
    <t>2024 Best 4</t>
  </si>
  <si>
    <t>2023 Best 4</t>
  </si>
  <si>
    <t>Johanco</t>
  </si>
  <si>
    <t>Domenique</t>
  </si>
  <si>
    <t>Stehle</t>
  </si>
  <si>
    <t>ZELDA</t>
  </si>
  <si>
    <t>0815560074</t>
  </si>
  <si>
    <t>Total 2025</t>
  </si>
  <si>
    <t>2025-NAT-02</t>
  </si>
  <si>
    <t>2025-NAT-03</t>
  </si>
  <si>
    <t>ALL ANGLERS</t>
  </si>
  <si>
    <t>ALL SPECIES</t>
  </si>
  <si>
    <t>2023-2025</t>
  </si>
  <si>
    <t>2025 Best 4</t>
  </si>
  <si>
    <t>Johan Mossie</t>
  </si>
  <si>
    <t>Omar</t>
  </si>
  <si>
    <t>McNab</t>
  </si>
  <si>
    <t>Villinger</t>
  </si>
  <si>
    <t>Nicci</t>
  </si>
  <si>
    <t>Jacqueline</t>
  </si>
  <si>
    <t>Jako</t>
  </si>
  <si>
    <t>Karla</t>
  </si>
  <si>
    <t>Schutte</t>
  </si>
  <si>
    <t>Decee</t>
  </si>
  <si>
    <t>Madeleine</t>
  </si>
  <si>
    <t>Gerber</t>
  </si>
  <si>
    <t>Tommie Jnr</t>
  </si>
  <si>
    <t>Tommie Snr</t>
  </si>
  <si>
    <t>Zonika</t>
  </si>
  <si>
    <t>Hannu</t>
  </si>
  <si>
    <t>Kloppers</t>
  </si>
  <si>
    <t>Keandro</t>
  </si>
  <si>
    <t>Bouwer</t>
  </si>
  <si>
    <t>Simon</t>
  </si>
  <si>
    <t>Espag</t>
  </si>
  <si>
    <t>De Schmid</t>
  </si>
  <si>
    <t>Zanel</t>
  </si>
  <si>
    <t>Bindeman</t>
  </si>
  <si>
    <t>Nino</t>
  </si>
  <si>
    <t>Aschlin</t>
  </si>
  <si>
    <t>Losper</t>
  </si>
  <si>
    <t>Taljaard</t>
  </si>
  <si>
    <t>Henrico</t>
  </si>
  <si>
    <t>Van Tonder</t>
  </si>
  <si>
    <t>Du toit</t>
  </si>
  <si>
    <t xml:space="preserve">Demar </t>
  </si>
  <si>
    <t>Coenraad</t>
  </si>
  <si>
    <t>Hermanus Albertus</t>
  </si>
  <si>
    <t>Juvan</t>
  </si>
  <si>
    <t>Gordon</t>
  </si>
  <si>
    <t>Beresford</t>
  </si>
  <si>
    <t>Jecoby</t>
  </si>
  <si>
    <t xml:space="preserve">Wotan </t>
  </si>
  <si>
    <t>Tristan Dominick Sarel</t>
  </si>
  <si>
    <t>JP</t>
  </si>
  <si>
    <t>Amore</t>
  </si>
  <si>
    <t>Nicky</t>
  </si>
  <si>
    <t>Struwig</t>
  </si>
  <si>
    <t>Reno</t>
  </si>
  <si>
    <t>Zander-Swen</t>
  </si>
  <si>
    <t>Maye</t>
  </si>
  <si>
    <t>Quanette</t>
  </si>
  <si>
    <t>Robbertse</t>
  </si>
  <si>
    <t>Basil</t>
  </si>
  <si>
    <t>Devenish</t>
  </si>
  <si>
    <t>Dunco</t>
  </si>
  <si>
    <t>Sonia</t>
  </si>
  <si>
    <t>Richard Jnr</t>
  </si>
  <si>
    <t>Mariaan</t>
  </si>
  <si>
    <t>Allen</t>
  </si>
  <si>
    <t>Pearson</t>
  </si>
  <si>
    <t>Koegelenberg</t>
  </si>
  <si>
    <t>Alberto Jnr</t>
  </si>
  <si>
    <t>Francina</t>
  </si>
  <si>
    <t>De Kock</t>
  </si>
  <si>
    <t>06060700268</t>
  </si>
  <si>
    <t>06081000273</t>
  </si>
  <si>
    <t>7109210268084</t>
  </si>
  <si>
    <t>0706120143088</t>
  </si>
  <si>
    <t>07072300732</t>
  </si>
  <si>
    <t>P1306998</t>
  </si>
  <si>
    <t>07062400874</t>
  </si>
  <si>
    <t>07081600964</t>
  </si>
  <si>
    <t>P12012210</t>
  </si>
  <si>
    <t>02041700157</t>
  </si>
  <si>
    <t>P1295463</t>
  </si>
  <si>
    <t>P1293899</t>
  </si>
  <si>
    <t>02101500132'</t>
  </si>
  <si>
    <t>02120600217</t>
  </si>
  <si>
    <t>P1085575</t>
  </si>
  <si>
    <t>08090500374</t>
  </si>
  <si>
    <t>0805280048</t>
  </si>
  <si>
    <t>01031600191</t>
  </si>
  <si>
    <t>03041101343</t>
  </si>
  <si>
    <t>09013000088</t>
  </si>
  <si>
    <t>A596503</t>
  </si>
  <si>
    <t>09081600157</t>
  </si>
  <si>
    <t>2026-NAT-01</t>
  </si>
  <si>
    <t>Nationals 2026 Day 2</t>
  </si>
  <si>
    <t>Nationals 2026 Day 1</t>
  </si>
  <si>
    <t>Day 2 Nat 2026</t>
  </si>
  <si>
    <t>Day 1 Nat 2026</t>
  </si>
  <si>
    <t>YES</t>
  </si>
  <si>
    <t>Angler Yes / No</t>
  </si>
  <si>
    <t>MEN U/16</t>
  </si>
  <si>
    <t>Nominations</t>
  </si>
  <si>
    <t>X</t>
  </si>
  <si>
    <t>Men Senior / U/21</t>
  </si>
  <si>
    <t>Senior</t>
  </si>
  <si>
    <t>U/21</t>
  </si>
  <si>
    <t>Men / Ladies Master</t>
  </si>
  <si>
    <t>Angler</t>
  </si>
  <si>
    <t>Yes</t>
  </si>
  <si>
    <t>League Points (50/30/20)</t>
  </si>
  <si>
    <t>League Points Total</t>
  </si>
  <si>
    <t>Rudy</t>
  </si>
  <si>
    <t>Men Seniors / Ladies</t>
  </si>
  <si>
    <t>2026-NAT-02</t>
  </si>
  <si>
    <t>2026-NAT-03</t>
  </si>
  <si>
    <t>Nationals 2026 Day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</si>
</sst>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6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 Narrow"/>
      <family val="2"/>
    </font>
    <font>
      <sz val="9"/>
      <color rgb="FFFF0000"/>
      <name val="Calibri"/>
      <family val="2"/>
      <scheme val="minor"/>
    </font>
    <font>
      <b/>
      <sz val="28"/>
      <name val="Arial"/>
      <family val="2"/>
    </font>
    <font>
      <b/>
      <sz val="20"/>
      <name val="Arial"/>
      <family val="2"/>
    </font>
    <font>
      <b/>
      <u/>
      <sz val="20"/>
      <name val="Arial"/>
      <family val="2"/>
    </font>
    <font>
      <b/>
      <u/>
      <sz val="10"/>
      <name val="Arial"/>
      <family val="2"/>
    </font>
    <font>
      <sz val="14"/>
      <name val="Arial"/>
      <family val="2"/>
    </font>
    <font>
      <sz val="2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560">
    <xf numFmtId="0" fontId="0" fillId="0" borderId="0" xfId="0"/>
    <xf numFmtId="0" fontId="9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0" fontId="0" fillId="0" borderId="23" xfId="0" applyBorder="1"/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3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39" fillId="4" borderId="32" xfId="0" applyFont="1" applyFill="1" applyBorder="1" applyAlignment="1">
      <alignment vertical="center"/>
    </xf>
    <xf numFmtId="0" fontId="40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37" fillId="0" borderId="0" xfId="0" applyNumberFormat="1" applyFont="1" applyAlignment="1">
      <alignment horizontal="center" vertical="center" wrapText="1"/>
    </xf>
    <xf numFmtId="169" fontId="37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1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" fontId="14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29" xfId="0" applyNumberFormat="1" applyFont="1" applyBorder="1" applyAlignment="1">
      <alignment horizontal="left" vertical="center"/>
    </xf>
    <xf numFmtId="166" fontId="17" fillId="0" borderId="14" xfId="0" applyNumberFormat="1" applyFont="1" applyBorder="1" applyAlignment="1">
      <alignment horizontal="left" vertical="center"/>
    </xf>
    <xf numFmtId="166" fontId="22" fillId="0" borderId="14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169" fontId="37" fillId="0" borderId="0" xfId="0" applyNumberFormat="1" applyFont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0" fontId="21" fillId="3" borderId="32" xfId="11" applyFont="1" applyFill="1" applyBorder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22" fillId="0" borderId="0" xfId="11" applyFont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22" fillId="0" borderId="32" xfId="11" applyFont="1" applyBorder="1" applyAlignment="1">
      <alignment horizontal="center" vertical="center"/>
    </xf>
    <xf numFmtId="169" fontId="0" fillId="0" borderId="0" xfId="8" applyNumberFormat="1" applyFont="1" applyFill="1" applyBorder="1" applyAlignment="1">
      <alignment vertical="center"/>
    </xf>
    <xf numFmtId="173" fontId="0" fillId="0" borderId="0" xfId="8" applyNumberFormat="1" applyFont="1" applyFill="1" applyBorder="1" applyAlignment="1">
      <alignment vertical="center"/>
    </xf>
    <xf numFmtId="173" fontId="45" fillId="7" borderId="24" xfId="8" applyNumberFormat="1" applyFont="1" applyFill="1" applyBorder="1" applyAlignment="1">
      <alignment vertical="center"/>
    </xf>
    <xf numFmtId="173" fontId="45" fillId="7" borderId="32" xfId="8" applyNumberFormat="1" applyFont="1" applyFill="1" applyBorder="1" applyAlignment="1">
      <alignment vertical="center"/>
    </xf>
    <xf numFmtId="169" fontId="45" fillId="7" borderId="32" xfId="8" applyNumberFormat="1" applyFont="1" applyFill="1" applyBorder="1" applyAlignment="1">
      <alignment vertical="center"/>
    </xf>
    <xf numFmtId="169" fontId="0" fillId="8" borderId="32" xfId="8" applyNumberFormat="1" applyFont="1" applyFill="1" applyBorder="1" applyAlignment="1">
      <alignment vertical="center"/>
    </xf>
    <xf numFmtId="169" fontId="0" fillId="9" borderId="32" xfId="8" applyNumberFormat="1" applyFont="1" applyFill="1" applyBorder="1" applyAlignment="1">
      <alignment vertical="center"/>
    </xf>
    <xf numFmtId="169" fontId="0" fillId="10" borderId="32" xfId="8" applyNumberFormat="1" applyFont="1" applyFill="1" applyBorder="1" applyAlignment="1">
      <alignment vertical="center"/>
    </xf>
    <xf numFmtId="173" fontId="37" fillId="0" borderId="0" xfId="8" applyNumberFormat="1" applyFont="1" applyAlignment="1">
      <alignment vertical="center"/>
    </xf>
    <xf numFmtId="0" fontId="22" fillId="0" borderId="11" xfId="11" applyFont="1" applyBorder="1" applyAlignment="1">
      <alignment horizontal="center" vertical="center"/>
    </xf>
    <xf numFmtId="0" fontId="21" fillId="0" borderId="12" xfId="11" applyFont="1" applyBorder="1" applyAlignment="1">
      <alignment horizontal="center" vertical="center"/>
    </xf>
    <xf numFmtId="0" fontId="21" fillId="3" borderId="12" xfId="1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0" fontId="22" fillId="0" borderId="26" xfId="11" applyFont="1" applyBorder="1" applyAlignment="1">
      <alignment horizontal="center" vertical="center"/>
    </xf>
    <xf numFmtId="0" fontId="21" fillId="0" borderId="27" xfId="11" applyFont="1" applyBorder="1" applyAlignment="1">
      <alignment horizontal="center" vertical="center"/>
    </xf>
    <xf numFmtId="0" fontId="21" fillId="3" borderId="27" xfId="11" applyFont="1" applyFill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8" fontId="21" fillId="0" borderId="27" xfId="11" applyNumberFormat="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68" fontId="21" fillId="3" borderId="27" xfId="11" applyNumberFormat="1" applyFont="1" applyFill="1" applyBorder="1" applyAlignment="1">
      <alignment horizontal="center" vertical="center"/>
    </xf>
    <xf numFmtId="1" fontId="21" fillId="3" borderId="27" xfId="11" applyNumberFormat="1" applyFont="1" applyFill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1" fontId="21" fillId="0" borderId="32" xfId="11" quotePrefix="1" applyNumberFormat="1" applyFont="1" applyBorder="1" applyAlignment="1">
      <alignment horizontal="center" vertical="center"/>
    </xf>
    <xf numFmtId="0" fontId="22" fillId="0" borderId="60" xfId="11" applyFont="1" applyBorder="1" applyAlignment="1">
      <alignment horizontal="center" vertical="center"/>
    </xf>
    <xf numFmtId="0" fontId="21" fillId="3" borderId="35" xfId="11" applyFont="1" applyFill="1" applyBorder="1" applyAlignment="1">
      <alignment horizontal="center" vertical="center"/>
    </xf>
    <xf numFmtId="168" fontId="21" fillId="3" borderId="35" xfId="11" applyNumberFormat="1" applyFont="1" applyFill="1" applyBorder="1" applyAlignment="1">
      <alignment horizontal="center" vertical="center"/>
    </xf>
    <xf numFmtId="1" fontId="21" fillId="3" borderId="35" xfId="11" applyNumberFormat="1" applyFont="1" applyFill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61" xfId="11" applyFont="1" applyBorder="1" applyAlignment="1">
      <alignment horizontal="center" vertical="center"/>
    </xf>
    <xf numFmtId="1" fontId="21" fillId="0" borderId="27" xfId="11" applyNumberFormat="1" applyFont="1" applyBorder="1" applyAlignment="1">
      <alignment horizontal="center" vertical="center"/>
    </xf>
    <xf numFmtId="0" fontId="21" fillId="0" borderId="28" xfId="11" applyFont="1" applyBorder="1" applyAlignment="1">
      <alignment horizontal="center" vertical="center"/>
    </xf>
    <xf numFmtId="168" fontId="21" fillId="0" borderId="12" xfId="0" applyNumberFormat="1" applyFont="1" applyBorder="1" applyAlignment="1">
      <alignment horizontal="center" vertical="center"/>
    </xf>
    <xf numFmtId="168" fontId="21" fillId="3" borderId="12" xfId="11" applyNumberFormat="1" applyFont="1" applyFill="1" applyBorder="1" applyAlignment="1">
      <alignment horizontal="center" vertical="center"/>
    </xf>
    <xf numFmtId="1" fontId="21" fillId="3" borderId="12" xfId="11" applyNumberFormat="1" applyFont="1" applyFill="1" applyBorder="1" applyAlignment="1">
      <alignment horizontal="center" vertical="center"/>
    </xf>
    <xf numFmtId="1" fontId="21" fillId="0" borderId="12" xfId="11" applyNumberFormat="1" applyFont="1" applyBorder="1" applyAlignment="1">
      <alignment horizontal="center" vertical="center"/>
    </xf>
    <xf numFmtId="0" fontId="21" fillId="0" borderId="13" xfId="11" applyFont="1" applyBorder="1" applyAlignment="1">
      <alignment horizontal="center" vertical="center"/>
    </xf>
    <xf numFmtId="1" fontId="21" fillId="11" borderId="32" xfId="11" applyNumberFormat="1" applyFont="1" applyFill="1" applyBorder="1" applyAlignment="1">
      <alignment horizontal="center" vertical="center"/>
    </xf>
    <xf numFmtId="0" fontId="21" fillId="11" borderId="25" xfId="11" applyFont="1" applyFill="1" applyBorder="1" applyAlignment="1">
      <alignment horizontal="center" vertical="center"/>
    </xf>
    <xf numFmtId="1" fontId="21" fillId="0" borderId="25" xfId="11" applyNumberFormat="1" applyFont="1" applyBorder="1" applyAlignment="1">
      <alignment horizontal="center" vertical="center"/>
    </xf>
    <xf numFmtId="0" fontId="37" fillId="0" borderId="63" xfId="0" applyFont="1" applyBorder="1" applyAlignment="1">
      <alignment horizontal="center" vertical="center"/>
    </xf>
    <xf numFmtId="173" fontId="37" fillId="7" borderId="46" xfId="8" applyNumberFormat="1" applyFont="1" applyFill="1" applyBorder="1" applyAlignment="1">
      <alignment horizontal="center" vertical="center" wrapText="1"/>
    </xf>
    <xf numFmtId="0" fontId="37" fillId="0" borderId="65" xfId="0" applyFont="1" applyBorder="1" applyAlignment="1">
      <alignment horizontal="center" vertical="center"/>
    </xf>
    <xf numFmtId="0" fontId="37" fillId="0" borderId="63" xfId="0" applyFont="1" applyBorder="1" applyAlignment="1">
      <alignment horizontal="center"/>
    </xf>
    <xf numFmtId="173" fontId="37" fillId="0" borderId="9" xfId="8" applyNumberFormat="1" applyFont="1" applyBorder="1" applyAlignment="1">
      <alignment vertical="center"/>
    </xf>
    <xf numFmtId="169" fontId="37" fillId="0" borderId="9" xfId="8" applyNumberFormat="1" applyFont="1" applyBorder="1" applyAlignment="1">
      <alignment vertical="center"/>
    </xf>
    <xf numFmtId="0" fontId="37" fillId="0" borderId="65" xfId="0" applyFont="1" applyBorder="1" applyAlignment="1">
      <alignment horizontal="center"/>
    </xf>
    <xf numFmtId="0" fontId="37" fillId="0" borderId="58" xfId="0" applyFont="1" applyBorder="1" applyAlignment="1">
      <alignment horizontal="center" vertical="center"/>
    </xf>
    <xf numFmtId="0" fontId="37" fillId="0" borderId="58" xfId="0" applyFont="1" applyBorder="1" applyAlignment="1">
      <alignment horizontal="center"/>
    </xf>
    <xf numFmtId="0" fontId="37" fillId="0" borderId="67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/>
    </xf>
    <xf numFmtId="0" fontId="0" fillId="8" borderId="29" xfId="0" applyFill="1" applyBorder="1" applyAlignment="1">
      <alignment vertical="center"/>
    </xf>
    <xf numFmtId="0" fontId="0" fillId="10" borderId="32" xfId="0" applyFill="1" applyBorder="1" applyAlignment="1">
      <alignment vertical="center"/>
    </xf>
    <xf numFmtId="0" fontId="0" fillId="8" borderId="44" xfId="0" applyFill="1" applyBorder="1" applyAlignment="1">
      <alignment vertical="center"/>
    </xf>
    <xf numFmtId="169" fontId="0" fillId="8" borderId="27" xfId="8" applyNumberFormat="1" applyFont="1" applyFill="1" applyBorder="1" applyAlignment="1">
      <alignment vertical="center"/>
    </xf>
    <xf numFmtId="169" fontId="0" fillId="9" borderId="27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10" borderId="27" xfId="8" applyNumberFormat="1" applyFont="1" applyFill="1" applyBorder="1" applyAlignment="1">
      <alignment vertical="center"/>
    </xf>
    <xf numFmtId="0" fontId="18" fillId="0" borderId="0" xfId="5" quotePrefix="1" applyFont="1" applyAlignment="1">
      <alignment vertical="center"/>
    </xf>
    <xf numFmtId="0" fontId="35" fillId="0" borderId="46" xfId="0" applyFont="1" applyBorder="1" applyAlignment="1">
      <alignment horizontal="center" vertical="center"/>
    </xf>
    <xf numFmtId="0" fontId="37" fillId="0" borderId="4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43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 wrapText="1"/>
    </xf>
    <xf numFmtId="0" fontId="35" fillId="5" borderId="43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169" fontId="15" fillId="0" borderId="0" xfId="8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6" fillId="0" borderId="42" xfId="0" applyFont="1" applyBorder="1" applyAlignment="1">
      <alignment vertical="center"/>
    </xf>
    <xf numFmtId="169" fontId="36" fillId="0" borderId="0" xfId="8" applyNumberFormat="1" applyFont="1" applyFill="1" applyBorder="1" applyAlignment="1">
      <alignment vertical="center"/>
    </xf>
    <xf numFmtId="0" fontId="35" fillId="0" borderId="24" xfId="0" applyFont="1" applyBorder="1" applyAlignment="1">
      <alignment horizontal="center" vertical="center"/>
    </xf>
    <xf numFmtId="0" fontId="36" fillId="0" borderId="22" xfId="0" applyFont="1" applyBorder="1" applyAlignment="1">
      <alignment vertical="center"/>
    </xf>
    <xf numFmtId="169" fontId="36" fillId="5" borderId="24" xfId="8" applyNumberFormat="1" applyFont="1" applyFill="1" applyBorder="1" applyAlignment="1">
      <alignment vertical="center"/>
    </xf>
    <xf numFmtId="169" fontId="36" fillId="5" borderId="26" xfId="8" applyNumberFormat="1" applyFont="1" applyFill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6" fillId="0" borderId="4" xfId="0" applyFont="1" applyBorder="1" applyAlignment="1">
      <alignment vertical="center"/>
    </xf>
    <xf numFmtId="169" fontId="36" fillId="5" borderId="39" xfId="8" applyNumberFormat="1" applyFont="1" applyFill="1" applyBorder="1" applyAlignment="1">
      <alignment vertical="center"/>
    </xf>
    <xf numFmtId="0" fontId="36" fillId="5" borderId="40" xfId="0" applyFont="1" applyFill="1" applyBorder="1" applyAlignment="1">
      <alignment vertical="center"/>
    </xf>
    <xf numFmtId="0" fontId="35" fillId="5" borderId="41" xfId="0" applyFont="1" applyFill="1" applyBorder="1" applyAlignment="1">
      <alignment horizontal="center" vertical="center"/>
    </xf>
    <xf numFmtId="0" fontId="36" fillId="0" borderId="43" xfId="0" applyFont="1" applyBorder="1" applyAlignment="1">
      <alignment vertical="center"/>
    </xf>
    <xf numFmtId="0" fontId="35" fillId="0" borderId="45" xfId="0" applyFont="1" applyBorder="1" applyAlignment="1">
      <alignment vertical="center" wrapText="1"/>
    </xf>
    <xf numFmtId="0" fontId="35" fillId="6" borderId="43" xfId="0" applyFont="1" applyFill="1" applyBorder="1" applyAlignment="1">
      <alignment horizontal="center" vertical="center" wrapText="1"/>
    </xf>
    <xf numFmtId="0" fontId="35" fillId="4" borderId="36" xfId="0" applyFont="1" applyFill="1" applyBorder="1" applyAlignment="1">
      <alignment horizontal="center" vertical="center" wrapText="1"/>
    </xf>
    <xf numFmtId="0" fontId="36" fillId="0" borderId="57" xfId="0" applyFont="1" applyBorder="1" applyAlignment="1">
      <alignment vertical="center"/>
    </xf>
    <xf numFmtId="174" fontId="35" fillId="6" borderId="62" xfId="8" applyNumberFormat="1" applyFont="1" applyFill="1" applyBorder="1" applyAlignment="1">
      <alignment vertical="center"/>
    </xf>
    <xf numFmtId="169" fontId="36" fillId="4" borderId="13" xfId="8" applyNumberFormat="1" applyFont="1" applyFill="1" applyBorder="1" applyAlignment="1">
      <alignment vertical="center"/>
    </xf>
    <xf numFmtId="0" fontId="36" fillId="0" borderId="58" xfId="0" applyFont="1" applyBorder="1" applyAlignment="1">
      <alignment vertical="center"/>
    </xf>
    <xf numFmtId="174" fontId="35" fillId="6" borderId="63" xfId="8" applyNumberFormat="1" applyFont="1" applyFill="1" applyBorder="1" applyAlignment="1">
      <alignment vertical="center"/>
    </xf>
    <xf numFmtId="169" fontId="36" fillId="4" borderId="24" xfId="8" applyNumberFormat="1" applyFont="1" applyFill="1" applyBorder="1" applyAlignment="1">
      <alignment vertical="center"/>
    </xf>
    <xf numFmtId="0" fontId="36" fillId="0" borderId="59" xfId="0" applyFont="1" applyBorder="1" applyAlignment="1">
      <alignment vertical="center"/>
    </xf>
    <xf numFmtId="174" fontId="35" fillId="6" borderId="64" xfId="8" applyNumberFormat="1" applyFont="1" applyFill="1" applyBorder="1" applyAlignment="1">
      <alignment vertical="center"/>
    </xf>
    <xf numFmtId="169" fontId="36" fillId="4" borderId="26" xfId="8" applyNumberFormat="1" applyFont="1" applyFill="1" applyBorder="1" applyAlignment="1">
      <alignment vertical="center"/>
    </xf>
    <xf numFmtId="172" fontId="36" fillId="5" borderId="39" xfId="8" applyNumberFormat="1" applyFont="1" applyFill="1" applyBorder="1" applyAlignment="1">
      <alignment vertical="center"/>
    </xf>
    <xf numFmtId="172" fontId="36" fillId="5" borderId="40" xfId="8" applyNumberFormat="1" applyFont="1" applyFill="1" applyBorder="1" applyAlignment="1">
      <alignment vertical="center"/>
    </xf>
    <xf numFmtId="172" fontId="36" fillId="5" borderId="41" xfId="8" applyNumberFormat="1" applyFont="1" applyFill="1" applyBorder="1" applyAlignment="1">
      <alignment vertical="center"/>
    </xf>
    <xf numFmtId="1" fontId="35" fillId="5" borderId="46" xfId="0" applyNumberFormat="1" applyFont="1" applyFill="1" applyBorder="1" applyAlignment="1">
      <alignment vertical="center"/>
    </xf>
    <xf numFmtId="0" fontId="35" fillId="5" borderId="50" xfId="0" applyFont="1" applyFill="1" applyBorder="1" applyAlignment="1">
      <alignment horizontal="center" vertical="center" wrapText="1"/>
    </xf>
    <xf numFmtId="169" fontId="36" fillId="5" borderId="62" xfId="8" applyNumberFormat="1" applyFont="1" applyFill="1" applyBorder="1" applyAlignment="1">
      <alignment vertical="center"/>
    </xf>
    <xf numFmtId="169" fontId="36" fillId="5" borderId="63" xfId="8" applyNumberFormat="1" applyFont="1" applyFill="1" applyBorder="1" applyAlignment="1">
      <alignment vertical="center"/>
    </xf>
    <xf numFmtId="169" fontId="36" fillId="5" borderId="64" xfId="8" applyNumberFormat="1" applyFont="1" applyFill="1" applyBorder="1" applyAlignment="1">
      <alignment vertical="center"/>
    </xf>
    <xf numFmtId="169" fontId="36" fillId="4" borderId="24" xfId="8" applyNumberFormat="1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0" fontId="35" fillId="5" borderId="46" xfId="0" applyFont="1" applyFill="1" applyBorder="1" applyAlignment="1">
      <alignment horizontal="center" vertical="center" wrapText="1"/>
    </xf>
    <xf numFmtId="0" fontId="22" fillId="0" borderId="36" xfId="11" applyFont="1" applyBorder="1" applyAlignment="1">
      <alignment horizontal="center" vertical="center"/>
    </xf>
    <xf numFmtId="0" fontId="22" fillId="0" borderId="37" xfId="11" applyFont="1" applyBorder="1" applyAlignment="1">
      <alignment horizontal="center" vertical="center"/>
    </xf>
    <xf numFmtId="0" fontId="22" fillId="3" borderId="37" xfId="11" applyFont="1" applyFill="1" applyBorder="1" applyAlignment="1">
      <alignment horizontal="center" vertical="center"/>
    </xf>
    <xf numFmtId="168" fontId="22" fillId="0" borderId="37" xfId="11" applyNumberFormat="1" applyFont="1" applyBorder="1" applyAlignment="1">
      <alignment horizontal="center" vertical="center"/>
    </xf>
    <xf numFmtId="173" fontId="22" fillId="0" borderId="37" xfId="8" applyNumberFormat="1" applyFont="1" applyBorder="1" applyAlignment="1">
      <alignment horizontal="center" vertical="center"/>
    </xf>
    <xf numFmtId="1" fontId="22" fillId="0" borderId="37" xfId="11" applyNumberFormat="1" applyFont="1" applyBorder="1" applyAlignment="1">
      <alignment horizontal="center" vertical="center"/>
    </xf>
    <xf numFmtId="0" fontId="22" fillId="0" borderId="38" xfId="11" applyFont="1" applyBorder="1" applyAlignment="1">
      <alignment horizontal="center" vertical="center"/>
    </xf>
    <xf numFmtId="169" fontId="49" fillId="0" borderId="0" xfId="8" applyNumberFormat="1" applyFont="1" applyFill="1" applyBorder="1" applyAlignment="1">
      <alignment vertical="center"/>
    </xf>
    <xf numFmtId="0" fontId="37" fillId="0" borderId="0" xfId="0" applyFont="1" applyAlignment="1">
      <alignment vertical="center"/>
    </xf>
    <xf numFmtId="169" fontId="37" fillId="0" borderId="0" xfId="8" applyNumberFormat="1" applyFont="1" applyFill="1" applyBorder="1" applyAlignment="1">
      <alignment vertical="center"/>
    </xf>
    <xf numFmtId="0" fontId="37" fillId="9" borderId="36" xfId="0" applyFont="1" applyFill="1" applyBorder="1" applyAlignment="1">
      <alignment horizontal="center" vertical="center" wrapText="1"/>
    </xf>
    <xf numFmtId="0" fontId="37" fillId="9" borderId="37" xfId="0" applyFont="1" applyFill="1" applyBorder="1" applyAlignment="1">
      <alignment horizontal="center" vertical="center" wrapText="1"/>
    </xf>
    <xf numFmtId="0" fontId="37" fillId="9" borderId="38" xfId="0" applyFont="1" applyFill="1" applyBorder="1" applyAlignment="1">
      <alignment horizontal="center" vertical="center" wrapText="1"/>
    </xf>
    <xf numFmtId="0" fontId="37" fillId="8" borderId="55" xfId="0" applyFont="1" applyFill="1" applyBorder="1" applyAlignment="1">
      <alignment horizontal="center" vertical="center" wrapText="1"/>
    </xf>
    <xf numFmtId="0" fontId="37" fillId="8" borderId="37" xfId="0" applyFont="1" applyFill="1" applyBorder="1" applyAlignment="1">
      <alignment horizontal="center" vertical="center" wrapText="1"/>
    </xf>
    <xf numFmtId="0" fontId="37" fillId="8" borderId="38" xfId="0" applyFont="1" applyFill="1" applyBorder="1" applyAlignment="1">
      <alignment horizontal="center" vertical="center" wrapText="1"/>
    </xf>
    <xf numFmtId="169" fontId="50" fillId="7" borderId="32" xfId="8" applyNumberFormat="1" applyFont="1" applyFill="1" applyBorder="1" applyAlignment="1">
      <alignment vertical="center"/>
    </xf>
    <xf numFmtId="169" fontId="48" fillId="7" borderId="32" xfId="8" applyNumberFormat="1" applyFont="1" applyFill="1" applyBorder="1" applyAlignment="1">
      <alignment vertical="center"/>
    </xf>
    <xf numFmtId="169" fontId="45" fillId="7" borderId="22" xfId="8" applyNumberFormat="1" applyFont="1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9" fillId="9" borderId="32" xfId="11" applyFont="1" applyFill="1" applyBorder="1" applyAlignment="1">
      <alignment horizontal="right" vertical="center"/>
    </xf>
    <xf numFmtId="0" fontId="37" fillId="9" borderId="25" xfId="0" applyFont="1" applyFill="1" applyBorder="1" applyAlignment="1">
      <alignment vertical="center"/>
    </xf>
    <xf numFmtId="0" fontId="0" fillId="10" borderId="29" xfId="0" applyFill="1" applyBorder="1" applyAlignment="1">
      <alignment vertical="center"/>
    </xf>
    <xf numFmtId="0" fontId="37" fillId="10" borderId="25" xfId="0" applyFont="1" applyFill="1" applyBorder="1" applyAlignment="1">
      <alignment vertical="center"/>
    </xf>
    <xf numFmtId="0" fontId="37" fillId="8" borderId="25" xfId="0" applyFont="1" applyFill="1" applyBorder="1" applyAlignment="1">
      <alignment vertical="center"/>
    </xf>
    <xf numFmtId="169" fontId="50" fillId="7" borderId="27" xfId="8" applyNumberFormat="1" applyFont="1" applyFill="1" applyBorder="1" applyAlignment="1">
      <alignment vertical="center"/>
    </xf>
    <xf numFmtId="169" fontId="48" fillId="7" borderId="27" xfId="8" applyNumberFormat="1" applyFont="1" applyFill="1" applyBorder="1" applyAlignment="1">
      <alignment vertical="center"/>
    </xf>
    <xf numFmtId="169" fontId="45" fillId="7" borderId="48" xfId="8" applyNumberFormat="1" applyFont="1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9" fillId="9" borderId="27" xfId="11" applyFont="1" applyFill="1" applyBorder="1" applyAlignment="1">
      <alignment horizontal="right" vertical="center"/>
    </xf>
    <xf numFmtId="0" fontId="37" fillId="9" borderId="28" xfId="0" applyFont="1" applyFill="1" applyBorder="1" applyAlignment="1">
      <alignment vertical="center"/>
    </xf>
    <xf numFmtId="0" fontId="0" fillId="10" borderId="44" xfId="0" applyFill="1" applyBorder="1" applyAlignment="1">
      <alignment vertical="center"/>
    </xf>
    <xf numFmtId="0" fontId="37" fillId="10" borderId="28" xfId="0" applyFont="1" applyFill="1" applyBorder="1" applyAlignment="1">
      <alignment vertical="center"/>
    </xf>
    <xf numFmtId="0" fontId="37" fillId="8" borderId="28" xfId="0" applyFont="1" applyFill="1" applyBorder="1" applyAlignment="1">
      <alignment vertical="center"/>
    </xf>
    <xf numFmtId="0" fontId="51" fillId="0" borderId="24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32" xfId="11" applyFont="1" applyBorder="1" applyAlignment="1">
      <alignment horizontal="center" vertical="center"/>
    </xf>
    <xf numFmtId="0" fontId="53" fillId="0" borderId="32" xfId="11" applyFont="1" applyBorder="1" applyAlignment="1">
      <alignment horizontal="center"/>
    </xf>
    <xf numFmtId="168" fontId="53" fillId="0" borderId="32" xfId="11" applyNumberFormat="1" applyFont="1" applyBorder="1" applyAlignment="1">
      <alignment horizontal="center"/>
    </xf>
    <xf numFmtId="167" fontId="53" fillId="0" borderId="32" xfId="11" applyNumberFormat="1" applyFont="1" applyBorder="1" applyAlignment="1">
      <alignment horizontal="center"/>
    </xf>
    <xf numFmtId="166" fontId="53" fillId="0" borderId="32" xfId="36" applyNumberFormat="1" applyFont="1" applyBorder="1" applyAlignment="1">
      <alignment horizontal="center"/>
    </xf>
    <xf numFmtId="0" fontId="53" fillId="0" borderId="32" xfId="11" quotePrefix="1" applyFont="1" applyBorder="1" applyAlignment="1">
      <alignment horizontal="center"/>
    </xf>
    <xf numFmtId="173" fontId="47" fillId="0" borderId="9" xfId="8" applyNumberFormat="1" applyFont="1" applyBorder="1" applyAlignment="1">
      <alignment vertical="center"/>
    </xf>
    <xf numFmtId="169" fontId="47" fillId="0" borderId="9" xfId="8" applyNumberFormat="1" applyFont="1" applyBorder="1" applyAlignment="1">
      <alignment vertical="center"/>
    </xf>
    <xf numFmtId="173" fontId="47" fillId="0" borderId="0" xfId="8" applyNumberFormat="1" applyFont="1" applyAlignment="1">
      <alignment vertical="center"/>
    </xf>
    <xf numFmtId="169" fontId="47" fillId="0" borderId="0" xfId="8" applyNumberFormat="1" applyFont="1" applyAlignment="1">
      <alignment vertical="center"/>
    </xf>
    <xf numFmtId="0" fontId="51" fillId="0" borderId="32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173" fontId="51" fillId="0" borderId="0" xfId="8" applyNumberFormat="1" applyFont="1" applyAlignment="1">
      <alignment vertical="center"/>
    </xf>
    <xf numFmtId="169" fontId="51" fillId="0" borderId="0" xfId="8" applyNumberFormat="1" applyFont="1" applyFill="1" applyBorder="1" applyAlignment="1">
      <alignment vertical="center"/>
    </xf>
    <xf numFmtId="0" fontId="37" fillId="0" borderId="36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173" fontId="37" fillId="7" borderId="36" xfId="8" applyNumberFormat="1" applyFont="1" applyFill="1" applyBorder="1" applyAlignment="1">
      <alignment horizontal="center" vertical="center" wrapText="1"/>
    </xf>
    <xf numFmtId="173" fontId="37" fillId="7" borderId="37" xfId="8" applyNumberFormat="1" applyFont="1" applyFill="1" applyBorder="1" applyAlignment="1">
      <alignment horizontal="center" vertical="center" wrapText="1"/>
    </xf>
    <xf numFmtId="169" fontId="37" fillId="7" borderId="37" xfId="8" applyNumberFormat="1" applyFont="1" applyFill="1" applyBorder="1" applyAlignment="1">
      <alignment horizontal="center" vertical="center" wrapText="1"/>
    </xf>
    <xf numFmtId="169" fontId="46" fillId="7" borderId="37" xfId="8" applyNumberFormat="1" applyFont="1" applyFill="1" applyBorder="1" applyAlignment="1">
      <alignment horizontal="center" vertical="center" wrapText="1"/>
    </xf>
    <xf numFmtId="165" fontId="37" fillId="7" borderId="37" xfId="8" applyFont="1" applyFill="1" applyBorder="1" applyAlignment="1">
      <alignment horizontal="center" vertical="center" wrapText="1"/>
    </xf>
    <xf numFmtId="173" fontId="37" fillId="7" borderId="38" xfId="8" applyNumberFormat="1" applyFont="1" applyFill="1" applyBorder="1" applyAlignment="1">
      <alignment horizontal="center" vertical="center" wrapText="1"/>
    </xf>
    <xf numFmtId="169" fontId="37" fillId="7" borderId="56" xfId="8" applyNumberFormat="1" applyFont="1" applyFill="1" applyBorder="1" applyAlignment="1">
      <alignment horizontal="center" vertical="center" wrapText="1"/>
    </xf>
    <xf numFmtId="0" fontId="37" fillId="10" borderId="55" xfId="0" applyFont="1" applyFill="1" applyBorder="1" applyAlignment="1">
      <alignment horizontal="center" vertical="center" wrapText="1"/>
    </xf>
    <xf numFmtId="0" fontId="37" fillId="10" borderId="37" xfId="0" applyFont="1" applyFill="1" applyBorder="1" applyAlignment="1">
      <alignment horizontal="center" vertical="center" wrapText="1"/>
    </xf>
    <xf numFmtId="0" fontId="37" fillId="10" borderId="38" xfId="0" applyFont="1" applyFill="1" applyBorder="1" applyAlignment="1">
      <alignment horizontal="center" vertical="center" wrapText="1"/>
    </xf>
    <xf numFmtId="173" fontId="37" fillId="7" borderId="51" xfId="8" applyNumberFormat="1" applyFont="1" applyFill="1" applyBorder="1" applyAlignment="1">
      <alignment horizontal="center" vertical="center"/>
    </xf>
    <xf numFmtId="173" fontId="37" fillId="7" borderId="46" xfId="8" applyNumberFormat="1" applyFont="1" applyFill="1" applyBorder="1" applyAlignment="1">
      <alignment horizontal="center" vertical="center"/>
    </xf>
    <xf numFmtId="173" fontId="51" fillId="0" borderId="9" xfId="8" applyNumberFormat="1" applyFont="1" applyBorder="1" applyAlignment="1">
      <alignment vertical="center"/>
    </xf>
    <xf numFmtId="169" fontId="51" fillId="0" borderId="9" xfId="8" applyNumberFormat="1" applyFont="1" applyFill="1" applyBorder="1" applyAlignment="1">
      <alignment vertical="center"/>
    </xf>
    <xf numFmtId="169" fontId="49" fillId="0" borderId="9" xfId="8" applyNumberFormat="1" applyFont="1" applyFill="1" applyBorder="1" applyAlignment="1">
      <alignment vertical="center"/>
    </xf>
    <xf numFmtId="173" fontId="0" fillId="0" borderId="9" xfId="8" applyNumberFormat="1" applyFont="1" applyFill="1" applyBorder="1" applyAlignment="1">
      <alignment vertical="center"/>
    </xf>
    <xf numFmtId="169" fontId="0" fillId="0" borderId="9" xfId="8" applyNumberFormat="1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37" fillId="0" borderId="9" xfId="0" applyFont="1" applyBorder="1" applyAlignment="1">
      <alignment vertical="center"/>
    </xf>
    <xf numFmtId="169" fontId="37" fillId="0" borderId="9" xfId="8" applyNumberFormat="1" applyFont="1" applyFill="1" applyBorder="1" applyAlignment="1">
      <alignment vertical="center"/>
    </xf>
    <xf numFmtId="0" fontId="37" fillId="0" borderId="38" xfId="0" applyFont="1" applyBorder="1" applyAlignment="1">
      <alignment horizontal="center" vertical="center" wrapText="1"/>
    </xf>
    <xf numFmtId="173" fontId="46" fillId="0" borderId="24" xfId="8" applyNumberFormat="1" applyFont="1" applyBorder="1" applyAlignment="1">
      <alignment vertical="center"/>
    </xf>
    <xf numFmtId="169" fontId="46" fillId="0" borderId="25" xfId="8" applyNumberFormat="1" applyFont="1" applyBorder="1" applyAlignment="1">
      <alignment vertical="center"/>
    </xf>
    <xf numFmtId="173" fontId="46" fillId="0" borderId="26" xfId="8" applyNumberFormat="1" applyFont="1" applyBorder="1" applyAlignment="1">
      <alignment vertical="center"/>
    </xf>
    <xf numFmtId="169" fontId="46" fillId="0" borderId="28" xfId="8" applyNumberFormat="1" applyFont="1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73" fontId="46" fillId="0" borderId="24" xfId="8" applyNumberFormat="1" applyFont="1" applyFill="1" applyBorder="1" applyAlignment="1">
      <alignment vertical="center"/>
    </xf>
    <xf numFmtId="169" fontId="46" fillId="0" borderId="25" xfId="8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57" fillId="0" borderId="0" xfId="0" applyFont="1" applyAlignment="1">
      <alignment horizontal="center"/>
    </xf>
    <xf numFmtId="0" fontId="56" fillId="0" borderId="49" xfId="0" applyFont="1" applyBorder="1" applyAlignment="1">
      <alignment horizontal="center" vertical="center"/>
    </xf>
    <xf numFmtId="0" fontId="43" fillId="0" borderId="71" xfId="0" applyFont="1" applyBorder="1" applyAlignment="1">
      <alignment horizontal="left" vertical="center"/>
    </xf>
    <xf numFmtId="0" fontId="43" fillId="0" borderId="58" xfId="0" applyFont="1" applyBorder="1" applyAlignment="1">
      <alignment horizontal="left" vertical="center"/>
    </xf>
    <xf numFmtId="0" fontId="56" fillId="8" borderId="46" xfId="0" applyFont="1" applyFill="1" applyBorder="1" applyAlignment="1">
      <alignment horizontal="center" vertical="center"/>
    </xf>
    <xf numFmtId="0" fontId="55" fillId="8" borderId="69" xfId="0" applyFont="1" applyFill="1" applyBorder="1" applyAlignment="1">
      <alignment horizontal="center" vertical="center"/>
    </xf>
    <xf numFmtId="0" fontId="55" fillId="8" borderId="63" xfId="0" applyFont="1" applyFill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37" fillId="0" borderId="64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169" fontId="47" fillId="0" borderId="9" xfId="8" applyNumberFormat="1" applyFont="1" applyBorder="1" applyAlignment="1">
      <alignment horizontal="center" vertical="center"/>
    </xf>
    <xf numFmtId="169" fontId="48" fillId="0" borderId="63" xfId="8" applyNumberFormat="1" applyFont="1" applyBorder="1" applyAlignment="1">
      <alignment horizontal="center" vertical="center"/>
    </xf>
    <xf numFmtId="169" fontId="46" fillId="0" borderId="63" xfId="8" applyNumberFormat="1" applyFont="1" applyBorder="1" applyAlignment="1">
      <alignment horizontal="center" vertical="center"/>
    </xf>
    <xf numFmtId="169" fontId="46" fillId="0" borderId="63" xfId="8" applyNumberFormat="1" applyFont="1" applyFill="1" applyBorder="1" applyAlignment="1">
      <alignment horizontal="center" vertical="center"/>
    </xf>
    <xf numFmtId="169" fontId="48" fillId="0" borderId="64" xfId="8" applyNumberFormat="1" applyFont="1" applyBorder="1" applyAlignment="1">
      <alignment horizontal="center" vertical="center"/>
    </xf>
    <xf numFmtId="173" fontId="45" fillId="7" borderId="26" xfId="8" applyNumberFormat="1" applyFont="1" applyFill="1" applyBorder="1" applyAlignment="1">
      <alignment vertical="center"/>
    </xf>
    <xf numFmtId="173" fontId="45" fillId="7" borderId="27" xfId="8" applyNumberFormat="1" applyFont="1" applyFill="1" applyBorder="1" applyAlignment="1">
      <alignment vertical="center"/>
    </xf>
    <xf numFmtId="169" fontId="45" fillId="7" borderId="27" xfId="8" applyNumberFormat="1" applyFont="1" applyFill="1" applyBorder="1" applyAlignment="1">
      <alignment vertical="center"/>
    </xf>
    <xf numFmtId="173" fontId="37" fillId="7" borderId="49" xfId="8" applyNumberFormat="1" applyFont="1" applyFill="1" applyBorder="1" applyAlignment="1">
      <alignment horizontal="center" vertical="center" wrapText="1"/>
    </xf>
    <xf numFmtId="0" fontId="55" fillId="10" borderId="70" xfId="0" applyFont="1" applyFill="1" applyBorder="1" applyAlignment="1">
      <alignment horizontal="center" vertical="center"/>
    </xf>
    <xf numFmtId="0" fontId="55" fillId="10" borderId="65" xfId="0" applyFont="1" applyFill="1" applyBorder="1" applyAlignment="1">
      <alignment horizontal="center" vertical="center"/>
    </xf>
    <xf numFmtId="173" fontId="37" fillId="8" borderId="46" xfId="8" applyNumberFormat="1" applyFont="1" applyFill="1" applyBorder="1" applyAlignment="1">
      <alignment horizontal="center" vertical="center" wrapText="1"/>
    </xf>
    <xf numFmtId="173" fontId="37" fillId="8" borderId="46" xfId="8" applyNumberFormat="1" applyFont="1" applyFill="1" applyBorder="1" applyAlignment="1">
      <alignment horizontal="center" vertical="center"/>
    </xf>
    <xf numFmtId="173" fontId="0" fillId="0" borderId="0" xfId="8" applyNumberFormat="1" applyFont="1"/>
    <xf numFmtId="0" fontId="43" fillId="0" borderId="75" xfId="0" applyFont="1" applyBorder="1" applyAlignment="1">
      <alignment horizontal="left" vertical="center"/>
    </xf>
    <xf numFmtId="0" fontId="55" fillId="8" borderId="76" xfId="0" applyFont="1" applyFill="1" applyBorder="1" applyAlignment="1">
      <alignment horizontal="center" vertical="center"/>
    </xf>
    <xf numFmtId="173" fontId="55" fillId="0" borderId="37" xfId="8" applyNumberFormat="1" applyFont="1" applyBorder="1"/>
    <xf numFmtId="173" fontId="55" fillId="0" borderId="38" xfId="8" applyNumberFormat="1" applyFont="1" applyBorder="1"/>
    <xf numFmtId="0" fontId="55" fillId="0" borderId="0" xfId="0" applyFont="1"/>
    <xf numFmtId="0" fontId="56" fillId="10" borderId="54" xfId="0" applyFont="1" applyFill="1" applyBorder="1" applyAlignment="1">
      <alignment horizontal="center" vertical="center"/>
    </xf>
    <xf numFmtId="173" fontId="55" fillId="0" borderId="36" xfId="8" applyNumberFormat="1" applyFont="1" applyBorder="1"/>
    <xf numFmtId="173" fontId="58" fillId="0" borderId="60" xfId="8" applyNumberFormat="1" applyFont="1" applyBorder="1"/>
    <xf numFmtId="173" fontId="58" fillId="0" borderId="35" xfId="8" applyNumberFormat="1" applyFont="1" applyBorder="1"/>
    <xf numFmtId="173" fontId="58" fillId="0" borderId="61" xfId="8" applyNumberFormat="1" applyFont="1" applyBorder="1"/>
    <xf numFmtId="173" fontId="58" fillId="0" borderId="24" xfId="8" applyNumberFormat="1" applyFont="1" applyBorder="1"/>
    <xf numFmtId="173" fontId="58" fillId="0" borderId="32" xfId="8" applyNumberFormat="1" applyFont="1" applyBorder="1"/>
    <xf numFmtId="173" fontId="58" fillId="0" borderId="25" xfId="8" applyNumberFormat="1" applyFont="1" applyBorder="1"/>
    <xf numFmtId="173" fontId="58" fillId="0" borderId="77" xfId="8" applyNumberFormat="1" applyFont="1" applyBorder="1"/>
    <xf numFmtId="173" fontId="58" fillId="0" borderId="33" xfId="8" applyNumberFormat="1" applyFont="1" applyBorder="1"/>
    <xf numFmtId="173" fontId="58" fillId="0" borderId="78" xfId="8" applyNumberFormat="1" applyFont="1" applyBorder="1"/>
    <xf numFmtId="173" fontId="55" fillId="7" borderId="46" xfId="8" applyNumberFormat="1" applyFont="1" applyFill="1" applyBorder="1"/>
    <xf numFmtId="173" fontId="43" fillId="7" borderId="71" xfId="8" applyNumberFormat="1" applyFont="1" applyFill="1" applyBorder="1"/>
    <xf numFmtId="173" fontId="59" fillId="7" borderId="71" xfId="8" applyNumberFormat="1" applyFont="1" applyFill="1" applyBorder="1"/>
    <xf numFmtId="173" fontId="43" fillId="7" borderId="79" xfId="8" applyNumberFormat="1" applyFont="1" applyFill="1" applyBorder="1"/>
    <xf numFmtId="173" fontId="55" fillId="8" borderId="46" xfId="8" applyNumberFormat="1" applyFont="1" applyFill="1" applyBorder="1"/>
    <xf numFmtId="173" fontId="43" fillId="8" borderId="63" xfId="8" applyNumberFormat="1" applyFont="1" applyFill="1" applyBorder="1"/>
    <xf numFmtId="173" fontId="43" fillId="8" borderId="69" xfId="8" applyNumberFormat="1" applyFont="1" applyFill="1" applyBorder="1"/>
    <xf numFmtId="173" fontId="37" fillId="7" borderId="49" xfId="8" applyNumberFormat="1" applyFont="1" applyFill="1" applyBorder="1" applyAlignment="1">
      <alignment horizontal="center" vertical="center"/>
    </xf>
    <xf numFmtId="173" fontId="58" fillId="0" borderId="26" xfId="8" applyNumberFormat="1" applyFont="1" applyBorder="1"/>
    <xf numFmtId="173" fontId="58" fillId="0" borderId="27" xfId="8" applyNumberFormat="1" applyFont="1" applyBorder="1"/>
    <xf numFmtId="173" fontId="58" fillId="0" borderId="28" xfId="8" applyNumberFormat="1" applyFont="1" applyBorder="1"/>
    <xf numFmtId="0" fontId="60" fillId="0" borderId="24" xfId="0" applyFont="1" applyBorder="1" applyAlignment="1">
      <alignment horizontal="center" vertical="center"/>
    </xf>
    <xf numFmtId="0" fontId="60" fillId="0" borderId="32" xfId="0" applyFont="1" applyBorder="1" applyAlignment="1">
      <alignment horizontal="center" vertical="center"/>
    </xf>
    <xf numFmtId="0" fontId="60" fillId="0" borderId="25" xfId="0" applyFont="1" applyBorder="1" applyAlignment="1">
      <alignment horizontal="center" vertical="center"/>
    </xf>
    <xf numFmtId="0" fontId="61" fillId="0" borderId="58" xfId="0" applyFont="1" applyBorder="1" applyAlignment="1">
      <alignment horizontal="center" vertical="center"/>
    </xf>
    <xf numFmtId="0" fontId="61" fillId="0" borderId="63" xfId="0" applyFont="1" applyBorder="1" applyAlignment="1">
      <alignment horizontal="center" vertical="center"/>
    </xf>
    <xf numFmtId="0" fontId="61" fillId="0" borderId="67" xfId="0" applyFont="1" applyBorder="1" applyAlignment="1">
      <alignment horizontal="center" vertical="center"/>
    </xf>
    <xf numFmtId="0" fontId="60" fillId="0" borderId="0" xfId="0" applyFont="1" applyAlignment="1">
      <alignment vertical="center"/>
    </xf>
    <xf numFmtId="173" fontId="62" fillId="7" borderId="24" xfId="8" applyNumberFormat="1" applyFont="1" applyFill="1" applyBorder="1" applyAlignment="1">
      <alignment vertical="center"/>
    </xf>
    <xf numFmtId="173" fontId="62" fillId="7" borderId="32" xfId="8" applyNumberFormat="1" applyFont="1" applyFill="1" applyBorder="1" applyAlignment="1">
      <alignment vertical="center"/>
    </xf>
    <xf numFmtId="169" fontId="62" fillId="7" borderId="32" xfId="8" applyNumberFormat="1" applyFont="1" applyFill="1" applyBorder="1" applyAlignment="1">
      <alignment vertical="center"/>
    </xf>
    <xf numFmtId="169" fontId="63" fillId="7" borderId="32" xfId="8" applyNumberFormat="1" applyFont="1" applyFill="1" applyBorder="1" applyAlignment="1">
      <alignment vertical="center"/>
    </xf>
    <xf numFmtId="169" fontId="62" fillId="7" borderId="22" xfId="8" applyNumberFormat="1" applyFont="1" applyFill="1" applyBorder="1" applyAlignment="1">
      <alignment vertical="center"/>
    </xf>
    <xf numFmtId="0" fontId="60" fillId="9" borderId="24" xfId="0" applyFont="1" applyFill="1" applyBorder="1" applyAlignment="1">
      <alignment vertical="center"/>
    </xf>
    <xf numFmtId="0" fontId="64" fillId="9" borderId="32" xfId="11" applyFont="1" applyFill="1" applyBorder="1" applyAlignment="1">
      <alignment horizontal="right" vertical="center"/>
    </xf>
    <xf numFmtId="169" fontId="60" fillId="9" borderId="32" xfId="8" applyNumberFormat="1" applyFont="1" applyFill="1" applyBorder="1" applyAlignment="1">
      <alignment vertical="center"/>
    </xf>
    <xf numFmtId="0" fontId="61" fillId="9" borderId="25" xfId="0" applyFont="1" applyFill="1" applyBorder="1" applyAlignment="1">
      <alignment vertical="center"/>
    </xf>
    <xf numFmtId="0" fontId="60" fillId="10" borderId="29" xfId="0" applyFont="1" applyFill="1" applyBorder="1" applyAlignment="1">
      <alignment vertical="center"/>
    </xf>
    <xf numFmtId="0" fontId="60" fillId="10" borderId="32" xfId="0" applyFont="1" applyFill="1" applyBorder="1" applyAlignment="1">
      <alignment vertical="center"/>
    </xf>
    <xf numFmtId="169" fontId="60" fillId="10" borderId="32" xfId="8" applyNumberFormat="1" applyFont="1" applyFill="1" applyBorder="1" applyAlignment="1">
      <alignment vertical="center"/>
    </xf>
    <xf numFmtId="0" fontId="61" fillId="10" borderId="25" xfId="0" applyFont="1" applyFill="1" applyBorder="1" applyAlignment="1">
      <alignment vertical="center"/>
    </xf>
    <xf numFmtId="0" fontId="60" fillId="8" borderId="29" xfId="0" applyFont="1" applyFill="1" applyBorder="1" applyAlignment="1">
      <alignment vertical="center"/>
    </xf>
    <xf numFmtId="169" fontId="60" fillId="8" borderId="32" xfId="8" applyNumberFormat="1" applyFont="1" applyFill="1" applyBorder="1" applyAlignment="1">
      <alignment vertical="center"/>
    </xf>
    <xf numFmtId="0" fontId="61" fillId="8" borderId="25" xfId="0" applyFont="1" applyFill="1" applyBorder="1" applyAlignment="1">
      <alignment vertical="center"/>
    </xf>
    <xf numFmtId="173" fontId="63" fillId="0" borderId="24" xfId="8" applyNumberFormat="1" applyFont="1" applyBorder="1" applyAlignment="1">
      <alignment vertical="center"/>
    </xf>
    <xf numFmtId="169" fontId="63" fillId="0" borderId="25" xfId="8" applyNumberFormat="1" applyFont="1" applyBorder="1" applyAlignment="1">
      <alignment vertical="center"/>
    </xf>
    <xf numFmtId="169" fontId="63" fillId="0" borderId="63" xfId="8" applyNumberFormat="1" applyFont="1" applyBorder="1" applyAlignment="1">
      <alignment horizontal="center" vertical="center"/>
    </xf>
    <xf numFmtId="0" fontId="61" fillId="0" borderId="65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169" fontId="46" fillId="7" borderId="32" xfId="8" applyNumberFormat="1" applyFont="1" applyFill="1" applyBorder="1" applyAlignment="1">
      <alignment vertical="center"/>
    </xf>
    <xf numFmtId="0" fontId="0" fillId="0" borderId="6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173" fontId="45" fillId="7" borderId="11" xfId="8" applyNumberFormat="1" applyFont="1" applyFill="1" applyBorder="1" applyAlignment="1">
      <alignment vertical="center"/>
    </xf>
    <xf numFmtId="173" fontId="45" fillId="7" borderId="12" xfId="8" applyNumberFormat="1" applyFont="1" applyFill="1" applyBorder="1" applyAlignment="1">
      <alignment vertical="center"/>
    </xf>
    <xf numFmtId="169" fontId="45" fillId="7" borderId="12" xfId="8" applyNumberFormat="1" applyFont="1" applyFill="1" applyBorder="1" applyAlignment="1">
      <alignment vertical="center"/>
    </xf>
    <xf numFmtId="169" fontId="46" fillId="7" borderId="12" xfId="8" applyNumberFormat="1" applyFont="1" applyFill="1" applyBorder="1" applyAlignment="1">
      <alignment vertical="center"/>
    </xf>
    <xf numFmtId="169" fontId="45" fillId="7" borderId="42" xfId="8" applyNumberFormat="1" applyFont="1" applyFill="1" applyBorder="1" applyAlignment="1">
      <alignment vertical="center"/>
    </xf>
    <xf numFmtId="0" fontId="0" fillId="9" borderId="60" xfId="0" applyFill="1" applyBorder="1" applyAlignment="1">
      <alignment vertical="center"/>
    </xf>
    <xf numFmtId="0" fontId="9" fillId="9" borderId="35" xfId="11" applyFont="1" applyFill="1" applyBorder="1" applyAlignment="1">
      <alignment horizontal="right" vertical="center"/>
    </xf>
    <xf numFmtId="169" fontId="0" fillId="9" borderId="35" xfId="8" applyNumberFormat="1" applyFont="1" applyFill="1" applyBorder="1" applyAlignment="1">
      <alignment vertical="center"/>
    </xf>
    <xf numFmtId="0" fontId="37" fillId="9" borderId="61" xfId="0" applyFont="1" applyFill="1" applyBorder="1" applyAlignment="1">
      <alignment vertical="center"/>
    </xf>
    <xf numFmtId="0" fontId="0" fillId="10" borderId="73" xfId="0" applyFill="1" applyBorder="1" applyAlignment="1">
      <alignment vertical="center"/>
    </xf>
    <xf numFmtId="0" fontId="0" fillId="10" borderId="12" xfId="0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0" fontId="37" fillId="10" borderId="13" xfId="0" applyFont="1" applyFill="1" applyBorder="1" applyAlignment="1">
      <alignment vertical="center"/>
    </xf>
    <xf numFmtId="0" fontId="0" fillId="8" borderId="73" xfId="0" applyFill="1" applyBorder="1" applyAlignment="1">
      <alignment vertical="center"/>
    </xf>
    <xf numFmtId="169" fontId="0" fillId="8" borderId="12" xfId="8" applyNumberFormat="1" applyFont="1" applyFill="1" applyBorder="1" applyAlignment="1">
      <alignment vertical="center"/>
    </xf>
    <xf numFmtId="0" fontId="37" fillId="8" borderId="13" xfId="0" applyFont="1" applyFill="1" applyBorder="1" applyAlignment="1">
      <alignment vertical="center"/>
    </xf>
    <xf numFmtId="173" fontId="46" fillId="0" borderId="11" xfId="8" applyNumberFormat="1" applyFont="1" applyBorder="1" applyAlignment="1">
      <alignment vertical="center"/>
    </xf>
    <xf numFmtId="169" fontId="46" fillId="0" borderId="13" xfId="8" applyNumberFormat="1" applyFont="1" applyBorder="1" applyAlignment="1">
      <alignment vertical="center"/>
    </xf>
    <xf numFmtId="169" fontId="46" fillId="0" borderId="69" xfId="8" applyNumberFormat="1" applyFont="1" applyBorder="1" applyAlignment="1">
      <alignment horizontal="center" vertical="center"/>
    </xf>
    <xf numFmtId="0" fontId="37" fillId="0" borderId="70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173" fontId="46" fillId="0" borderId="60" xfId="8" applyNumberFormat="1" applyFont="1" applyBorder="1" applyAlignment="1">
      <alignment vertical="center"/>
    </xf>
    <xf numFmtId="169" fontId="46" fillId="0" borderId="61" xfId="8" applyNumberFormat="1" applyFont="1" applyBorder="1" applyAlignment="1">
      <alignment vertical="center"/>
    </xf>
    <xf numFmtId="173" fontId="48" fillId="0" borderId="24" xfId="8" applyNumberFormat="1" applyFont="1" applyBorder="1" applyAlignment="1">
      <alignment vertical="center"/>
    </xf>
    <xf numFmtId="169" fontId="48" fillId="0" borderId="25" xfId="8" applyNumberFormat="1" applyFont="1" applyBorder="1" applyAlignment="1">
      <alignment vertical="center"/>
    </xf>
    <xf numFmtId="173" fontId="48" fillId="0" borderId="26" xfId="8" applyNumberFormat="1" applyFont="1" applyBorder="1" applyAlignment="1">
      <alignment vertical="center"/>
    </xf>
    <xf numFmtId="169" fontId="48" fillId="0" borderId="28" xfId="8" applyNumberFormat="1" applyFont="1" applyBorder="1" applyAlignment="1">
      <alignment vertical="center"/>
    </xf>
    <xf numFmtId="0" fontId="47" fillId="0" borderId="65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173" fontId="50" fillId="7" borderId="24" xfId="8" applyNumberFormat="1" applyFont="1" applyFill="1" applyBorder="1" applyAlignment="1">
      <alignment vertical="center"/>
    </xf>
    <xf numFmtId="173" fontId="50" fillId="7" borderId="32" xfId="8" applyNumberFormat="1" applyFont="1" applyFill="1" applyBorder="1" applyAlignment="1">
      <alignment vertical="center"/>
    </xf>
    <xf numFmtId="169" fontId="50" fillId="7" borderId="22" xfId="8" applyNumberFormat="1" applyFont="1" applyFill="1" applyBorder="1" applyAlignment="1">
      <alignment vertical="center"/>
    </xf>
    <xf numFmtId="0" fontId="51" fillId="9" borderId="24" xfId="0" applyFont="1" applyFill="1" applyBorder="1" applyAlignment="1">
      <alignment vertical="center"/>
    </xf>
    <xf numFmtId="0" fontId="65" fillId="9" borderId="32" xfId="11" applyFont="1" applyFill="1" applyBorder="1" applyAlignment="1">
      <alignment horizontal="right" vertical="center"/>
    </xf>
    <xf numFmtId="169" fontId="51" fillId="9" borderId="32" xfId="8" applyNumberFormat="1" applyFont="1" applyFill="1" applyBorder="1" applyAlignment="1">
      <alignment vertical="center"/>
    </xf>
    <xf numFmtId="0" fontId="47" fillId="9" borderId="25" xfId="0" applyFont="1" applyFill="1" applyBorder="1" applyAlignment="1">
      <alignment vertical="center"/>
    </xf>
    <xf numFmtId="0" fontId="51" fillId="10" borderId="29" xfId="0" applyFont="1" applyFill="1" applyBorder="1" applyAlignment="1">
      <alignment vertical="center"/>
    </xf>
    <xf numFmtId="0" fontId="51" fillId="10" borderId="32" xfId="0" applyFont="1" applyFill="1" applyBorder="1" applyAlignment="1">
      <alignment vertical="center"/>
    </xf>
    <xf numFmtId="169" fontId="51" fillId="10" borderId="32" xfId="8" applyNumberFormat="1" applyFont="1" applyFill="1" applyBorder="1" applyAlignment="1">
      <alignment vertical="center"/>
    </xf>
    <xf numFmtId="0" fontId="47" fillId="10" borderId="25" xfId="0" applyFont="1" applyFill="1" applyBorder="1" applyAlignment="1">
      <alignment vertical="center"/>
    </xf>
    <xf numFmtId="0" fontId="51" fillId="8" borderId="29" xfId="0" applyFont="1" applyFill="1" applyBorder="1" applyAlignment="1">
      <alignment vertical="center"/>
    </xf>
    <xf numFmtId="169" fontId="51" fillId="8" borderId="32" xfId="8" applyNumberFormat="1" applyFont="1" applyFill="1" applyBorder="1" applyAlignment="1">
      <alignment vertical="center"/>
    </xf>
    <xf numFmtId="0" fontId="47" fillId="8" borderId="25" xfId="0" applyFont="1" applyFill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1" fontId="16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right" vertical="center"/>
    </xf>
    <xf numFmtId="1" fontId="14" fillId="0" borderId="0" xfId="0" applyNumberFormat="1" applyFont="1" applyAlignment="1">
      <alignment horizontal="left"/>
    </xf>
    <xf numFmtId="169" fontId="0" fillId="0" borderId="0" xfId="8" applyNumberFormat="1" applyFont="1"/>
    <xf numFmtId="0" fontId="37" fillId="0" borderId="0" xfId="0" applyFont="1"/>
    <xf numFmtId="0" fontId="16" fillId="0" borderId="0" xfId="0" pivotButton="1" applyFont="1" applyAlignment="1">
      <alignment horizontal="center"/>
    </xf>
    <xf numFmtId="0" fontId="16" fillId="0" borderId="0" xfId="0" applyFont="1" applyAlignment="1">
      <alignment horizontal="center"/>
    </xf>
    <xf numFmtId="0" fontId="9" fillId="0" borderId="32" xfId="0" applyFont="1" applyBorder="1"/>
    <xf numFmtId="0" fontId="15" fillId="0" borderId="32" xfId="0" pivotButton="1" applyFont="1" applyBorder="1"/>
    <xf numFmtId="0" fontId="15" fillId="0" borderId="32" xfId="0" applyFont="1" applyBorder="1"/>
    <xf numFmtId="0" fontId="23" fillId="0" borderId="32" xfId="0" pivotButton="1" applyFont="1" applyBorder="1"/>
    <xf numFmtId="0" fontId="15" fillId="0" borderId="32" xfId="0" applyFont="1" applyBorder="1" applyAlignment="1">
      <alignment horizontal="center"/>
    </xf>
    <xf numFmtId="0" fontId="16" fillId="0" borderId="32" xfId="0" applyFont="1" applyBorder="1"/>
    <xf numFmtId="169" fontId="16" fillId="0" borderId="32" xfId="0" applyNumberFormat="1" applyFont="1" applyBorder="1"/>
    <xf numFmtId="0" fontId="9" fillId="0" borderId="0" xfId="0" pivotButton="1" applyFont="1"/>
    <xf numFmtId="0" fontId="32" fillId="0" borderId="0" xfId="0" applyFont="1"/>
    <xf numFmtId="169" fontId="9" fillId="0" borderId="32" xfId="0" applyNumberFormat="1" applyFont="1" applyBorder="1"/>
    <xf numFmtId="0" fontId="32" fillId="0" borderId="0" xfId="0" applyFont="1" applyAlignment="1">
      <alignment horizontal="center" vertical="center" wrapText="1"/>
    </xf>
    <xf numFmtId="0" fontId="9" fillId="0" borderId="24" xfId="0" applyFont="1" applyBorder="1"/>
    <xf numFmtId="166" fontId="9" fillId="0" borderId="25" xfId="0" applyNumberFormat="1" applyFont="1" applyBorder="1"/>
    <xf numFmtId="0" fontId="15" fillId="0" borderId="0" xfId="0" pivotButton="1" applyFont="1"/>
    <xf numFmtId="166" fontId="15" fillId="0" borderId="32" xfId="0" applyNumberFormat="1" applyFont="1" applyBorder="1"/>
    <xf numFmtId="0" fontId="32" fillId="0" borderId="50" xfId="0" pivotButton="1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39" xfId="0" applyFont="1" applyBorder="1"/>
    <xf numFmtId="0" fontId="32" fillId="0" borderId="41" xfId="0" applyFont="1" applyBorder="1"/>
    <xf numFmtId="169" fontId="32" fillId="0" borderId="40" xfId="0" applyNumberFormat="1" applyFont="1" applyBorder="1"/>
    <xf numFmtId="166" fontId="32" fillId="0" borderId="41" xfId="0" applyNumberFormat="1" applyFont="1" applyBorder="1"/>
    <xf numFmtId="0" fontId="9" fillId="0" borderId="11" xfId="0" applyFont="1" applyBorder="1"/>
    <xf numFmtId="0" fontId="9" fillId="0" borderId="12" xfId="0" applyFont="1" applyBorder="1"/>
    <xf numFmtId="169" fontId="9" fillId="0" borderId="12" xfId="0" applyNumberFormat="1" applyFont="1" applyBorder="1"/>
    <xf numFmtId="166" fontId="9" fillId="0" borderId="13" xfId="0" applyNumberFormat="1" applyFont="1" applyBorder="1"/>
    <xf numFmtId="0" fontId="9" fillId="0" borderId="26" xfId="0" applyFont="1" applyBorder="1"/>
    <xf numFmtId="0" fontId="9" fillId="0" borderId="27" xfId="0" applyFont="1" applyBorder="1"/>
    <xf numFmtId="169" fontId="9" fillId="0" borderId="27" xfId="0" applyNumberFormat="1" applyFont="1" applyBorder="1"/>
    <xf numFmtId="166" fontId="9" fillId="0" borderId="28" xfId="0" applyNumberFormat="1" applyFont="1" applyBorder="1"/>
    <xf numFmtId="0" fontId="14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2" fillId="0" borderId="0" xfId="11" applyFont="1" applyAlignment="1">
      <alignment horizontal="center" vertical="center"/>
    </xf>
    <xf numFmtId="0" fontId="42" fillId="2" borderId="0" xfId="11" applyFont="1" applyFill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73" fontId="37" fillId="7" borderId="49" xfId="8" applyNumberFormat="1" applyFont="1" applyFill="1" applyBorder="1" applyAlignment="1">
      <alignment horizontal="center" vertical="center" wrapText="1"/>
    </xf>
    <xf numFmtId="173" fontId="37" fillId="7" borderId="51" xfId="8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44" fillId="7" borderId="54" xfId="0" applyFont="1" applyFill="1" applyBorder="1" applyAlignment="1">
      <alignment horizontal="center" vertical="center" wrapText="1"/>
    </xf>
    <xf numFmtId="0" fontId="44" fillId="7" borderId="51" xfId="0" applyFont="1" applyFill="1" applyBorder="1" applyAlignment="1">
      <alignment horizontal="center" vertical="center" wrapText="1"/>
    </xf>
    <xf numFmtId="169" fontId="37" fillId="9" borderId="49" xfId="8" applyNumberFormat="1" applyFont="1" applyFill="1" applyBorder="1" applyAlignment="1">
      <alignment horizontal="center" vertical="center"/>
    </xf>
    <xf numFmtId="169" fontId="37" fillId="9" borderId="54" xfId="8" applyNumberFormat="1" applyFont="1" applyFill="1" applyBorder="1" applyAlignment="1">
      <alignment horizontal="center" vertical="center"/>
    </xf>
    <xf numFmtId="169" fontId="37" fillId="9" borderId="51" xfId="8" applyNumberFormat="1" applyFont="1" applyFill="1" applyBorder="1" applyAlignment="1">
      <alignment horizontal="center" vertical="center"/>
    </xf>
    <xf numFmtId="169" fontId="37" fillId="10" borderId="54" xfId="8" applyNumberFormat="1" applyFont="1" applyFill="1" applyBorder="1" applyAlignment="1">
      <alignment horizontal="center" vertical="center"/>
    </xf>
    <xf numFmtId="169" fontId="37" fillId="10" borderId="51" xfId="8" applyNumberFormat="1" applyFont="1" applyFill="1" applyBorder="1" applyAlignment="1">
      <alignment horizontal="center" vertical="center"/>
    </xf>
    <xf numFmtId="169" fontId="37" fillId="8" borderId="54" xfId="8" applyNumberFormat="1" applyFont="1" applyFill="1" applyBorder="1" applyAlignment="1">
      <alignment horizontal="center" vertical="center"/>
    </xf>
    <xf numFmtId="169" fontId="37" fillId="8" borderId="51" xfId="8" applyNumberFormat="1" applyFont="1" applyFill="1" applyBorder="1" applyAlignment="1">
      <alignment horizontal="center" vertical="center"/>
    </xf>
    <xf numFmtId="169" fontId="37" fillId="7" borderId="50" xfId="8" applyNumberFormat="1" applyFont="1" applyFill="1" applyBorder="1" applyAlignment="1">
      <alignment horizontal="center" vertical="center" wrapText="1"/>
    </xf>
    <xf numFmtId="169" fontId="37" fillId="7" borderId="74" xfId="8" applyNumberFormat="1" applyFont="1" applyFill="1" applyBorder="1" applyAlignment="1">
      <alignment horizontal="center" vertical="center" wrapText="1"/>
    </xf>
    <xf numFmtId="169" fontId="37" fillId="7" borderId="8" xfId="8" applyNumberFormat="1" applyFont="1" applyFill="1" applyBorder="1" applyAlignment="1">
      <alignment horizontal="center" vertical="center" wrapText="1"/>
    </xf>
    <xf numFmtId="169" fontId="37" fillId="7" borderId="9" xfId="8" applyNumberFormat="1" applyFont="1" applyFill="1" applyBorder="1" applyAlignment="1">
      <alignment horizontal="center" vertical="center" wrapText="1"/>
    </xf>
    <xf numFmtId="169" fontId="37" fillId="7" borderId="10" xfId="8" applyNumberFormat="1" applyFont="1" applyFill="1" applyBorder="1" applyAlignment="1">
      <alignment horizontal="center" vertical="center" wrapText="1"/>
    </xf>
    <xf numFmtId="169" fontId="37" fillId="7" borderId="52" xfId="8" applyNumberFormat="1" applyFont="1" applyFill="1" applyBorder="1" applyAlignment="1">
      <alignment horizontal="center" vertical="center" wrapText="1"/>
    </xf>
    <xf numFmtId="169" fontId="37" fillId="7" borderId="47" xfId="8" applyNumberFormat="1" applyFont="1" applyFill="1" applyBorder="1" applyAlignment="1">
      <alignment horizontal="center" vertical="center" wrapText="1"/>
    </xf>
    <xf numFmtId="169" fontId="37" fillId="7" borderId="53" xfId="8" applyNumberFormat="1" applyFont="1" applyFill="1" applyBorder="1" applyAlignment="1">
      <alignment horizontal="center" vertical="center" wrapText="1"/>
    </xf>
    <xf numFmtId="173" fontId="55" fillId="7" borderId="49" xfId="8" applyNumberFormat="1" applyFont="1" applyFill="1" applyBorder="1" applyAlignment="1">
      <alignment horizontal="center" vertical="center" wrapText="1"/>
    </xf>
    <xf numFmtId="173" fontId="55" fillId="7" borderId="54" xfId="8" applyNumberFormat="1" applyFont="1" applyFill="1" applyBorder="1" applyAlignment="1">
      <alignment horizontal="center" vertical="center" wrapText="1"/>
    </xf>
    <xf numFmtId="173" fontId="55" fillId="7" borderId="51" xfId="8" applyNumberFormat="1" applyFont="1" applyFill="1" applyBorder="1" applyAlignment="1">
      <alignment horizontal="center" vertical="center" wrapText="1"/>
    </xf>
    <xf numFmtId="0" fontId="55" fillId="0" borderId="49" xfId="0" applyFont="1" applyBorder="1" applyAlignment="1">
      <alignment horizontal="left" vertical="center"/>
    </xf>
    <xf numFmtId="0" fontId="55" fillId="0" borderId="54" xfId="0" applyFont="1" applyBorder="1" applyAlignment="1">
      <alignment horizontal="left" vertical="center"/>
    </xf>
    <xf numFmtId="173" fontId="55" fillId="8" borderId="49" xfId="8" applyNumberFormat="1" applyFont="1" applyFill="1" applyBorder="1" applyAlignment="1">
      <alignment horizontal="center" vertical="center" wrapText="1"/>
    </xf>
    <xf numFmtId="173" fontId="55" fillId="8" borderId="54" xfId="8" applyNumberFormat="1" applyFont="1" applyFill="1" applyBorder="1" applyAlignment="1">
      <alignment horizontal="center" vertical="center" wrapText="1"/>
    </xf>
    <xf numFmtId="173" fontId="55" fillId="8" borderId="51" xfId="8" applyNumberFormat="1" applyFont="1" applyFill="1" applyBorder="1" applyAlignment="1">
      <alignment horizontal="center" vertical="center" wrapText="1"/>
    </xf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1334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1333"/>
    </tableStyle>
    <tableStyle name="PivotTable Style 2" table="0" count="2" xr9:uid="{00000000-0011-0000-FFFF-FFFF01000000}">
      <tableStyleElement type="wholeTable" dxfId="1332"/>
      <tableStyleElement type="headerRow" dxfId="1331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dri Roets" id="{23DDE6E1-5062-40FA-8B8D-0534AF7402DD}" userId="S::Adri.Roets@wbsalt.com::66aa90aa-fbe5-4349-8178-e833c48a6483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inz Pfeiffer" refreshedDate="46103.401627662039" createdVersion="8" refreshedVersion="8" minRefreshableVersion="3" recordCount="4689" xr:uid="{6B479A9B-1878-4C83-A67E-F68B9EB0F589}">
  <cacheSource type="worksheet">
    <worksheetSource ref="A1:M5674" sheet="DATA ENTRY"/>
  </cacheSource>
  <cacheFields count="13">
    <cacheField name="Competition" numFmtId="0">
      <sharedItems containsBlank="1" count="11">
        <s v="2024-NAT-01"/>
        <s v="2024-NAT-02"/>
        <s v="2024-NAT-03"/>
        <s v=""/>
        <s v="2025-NAT-01"/>
        <s v="2025-NAT-02"/>
        <s v="2025-NAT-03"/>
        <s v="2026-NAT-01"/>
        <s v="2026-NAT-02"/>
        <s v="2026-NAT-03"/>
        <m/>
      </sharedItems>
    </cacheField>
    <cacheField name="Date" numFmtId="167">
      <sharedItems containsDate="1" containsBlank="1" containsMixedTypes="1" minDate="2024-03-21T00:00:00" maxDate="2026-03-22T00:00:00"/>
    </cacheField>
    <cacheField name="Venue" numFmtId="0">
      <sharedItems containsBlank="1"/>
    </cacheField>
    <cacheField name="ID" numFmtId="0">
      <sharedItems containsBlank="1" count="208">
        <s v="N0583"/>
        <s v="N0462"/>
        <s v="N0834"/>
        <s v="N0052"/>
        <s v="N0464"/>
        <s v="N0183"/>
        <s v="N0611"/>
        <s v="N0215"/>
        <s v="N0502"/>
        <s v="N0392"/>
        <s v="N0713"/>
        <s v="N0135"/>
        <s v="N0219"/>
        <s v="N0860"/>
        <s v="N0637"/>
        <s v="N0667"/>
        <s v="N0736"/>
        <s v="N0851"/>
        <s v="N0588"/>
        <s v="N0095"/>
        <s v="N0709"/>
        <s v="N0693"/>
        <s v="N0195"/>
        <s v="N0026"/>
        <s v="N0404"/>
        <s v="N0001"/>
        <s v="N0117"/>
        <s v="N0531"/>
        <s v="N0002"/>
        <s v="N0540"/>
        <s v="N0496"/>
        <s v="N0769"/>
        <s v="N0019"/>
        <s v="N0644"/>
        <s v="N0141"/>
        <s v="N0037"/>
        <s v="N0366"/>
        <s v="N0485"/>
        <s v="N0013"/>
        <s v="N0346"/>
        <s v="N0107"/>
        <s v="N0158"/>
        <s v="N0112"/>
        <s v="N0130"/>
        <s v="N0802"/>
        <s v="N0560"/>
        <s v="N0843"/>
        <s v="N0800"/>
        <s v="N0657"/>
        <s v="N0122"/>
        <s v="N0224"/>
        <s v="N0793"/>
        <s v="N0307"/>
        <s v="N0007"/>
        <s v="N0119"/>
        <s v="N0044"/>
        <s v="N0150"/>
        <s v="N0180"/>
        <s v="N0658"/>
        <s v="N0847"/>
        <s v="N0315"/>
        <s v="N0501"/>
        <s v="N0068"/>
        <s v="N0573"/>
        <s v="N0211"/>
        <s v="N0275"/>
        <s v="N0610"/>
        <s v="N0069"/>
        <s v="N0696"/>
        <s v="N0290"/>
        <s v="N0687"/>
        <s v="N0371"/>
        <s v="N0254"/>
        <s v="N0401"/>
        <s v="N0663"/>
        <s v="N0022"/>
        <s v="N0259"/>
        <s v="N0179"/>
        <s v="N0045"/>
        <s v="N0257"/>
        <s v="N0129"/>
        <s v="N0050"/>
        <s v="N0790"/>
        <s v="N0546"/>
        <s v="n0194"/>
        <s v="N0844"/>
        <s v="N0270"/>
        <s v="N0277"/>
        <s v="N0262"/>
        <s v="N0777"/>
        <s v="N0243"/>
        <s v="N0730"/>
        <s v="N0816"/>
        <s v="N0093"/>
        <s v="N0779"/>
        <s v="N0778"/>
        <s v="N0699"/>
        <s v="N0822"/>
        <s v="N0238"/>
        <s v="N0731"/>
        <s v="N0678"/>
        <s v="N0774"/>
        <s v="N0867"/>
        <s v="N0855"/>
        <s v="N0100"/>
        <s v="N0622"/>
        <s v="N0332"/>
        <s v="N0643"/>
        <s v="N0580"/>
        <s v="N0879"/>
        <s v="N0124"/>
        <s v="N0773"/>
        <s v="N0873"/>
        <s v="N0375"/>
        <s v="N0084"/>
        <s v="N0764"/>
        <s v="N0669"/>
        <s v="N0071"/>
        <s v="N0444"/>
        <s v="N0108"/>
        <s v="N0066"/>
        <s v="N0016"/>
        <s v="N0279"/>
        <s v="N0369"/>
        <s v="N0396"/>
        <s v="N0295"/>
        <s v="N0014"/>
        <s v="N0589"/>
        <m/>
        <s v="N0208"/>
        <s v="N0145"/>
        <s v="N0011"/>
        <s v="N0761"/>
        <s v="N0460"/>
        <s v="N0234"/>
        <s v="N0136"/>
        <s v="N0091"/>
        <s v="N0173"/>
        <s v="N0246"/>
        <s v="N0035"/>
        <s v="N0704"/>
        <s v="N0167"/>
        <s v="N0688"/>
        <s v="N0783"/>
        <s v="N0487"/>
        <s v="N0407"/>
        <s v="N0031"/>
        <s v="N0482"/>
        <s v="N0882"/>
        <s v="N0381"/>
        <s v="N0429"/>
        <s v="N0434"/>
        <s v="N0178"/>
        <s v="N0756"/>
        <s v="N0283"/>
        <s v="N0447"/>
        <s v="N0513"/>
        <s v="N0385"/>
        <s v="N0512"/>
        <s v="N0297"/>
        <s v="N0491"/>
        <s v="N0230"/>
        <s v="N0336"/>
        <s v="N0772"/>
        <s v="N0148"/>
        <s v="N0770"/>
        <s v="N0365"/>
        <s v="N0805"/>
        <s v="N0415"/>
        <s v="N0819"/>
        <s v="N0236"/>
        <s v="N0453"/>
        <s v="N0703"/>
        <s v="N0833"/>
        <s v="N0628"/>
        <s v="N0489"/>
        <s v="N0517"/>
        <s v="N0042"/>
        <s v="N0564"/>
        <s v="N0245"/>
        <s v="N0441"/>
        <s v="N0285"/>
        <s v="N0499"/>
        <s v="N0105"/>
        <s v="N0685"/>
        <s v="N0848"/>
        <s v="N0870"/>
        <s v="N0817"/>
        <s v="N0863"/>
        <s v="N0674"/>
        <s v="N0458"/>
        <s v="N0791"/>
        <s v="N0074"/>
        <s v="N0020"/>
        <s v="N0300"/>
        <s v="N0340"/>
        <s v="N0139"/>
        <s v="N0849"/>
        <s v="N0675"/>
        <s v="N0771"/>
        <s v="N0597"/>
        <s v="N0792"/>
        <s v="N0832"/>
        <s v="N0188"/>
        <s v="N0624"/>
        <s v="N0626"/>
        <s v="N0237"/>
        <s v="N0198"/>
      </sharedItems>
    </cacheField>
    <cacheField name="Name" numFmtId="0">
      <sharedItems containsBlank="1" count="180">
        <s v="Karmen"/>
        <s v="Hannu"/>
        <s v="Frans"/>
        <s v="Clemens"/>
        <s v="Sarel"/>
        <s v="Ray"/>
        <s v="Jean"/>
        <s v="Loandro"/>
        <s v="Louis"/>
        <s v="Estian"/>
        <s v="Luan"/>
        <s v="Christel"/>
        <s v="Nadia"/>
        <s v="Adrian"/>
        <s v="Helmut"/>
        <s v="Nadine"/>
        <s v="Sylvia"/>
        <s v="Ricku"/>
        <s v="Lourens"/>
        <s v="Simen"/>
        <s v="Tiaan"/>
        <s v="Jacob"/>
        <s v="Johan"/>
        <s v="Renate"/>
        <s v="Philip"/>
        <s v="Andrew"/>
        <s v="Rudi(Jnr.)"/>
        <s v="Marco"/>
        <s v="Murray"/>
        <s v="Rudy"/>
        <s v="Sven"/>
        <s v="Mark"/>
        <s v="Uwe"/>
        <s v="Rodger"/>
        <s v="Andre"/>
        <s v="Lance"/>
        <s v="Stephan"/>
        <s v="Danie"/>
        <s v="Duan"/>
        <s v="Christo"/>
        <s v="Eugene"/>
        <s v="Johan Spyker"/>
        <s v="Immo"/>
        <s v="Morne"/>
        <s v="Juanne-Louis"/>
        <s v="Herman"/>
        <s v="Brian"/>
        <s v="Joe "/>
        <s v="Leon"/>
        <s v="Lindie"/>
        <s v="Elaine"/>
        <s v="Franco"/>
        <s v="Maritz Jnr"/>
        <s v="Stefni"/>
        <s v="Otto"/>
        <s v="Chris"/>
        <s v="Rinus"/>
        <s v="Willem C"/>
        <s v="Martinus"/>
        <s v="Maritz"/>
        <s v="Stefan"/>
        <s v="Heinrich"/>
        <s v="Barren"/>
        <s v="Henno"/>
        <s v="Grant"/>
        <s v="Henco"/>
        <s v="Allan"/>
        <s v="Warren"/>
        <s v="Henri"/>
        <s v="Chrisjan"/>
        <s v="Lu-Andre"/>
        <s v="Pieter"/>
        <s v="Sean"/>
        <s v="Iwan"/>
        <s v="Tian"/>
        <s v="Cecilia"/>
        <s v="Heiko Jnr"/>
        <s v="Christiaan"/>
        <s v="Jonandre"/>
        <s v="Ewald J."/>
        <s v="Frank"/>
        <s v="Dirk"/>
        <s v="Wikus"/>
        <s v="Burger"/>
        <s v="Wallace"/>
        <s v="Alberto"/>
        <s v="Megan"/>
        <s v="L'Wyk"/>
        <s v="Jayden"/>
        <s v="Maryna"/>
        <s v="Jacomine"/>
        <s v="Francois Jnr"/>
        <s v="Wentzel"/>
        <s v="Werner"/>
        <s v="Flippie"/>
        <s v="Emile "/>
        <s v="Frikkie"/>
        <s v="Martin"/>
        <s v="Stefan Jnr"/>
        <s v="Breggie"/>
        <s v="Nicolette"/>
        <s v="Cristiano"/>
        <s v="Sarah-Ann"/>
        <s v="Janco"/>
        <s v="Michael"/>
        <s v="Carlien"/>
        <s v="Marinda"/>
        <s v="Dian"/>
        <s v="Nols"/>
        <s v="Ras"/>
        <s v="Dean"/>
        <s v="Raymond"/>
        <s v="Bradd"/>
        <s v="Willem"/>
        <s v=""/>
        <s v="Adri"/>
        <s v="Hennie"/>
        <s v="Johan Mossie"/>
        <s v="Stefano"/>
        <s v="Jaco"/>
        <s v="Henning"/>
        <s v="Stewert"/>
        <s v="Deon"/>
        <s v="Karel"/>
        <s v="Phillip Eric"/>
        <s v="Kay"/>
        <s v="Mekayla"/>
        <s v="Domenique"/>
        <s v="Karel Anton"/>
        <s v="Renier"/>
        <s v="Emil"/>
        <s v="Archer"/>
        <s v="Alexander Albert"/>
        <s v="Luke"/>
        <s v="Detlef"/>
        <s v="Devon"/>
        <s v="JC"/>
        <s v="Kevin"/>
        <s v="Armand"/>
        <s v="Barend"/>
        <s v="Hanru"/>
        <s v="David"/>
        <s v="Louw"/>
        <s v="Sharne"/>
        <s v="Jean Pierre"/>
        <s v="Zillan"/>
        <s v="Gunther"/>
        <s v="Hannelie"/>
        <s v="Liam"/>
        <s v="Luca"/>
        <s v="Axel"/>
        <s v="Krynauw"/>
        <s v="Gawie"/>
        <s v="Johan Sampie"/>
        <s v="Andi"/>
        <s v="Andy"/>
        <s v="Ryan"/>
        <s v="Hendrik"/>
        <s v="Luigi"/>
        <s v="Marcus"/>
        <s v="Aschlin"/>
        <s v="Sonita"/>
        <s v="Scott"/>
        <s v="Jurgens"/>
        <s v="Riaan"/>
        <s v="Juvan"/>
        <s v="SW"/>
        <s v="Bianca"/>
        <s v="Danie Jnr"/>
        <s v="Reno"/>
        <s v="Corne"/>
        <s v="Izak"/>
        <s v="Ryno"/>
        <s v="Ernesto Jeff"/>
        <s v="William"/>
        <s v="Clifford Alexander"/>
        <s v="Neil"/>
        <s v="Lisa"/>
        <s v="Theuns"/>
        <m/>
      </sharedItems>
    </cacheField>
    <cacheField name="Surname" numFmtId="0">
      <sharedItems containsBlank="1" count="136">
        <s v="Mynhardt"/>
        <s v="Burger"/>
        <s v="Joubert"/>
        <s v="Deetlefs"/>
        <s v="Moody"/>
        <s v="Visser"/>
        <s v="Steenkamp"/>
        <s v="Arangies"/>
        <s v="Jacobs"/>
        <s v="Karstens"/>
        <s v="Dobberstein"/>
        <s v="Downing"/>
        <s v="Horn"/>
        <s v="Mans"/>
        <s v="Fourie"/>
        <s v="Andersen"/>
        <s v="Wasserfall"/>
        <s v="Fenaux"/>
        <s v="Agenbag"/>
        <s v="Gruttemeyer"/>
        <s v="Swartz"/>
        <s v="Van Schalkwyk"/>
        <s v="Klein"/>
        <s v="Lewis"/>
        <s v="Welzig"/>
        <s v="Van Der Merwe"/>
        <s v="Bornman"/>
        <s v="Bruwer"/>
        <s v="Hanssen"/>
        <s v="Herbst"/>
        <s v="Boon"/>
        <s v="Vermaak"/>
        <s v="Mills"/>
        <s v="Swanepoel"/>
        <s v="Van Zyl"/>
        <s v="Erasmus"/>
        <s v="Kotze"/>
        <s v="Senekal"/>
        <s v="Rautenbach"/>
        <s v="Van Wyk"/>
        <s v="Dresselhaus"/>
        <s v="Du Plessis"/>
        <s v="Grobler"/>
        <s v="Krauze"/>
        <s v="Curtis"/>
        <s v="Herman"/>
        <s v="Vorster"/>
        <s v="Feyerabend"/>
        <s v="Jansen Van Vuuren"/>
        <s v="De Jager"/>
        <s v="Van Der Westhuizen"/>
        <s v="Hauptfleisch"/>
        <s v="Schalkwyk"/>
        <s v="Venter"/>
        <s v="Snyman"/>
        <s v="Redelinghuys"/>
        <s v="Van Es"/>
        <s v="Knight"/>
        <s v="Langenstrassen"/>
        <s v="Deysel"/>
        <s v="Strydom"/>
        <s v="Potgieter"/>
        <s v="Duvenhage"/>
        <s v="Van Aarde"/>
        <s v="Van Den Heuvel"/>
        <s v="Mostert"/>
        <s v="Doll"/>
        <s v="Mertens"/>
        <s v="Oberholster"/>
        <s v="Hansen"/>
        <s v="Viljoen"/>
        <s v="Van Taak"/>
        <s v="Shepperson"/>
        <s v="Engelbrecht"/>
        <s v="Durant"/>
        <s v="Heath"/>
        <s v="Wolfaardt"/>
        <s v="Bezuidehout"/>
        <s v="Smal"/>
        <s v="Van Riet"/>
        <s v="Scheepers"/>
        <s v="Van Heerden"/>
        <s v="Ferreira"/>
        <s v="Cordier"/>
        <s v="Riekert"/>
        <s v="Du Preez"/>
        <s v="Schreuder"/>
        <s v="Bampton"/>
        <s v="Diedericks"/>
        <s v="Steyn"/>
        <s v="Parr"/>
        <s v="Neethling"/>
        <s v="Biller"/>
        <s v=""/>
        <s v="Roets"/>
        <s v="Strappazzon"/>
        <s v="Reimann"/>
        <s v="Bachran"/>
        <s v="Nell"/>
        <s v="Stehle"/>
        <s v="Van Niekerk"/>
        <s v="Munhardt Alberts"/>
        <s v="Prinsloo"/>
        <s v="Jansen"/>
        <s v="Heimstadt"/>
        <s v="Page"/>
        <s v="Gouws"/>
        <s v="Steynberg"/>
        <s v="Smith"/>
        <s v="Hugo"/>
        <s v="Du Pisani"/>
        <s v="Krauer"/>
        <s v="Kruger"/>
        <s v="Greeff"/>
        <s v="Bauwer"/>
        <s v="Malherbe"/>
        <s v="Wolmarans"/>
        <s v="Espag"/>
        <s v="Kirchner-Frankle"/>
        <s v="Losper"/>
        <s v="Hollander"/>
        <s v="Botha"/>
        <s v="Liebenberg"/>
        <s v="Dreyer"/>
        <s v="Koegelenberg"/>
        <s v="Dronia"/>
        <s v="Nel"/>
        <s v="Swart"/>
        <s v="Slabbert"/>
        <s v="Enslin"/>
        <s v="Brockman"/>
        <s v="Schickerling"/>
        <s v="Pretorius"/>
        <s v="Coetzee"/>
        <s v="Alberts"/>
        <m/>
      </sharedItems>
    </cacheField>
    <cacheField name="Status" numFmtId="0">
      <sharedItems containsBlank="1" count="15">
        <s v="Ladies Master"/>
        <s v="Men U/21"/>
        <s v="Men Veteran"/>
        <s v="Men Master"/>
        <s v="Men Senior"/>
        <s v="Men Grand Masters"/>
        <s v="Ladies Senior"/>
        <s v="Men Seniors / Ladies"/>
        <s v="Ladies Grand Masters"/>
        <s v="Men U/16"/>
        <s v="Men Senior / U/21"/>
        <s v="Ladies Veteran"/>
        <s v="Ladies U/16"/>
        <s v=""/>
        <m/>
      </sharedItems>
    </cacheField>
    <cacheField name="Team" numFmtId="0">
      <sharedItems containsBlank="1" count="24">
        <s v="xAtlantic Angling Club"/>
        <s v="Atlantic Angling Club"/>
        <s v="Benguella"/>
        <s v="Seagull Angling Club"/>
        <s v="Steenbras"/>
        <s v="xBenguella"/>
        <s v="Henties Bay"/>
        <s v="Welwitschia"/>
        <s v="Okahandja"/>
        <s v="Penguin"/>
        <s v="Orca Angling Club"/>
        <s v="Mako"/>
        <s v="xNamib Park"/>
        <s v="Namib Park"/>
        <s v="Otjiwarongo"/>
        <s v="xOkahandja"/>
        <s v="xOrca Angling Club"/>
        <s v="xOtjiwarongo"/>
        <s v="xPenguin"/>
        <s v="Walvis Bay"/>
        <s v="xWalvis Bay"/>
        <s v="xWelwitschia"/>
        <s v=""/>
        <m/>
      </sharedItems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containsInteger="1" minValue="26" maxValue="211"/>
    </cacheField>
    <cacheField name="kg" numFmtId="166">
      <sharedItems containsBlank="1" containsMixedTypes="1" containsNumber="1" minValue="0" maxValue="133.4"/>
    </cacheField>
    <cacheField name="Points" numFmtId="166">
      <sharedItems containsBlank="1" containsMixedTypes="1" containsNumber="1" minValue="0" maxValue="133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6103.420288773152" createdVersion="8" refreshedVersion="8" minRefreshableVersion="3" recordCount="4364" xr:uid="{229488BD-4AC8-4851-AC5E-0FFF73A17747}">
  <cacheSource type="worksheet">
    <worksheetSource ref="A1:M10000" sheet="DATA ENTRY"/>
  </cacheSource>
  <cacheFields count="13">
    <cacheField name="Competition" numFmtId="0">
      <sharedItems containsBlank="1" count="11">
        <s v="2024-NAT-01"/>
        <s v="2024-NAT-02"/>
        <s v="2024-NAT-03"/>
        <s v="2025-NAT-01"/>
        <s v="2025-NAT-02"/>
        <s v="2025-NAT-03"/>
        <s v="2026-NAT-01"/>
        <s v="2026-NAT-02"/>
        <s v="2026-NAT-03"/>
        <s v=""/>
        <m/>
      </sharedItems>
    </cacheField>
    <cacheField name="Date" numFmtId="167">
      <sharedItems containsDate="1" containsBlank="1" containsMixedTypes="1" minDate="2024-03-21T00:00:00" maxDate="2026-03-22T00:00:00"/>
    </cacheField>
    <cacheField name="Venue" numFmtId="0">
      <sharedItems containsBlank="1"/>
    </cacheField>
    <cacheField name="ID" numFmtId="0">
      <sharedItems containsBlank="1" count="208">
        <s v="N0583"/>
        <s v="N0462"/>
        <s v="N0834"/>
        <s v="N0052"/>
        <s v="N0464"/>
        <s v="N0183"/>
        <s v="N0611"/>
        <s v="N0215"/>
        <s v="N0502"/>
        <s v="N0392"/>
        <s v="N0713"/>
        <s v="N0135"/>
        <s v="N0219"/>
        <s v="N0860"/>
        <s v="N0637"/>
        <s v="N0667"/>
        <s v="N0736"/>
        <s v="N0851"/>
        <s v="N0588"/>
        <s v="N0095"/>
        <s v="N0709"/>
        <s v="N0693"/>
        <s v="N0195"/>
        <s v="N0026"/>
        <s v="N0404"/>
        <s v="N0001"/>
        <s v="N0117"/>
        <s v="N0531"/>
        <s v="N0002"/>
        <s v="N0540"/>
        <s v="N0496"/>
        <s v="N0769"/>
        <s v="N0019"/>
        <s v="N0644"/>
        <s v="N0141"/>
        <s v="N0037"/>
        <s v="N0366"/>
        <s v="N0485"/>
        <s v="N0013"/>
        <s v="N0346"/>
        <s v="N0107"/>
        <s v="N0158"/>
        <s v="N0112"/>
        <s v="N0130"/>
        <s v="N0802"/>
        <s v="N0560"/>
        <s v="N0843"/>
        <s v="N0800"/>
        <s v="N0657"/>
        <s v="N0122"/>
        <s v="N0224"/>
        <s v="N0793"/>
        <s v="N0307"/>
        <s v="N0007"/>
        <s v="N0119"/>
        <s v="N0044"/>
        <s v="N0150"/>
        <s v="N0180"/>
        <s v="N0658"/>
        <s v="N0847"/>
        <s v="N0315"/>
        <s v="N0501"/>
        <s v="N0068"/>
        <s v="N0573"/>
        <s v="N0211"/>
        <s v="N0275"/>
        <s v="N0610"/>
        <s v="N0069"/>
        <s v="N0696"/>
        <s v="N0290"/>
        <s v="N0687"/>
        <s v="N0371"/>
        <s v="N0254"/>
        <s v="N0401"/>
        <s v="N0663"/>
        <s v="N0022"/>
        <s v="N0259"/>
        <s v="N0179"/>
        <s v="N0045"/>
        <s v="N0257"/>
        <s v="N0129"/>
        <s v="N0050"/>
        <s v="N0790"/>
        <s v="N0546"/>
        <s v="n0194"/>
        <s v="N0844"/>
        <s v="N0270"/>
        <s v="N0277"/>
        <s v="N0262"/>
        <s v="N0777"/>
        <s v="N0243"/>
        <s v="N0730"/>
        <s v="N0816"/>
        <s v="N0093"/>
        <s v="N0779"/>
        <s v="N0778"/>
        <s v="N0699"/>
        <s v="N0822"/>
        <s v="N0238"/>
        <s v="N0731"/>
        <s v="N0678"/>
        <s v="N0774"/>
        <s v="N0867"/>
        <s v="N0855"/>
        <s v="N0100"/>
        <s v="N0622"/>
        <s v="N0332"/>
        <s v="N0643"/>
        <s v="N0580"/>
        <s v="N0879"/>
        <s v="N0124"/>
        <s v="N0773"/>
        <s v="N0873"/>
        <s v="N0375"/>
        <s v="N0084"/>
        <s v="N0764"/>
        <s v="N0669"/>
        <s v="N0071"/>
        <s v="N0444"/>
        <s v="N0108"/>
        <s v="N0066"/>
        <s v="N0016"/>
        <s v="N0279"/>
        <s v="N0369"/>
        <s v="N0396"/>
        <s v="N0295"/>
        <s v="N0014"/>
        <s v="N0589"/>
        <s v="N0208"/>
        <s v="N0145"/>
        <s v="N0011"/>
        <s v="N0761"/>
        <s v="N0460"/>
        <s v="N0234"/>
        <s v="N0136"/>
        <s v="N0091"/>
        <s v="N0173"/>
        <s v="N0246"/>
        <s v="N0035"/>
        <s v="N0704"/>
        <s v="N0167"/>
        <s v="N0688"/>
        <s v="N0783"/>
        <s v="N0487"/>
        <s v="N0407"/>
        <s v="N0031"/>
        <s v="N0482"/>
        <s v="N0882"/>
        <s v="N0381"/>
        <s v="N0429"/>
        <s v="N0434"/>
        <s v="N0178"/>
        <s v="N0756"/>
        <s v="N0283"/>
        <s v="N0447"/>
        <s v="N0513"/>
        <s v="N0385"/>
        <s v="N0512"/>
        <s v="N0297"/>
        <s v="N0491"/>
        <s v="N0230"/>
        <s v="N0336"/>
        <s v="N0772"/>
        <s v="N0148"/>
        <s v="N0770"/>
        <s v="N0365"/>
        <s v="N0805"/>
        <s v="N0415"/>
        <s v="N0819"/>
        <s v="N0236"/>
        <s v="N0453"/>
        <s v="N0703"/>
        <s v="N0833"/>
        <s v="N0628"/>
        <s v="N0489"/>
        <s v="N0517"/>
        <s v="N0042"/>
        <s v="N0564"/>
        <s v="N0245"/>
        <s v="N0441"/>
        <s v="N0285"/>
        <s v="N0499"/>
        <s v="N0105"/>
        <s v="N0685"/>
        <s v="N0848"/>
        <s v="N0870"/>
        <s v="N0817"/>
        <s v="N0863"/>
        <s v="N0674"/>
        <s v="N0458"/>
        <s v="N0791"/>
        <s v="N0074"/>
        <s v="N0020"/>
        <s v="N0300"/>
        <s v="N0340"/>
        <s v="N0139"/>
        <s v="N0849"/>
        <s v="N0675"/>
        <s v="N0771"/>
        <s v="N0597"/>
        <s v="N0792"/>
        <s v="N0832"/>
        <s v="N0188"/>
        <s v="N0624"/>
        <s v="N0626"/>
        <s v="N0237"/>
        <s v="N0198"/>
        <m/>
      </sharedItems>
    </cacheField>
    <cacheField name="Name" numFmtId="0">
      <sharedItems containsBlank="1" count="180">
        <s v="Karmen"/>
        <s v="Hannu"/>
        <s v="Frans"/>
        <s v="Clemens"/>
        <s v="Sarel"/>
        <s v="Ray"/>
        <s v="Jean"/>
        <s v="Loandro"/>
        <s v="Louis"/>
        <s v="Estian"/>
        <s v="Luan"/>
        <s v="Christel"/>
        <s v="Nadia"/>
        <s v="Adrian"/>
        <s v="Helmut"/>
        <s v="Nadine"/>
        <s v="Sylvia"/>
        <s v="Ricku"/>
        <s v="Lourens"/>
        <s v="Simen"/>
        <s v="Tiaan"/>
        <s v="Jacob"/>
        <s v="Johan"/>
        <s v="Renate"/>
        <s v="Philip"/>
        <s v="Andrew"/>
        <s v="Rudi(Jnr.)"/>
        <s v="Marco"/>
        <s v="Murray"/>
        <s v="Rudy"/>
        <s v="Sven"/>
        <s v="Mark"/>
        <s v="Uwe"/>
        <s v="Rodger"/>
        <s v="Andre"/>
        <s v="Lance"/>
        <s v="Stephan"/>
        <s v="Danie"/>
        <s v="Duan"/>
        <s v="Christo"/>
        <s v="Eugene"/>
        <s v="Johan Spyker"/>
        <s v="Immo"/>
        <s v="Morne"/>
        <s v="Juanne-Louis"/>
        <s v="Herman"/>
        <s v="Brian"/>
        <s v="Joe "/>
        <s v="Leon"/>
        <s v="Lindie"/>
        <s v="Elaine"/>
        <s v="Franco"/>
        <s v="Maritz Jnr"/>
        <s v="Stefni"/>
        <s v="Otto"/>
        <s v="Chris"/>
        <s v="Rinus"/>
        <s v="Willem C"/>
        <s v="Martinus"/>
        <s v="Maritz"/>
        <s v="Stefan"/>
        <s v="Heinrich"/>
        <s v="Barren"/>
        <s v="Henno"/>
        <s v="Grant"/>
        <s v="Henco"/>
        <s v="Allan"/>
        <s v="Warren"/>
        <s v="Henri"/>
        <s v="Chrisjan"/>
        <s v="Lu-Andre"/>
        <s v="Pieter"/>
        <s v="Sean"/>
        <s v="Iwan"/>
        <s v="Tian"/>
        <s v="Cecilia"/>
        <s v="Heiko Jnr"/>
        <s v="Christiaan"/>
        <s v="Jonandre"/>
        <s v="Ewald J."/>
        <s v="Frank"/>
        <s v="Dirk"/>
        <s v="Wikus"/>
        <s v="Burger"/>
        <s v="Wallace"/>
        <s v="Alberto"/>
        <s v="Megan"/>
        <s v="L'Wyk"/>
        <s v="Jayden"/>
        <s v="Maryna"/>
        <s v="Jacomine"/>
        <s v="Francois Jnr"/>
        <s v="Wentzel"/>
        <s v="Werner"/>
        <s v="Flippie"/>
        <s v="Emile "/>
        <s v="Frikkie"/>
        <s v="Martin"/>
        <s v="Stefan Jnr"/>
        <s v="Breggie"/>
        <s v="Nicolette"/>
        <s v="Cristiano"/>
        <s v="Sarah-Ann"/>
        <s v="Janco"/>
        <s v="Michael"/>
        <s v="Carlien"/>
        <s v="Marinda"/>
        <s v="Dian"/>
        <s v="Nols"/>
        <s v="Ras"/>
        <s v="Dean"/>
        <s v="Raymond"/>
        <s v="Bradd"/>
        <s v="Willem"/>
        <s v="Adri"/>
        <s v="Hennie"/>
        <s v="Johan Mossie"/>
        <s v="Stefano"/>
        <s v="Jaco"/>
        <s v="Henning"/>
        <s v="Stewert"/>
        <s v="Deon"/>
        <s v="Karel"/>
        <s v="Phillip Eric"/>
        <s v="Kay"/>
        <s v="Mekayla"/>
        <s v="Domenique"/>
        <s v="Karel Anton"/>
        <s v="Renier"/>
        <s v="Emil"/>
        <s v="Archer"/>
        <s v="Alexander Albert"/>
        <s v="Luke"/>
        <s v="Detlef"/>
        <s v="Devon"/>
        <s v="JC"/>
        <s v="Kevin"/>
        <s v="Armand"/>
        <s v="Barend"/>
        <s v="Hanru"/>
        <s v="David"/>
        <s v="Louw"/>
        <s v="Sharne"/>
        <s v="Jean Pierre"/>
        <s v="Zillan"/>
        <s v="Gunther"/>
        <s v="Hannelie"/>
        <s v="Liam"/>
        <s v="Luca"/>
        <s v="Axel"/>
        <s v="Krynauw"/>
        <s v="Gawie"/>
        <s v="Johan Sampie"/>
        <s v="Andi"/>
        <s v="Andy"/>
        <s v="Ryan"/>
        <s v="Hendrik"/>
        <s v="Luigi"/>
        <s v="Marcus"/>
        <s v="Aschlin"/>
        <s v="Sonita"/>
        <s v="Scott"/>
        <s v="Jurgens"/>
        <s v="Riaan"/>
        <s v="Juvan"/>
        <s v="SW"/>
        <s v="Bianca"/>
        <s v="Danie Jnr"/>
        <s v="Reno"/>
        <s v="Corne"/>
        <s v="Izak"/>
        <s v="Ryno"/>
        <s v="Ernesto Jeff"/>
        <s v="William"/>
        <s v="Clifford Alexander"/>
        <s v="Neil"/>
        <s v="Lisa"/>
        <s v="Theuns"/>
        <s v=""/>
        <m/>
      </sharedItems>
    </cacheField>
    <cacheField name="Surname" numFmtId="0">
      <sharedItems containsBlank="1" count="136">
        <s v="Mynhardt"/>
        <s v="Burger"/>
        <s v="Joubert"/>
        <s v="Deetlefs"/>
        <s v="Moody"/>
        <s v="Visser"/>
        <s v="Steenkamp"/>
        <s v="Arangies"/>
        <s v="Jacobs"/>
        <s v="Karstens"/>
        <s v="Dobberstein"/>
        <s v="Downing"/>
        <s v="Horn"/>
        <s v="Mans"/>
        <s v="Fourie"/>
        <s v="Andersen"/>
        <s v="Wasserfall"/>
        <s v="Fenaux"/>
        <s v="Agenbag"/>
        <s v="Gruttemeyer"/>
        <s v="Swartz"/>
        <s v="Van Schalkwyk"/>
        <s v="Klein"/>
        <s v="Lewis"/>
        <s v="Welzig"/>
        <s v="Van Der Merwe"/>
        <s v="Bornman"/>
        <s v="Bruwer"/>
        <s v="Hanssen"/>
        <s v="Herbst"/>
        <s v="Boon"/>
        <s v="Vermaak"/>
        <s v="Mills"/>
        <s v="Swanepoel"/>
        <s v="Van Zyl"/>
        <s v="Erasmus"/>
        <s v="Kotze"/>
        <s v="Senekal"/>
        <s v="Rautenbach"/>
        <s v="Van Wyk"/>
        <s v="Dresselhaus"/>
        <s v="Du Plessis"/>
        <s v="Grobler"/>
        <s v="Krauze"/>
        <s v="Curtis"/>
        <s v="Herman"/>
        <s v="Vorster"/>
        <s v="Feyerabend"/>
        <s v="Jansen Van Vuuren"/>
        <s v="De Jager"/>
        <s v="Van Der Westhuizen"/>
        <s v="Hauptfleisch"/>
        <s v="Schalkwyk"/>
        <s v="Venter"/>
        <s v="Snyman"/>
        <s v="Redelinghuys"/>
        <s v="Van Es"/>
        <s v="Knight"/>
        <s v="Langenstrassen"/>
        <s v="Deysel"/>
        <s v="Strydom"/>
        <s v="Potgieter"/>
        <s v="Duvenhage"/>
        <s v="Van Aarde"/>
        <s v="Van Den Heuvel"/>
        <s v="Mostert"/>
        <s v="Doll"/>
        <s v="Mertens"/>
        <s v="Oberholster"/>
        <s v="Hansen"/>
        <s v="Viljoen"/>
        <s v="Van Taak"/>
        <s v="Shepperson"/>
        <s v="Engelbrecht"/>
        <s v="Durant"/>
        <s v="Heath"/>
        <s v="Wolfaardt"/>
        <s v="Bezuidehout"/>
        <s v="Smal"/>
        <s v="Van Riet"/>
        <s v="Scheepers"/>
        <s v="Van Heerden"/>
        <s v="Ferreira"/>
        <s v="Cordier"/>
        <s v="Riekert"/>
        <s v="Du Preez"/>
        <s v="Schreuder"/>
        <s v="Bampton"/>
        <s v="Diedericks"/>
        <s v="Steyn"/>
        <s v="Parr"/>
        <s v="Neethling"/>
        <s v="Biller"/>
        <s v="Roets"/>
        <s v="Strappazzon"/>
        <s v="Reimann"/>
        <s v="Bachran"/>
        <s v="Nell"/>
        <s v="Stehle"/>
        <s v="Van Niekerk"/>
        <s v="Munhardt Alberts"/>
        <s v="Prinsloo"/>
        <s v="Jansen"/>
        <s v="Heimstadt"/>
        <s v="Page"/>
        <s v="Gouws"/>
        <s v="Steynberg"/>
        <s v="Smith"/>
        <s v="Hugo"/>
        <s v="Du Pisani"/>
        <s v="Krauer"/>
        <s v="Kruger"/>
        <s v="Greeff"/>
        <s v="Bauwer"/>
        <s v="Malherbe"/>
        <s v="Wolmarans"/>
        <s v="Espag"/>
        <s v="Kirchner-Frankle"/>
        <s v="Losper"/>
        <s v="Hollander"/>
        <s v="Botha"/>
        <s v="Liebenberg"/>
        <s v="Dreyer"/>
        <s v="Koegelenberg"/>
        <s v="Dronia"/>
        <s v="Nel"/>
        <s v="Swart"/>
        <s v="Slabbert"/>
        <s v="Enslin"/>
        <s v="Brockman"/>
        <s v="Schickerling"/>
        <s v="Pretorius"/>
        <s v="Coetzee"/>
        <s v="Alberts"/>
        <s v=""/>
        <m/>
      </sharedItems>
    </cacheField>
    <cacheField name="Status" numFmtId="0">
      <sharedItems containsBlank="1" count="15">
        <s v="Ladies Master"/>
        <s v="Men U/21"/>
        <s v="Men Veteran"/>
        <s v="Men Master"/>
        <s v="Men Senior"/>
        <s v="Men Grand Masters"/>
        <s v="Ladies Senior"/>
        <s v="Men Seniors / Ladies"/>
        <s v="Ladies Grand Masters"/>
        <s v="Men U/16"/>
        <s v="Men Senior / U/21"/>
        <s v="Ladies Veteran"/>
        <s v="Ladies U/16"/>
        <s v=""/>
        <m/>
      </sharedItems>
    </cacheField>
    <cacheField name="Team" numFmtId="0">
      <sharedItems containsBlank="1" count="24">
        <s v="xAtlantic Angling Club"/>
        <s v="Atlantic Angling Club"/>
        <s v="Benguella"/>
        <s v="Seagull Angling Club"/>
        <s v="Steenbras"/>
        <s v="xBenguella"/>
        <s v="Henties Bay"/>
        <s v="Welwitschia"/>
        <s v="Okahandja"/>
        <s v="Penguin"/>
        <s v="Orca Angling Club"/>
        <s v="Mako"/>
        <s v="xNamib Park"/>
        <s v="Namib Park"/>
        <s v="Otjiwarongo"/>
        <s v="xOkahandja"/>
        <s v="xOrca Angling Club"/>
        <s v="xOtjiwarongo"/>
        <s v="xPenguin"/>
        <s v="Walvis Bay"/>
        <s v="xWalvis Bay"/>
        <s v="xWelwitschia"/>
        <s v=""/>
        <m/>
      </sharedItems>
    </cacheField>
    <cacheField name="Edibles" numFmtId="0">
      <sharedItems containsBlank="1" count="5">
        <m/>
        <s v="Kob"/>
        <s v="Blacktail"/>
        <s v="Shad"/>
        <s v="Garrick"/>
      </sharedItems>
    </cacheField>
    <cacheField name="Inedibles" numFmtId="0">
      <sharedItems containsBlank="1" count="15">
        <s v="Shark Spotted Gully"/>
        <s v="Shark Hound Smooth"/>
        <s v="Guitarfish - Lesser"/>
        <m/>
        <s v="Shark Copper (Female)"/>
        <s v="Ray Diamond / ButterFly"/>
        <s v="Elephantfish"/>
        <s v="Ray Bull / Eagle"/>
        <s v="Catfish - Sea Black"/>
        <s v="Shark Soupfin"/>
        <s v="Shark Cow / Sevengill"/>
        <s v="Shark Copper (Male)"/>
        <s v="Ray Blue (Female)"/>
        <s v="Ray Blue (Male)"/>
        <s v="Green Eye Spurdog shark"/>
      </sharedItems>
    </cacheField>
    <cacheField name="length" numFmtId="0">
      <sharedItems containsString="0" containsBlank="1" containsNumber="1" containsInteger="1" minValue="26" maxValue="211"/>
    </cacheField>
    <cacheField name="kg" numFmtId="166">
      <sharedItems containsBlank="1" containsMixedTypes="1" containsNumber="1" minValue="0" maxValue="133.4"/>
    </cacheField>
    <cacheField name="Points" numFmtId="166">
      <sharedItems containsBlank="1" containsMixedTypes="1" containsNumber="1" minValue="0" maxValue="133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89">
  <r>
    <x v="0"/>
    <d v="2024-03-21T00:00:00"/>
    <s v="Day 1"/>
    <x v="0"/>
    <x v="0"/>
    <x v="0"/>
    <x v="0"/>
    <x v="0"/>
    <m/>
    <s v="Shark Spotted Gully"/>
    <n v="104"/>
    <n v="5"/>
    <n v="5"/>
  </r>
  <r>
    <x v="0"/>
    <d v="2024-03-21T00:00:00"/>
    <s v="Day 1"/>
    <x v="0"/>
    <x v="0"/>
    <x v="0"/>
    <x v="0"/>
    <x v="0"/>
    <m/>
    <s v="Shark Spotted Gully"/>
    <n v="83"/>
    <n v="2.2999999999999998"/>
    <n v="2.2999999999999998"/>
  </r>
  <r>
    <x v="0"/>
    <d v="2024-03-21T00:00:00"/>
    <s v="Day 1"/>
    <x v="1"/>
    <x v="1"/>
    <x v="1"/>
    <x v="1"/>
    <x v="1"/>
    <m/>
    <s v="Shark Spotted Gully"/>
    <n v="110"/>
    <n v="6"/>
    <n v="6"/>
  </r>
  <r>
    <x v="0"/>
    <d v="2024-03-21T00:00:00"/>
    <s v="Day 1"/>
    <x v="1"/>
    <x v="1"/>
    <x v="1"/>
    <x v="1"/>
    <x v="1"/>
    <m/>
    <s v="Shark Spotted Gully"/>
    <n v="87"/>
    <n v="2.7"/>
    <n v="2.7"/>
  </r>
  <r>
    <x v="0"/>
    <d v="2024-03-21T00:00:00"/>
    <s v="Day 1"/>
    <x v="1"/>
    <x v="1"/>
    <x v="1"/>
    <x v="1"/>
    <x v="1"/>
    <m/>
    <s v="Shark Hound Smooth"/>
    <n v="95"/>
    <n v="3.1"/>
    <n v="3.1"/>
  </r>
  <r>
    <x v="0"/>
    <d v="2024-03-21T00:00:00"/>
    <s v="Day 1"/>
    <x v="2"/>
    <x v="2"/>
    <x v="2"/>
    <x v="2"/>
    <x v="1"/>
    <m/>
    <s v="Shark Hound Smooth"/>
    <n v="74"/>
    <n v="1.3"/>
    <n v="1.3"/>
  </r>
  <r>
    <x v="0"/>
    <d v="2024-03-21T00:00:00"/>
    <s v="Day 1"/>
    <x v="2"/>
    <x v="2"/>
    <x v="2"/>
    <x v="2"/>
    <x v="1"/>
    <m/>
    <s v="Shark Hound Smooth"/>
    <n v="68"/>
    <n v="1"/>
    <n v="1"/>
  </r>
  <r>
    <x v="0"/>
    <d v="2024-03-21T00:00:00"/>
    <s v="Day 1"/>
    <x v="2"/>
    <x v="2"/>
    <x v="2"/>
    <x v="2"/>
    <x v="1"/>
    <m/>
    <s v="Shark Hound Smooth"/>
    <n v="118"/>
    <n v="6.6"/>
    <n v="6.6"/>
  </r>
  <r>
    <x v="0"/>
    <d v="2024-03-21T00:00:00"/>
    <s v="Day 1"/>
    <x v="2"/>
    <x v="2"/>
    <x v="2"/>
    <x v="2"/>
    <x v="1"/>
    <m/>
    <s v="Shark Hound Smooth"/>
    <n v="87"/>
    <n v="2.2999999999999998"/>
    <n v="2.2999999999999998"/>
  </r>
  <r>
    <x v="0"/>
    <d v="2024-03-21T00:00:00"/>
    <s v="Day 1"/>
    <x v="2"/>
    <x v="2"/>
    <x v="2"/>
    <x v="2"/>
    <x v="1"/>
    <m/>
    <s v="Shark Spotted Gully"/>
    <n v="77"/>
    <n v="1.8"/>
    <n v="1.8"/>
  </r>
  <r>
    <x v="0"/>
    <d v="2024-03-21T00:00:00"/>
    <s v="Day 1"/>
    <x v="3"/>
    <x v="3"/>
    <x v="3"/>
    <x v="2"/>
    <x v="1"/>
    <m/>
    <s v="Guitarfish - Lesser"/>
    <n v="75"/>
    <n v="1.5"/>
    <n v="1.5"/>
  </r>
  <r>
    <x v="0"/>
    <d v="2024-03-21T00:00:00"/>
    <s v="Day 1"/>
    <x v="4"/>
    <x v="4"/>
    <x v="0"/>
    <x v="3"/>
    <x v="1"/>
    <m/>
    <m/>
    <m/>
    <s v=""/>
    <s v=""/>
  </r>
  <r>
    <x v="0"/>
    <d v="2024-03-21T00:00:00"/>
    <s v="Day 1"/>
    <x v="5"/>
    <x v="5"/>
    <x v="4"/>
    <x v="4"/>
    <x v="2"/>
    <m/>
    <s v="Shark Spotted Gully"/>
    <n v="90"/>
    <n v="3"/>
    <n v="3"/>
  </r>
  <r>
    <x v="0"/>
    <d v="2024-03-21T00:00:00"/>
    <s v="Day 1"/>
    <x v="6"/>
    <x v="6"/>
    <x v="5"/>
    <x v="4"/>
    <x v="3"/>
    <m/>
    <s v="Shark Spotted Gully"/>
    <n v="138"/>
    <n v="13.1"/>
    <n v="13.1"/>
  </r>
  <r>
    <x v="0"/>
    <d v="2024-03-21T00:00:00"/>
    <s v="Day 1"/>
    <x v="6"/>
    <x v="6"/>
    <x v="5"/>
    <x v="4"/>
    <x v="3"/>
    <m/>
    <s v="Shark Spotted Gully"/>
    <n v="118"/>
    <n v="7.6"/>
    <n v="7.6"/>
  </r>
  <r>
    <x v="0"/>
    <d v="2024-03-21T00:00:00"/>
    <s v="Day 1"/>
    <x v="6"/>
    <x v="6"/>
    <x v="5"/>
    <x v="4"/>
    <x v="3"/>
    <m/>
    <s v="Shark Spotted Gully"/>
    <n v="74"/>
    <n v="1.5"/>
    <n v="1.5"/>
  </r>
  <r>
    <x v="0"/>
    <d v="2024-03-21T00:00:00"/>
    <s v="Day 1"/>
    <x v="6"/>
    <x v="6"/>
    <x v="5"/>
    <x v="4"/>
    <x v="3"/>
    <m/>
    <s v="Shark Hound Smooth"/>
    <n v="110"/>
    <n v="5.2"/>
    <n v="5.2"/>
  </r>
  <r>
    <x v="0"/>
    <d v="2024-03-21T00:00:00"/>
    <s v="Day 1"/>
    <x v="6"/>
    <x v="6"/>
    <x v="5"/>
    <x v="4"/>
    <x v="3"/>
    <m/>
    <s v="Shark Hound Smooth"/>
    <n v="104"/>
    <n v="4.2"/>
    <n v="4.2"/>
  </r>
  <r>
    <x v="0"/>
    <d v="2024-03-21T00:00:00"/>
    <s v="Day 1"/>
    <x v="6"/>
    <x v="6"/>
    <x v="5"/>
    <x v="4"/>
    <x v="3"/>
    <m/>
    <s v="Shark Hound Smooth"/>
    <n v="76"/>
    <n v="1.4"/>
    <n v="1.4"/>
  </r>
  <r>
    <x v="0"/>
    <d v="2024-03-21T00:00:00"/>
    <s v="Day 1"/>
    <x v="6"/>
    <x v="6"/>
    <x v="5"/>
    <x v="4"/>
    <x v="3"/>
    <m/>
    <s v="Shark Hound Smooth"/>
    <n v="106"/>
    <n v="4.5"/>
    <n v="4.5"/>
  </r>
  <r>
    <x v="0"/>
    <d v="2024-03-21T00:00:00"/>
    <s v="Day 1"/>
    <x v="7"/>
    <x v="7"/>
    <x v="6"/>
    <x v="5"/>
    <x v="2"/>
    <m/>
    <s v="Shark Hound Smooth"/>
    <n v="105"/>
    <n v="4.4000000000000004"/>
    <n v="4.4000000000000004"/>
  </r>
  <r>
    <x v="0"/>
    <d v="2024-03-21T00:00:00"/>
    <s v="Day 1"/>
    <x v="7"/>
    <x v="7"/>
    <x v="6"/>
    <x v="5"/>
    <x v="2"/>
    <m/>
    <s v="Shark Hound Smooth"/>
    <n v="109"/>
    <n v="5"/>
    <n v="5"/>
  </r>
  <r>
    <x v="0"/>
    <d v="2024-03-21T00:00:00"/>
    <s v="Day 1"/>
    <x v="7"/>
    <x v="7"/>
    <x v="6"/>
    <x v="5"/>
    <x v="2"/>
    <m/>
    <s v="Shark Hound Smooth"/>
    <n v="112"/>
    <n v="5.5"/>
    <n v="5.5"/>
  </r>
  <r>
    <x v="0"/>
    <d v="2024-03-21T00:00:00"/>
    <s v="Day 1"/>
    <x v="7"/>
    <x v="7"/>
    <x v="6"/>
    <x v="5"/>
    <x v="2"/>
    <m/>
    <s v="Shark Spotted Gully"/>
    <n v="82"/>
    <n v="2.2000000000000002"/>
    <n v="2.2000000000000002"/>
  </r>
  <r>
    <x v="0"/>
    <d v="2024-03-21T00:00:00"/>
    <s v="Day 1"/>
    <x v="8"/>
    <x v="8"/>
    <x v="7"/>
    <x v="3"/>
    <x v="2"/>
    <m/>
    <s v="Shark Hound Smooth"/>
    <n v="94"/>
    <n v="3"/>
    <n v="3"/>
  </r>
  <r>
    <x v="0"/>
    <d v="2024-03-21T00:00:00"/>
    <s v="Day 1"/>
    <x v="8"/>
    <x v="8"/>
    <x v="7"/>
    <x v="3"/>
    <x v="2"/>
    <m/>
    <s v="Shark Hound Smooth"/>
    <n v="105"/>
    <n v="4.4000000000000004"/>
    <n v="4.4000000000000004"/>
  </r>
  <r>
    <x v="0"/>
    <d v="2024-03-21T00:00:00"/>
    <s v="Day 1"/>
    <x v="9"/>
    <x v="9"/>
    <x v="8"/>
    <x v="4"/>
    <x v="2"/>
    <m/>
    <s v="Shark Hound Smooth"/>
    <n v="89"/>
    <n v="2.5"/>
    <n v="2.5"/>
  </r>
  <r>
    <x v="0"/>
    <d v="2024-03-21T00:00:00"/>
    <s v="Day 1"/>
    <x v="9"/>
    <x v="9"/>
    <x v="8"/>
    <x v="4"/>
    <x v="2"/>
    <m/>
    <s v="Shark Hound Smooth"/>
    <n v="83"/>
    <n v="1.9"/>
    <n v="1.9"/>
  </r>
  <r>
    <x v="0"/>
    <d v="2024-03-21T00:00:00"/>
    <s v="Day 1"/>
    <x v="10"/>
    <x v="10"/>
    <x v="9"/>
    <x v="1"/>
    <x v="4"/>
    <m/>
    <s v="Shark Copper (Female)"/>
    <n v="158"/>
    <n v="53.8"/>
    <n v="53.8"/>
  </r>
  <r>
    <x v="0"/>
    <d v="2024-03-21T00:00:00"/>
    <s v="Day 1"/>
    <x v="10"/>
    <x v="10"/>
    <x v="9"/>
    <x v="1"/>
    <x v="4"/>
    <m/>
    <s v="Shark Spotted Gully"/>
    <n v="108"/>
    <n v="5.6"/>
    <n v="5.6"/>
  </r>
  <r>
    <x v="0"/>
    <d v="2024-03-21T00:00:00"/>
    <s v="Day 1"/>
    <x v="10"/>
    <x v="10"/>
    <x v="9"/>
    <x v="1"/>
    <x v="4"/>
    <m/>
    <s v="Shark Spotted Gully"/>
    <n v="97"/>
    <n v="3.9"/>
    <n v="3.9"/>
  </r>
  <r>
    <x v="0"/>
    <d v="2024-03-21T00:00:00"/>
    <s v="Day 1"/>
    <x v="11"/>
    <x v="11"/>
    <x v="5"/>
    <x v="6"/>
    <x v="3"/>
    <m/>
    <s v="Shark Spotted Gully"/>
    <n v="121"/>
    <n v="8.3000000000000007"/>
    <n v="8.3000000000000007"/>
  </r>
  <r>
    <x v="0"/>
    <d v="2024-03-21T00:00:00"/>
    <s v="Day 1"/>
    <x v="11"/>
    <x v="11"/>
    <x v="5"/>
    <x v="6"/>
    <x v="3"/>
    <m/>
    <s v="Shark Spotted Gully"/>
    <n v="104"/>
    <n v="5"/>
    <n v="5"/>
  </r>
  <r>
    <x v="0"/>
    <d v="2024-03-21T00:00:00"/>
    <s v="Day 1"/>
    <x v="11"/>
    <x v="11"/>
    <x v="5"/>
    <x v="6"/>
    <x v="3"/>
    <m/>
    <s v="Shark Hound Smooth"/>
    <n v="70"/>
    <n v="1.1000000000000001"/>
    <n v="1.1000000000000001"/>
  </r>
  <r>
    <x v="0"/>
    <d v="2024-03-21T00:00:00"/>
    <s v="Day 1"/>
    <x v="11"/>
    <x v="11"/>
    <x v="5"/>
    <x v="6"/>
    <x v="3"/>
    <m/>
    <s v="Ray Diamond / ButterFly"/>
    <n v="120"/>
    <n v="15.7"/>
    <n v="15.7"/>
  </r>
  <r>
    <x v="0"/>
    <d v="2024-03-21T00:00:00"/>
    <s v="Day 1"/>
    <x v="12"/>
    <x v="12"/>
    <x v="6"/>
    <x v="0"/>
    <x v="2"/>
    <s v="Kob"/>
    <m/>
    <n v="54"/>
    <n v="1.6"/>
    <n v="1.6"/>
  </r>
  <r>
    <x v="0"/>
    <d v="2024-03-21T00:00:00"/>
    <s v="Day 1"/>
    <x v="12"/>
    <x v="12"/>
    <x v="6"/>
    <x v="0"/>
    <x v="2"/>
    <m/>
    <s v="Shark Spotted Gully"/>
    <n v="115"/>
    <n v="7"/>
    <n v="7"/>
  </r>
  <r>
    <x v="0"/>
    <d v="2024-03-21T00:00:00"/>
    <s v="Day 1"/>
    <x v="13"/>
    <x v="13"/>
    <x v="6"/>
    <x v="4"/>
    <x v="2"/>
    <m/>
    <s v="Elephantfish"/>
    <n v="74"/>
    <n v="3.2"/>
    <n v="3.2"/>
  </r>
  <r>
    <x v="0"/>
    <d v="2024-03-21T00:00:00"/>
    <s v="Day 1"/>
    <x v="13"/>
    <x v="13"/>
    <x v="6"/>
    <x v="4"/>
    <x v="2"/>
    <m/>
    <s v="Shark Hound Smooth"/>
    <n v="71"/>
    <n v="1.1000000000000001"/>
    <n v="1.1000000000000001"/>
  </r>
  <r>
    <x v="0"/>
    <d v="2024-03-21T00:00:00"/>
    <s v="Day 1"/>
    <x v="14"/>
    <x v="14"/>
    <x v="10"/>
    <x v="1"/>
    <x v="5"/>
    <m/>
    <m/>
    <m/>
    <s v=""/>
    <s v=""/>
  </r>
  <r>
    <x v="0"/>
    <d v="2024-03-21T00:00:00"/>
    <s v="Day 1"/>
    <x v="15"/>
    <x v="15"/>
    <x v="11"/>
    <x v="7"/>
    <x v="6"/>
    <m/>
    <s v="Shark Spotted Gully"/>
    <n v="105"/>
    <n v="5.0999999999999996"/>
    <n v="5.0999999999999996"/>
  </r>
  <r>
    <x v="0"/>
    <d v="2024-03-21T00:00:00"/>
    <s v="Day 1"/>
    <x v="15"/>
    <x v="15"/>
    <x v="11"/>
    <x v="7"/>
    <x v="6"/>
    <m/>
    <s v="Shark Spotted Gully"/>
    <n v="100"/>
    <n v="4.3"/>
    <n v="4.3"/>
  </r>
  <r>
    <x v="0"/>
    <d v="2024-03-21T00:00:00"/>
    <s v="Day 1"/>
    <x v="15"/>
    <x v="15"/>
    <x v="11"/>
    <x v="7"/>
    <x v="6"/>
    <m/>
    <s v="Shark Spotted Gully"/>
    <n v="119"/>
    <n v="7.9"/>
    <n v="7.9"/>
  </r>
  <r>
    <x v="0"/>
    <d v="2024-03-21T00:00:00"/>
    <s v="Day 1"/>
    <x v="15"/>
    <x v="15"/>
    <x v="11"/>
    <x v="7"/>
    <x v="6"/>
    <m/>
    <s v="Shark Spotted Gully"/>
    <n v="104"/>
    <n v="5"/>
    <n v="5"/>
  </r>
  <r>
    <x v="0"/>
    <d v="2024-03-21T00:00:00"/>
    <s v="Day 1"/>
    <x v="16"/>
    <x v="16"/>
    <x v="12"/>
    <x v="0"/>
    <x v="7"/>
    <m/>
    <s v="Shark Spotted Gully"/>
    <n v="84"/>
    <n v="2.4"/>
    <n v="2.4"/>
  </r>
  <r>
    <x v="0"/>
    <d v="2024-03-21T00:00:00"/>
    <s v="Day 1"/>
    <x v="17"/>
    <x v="17"/>
    <x v="13"/>
    <x v="4"/>
    <x v="8"/>
    <m/>
    <s v="Shark Spotted Gully"/>
    <n v="67"/>
    <n v="1.1000000000000001"/>
    <n v="1.1000000000000001"/>
  </r>
  <r>
    <x v="0"/>
    <d v="2024-03-21T00:00:00"/>
    <s v="Day 1"/>
    <x v="17"/>
    <x v="17"/>
    <x v="13"/>
    <x v="4"/>
    <x v="8"/>
    <m/>
    <s v="Shark Spotted Gully"/>
    <n v="82"/>
    <n v="2.2000000000000002"/>
    <n v="2.2000000000000002"/>
  </r>
  <r>
    <x v="0"/>
    <d v="2024-03-21T00:00:00"/>
    <s v="Day 1"/>
    <x v="17"/>
    <x v="17"/>
    <x v="13"/>
    <x v="4"/>
    <x v="8"/>
    <m/>
    <s v="Shark Spotted Gully"/>
    <n v="71"/>
    <n v="1.3"/>
    <n v="1.3"/>
  </r>
  <r>
    <x v="0"/>
    <d v="2024-03-21T00:00:00"/>
    <s v="Day 1"/>
    <x v="17"/>
    <x v="17"/>
    <x v="13"/>
    <x v="4"/>
    <x v="8"/>
    <m/>
    <s v="Shark Hound Smooth"/>
    <n v="105"/>
    <n v="4.4000000000000004"/>
    <n v="4.4000000000000004"/>
  </r>
  <r>
    <x v="0"/>
    <d v="2024-03-21T00:00:00"/>
    <s v="Day 1"/>
    <x v="17"/>
    <x v="17"/>
    <x v="13"/>
    <x v="4"/>
    <x v="8"/>
    <m/>
    <s v="Shark Hound Smooth"/>
    <n v="86"/>
    <n v="2.2000000000000002"/>
    <n v="2.2000000000000002"/>
  </r>
  <r>
    <x v="0"/>
    <d v="2024-03-21T00:00:00"/>
    <s v="Day 1"/>
    <x v="17"/>
    <x v="17"/>
    <x v="13"/>
    <x v="4"/>
    <x v="8"/>
    <m/>
    <s v="Shark Hound Smooth"/>
    <n v="97"/>
    <n v="3.3"/>
    <n v="3.3"/>
  </r>
  <r>
    <x v="0"/>
    <d v="2024-03-21T00:00:00"/>
    <s v="Day 1"/>
    <x v="17"/>
    <x v="17"/>
    <x v="13"/>
    <x v="4"/>
    <x v="8"/>
    <m/>
    <s v="Shark Hound Smooth"/>
    <n v="81"/>
    <n v="1.8"/>
    <n v="1.8"/>
  </r>
  <r>
    <x v="0"/>
    <d v="2024-03-21T00:00:00"/>
    <s v="Day 1"/>
    <x v="17"/>
    <x v="17"/>
    <x v="13"/>
    <x v="4"/>
    <x v="8"/>
    <m/>
    <s v="Shark Hound Smooth"/>
    <n v="88"/>
    <n v="2.4"/>
    <n v="2.4"/>
  </r>
  <r>
    <x v="0"/>
    <d v="2024-03-21T00:00:00"/>
    <s v="Day 1"/>
    <x v="18"/>
    <x v="18"/>
    <x v="14"/>
    <x v="3"/>
    <x v="9"/>
    <m/>
    <s v="Shark Hound Smooth"/>
    <n v="98"/>
    <n v="3.4"/>
    <n v="3.4"/>
  </r>
  <r>
    <x v="0"/>
    <d v="2024-03-21T00:00:00"/>
    <s v="Day 1"/>
    <x v="18"/>
    <x v="18"/>
    <x v="14"/>
    <x v="3"/>
    <x v="9"/>
    <m/>
    <s v="Shark Hound Smooth"/>
    <n v="82"/>
    <n v="1.9"/>
    <n v="1.9"/>
  </r>
  <r>
    <x v="0"/>
    <d v="2024-03-21T00:00:00"/>
    <s v="Day 1"/>
    <x v="18"/>
    <x v="18"/>
    <x v="14"/>
    <x v="3"/>
    <x v="9"/>
    <m/>
    <s v="Shark Hound Smooth"/>
    <n v="73"/>
    <n v="1.2"/>
    <n v="1.2"/>
  </r>
  <r>
    <x v="0"/>
    <d v="2024-03-21T00:00:00"/>
    <s v="Day 1"/>
    <x v="18"/>
    <x v="18"/>
    <x v="14"/>
    <x v="3"/>
    <x v="9"/>
    <m/>
    <s v="Shark Hound Smooth"/>
    <n v="77"/>
    <n v="1.5"/>
    <n v="1.5"/>
  </r>
  <r>
    <x v="0"/>
    <d v="2024-03-21T00:00:00"/>
    <s v="Day 1"/>
    <x v="18"/>
    <x v="18"/>
    <x v="14"/>
    <x v="3"/>
    <x v="9"/>
    <m/>
    <s v="Shark Spotted Gully"/>
    <n v="110"/>
    <n v="6"/>
    <n v="6"/>
  </r>
  <r>
    <x v="0"/>
    <d v="2024-03-21T00:00:00"/>
    <s v="Day 1"/>
    <x v="19"/>
    <x v="19"/>
    <x v="15"/>
    <x v="5"/>
    <x v="6"/>
    <m/>
    <s v="Shark Spotted Gully"/>
    <n v="108"/>
    <n v="5.6"/>
    <n v="5.6"/>
  </r>
  <r>
    <x v="0"/>
    <d v="2024-03-21T00:00:00"/>
    <s v="Day 1"/>
    <x v="19"/>
    <x v="19"/>
    <x v="15"/>
    <x v="5"/>
    <x v="6"/>
    <m/>
    <s v="Shark Spotted Gully"/>
    <n v="73"/>
    <n v="1.4"/>
    <n v="1.4"/>
  </r>
  <r>
    <x v="0"/>
    <d v="2024-03-21T00:00:00"/>
    <s v="Day 1"/>
    <x v="19"/>
    <x v="19"/>
    <x v="15"/>
    <x v="5"/>
    <x v="6"/>
    <m/>
    <s v="Guitarfish - Lesser"/>
    <n v="80"/>
    <n v="1.8"/>
    <n v="1.8"/>
  </r>
  <r>
    <x v="0"/>
    <d v="2024-03-21T00:00:00"/>
    <s v="Day 1"/>
    <x v="19"/>
    <x v="19"/>
    <x v="15"/>
    <x v="5"/>
    <x v="6"/>
    <m/>
    <s v="Guitarfish - Lesser"/>
    <n v="79"/>
    <n v="1.8"/>
    <n v="1.8"/>
  </r>
  <r>
    <x v="0"/>
    <d v="2024-03-21T00:00:00"/>
    <s v="Day 1"/>
    <x v="19"/>
    <x v="19"/>
    <x v="15"/>
    <x v="5"/>
    <x v="6"/>
    <m/>
    <s v="Guitarfish - Lesser"/>
    <n v="94"/>
    <n v="3.1"/>
    <n v="3.1"/>
  </r>
  <r>
    <x v="0"/>
    <d v="2024-03-21T00:00:00"/>
    <s v="Day 1"/>
    <x v="19"/>
    <x v="19"/>
    <x v="15"/>
    <x v="5"/>
    <x v="6"/>
    <m/>
    <s v="Shark Hound Smooth"/>
    <n v="102"/>
    <n v="4"/>
    <n v="4"/>
  </r>
  <r>
    <x v="0"/>
    <d v="2024-03-21T00:00:00"/>
    <s v="Day 1"/>
    <x v="19"/>
    <x v="19"/>
    <x v="15"/>
    <x v="5"/>
    <x v="6"/>
    <m/>
    <s v="Shark Hound Smooth"/>
    <n v="99"/>
    <n v="3.6"/>
    <n v="3.6"/>
  </r>
  <r>
    <x v="0"/>
    <d v="2024-03-21T00:00:00"/>
    <s v="Day 1"/>
    <x v="19"/>
    <x v="19"/>
    <x v="15"/>
    <x v="5"/>
    <x v="6"/>
    <m/>
    <s v="Shark Hound Smooth"/>
    <n v="87"/>
    <n v="2.2999999999999998"/>
    <n v="2.2999999999999998"/>
  </r>
  <r>
    <x v="0"/>
    <d v="2024-03-21T00:00:00"/>
    <s v="Day 1"/>
    <x v="19"/>
    <x v="19"/>
    <x v="15"/>
    <x v="5"/>
    <x v="6"/>
    <m/>
    <s v="Shark Hound Smooth"/>
    <n v="113"/>
    <n v="5.7"/>
    <n v="5.7"/>
  </r>
  <r>
    <x v="0"/>
    <d v="2024-03-21T00:00:00"/>
    <s v="Day 1"/>
    <x v="20"/>
    <x v="20"/>
    <x v="14"/>
    <x v="4"/>
    <x v="9"/>
    <m/>
    <s v="Shark Hound Smooth"/>
    <n v="77"/>
    <n v="1.5"/>
    <n v="1.5"/>
  </r>
  <r>
    <x v="0"/>
    <d v="2024-03-21T00:00:00"/>
    <s v="Day 1"/>
    <x v="20"/>
    <x v="20"/>
    <x v="14"/>
    <x v="4"/>
    <x v="9"/>
    <m/>
    <s v="Shark Hound Smooth"/>
    <n v="98"/>
    <n v="3.4"/>
    <n v="3.4"/>
  </r>
  <r>
    <x v="0"/>
    <d v="2024-03-21T00:00:00"/>
    <s v="Day 1"/>
    <x v="20"/>
    <x v="20"/>
    <x v="14"/>
    <x v="4"/>
    <x v="9"/>
    <m/>
    <s v="Shark Hound Smooth"/>
    <n v="84"/>
    <n v="2"/>
    <n v="2"/>
  </r>
  <r>
    <x v="0"/>
    <d v="2024-03-21T00:00:00"/>
    <s v="Day 1"/>
    <x v="20"/>
    <x v="20"/>
    <x v="14"/>
    <x v="4"/>
    <x v="9"/>
    <m/>
    <s v="Shark Hound Smooth"/>
    <n v="97"/>
    <n v="3.3"/>
    <n v="3.3"/>
  </r>
  <r>
    <x v="0"/>
    <d v="2024-03-21T00:00:00"/>
    <s v="Day 1"/>
    <x v="20"/>
    <x v="20"/>
    <x v="14"/>
    <x v="4"/>
    <x v="9"/>
    <m/>
    <s v="Shark Spotted Gully"/>
    <n v="145"/>
    <n v="15.5"/>
    <n v="15.5"/>
  </r>
  <r>
    <x v="0"/>
    <d v="2024-03-21T00:00:00"/>
    <s v="Day 1"/>
    <x v="21"/>
    <x v="21"/>
    <x v="16"/>
    <x v="4"/>
    <x v="6"/>
    <m/>
    <s v="Shark Spotted Gully"/>
    <n v="83"/>
    <n v="2.2999999999999998"/>
    <n v="2.2999999999999998"/>
  </r>
  <r>
    <x v="0"/>
    <d v="2024-03-21T00:00:00"/>
    <s v="Day 1"/>
    <x v="21"/>
    <x v="21"/>
    <x v="16"/>
    <x v="4"/>
    <x v="6"/>
    <m/>
    <s v="Guitarfish - Lesser"/>
    <n v="83"/>
    <n v="2.1"/>
    <n v="2.1"/>
  </r>
  <r>
    <x v="0"/>
    <d v="2024-03-21T00:00:00"/>
    <s v="Day 1"/>
    <x v="21"/>
    <x v="21"/>
    <x v="16"/>
    <x v="4"/>
    <x v="6"/>
    <m/>
    <s v="Shark Hound Smooth"/>
    <n v="79"/>
    <n v="1.6"/>
    <n v="1.6"/>
  </r>
  <r>
    <x v="0"/>
    <d v="2024-03-21T00:00:00"/>
    <s v="Day 1"/>
    <x v="21"/>
    <x v="21"/>
    <x v="16"/>
    <x v="4"/>
    <x v="6"/>
    <m/>
    <s v="Shark Hound Smooth"/>
    <n v="86"/>
    <n v="2.2000000000000002"/>
    <n v="2.2000000000000002"/>
  </r>
  <r>
    <x v="0"/>
    <d v="2024-03-21T00:00:00"/>
    <s v="Day 1"/>
    <x v="22"/>
    <x v="8"/>
    <x v="17"/>
    <x v="2"/>
    <x v="10"/>
    <m/>
    <s v="Shark Spotted Gully"/>
    <n v="104"/>
    <n v="5"/>
    <n v="5"/>
  </r>
  <r>
    <x v="0"/>
    <d v="2024-03-21T00:00:00"/>
    <s v="Day 1"/>
    <x v="22"/>
    <x v="8"/>
    <x v="17"/>
    <x v="2"/>
    <x v="10"/>
    <m/>
    <s v="Shark Hound Smooth"/>
    <n v="89"/>
    <n v="2.5"/>
    <n v="2.5"/>
  </r>
  <r>
    <x v="0"/>
    <d v="2024-03-21T00:00:00"/>
    <s v="Day 1"/>
    <x v="23"/>
    <x v="22"/>
    <x v="18"/>
    <x v="3"/>
    <x v="6"/>
    <m/>
    <s v="Shark Spotted Gully"/>
    <n v="76"/>
    <n v="1.7"/>
    <n v="1.7"/>
  </r>
  <r>
    <x v="0"/>
    <d v="2024-03-21T00:00:00"/>
    <s v="Day 1"/>
    <x v="23"/>
    <x v="22"/>
    <x v="18"/>
    <x v="3"/>
    <x v="6"/>
    <m/>
    <s v="Shark Spotted Gully"/>
    <n v="79"/>
    <n v="1.9"/>
    <n v="1.9"/>
  </r>
  <r>
    <x v="0"/>
    <d v="2024-03-21T00:00:00"/>
    <s v="Day 1"/>
    <x v="23"/>
    <x v="22"/>
    <x v="18"/>
    <x v="3"/>
    <x v="6"/>
    <m/>
    <m/>
    <m/>
    <s v=""/>
    <s v=""/>
  </r>
  <r>
    <x v="0"/>
    <d v="2024-03-21T00:00:00"/>
    <s v="Day 1"/>
    <x v="23"/>
    <x v="22"/>
    <x v="18"/>
    <x v="3"/>
    <x v="6"/>
    <m/>
    <s v="Shark Hound Smooth"/>
    <n v="72"/>
    <n v="1.2"/>
    <n v="1.2"/>
  </r>
  <r>
    <x v="0"/>
    <d v="2024-03-21T00:00:00"/>
    <s v="Day 1"/>
    <x v="23"/>
    <x v="22"/>
    <x v="18"/>
    <x v="3"/>
    <x v="6"/>
    <m/>
    <s v="Guitarfish - Lesser"/>
    <n v="88"/>
    <n v="2.5"/>
    <n v="2.5"/>
  </r>
  <r>
    <x v="0"/>
    <d v="2024-03-21T00:00:00"/>
    <s v="Day 1"/>
    <x v="24"/>
    <x v="23"/>
    <x v="19"/>
    <x v="8"/>
    <x v="11"/>
    <m/>
    <s v="Ray Diamond / ButterFly"/>
    <n v="120"/>
    <n v="15.7"/>
    <n v="15.7"/>
  </r>
  <r>
    <x v="0"/>
    <d v="2024-03-21T00:00:00"/>
    <s v="Day 1"/>
    <x v="24"/>
    <x v="23"/>
    <x v="19"/>
    <x v="8"/>
    <x v="11"/>
    <m/>
    <s v="Shark Spotted Gully"/>
    <n v="85"/>
    <n v="2.5"/>
    <n v="2.5"/>
  </r>
  <r>
    <x v="0"/>
    <d v="2024-03-21T00:00:00"/>
    <s v="Day 1"/>
    <x v="24"/>
    <x v="23"/>
    <x v="19"/>
    <x v="8"/>
    <x v="11"/>
    <m/>
    <s v="Shark Spotted Gully"/>
    <n v="129"/>
    <n v="10.4"/>
    <n v="10.4"/>
  </r>
  <r>
    <x v="0"/>
    <d v="2024-03-21T00:00:00"/>
    <s v="Day 1"/>
    <x v="25"/>
    <x v="24"/>
    <x v="20"/>
    <x v="9"/>
    <x v="11"/>
    <m/>
    <s v="Shark Spotted Gully"/>
    <n v="104"/>
    <n v="5"/>
    <n v="5"/>
  </r>
  <r>
    <x v="0"/>
    <d v="2024-03-21T00:00:00"/>
    <s v="Day 1"/>
    <x v="25"/>
    <x v="24"/>
    <x v="20"/>
    <x v="9"/>
    <x v="11"/>
    <m/>
    <s v="Shark Spotted Gully"/>
    <n v="120"/>
    <n v="8.1"/>
    <n v="8.1"/>
  </r>
  <r>
    <x v="0"/>
    <d v="2024-03-21T00:00:00"/>
    <s v="Day 1"/>
    <x v="25"/>
    <x v="24"/>
    <x v="20"/>
    <x v="9"/>
    <x v="11"/>
    <m/>
    <s v="Shark Spotted Gully"/>
    <n v="74"/>
    <n v="1.5"/>
    <n v="1.5"/>
  </r>
  <r>
    <x v="0"/>
    <d v="2024-03-21T00:00:00"/>
    <s v="Day 1"/>
    <x v="25"/>
    <x v="24"/>
    <x v="20"/>
    <x v="9"/>
    <x v="11"/>
    <m/>
    <s v="Shark Spotted Gully"/>
    <n v="87"/>
    <n v="2.7"/>
    <n v="2.7"/>
  </r>
  <r>
    <x v="0"/>
    <d v="2024-03-21T00:00:00"/>
    <s v="Day 1"/>
    <x v="25"/>
    <x v="24"/>
    <x v="20"/>
    <x v="9"/>
    <x v="11"/>
    <m/>
    <s v="Shark Hound Smooth"/>
    <n v="118"/>
    <n v="6.6"/>
    <n v="6.6"/>
  </r>
  <r>
    <x v="0"/>
    <d v="2024-03-21T00:00:00"/>
    <s v="Day 1"/>
    <x v="26"/>
    <x v="25"/>
    <x v="21"/>
    <x v="2"/>
    <x v="11"/>
    <m/>
    <s v="Shark Hound Smooth"/>
    <n v="88"/>
    <n v="2.4"/>
    <n v="2.4"/>
  </r>
  <r>
    <x v="0"/>
    <d v="2024-03-21T00:00:00"/>
    <s v="Day 1"/>
    <x v="26"/>
    <x v="25"/>
    <x v="21"/>
    <x v="2"/>
    <x v="11"/>
    <m/>
    <s v="Guitarfish - Lesser"/>
    <n v="73"/>
    <n v="1.4"/>
    <n v="1.4"/>
  </r>
  <r>
    <x v="0"/>
    <d v="2024-03-21T00:00:00"/>
    <s v="Day 1"/>
    <x v="26"/>
    <x v="25"/>
    <x v="21"/>
    <x v="2"/>
    <x v="11"/>
    <m/>
    <s v="Shark Spotted Gully"/>
    <n v="121"/>
    <n v="8.3000000000000007"/>
    <n v="8.3000000000000007"/>
  </r>
  <r>
    <x v="0"/>
    <d v="2024-03-21T00:00:00"/>
    <s v="Day 1"/>
    <x v="26"/>
    <x v="25"/>
    <x v="21"/>
    <x v="2"/>
    <x v="11"/>
    <m/>
    <s v="Shark Spotted Gully"/>
    <n v="106"/>
    <n v="5.3"/>
    <n v="5.3"/>
  </r>
  <r>
    <x v="0"/>
    <d v="2024-03-21T00:00:00"/>
    <s v="Day 1"/>
    <x v="26"/>
    <x v="25"/>
    <x v="21"/>
    <x v="2"/>
    <x v="11"/>
    <m/>
    <s v="Shark Spotted Gully"/>
    <n v="70"/>
    <n v="1.3"/>
    <n v="1.3"/>
  </r>
  <r>
    <x v="0"/>
    <d v="2024-03-21T00:00:00"/>
    <s v="Day 1"/>
    <x v="27"/>
    <x v="26"/>
    <x v="20"/>
    <x v="10"/>
    <x v="11"/>
    <m/>
    <s v="Shark Spotted Gully"/>
    <n v="106"/>
    <n v="5.3"/>
    <n v="5.3"/>
  </r>
  <r>
    <x v="0"/>
    <d v="2024-03-21T00:00:00"/>
    <s v="Day 1"/>
    <x v="27"/>
    <x v="26"/>
    <x v="20"/>
    <x v="10"/>
    <x v="11"/>
    <m/>
    <s v="Shark Spotted Gully"/>
    <n v="83"/>
    <n v="2.2999999999999998"/>
    <n v="2.2999999999999998"/>
  </r>
  <r>
    <x v="0"/>
    <d v="2024-03-21T00:00:00"/>
    <s v="Day 1"/>
    <x v="27"/>
    <x v="26"/>
    <x v="20"/>
    <x v="10"/>
    <x v="11"/>
    <m/>
    <s v="Guitarfish - Lesser"/>
    <n v="76"/>
    <n v="1.6"/>
    <n v="1.6"/>
  </r>
  <r>
    <x v="0"/>
    <d v="2024-03-21T00:00:00"/>
    <s v="Day 1"/>
    <x v="27"/>
    <x v="26"/>
    <x v="20"/>
    <x v="10"/>
    <x v="11"/>
    <m/>
    <s v="Shark Hound Smooth"/>
    <n v="87"/>
    <n v="2.2999999999999998"/>
    <n v="2.2999999999999998"/>
  </r>
  <r>
    <x v="0"/>
    <d v="2024-03-21T00:00:00"/>
    <s v="Day 1"/>
    <x v="27"/>
    <x v="26"/>
    <x v="20"/>
    <x v="10"/>
    <x v="11"/>
    <m/>
    <s v="Shark Hound Smooth"/>
    <n v="89"/>
    <n v="2.5"/>
    <n v="2.5"/>
  </r>
  <r>
    <x v="0"/>
    <d v="2024-03-21T00:00:00"/>
    <s v="Day 1"/>
    <x v="27"/>
    <x v="26"/>
    <x v="20"/>
    <x v="10"/>
    <x v="11"/>
    <m/>
    <s v="Shark Hound Smooth"/>
    <n v="79"/>
    <n v="1.6"/>
    <n v="1.6"/>
  </r>
  <r>
    <x v="0"/>
    <d v="2024-03-21T00:00:00"/>
    <s v="Day 1"/>
    <x v="28"/>
    <x v="27"/>
    <x v="22"/>
    <x v="2"/>
    <x v="11"/>
    <m/>
    <s v="Shark Spotted Gully"/>
    <n v="108"/>
    <n v="5.6"/>
    <n v="5.6"/>
  </r>
  <r>
    <x v="0"/>
    <d v="2024-03-21T00:00:00"/>
    <s v="Day 1"/>
    <x v="29"/>
    <x v="28"/>
    <x v="23"/>
    <x v="2"/>
    <x v="11"/>
    <m/>
    <s v="Shark Spotted Gully"/>
    <n v="84"/>
    <n v="2.4"/>
    <n v="2.4"/>
  </r>
  <r>
    <x v="0"/>
    <d v="2024-03-21T00:00:00"/>
    <s v="Day 1"/>
    <x v="29"/>
    <x v="28"/>
    <x v="23"/>
    <x v="2"/>
    <x v="11"/>
    <m/>
    <s v="Shark Spotted Gully"/>
    <n v="98"/>
    <n v="4"/>
    <n v="4"/>
  </r>
  <r>
    <x v="0"/>
    <d v="2024-03-21T00:00:00"/>
    <s v="Day 1"/>
    <x v="29"/>
    <x v="28"/>
    <x v="23"/>
    <x v="2"/>
    <x v="11"/>
    <m/>
    <s v="Elephantfish"/>
    <n v="80"/>
    <n v="4.0999999999999996"/>
    <n v="4.0999999999999996"/>
  </r>
  <r>
    <x v="0"/>
    <d v="2024-03-21T00:00:00"/>
    <s v="Day 1"/>
    <x v="29"/>
    <x v="28"/>
    <x v="23"/>
    <x v="2"/>
    <x v="11"/>
    <m/>
    <s v="Shark Hound Smooth"/>
    <n v="84"/>
    <n v="2"/>
    <n v="2"/>
  </r>
  <r>
    <x v="0"/>
    <d v="2024-03-21T00:00:00"/>
    <s v="Day 1"/>
    <x v="30"/>
    <x v="29"/>
    <x v="20"/>
    <x v="2"/>
    <x v="11"/>
    <m/>
    <s v="Shark Hound Smooth"/>
    <n v="93"/>
    <n v="2.9"/>
    <n v="2.9"/>
  </r>
  <r>
    <x v="0"/>
    <d v="2024-03-21T00:00:00"/>
    <s v="Day 1"/>
    <x v="30"/>
    <x v="29"/>
    <x v="20"/>
    <x v="2"/>
    <x v="11"/>
    <m/>
    <s v="Shark Hound Smooth"/>
    <n v="84"/>
    <n v="2"/>
    <n v="2"/>
  </r>
  <r>
    <x v="0"/>
    <d v="2024-03-21T00:00:00"/>
    <s v="Day 1"/>
    <x v="30"/>
    <x v="29"/>
    <x v="20"/>
    <x v="2"/>
    <x v="11"/>
    <m/>
    <s v="Shark Hound Smooth"/>
    <n v="90"/>
    <n v="2.6"/>
    <n v="2.6"/>
  </r>
  <r>
    <x v="0"/>
    <d v="2024-03-21T00:00:00"/>
    <s v="Day 1"/>
    <x v="30"/>
    <x v="29"/>
    <x v="20"/>
    <x v="2"/>
    <x v="11"/>
    <m/>
    <s v="Shark Hound Smooth"/>
    <n v="94"/>
    <n v="3"/>
    <n v="3"/>
  </r>
  <r>
    <x v="0"/>
    <d v="2024-03-21T00:00:00"/>
    <s v="Day 1"/>
    <x v="30"/>
    <x v="29"/>
    <x v="20"/>
    <x v="2"/>
    <x v="11"/>
    <m/>
    <s v="Shark Hound Smooth"/>
    <n v="102"/>
    <n v="4"/>
    <n v="4"/>
  </r>
  <r>
    <x v="0"/>
    <d v="2024-03-21T00:00:00"/>
    <s v="Day 1"/>
    <x v="30"/>
    <x v="29"/>
    <x v="20"/>
    <x v="2"/>
    <x v="11"/>
    <m/>
    <s v="Ray Bull / Eagle"/>
    <n v="77"/>
    <n v="8.4"/>
    <n v="8.4"/>
  </r>
  <r>
    <x v="0"/>
    <d v="2024-03-21T00:00:00"/>
    <s v="Day 1"/>
    <x v="30"/>
    <x v="29"/>
    <x v="20"/>
    <x v="2"/>
    <x v="11"/>
    <m/>
    <s v="Shark Spotted Gully"/>
    <n v="113"/>
    <n v="6.6"/>
    <n v="6.6"/>
  </r>
  <r>
    <x v="0"/>
    <d v="2024-03-21T00:00:00"/>
    <s v="Day 1"/>
    <x v="30"/>
    <x v="29"/>
    <x v="20"/>
    <x v="2"/>
    <x v="11"/>
    <m/>
    <s v="Shark Spotted Gully"/>
    <n v="132"/>
    <n v="11.2"/>
    <n v="11.2"/>
  </r>
  <r>
    <x v="0"/>
    <d v="2024-03-21T00:00:00"/>
    <s v="Day 1"/>
    <x v="31"/>
    <x v="30"/>
    <x v="24"/>
    <x v="4"/>
    <x v="11"/>
    <m/>
    <s v="Shark Spotted Gully"/>
    <n v="86"/>
    <n v="2.6"/>
    <n v="2.6"/>
  </r>
  <r>
    <x v="0"/>
    <d v="2024-03-21T00:00:00"/>
    <s v="Day 1"/>
    <x v="31"/>
    <x v="30"/>
    <x v="24"/>
    <x v="4"/>
    <x v="11"/>
    <m/>
    <s v="Shark Hound Smooth"/>
    <n v="109"/>
    <n v="5"/>
    <n v="5"/>
  </r>
  <r>
    <x v="0"/>
    <d v="2024-03-21T00:00:00"/>
    <s v="Day 1"/>
    <x v="31"/>
    <x v="30"/>
    <x v="24"/>
    <x v="4"/>
    <x v="11"/>
    <m/>
    <s v="Shark Hound Smooth"/>
    <n v="94"/>
    <n v="3"/>
    <n v="3"/>
  </r>
  <r>
    <x v="0"/>
    <d v="2024-03-21T00:00:00"/>
    <s v="Day 1"/>
    <x v="32"/>
    <x v="22"/>
    <x v="5"/>
    <x v="2"/>
    <x v="11"/>
    <m/>
    <s v="Shark Hound Smooth"/>
    <n v="92"/>
    <n v="2.8"/>
    <n v="2.8"/>
  </r>
  <r>
    <x v="0"/>
    <d v="2024-03-21T00:00:00"/>
    <s v="Day 1"/>
    <x v="32"/>
    <x v="22"/>
    <x v="5"/>
    <x v="2"/>
    <x v="11"/>
    <m/>
    <s v="Shark Hound Smooth"/>
    <n v="94"/>
    <n v="3"/>
    <n v="3"/>
  </r>
  <r>
    <x v="0"/>
    <d v="2024-03-21T00:00:00"/>
    <s v="Day 1"/>
    <x v="32"/>
    <x v="22"/>
    <x v="5"/>
    <x v="2"/>
    <x v="11"/>
    <m/>
    <s v="Shark Hound Smooth"/>
    <n v="100"/>
    <n v="3.7"/>
    <n v="3.7"/>
  </r>
  <r>
    <x v="0"/>
    <d v="2024-03-21T00:00:00"/>
    <s v="Day 1"/>
    <x v="32"/>
    <x v="22"/>
    <x v="5"/>
    <x v="2"/>
    <x v="11"/>
    <m/>
    <s v="Shark Spotted Gully"/>
    <n v="100"/>
    <n v="4.3"/>
    <n v="4.3"/>
  </r>
  <r>
    <x v="0"/>
    <d v="2024-03-21T00:00:00"/>
    <s v="Day 1"/>
    <x v="33"/>
    <x v="31"/>
    <x v="25"/>
    <x v="4"/>
    <x v="12"/>
    <m/>
    <s v="Shark Spotted Gully"/>
    <n v="74"/>
    <n v="1.5"/>
    <n v="1.5"/>
  </r>
  <r>
    <x v="0"/>
    <d v="2024-03-21T00:00:00"/>
    <s v="Day 1"/>
    <x v="33"/>
    <x v="31"/>
    <x v="25"/>
    <x v="4"/>
    <x v="12"/>
    <m/>
    <s v="Shark Spotted Gully"/>
    <n v="97"/>
    <n v="3.9"/>
    <n v="3.9"/>
  </r>
  <r>
    <x v="0"/>
    <d v="2024-03-21T00:00:00"/>
    <s v="Day 1"/>
    <x v="34"/>
    <x v="20"/>
    <x v="26"/>
    <x v="1"/>
    <x v="13"/>
    <m/>
    <s v="Shark Spotted Gully"/>
    <n v="161"/>
    <n v="22.2"/>
    <n v="22.2"/>
  </r>
  <r>
    <x v="0"/>
    <d v="2024-03-21T00:00:00"/>
    <s v="Day 1"/>
    <x v="34"/>
    <x v="20"/>
    <x v="26"/>
    <x v="1"/>
    <x v="13"/>
    <m/>
    <s v="Shark Spotted Gully"/>
    <n v="143"/>
    <n v="14.8"/>
    <n v="14.8"/>
  </r>
  <r>
    <x v="0"/>
    <d v="2024-03-21T00:00:00"/>
    <s v="Day 1"/>
    <x v="34"/>
    <x v="20"/>
    <x v="26"/>
    <x v="1"/>
    <x v="13"/>
    <m/>
    <s v="Shark Spotted Gully"/>
    <n v="114"/>
    <n v="6.8"/>
    <n v="6.8"/>
  </r>
  <r>
    <x v="0"/>
    <d v="2024-03-21T00:00:00"/>
    <s v="Day 1"/>
    <x v="34"/>
    <x v="20"/>
    <x v="26"/>
    <x v="1"/>
    <x v="13"/>
    <m/>
    <s v="Guitarfish - Lesser"/>
    <n v="67"/>
    <n v="1.1000000000000001"/>
    <n v="1.1000000000000001"/>
  </r>
  <r>
    <x v="0"/>
    <d v="2024-03-21T00:00:00"/>
    <s v="Day 1"/>
    <x v="35"/>
    <x v="22"/>
    <x v="27"/>
    <x v="4"/>
    <x v="13"/>
    <m/>
    <s v="Shark Spotted Gully"/>
    <n v="166"/>
    <n v="24.6"/>
    <n v="24.6"/>
  </r>
  <r>
    <x v="0"/>
    <d v="2024-03-21T00:00:00"/>
    <s v="Day 1"/>
    <x v="35"/>
    <x v="22"/>
    <x v="27"/>
    <x v="4"/>
    <x v="13"/>
    <m/>
    <s v="Shark Spotted Gully"/>
    <n v="130"/>
    <n v="10.7"/>
    <n v="10.7"/>
  </r>
  <r>
    <x v="0"/>
    <d v="2024-03-21T00:00:00"/>
    <s v="Day 1"/>
    <x v="35"/>
    <x v="22"/>
    <x v="27"/>
    <x v="4"/>
    <x v="13"/>
    <m/>
    <s v="Shark Spotted Gully"/>
    <n v="105"/>
    <n v="5.0999999999999996"/>
    <n v="5.0999999999999996"/>
  </r>
  <r>
    <x v="0"/>
    <d v="2024-03-21T00:00:00"/>
    <s v="Day 1"/>
    <x v="35"/>
    <x v="22"/>
    <x v="27"/>
    <x v="4"/>
    <x v="13"/>
    <m/>
    <s v="Shark Spotted Gully"/>
    <n v="94"/>
    <n v="3.5"/>
    <n v="3.5"/>
  </r>
  <r>
    <x v="0"/>
    <d v="2024-03-21T00:00:00"/>
    <s v="Day 1"/>
    <x v="35"/>
    <x v="22"/>
    <x v="27"/>
    <x v="4"/>
    <x v="13"/>
    <m/>
    <s v="Shark Spotted Gully"/>
    <n v="117"/>
    <n v="7.4"/>
    <n v="7.4"/>
  </r>
  <r>
    <x v="0"/>
    <d v="2024-03-21T00:00:00"/>
    <s v="Day 1"/>
    <x v="35"/>
    <x v="22"/>
    <x v="27"/>
    <x v="4"/>
    <x v="13"/>
    <m/>
    <s v="Shark Spotted Gully"/>
    <n v="111"/>
    <n v="6.2"/>
    <n v="6.2"/>
  </r>
  <r>
    <x v="0"/>
    <d v="2024-03-21T00:00:00"/>
    <s v="Day 1"/>
    <x v="35"/>
    <x v="22"/>
    <x v="27"/>
    <x v="4"/>
    <x v="13"/>
    <m/>
    <s v="Shark Spotted Gully"/>
    <n v="96"/>
    <n v="3.8"/>
    <n v="3.8"/>
  </r>
  <r>
    <x v="0"/>
    <d v="2024-03-21T00:00:00"/>
    <s v="Day 1"/>
    <x v="36"/>
    <x v="32"/>
    <x v="28"/>
    <x v="4"/>
    <x v="13"/>
    <m/>
    <s v="Shark Spotted Gully"/>
    <n v="156"/>
    <n v="19.899999999999999"/>
    <n v="19.899999999999999"/>
  </r>
  <r>
    <x v="0"/>
    <d v="2024-03-21T00:00:00"/>
    <s v="Day 1"/>
    <x v="36"/>
    <x v="32"/>
    <x v="28"/>
    <x v="4"/>
    <x v="13"/>
    <m/>
    <s v="Shark Hound Smooth"/>
    <n v="114"/>
    <n v="5.8"/>
    <n v="5.8"/>
  </r>
  <r>
    <x v="0"/>
    <d v="2024-03-21T00:00:00"/>
    <s v="Day 1"/>
    <x v="37"/>
    <x v="22"/>
    <x v="29"/>
    <x v="2"/>
    <x v="6"/>
    <m/>
    <s v="Shark Spotted Gully"/>
    <n v="83"/>
    <n v="2.2999999999999998"/>
    <n v="2.2999999999999998"/>
  </r>
  <r>
    <x v="0"/>
    <d v="2024-03-21T00:00:00"/>
    <s v="Day 1"/>
    <x v="38"/>
    <x v="33"/>
    <x v="30"/>
    <x v="3"/>
    <x v="13"/>
    <m/>
    <s v="Shark Spotted Gully"/>
    <n v="102"/>
    <n v="4.5999999999999996"/>
    <n v="4.5999999999999996"/>
  </r>
  <r>
    <x v="0"/>
    <d v="2024-03-21T00:00:00"/>
    <s v="Day 1"/>
    <x v="38"/>
    <x v="33"/>
    <x v="30"/>
    <x v="3"/>
    <x v="13"/>
    <m/>
    <s v="Shark Spotted Gully"/>
    <n v="83"/>
    <n v="2.2999999999999998"/>
    <n v="2.2999999999999998"/>
  </r>
  <r>
    <x v="0"/>
    <d v="2024-03-21T00:00:00"/>
    <s v="Day 1"/>
    <x v="38"/>
    <x v="33"/>
    <x v="30"/>
    <x v="3"/>
    <x v="13"/>
    <m/>
    <s v="Shark Spotted Gully"/>
    <n v="74"/>
    <n v="1.5"/>
    <n v="1.5"/>
  </r>
  <r>
    <x v="0"/>
    <d v="2024-03-21T00:00:00"/>
    <s v="Day 1"/>
    <x v="39"/>
    <x v="34"/>
    <x v="31"/>
    <x v="2"/>
    <x v="13"/>
    <m/>
    <s v="Shark Spotted Gully"/>
    <n v="145"/>
    <n v="15.5"/>
    <n v="15.5"/>
  </r>
  <r>
    <x v="0"/>
    <d v="2024-03-21T00:00:00"/>
    <s v="Day 1"/>
    <x v="40"/>
    <x v="35"/>
    <x v="32"/>
    <x v="3"/>
    <x v="6"/>
    <m/>
    <s v="Shark Spotted Gully"/>
    <n v="91"/>
    <n v="3.1"/>
    <n v="3.1"/>
  </r>
  <r>
    <x v="0"/>
    <d v="2024-03-21T00:00:00"/>
    <s v="Day 1"/>
    <x v="41"/>
    <x v="36"/>
    <x v="33"/>
    <x v="2"/>
    <x v="14"/>
    <s v="Kob"/>
    <m/>
    <n v="66"/>
    <n v="3"/>
    <n v="3"/>
  </r>
  <r>
    <x v="0"/>
    <d v="2024-03-21T00:00:00"/>
    <s v="Day 1"/>
    <x v="41"/>
    <x v="36"/>
    <x v="33"/>
    <x v="2"/>
    <x v="14"/>
    <s v="Kob"/>
    <m/>
    <n v="47"/>
    <n v="1.1000000000000001"/>
    <n v="1.1000000000000001"/>
  </r>
  <r>
    <x v="0"/>
    <d v="2024-03-21T00:00:00"/>
    <s v="Day 1"/>
    <x v="41"/>
    <x v="36"/>
    <x v="33"/>
    <x v="2"/>
    <x v="14"/>
    <m/>
    <s v="Shark Spotted Gully"/>
    <n v="90"/>
    <n v="3"/>
    <n v="3"/>
  </r>
  <r>
    <x v="0"/>
    <d v="2024-03-21T00:00:00"/>
    <s v="Day 1"/>
    <x v="42"/>
    <x v="37"/>
    <x v="34"/>
    <x v="2"/>
    <x v="8"/>
    <m/>
    <s v="Shark Spotted Gully"/>
    <n v="161"/>
    <n v="22.2"/>
    <n v="22.2"/>
  </r>
  <r>
    <x v="0"/>
    <d v="2024-03-21T00:00:00"/>
    <s v="Day 1"/>
    <x v="42"/>
    <x v="37"/>
    <x v="34"/>
    <x v="2"/>
    <x v="8"/>
    <m/>
    <s v="Shark Copper (Female)"/>
    <n v="189"/>
    <n v="94.4"/>
    <n v="94.4"/>
  </r>
  <r>
    <x v="0"/>
    <d v="2024-03-21T00:00:00"/>
    <s v="Day 1"/>
    <x v="43"/>
    <x v="7"/>
    <x v="35"/>
    <x v="4"/>
    <x v="15"/>
    <m/>
    <s v="Guitarfish - Lesser"/>
    <n v="87"/>
    <n v="2.4"/>
    <n v="2.4"/>
  </r>
  <r>
    <x v="0"/>
    <d v="2024-03-21T00:00:00"/>
    <s v="Day 1"/>
    <x v="43"/>
    <x v="7"/>
    <x v="35"/>
    <x v="4"/>
    <x v="15"/>
    <m/>
    <s v="Shark Hound Smooth"/>
    <n v="70"/>
    <n v="1.1000000000000001"/>
    <n v="1.1000000000000001"/>
  </r>
  <r>
    <x v="0"/>
    <d v="2024-03-21T00:00:00"/>
    <s v="Day 1"/>
    <x v="43"/>
    <x v="7"/>
    <x v="35"/>
    <x v="4"/>
    <x v="15"/>
    <m/>
    <s v="Shark Hound Smooth"/>
    <n v="125"/>
    <n v="8.1"/>
    <n v="8.1"/>
  </r>
  <r>
    <x v="0"/>
    <d v="2024-03-21T00:00:00"/>
    <s v="Day 1"/>
    <x v="43"/>
    <x v="7"/>
    <x v="35"/>
    <x v="4"/>
    <x v="15"/>
    <m/>
    <s v="Shark Hound Smooth"/>
    <n v="76"/>
    <n v="1.4"/>
    <n v="1.4"/>
  </r>
  <r>
    <x v="0"/>
    <d v="2024-03-21T00:00:00"/>
    <s v="Day 1"/>
    <x v="43"/>
    <x v="7"/>
    <x v="35"/>
    <x v="4"/>
    <x v="15"/>
    <m/>
    <s v="Shark Hound Smooth"/>
    <n v="89"/>
    <n v="2.5"/>
    <n v="2.5"/>
  </r>
  <r>
    <x v="0"/>
    <d v="2024-03-21T00:00:00"/>
    <s v="Day 1"/>
    <x v="44"/>
    <x v="38"/>
    <x v="36"/>
    <x v="2"/>
    <x v="8"/>
    <m/>
    <s v="Shark Spotted Gully"/>
    <n v="108"/>
    <n v="5.6"/>
    <n v="5.6"/>
  </r>
  <r>
    <x v="0"/>
    <d v="2024-03-21T00:00:00"/>
    <s v="Day 1"/>
    <x v="45"/>
    <x v="39"/>
    <x v="37"/>
    <x v="2"/>
    <x v="15"/>
    <m/>
    <s v="Guitarfish - Lesser"/>
    <n v="77"/>
    <n v="1.6"/>
    <n v="1.6"/>
  </r>
  <r>
    <x v="0"/>
    <d v="2024-03-21T00:00:00"/>
    <s v="Day 1"/>
    <x v="45"/>
    <x v="39"/>
    <x v="37"/>
    <x v="2"/>
    <x v="15"/>
    <m/>
    <s v="Shark Hound Smooth"/>
    <n v="80"/>
    <n v="1.7"/>
    <n v="1.7"/>
  </r>
  <r>
    <x v="0"/>
    <d v="2024-03-21T00:00:00"/>
    <s v="Day 1"/>
    <x v="46"/>
    <x v="40"/>
    <x v="38"/>
    <x v="2"/>
    <x v="8"/>
    <m/>
    <s v="Shark Hound Smooth"/>
    <n v="73"/>
    <n v="1.2"/>
    <n v="1.2"/>
  </r>
  <r>
    <x v="0"/>
    <d v="2024-03-21T00:00:00"/>
    <s v="Day 1"/>
    <x v="46"/>
    <x v="40"/>
    <x v="38"/>
    <x v="2"/>
    <x v="8"/>
    <m/>
    <s v="Shark Hound Smooth"/>
    <n v="100"/>
    <n v="3.7"/>
    <n v="3.7"/>
  </r>
  <r>
    <x v="0"/>
    <d v="2024-03-21T00:00:00"/>
    <s v="Day 1"/>
    <x v="47"/>
    <x v="37"/>
    <x v="39"/>
    <x v="4"/>
    <x v="8"/>
    <m/>
    <s v="Shark Hound Smooth"/>
    <n v="103"/>
    <n v="4.0999999999999996"/>
    <n v="4.0999999999999996"/>
  </r>
  <r>
    <x v="0"/>
    <d v="2024-03-21T00:00:00"/>
    <s v="Day 1"/>
    <x v="47"/>
    <x v="37"/>
    <x v="39"/>
    <x v="4"/>
    <x v="8"/>
    <m/>
    <s v="Shark Spotted Gully"/>
    <n v="130"/>
    <n v="10.7"/>
    <n v="10.7"/>
  </r>
  <r>
    <x v="0"/>
    <d v="2024-03-21T00:00:00"/>
    <s v="Day 1"/>
    <x v="48"/>
    <x v="41"/>
    <x v="36"/>
    <x v="2"/>
    <x v="8"/>
    <m/>
    <m/>
    <m/>
    <s v=""/>
    <s v=""/>
  </r>
  <r>
    <x v="0"/>
    <d v="2024-03-21T00:00:00"/>
    <s v="Day 1"/>
    <x v="49"/>
    <x v="42"/>
    <x v="40"/>
    <x v="4"/>
    <x v="10"/>
    <m/>
    <s v="Ray Bull / Eagle"/>
    <n v="92"/>
    <n v="14.4"/>
    <n v="14.4"/>
  </r>
  <r>
    <x v="0"/>
    <d v="2024-03-21T00:00:00"/>
    <s v="Day 1"/>
    <x v="49"/>
    <x v="42"/>
    <x v="40"/>
    <x v="4"/>
    <x v="10"/>
    <m/>
    <s v="Shark Hound Smooth"/>
    <n v="112"/>
    <n v="5.5"/>
    <n v="5.5"/>
  </r>
  <r>
    <x v="0"/>
    <d v="2024-03-21T00:00:00"/>
    <s v="Day 1"/>
    <x v="49"/>
    <x v="42"/>
    <x v="40"/>
    <x v="4"/>
    <x v="10"/>
    <m/>
    <s v="Shark Spotted Gully"/>
    <n v="66"/>
    <n v="1"/>
    <n v="1"/>
  </r>
  <r>
    <x v="0"/>
    <d v="2024-03-21T00:00:00"/>
    <s v="Day 1"/>
    <x v="49"/>
    <x v="42"/>
    <x v="40"/>
    <x v="4"/>
    <x v="10"/>
    <m/>
    <s v="Shark Spotted Gully"/>
    <n v="108"/>
    <n v="5.6"/>
    <n v="5.6"/>
  </r>
  <r>
    <x v="0"/>
    <d v="2024-03-21T00:00:00"/>
    <s v="Day 1"/>
    <x v="50"/>
    <x v="43"/>
    <x v="41"/>
    <x v="4"/>
    <x v="10"/>
    <m/>
    <s v="Shark Spotted Gully"/>
    <n v="128"/>
    <n v="10.1"/>
    <n v="10.1"/>
  </r>
  <r>
    <x v="0"/>
    <d v="2024-03-21T00:00:00"/>
    <s v="Day 1"/>
    <x v="50"/>
    <x v="43"/>
    <x v="41"/>
    <x v="4"/>
    <x v="10"/>
    <m/>
    <s v="Shark Spotted Gully"/>
    <n v="123"/>
    <n v="8.8000000000000007"/>
    <n v="8.8000000000000007"/>
  </r>
  <r>
    <x v="0"/>
    <d v="2024-03-21T00:00:00"/>
    <s v="Day 1"/>
    <x v="50"/>
    <x v="43"/>
    <x v="41"/>
    <x v="4"/>
    <x v="10"/>
    <m/>
    <s v="Shark Hound Smooth"/>
    <n v="115"/>
    <n v="6"/>
    <n v="6"/>
  </r>
  <r>
    <x v="0"/>
    <d v="2024-03-21T00:00:00"/>
    <s v="Day 1"/>
    <x v="50"/>
    <x v="43"/>
    <x v="41"/>
    <x v="4"/>
    <x v="10"/>
    <m/>
    <s v="Shark Hound Smooth"/>
    <n v="87"/>
    <n v="2.2999999999999998"/>
    <n v="2.2999999999999998"/>
  </r>
  <r>
    <x v="0"/>
    <d v="2024-03-21T00:00:00"/>
    <s v="Day 1"/>
    <x v="50"/>
    <x v="43"/>
    <x v="41"/>
    <x v="4"/>
    <x v="10"/>
    <m/>
    <s v="Shark Hound Smooth"/>
    <n v="98"/>
    <n v="3.4"/>
    <n v="3.4"/>
  </r>
  <r>
    <x v="0"/>
    <d v="2024-03-21T00:00:00"/>
    <s v="Day 1"/>
    <x v="50"/>
    <x v="43"/>
    <x v="41"/>
    <x v="4"/>
    <x v="10"/>
    <m/>
    <s v="Shark Hound Smooth"/>
    <n v="108"/>
    <n v="4.8"/>
    <n v="4.8"/>
  </r>
  <r>
    <x v="0"/>
    <d v="2024-03-21T00:00:00"/>
    <s v="Day 1"/>
    <x v="51"/>
    <x v="44"/>
    <x v="42"/>
    <x v="4"/>
    <x v="10"/>
    <m/>
    <s v="Shark Hound Smooth"/>
    <n v="76"/>
    <n v="1.4"/>
    <n v="1.4"/>
  </r>
  <r>
    <x v="0"/>
    <d v="2024-03-21T00:00:00"/>
    <s v="Day 1"/>
    <x v="51"/>
    <x v="44"/>
    <x v="42"/>
    <x v="4"/>
    <x v="10"/>
    <m/>
    <s v="Shark Hound Smooth"/>
    <n v="81"/>
    <n v="1.8"/>
    <n v="1.8"/>
  </r>
  <r>
    <x v="0"/>
    <d v="2024-03-21T00:00:00"/>
    <s v="Day 1"/>
    <x v="51"/>
    <x v="44"/>
    <x v="42"/>
    <x v="4"/>
    <x v="10"/>
    <m/>
    <s v="Shark Hound Smooth"/>
    <n v="75"/>
    <n v="1.3"/>
    <n v="1.3"/>
  </r>
  <r>
    <x v="0"/>
    <d v="2024-03-21T00:00:00"/>
    <s v="Day 1"/>
    <x v="51"/>
    <x v="44"/>
    <x v="42"/>
    <x v="4"/>
    <x v="10"/>
    <m/>
    <s v="Shark Spotted Gully"/>
    <n v="69"/>
    <n v="1.2"/>
    <n v="1.2"/>
  </r>
  <r>
    <x v="0"/>
    <d v="2024-03-21T00:00:00"/>
    <s v="Day 1"/>
    <x v="52"/>
    <x v="45"/>
    <x v="43"/>
    <x v="4"/>
    <x v="16"/>
    <m/>
    <s v="Guitarfish - Lesser"/>
    <n v="69"/>
    <n v="1.2"/>
    <n v="1.2"/>
  </r>
  <r>
    <x v="0"/>
    <d v="2024-03-21T00:00:00"/>
    <s v="Day 1"/>
    <x v="52"/>
    <x v="45"/>
    <x v="43"/>
    <x v="4"/>
    <x v="16"/>
    <m/>
    <s v="Shark Hound Smooth"/>
    <n v="87"/>
    <n v="2.2999999999999998"/>
    <n v="2.2999999999999998"/>
  </r>
  <r>
    <x v="0"/>
    <d v="2024-03-21T00:00:00"/>
    <s v="Day 1"/>
    <x v="52"/>
    <x v="45"/>
    <x v="43"/>
    <x v="4"/>
    <x v="16"/>
    <m/>
    <s v="Shark Hound Smooth"/>
    <n v="82"/>
    <n v="1.9"/>
    <n v="1.9"/>
  </r>
  <r>
    <x v="0"/>
    <d v="2024-03-21T00:00:00"/>
    <s v="Day 1"/>
    <x v="52"/>
    <x v="45"/>
    <x v="43"/>
    <x v="4"/>
    <x v="16"/>
    <m/>
    <s v="Shark Hound Smooth"/>
    <n v="90"/>
    <n v="2.6"/>
    <n v="2.6"/>
  </r>
  <r>
    <x v="0"/>
    <d v="2024-03-21T00:00:00"/>
    <s v="Day 1"/>
    <x v="52"/>
    <x v="45"/>
    <x v="43"/>
    <x v="4"/>
    <x v="16"/>
    <m/>
    <s v="Shark Hound Smooth"/>
    <n v="96"/>
    <n v="3.2"/>
    <n v="3.2"/>
  </r>
  <r>
    <x v="0"/>
    <d v="2024-03-21T00:00:00"/>
    <s v="Day 1"/>
    <x v="52"/>
    <x v="45"/>
    <x v="43"/>
    <x v="4"/>
    <x v="16"/>
    <m/>
    <s v="Shark Hound Smooth"/>
    <n v="72"/>
    <n v="1.2"/>
    <n v="1.2"/>
  </r>
  <r>
    <x v="0"/>
    <d v="2024-03-21T00:00:00"/>
    <s v="Day 1"/>
    <x v="52"/>
    <x v="45"/>
    <x v="43"/>
    <x v="4"/>
    <x v="16"/>
    <m/>
    <s v="Shark Hound Smooth"/>
    <n v="113"/>
    <n v="5.7"/>
    <n v="5.7"/>
  </r>
  <r>
    <x v="0"/>
    <d v="2024-03-21T00:00:00"/>
    <s v="Day 1"/>
    <x v="52"/>
    <x v="45"/>
    <x v="43"/>
    <x v="4"/>
    <x v="16"/>
    <m/>
    <s v="Shark Hound Smooth"/>
    <n v="109"/>
    <n v="5"/>
    <n v="5"/>
  </r>
  <r>
    <x v="0"/>
    <d v="2024-03-21T00:00:00"/>
    <s v="Day 1"/>
    <x v="52"/>
    <x v="45"/>
    <x v="43"/>
    <x v="4"/>
    <x v="16"/>
    <m/>
    <s v="Shark Hound Smooth"/>
    <n v="85"/>
    <n v="2.1"/>
    <n v="2.1"/>
  </r>
  <r>
    <x v="0"/>
    <d v="2024-03-21T00:00:00"/>
    <s v="Day 1"/>
    <x v="52"/>
    <x v="45"/>
    <x v="43"/>
    <x v="4"/>
    <x v="16"/>
    <m/>
    <s v="Shark Hound Smooth"/>
    <n v="93"/>
    <n v="2.9"/>
    <n v="2.9"/>
  </r>
  <r>
    <x v="0"/>
    <d v="2024-03-21T00:00:00"/>
    <s v="Day 1"/>
    <x v="53"/>
    <x v="46"/>
    <x v="44"/>
    <x v="2"/>
    <x v="10"/>
    <m/>
    <s v="Shark Hound Smooth"/>
    <n v="78"/>
    <n v="1.5"/>
    <n v="1.5"/>
  </r>
  <r>
    <x v="0"/>
    <d v="2024-03-21T00:00:00"/>
    <s v="Day 1"/>
    <x v="53"/>
    <x v="46"/>
    <x v="44"/>
    <x v="2"/>
    <x v="10"/>
    <m/>
    <s v="Shark Hound Smooth"/>
    <n v="108"/>
    <n v="4.8"/>
    <n v="4.8"/>
  </r>
  <r>
    <x v="0"/>
    <d v="2024-03-21T00:00:00"/>
    <s v="Day 1"/>
    <x v="53"/>
    <x v="46"/>
    <x v="44"/>
    <x v="2"/>
    <x v="10"/>
    <m/>
    <s v="Shark Hound Smooth"/>
    <n v="74"/>
    <n v="1.3"/>
    <n v="1.3"/>
  </r>
  <r>
    <x v="0"/>
    <d v="2024-03-21T00:00:00"/>
    <s v="Day 1"/>
    <x v="53"/>
    <x v="46"/>
    <x v="44"/>
    <x v="2"/>
    <x v="10"/>
    <m/>
    <s v="Guitarfish - Lesser"/>
    <n v="65"/>
    <n v="1"/>
    <n v="1"/>
  </r>
  <r>
    <x v="0"/>
    <d v="2024-03-21T00:00:00"/>
    <s v="Day 1"/>
    <x v="53"/>
    <x v="46"/>
    <x v="44"/>
    <x v="2"/>
    <x v="10"/>
    <m/>
    <s v="Shark Spotted Gully"/>
    <n v="127"/>
    <n v="9.8000000000000007"/>
    <n v="9.8000000000000007"/>
  </r>
  <r>
    <x v="0"/>
    <d v="2024-03-21T00:00:00"/>
    <s v="Day 1"/>
    <x v="53"/>
    <x v="46"/>
    <x v="44"/>
    <x v="2"/>
    <x v="10"/>
    <m/>
    <s v="Shark Spotted Gully"/>
    <n v="79"/>
    <n v="1.9"/>
    <n v="1.9"/>
  </r>
  <r>
    <x v="0"/>
    <d v="2024-03-21T00:00:00"/>
    <s v="Day 1"/>
    <x v="53"/>
    <x v="46"/>
    <x v="44"/>
    <x v="2"/>
    <x v="10"/>
    <m/>
    <s v="Shark Spotted Gully"/>
    <n v="125"/>
    <n v="9.3000000000000007"/>
    <n v="9.3000000000000007"/>
  </r>
  <r>
    <x v="0"/>
    <d v="2024-03-21T00:00:00"/>
    <s v="Day 1"/>
    <x v="54"/>
    <x v="47"/>
    <x v="45"/>
    <x v="4"/>
    <x v="10"/>
    <m/>
    <s v="Shark Spotted Gully"/>
    <n v="98"/>
    <n v="4"/>
    <n v="4"/>
  </r>
  <r>
    <x v="0"/>
    <d v="2024-03-21T00:00:00"/>
    <s v="Day 1"/>
    <x v="54"/>
    <x v="47"/>
    <x v="45"/>
    <x v="4"/>
    <x v="10"/>
    <m/>
    <s v="Catfish - Sea Black"/>
    <n v="40"/>
    <n v="1"/>
    <n v="1"/>
  </r>
  <r>
    <x v="0"/>
    <d v="2024-03-21T00:00:00"/>
    <s v="Day 1"/>
    <x v="54"/>
    <x v="47"/>
    <x v="45"/>
    <x v="4"/>
    <x v="10"/>
    <m/>
    <s v="Guitarfish - Lesser"/>
    <n v="84"/>
    <n v="2.2000000000000002"/>
    <n v="2.2000000000000002"/>
  </r>
  <r>
    <x v="0"/>
    <d v="2024-03-21T00:00:00"/>
    <s v="Day 1"/>
    <x v="54"/>
    <x v="47"/>
    <x v="45"/>
    <x v="4"/>
    <x v="10"/>
    <m/>
    <s v="Shark Hound Smooth"/>
    <n v="75"/>
    <n v="1.3"/>
    <n v="1.3"/>
  </r>
  <r>
    <x v="0"/>
    <d v="2024-03-21T00:00:00"/>
    <s v="Day 1"/>
    <x v="54"/>
    <x v="47"/>
    <x v="45"/>
    <x v="4"/>
    <x v="10"/>
    <m/>
    <s v="Shark Hound Smooth"/>
    <n v="87"/>
    <n v="2.2999999999999998"/>
    <n v="2.2999999999999998"/>
  </r>
  <r>
    <x v="0"/>
    <d v="2024-03-21T00:00:00"/>
    <s v="Day 1"/>
    <x v="54"/>
    <x v="47"/>
    <x v="45"/>
    <x v="4"/>
    <x v="10"/>
    <m/>
    <s v="Shark Hound Smooth"/>
    <n v="97"/>
    <n v="3.3"/>
    <n v="3.3"/>
  </r>
  <r>
    <x v="0"/>
    <d v="2024-03-21T00:00:00"/>
    <s v="Day 1"/>
    <x v="54"/>
    <x v="47"/>
    <x v="45"/>
    <x v="4"/>
    <x v="10"/>
    <m/>
    <s v="Shark Hound Smooth"/>
    <n v="108"/>
    <n v="4.8"/>
    <n v="4.8"/>
  </r>
  <r>
    <x v="0"/>
    <d v="2024-03-21T00:00:00"/>
    <s v="Day 1"/>
    <x v="55"/>
    <x v="48"/>
    <x v="43"/>
    <x v="3"/>
    <x v="10"/>
    <m/>
    <s v="Shark Hound Smooth"/>
    <n v="108"/>
    <n v="4.8"/>
    <n v="4.8"/>
  </r>
  <r>
    <x v="0"/>
    <d v="2024-03-21T00:00:00"/>
    <s v="Day 1"/>
    <x v="55"/>
    <x v="48"/>
    <x v="43"/>
    <x v="3"/>
    <x v="10"/>
    <m/>
    <s v="Shark Hound Smooth"/>
    <n v="112"/>
    <n v="5.5"/>
    <n v="5.5"/>
  </r>
  <r>
    <x v="0"/>
    <d v="2024-03-21T00:00:00"/>
    <s v="Day 1"/>
    <x v="55"/>
    <x v="48"/>
    <x v="43"/>
    <x v="3"/>
    <x v="10"/>
    <m/>
    <s v="Shark Hound Smooth"/>
    <n v="101"/>
    <n v="3.8"/>
    <n v="3.8"/>
  </r>
  <r>
    <x v="0"/>
    <d v="2024-03-21T00:00:00"/>
    <s v="Day 1"/>
    <x v="55"/>
    <x v="48"/>
    <x v="43"/>
    <x v="3"/>
    <x v="10"/>
    <m/>
    <s v="Shark Hound Smooth"/>
    <n v="80"/>
    <n v="1.7"/>
    <n v="1.7"/>
  </r>
  <r>
    <x v="0"/>
    <d v="2024-03-21T00:00:00"/>
    <s v="Day 1"/>
    <x v="55"/>
    <x v="48"/>
    <x v="43"/>
    <x v="3"/>
    <x v="10"/>
    <m/>
    <s v="Shark Spotted Gully"/>
    <n v="124"/>
    <n v="9.1"/>
    <n v="9.1"/>
  </r>
  <r>
    <x v="0"/>
    <d v="2024-03-21T00:00:00"/>
    <s v="Day 1"/>
    <x v="55"/>
    <x v="48"/>
    <x v="43"/>
    <x v="3"/>
    <x v="10"/>
    <m/>
    <s v="Shark Spotted Gully"/>
    <n v="171"/>
    <n v="27.3"/>
    <n v="27.3"/>
  </r>
  <r>
    <x v="0"/>
    <d v="2024-03-21T00:00:00"/>
    <s v="Day 1"/>
    <x v="56"/>
    <x v="49"/>
    <x v="43"/>
    <x v="0"/>
    <x v="10"/>
    <m/>
    <s v="Ray Bull / Eagle"/>
    <n v="49"/>
    <n v="2.1"/>
    <n v="2.1"/>
  </r>
  <r>
    <x v="0"/>
    <d v="2024-03-21T00:00:00"/>
    <s v="Day 1"/>
    <x v="56"/>
    <x v="49"/>
    <x v="43"/>
    <x v="0"/>
    <x v="10"/>
    <m/>
    <s v="Shark Spotted Gully"/>
    <n v="107"/>
    <n v="5.5"/>
    <n v="5.5"/>
  </r>
  <r>
    <x v="0"/>
    <d v="2024-03-21T00:00:00"/>
    <s v="Day 1"/>
    <x v="56"/>
    <x v="49"/>
    <x v="43"/>
    <x v="0"/>
    <x v="10"/>
    <m/>
    <s v="Shark Spotted Gully"/>
    <n v="151"/>
    <n v="17.8"/>
    <n v="17.8"/>
  </r>
  <r>
    <x v="0"/>
    <d v="2024-03-21T00:00:00"/>
    <s v="Day 1"/>
    <x v="57"/>
    <x v="50"/>
    <x v="46"/>
    <x v="11"/>
    <x v="10"/>
    <m/>
    <m/>
    <m/>
    <s v=""/>
    <s v=""/>
  </r>
  <r>
    <x v="0"/>
    <d v="2024-03-21T00:00:00"/>
    <s v="Day 1"/>
    <x v="58"/>
    <x v="51"/>
    <x v="47"/>
    <x v="9"/>
    <x v="17"/>
    <m/>
    <s v="Shark Spotted Gully"/>
    <n v="80"/>
    <n v="2"/>
    <n v="2"/>
  </r>
  <r>
    <x v="0"/>
    <d v="2024-03-21T00:00:00"/>
    <s v="Day 1"/>
    <x v="58"/>
    <x v="51"/>
    <x v="47"/>
    <x v="9"/>
    <x v="17"/>
    <m/>
    <s v="Shark Spotted Gully"/>
    <n v="84"/>
    <n v="2.4"/>
    <n v="2.4"/>
  </r>
  <r>
    <x v="0"/>
    <d v="2024-03-21T00:00:00"/>
    <s v="Day 1"/>
    <x v="59"/>
    <x v="52"/>
    <x v="48"/>
    <x v="9"/>
    <x v="14"/>
    <m/>
    <s v="Shark Spotted Gully"/>
    <n v="82"/>
    <n v="2.2000000000000002"/>
    <n v="2.2000000000000002"/>
  </r>
  <r>
    <x v="0"/>
    <d v="2024-03-21T00:00:00"/>
    <s v="Day 1"/>
    <x v="60"/>
    <x v="53"/>
    <x v="49"/>
    <x v="0"/>
    <x v="17"/>
    <m/>
    <s v="Shark Spotted Gully"/>
    <n v="93"/>
    <n v="3.4"/>
    <n v="3.4"/>
  </r>
  <r>
    <x v="0"/>
    <d v="2024-03-21T00:00:00"/>
    <s v="Day 1"/>
    <x v="60"/>
    <x v="53"/>
    <x v="49"/>
    <x v="0"/>
    <x v="17"/>
    <m/>
    <s v="Catfish - Sea Black"/>
    <n v="40"/>
    <n v="1"/>
    <n v="1"/>
  </r>
  <r>
    <x v="0"/>
    <d v="2024-03-21T00:00:00"/>
    <s v="Day 1"/>
    <x v="60"/>
    <x v="53"/>
    <x v="49"/>
    <x v="0"/>
    <x v="17"/>
    <m/>
    <s v="Guitarfish - Lesser"/>
    <n v="81"/>
    <n v="1.9"/>
    <n v="1.9"/>
  </r>
  <r>
    <x v="0"/>
    <d v="2024-03-21T00:00:00"/>
    <s v="Day 1"/>
    <x v="61"/>
    <x v="54"/>
    <x v="47"/>
    <x v="1"/>
    <x v="17"/>
    <m/>
    <s v="Shark Hound Smooth"/>
    <n v="98"/>
    <n v="3.4"/>
    <n v="3.4"/>
  </r>
  <r>
    <x v="0"/>
    <d v="2024-03-21T00:00:00"/>
    <s v="Day 1"/>
    <x v="61"/>
    <x v="54"/>
    <x v="47"/>
    <x v="1"/>
    <x v="17"/>
    <m/>
    <s v="Shark Hound Smooth"/>
    <n v="72"/>
    <n v="1.2"/>
    <n v="1.2"/>
  </r>
  <r>
    <x v="0"/>
    <d v="2024-03-21T00:00:00"/>
    <s v="Day 1"/>
    <x v="62"/>
    <x v="55"/>
    <x v="47"/>
    <x v="2"/>
    <x v="17"/>
    <m/>
    <s v="Shark Hound Smooth"/>
    <n v="106"/>
    <n v="4.5"/>
    <n v="4.5"/>
  </r>
  <r>
    <x v="0"/>
    <d v="2024-03-21T00:00:00"/>
    <s v="Day 1"/>
    <x v="62"/>
    <x v="55"/>
    <x v="47"/>
    <x v="2"/>
    <x v="17"/>
    <m/>
    <s v="Shark Hound Smooth"/>
    <n v="81"/>
    <n v="1.8"/>
    <n v="1.8"/>
  </r>
  <r>
    <x v="0"/>
    <d v="2024-03-21T00:00:00"/>
    <s v="Day 1"/>
    <x v="62"/>
    <x v="55"/>
    <x v="47"/>
    <x v="2"/>
    <x v="17"/>
    <m/>
    <s v="Shark Hound Smooth"/>
    <n v="77"/>
    <n v="1.5"/>
    <n v="1.5"/>
  </r>
  <r>
    <x v="0"/>
    <d v="2024-03-21T00:00:00"/>
    <s v="Day 1"/>
    <x v="62"/>
    <x v="55"/>
    <x v="47"/>
    <x v="2"/>
    <x v="17"/>
    <m/>
    <s v="Shark Hound Smooth"/>
    <n v="72"/>
    <n v="1.2"/>
    <n v="1.2"/>
  </r>
  <r>
    <x v="0"/>
    <d v="2024-03-21T00:00:00"/>
    <s v="Day 1"/>
    <x v="63"/>
    <x v="56"/>
    <x v="50"/>
    <x v="2"/>
    <x v="14"/>
    <m/>
    <s v="Shark Hound Smooth"/>
    <n v="125"/>
    <n v="8.1"/>
    <n v="8.1"/>
  </r>
  <r>
    <x v="0"/>
    <d v="2024-03-21T00:00:00"/>
    <s v="Day 1"/>
    <x v="63"/>
    <x v="56"/>
    <x v="50"/>
    <x v="2"/>
    <x v="14"/>
    <m/>
    <s v="Shark Hound Smooth"/>
    <n v="84"/>
    <n v="2"/>
    <n v="2"/>
  </r>
  <r>
    <x v="0"/>
    <d v="2024-03-21T00:00:00"/>
    <s v="Day 1"/>
    <x v="63"/>
    <x v="56"/>
    <x v="50"/>
    <x v="2"/>
    <x v="14"/>
    <m/>
    <s v="Shark Hound Smooth"/>
    <n v="94"/>
    <n v="3"/>
    <n v="3"/>
  </r>
  <r>
    <x v="0"/>
    <d v="2024-03-21T00:00:00"/>
    <s v="Day 1"/>
    <x v="63"/>
    <x v="56"/>
    <x v="50"/>
    <x v="2"/>
    <x v="14"/>
    <m/>
    <s v="Shark Hound Smooth"/>
    <n v="80"/>
    <n v="1.7"/>
    <n v="1.7"/>
  </r>
  <r>
    <x v="0"/>
    <d v="2024-03-21T00:00:00"/>
    <s v="Day 1"/>
    <x v="63"/>
    <x v="56"/>
    <x v="50"/>
    <x v="2"/>
    <x v="14"/>
    <m/>
    <s v="Shark Hound Smooth"/>
    <n v="70"/>
    <n v="1.1000000000000001"/>
    <n v="1.1000000000000001"/>
  </r>
  <r>
    <x v="0"/>
    <d v="2024-03-21T00:00:00"/>
    <s v="Day 1"/>
    <x v="63"/>
    <x v="56"/>
    <x v="50"/>
    <x v="2"/>
    <x v="14"/>
    <m/>
    <s v="Shark Hound Smooth"/>
    <n v="87"/>
    <n v="2.2999999999999998"/>
    <n v="2.2999999999999998"/>
  </r>
  <r>
    <x v="0"/>
    <d v="2024-03-21T00:00:00"/>
    <s v="Day 1"/>
    <x v="63"/>
    <x v="56"/>
    <x v="50"/>
    <x v="2"/>
    <x v="14"/>
    <m/>
    <s v="Shark Spotted Gully"/>
    <n v="159"/>
    <n v="21.3"/>
    <n v="21.3"/>
  </r>
  <r>
    <x v="0"/>
    <d v="2024-03-21T00:00:00"/>
    <s v="Day 1"/>
    <x v="64"/>
    <x v="36"/>
    <x v="51"/>
    <x v="4"/>
    <x v="14"/>
    <m/>
    <s v="Shark Hound Smooth"/>
    <n v="74"/>
    <n v="1.3"/>
    <n v="1.3"/>
  </r>
  <r>
    <x v="0"/>
    <d v="2024-03-21T00:00:00"/>
    <s v="Day 1"/>
    <x v="64"/>
    <x v="36"/>
    <x v="51"/>
    <x v="4"/>
    <x v="14"/>
    <m/>
    <s v="Shark Hound Smooth"/>
    <n v="84"/>
    <n v="2"/>
    <n v="2"/>
  </r>
  <r>
    <x v="0"/>
    <d v="2024-03-21T00:00:00"/>
    <s v="Day 1"/>
    <x v="64"/>
    <x v="36"/>
    <x v="51"/>
    <x v="4"/>
    <x v="14"/>
    <m/>
    <s v="Shark Hound Smooth"/>
    <n v="89"/>
    <n v="2.5"/>
    <n v="2.5"/>
  </r>
  <r>
    <x v="0"/>
    <d v="2024-03-21T00:00:00"/>
    <s v="Day 1"/>
    <x v="64"/>
    <x v="36"/>
    <x v="51"/>
    <x v="4"/>
    <x v="14"/>
    <m/>
    <s v="Shark Hound Smooth"/>
    <n v="118"/>
    <n v="6.6"/>
    <n v="6.6"/>
  </r>
  <r>
    <x v="0"/>
    <d v="2024-03-21T00:00:00"/>
    <s v="Day 1"/>
    <x v="64"/>
    <x v="36"/>
    <x v="51"/>
    <x v="4"/>
    <x v="14"/>
    <m/>
    <s v="Shark Hound Smooth"/>
    <n v="75"/>
    <n v="1.3"/>
    <n v="1.3"/>
  </r>
  <r>
    <x v="0"/>
    <d v="2024-03-21T00:00:00"/>
    <s v="Day 1"/>
    <x v="65"/>
    <x v="57"/>
    <x v="52"/>
    <x v="2"/>
    <x v="14"/>
    <m/>
    <s v="Guitarfish - Lesser"/>
    <n v="81"/>
    <n v="1.9"/>
    <n v="1.9"/>
  </r>
  <r>
    <x v="0"/>
    <d v="2024-03-21T00:00:00"/>
    <s v="Day 1"/>
    <x v="65"/>
    <x v="57"/>
    <x v="52"/>
    <x v="2"/>
    <x v="14"/>
    <m/>
    <s v="Shark Spotted Gully"/>
    <n v="132"/>
    <n v="11.2"/>
    <n v="11.2"/>
  </r>
  <r>
    <x v="0"/>
    <d v="2024-03-21T00:00:00"/>
    <s v="Day 1"/>
    <x v="66"/>
    <x v="58"/>
    <x v="53"/>
    <x v="2"/>
    <x v="14"/>
    <m/>
    <s v="Shark Spotted Gully"/>
    <n v="107"/>
    <n v="5.5"/>
    <n v="5.5"/>
  </r>
  <r>
    <x v="0"/>
    <d v="2024-03-21T00:00:00"/>
    <s v="Day 1"/>
    <x v="66"/>
    <x v="58"/>
    <x v="53"/>
    <x v="2"/>
    <x v="14"/>
    <m/>
    <s v="Shark Hound Smooth"/>
    <n v="106"/>
    <n v="4.5"/>
    <n v="4.5"/>
  </r>
  <r>
    <x v="0"/>
    <d v="2024-03-21T00:00:00"/>
    <s v="Day 1"/>
    <x v="66"/>
    <x v="58"/>
    <x v="53"/>
    <x v="2"/>
    <x v="14"/>
    <m/>
    <s v="Shark Hound Smooth"/>
    <n v="129"/>
    <n v="9"/>
    <n v="9"/>
  </r>
  <r>
    <x v="0"/>
    <d v="2024-03-21T00:00:00"/>
    <s v="Day 1"/>
    <x v="66"/>
    <x v="58"/>
    <x v="53"/>
    <x v="2"/>
    <x v="14"/>
    <m/>
    <s v="Shark Hound Smooth"/>
    <n v="85"/>
    <n v="2.1"/>
    <n v="2.1"/>
  </r>
  <r>
    <x v="0"/>
    <d v="2024-03-21T00:00:00"/>
    <s v="Day 1"/>
    <x v="66"/>
    <x v="58"/>
    <x v="53"/>
    <x v="2"/>
    <x v="14"/>
    <m/>
    <s v="Shark Hound Smooth"/>
    <n v="107"/>
    <n v="4.7"/>
    <n v="4.7"/>
  </r>
  <r>
    <x v="0"/>
    <d v="2024-03-21T00:00:00"/>
    <s v="Day 1"/>
    <x v="66"/>
    <x v="58"/>
    <x v="53"/>
    <x v="2"/>
    <x v="14"/>
    <m/>
    <s v="Shark Hound Smooth"/>
    <n v="100"/>
    <n v="3.7"/>
    <n v="3.7"/>
  </r>
  <r>
    <x v="0"/>
    <d v="2024-03-21T00:00:00"/>
    <s v="Day 1"/>
    <x v="67"/>
    <x v="59"/>
    <x v="48"/>
    <x v="2"/>
    <x v="14"/>
    <m/>
    <m/>
    <m/>
    <s v=""/>
    <s v=""/>
  </r>
  <r>
    <x v="0"/>
    <d v="2024-03-21T00:00:00"/>
    <s v="Day 1"/>
    <x v="68"/>
    <x v="60"/>
    <x v="54"/>
    <x v="1"/>
    <x v="9"/>
    <m/>
    <s v="Shark Hound Smooth"/>
    <n v="112"/>
    <n v="5.5"/>
    <n v="5.5"/>
  </r>
  <r>
    <x v="0"/>
    <d v="2024-03-21T00:00:00"/>
    <s v="Day 1"/>
    <x v="68"/>
    <x v="60"/>
    <x v="54"/>
    <x v="1"/>
    <x v="9"/>
    <m/>
    <s v="Shark Hound Smooth"/>
    <n v="87"/>
    <n v="2.2999999999999998"/>
    <n v="2.2999999999999998"/>
  </r>
  <r>
    <x v="0"/>
    <d v="2024-03-21T00:00:00"/>
    <s v="Day 1"/>
    <x v="68"/>
    <x v="60"/>
    <x v="54"/>
    <x v="1"/>
    <x v="9"/>
    <m/>
    <s v="Shark Spotted Gully"/>
    <n v="86"/>
    <n v="2.6"/>
    <n v="2.6"/>
  </r>
  <r>
    <x v="0"/>
    <d v="2024-03-21T00:00:00"/>
    <s v="Day 1"/>
    <x v="68"/>
    <x v="60"/>
    <x v="54"/>
    <x v="1"/>
    <x v="9"/>
    <m/>
    <s v="Shark Spotted Gully"/>
    <n v="137"/>
    <n v="12.8"/>
    <n v="12.8"/>
  </r>
  <r>
    <x v="0"/>
    <d v="2024-03-21T00:00:00"/>
    <s v="Day 1"/>
    <x v="68"/>
    <x v="60"/>
    <x v="54"/>
    <x v="1"/>
    <x v="9"/>
    <m/>
    <s v="Shark Spotted Gully"/>
    <n v="178"/>
    <n v="31.3"/>
    <n v="31.3"/>
  </r>
  <r>
    <x v="0"/>
    <d v="2024-03-21T00:00:00"/>
    <s v="Day 1"/>
    <x v="68"/>
    <x v="60"/>
    <x v="54"/>
    <x v="1"/>
    <x v="9"/>
    <m/>
    <s v="Shark Spotted Gully"/>
    <n v="145"/>
    <n v="15.5"/>
    <n v="15.5"/>
  </r>
  <r>
    <x v="0"/>
    <d v="2024-03-21T00:00:00"/>
    <s v="Day 1"/>
    <x v="68"/>
    <x v="60"/>
    <x v="54"/>
    <x v="1"/>
    <x v="9"/>
    <m/>
    <s v="Shark Spotted Gully"/>
    <n v="164"/>
    <n v="23.6"/>
    <n v="23.6"/>
  </r>
  <r>
    <x v="0"/>
    <d v="2024-03-21T00:00:00"/>
    <s v="Day 1"/>
    <x v="68"/>
    <x v="60"/>
    <x v="54"/>
    <x v="1"/>
    <x v="9"/>
    <m/>
    <s v="Shark Spotted Gully"/>
    <n v="136"/>
    <n v="12.4"/>
    <n v="12.4"/>
  </r>
  <r>
    <x v="0"/>
    <d v="2024-03-21T00:00:00"/>
    <s v="Day 1"/>
    <x v="69"/>
    <x v="61"/>
    <x v="55"/>
    <x v="1"/>
    <x v="9"/>
    <m/>
    <m/>
    <m/>
    <s v=""/>
    <s v=""/>
  </r>
  <r>
    <x v="0"/>
    <d v="2024-03-21T00:00:00"/>
    <s v="Day 1"/>
    <x v="70"/>
    <x v="62"/>
    <x v="56"/>
    <x v="4"/>
    <x v="9"/>
    <m/>
    <s v="Shark Hound Smooth"/>
    <n v="125"/>
    <n v="8.1"/>
    <n v="8.1"/>
  </r>
  <r>
    <x v="0"/>
    <d v="2024-03-21T00:00:00"/>
    <s v="Day 1"/>
    <x v="70"/>
    <x v="62"/>
    <x v="56"/>
    <x v="4"/>
    <x v="9"/>
    <m/>
    <s v="Shark Hound Smooth"/>
    <n v="96"/>
    <n v="3.2"/>
    <n v="3.2"/>
  </r>
  <r>
    <x v="0"/>
    <d v="2024-03-21T00:00:00"/>
    <s v="Day 1"/>
    <x v="70"/>
    <x v="62"/>
    <x v="56"/>
    <x v="4"/>
    <x v="9"/>
    <m/>
    <s v="Shark Hound Smooth"/>
    <n v="89"/>
    <n v="2.5"/>
    <n v="2.5"/>
  </r>
  <r>
    <x v="0"/>
    <d v="2024-03-21T00:00:00"/>
    <s v="Day 1"/>
    <x v="70"/>
    <x v="62"/>
    <x v="56"/>
    <x v="4"/>
    <x v="9"/>
    <m/>
    <s v="Shark Hound Smooth"/>
    <n v="93"/>
    <n v="2.9"/>
    <n v="2.9"/>
  </r>
  <r>
    <x v="0"/>
    <d v="2024-03-21T00:00:00"/>
    <s v="Day 1"/>
    <x v="70"/>
    <x v="62"/>
    <x v="56"/>
    <x v="4"/>
    <x v="9"/>
    <m/>
    <s v="Shark Hound Smooth"/>
    <n v="113"/>
    <n v="5.7"/>
    <n v="5.7"/>
  </r>
  <r>
    <x v="0"/>
    <d v="2024-03-21T00:00:00"/>
    <s v="Day 1"/>
    <x v="71"/>
    <x v="63"/>
    <x v="54"/>
    <x v="3"/>
    <x v="9"/>
    <m/>
    <s v="Shark Soupfin"/>
    <n v="46"/>
    <n v="1.8"/>
    <n v="1.8"/>
  </r>
  <r>
    <x v="0"/>
    <d v="2024-03-21T00:00:00"/>
    <s v="Day 1"/>
    <x v="71"/>
    <x v="63"/>
    <x v="54"/>
    <x v="3"/>
    <x v="9"/>
    <m/>
    <s v="Shark Spotted Gully"/>
    <n v="99"/>
    <n v="4.2"/>
    <n v="4.2"/>
  </r>
  <r>
    <x v="0"/>
    <d v="2024-03-21T00:00:00"/>
    <s v="Day 1"/>
    <x v="71"/>
    <x v="63"/>
    <x v="54"/>
    <x v="3"/>
    <x v="9"/>
    <m/>
    <s v="Shark Hound Smooth"/>
    <n v="90"/>
    <n v="2.6"/>
    <n v="2.6"/>
  </r>
  <r>
    <x v="0"/>
    <d v="2024-03-21T00:00:00"/>
    <s v="Day 1"/>
    <x v="71"/>
    <x v="63"/>
    <x v="54"/>
    <x v="3"/>
    <x v="9"/>
    <m/>
    <s v="Shark Hound Smooth"/>
    <n v="115"/>
    <n v="6"/>
    <n v="6"/>
  </r>
  <r>
    <x v="0"/>
    <d v="2024-03-21T00:00:00"/>
    <s v="Day 1"/>
    <x v="71"/>
    <x v="63"/>
    <x v="54"/>
    <x v="3"/>
    <x v="9"/>
    <m/>
    <s v="Shark Hound Smooth"/>
    <n v="82"/>
    <n v="1.9"/>
    <n v="1.9"/>
  </r>
  <r>
    <x v="0"/>
    <d v="2024-03-21T00:00:00"/>
    <s v="Day 1"/>
    <x v="71"/>
    <x v="63"/>
    <x v="54"/>
    <x v="3"/>
    <x v="9"/>
    <m/>
    <s v="Shark Hound Smooth"/>
    <n v="78"/>
    <n v="1.5"/>
    <n v="1.5"/>
  </r>
  <r>
    <x v="0"/>
    <d v="2024-03-21T00:00:00"/>
    <s v="Day 1"/>
    <x v="71"/>
    <x v="63"/>
    <x v="54"/>
    <x v="3"/>
    <x v="9"/>
    <m/>
    <s v="Shark Hound Smooth"/>
    <n v="74"/>
    <n v="1.3"/>
    <n v="1.3"/>
  </r>
  <r>
    <x v="0"/>
    <d v="2024-03-21T00:00:00"/>
    <s v="Day 1"/>
    <x v="71"/>
    <x v="63"/>
    <x v="54"/>
    <x v="3"/>
    <x v="9"/>
    <m/>
    <s v="Shark Hound Smooth"/>
    <n v="94"/>
    <n v="3"/>
    <n v="3"/>
  </r>
  <r>
    <x v="0"/>
    <d v="2024-03-21T00:00:00"/>
    <s v="Day 1"/>
    <x v="72"/>
    <x v="64"/>
    <x v="57"/>
    <x v="2"/>
    <x v="9"/>
    <m/>
    <s v="Shark Spotted Gully"/>
    <n v="99"/>
    <n v="4.2"/>
    <n v="4.2"/>
  </r>
  <r>
    <x v="0"/>
    <d v="2024-03-21T00:00:00"/>
    <s v="Day 1"/>
    <x v="72"/>
    <x v="64"/>
    <x v="57"/>
    <x v="2"/>
    <x v="9"/>
    <m/>
    <s v="Shark Spotted Gully"/>
    <n v="144"/>
    <n v="15.1"/>
    <n v="15.1"/>
  </r>
  <r>
    <x v="0"/>
    <d v="2024-03-21T00:00:00"/>
    <s v="Day 1"/>
    <x v="72"/>
    <x v="64"/>
    <x v="57"/>
    <x v="2"/>
    <x v="9"/>
    <m/>
    <s v="Shark Copper (Female)"/>
    <n v="206"/>
    <n v="123.7"/>
    <n v="123.7"/>
  </r>
  <r>
    <x v="0"/>
    <d v="2024-03-21T00:00:00"/>
    <s v="Day 1"/>
    <x v="72"/>
    <x v="64"/>
    <x v="57"/>
    <x v="2"/>
    <x v="9"/>
    <m/>
    <s v="Shark Cow / Sevengill"/>
    <n v="162"/>
    <n v="58.3"/>
    <n v="58.3"/>
  </r>
  <r>
    <x v="0"/>
    <d v="2024-03-21T00:00:00"/>
    <s v="Day 1"/>
    <x v="72"/>
    <x v="64"/>
    <x v="57"/>
    <x v="2"/>
    <x v="9"/>
    <m/>
    <s v="Ray Bull / Eagle"/>
    <n v="108"/>
    <n v="23.5"/>
    <n v="23.5"/>
  </r>
  <r>
    <x v="0"/>
    <d v="2024-03-21T00:00:00"/>
    <s v="Day 1"/>
    <x v="73"/>
    <x v="65"/>
    <x v="54"/>
    <x v="4"/>
    <x v="9"/>
    <m/>
    <s v="Elephantfish"/>
    <n v="71"/>
    <n v="2.9"/>
    <n v="2.9"/>
  </r>
  <r>
    <x v="0"/>
    <d v="2024-03-21T00:00:00"/>
    <s v="Day 1"/>
    <x v="73"/>
    <x v="65"/>
    <x v="54"/>
    <x v="4"/>
    <x v="9"/>
    <m/>
    <s v="Elephantfish"/>
    <n v="65"/>
    <n v="2.2000000000000002"/>
    <n v="2.2000000000000002"/>
  </r>
  <r>
    <x v="0"/>
    <d v="2024-03-21T00:00:00"/>
    <s v="Day 1"/>
    <x v="73"/>
    <x v="65"/>
    <x v="54"/>
    <x v="4"/>
    <x v="9"/>
    <m/>
    <s v="Shark Spotted Gully"/>
    <n v="116"/>
    <n v="7.2"/>
    <n v="7.2"/>
  </r>
  <r>
    <x v="0"/>
    <d v="2024-03-21T00:00:00"/>
    <s v="Day 1"/>
    <x v="73"/>
    <x v="65"/>
    <x v="54"/>
    <x v="4"/>
    <x v="9"/>
    <m/>
    <s v="Shark Spotted Gully"/>
    <n v="96"/>
    <n v="3.8"/>
    <n v="3.8"/>
  </r>
  <r>
    <x v="0"/>
    <d v="2024-03-21T00:00:00"/>
    <s v="Day 1"/>
    <x v="74"/>
    <x v="66"/>
    <x v="58"/>
    <x v="3"/>
    <x v="9"/>
    <m/>
    <s v="Shark Spotted Gully"/>
    <n v="100"/>
    <n v="4.3"/>
    <n v="4.3"/>
  </r>
  <r>
    <x v="0"/>
    <d v="2024-03-21T00:00:00"/>
    <s v="Day 1"/>
    <x v="74"/>
    <x v="66"/>
    <x v="58"/>
    <x v="3"/>
    <x v="9"/>
    <m/>
    <s v="Shark Spotted Gully"/>
    <n v="107"/>
    <n v="5.5"/>
    <n v="5.5"/>
  </r>
  <r>
    <x v="0"/>
    <d v="2024-03-21T00:00:00"/>
    <s v="Day 1"/>
    <x v="74"/>
    <x v="66"/>
    <x v="58"/>
    <x v="3"/>
    <x v="9"/>
    <m/>
    <s v="Shark Spotted Gully"/>
    <n v="101"/>
    <n v="4.5"/>
    <n v="4.5"/>
  </r>
  <r>
    <x v="0"/>
    <d v="2024-03-21T00:00:00"/>
    <s v="Day 1"/>
    <x v="74"/>
    <x v="66"/>
    <x v="58"/>
    <x v="3"/>
    <x v="9"/>
    <m/>
    <s v="Shark Spotted Gully"/>
    <n v="160"/>
    <n v="21.7"/>
    <n v="21.7"/>
  </r>
  <r>
    <x v="0"/>
    <d v="2024-03-21T00:00:00"/>
    <s v="Day 1"/>
    <x v="74"/>
    <x v="66"/>
    <x v="58"/>
    <x v="3"/>
    <x v="9"/>
    <m/>
    <s v="Shark Spotted Gully"/>
    <n v="71"/>
    <n v="1.3"/>
    <n v="1.3"/>
  </r>
  <r>
    <x v="0"/>
    <d v="2024-03-21T00:00:00"/>
    <s v="Day 1"/>
    <x v="74"/>
    <x v="66"/>
    <x v="58"/>
    <x v="3"/>
    <x v="9"/>
    <m/>
    <s v="Elephantfish"/>
    <n v="86"/>
    <n v="5.0999999999999996"/>
    <n v="5.0999999999999996"/>
  </r>
  <r>
    <x v="0"/>
    <d v="2024-03-21T00:00:00"/>
    <s v="Day 1"/>
    <x v="74"/>
    <x v="66"/>
    <x v="58"/>
    <x v="3"/>
    <x v="9"/>
    <m/>
    <s v="Shark Hound Smooth"/>
    <n v="109"/>
    <n v="5"/>
    <n v="5"/>
  </r>
  <r>
    <x v="0"/>
    <d v="2024-03-21T00:00:00"/>
    <s v="Day 1"/>
    <x v="74"/>
    <x v="66"/>
    <x v="58"/>
    <x v="3"/>
    <x v="9"/>
    <m/>
    <s v="Shark Hound Smooth"/>
    <n v="76"/>
    <n v="1.4"/>
    <n v="1.4"/>
  </r>
  <r>
    <x v="0"/>
    <d v="2024-03-21T00:00:00"/>
    <s v="Day 1"/>
    <x v="75"/>
    <x v="67"/>
    <x v="59"/>
    <x v="2"/>
    <x v="18"/>
    <m/>
    <s v="Shark Hound Smooth"/>
    <n v="84"/>
    <n v="2"/>
    <n v="2"/>
  </r>
  <r>
    <x v="0"/>
    <d v="2024-03-21T00:00:00"/>
    <s v="Day 1"/>
    <x v="75"/>
    <x v="67"/>
    <x v="59"/>
    <x v="2"/>
    <x v="18"/>
    <m/>
    <s v="Shark Hound Smooth"/>
    <n v="106"/>
    <n v="4.5"/>
    <n v="4.5"/>
  </r>
  <r>
    <x v="0"/>
    <d v="2024-03-21T00:00:00"/>
    <s v="Day 1"/>
    <x v="75"/>
    <x v="67"/>
    <x v="59"/>
    <x v="2"/>
    <x v="18"/>
    <m/>
    <s v="Shark Hound Smooth"/>
    <n v="82"/>
    <n v="1.9"/>
    <n v="1.9"/>
  </r>
  <r>
    <x v="0"/>
    <d v="2024-03-21T00:00:00"/>
    <s v="Day 1"/>
    <x v="75"/>
    <x v="67"/>
    <x v="59"/>
    <x v="2"/>
    <x v="18"/>
    <m/>
    <s v="Shark Hound Smooth"/>
    <n v="110"/>
    <n v="5.2"/>
    <n v="5.2"/>
  </r>
  <r>
    <x v="0"/>
    <d v="2024-03-21T00:00:00"/>
    <s v="Day 1"/>
    <x v="75"/>
    <x v="67"/>
    <x v="59"/>
    <x v="2"/>
    <x v="18"/>
    <m/>
    <s v="Shark Hound Smooth"/>
    <n v="91"/>
    <n v="2.7"/>
    <n v="2.7"/>
  </r>
  <r>
    <x v="0"/>
    <d v="2024-03-21T00:00:00"/>
    <s v="Day 1"/>
    <x v="75"/>
    <x v="67"/>
    <x v="59"/>
    <x v="2"/>
    <x v="18"/>
    <m/>
    <s v="Shark Hound Smooth"/>
    <n v="79"/>
    <n v="1.6"/>
    <n v="1.6"/>
  </r>
  <r>
    <x v="0"/>
    <d v="2024-03-21T00:00:00"/>
    <s v="Day 1"/>
    <x v="75"/>
    <x v="67"/>
    <x v="59"/>
    <x v="2"/>
    <x v="18"/>
    <m/>
    <s v="Shark Hound Smooth"/>
    <n v="96"/>
    <n v="3.2"/>
    <n v="3.2"/>
  </r>
  <r>
    <x v="0"/>
    <d v="2024-03-21T00:00:00"/>
    <s v="Day 1"/>
    <x v="75"/>
    <x v="67"/>
    <x v="59"/>
    <x v="2"/>
    <x v="18"/>
    <m/>
    <s v="Shark Hound Smooth"/>
    <n v="97"/>
    <n v="3.3"/>
    <n v="3.3"/>
  </r>
  <r>
    <x v="0"/>
    <d v="2024-03-21T00:00:00"/>
    <s v="Day 1"/>
    <x v="75"/>
    <x v="67"/>
    <x v="59"/>
    <x v="2"/>
    <x v="18"/>
    <m/>
    <s v="Guitarfish - Lesser"/>
    <n v="86"/>
    <n v="2.2999999999999998"/>
    <n v="2.2999999999999998"/>
  </r>
  <r>
    <x v="0"/>
    <d v="2024-03-21T00:00:00"/>
    <s v="Day 1"/>
    <x v="75"/>
    <x v="67"/>
    <x v="59"/>
    <x v="2"/>
    <x v="18"/>
    <m/>
    <s v="Shark Spotted Gully"/>
    <n v="92"/>
    <n v="3.3"/>
    <n v="3.3"/>
  </r>
  <r>
    <x v="0"/>
    <d v="2024-03-21T00:00:00"/>
    <s v="Day 1"/>
    <x v="75"/>
    <x v="67"/>
    <x v="59"/>
    <x v="2"/>
    <x v="18"/>
    <m/>
    <s v="Shark Spotted Gully"/>
    <n v="88"/>
    <n v="2.8"/>
    <n v="2.8"/>
  </r>
  <r>
    <x v="0"/>
    <d v="2024-03-21T00:00:00"/>
    <s v="Day 1"/>
    <x v="75"/>
    <x v="67"/>
    <x v="59"/>
    <x v="2"/>
    <x v="18"/>
    <m/>
    <s v="Shark Spotted Gully"/>
    <n v="89"/>
    <n v="2.9"/>
    <n v="2.9"/>
  </r>
  <r>
    <x v="0"/>
    <d v="2024-03-21T00:00:00"/>
    <s v="Day 1"/>
    <x v="75"/>
    <x v="67"/>
    <x v="59"/>
    <x v="2"/>
    <x v="18"/>
    <m/>
    <s v="Shark Spotted Gully"/>
    <n v="75"/>
    <n v="1.6"/>
    <n v="1.6"/>
  </r>
  <r>
    <x v="0"/>
    <d v="2024-03-21T00:00:00"/>
    <s v="Day 1"/>
    <x v="75"/>
    <x v="67"/>
    <x v="59"/>
    <x v="2"/>
    <x v="18"/>
    <m/>
    <s v="Shark Spotted Gully"/>
    <n v="98"/>
    <n v="4"/>
    <n v="4"/>
  </r>
  <r>
    <x v="0"/>
    <d v="2024-03-21T00:00:00"/>
    <s v="Day 1"/>
    <x v="75"/>
    <x v="67"/>
    <x v="59"/>
    <x v="2"/>
    <x v="18"/>
    <m/>
    <s v="Shark Spotted Gully"/>
    <n v="84"/>
    <n v="2.4"/>
    <n v="2.4"/>
  </r>
  <r>
    <x v="0"/>
    <d v="2024-03-21T00:00:00"/>
    <s v="Day 1"/>
    <x v="76"/>
    <x v="68"/>
    <x v="54"/>
    <x v="3"/>
    <x v="9"/>
    <s v="Kob"/>
    <m/>
    <n v="47"/>
    <n v="1.1000000000000001"/>
    <n v="1.1000000000000001"/>
  </r>
  <r>
    <x v="0"/>
    <d v="2024-03-21T00:00:00"/>
    <s v="Day 1"/>
    <x v="76"/>
    <x v="68"/>
    <x v="54"/>
    <x v="3"/>
    <x v="9"/>
    <m/>
    <s v="Shark Spotted Gully"/>
    <n v="98"/>
    <n v="4"/>
    <n v="4"/>
  </r>
  <r>
    <x v="0"/>
    <d v="2024-03-21T00:00:00"/>
    <s v="Day 1"/>
    <x v="76"/>
    <x v="68"/>
    <x v="54"/>
    <x v="3"/>
    <x v="9"/>
    <m/>
    <s v="Shark Spotted Gully"/>
    <n v="97"/>
    <n v="3.9"/>
    <n v="3.9"/>
  </r>
  <r>
    <x v="0"/>
    <d v="2024-03-21T00:00:00"/>
    <s v="Day 1"/>
    <x v="76"/>
    <x v="68"/>
    <x v="54"/>
    <x v="3"/>
    <x v="9"/>
    <m/>
    <s v="Shark Spotted Gully"/>
    <n v="88"/>
    <n v="2.8"/>
    <n v="2.8"/>
  </r>
  <r>
    <x v="0"/>
    <d v="2024-03-21T00:00:00"/>
    <s v="Day 1"/>
    <x v="76"/>
    <x v="68"/>
    <x v="54"/>
    <x v="3"/>
    <x v="9"/>
    <m/>
    <s v="Shark Hound Smooth"/>
    <n v="109"/>
    <n v="5"/>
    <n v="5"/>
  </r>
  <r>
    <x v="0"/>
    <d v="2024-03-21T00:00:00"/>
    <s v="Day 1"/>
    <x v="76"/>
    <x v="68"/>
    <x v="54"/>
    <x v="3"/>
    <x v="9"/>
    <m/>
    <s v="Shark Hound Smooth"/>
    <n v="110"/>
    <n v="5.2"/>
    <n v="5.2"/>
  </r>
  <r>
    <x v="0"/>
    <d v="2024-03-21T00:00:00"/>
    <s v="Day 1"/>
    <x v="76"/>
    <x v="68"/>
    <x v="54"/>
    <x v="3"/>
    <x v="9"/>
    <m/>
    <s v="Shark Hound Smooth"/>
    <n v="91"/>
    <n v="2.7"/>
    <n v="2.7"/>
  </r>
  <r>
    <x v="0"/>
    <d v="2024-03-21T00:00:00"/>
    <s v="Day 1"/>
    <x v="76"/>
    <x v="68"/>
    <x v="54"/>
    <x v="3"/>
    <x v="9"/>
    <m/>
    <s v="Shark Hound Smooth"/>
    <n v="93"/>
    <n v="2.9"/>
    <n v="2.9"/>
  </r>
  <r>
    <x v="0"/>
    <d v="2024-03-21T00:00:00"/>
    <s v="Day 1"/>
    <x v="76"/>
    <x v="68"/>
    <x v="54"/>
    <x v="3"/>
    <x v="9"/>
    <m/>
    <s v="Shark Hound Smooth"/>
    <n v="112"/>
    <n v="5.5"/>
    <n v="5.5"/>
  </r>
  <r>
    <x v="0"/>
    <d v="2024-03-21T00:00:00"/>
    <s v="Day 1"/>
    <x v="76"/>
    <x v="68"/>
    <x v="54"/>
    <x v="3"/>
    <x v="9"/>
    <m/>
    <s v="Shark Hound Smooth"/>
    <n v="76"/>
    <n v="1.4"/>
    <n v="1.4"/>
  </r>
  <r>
    <x v="0"/>
    <d v="2024-03-21T00:00:00"/>
    <s v="Day 1"/>
    <x v="76"/>
    <x v="68"/>
    <x v="54"/>
    <x v="3"/>
    <x v="9"/>
    <m/>
    <s v="Shark Hound Smooth"/>
    <n v="103"/>
    <n v="4.0999999999999996"/>
    <n v="4.0999999999999996"/>
  </r>
  <r>
    <x v="0"/>
    <d v="2024-03-21T00:00:00"/>
    <s v="Day 1"/>
    <x v="76"/>
    <x v="68"/>
    <x v="54"/>
    <x v="3"/>
    <x v="9"/>
    <m/>
    <s v="Shark Hound Smooth"/>
    <n v="109"/>
    <n v="5"/>
    <n v="5"/>
  </r>
  <r>
    <x v="0"/>
    <d v="2024-03-21T00:00:00"/>
    <s v="Day 1"/>
    <x v="76"/>
    <x v="68"/>
    <x v="54"/>
    <x v="3"/>
    <x v="9"/>
    <m/>
    <s v="Shark Hound Smooth"/>
    <n v="114"/>
    <n v="5.8"/>
    <n v="5.8"/>
  </r>
  <r>
    <x v="0"/>
    <d v="2024-03-21T00:00:00"/>
    <s v="Day 1"/>
    <x v="76"/>
    <x v="68"/>
    <x v="54"/>
    <x v="3"/>
    <x v="9"/>
    <m/>
    <s v="Shark Hound Smooth"/>
    <n v="100"/>
    <n v="3.7"/>
    <n v="3.7"/>
  </r>
  <r>
    <x v="0"/>
    <d v="2024-03-21T00:00:00"/>
    <s v="Day 1"/>
    <x v="76"/>
    <x v="68"/>
    <x v="54"/>
    <x v="3"/>
    <x v="9"/>
    <m/>
    <s v="Shark Hound Smooth"/>
    <n v="94"/>
    <n v="3"/>
    <n v="3"/>
  </r>
  <r>
    <x v="0"/>
    <d v="2024-03-21T00:00:00"/>
    <s v="Day 1"/>
    <x v="77"/>
    <x v="34"/>
    <x v="60"/>
    <x v="4"/>
    <x v="3"/>
    <m/>
    <s v="Shark Spotted Gully"/>
    <n v="114"/>
    <n v="6.8"/>
    <n v="6.8"/>
  </r>
  <r>
    <x v="0"/>
    <d v="2024-03-21T00:00:00"/>
    <s v="Day 1"/>
    <x v="77"/>
    <x v="34"/>
    <x v="60"/>
    <x v="4"/>
    <x v="3"/>
    <m/>
    <s v="Shark Spotted Gully"/>
    <n v="145"/>
    <n v="15.5"/>
    <n v="15.5"/>
  </r>
  <r>
    <x v="0"/>
    <d v="2024-03-21T00:00:00"/>
    <s v="Day 1"/>
    <x v="78"/>
    <x v="69"/>
    <x v="61"/>
    <x v="2"/>
    <x v="3"/>
    <m/>
    <s v="Shark Hound Smooth"/>
    <n v="105"/>
    <n v="4.4000000000000004"/>
    <n v="4.4000000000000004"/>
  </r>
  <r>
    <x v="0"/>
    <d v="2024-03-21T00:00:00"/>
    <s v="Day 1"/>
    <x v="78"/>
    <x v="69"/>
    <x v="61"/>
    <x v="2"/>
    <x v="3"/>
    <m/>
    <s v="Shark Hound Smooth"/>
    <n v="82"/>
    <n v="1.9"/>
    <n v="1.9"/>
  </r>
  <r>
    <x v="0"/>
    <d v="2024-03-21T00:00:00"/>
    <s v="Day 1"/>
    <x v="78"/>
    <x v="69"/>
    <x v="61"/>
    <x v="2"/>
    <x v="3"/>
    <m/>
    <s v="Shark Hound Smooth"/>
    <n v="95"/>
    <n v="3.1"/>
    <n v="3.1"/>
  </r>
  <r>
    <x v="0"/>
    <d v="2024-03-21T00:00:00"/>
    <s v="Day 1"/>
    <x v="78"/>
    <x v="69"/>
    <x v="61"/>
    <x v="2"/>
    <x v="3"/>
    <m/>
    <s v="Shark Hound Smooth"/>
    <n v="97"/>
    <n v="3.3"/>
    <n v="3.3"/>
  </r>
  <r>
    <x v="0"/>
    <d v="2024-03-21T00:00:00"/>
    <s v="Day 1"/>
    <x v="78"/>
    <x v="69"/>
    <x v="61"/>
    <x v="2"/>
    <x v="3"/>
    <m/>
    <s v="Shark Hound Smooth"/>
    <n v="91"/>
    <n v="2.7"/>
    <n v="2.7"/>
  </r>
  <r>
    <x v="0"/>
    <d v="2024-03-21T00:00:00"/>
    <s v="Day 1"/>
    <x v="79"/>
    <x v="70"/>
    <x v="62"/>
    <x v="4"/>
    <x v="3"/>
    <m/>
    <s v="Shark Hound Smooth"/>
    <n v="77"/>
    <n v="1.5"/>
    <n v="1.5"/>
  </r>
  <r>
    <x v="0"/>
    <d v="2024-03-21T00:00:00"/>
    <s v="Day 1"/>
    <x v="79"/>
    <x v="70"/>
    <x v="62"/>
    <x v="4"/>
    <x v="3"/>
    <m/>
    <s v="Shark Hound Smooth"/>
    <n v="111"/>
    <n v="5.3"/>
    <n v="5.3"/>
  </r>
  <r>
    <x v="0"/>
    <d v="2024-03-21T00:00:00"/>
    <s v="Day 1"/>
    <x v="79"/>
    <x v="70"/>
    <x v="62"/>
    <x v="4"/>
    <x v="3"/>
    <m/>
    <s v="Shark Hound Smooth"/>
    <n v="94"/>
    <n v="3"/>
    <n v="3"/>
  </r>
  <r>
    <x v="0"/>
    <d v="2024-03-21T00:00:00"/>
    <s v="Day 1"/>
    <x v="80"/>
    <x v="71"/>
    <x v="63"/>
    <x v="4"/>
    <x v="10"/>
    <m/>
    <s v="Shark Hound Smooth"/>
    <n v="108"/>
    <n v="4.8"/>
    <n v="4.8"/>
  </r>
  <r>
    <x v="0"/>
    <d v="2024-03-21T00:00:00"/>
    <s v="Day 1"/>
    <x v="80"/>
    <x v="71"/>
    <x v="63"/>
    <x v="4"/>
    <x v="10"/>
    <m/>
    <s v="Shark Hound Smooth"/>
    <n v="110"/>
    <n v="5.2"/>
    <n v="5.2"/>
  </r>
  <r>
    <x v="0"/>
    <d v="2024-03-21T00:00:00"/>
    <s v="Day 1"/>
    <x v="80"/>
    <x v="71"/>
    <x v="63"/>
    <x v="4"/>
    <x v="10"/>
    <m/>
    <s v="Shark Hound Smooth"/>
    <n v="96"/>
    <n v="3.2"/>
    <n v="3.2"/>
  </r>
  <r>
    <x v="0"/>
    <d v="2024-03-21T00:00:00"/>
    <s v="Day 1"/>
    <x v="80"/>
    <x v="71"/>
    <x v="63"/>
    <x v="4"/>
    <x v="10"/>
    <m/>
    <s v="Shark Hound Smooth"/>
    <n v="84"/>
    <n v="2"/>
    <n v="2"/>
  </r>
  <r>
    <x v="0"/>
    <d v="2024-03-21T00:00:00"/>
    <s v="Day 1"/>
    <x v="80"/>
    <x v="71"/>
    <x v="63"/>
    <x v="4"/>
    <x v="10"/>
    <m/>
    <s v="Shark Hound Smooth"/>
    <n v="96"/>
    <n v="3.2"/>
    <n v="3.2"/>
  </r>
  <r>
    <x v="0"/>
    <d v="2024-03-21T00:00:00"/>
    <s v="Day 1"/>
    <x v="80"/>
    <x v="71"/>
    <x v="63"/>
    <x v="4"/>
    <x v="10"/>
    <m/>
    <s v="Shark Spotted Gully"/>
    <n v="114"/>
    <n v="6.8"/>
    <n v="6.8"/>
  </r>
  <r>
    <x v="0"/>
    <d v="2024-03-21T00:00:00"/>
    <s v="Day 1"/>
    <x v="81"/>
    <x v="72"/>
    <x v="64"/>
    <x v="2"/>
    <x v="3"/>
    <m/>
    <s v="Shark Hound Smooth"/>
    <n v="107"/>
    <n v="4.7"/>
    <n v="4.7"/>
  </r>
  <r>
    <x v="0"/>
    <d v="2024-03-21T00:00:00"/>
    <s v="Day 1"/>
    <x v="82"/>
    <x v="73"/>
    <x v="36"/>
    <x v="4"/>
    <x v="3"/>
    <m/>
    <s v="Shark Spotted Gully"/>
    <n v="155"/>
    <n v="19.5"/>
    <n v="19.5"/>
  </r>
  <r>
    <x v="0"/>
    <d v="2024-03-21T00:00:00"/>
    <s v="Day 1"/>
    <x v="82"/>
    <x v="73"/>
    <x v="36"/>
    <x v="4"/>
    <x v="3"/>
    <m/>
    <s v="Shark Hound Smooth"/>
    <n v="107"/>
    <n v="4.7"/>
    <n v="4.7"/>
  </r>
  <r>
    <x v="0"/>
    <d v="2024-03-21T00:00:00"/>
    <s v="Day 1"/>
    <x v="83"/>
    <x v="74"/>
    <x v="65"/>
    <x v="4"/>
    <x v="3"/>
    <m/>
    <s v="Shark Copper (Female)"/>
    <n v="166"/>
    <n v="62.8"/>
    <n v="62.8"/>
  </r>
  <r>
    <x v="0"/>
    <d v="2024-03-21T00:00:00"/>
    <s v="Day 1"/>
    <x v="83"/>
    <x v="74"/>
    <x v="65"/>
    <x v="4"/>
    <x v="3"/>
    <m/>
    <s v="Shark Spotted Gully"/>
    <n v="141"/>
    <n v="14.1"/>
    <n v="14.1"/>
  </r>
  <r>
    <x v="0"/>
    <d v="2024-03-21T00:00:00"/>
    <s v="Day 1"/>
    <x v="83"/>
    <x v="74"/>
    <x v="65"/>
    <x v="4"/>
    <x v="3"/>
    <m/>
    <s v="Shark Spotted Gully"/>
    <n v="125"/>
    <n v="9.3000000000000007"/>
    <n v="9.3000000000000007"/>
  </r>
  <r>
    <x v="0"/>
    <d v="2024-03-21T00:00:00"/>
    <s v="Day 1"/>
    <x v="83"/>
    <x v="74"/>
    <x v="65"/>
    <x v="4"/>
    <x v="3"/>
    <m/>
    <s v="Shark Spotted Gully"/>
    <n v="109"/>
    <n v="5.8"/>
    <n v="5.8"/>
  </r>
  <r>
    <x v="0"/>
    <d v="2024-03-21T00:00:00"/>
    <s v="Day 1"/>
    <x v="84"/>
    <x v="75"/>
    <x v="36"/>
    <x v="6"/>
    <x v="3"/>
    <m/>
    <s v="Shark Spotted Gully"/>
    <n v="87"/>
    <n v="2.7"/>
    <n v="2.7"/>
  </r>
  <r>
    <x v="0"/>
    <d v="2024-03-21T00:00:00"/>
    <s v="Day 1"/>
    <x v="85"/>
    <x v="76"/>
    <x v="66"/>
    <x v="9"/>
    <x v="3"/>
    <m/>
    <s v="Shark Spotted Gully"/>
    <n v="159"/>
    <n v="21.3"/>
    <n v="21.3"/>
  </r>
  <r>
    <x v="0"/>
    <d v="2024-03-21T00:00:00"/>
    <s v="Day 1"/>
    <x v="85"/>
    <x v="76"/>
    <x v="66"/>
    <x v="9"/>
    <x v="3"/>
    <m/>
    <s v="Shark Spotted Gully"/>
    <n v="138"/>
    <n v="13.1"/>
    <n v="13.1"/>
  </r>
  <r>
    <x v="0"/>
    <d v="2024-03-21T00:00:00"/>
    <s v="Day 1"/>
    <x v="85"/>
    <x v="76"/>
    <x v="66"/>
    <x v="9"/>
    <x v="3"/>
    <m/>
    <s v="Shark Spotted Gully"/>
    <n v="127"/>
    <n v="9.8000000000000007"/>
    <n v="9.8000000000000007"/>
  </r>
  <r>
    <x v="0"/>
    <d v="2024-03-21T00:00:00"/>
    <s v="Day 1"/>
    <x v="85"/>
    <x v="76"/>
    <x v="66"/>
    <x v="9"/>
    <x v="3"/>
    <m/>
    <s v="Shark Spotted Gully"/>
    <n v="131"/>
    <n v="10.9"/>
    <n v="10.9"/>
  </r>
  <r>
    <x v="0"/>
    <d v="2024-03-21T00:00:00"/>
    <s v="Day 1"/>
    <x v="86"/>
    <x v="77"/>
    <x v="61"/>
    <x v="9"/>
    <x v="3"/>
    <m/>
    <s v="Shark Spotted Gully"/>
    <n v="138"/>
    <n v="13.1"/>
    <n v="13.1"/>
  </r>
  <r>
    <x v="0"/>
    <d v="2024-03-21T00:00:00"/>
    <s v="Day 1"/>
    <x v="86"/>
    <x v="77"/>
    <x v="61"/>
    <x v="9"/>
    <x v="3"/>
    <m/>
    <s v="Ray Bull / Eagle"/>
    <n v="52"/>
    <n v="2.5"/>
    <n v="2.5"/>
  </r>
  <r>
    <x v="0"/>
    <d v="2024-03-21T00:00:00"/>
    <s v="Day 1"/>
    <x v="87"/>
    <x v="78"/>
    <x v="67"/>
    <x v="9"/>
    <x v="3"/>
    <m/>
    <m/>
    <m/>
    <s v=""/>
    <s v=""/>
  </r>
  <r>
    <x v="0"/>
    <d v="2024-03-21T00:00:00"/>
    <s v="Day 1"/>
    <x v="88"/>
    <x v="79"/>
    <x v="61"/>
    <x v="9"/>
    <x v="3"/>
    <m/>
    <m/>
    <m/>
    <s v=""/>
    <s v=""/>
  </r>
  <r>
    <x v="0"/>
    <d v="2024-03-21T00:00:00"/>
    <s v="Day 1"/>
    <x v="89"/>
    <x v="80"/>
    <x v="68"/>
    <x v="2"/>
    <x v="4"/>
    <m/>
    <s v="Guitarfish - Lesser"/>
    <n v="81"/>
    <n v="1.9"/>
    <n v="1.9"/>
  </r>
  <r>
    <x v="0"/>
    <d v="2024-03-21T00:00:00"/>
    <s v="Day 1"/>
    <x v="89"/>
    <x v="80"/>
    <x v="68"/>
    <x v="2"/>
    <x v="4"/>
    <m/>
    <s v="Shark Spotted Gully"/>
    <n v="100"/>
    <n v="4.3"/>
    <n v="4.3"/>
  </r>
  <r>
    <x v="0"/>
    <d v="2024-03-21T00:00:00"/>
    <s v="Day 1"/>
    <x v="90"/>
    <x v="81"/>
    <x v="69"/>
    <x v="2"/>
    <x v="4"/>
    <m/>
    <s v="Shark Hound Smooth"/>
    <n v="105"/>
    <n v="4.4000000000000004"/>
    <n v="4.4000000000000004"/>
  </r>
  <r>
    <x v="0"/>
    <d v="2024-03-21T00:00:00"/>
    <s v="Day 1"/>
    <x v="90"/>
    <x v="81"/>
    <x v="69"/>
    <x v="2"/>
    <x v="4"/>
    <m/>
    <s v="Shark Hound Smooth"/>
    <n v="94"/>
    <n v="3"/>
    <n v="3"/>
  </r>
  <r>
    <x v="0"/>
    <d v="2024-03-21T00:00:00"/>
    <s v="Day 1"/>
    <x v="90"/>
    <x v="81"/>
    <x v="69"/>
    <x v="2"/>
    <x v="4"/>
    <m/>
    <s v="Shark Hound Smooth"/>
    <n v="111"/>
    <n v="5.3"/>
    <n v="5.3"/>
  </r>
  <r>
    <x v="0"/>
    <d v="2024-03-21T00:00:00"/>
    <s v="Day 1"/>
    <x v="90"/>
    <x v="81"/>
    <x v="69"/>
    <x v="2"/>
    <x v="4"/>
    <m/>
    <s v="Shark Hound Smooth"/>
    <n v="108"/>
    <n v="4.8"/>
    <n v="4.8"/>
  </r>
  <r>
    <x v="0"/>
    <d v="2024-03-21T00:00:00"/>
    <s v="Day 1"/>
    <x v="91"/>
    <x v="82"/>
    <x v="70"/>
    <x v="2"/>
    <x v="4"/>
    <m/>
    <s v="Shark Hound Smooth"/>
    <n v="82"/>
    <n v="1.9"/>
    <n v="1.9"/>
  </r>
  <r>
    <x v="0"/>
    <d v="2024-03-21T00:00:00"/>
    <s v="Day 1"/>
    <x v="91"/>
    <x v="82"/>
    <x v="70"/>
    <x v="2"/>
    <x v="4"/>
    <m/>
    <s v="Guitarfish - Lesser"/>
    <n v="75"/>
    <n v="1.5"/>
    <n v="1.5"/>
  </r>
  <r>
    <x v="0"/>
    <d v="2024-03-21T00:00:00"/>
    <s v="Day 1"/>
    <x v="91"/>
    <x v="82"/>
    <x v="70"/>
    <x v="2"/>
    <x v="4"/>
    <m/>
    <s v="Guitarfish - Lesser"/>
    <n v="73"/>
    <n v="1.4"/>
    <n v="1.4"/>
  </r>
  <r>
    <x v="0"/>
    <d v="2024-03-21T00:00:00"/>
    <s v="Day 1"/>
    <x v="91"/>
    <x v="82"/>
    <x v="70"/>
    <x v="2"/>
    <x v="4"/>
    <m/>
    <s v="Shark Spotted Gully"/>
    <n v="152"/>
    <n v="18.2"/>
    <n v="18.2"/>
  </r>
  <r>
    <x v="0"/>
    <d v="2024-03-21T00:00:00"/>
    <s v="Day 1"/>
    <x v="91"/>
    <x v="82"/>
    <x v="70"/>
    <x v="2"/>
    <x v="4"/>
    <m/>
    <s v="Shark Spotted Gully"/>
    <n v="72"/>
    <n v="1.4"/>
    <n v="1.4"/>
  </r>
  <r>
    <x v="0"/>
    <d v="2024-03-21T00:00:00"/>
    <s v="Day 1"/>
    <x v="92"/>
    <x v="45"/>
    <x v="33"/>
    <x v="2"/>
    <x v="4"/>
    <m/>
    <s v="Shark Spotted Gully"/>
    <n v="104"/>
    <n v="5"/>
    <n v="5"/>
  </r>
  <r>
    <x v="0"/>
    <d v="2024-03-21T00:00:00"/>
    <s v="Day 1"/>
    <x v="92"/>
    <x v="45"/>
    <x v="33"/>
    <x v="2"/>
    <x v="4"/>
    <m/>
    <s v="Shark Hound Smooth"/>
    <n v="85"/>
    <n v="2.1"/>
    <n v="2.1"/>
  </r>
  <r>
    <x v="0"/>
    <d v="2024-03-21T00:00:00"/>
    <s v="Day 1"/>
    <x v="92"/>
    <x v="45"/>
    <x v="33"/>
    <x v="2"/>
    <x v="4"/>
    <m/>
    <s v="Shark Hound Smooth"/>
    <n v="79"/>
    <n v="1.6"/>
    <n v="1.6"/>
  </r>
  <r>
    <x v="0"/>
    <d v="2024-03-21T00:00:00"/>
    <s v="Day 1"/>
    <x v="92"/>
    <x v="45"/>
    <x v="33"/>
    <x v="2"/>
    <x v="4"/>
    <m/>
    <s v="Shark Hound Smooth"/>
    <n v="97"/>
    <n v="3.3"/>
    <n v="3.3"/>
  </r>
  <r>
    <x v="0"/>
    <d v="2024-03-21T00:00:00"/>
    <s v="Day 1"/>
    <x v="92"/>
    <x v="45"/>
    <x v="33"/>
    <x v="2"/>
    <x v="4"/>
    <m/>
    <s v="Shark Hound Smooth"/>
    <n v="77"/>
    <n v="1.5"/>
    <n v="1.5"/>
  </r>
  <r>
    <x v="0"/>
    <d v="2024-03-21T00:00:00"/>
    <s v="Day 1"/>
    <x v="93"/>
    <x v="83"/>
    <x v="71"/>
    <x v="2"/>
    <x v="4"/>
    <m/>
    <s v="Shark Spotted Gully"/>
    <n v="169"/>
    <n v="26.2"/>
    <n v="26.2"/>
  </r>
  <r>
    <x v="0"/>
    <d v="2024-03-21T00:00:00"/>
    <s v="Day 1"/>
    <x v="93"/>
    <x v="83"/>
    <x v="71"/>
    <x v="2"/>
    <x v="4"/>
    <m/>
    <s v="Shark Spotted Gully"/>
    <n v="120"/>
    <n v="8.1"/>
    <n v="8.1"/>
  </r>
  <r>
    <x v="0"/>
    <d v="2024-03-21T00:00:00"/>
    <s v="Day 1"/>
    <x v="94"/>
    <x v="84"/>
    <x v="72"/>
    <x v="2"/>
    <x v="4"/>
    <m/>
    <s v="Shark Hound Smooth"/>
    <n v="68"/>
    <n v="1"/>
    <n v="1"/>
  </r>
  <r>
    <x v="0"/>
    <d v="2024-03-21T00:00:00"/>
    <s v="Day 1"/>
    <x v="94"/>
    <x v="84"/>
    <x v="72"/>
    <x v="2"/>
    <x v="4"/>
    <m/>
    <s v="Shark Hound Smooth"/>
    <n v="70"/>
    <n v="1.1000000000000001"/>
    <n v="1.1000000000000001"/>
  </r>
  <r>
    <x v="0"/>
    <d v="2024-03-21T00:00:00"/>
    <s v="Day 1"/>
    <x v="95"/>
    <x v="85"/>
    <x v="73"/>
    <x v="2"/>
    <x v="4"/>
    <m/>
    <s v="Shark Hound Smooth"/>
    <n v="106"/>
    <n v="4.5"/>
    <n v="4.5"/>
  </r>
  <r>
    <x v="0"/>
    <d v="2024-03-21T00:00:00"/>
    <s v="Day 1"/>
    <x v="95"/>
    <x v="85"/>
    <x v="73"/>
    <x v="2"/>
    <x v="4"/>
    <m/>
    <s v="Shark Hound Smooth"/>
    <n v="75"/>
    <n v="1.3"/>
    <n v="1.3"/>
  </r>
  <r>
    <x v="0"/>
    <d v="2024-03-21T00:00:00"/>
    <s v="Day 1"/>
    <x v="95"/>
    <x v="85"/>
    <x v="73"/>
    <x v="2"/>
    <x v="4"/>
    <m/>
    <s v="Shark Hound Smooth"/>
    <n v="73"/>
    <n v="1.2"/>
    <n v="1.2"/>
  </r>
  <r>
    <x v="0"/>
    <d v="2024-03-21T00:00:00"/>
    <s v="Day 1"/>
    <x v="95"/>
    <x v="85"/>
    <x v="73"/>
    <x v="2"/>
    <x v="4"/>
    <m/>
    <s v="Shark Spotted Gully"/>
    <n v="117"/>
    <n v="7.4"/>
    <n v="7.4"/>
  </r>
  <r>
    <x v="0"/>
    <d v="2024-03-21T00:00:00"/>
    <s v="Day 1"/>
    <x v="96"/>
    <x v="86"/>
    <x v="74"/>
    <x v="12"/>
    <x v="4"/>
    <s v="Kob"/>
    <m/>
    <n v="47"/>
    <n v="1.1000000000000001"/>
    <n v="1.1000000000000001"/>
  </r>
  <r>
    <x v="0"/>
    <d v="2024-03-21T00:00:00"/>
    <s v="Day 1"/>
    <x v="97"/>
    <x v="87"/>
    <x v="70"/>
    <x v="9"/>
    <x v="4"/>
    <m/>
    <s v="Shark Hound Smooth"/>
    <n v="109"/>
    <n v="5"/>
    <n v="5"/>
  </r>
  <r>
    <x v="0"/>
    <d v="2024-03-21T00:00:00"/>
    <s v="Day 1"/>
    <x v="97"/>
    <x v="87"/>
    <x v="70"/>
    <x v="9"/>
    <x v="4"/>
    <m/>
    <s v="Shark Spotted Gully"/>
    <n v="127"/>
    <n v="9.8000000000000007"/>
    <n v="9.8000000000000007"/>
  </r>
  <r>
    <x v="0"/>
    <d v="2024-03-21T00:00:00"/>
    <s v="Day 1"/>
    <x v="97"/>
    <x v="87"/>
    <x v="70"/>
    <x v="9"/>
    <x v="4"/>
    <m/>
    <s v="Shark Spotted Gully"/>
    <n v="124"/>
    <n v="9.1"/>
    <n v="9.1"/>
  </r>
  <r>
    <x v="0"/>
    <d v="2024-03-21T00:00:00"/>
    <s v="Day 1"/>
    <x v="97"/>
    <x v="87"/>
    <x v="70"/>
    <x v="9"/>
    <x v="4"/>
    <m/>
    <s v="Shark Spotted Gully"/>
    <n v="101"/>
    <n v="4.5"/>
    <n v="4.5"/>
  </r>
  <r>
    <x v="0"/>
    <d v="2024-03-21T00:00:00"/>
    <s v="Day 1"/>
    <x v="98"/>
    <x v="88"/>
    <x v="69"/>
    <x v="9"/>
    <x v="4"/>
    <m/>
    <s v="Shark Hound Smooth"/>
    <n v="112"/>
    <n v="5.5"/>
    <n v="5.5"/>
  </r>
  <r>
    <x v="0"/>
    <d v="2024-03-21T00:00:00"/>
    <s v="Day 1"/>
    <x v="99"/>
    <x v="89"/>
    <x v="70"/>
    <x v="6"/>
    <x v="4"/>
    <m/>
    <s v="Shark Spotted Gully"/>
    <n v="116"/>
    <n v="7.2"/>
    <n v="7.2"/>
  </r>
  <r>
    <x v="0"/>
    <d v="2024-03-21T00:00:00"/>
    <s v="Day 1"/>
    <x v="99"/>
    <x v="89"/>
    <x v="70"/>
    <x v="6"/>
    <x v="4"/>
    <m/>
    <s v="Shark Spotted Gully"/>
    <n v="104"/>
    <n v="5"/>
    <n v="5"/>
  </r>
  <r>
    <x v="0"/>
    <d v="2024-03-21T00:00:00"/>
    <s v="Day 1"/>
    <x v="99"/>
    <x v="89"/>
    <x v="70"/>
    <x v="6"/>
    <x v="4"/>
    <m/>
    <s v="Shark Spotted Gully"/>
    <n v="150"/>
    <n v="17.399999999999999"/>
    <n v="17.399999999999999"/>
  </r>
  <r>
    <x v="0"/>
    <d v="2024-03-21T00:00:00"/>
    <s v="Day 1"/>
    <x v="99"/>
    <x v="89"/>
    <x v="70"/>
    <x v="6"/>
    <x v="4"/>
    <m/>
    <s v="Shark Spotted Gully"/>
    <n v="120"/>
    <n v="8.1"/>
    <n v="8.1"/>
  </r>
  <r>
    <x v="0"/>
    <d v="2024-03-21T00:00:00"/>
    <s v="Day 1"/>
    <x v="100"/>
    <x v="90"/>
    <x v="75"/>
    <x v="6"/>
    <x v="4"/>
    <m/>
    <s v="Shark Spotted Gully"/>
    <n v="73"/>
    <n v="1.4"/>
    <n v="1.4"/>
  </r>
  <r>
    <x v="0"/>
    <d v="2024-03-21T00:00:00"/>
    <s v="Day 1"/>
    <x v="100"/>
    <x v="90"/>
    <x v="75"/>
    <x v="6"/>
    <x v="4"/>
    <m/>
    <s v="Shark Spotted Gully"/>
    <n v="78"/>
    <n v="1.9"/>
    <n v="1.9"/>
  </r>
  <r>
    <x v="0"/>
    <d v="2024-03-21T00:00:00"/>
    <s v="Day 1"/>
    <x v="100"/>
    <x v="90"/>
    <x v="75"/>
    <x v="6"/>
    <x v="4"/>
    <m/>
    <s v="Shark Spotted Gully"/>
    <n v="125"/>
    <n v="9.3000000000000007"/>
    <n v="9.3000000000000007"/>
  </r>
  <r>
    <x v="0"/>
    <d v="2024-03-21T00:00:00"/>
    <s v="Day 1"/>
    <x v="100"/>
    <x v="90"/>
    <x v="75"/>
    <x v="6"/>
    <x v="4"/>
    <m/>
    <s v="Shark Spotted Gully"/>
    <n v="141"/>
    <n v="14.1"/>
    <n v="14.1"/>
  </r>
  <r>
    <x v="0"/>
    <d v="2024-03-21T00:00:00"/>
    <s v="Day 1"/>
    <x v="101"/>
    <x v="91"/>
    <x v="76"/>
    <x v="1"/>
    <x v="19"/>
    <m/>
    <s v="Shark Hound Smooth"/>
    <n v="108"/>
    <n v="4.8"/>
    <n v="4.8"/>
  </r>
  <r>
    <x v="0"/>
    <d v="2024-03-21T00:00:00"/>
    <s v="Day 1"/>
    <x v="101"/>
    <x v="91"/>
    <x v="76"/>
    <x v="1"/>
    <x v="19"/>
    <m/>
    <s v="Shark Hound Smooth"/>
    <n v="122"/>
    <n v="7.4"/>
    <n v="7.4"/>
  </r>
  <r>
    <x v="0"/>
    <d v="2024-03-21T00:00:00"/>
    <s v="Day 1"/>
    <x v="101"/>
    <x v="91"/>
    <x v="76"/>
    <x v="1"/>
    <x v="19"/>
    <m/>
    <s v="Shark Hound Smooth"/>
    <n v="82"/>
    <n v="1.9"/>
    <n v="1.9"/>
  </r>
  <r>
    <x v="0"/>
    <d v="2024-03-21T00:00:00"/>
    <s v="Day 1"/>
    <x v="101"/>
    <x v="91"/>
    <x v="76"/>
    <x v="1"/>
    <x v="19"/>
    <m/>
    <s v="Shark Hound Smooth"/>
    <n v="127"/>
    <n v="8.5"/>
    <n v="8.5"/>
  </r>
  <r>
    <x v="0"/>
    <d v="2024-03-21T00:00:00"/>
    <s v="Day 1"/>
    <x v="101"/>
    <x v="91"/>
    <x v="76"/>
    <x v="1"/>
    <x v="19"/>
    <s v="Kob"/>
    <m/>
    <n v="60"/>
    <n v="2.2000000000000002"/>
    <n v="2.2000000000000002"/>
  </r>
  <r>
    <x v="0"/>
    <d v="2024-03-21T00:00:00"/>
    <s v="Day 1"/>
    <x v="101"/>
    <x v="91"/>
    <x v="76"/>
    <x v="1"/>
    <x v="19"/>
    <s v="Kob"/>
    <m/>
    <n v="58"/>
    <n v="2"/>
    <n v="2"/>
  </r>
  <r>
    <x v="0"/>
    <d v="2024-03-21T00:00:00"/>
    <s v="Day 1"/>
    <x v="101"/>
    <x v="91"/>
    <x v="76"/>
    <x v="1"/>
    <x v="19"/>
    <m/>
    <s v="Shark Spotted Gully"/>
    <n v="121"/>
    <n v="8.3000000000000007"/>
    <n v="8.3000000000000007"/>
  </r>
  <r>
    <x v="0"/>
    <d v="2024-03-21T00:00:00"/>
    <s v="Day 1"/>
    <x v="102"/>
    <x v="34"/>
    <x v="77"/>
    <x v="3"/>
    <x v="20"/>
    <m/>
    <s v="Shark Hound Smooth"/>
    <n v="91"/>
    <n v="2.7"/>
    <n v="2.7"/>
  </r>
  <r>
    <x v="0"/>
    <d v="2024-03-21T00:00:00"/>
    <s v="Day 1"/>
    <x v="102"/>
    <x v="34"/>
    <x v="77"/>
    <x v="3"/>
    <x v="20"/>
    <m/>
    <s v="Shark Hound Smooth"/>
    <n v="75"/>
    <n v="1.3"/>
    <n v="1.3"/>
  </r>
  <r>
    <x v="0"/>
    <d v="2024-03-21T00:00:00"/>
    <s v="Day 1"/>
    <x v="102"/>
    <x v="34"/>
    <x v="77"/>
    <x v="3"/>
    <x v="20"/>
    <m/>
    <s v="Guitarfish - Lesser"/>
    <n v="82"/>
    <n v="2"/>
    <n v="2"/>
  </r>
  <r>
    <x v="0"/>
    <d v="2024-03-21T00:00:00"/>
    <s v="Day 1"/>
    <x v="102"/>
    <x v="34"/>
    <x v="77"/>
    <x v="3"/>
    <x v="20"/>
    <m/>
    <s v="Guitarfish - Lesser"/>
    <n v="72"/>
    <n v="1.3"/>
    <n v="1.3"/>
  </r>
  <r>
    <x v="0"/>
    <d v="2024-03-21T00:00:00"/>
    <s v="Day 1"/>
    <x v="102"/>
    <x v="34"/>
    <x v="77"/>
    <x v="3"/>
    <x v="20"/>
    <m/>
    <s v="Shark Spotted Gully"/>
    <n v="99"/>
    <n v="4.2"/>
    <n v="4.2"/>
  </r>
  <r>
    <x v="0"/>
    <d v="2024-03-21T00:00:00"/>
    <s v="Day 1"/>
    <x v="102"/>
    <x v="34"/>
    <x v="77"/>
    <x v="3"/>
    <x v="20"/>
    <m/>
    <s v="Shark Spotted Gully"/>
    <n v="77"/>
    <n v="1.8"/>
    <n v="1.8"/>
  </r>
  <r>
    <x v="0"/>
    <d v="2024-03-21T00:00:00"/>
    <s v="Day 1"/>
    <x v="102"/>
    <x v="34"/>
    <x v="77"/>
    <x v="3"/>
    <x v="20"/>
    <m/>
    <s v="Shark Spotted Gully"/>
    <n v="74"/>
    <n v="1.5"/>
    <n v="1.5"/>
  </r>
  <r>
    <x v="0"/>
    <d v="2024-03-21T00:00:00"/>
    <s v="Day 1"/>
    <x v="102"/>
    <x v="34"/>
    <x v="77"/>
    <x v="3"/>
    <x v="20"/>
    <m/>
    <s v="Shark Spotted Gully"/>
    <n v="81"/>
    <n v="2.1"/>
    <n v="2.1"/>
  </r>
  <r>
    <x v="0"/>
    <d v="2024-03-21T00:00:00"/>
    <s v="Day 1"/>
    <x v="102"/>
    <x v="34"/>
    <x v="77"/>
    <x v="3"/>
    <x v="20"/>
    <m/>
    <s v="Shark Spotted Gully"/>
    <n v="75"/>
    <n v="1.6"/>
    <n v="1.6"/>
  </r>
  <r>
    <x v="0"/>
    <d v="2024-03-21T00:00:00"/>
    <s v="Day 1"/>
    <x v="102"/>
    <x v="34"/>
    <x v="77"/>
    <x v="3"/>
    <x v="20"/>
    <m/>
    <s v="Shark Spotted Gully"/>
    <n v="90"/>
    <n v="3"/>
    <n v="3"/>
  </r>
  <r>
    <x v="0"/>
    <d v="2024-03-21T00:00:00"/>
    <s v="Day 1"/>
    <x v="103"/>
    <x v="92"/>
    <x v="78"/>
    <x v="2"/>
    <x v="8"/>
    <m/>
    <s v="Shark Spotted Gully"/>
    <n v="122"/>
    <n v="8.6"/>
    <n v="8.6"/>
  </r>
  <r>
    <x v="0"/>
    <d v="2024-03-21T00:00:00"/>
    <s v="Day 1"/>
    <x v="103"/>
    <x v="92"/>
    <x v="78"/>
    <x v="2"/>
    <x v="8"/>
    <m/>
    <s v="Shark Spotted Gully"/>
    <n v="106"/>
    <n v="5.3"/>
    <n v="5.3"/>
  </r>
  <r>
    <x v="0"/>
    <d v="2024-03-21T00:00:00"/>
    <s v="Day 1"/>
    <x v="103"/>
    <x v="92"/>
    <x v="78"/>
    <x v="2"/>
    <x v="8"/>
    <m/>
    <s v="Shark Spotted Gully"/>
    <n v="116"/>
    <n v="7.2"/>
    <n v="7.2"/>
  </r>
  <r>
    <x v="0"/>
    <d v="2024-03-21T00:00:00"/>
    <s v="Day 1"/>
    <x v="103"/>
    <x v="92"/>
    <x v="78"/>
    <x v="2"/>
    <x v="8"/>
    <m/>
    <s v="Shark Spotted Gully"/>
    <n v="86"/>
    <n v="2.6"/>
    <n v="2.6"/>
  </r>
  <r>
    <x v="0"/>
    <d v="2024-03-21T00:00:00"/>
    <s v="Day 1"/>
    <x v="103"/>
    <x v="92"/>
    <x v="78"/>
    <x v="2"/>
    <x v="8"/>
    <m/>
    <s v="Shark Spotted Gully"/>
    <n v="74"/>
    <n v="1.5"/>
    <n v="1.5"/>
  </r>
  <r>
    <x v="0"/>
    <d v="2024-03-21T00:00:00"/>
    <s v="Day 1"/>
    <x v="103"/>
    <x v="92"/>
    <x v="78"/>
    <x v="2"/>
    <x v="8"/>
    <m/>
    <s v="Shark Spotted Gully"/>
    <n v="94"/>
    <n v="3.5"/>
    <n v="3.5"/>
  </r>
  <r>
    <x v="0"/>
    <d v="2024-03-21T00:00:00"/>
    <s v="Day 1"/>
    <x v="103"/>
    <x v="92"/>
    <x v="78"/>
    <x v="2"/>
    <x v="8"/>
    <m/>
    <s v="Shark Hound Smooth"/>
    <n v="100"/>
    <n v="3.7"/>
    <n v="3.7"/>
  </r>
  <r>
    <x v="0"/>
    <d v="2024-03-21T00:00:00"/>
    <s v="Day 1"/>
    <x v="103"/>
    <x v="92"/>
    <x v="78"/>
    <x v="2"/>
    <x v="8"/>
    <m/>
    <s v="Shark Hound Smooth"/>
    <n v="93"/>
    <n v="2.9"/>
    <n v="2.9"/>
  </r>
  <r>
    <x v="0"/>
    <d v="2024-03-21T00:00:00"/>
    <s v="Day 1"/>
    <x v="104"/>
    <x v="93"/>
    <x v="79"/>
    <x v="2"/>
    <x v="19"/>
    <m/>
    <s v="Shark Hound Smooth"/>
    <n v="76"/>
    <n v="1.4"/>
    <n v="1.4"/>
  </r>
  <r>
    <x v="0"/>
    <d v="2024-03-21T00:00:00"/>
    <s v="Day 1"/>
    <x v="105"/>
    <x v="94"/>
    <x v="80"/>
    <x v="2"/>
    <x v="10"/>
    <m/>
    <s v="Shark Hound Smooth"/>
    <n v="80"/>
    <n v="1.7"/>
    <n v="1.7"/>
  </r>
  <r>
    <x v="0"/>
    <d v="2024-03-21T00:00:00"/>
    <s v="Day 1"/>
    <x v="105"/>
    <x v="94"/>
    <x v="80"/>
    <x v="2"/>
    <x v="10"/>
    <m/>
    <s v="Shark Hound Smooth"/>
    <n v="68"/>
    <n v="1"/>
    <n v="1"/>
  </r>
  <r>
    <x v="0"/>
    <d v="2024-03-21T00:00:00"/>
    <s v="Day 1"/>
    <x v="105"/>
    <x v="94"/>
    <x v="80"/>
    <x v="2"/>
    <x v="10"/>
    <m/>
    <s v="Shark Hound Smooth"/>
    <n v="104"/>
    <n v="4.2"/>
    <n v="4.2"/>
  </r>
  <r>
    <x v="0"/>
    <d v="2024-03-21T00:00:00"/>
    <s v="Day 1"/>
    <x v="105"/>
    <x v="94"/>
    <x v="80"/>
    <x v="2"/>
    <x v="10"/>
    <m/>
    <s v="Shark Cow / Sevengill"/>
    <n v="168"/>
    <n v="65.7"/>
    <n v="65.7"/>
  </r>
  <r>
    <x v="0"/>
    <d v="2024-03-21T00:00:00"/>
    <s v="Day 1"/>
    <x v="105"/>
    <x v="94"/>
    <x v="80"/>
    <x v="2"/>
    <x v="10"/>
    <m/>
    <s v="Shark Spotted Gully"/>
    <n v="80"/>
    <n v="2"/>
    <n v="2"/>
  </r>
  <r>
    <x v="0"/>
    <d v="2024-03-21T00:00:00"/>
    <s v="Day 1"/>
    <x v="106"/>
    <x v="95"/>
    <x v="81"/>
    <x v="2"/>
    <x v="19"/>
    <m/>
    <s v="Shark Spotted Gully"/>
    <n v="106"/>
    <n v="5.3"/>
    <n v="5.3"/>
  </r>
  <r>
    <x v="0"/>
    <d v="2024-03-21T00:00:00"/>
    <s v="Day 1"/>
    <x v="106"/>
    <x v="95"/>
    <x v="81"/>
    <x v="2"/>
    <x v="19"/>
    <m/>
    <s v="Shark Spotted Gully"/>
    <n v="105"/>
    <n v="5.0999999999999996"/>
    <n v="5.0999999999999996"/>
  </r>
  <r>
    <x v="0"/>
    <d v="2024-03-21T00:00:00"/>
    <s v="Day 1"/>
    <x v="106"/>
    <x v="95"/>
    <x v="81"/>
    <x v="2"/>
    <x v="19"/>
    <m/>
    <s v="Shark Hound Smooth"/>
    <n v="74"/>
    <n v="1.3"/>
    <n v="1.3"/>
  </r>
  <r>
    <x v="0"/>
    <d v="2024-03-21T00:00:00"/>
    <s v="Day 1"/>
    <x v="106"/>
    <x v="95"/>
    <x v="81"/>
    <x v="2"/>
    <x v="19"/>
    <m/>
    <s v="Shark Hound Smooth"/>
    <n v="93"/>
    <n v="2.9"/>
    <n v="2.9"/>
  </r>
  <r>
    <x v="0"/>
    <d v="2024-03-21T00:00:00"/>
    <s v="Day 1"/>
    <x v="106"/>
    <x v="95"/>
    <x v="81"/>
    <x v="2"/>
    <x v="19"/>
    <m/>
    <s v="Shark Hound Smooth"/>
    <n v="81"/>
    <n v="1.8"/>
    <n v="1.8"/>
  </r>
  <r>
    <x v="0"/>
    <d v="2024-03-21T00:00:00"/>
    <s v="Day 1"/>
    <x v="106"/>
    <x v="95"/>
    <x v="81"/>
    <x v="2"/>
    <x v="19"/>
    <m/>
    <s v="Shark Hound Smooth"/>
    <n v="95"/>
    <n v="3.1"/>
    <n v="3.1"/>
  </r>
  <r>
    <x v="0"/>
    <d v="2024-03-21T00:00:00"/>
    <s v="Day 1"/>
    <x v="106"/>
    <x v="95"/>
    <x v="81"/>
    <x v="2"/>
    <x v="19"/>
    <m/>
    <s v="Shark Hound Smooth"/>
    <n v="72"/>
    <n v="1.2"/>
    <n v="1.2"/>
  </r>
  <r>
    <x v="0"/>
    <d v="2024-03-21T00:00:00"/>
    <s v="Day 1"/>
    <x v="106"/>
    <x v="95"/>
    <x v="81"/>
    <x v="2"/>
    <x v="19"/>
    <m/>
    <s v="Shark Hound Smooth"/>
    <n v="105"/>
    <n v="4.4000000000000004"/>
    <n v="4.4000000000000004"/>
  </r>
  <r>
    <x v="0"/>
    <d v="2024-03-21T00:00:00"/>
    <s v="Day 1"/>
    <x v="106"/>
    <x v="95"/>
    <x v="81"/>
    <x v="2"/>
    <x v="19"/>
    <m/>
    <s v="Shark Hound Smooth"/>
    <n v="114"/>
    <n v="5.8"/>
    <n v="5.8"/>
  </r>
  <r>
    <x v="0"/>
    <d v="2024-03-21T00:00:00"/>
    <s v="Day 1"/>
    <x v="107"/>
    <x v="96"/>
    <x v="82"/>
    <x v="3"/>
    <x v="19"/>
    <m/>
    <s v="Shark Spotted Gully"/>
    <n v="73"/>
    <n v="1.4"/>
    <n v="1.4"/>
  </r>
  <r>
    <x v="0"/>
    <d v="2024-03-21T00:00:00"/>
    <s v="Day 1"/>
    <x v="108"/>
    <x v="97"/>
    <x v="83"/>
    <x v="3"/>
    <x v="8"/>
    <m/>
    <s v="Shark Spotted Gully"/>
    <n v="101"/>
    <n v="4.5"/>
    <n v="4.5"/>
  </r>
  <r>
    <x v="0"/>
    <d v="2024-03-21T00:00:00"/>
    <s v="Day 1"/>
    <x v="108"/>
    <x v="97"/>
    <x v="83"/>
    <x v="3"/>
    <x v="8"/>
    <m/>
    <s v="Shark Spotted Gully"/>
    <n v="79"/>
    <n v="1.9"/>
    <n v="1.9"/>
  </r>
  <r>
    <x v="0"/>
    <d v="2024-03-21T00:00:00"/>
    <s v="Day 1"/>
    <x v="108"/>
    <x v="97"/>
    <x v="83"/>
    <x v="3"/>
    <x v="8"/>
    <m/>
    <s v="Guitarfish - Lesser"/>
    <n v="83"/>
    <n v="2.1"/>
    <n v="2.1"/>
  </r>
  <r>
    <x v="0"/>
    <d v="2024-03-21T00:00:00"/>
    <s v="Day 1"/>
    <x v="108"/>
    <x v="97"/>
    <x v="83"/>
    <x v="3"/>
    <x v="8"/>
    <m/>
    <s v="Shark Hound Smooth"/>
    <n v="71"/>
    <n v="1.1000000000000001"/>
    <n v="1.1000000000000001"/>
  </r>
  <r>
    <x v="0"/>
    <d v="2024-03-21T00:00:00"/>
    <s v="Day 1"/>
    <x v="108"/>
    <x v="97"/>
    <x v="83"/>
    <x v="3"/>
    <x v="8"/>
    <m/>
    <s v="Shark Hound Smooth"/>
    <n v="86"/>
    <n v="2.2000000000000002"/>
    <n v="2.2000000000000002"/>
  </r>
  <r>
    <x v="0"/>
    <d v="2024-03-21T00:00:00"/>
    <s v="Day 1"/>
    <x v="108"/>
    <x v="97"/>
    <x v="83"/>
    <x v="3"/>
    <x v="8"/>
    <m/>
    <s v="Shark Hound Smooth"/>
    <n v="120"/>
    <n v="7"/>
    <n v="7"/>
  </r>
  <r>
    <x v="0"/>
    <d v="2024-03-21T00:00:00"/>
    <s v="Day 1"/>
    <x v="109"/>
    <x v="43"/>
    <x v="84"/>
    <x v="4"/>
    <x v="10"/>
    <m/>
    <s v="Shark Hound Smooth"/>
    <n v="83"/>
    <n v="1.9"/>
    <n v="1.9"/>
  </r>
  <r>
    <x v="0"/>
    <d v="2024-03-21T00:00:00"/>
    <s v="Day 1"/>
    <x v="109"/>
    <x v="43"/>
    <x v="84"/>
    <x v="4"/>
    <x v="10"/>
    <m/>
    <s v="Guitarfish - Lesser"/>
    <n v="88"/>
    <n v="2.5"/>
    <n v="2.5"/>
  </r>
  <r>
    <x v="0"/>
    <d v="2024-03-21T00:00:00"/>
    <s v="Day 1"/>
    <x v="109"/>
    <x v="43"/>
    <x v="84"/>
    <x v="4"/>
    <x v="10"/>
    <m/>
    <s v="Shark Spotted Gully"/>
    <n v="128"/>
    <n v="10.1"/>
    <n v="10.1"/>
  </r>
  <r>
    <x v="0"/>
    <d v="2024-03-21T00:00:00"/>
    <s v="Day 1"/>
    <x v="109"/>
    <x v="43"/>
    <x v="84"/>
    <x v="4"/>
    <x v="10"/>
    <m/>
    <s v="Shark Spotted Gully"/>
    <n v="86"/>
    <n v="2.6"/>
    <n v="2.6"/>
  </r>
  <r>
    <x v="0"/>
    <d v="2024-03-21T00:00:00"/>
    <s v="Day 1"/>
    <x v="110"/>
    <x v="98"/>
    <x v="85"/>
    <x v="10"/>
    <x v="19"/>
    <m/>
    <s v="Shark Spotted Gully"/>
    <n v="105"/>
    <n v="5.0999999999999996"/>
    <n v="5.0999999999999996"/>
  </r>
  <r>
    <x v="0"/>
    <d v="2024-03-21T00:00:00"/>
    <s v="Day 1"/>
    <x v="111"/>
    <x v="99"/>
    <x v="82"/>
    <x v="0"/>
    <x v="19"/>
    <m/>
    <s v="Shark Spotted Gully"/>
    <n v="88"/>
    <n v="2.8"/>
    <n v="2.8"/>
  </r>
  <r>
    <x v="0"/>
    <d v="2024-03-21T00:00:00"/>
    <s v="Day 1"/>
    <x v="111"/>
    <x v="99"/>
    <x v="82"/>
    <x v="0"/>
    <x v="19"/>
    <m/>
    <s v="Shark Spotted Gully"/>
    <n v="105"/>
    <n v="5.0999999999999996"/>
    <n v="5.0999999999999996"/>
  </r>
  <r>
    <x v="0"/>
    <d v="2024-03-21T00:00:00"/>
    <s v="Day 1"/>
    <x v="111"/>
    <x v="99"/>
    <x v="82"/>
    <x v="0"/>
    <x v="19"/>
    <m/>
    <s v="Shark Spotted Gully"/>
    <n v="114"/>
    <n v="6.8"/>
    <n v="6.8"/>
  </r>
  <r>
    <x v="0"/>
    <d v="2024-03-21T00:00:00"/>
    <s v="Day 1"/>
    <x v="112"/>
    <x v="100"/>
    <x v="86"/>
    <x v="11"/>
    <x v="19"/>
    <m/>
    <s v="Guitarfish - Lesser"/>
    <n v="70"/>
    <n v="1.2"/>
    <n v="1.2"/>
  </r>
  <r>
    <x v="0"/>
    <d v="2024-03-21T00:00:00"/>
    <s v="Day 1"/>
    <x v="112"/>
    <x v="100"/>
    <x v="86"/>
    <x v="11"/>
    <x v="19"/>
    <m/>
    <s v="Shark Spotted Gully"/>
    <n v="79"/>
    <n v="1.9"/>
    <n v="1.9"/>
  </r>
  <r>
    <x v="0"/>
    <d v="2024-03-21T00:00:00"/>
    <s v="Day 1"/>
    <x v="112"/>
    <x v="100"/>
    <x v="86"/>
    <x v="11"/>
    <x v="19"/>
    <m/>
    <s v="Shark Spotted Gully"/>
    <n v="104"/>
    <n v="5"/>
    <n v="5"/>
  </r>
  <r>
    <x v="0"/>
    <d v="2024-03-21T00:00:00"/>
    <s v="Day 1"/>
    <x v="113"/>
    <x v="101"/>
    <x v="87"/>
    <x v="1"/>
    <x v="10"/>
    <m/>
    <s v="Shark Spotted Gully"/>
    <n v="86"/>
    <n v="2.6"/>
    <n v="2.6"/>
  </r>
  <r>
    <x v="0"/>
    <d v="2024-03-21T00:00:00"/>
    <s v="Day 1"/>
    <x v="113"/>
    <x v="101"/>
    <x v="87"/>
    <x v="1"/>
    <x v="10"/>
    <m/>
    <s v="Shark Spotted Gully"/>
    <n v="139"/>
    <n v="13.4"/>
    <n v="13.4"/>
  </r>
  <r>
    <x v="0"/>
    <d v="2024-03-21T00:00:00"/>
    <s v="Day 1"/>
    <x v="113"/>
    <x v="101"/>
    <x v="87"/>
    <x v="1"/>
    <x v="10"/>
    <m/>
    <s v="Shark Spotted Gully"/>
    <n v="81"/>
    <n v="2.1"/>
    <n v="2.1"/>
  </r>
  <r>
    <x v="0"/>
    <d v="2024-03-21T00:00:00"/>
    <s v="Day 1"/>
    <x v="113"/>
    <x v="101"/>
    <x v="87"/>
    <x v="1"/>
    <x v="10"/>
    <m/>
    <s v="Shark Hound Smooth"/>
    <n v="102"/>
    <n v="4"/>
    <n v="4"/>
  </r>
  <r>
    <x v="0"/>
    <d v="2024-03-21T00:00:00"/>
    <s v="Day 1"/>
    <x v="114"/>
    <x v="102"/>
    <x v="32"/>
    <x v="0"/>
    <x v="6"/>
    <m/>
    <m/>
    <m/>
    <s v=""/>
    <s v=""/>
  </r>
  <r>
    <x v="0"/>
    <d v="2024-03-21T00:00:00"/>
    <s v="Day 1"/>
    <x v="115"/>
    <x v="103"/>
    <x v="62"/>
    <x v="9"/>
    <x v="7"/>
    <m/>
    <s v="Shark Copper (Female)"/>
    <n v="142"/>
    <n v="38.5"/>
    <n v="38.5"/>
  </r>
  <r>
    <x v="0"/>
    <d v="2024-03-21T00:00:00"/>
    <s v="Day 1"/>
    <x v="115"/>
    <x v="103"/>
    <x v="62"/>
    <x v="9"/>
    <x v="7"/>
    <m/>
    <s v="Shark Spotted Gully"/>
    <n v="107"/>
    <n v="5.5"/>
    <n v="5.5"/>
  </r>
  <r>
    <x v="0"/>
    <d v="2024-03-21T00:00:00"/>
    <s v="Day 1"/>
    <x v="115"/>
    <x v="103"/>
    <x v="62"/>
    <x v="9"/>
    <x v="7"/>
    <m/>
    <s v="Shark Spotted Gully"/>
    <n v="144"/>
    <n v="15.1"/>
    <n v="15.1"/>
  </r>
  <r>
    <x v="0"/>
    <d v="2024-03-21T00:00:00"/>
    <s v="Day 1"/>
    <x v="115"/>
    <x v="103"/>
    <x v="62"/>
    <x v="9"/>
    <x v="7"/>
    <m/>
    <s v="Shark Spotted Gully"/>
    <n v="137"/>
    <n v="12.8"/>
    <n v="12.8"/>
  </r>
  <r>
    <x v="0"/>
    <d v="2024-03-21T00:00:00"/>
    <s v="Day 1"/>
    <x v="116"/>
    <x v="104"/>
    <x v="88"/>
    <x v="9"/>
    <x v="7"/>
    <m/>
    <s v="Shark Spotted Gully"/>
    <n v="100"/>
    <n v="4.3"/>
    <n v="4.3"/>
  </r>
  <r>
    <x v="0"/>
    <d v="2024-03-21T00:00:00"/>
    <s v="Day 1"/>
    <x v="116"/>
    <x v="104"/>
    <x v="88"/>
    <x v="9"/>
    <x v="7"/>
    <m/>
    <s v="Shark Hound Smooth"/>
    <n v="74"/>
    <n v="1.3"/>
    <n v="1.3"/>
  </r>
  <r>
    <x v="0"/>
    <d v="2024-03-21T00:00:00"/>
    <s v="Day 1"/>
    <x v="117"/>
    <x v="105"/>
    <x v="89"/>
    <x v="11"/>
    <x v="7"/>
    <m/>
    <s v="Shark Spotted Gully"/>
    <n v="144"/>
    <n v="15.1"/>
    <n v="15.1"/>
  </r>
  <r>
    <x v="0"/>
    <d v="2024-03-21T00:00:00"/>
    <s v="Day 1"/>
    <x v="117"/>
    <x v="105"/>
    <x v="89"/>
    <x v="11"/>
    <x v="7"/>
    <m/>
    <s v="Shark Spotted Gully"/>
    <n v="106"/>
    <n v="5.3"/>
    <n v="5.3"/>
  </r>
  <r>
    <x v="0"/>
    <d v="2024-03-21T00:00:00"/>
    <s v="Day 1"/>
    <x v="117"/>
    <x v="105"/>
    <x v="89"/>
    <x v="11"/>
    <x v="7"/>
    <m/>
    <s v="Shark Spotted Gully"/>
    <n v="73"/>
    <n v="1.4"/>
    <n v="1.4"/>
  </r>
  <r>
    <x v="0"/>
    <d v="2024-03-21T00:00:00"/>
    <s v="Day 1"/>
    <x v="118"/>
    <x v="106"/>
    <x v="90"/>
    <x v="0"/>
    <x v="7"/>
    <m/>
    <s v="Shark Hound Smooth"/>
    <n v="100"/>
    <n v="3.7"/>
    <n v="3.7"/>
  </r>
  <r>
    <x v="0"/>
    <d v="2024-03-21T00:00:00"/>
    <s v="Day 1"/>
    <x v="118"/>
    <x v="106"/>
    <x v="90"/>
    <x v="0"/>
    <x v="7"/>
    <m/>
    <s v="Shark Hound Smooth"/>
    <n v="122"/>
    <n v="7.4"/>
    <n v="7.4"/>
  </r>
  <r>
    <x v="0"/>
    <d v="2024-03-21T00:00:00"/>
    <s v="Day 1"/>
    <x v="119"/>
    <x v="107"/>
    <x v="91"/>
    <x v="4"/>
    <x v="7"/>
    <m/>
    <s v="Shark Hound Smooth"/>
    <n v="87"/>
    <n v="2.2999999999999998"/>
    <n v="2.2999999999999998"/>
  </r>
  <r>
    <x v="0"/>
    <d v="2024-03-21T00:00:00"/>
    <s v="Day 1"/>
    <x v="119"/>
    <x v="107"/>
    <x v="91"/>
    <x v="4"/>
    <x v="7"/>
    <m/>
    <s v="Shark Hound Smooth"/>
    <n v="94"/>
    <n v="3"/>
    <n v="3"/>
  </r>
  <r>
    <x v="0"/>
    <d v="2024-03-21T00:00:00"/>
    <s v="Day 1"/>
    <x v="119"/>
    <x v="107"/>
    <x v="91"/>
    <x v="4"/>
    <x v="7"/>
    <m/>
    <s v="Shark Hound Smooth"/>
    <n v="101"/>
    <n v="3.8"/>
    <n v="3.8"/>
  </r>
  <r>
    <x v="0"/>
    <d v="2024-03-21T00:00:00"/>
    <s v="Day 1"/>
    <x v="119"/>
    <x v="107"/>
    <x v="91"/>
    <x v="4"/>
    <x v="7"/>
    <m/>
    <s v="Shark Spotted Gully"/>
    <n v="88"/>
    <n v="2.8"/>
    <n v="2.8"/>
  </r>
  <r>
    <x v="0"/>
    <d v="2024-03-21T00:00:00"/>
    <s v="Day 1"/>
    <x v="120"/>
    <x v="108"/>
    <x v="88"/>
    <x v="4"/>
    <x v="7"/>
    <m/>
    <s v="Shark Spotted Gully"/>
    <n v="93"/>
    <n v="3.4"/>
    <n v="3.4"/>
  </r>
  <r>
    <x v="0"/>
    <d v="2024-03-21T00:00:00"/>
    <s v="Day 1"/>
    <x v="120"/>
    <x v="108"/>
    <x v="88"/>
    <x v="4"/>
    <x v="7"/>
    <m/>
    <s v="Shark Cow / Sevengill"/>
    <n v="132"/>
    <n v="29.8"/>
    <n v="29.8"/>
  </r>
  <r>
    <x v="0"/>
    <d v="2024-03-21T00:00:00"/>
    <s v="Day 1"/>
    <x v="121"/>
    <x v="22"/>
    <x v="88"/>
    <x v="2"/>
    <x v="7"/>
    <m/>
    <s v="Shark Copper (Female)"/>
    <n v="158"/>
    <n v="53.8"/>
    <n v="53.8"/>
  </r>
  <r>
    <x v="0"/>
    <d v="2024-03-21T00:00:00"/>
    <s v="Day 1"/>
    <x v="121"/>
    <x v="22"/>
    <x v="88"/>
    <x v="2"/>
    <x v="7"/>
    <m/>
    <s v="Shark Hound Smooth"/>
    <n v="107"/>
    <n v="4.7"/>
    <n v="4.7"/>
  </r>
  <r>
    <x v="0"/>
    <d v="2024-03-21T00:00:00"/>
    <s v="Day 1"/>
    <x v="121"/>
    <x v="22"/>
    <x v="88"/>
    <x v="2"/>
    <x v="7"/>
    <m/>
    <s v="Shark Hound Smooth"/>
    <n v="74"/>
    <n v="1.3"/>
    <n v="1.3"/>
  </r>
  <r>
    <x v="0"/>
    <d v="2024-03-21T00:00:00"/>
    <s v="Day 1"/>
    <x v="121"/>
    <x v="22"/>
    <x v="88"/>
    <x v="2"/>
    <x v="7"/>
    <m/>
    <s v="Shark Hound Smooth"/>
    <n v="110"/>
    <n v="5.2"/>
    <n v="5.2"/>
  </r>
  <r>
    <x v="0"/>
    <d v="2024-03-21T00:00:00"/>
    <s v="Day 1"/>
    <x v="121"/>
    <x v="22"/>
    <x v="88"/>
    <x v="2"/>
    <x v="7"/>
    <m/>
    <s v="Shark Hound Smooth"/>
    <n v="82"/>
    <n v="1.9"/>
    <n v="1.9"/>
  </r>
  <r>
    <x v="0"/>
    <d v="2024-03-21T00:00:00"/>
    <s v="Day 1"/>
    <x v="122"/>
    <x v="109"/>
    <x v="50"/>
    <x v="4"/>
    <x v="7"/>
    <m/>
    <s v="Guitarfish - Lesser"/>
    <n v="88"/>
    <n v="2.5"/>
    <n v="2.5"/>
  </r>
  <r>
    <x v="0"/>
    <d v="2024-03-21T00:00:00"/>
    <s v="Day 1"/>
    <x v="122"/>
    <x v="109"/>
    <x v="50"/>
    <x v="4"/>
    <x v="7"/>
    <m/>
    <s v="Shark Spotted Gully"/>
    <n v="100"/>
    <n v="4.3"/>
    <n v="4.3"/>
  </r>
  <r>
    <x v="0"/>
    <d v="2024-03-21T00:00:00"/>
    <s v="Day 1"/>
    <x v="122"/>
    <x v="109"/>
    <x v="50"/>
    <x v="4"/>
    <x v="7"/>
    <m/>
    <s v="Shark Spotted Gully"/>
    <n v="119"/>
    <n v="7.9"/>
    <n v="7.9"/>
  </r>
  <r>
    <x v="0"/>
    <d v="2024-03-21T00:00:00"/>
    <s v="Day 1"/>
    <x v="123"/>
    <x v="110"/>
    <x v="92"/>
    <x v="4"/>
    <x v="21"/>
    <m/>
    <s v="Shark Hound Smooth"/>
    <n v="71"/>
    <n v="1.1000000000000001"/>
    <n v="1.1000000000000001"/>
  </r>
  <r>
    <x v="0"/>
    <d v="2024-03-21T00:00:00"/>
    <s v="Day 1"/>
    <x v="124"/>
    <x v="111"/>
    <x v="62"/>
    <x v="2"/>
    <x v="7"/>
    <m/>
    <s v="Shark Spotted Gully"/>
    <n v="144"/>
    <n v="15.1"/>
    <n v="15.1"/>
  </r>
  <r>
    <x v="0"/>
    <d v="2024-03-21T00:00:00"/>
    <s v="Day 1"/>
    <x v="124"/>
    <x v="111"/>
    <x v="62"/>
    <x v="2"/>
    <x v="7"/>
    <m/>
    <s v="Shark Spotted Gully"/>
    <n v="138"/>
    <n v="13.1"/>
    <n v="13.1"/>
  </r>
  <r>
    <x v="0"/>
    <d v="2024-03-21T00:00:00"/>
    <s v="Day 1"/>
    <x v="124"/>
    <x v="111"/>
    <x v="62"/>
    <x v="2"/>
    <x v="7"/>
    <m/>
    <s v="Shark Hound Smooth"/>
    <n v="87"/>
    <n v="2.2999999999999998"/>
    <n v="2.2999999999999998"/>
  </r>
  <r>
    <x v="0"/>
    <d v="2024-03-21T00:00:00"/>
    <s v="Day 1"/>
    <x v="124"/>
    <x v="111"/>
    <x v="62"/>
    <x v="2"/>
    <x v="7"/>
    <m/>
    <s v="Shark Hound Smooth"/>
    <n v="88"/>
    <n v="2.4"/>
    <n v="2.4"/>
  </r>
  <r>
    <x v="0"/>
    <d v="2024-03-21T00:00:00"/>
    <s v="Day 1"/>
    <x v="125"/>
    <x v="112"/>
    <x v="92"/>
    <x v="4"/>
    <x v="7"/>
    <m/>
    <s v="Shark Hound Smooth"/>
    <n v="85"/>
    <n v="2.1"/>
    <n v="2.1"/>
  </r>
  <r>
    <x v="0"/>
    <d v="2024-03-21T00:00:00"/>
    <s v="Day 1"/>
    <x v="126"/>
    <x v="113"/>
    <x v="89"/>
    <x v="2"/>
    <x v="7"/>
    <m/>
    <s v="Shark Hound Smooth"/>
    <n v="90"/>
    <n v="2.6"/>
    <n v="2.6"/>
  </r>
  <r>
    <x v="0"/>
    <d v="2024-03-21T00:00:00"/>
    <s v="Day 1"/>
    <x v="126"/>
    <x v="113"/>
    <x v="89"/>
    <x v="2"/>
    <x v="7"/>
    <m/>
    <s v="Shark Hound Smooth"/>
    <n v="103"/>
    <n v="4.0999999999999996"/>
    <n v="4.0999999999999996"/>
  </r>
  <r>
    <x v="0"/>
    <d v="2024-03-21T00:00:00"/>
    <s v="Day 1"/>
    <x v="126"/>
    <x v="113"/>
    <x v="89"/>
    <x v="2"/>
    <x v="7"/>
    <m/>
    <s v="Shark Hound Smooth"/>
    <n v="106"/>
    <n v="4.5"/>
    <n v="4.5"/>
  </r>
  <r>
    <x v="0"/>
    <d v="2024-03-21T00:00:00"/>
    <s v="Day 1"/>
    <x v="126"/>
    <x v="113"/>
    <x v="89"/>
    <x v="2"/>
    <x v="7"/>
    <m/>
    <s v="Shark Hound Smooth"/>
    <n v="100"/>
    <n v="3.7"/>
    <n v="3.7"/>
  </r>
  <r>
    <x v="1"/>
    <d v="2024-03-22T00:00:00"/>
    <s v="Day 2"/>
    <x v="4"/>
    <x v="4"/>
    <x v="0"/>
    <x v="3"/>
    <x v="1"/>
    <s v="Kob"/>
    <m/>
    <n v="59"/>
    <n v="2.1"/>
    <n v="2.1"/>
  </r>
  <r>
    <x v="1"/>
    <d v="2024-03-22T00:00:00"/>
    <s v="Day 2"/>
    <x v="4"/>
    <x v="4"/>
    <x v="0"/>
    <x v="3"/>
    <x v="1"/>
    <m/>
    <s v="Shark Spotted Gully"/>
    <n v="93"/>
    <n v="3.4"/>
    <n v="3.4"/>
  </r>
  <r>
    <x v="1"/>
    <d v="2024-03-22T00:00:00"/>
    <s v="Day 2"/>
    <x v="4"/>
    <x v="4"/>
    <x v="0"/>
    <x v="3"/>
    <x v="1"/>
    <m/>
    <s v="Shark Spotted Gully"/>
    <n v="97"/>
    <n v="3.9"/>
    <n v="3.9"/>
  </r>
  <r>
    <x v="1"/>
    <d v="2024-03-22T00:00:00"/>
    <s v="Day 2"/>
    <x v="4"/>
    <x v="4"/>
    <x v="0"/>
    <x v="3"/>
    <x v="1"/>
    <m/>
    <s v="Shark Spotted Gully"/>
    <n v="85"/>
    <n v="2.5"/>
    <n v="2.5"/>
  </r>
  <r>
    <x v="1"/>
    <d v="2024-03-22T00:00:00"/>
    <s v="Day 2"/>
    <x v="3"/>
    <x v="3"/>
    <x v="3"/>
    <x v="2"/>
    <x v="1"/>
    <m/>
    <m/>
    <m/>
    <s v=""/>
    <s v=""/>
  </r>
  <r>
    <x v="1"/>
    <d v="2024-03-22T00:00:00"/>
    <s v="Day 2"/>
    <x v="1"/>
    <x v="1"/>
    <x v="1"/>
    <x v="1"/>
    <x v="1"/>
    <m/>
    <s v="Shark Spotted Gully"/>
    <n v="110"/>
    <n v="6"/>
    <n v="6"/>
  </r>
  <r>
    <x v="1"/>
    <d v="2024-03-22T00:00:00"/>
    <s v="Day 2"/>
    <x v="1"/>
    <x v="1"/>
    <x v="1"/>
    <x v="1"/>
    <x v="1"/>
    <m/>
    <s v="Shark Spotted Gully"/>
    <n v="110"/>
    <n v="6"/>
    <n v="6"/>
  </r>
  <r>
    <x v="1"/>
    <d v="2024-03-22T00:00:00"/>
    <s v="Day 2"/>
    <x v="0"/>
    <x v="0"/>
    <x v="0"/>
    <x v="0"/>
    <x v="0"/>
    <s v="Kob"/>
    <m/>
    <n v="69"/>
    <n v="3.4"/>
    <n v="3.4"/>
  </r>
  <r>
    <x v="1"/>
    <d v="2024-03-22T00:00:00"/>
    <s v="Day 2"/>
    <x v="0"/>
    <x v="0"/>
    <x v="0"/>
    <x v="0"/>
    <x v="0"/>
    <m/>
    <s v="Shark Spotted Gully"/>
    <n v="76"/>
    <n v="1.7"/>
    <n v="1.7"/>
  </r>
  <r>
    <x v="1"/>
    <d v="2024-03-22T00:00:00"/>
    <s v="Day 2"/>
    <x v="0"/>
    <x v="0"/>
    <x v="0"/>
    <x v="0"/>
    <x v="0"/>
    <m/>
    <s v="Shark Hound Smooth"/>
    <n v="100"/>
    <n v="3.7"/>
    <n v="3.7"/>
  </r>
  <r>
    <x v="1"/>
    <d v="2024-03-22T00:00:00"/>
    <s v="Day 2"/>
    <x v="2"/>
    <x v="2"/>
    <x v="2"/>
    <x v="2"/>
    <x v="1"/>
    <m/>
    <m/>
    <m/>
    <s v=""/>
    <s v=""/>
  </r>
  <r>
    <x v="1"/>
    <d v="2024-03-22T00:00:00"/>
    <s v="Day 2"/>
    <x v="12"/>
    <x v="12"/>
    <x v="6"/>
    <x v="0"/>
    <x v="2"/>
    <m/>
    <s v="Shark Spotted Gully"/>
    <n v="121"/>
    <n v="8.3000000000000007"/>
    <n v="8.3000000000000007"/>
  </r>
  <r>
    <x v="1"/>
    <d v="2024-03-22T00:00:00"/>
    <s v="Day 2"/>
    <x v="12"/>
    <x v="12"/>
    <x v="6"/>
    <x v="0"/>
    <x v="2"/>
    <m/>
    <s v="Shark Spotted Gully"/>
    <n v="84"/>
    <n v="2.4"/>
    <n v="2.4"/>
  </r>
  <r>
    <x v="1"/>
    <d v="2024-03-22T00:00:00"/>
    <s v="Day 2"/>
    <x v="12"/>
    <x v="12"/>
    <x v="6"/>
    <x v="0"/>
    <x v="2"/>
    <m/>
    <s v="Shark Spotted Gully"/>
    <n v="83"/>
    <n v="2.2999999999999998"/>
    <n v="2.2999999999999998"/>
  </r>
  <r>
    <x v="1"/>
    <d v="2024-03-22T00:00:00"/>
    <s v="Day 2"/>
    <x v="12"/>
    <x v="12"/>
    <x v="6"/>
    <x v="0"/>
    <x v="2"/>
    <m/>
    <s v="Shark Spotted Gully"/>
    <n v="86"/>
    <n v="2.6"/>
    <n v="2.6"/>
  </r>
  <r>
    <x v="1"/>
    <d v="2024-03-22T00:00:00"/>
    <s v="Day 2"/>
    <x v="12"/>
    <x v="12"/>
    <x v="6"/>
    <x v="0"/>
    <x v="2"/>
    <m/>
    <s v="Shark Spotted Gully"/>
    <n v="78"/>
    <n v="1.9"/>
    <n v="1.9"/>
  </r>
  <r>
    <x v="1"/>
    <d v="2024-03-22T00:00:00"/>
    <s v="Day 2"/>
    <x v="11"/>
    <x v="11"/>
    <x v="5"/>
    <x v="6"/>
    <x v="3"/>
    <m/>
    <s v="Shark Spotted Gully"/>
    <n v="115"/>
    <n v="7"/>
    <n v="7"/>
  </r>
  <r>
    <x v="1"/>
    <d v="2024-03-22T00:00:00"/>
    <s v="Day 2"/>
    <x v="11"/>
    <x v="11"/>
    <x v="5"/>
    <x v="6"/>
    <x v="3"/>
    <m/>
    <s v="Shark Spotted Gully"/>
    <n v="85"/>
    <n v="2.5"/>
    <n v="2.5"/>
  </r>
  <r>
    <x v="1"/>
    <d v="2024-03-22T00:00:00"/>
    <s v="Day 2"/>
    <x v="11"/>
    <x v="11"/>
    <x v="5"/>
    <x v="6"/>
    <x v="3"/>
    <m/>
    <s v="Shark Spotted Gully"/>
    <n v="153"/>
    <n v="18.600000000000001"/>
    <n v="18.600000000000001"/>
  </r>
  <r>
    <x v="1"/>
    <d v="2024-03-22T00:00:00"/>
    <s v="Day 2"/>
    <x v="10"/>
    <x v="10"/>
    <x v="9"/>
    <x v="1"/>
    <x v="4"/>
    <m/>
    <s v="Shark Spotted Gully"/>
    <n v="128"/>
    <n v="10.1"/>
    <n v="10.1"/>
  </r>
  <r>
    <x v="1"/>
    <d v="2024-03-22T00:00:00"/>
    <s v="Day 2"/>
    <x v="10"/>
    <x v="10"/>
    <x v="9"/>
    <x v="1"/>
    <x v="4"/>
    <m/>
    <s v="Shark Spotted Gully"/>
    <n v="79"/>
    <n v="1.9"/>
    <n v="1.9"/>
  </r>
  <r>
    <x v="1"/>
    <d v="2024-03-22T00:00:00"/>
    <s v="Day 2"/>
    <x v="7"/>
    <x v="7"/>
    <x v="6"/>
    <x v="5"/>
    <x v="2"/>
    <m/>
    <s v="Elephantfish"/>
    <n v="82"/>
    <n v="4.4000000000000004"/>
    <n v="4.4000000000000004"/>
  </r>
  <r>
    <x v="1"/>
    <d v="2024-03-22T00:00:00"/>
    <s v="Day 2"/>
    <x v="7"/>
    <x v="7"/>
    <x v="6"/>
    <x v="5"/>
    <x v="2"/>
    <m/>
    <s v="Guitarfish - Lesser"/>
    <n v="76"/>
    <n v="1.6"/>
    <n v="1.6"/>
  </r>
  <r>
    <x v="1"/>
    <d v="2024-03-22T00:00:00"/>
    <s v="Day 2"/>
    <x v="8"/>
    <x v="8"/>
    <x v="7"/>
    <x v="3"/>
    <x v="2"/>
    <m/>
    <s v="Elephantfish"/>
    <n v="70"/>
    <n v="2.7"/>
    <n v="2.7"/>
  </r>
  <r>
    <x v="1"/>
    <d v="2024-03-22T00:00:00"/>
    <s v="Day 2"/>
    <x v="6"/>
    <x v="6"/>
    <x v="5"/>
    <x v="4"/>
    <x v="3"/>
    <m/>
    <s v="Guitarfish - Lesser"/>
    <n v="73"/>
    <n v="1.4"/>
    <n v="1.4"/>
  </r>
  <r>
    <x v="1"/>
    <d v="2024-03-22T00:00:00"/>
    <s v="Day 2"/>
    <x v="5"/>
    <x v="5"/>
    <x v="4"/>
    <x v="4"/>
    <x v="2"/>
    <m/>
    <m/>
    <m/>
    <s v=""/>
    <s v=""/>
  </r>
  <r>
    <x v="1"/>
    <d v="2024-03-22T00:00:00"/>
    <s v="Day 2"/>
    <x v="14"/>
    <x v="14"/>
    <x v="10"/>
    <x v="1"/>
    <x v="5"/>
    <m/>
    <m/>
    <m/>
    <s v=""/>
    <s v=""/>
  </r>
  <r>
    <x v="1"/>
    <d v="2024-03-22T00:00:00"/>
    <s v="Day 2"/>
    <x v="13"/>
    <x v="13"/>
    <x v="6"/>
    <x v="4"/>
    <x v="2"/>
    <m/>
    <m/>
    <m/>
    <s v=""/>
    <s v=""/>
  </r>
  <r>
    <x v="1"/>
    <d v="2024-03-22T00:00:00"/>
    <s v="Day 2"/>
    <x v="9"/>
    <x v="9"/>
    <x v="8"/>
    <x v="4"/>
    <x v="2"/>
    <m/>
    <m/>
    <m/>
    <s v=""/>
    <s v=""/>
  </r>
  <r>
    <x v="1"/>
    <d v="2024-03-22T00:00:00"/>
    <s v="Day 2"/>
    <x v="19"/>
    <x v="19"/>
    <x v="15"/>
    <x v="5"/>
    <x v="6"/>
    <m/>
    <s v="Shark Spotted Gully"/>
    <n v="94"/>
    <n v="3.5"/>
    <n v="3.5"/>
  </r>
  <r>
    <x v="1"/>
    <d v="2024-03-22T00:00:00"/>
    <s v="Day 2"/>
    <x v="19"/>
    <x v="19"/>
    <x v="15"/>
    <x v="5"/>
    <x v="6"/>
    <m/>
    <s v="Shark Hound Smooth"/>
    <n v="76"/>
    <n v="1.4"/>
    <n v="1.4"/>
  </r>
  <r>
    <x v="1"/>
    <d v="2024-03-22T00:00:00"/>
    <s v="Day 2"/>
    <x v="19"/>
    <x v="19"/>
    <x v="15"/>
    <x v="5"/>
    <x v="6"/>
    <m/>
    <s v="Shark Spotted Gully"/>
    <n v="81"/>
    <n v="2.1"/>
    <n v="2.1"/>
  </r>
  <r>
    <x v="1"/>
    <d v="2024-03-22T00:00:00"/>
    <s v="Day 2"/>
    <x v="19"/>
    <x v="19"/>
    <x v="15"/>
    <x v="5"/>
    <x v="6"/>
    <m/>
    <s v="Shark Hound Smooth"/>
    <n v="69"/>
    <n v="1"/>
    <n v="1"/>
  </r>
  <r>
    <x v="1"/>
    <d v="2024-03-22T00:00:00"/>
    <s v="Day 2"/>
    <x v="17"/>
    <x v="17"/>
    <x v="13"/>
    <x v="4"/>
    <x v="8"/>
    <m/>
    <s v="Shark Spotted Gully"/>
    <n v="156"/>
    <n v="19.899999999999999"/>
    <n v="19.899999999999999"/>
  </r>
  <r>
    <x v="1"/>
    <d v="2024-03-22T00:00:00"/>
    <s v="Day 2"/>
    <x v="21"/>
    <x v="21"/>
    <x v="16"/>
    <x v="4"/>
    <x v="6"/>
    <m/>
    <s v="Ray Bull / Eagle"/>
    <n v="55"/>
    <n v="3"/>
    <n v="3"/>
  </r>
  <r>
    <x v="1"/>
    <d v="2024-03-22T00:00:00"/>
    <s v="Day 2"/>
    <x v="21"/>
    <x v="21"/>
    <x v="16"/>
    <x v="4"/>
    <x v="6"/>
    <m/>
    <s v="Shark Hound Smooth"/>
    <n v="115"/>
    <n v="6"/>
    <n v="6"/>
  </r>
  <r>
    <x v="1"/>
    <d v="2024-03-22T00:00:00"/>
    <s v="Day 2"/>
    <x v="18"/>
    <x v="18"/>
    <x v="14"/>
    <x v="3"/>
    <x v="9"/>
    <m/>
    <s v="Shark Copper (Female)"/>
    <n v="185"/>
    <n v="88.2"/>
    <n v="88.2"/>
  </r>
  <r>
    <x v="1"/>
    <d v="2024-03-22T00:00:00"/>
    <s v="Day 2"/>
    <x v="20"/>
    <x v="20"/>
    <x v="14"/>
    <x v="4"/>
    <x v="9"/>
    <m/>
    <m/>
    <m/>
    <s v=""/>
    <s v=""/>
  </r>
  <r>
    <x v="1"/>
    <d v="2024-03-22T00:00:00"/>
    <s v="Day 2"/>
    <x v="22"/>
    <x v="8"/>
    <x v="17"/>
    <x v="2"/>
    <x v="10"/>
    <m/>
    <m/>
    <m/>
    <s v=""/>
    <s v=""/>
  </r>
  <r>
    <x v="1"/>
    <d v="2024-03-22T00:00:00"/>
    <s v="Day 2"/>
    <x v="23"/>
    <x v="22"/>
    <x v="18"/>
    <x v="3"/>
    <x v="6"/>
    <m/>
    <m/>
    <m/>
    <s v=""/>
    <s v=""/>
  </r>
  <r>
    <x v="1"/>
    <d v="2024-03-22T00:00:00"/>
    <s v="Day 2"/>
    <x v="15"/>
    <x v="15"/>
    <x v="11"/>
    <x v="7"/>
    <x v="6"/>
    <s v="Kob"/>
    <m/>
    <n v="88"/>
    <n v="7.2"/>
    <n v="7.2"/>
  </r>
  <r>
    <x v="1"/>
    <d v="2024-03-22T00:00:00"/>
    <s v="Day 2"/>
    <x v="15"/>
    <x v="15"/>
    <x v="11"/>
    <x v="7"/>
    <x v="6"/>
    <m/>
    <s v="Shark Spotted Gully"/>
    <n v="77"/>
    <n v="1.8"/>
    <n v="1.8"/>
  </r>
  <r>
    <x v="1"/>
    <d v="2024-03-22T00:00:00"/>
    <s v="Day 2"/>
    <x v="15"/>
    <x v="15"/>
    <x v="11"/>
    <x v="7"/>
    <x v="6"/>
    <m/>
    <s v="Shark Spotted Gully"/>
    <n v="78"/>
    <n v="1.9"/>
    <n v="1.9"/>
  </r>
  <r>
    <x v="1"/>
    <d v="2024-03-22T00:00:00"/>
    <s v="Day 2"/>
    <x v="15"/>
    <x v="15"/>
    <x v="11"/>
    <x v="7"/>
    <x v="6"/>
    <m/>
    <s v="Shark Spotted Gully"/>
    <n v="88"/>
    <n v="2.8"/>
    <n v="2.8"/>
  </r>
  <r>
    <x v="1"/>
    <d v="2024-03-22T00:00:00"/>
    <s v="Day 2"/>
    <x v="15"/>
    <x v="15"/>
    <x v="11"/>
    <x v="7"/>
    <x v="6"/>
    <m/>
    <s v="Shark Spotted Gully"/>
    <n v="111"/>
    <n v="6.2"/>
    <n v="6.2"/>
  </r>
  <r>
    <x v="1"/>
    <d v="2024-03-22T00:00:00"/>
    <s v="Day 2"/>
    <x v="15"/>
    <x v="15"/>
    <x v="11"/>
    <x v="7"/>
    <x v="6"/>
    <m/>
    <s v="Shark Spotted Gully"/>
    <n v="76"/>
    <n v="1.7"/>
    <n v="1.7"/>
  </r>
  <r>
    <x v="1"/>
    <d v="2024-03-22T00:00:00"/>
    <s v="Day 2"/>
    <x v="16"/>
    <x v="16"/>
    <x v="12"/>
    <x v="0"/>
    <x v="7"/>
    <m/>
    <s v="Guitarfish - Lesser"/>
    <n v="74"/>
    <n v="1.5"/>
    <n v="1.5"/>
  </r>
  <r>
    <x v="1"/>
    <d v="2024-03-22T00:00:00"/>
    <s v="Day 2"/>
    <x v="25"/>
    <x v="24"/>
    <x v="20"/>
    <x v="9"/>
    <x v="11"/>
    <m/>
    <s v="Shark Cow / Sevengill"/>
    <n v="108"/>
    <n v="15.4"/>
    <n v="15.4"/>
  </r>
  <r>
    <x v="1"/>
    <d v="2024-03-22T00:00:00"/>
    <s v="Day 2"/>
    <x v="25"/>
    <x v="24"/>
    <x v="20"/>
    <x v="9"/>
    <x v="11"/>
    <m/>
    <s v="Shark Hound Smooth"/>
    <n v="93"/>
    <n v="2.9"/>
    <n v="2.9"/>
  </r>
  <r>
    <x v="1"/>
    <d v="2024-03-22T00:00:00"/>
    <s v="Day 2"/>
    <x v="25"/>
    <x v="24"/>
    <x v="20"/>
    <x v="9"/>
    <x v="11"/>
    <m/>
    <s v="Shark Hound Smooth"/>
    <n v="101"/>
    <n v="3.8"/>
    <n v="3.8"/>
  </r>
  <r>
    <x v="1"/>
    <d v="2024-03-22T00:00:00"/>
    <s v="Day 2"/>
    <x v="25"/>
    <x v="24"/>
    <x v="20"/>
    <x v="9"/>
    <x v="11"/>
    <m/>
    <s v="Shark Hound Smooth"/>
    <n v="93"/>
    <n v="2.9"/>
    <n v="2.9"/>
  </r>
  <r>
    <x v="1"/>
    <d v="2024-03-22T00:00:00"/>
    <s v="Day 2"/>
    <x v="25"/>
    <x v="24"/>
    <x v="20"/>
    <x v="9"/>
    <x v="11"/>
    <m/>
    <s v="Shark Hound Smooth"/>
    <n v="88"/>
    <n v="2.4"/>
    <n v="2.4"/>
  </r>
  <r>
    <x v="1"/>
    <d v="2024-03-22T00:00:00"/>
    <s v="Day 2"/>
    <x v="25"/>
    <x v="24"/>
    <x v="20"/>
    <x v="9"/>
    <x v="11"/>
    <m/>
    <s v="Shark Hound Smooth"/>
    <n v="87"/>
    <n v="2.2999999999999998"/>
    <n v="2.2999999999999998"/>
  </r>
  <r>
    <x v="1"/>
    <d v="2024-03-22T00:00:00"/>
    <s v="Day 2"/>
    <x v="25"/>
    <x v="24"/>
    <x v="20"/>
    <x v="9"/>
    <x v="11"/>
    <m/>
    <s v="Shark Spotted Gully"/>
    <n v="70"/>
    <n v="1.3"/>
    <n v="1.3"/>
  </r>
  <r>
    <x v="1"/>
    <d v="2024-03-22T00:00:00"/>
    <s v="Day 2"/>
    <x v="25"/>
    <x v="24"/>
    <x v="20"/>
    <x v="9"/>
    <x v="11"/>
    <m/>
    <s v="Shark Spotted Gully"/>
    <n v="81"/>
    <n v="2.1"/>
    <n v="2.1"/>
  </r>
  <r>
    <x v="1"/>
    <d v="2024-03-22T00:00:00"/>
    <s v="Day 2"/>
    <x v="32"/>
    <x v="22"/>
    <x v="5"/>
    <x v="2"/>
    <x v="11"/>
    <m/>
    <s v="Shark Spotted Gully"/>
    <n v="80"/>
    <n v="2"/>
    <n v="2"/>
  </r>
  <r>
    <x v="1"/>
    <d v="2024-03-22T00:00:00"/>
    <s v="Day 2"/>
    <x v="27"/>
    <x v="26"/>
    <x v="20"/>
    <x v="10"/>
    <x v="11"/>
    <m/>
    <s v="Shark Spotted Gully"/>
    <n v="152"/>
    <n v="18.2"/>
    <n v="18.2"/>
  </r>
  <r>
    <x v="1"/>
    <d v="2024-03-22T00:00:00"/>
    <s v="Day 2"/>
    <x v="28"/>
    <x v="27"/>
    <x v="22"/>
    <x v="2"/>
    <x v="11"/>
    <m/>
    <s v="Shark Spotted Gully"/>
    <n v="154"/>
    <n v="19.100000000000001"/>
    <n v="19.100000000000001"/>
  </r>
  <r>
    <x v="1"/>
    <d v="2024-03-22T00:00:00"/>
    <s v="Day 2"/>
    <x v="28"/>
    <x v="27"/>
    <x v="22"/>
    <x v="2"/>
    <x v="11"/>
    <m/>
    <s v="Shark Spotted Gully"/>
    <n v="163"/>
    <n v="23.1"/>
    <n v="23.1"/>
  </r>
  <r>
    <x v="1"/>
    <d v="2024-03-22T00:00:00"/>
    <s v="Day 2"/>
    <x v="26"/>
    <x v="25"/>
    <x v="21"/>
    <x v="2"/>
    <x v="11"/>
    <m/>
    <s v="Shark Spotted Gully"/>
    <n v="148"/>
    <n v="16.600000000000001"/>
    <n v="16.600000000000001"/>
  </r>
  <r>
    <x v="1"/>
    <d v="2024-03-22T00:00:00"/>
    <s v="Day 2"/>
    <x v="26"/>
    <x v="25"/>
    <x v="21"/>
    <x v="2"/>
    <x v="11"/>
    <m/>
    <s v="Shark Copper (Female)"/>
    <n v="149"/>
    <n v="44.7"/>
    <n v="44.7"/>
  </r>
  <r>
    <x v="1"/>
    <d v="2024-03-22T00:00:00"/>
    <s v="Day 2"/>
    <x v="31"/>
    <x v="30"/>
    <x v="24"/>
    <x v="4"/>
    <x v="11"/>
    <m/>
    <s v="Guitarfish - Lesser"/>
    <n v="77"/>
    <n v="1.6"/>
    <n v="1.6"/>
  </r>
  <r>
    <x v="1"/>
    <d v="2024-03-22T00:00:00"/>
    <s v="Day 2"/>
    <x v="31"/>
    <x v="30"/>
    <x v="24"/>
    <x v="4"/>
    <x v="11"/>
    <m/>
    <s v="Shark Spotted Gully"/>
    <n v="86"/>
    <n v="2.6"/>
    <n v="2.6"/>
  </r>
  <r>
    <x v="1"/>
    <d v="2024-03-22T00:00:00"/>
    <s v="Day 2"/>
    <x v="30"/>
    <x v="29"/>
    <x v="20"/>
    <x v="2"/>
    <x v="11"/>
    <m/>
    <s v="Shark Spotted Gully"/>
    <n v="124"/>
    <n v="9.1"/>
    <n v="9.1"/>
  </r>
  <r>
    <x v="1"/>
    <d v="2024-03-22T00:00:00"/>
    <s v="Day 2"/>
    <x v="30"/>
    <x v="29"/>
    <x v="20"/>
    <x v="2"/>
    <x v="11"/>
    <m/>
    <s v="Shark Spotted Gully"/>
    <n v="82"/>
    <n v="2.2000000000000002"/>
    <n v="2.2000000000000002"/>
  </r>
  <r>
    <x v="1"/>
    <d v="2024-03-22T00:00:00"/>
    <s v="Day 2"/>
    <x v="30"/>
    <x v="29"/>
    <x v="20"/>
    <x v="2"/>
    <x v="11"/>
    <m/>
    <s v="Shark Hound Smooth"/>
    <n v="103"/>
    <n v="4.0999999999999996"/>
    <n v="4.0999999999999996"/>
  </r>
  <r>
    <x v="1"/>
    <d v="2024-03-22T00:00:00"/>
    <s v="Day 2"/>
    <x v="30"/>
    <x v="29"/>
    <x v="20"/>
    <x v="2"/>
    <x v="11"/>
    <m/>
    <s v="Guitarfish - Lesser"/>
    <n v="75"/>
    <n v="1.5"/>
    <n v="1.5"/>
  </r>
  <r>
    <x v="1"/>
    <d v="2024-03-22T00:00:00"/>
    <s v="Day 2"/>
    <x v="30"/>
    <x v="29"/>
    <x v="20"/>
    <x v="2"/>
    <x v="11"/>
    <m/>
    <s v="Guitarfish - Lesser"/>
    <n v="67"/>
    <n v="1.1000000000000001"/>
    <n v="1.1000000000000001"/>
  </r>
  <r>
    <x v="1"/>
    <d v="2024-03-22T00:00:00"/>
    <s v="Day 2"/>
    <x v="30"/>
    <x v="29"/>
    <x v="20"/>
    <x v="2"/>
    <x v="11"/>
    <m/>
    <s v="Guitarfish - Lesser"/>
    <n v="72"/>
    <n v="1.3"/>
    <n v="1.3"/>
  </r>
  <r>
    <x v="1"/>
    <d v="2024-03-22T00:00:00"/>
    <s v="Day 2"/>
    <x v="30"/>
    <x v="29"/>
    <x v="20"/>
    <x v="2"/>
    <x v="11"/>
    <m/>
    <s v="Guitarfish - Lesser"/>
    <n v="79"/>
    <n v="1.8"/>
    <n v="1.8"/>
  </r>
  <r>
    <x v="1"/>
    <d v="2024-03-22T00:00:00"/>
    <s v="Day 2"/>
    <x v="29"/>
    <x v="28"/>
    <x v="23"/>
    <x v="2"/>
    <x v="11"/>
    <m/>
    <m/>
    <m/>
    <s v=""/>
    <s v=""/>
  </r>
  <r>
    <x v="1"/>
    <d v="2024-03-22T00:00:00"/>
    <s v="Day 2"/>
    <x v="24"/>
    <x v="23"/>
    <x v="19"/>
    <x v="8"/>
    <x v="11"/>
    <m/>
    <m/>
    <m/>
    <s v=""/>
    <s v=""/>
  </r>
  <r>
    <x v="1"/>
    <d v="2024-03-22T00:00:00"/>
    <s v="Day 2"/>
    <x v="40"/>
    <x v="35"/>
    <x v="32"/>
    <x v="3"/>
    <x v="6"/>
    <m/>
    <s v="Shark Spotted Gully"/>
    <n v="147"/>
    <n v="16.2"/>
    <n v="16.2"/>
  </r>
  <r>
    <x v="1"/>
    <d v="2024-03-22T00:00:00"/>
    <s v="Day 2"/>
    <x v="35"/>
    <x v="22"/>
    <x v="27"/>
    <x v="4"/>
    <x v="13"/>
    <m/>
    <s v="Shark Spotted Gully"/>
    <n v="168"/>
    <n v="25.7"/>
    <n v="25.7"/>
  </r>
  <r>
    <x v="1"/>
    <d v="2024-03-22T00:00:00"/>
    <s v="Day 2"/>
    <x v="35"/>
    <x v="22"/>
    <x v="27"/>
    <x v="4"/>
    <x v="13"/>
    <m/>
    <s v="Shark Hound Smooth"/>
    <n v="73"/>
    <n v="1.2"/>
    <n v="1.2"/>
  </r>
  <r>
    <x v="1"/>
    <d v="2024-03-22T00:00:00"/>
    <s v="Day 2"/>
    <x v="39"/>
    <x v="34"/>
    <x v="31"/>
    <x v="2"/>
    <x v="13"/>
    <m/>
    <s v="Shark Spotted Gully"/>
    <n v="152"/>
    <n v="18.2"/>
    <n v="18.2"/>
  </r>
  <r>
    <x v="1"/>
    <d v="2024-03-22T00:00:00"/>
    <s v="Day 2"/>
    <x v="39"/>
    <x v="34"/>
    <x v="31"/>
    <x v="2"/>
    <x v="13"/>
    <m/>
    <s v="Shark Spotted Gully"/>
    <n v="82"/>
    <n v="2.2000000000000002"/>
    <n v="2.2000000000000002"/>
  </r>
  <r>
    <x v="1"/>
    <d v="2024-03-22T00:00:00"/>
    <s v="Day 2"/>
    <x v="37"/>
    <x v="22"/>
    <x v="29"/>
    <x v="2"/>
    <x v="6"/>
    <m/>
    <s v="Guitarfish - Lesser"/>
    <n v="73"/>
    <n v="1.4"/>
    <n v="1.4"/>
  </r>
  <r>
    <x v="1"/>
    <d v="2024-03-22T00:00:00"/>
    <s v="Day 2"/>
    <x v="41"/>
    <x v="36"/>
    <x v="33"/>
    <x v="2"/>
    <x v="14"/>
    <m/>
    <s v="Guitarfish - Lesser"/>
    <n v="76"/>
    <n v="1.6"/>
    <n v="1.6"/>
  </r>
  <r>
    <x v="1"/>
    <d v="2024-03-22T00:00:00"/>
    <s v="Day 2"/>
    <x v="38"/>
    <x v="33"/>
    <x v="30"/>
    <x v="3"/>
    <x v="13"/>
    <m/>
    <m/>
    <m/>
    <s v=""/>
    <s v=""/>
  </r>
  <r>
    <x v="1"/>
    <d v="2024-03-22T00:00:00"/>
    <s v="Day 2"/>
    <x v="36"/>
    <x v="32"/>
    <x v="28"/>
    <x v="4"/>
    <x v="13"/>
    <m/>
    <m/>
    <m/>
    <s v=""/>
    <s v=""/>
  </r>
  <r>
    <x v="1"/>
    <d v="2024-03-22T00:00:00"/>
    <s v="Day 2"/>
    <x v="33"/>
    <x v="31"/>
    <x v="25"/>
    <x v="4"/>
    <x v="12"/>
    <m/>
    <s v="Shark Spotted Gully"/>
    <n v="88"/>
    <n v="2.8"/>
    <n v="2.8"/>
  </r>
  <r>
    <x v="1"/>
    <d v="2024-03-22T00:00:00"/>
    <s v="Day 2"/>
    <x v="34"/>
    <x v="20"/>
    <x v="26"/>
    <x v="1"/>
    <x v="13"/>
    <m/>
    <s v="Shark Spotted Gully"/>
    <n v="82"/>
    <n v="2.2000000000000002"/>
    <n v="2.2000000000000002"/>
  </r>
  <r>
    <x v="1"/>
    <d v="2024-03-22T00:00:00"/>
    <s v="Day 2"/>
    <x v="57"/>
    <x v="50"/>
    <x v="46"/>
    <x v="11"/>
    <x v="10"/>
    <m/>
    <s v="Shark Spotted Gully"/>
    <n v="143"/>
    <n v="14.8"/>
    <n v="14.8"/>
  </r>
  <r>
    <x v="1"/>
    <d v="2024-03-22T00:00:00"/>
    <s v="Day 2"/>
    <x v="57"/>
    <x v="50"/>
    <x v="46"/>
    <x v="11"/>
    <x v="10"/>
    <m/>
    <s v="Shark Spotted Gully"/>
    <n v="141"/>
    <n v="14.1"/>
    <n v="14.1"/>
  </r>
  <r>
    <x v="1"/>
    <d v="2024-03-22T00:00:00"/>
    <s v="Day 2"/>
    <x v="57"/>
    <x v="50"/>
    <x v="46"/>
    <x v="11"/>
    <x v="10"/>
    <m/>
    <s v="Shark Spotted Gully"/>
    <n v="110"/>
    <n v="6"/>
    <n v="6"/>
  </r>
  <r>
    <x v="1"/>
    <d v="2024-03-22T00:00:00"/>
    <s v="Day 2"/>
    <x v="54"/>
    <x v="47"/>
    <x v="45"/>
    <x v="4"/>
    <x v="10"/>
    <m/>
    <s v="Shark Spotted Gully"/>
    <n v="134"/>
    <n v="11.8"/>
    <n v="11.8"/>
  </r>
  <r>
    <x v="1"/>
    <d v="2024-03-22T00:00:00"/>
    <s v="Day 2"/>
    <x v="54"/>
    <x v="47"/>
    <x v="45"/>
    <x v="4"/>
    <x v="10"/>
    <m/>
    <s v="Shark Spotted Gully"/>
    <n v="147"/>
    <n v="16.2"/>
    <n v="16.2"/>
  </r>
  <r>
    <x v="1"/>
    <d v="2024-03-22T00:00:00"/>
    <s v="Day 2"/>
    <x v="54"/>
    <x v="47"/>
    <x v="45"/>
    <x v="4"/>
    <x v="10"/>
    <m/>
    <s v="Shark Spotted Gully"/>
    <n v="97"/>
    <n v="3.9"/>
    <n v="3.9"/>
  </r>
  <r>
    <x v="1"/>
    <d v="2024-03-22T00:00:00"/>
    <s v="Day 2"/>
    <x v="49"/>
    <x v="42"/>
    <x v="40"/>
    <x v="4"/>
    <x v="10"/>
    <m/>
    <s v="Shark Spotted Gully"/>
    <n v="149"/>
    <n v="17"/>
    <n v="17"/>
  </r>
  <r>
    <x v="1"/>
    <d v="2024-03-22T00:00:00"/>
    <s v="Day 2"/>
    <x v="49"/>
    <x v="42"/>
    <x v="40"/>
    <x v="4"/>
    <x v="10"/>
    <m/>
    <s v="Shark Spotted Gully"/>
    <n v="124"/>
    <n v="9.1"/>
    <n v="9.1"/>
  </r>
  <r>
    <x v="1"/>
    <d v="2024-03-22T00:00:00"/>
    <s v="Day 2"/>
    <x v="50"/>
    <x v="43"/>
    <x v="41"/>
    <x v="4"/>
    <x v="10"/>
    <m/>
    <s v="Guitarfish - Lesser"/>
    <n v="76"/>
    <n v="1.6"/>
    <n v="1.6"/>
  </r>
  <r>
    <x v="1"/>
    <d v="2024-03-22T00:00:00"/>
    <s v="Day 2"/>
    <x v="50"/>
    <x v="43"/>
    <x v="41"/>
    <x v="4"/>
    <x v="10"/>
    <m/>
    <s v="Guitarfish - Lesser"/>
    <n v="76"/>
    <n v="1.6"/>
    <n v="1.6"/>
  </r>
  <r>
    <x v="1"/>
    <d v="2024-03-22T00:00:00"/>
    <s v="Day 2"/>
    <x v="55"/>
    <x v="48"/>
    <x v="43"/>
    <x v="3"/>
    <x v="10"/>
    <m/>
    <s v="Shark Spotted Gully"/>
    <n v="70"/>
    <n v="1.3"/>
    <n v="1.3"/>
  </r>
  <r>
    <x v="1"/>
    <d v="2024-03-22T00:00:00"/>
    <s v="Day 2"/>
    <x v="55"/>
    <x v="48"/>
    <x v="43"/>
    <x v="3"/>
    <x v="10"/>
    <m/>
    <s v="Guitarfish - Lesser"/>
    <n v="80"/>
    <n v="1.8"/>
    <n v="1.8"/>
  </r>
  <r>
    <x v="1"/>
    <d v="2024-03-22T00:00:00"/>
    <s v="Day 2"/>
    <x v="53"/>
    <x v="46"/>
    <x v="44"/>
    <x v="2"/>
    <x v="10"/>
    <m/>
    <s v="Shark Hound Smooth"/>
    <n v="116"/>
    <n v="6.2"/>
    <n v="6.2"/>
  </r>
  <r>
    <x v="1"/>
    <d v="2024-03-22T00:00:00"/>
    <s v="Day 2"/>
    <x v="53"/>
    <x v="46"/>
    <x v="44"/>
    <x v="2"/>
    <x v="10"/>
    <m/>
    <s v="Shark Hound Smooth"/>
    <n v="88"/>
    <n v="2.4"/>
    <n v="2.4"/>
  </r>
  <r>
    <x v="1"/>
    <d v="2024-03-22T00:00:00"/>
    <s v="Day 2"/>
    <x v="52"/>
    <x v="45"/>
    <x v="43"/>
    <x v="4"/>
    <x v="16"/>
    <m/>
    <s v="Guitarfish - Lesser"/>
    <n v="76"/>
    <n v="1.6"/>
    <n v="1.6"/>
  </r>
  <r>
    <x v="1"/>
    <d v="2024-03-22T00:00:00"/>
    <s v="Day 2"/>
    <x v="56"/>
    <x v="49"/>
    <x v="43"/>
    <x v="0"/>
    <x v="10"/>
    <m/>
    <s v="Shark Hound Smooth"/>
    <n v="107"/>
    <n v="4.7"/>
    <n v="4.7"/>
  </r>
  <r>
    <x v="1"/>
    <d v="2024-03-22T00:00:00"/>
    <s v="Day 2"/>
    <x v="56"/>
    <x v="49"/>
    <x v="43"/>
    <x v="0"/>
    <x v="10"/>
    <m/>
    <s v="Shark Spotted Gully"/>
    <n v="86"/>
    <n v="2.6"/>
    <n v="2.6"/>
  </r>
  <r>
    <x v="1"/>
    <d v="2024-03-22T00:00:00"/>
    <s v="Day 2"/>
    <x v="56"/>
    <x v="49"/>
    <x v="43"/>
    <x v="0"/>
    <x v="10"/>
    <m/>
    <s v="Shark Spotted Gully"/>
    <n v="167"/>
    <n v="25.2"/>
    <n v="25.2"/>
  </r>
  <r>
    <x v="1"/>
    <d v="2024-03-22T00:00:00"/>
    <s v="Day 2"/>
    <x v="51"/>
    <x v="44"/>
    <x v="42"/>
    <x v="4"/>
    <x v="10"/>
    <m/>
    <m/>
    <m/>
    <s v=""/>
    <s v=""/>
  </r>
  <r>
    <x v="1"/>
    <d v="2024-03-22T00:00:00"/>
    <s v="Day 2"/>
    <x v="43"/>
    <x v="7"/>
    <x v="35"/>
    <x v="4"/>
    <x v="15"/>
    <m/>
    <s v="Shark Spotted Gully"/>
    <n v="109"/>
    <n v="5.8"/>
    <n v="5.8"/>
  </r>
  <r>
    <x v="1"/>
    <d v="2024-03-22T00:00:00"/>
    <s v="Day 2"/>
    <x v="48"/>
    <x v="41"/>
    <x v="36"/>
    <x v="2"/>
    <x v="8"/>
    <m/>
    <s v="Shark Spotted Gully"/>
    <n v="147"/>
    <n v="16.2"/>
    <n v="16.2"/>
  </r>
  <r>
    <x v="1"/>
    <d v="2024-03-22T00:00:00"/>
    <s v="Day 2"/>
    <x v="46"/>
    <x v="40"/>
    <x v="38"/>
    <x v="2"/>
    <x v="8"/>
    <m/>
    <s v="Shark Spotted Gully"/>
    <n v="102"/>
    <n v="4.5999999999999996"/>
    <n v="4.5999999999999996"/>
  </r>
  <r>
    <x v="1"/>
    <d v="2024-03-22T00:00:00"/>
    <s v="Day 2"/>
    <x v="46"/>
    <x v="40"/>
    <x v="38"/>
    <x v="2"/>
    <x v="8"/>
    <m/>
    <s v="Shark Spotted Gully"/>
    <n v="126"/>
    <n v="9.6"/>
    <n v="9.6"/>
  </r>
  <r>
    <x v="1"/>
    <d v="2024-03-22T00:00:00"/>
    <s v="Day 2"/>
    <x v="47"/>
    <x v="37"/>
    <x v="39"/>
    <x v="4"/>
    <x v="8"/>
    <m/>
    <s v="Shark Spotted Gully"/>
    <n v="86"/>
    <n v="2.6"/>
    <n v="2.6"/>
  </r>
  <r>
    <x v="1"/>
    <d v="2024-03-22T00:00:00"/>
    <s v="Day 2"/>
    <x v="47"/>
    <x v="37"/>
    <x v="39"/>
    <x v="4"/>
    <x v="8"/>
    <m/>
    <s v="Shark Spotted Gully"/>
    <n v="88"/>
    <n v="2.8"/>
    <n v="2.8"/>
  </r>
  <r>
    <x v="1"/>
    <d v="2024-03-22T00:00:00"/>
    <s v="Day 2"/>
    <x v="47"/>
    <x v="37"/>
    <x v="39"/>
    <x v="4"/>
    <x v="8"/>
    <m/>
    <s v="Shark Spotted Gully"/>
    <n v="83"/>
    <n v="2.2999999999999998"/>
    <n v="2.2999999999999998"/>
  </r>
  <r>
    <x v="1"/>
    <d v="2024-03-22T00:00:00"/>
    <s v="Day 2"/>
    <x v="47"/>
    <x v="37"/>
    <x v="39"/>
    <x v="4"/>
    <x v="8"/>
    <m/>
    <s v="Shark Hound Smooth"/>
    <n v="90"/>
    <n v="2.6"/>
    <n v="2.6"/>
  </r>
  <r>
    <x v="1"/>
    <d v="2024-03-22T00:00:00"/>
    <s v="Day 2"/>
    <x v="44"/>
    <x v="38"/>
    <x v="36"/>
    <x v="2"/>
    <x v="8"/>
    <m/>
    <s v="Guitarfish - Lesser"/>
    <n v="73"/>
    <n v="1.4"/>
    <n v="1.4"/>
  </r>
  <r>
    <x v="1"/>
    <d v="2024-03-22T00:00:00"/>
    <s v="Day 2"/>
    <x v="44"/>
    <x v="38"/>
    <x v="36"/>
    <x v="2"/>
    <x v="8"/>
    <m/>
    <s v="Shark Spotted Gully"/>
    <n v="105"/>
    <n v="5.0999999999999996"/>
    <n v="5.0999999999999996"/>
  </r>
  <r>
    <x v="1"/>
    <d v="2024-03-22T00:00:00"/>
    <s v="Day 2"/>
    <x v="44"/>
    <x v="38"/>
    <x v="36"/>
    <x v="2"/>
    <x v="8"/>
    <m/>
    <s v="Shark Spotted Gully"/>
    <n v="94"/>
    <n v="3.5"/>
    <n v="3.5"/>
  </r>
  <r>
    <x v="1"/>
    <d v="2024-03-22T00:00:00"/>
    <s v="Day 2"/>
    <x v="42"/>
    <x v="37"/>
    <x v="34"/>
    <x v="2"/>
    <x v="8"/>
    <s v="Kob"/>
    <m/>
    <n v="56"/>
    <n v="1.8"/>
    <n v="1.8"/>
  </r>
  <r>
    <x v="1"/>
    <d v="2024-03-22T00:00:00"/>
    <s v="Day 2"/>
    <x v="42"/>
    <x v="37"/>
    <x v="34"/>
    <x v="2"/>
    <x v="8"/>
    <m/>
    <s v="Guitarfish - Lesser"/>
    <n v="74"/>
    <n v="1.5"/>
    <n v="1.5"/>
  </r>
  <r>
    <x v="1"/>
    <d v="2024-03-22T00:00:00"/>
    <s v="Day 2"/>
    <x v="45"/>
    <x v="39"/>
    <x v="37"/>
    <x v="2"/>
    <x v="15"/>
    <m/>
    <m/>
    <m/>
    <s v=""/>
    <s v=""/>
  </r>
  <r>
    <x v="1"/>
    <d v="2024-03-22T00:00:00"/>
    <s v="Day 2"/>
    <x v="59"/>
    <x v="52"/>
    <x v="48"/>
    <x v="9"/>
    <x v="14"/>
    <m/>
    <s v="Shark Spotted Gully"/>
    <n v="109"/>
    <n v="5.8"/>
    <n v="5.8"/>
  </r>
  <r>
    <x v="1"/>
    <d v="2024-03-22T00:00:00"/>
    <s v="Day 2"/>
    <x v="59"/>
    <x v="52"/>
    <x v="48"/>
    <x v="9"/>
    <x v="14"/>
    <m/>
    <s v="Shark Spotted Gully"/>
    <n v="120"/>
    <n v="8.1"/>
    <n v="8.1"/>
  </r>
  <r>
    <x v="1"/>
    <d v="2024-03-22T00:00:00"/>
    <s v="Day 2"/>
    <x v="60"/>
    <x v="53"/>
    <x v="49"/>
    <x v="0"/>
    <x v="17"/>
    <m/>
    <s v="Guitarfish - Lesser"/>
    <n v="81"/>
    <n v="1.9"/>
    <n v="1.9"/>
  </r>
  <r>
    <x v="1"/>
    <d v="2024-03-22T00:00:00"/>
    <s v="Day 2"/>
    <x v="58"/>
    <x v="51"/>
    <x v="47"/>
    <x v="9"/>
    <x v="17"/>
    <s v="Blacktail"/>
    <m/>
    <n v="37"/>
    <n v="1.6"/>
    <n v="1.6"/>
  </r>
  <r>
    <x v="1"/>
    <d v="2024-03-22T00:00:00"/>
    <s v="Day 2"/>
    <x v="61"/>
    <x v="54"/>
    <x v="47"/>
    <x v="1"/>
    <x v="17"/>
    <m/>
    <s v="Guitarfish - Lesser"/>
    <n v="82"/>
    <n v="2"/>
    <n v="2"/>
  </r>
  <r>
    <x v="1"/>
    <d v="2024-03-22T00:00:00"/>
    <s v="Day 2"/>
    <x v="61"/>
    <x v="54"/>
    <x v="47"/>
    <x v="1"/>
    <x v="17"/>
    <m/>
    <s v="Guitarfish - Lesser"/>
    <n v="77"/>
    <n v="1.6"/>
    <n v="1.6"/>
  </r>
  <r>
    <x v="1"/>
    <d v="2024-03-22T00:00:00"/>
    <s v="Day 2"/>
    <x v="61"/>
    <x v="54"/>
    <x v="47"/>
    <x v="1"/>
    <x v="17"/>
    <m/>
    <s v="Shark Spotted Gully"/>
    <n v="169"/>
    <n v="26.2"/>
    <n v="26.2"/>
  </r>
  <r>
    <x v="1"/>
    <d v="2024-03-22T00:00:00"/>
    <s v="Day 2"/>
    <x v="61"/>
    <x v="54"/>
    <x v="47"/>
    <x v="1"/>
    <x v="17"/>
    <m/>
    <s v="Shark Spotted Gully"/>
    <n v="102"/>
    <n v="4.5999999999999996"/>
    <n v="4.5999999999999996"/>
  </r>
  <r>
    <x v="1"/>
    <d v="2024-03-22T00:00:00"/>
    <s v="Day 2"/>
    <x v="67"/>
    <x v="59"/>
    <x v="48"/>
    <x v="2"/>
    <x v="14"/>
    <m/>
    <s v="Guitarfish - Lesser"/>
    <n v="76"/>
    <n v="1.6"/>
    <n v="1.6"/>
  </r>
  <r>
    <x v="1"/>
    <d v="2024-03-22T00:00:00"/>
    <s v="Day 2"/>
    <x v="67"/>
    <x v="59"/>
    <x v="48"/>
    <x v="2"/>
    <x v="14"/>
    <m/>
    <s v="Guitarfish - Lesser"/>
    <n v="72"/>
    <n v="1.3"/>
    <n v="1.3"/>
  </r>
  <r>
    <x v="1"/>
    <d v="2024-03-22T00:00:00"/>
    <s v="Day 2"/>
    <x v="62"/>
    <x v="55"/>
    <x v="47"/>
    <x v="2"/>
    <x v="17"/>
    <m/>
    <s v="Shark Hound Smooth"/>
    <n v="78"/>
    <n v="1.5"/>
    <n v="1.5"/>
  </r>
  <r>
    <x v="1"/>
    <d v="2024-03-22T00:00:00"/>
    <s v="Day 2"/>
    <x v="63"/>
    <x v="56"/>
    <x v="50"/>
    <x v="2"/>
    <x v="14"/>
    <m/>
    <s v="Shark Spotted Gully"/>
    <n v="90"/>
    <n v="3"/>
    <n v="3"/>
  </r>
  <r>
    <x v="1"/>
    <d v="2024-03-22T00:00:00"/>
    <s v="Day 2"/>
    <x v="65"/>
    <x v="57"/>
    <x v="52"/>
    <x v="2"/>
    <x v="14"/>
    <m/>
    <m/>
    <m/>
    <s v=""/>
    <s v=""/>
  </r>
  <r>
    <x v="1"/>
    <d v="2024-03-22T00:00:00"/>
    <s v="Day 2"/>
    <x v="64"/>
    <x v="36"/>
    <x v="51"/>
    <x v="4"/>
    <x v="14"/>
    <m/>
    <m/>
    <m/>
    <s v=""/>
    <s v=""/>
  </r>
  <r>
    <x v="1"/>
    <d v="2024-03-22T00:00:00"/>
    <s v="Day 2"/>
    <x v="71"/>
    <x v="63"/>
    <x v="54"/>
    <x v="3"/>
    <x v="9"/>
    <m/>
    <s v="Shark Spotted Gully"/>
    <n v="113"/>
    <n v="6.6"/>
    <n v="6.6"/>
  </r>
  <r>
    <x v="1"/>
    <d v="2024-03-22T00:00:00"/>
    <s v="Day 2"/>
    <x v="71"/>
    <x v="63"/>
    <x v="54"/>
    <x v="3"/>
    <x v="9"/>
    <m/>
    <s v="Shark Spotted Gully"/>
    <n v="105"/>
    <n v="5.0999999999999996"/>
    <n v="5.0999999999999996"/>
  </r>
  <r>
    <x v="1"/>
    <d v="2024-03-22T00:00:00"/>
    <s v="Day 2"/>
    <x v="71"/>
    <x v="63"/>
    <x v="54"/>
    <x v="3"/>
    <x v="9"/>
    <m/>
    <s v="Shark Spotted Gully"/>
    <n v="90"/>
    <n v="3"/>
    <n v="3"/>
  </r>
  <r>
    <x v="1"/>
    <d v="2024-03-22T00:00:00"/>
    <s v="Day 2"/>
    <x v="72"/>
    <x v="64"/>
    <x v="57"/>
    <x v="2"/>
    <x v="9"/>
    <m/>
    <s v="Shark Spotted Gully"/>
    <n v="73"/>
    <n v="1.4"/>
    <n v="1.4"/>
  </r>
  <r>
    <x v="1"/>
    <d v="2024-03-22T00:00:00"/>
    <s v="Day 2"/>
    <x v="72"/>
    <x v="64"/>
    <x v="57"/>
    <x v="2"/>
    <x v="9"/>
    <m/>
    <s v="Shark Spotted Gully"/>
    <n v="113"/>
    <n v="6.6"/>
    <n v="6.6"/>
  </r>
  <r>
    <x v="1"/>
    <d v="2024-03-22T00:00:00"/>
    <s v="Day 2"/>
    <x v="72"/>
    <x v="64"/>
    <x v="57"/>
    <x v="2"/>
    <x v="9"/>
    <m/>
    <s v="Shark Spotted Gully"/>
    <n v="146"/>
    <n v="15.9"/>
    <n v="15.9"/>
  </r>
  <r>
    <x v="1"/>
    <d v="2024-03-22T00:00:00"/>
    <s v="Day 2"/>
    <x v="72"/>
    <x v="64"/>
    <x v="57"/>
    <x v="2"/>
    <x v="9"/>
    <m/>
    <s v="Shark Spotted Gully"/>
    <n v="108"/>
    <n v="5.6"/>
    <n v="5.6"/>
  </r>
  <r>
    <x v="1"/>
    <d v="2024-03-22T00:00:00"/>
    <s v="Day 2"/>
    <x v="75"/>
    <x v="67"/>
    <x v="59"/>
    <x v="2"/>
    <x v="18"/>
    <m/>
    <s v="Shark Spotted Gully"/>
    <n v="114"/>
    <n v="6.8"/>
    <n v="6.8"/>
  </r>
  <r>
    <x v="1"/>
    <d v="2024-03-22T00:00:00"/>
    <s v="Day 2"/>
    <x v="75"/>
    <x v="67"/>
    <x v="59"/>
    <x v="2"/>
    <x v="18"/>
    <m/>
    <s v="Shark Spotted Gully"/>
    <n v="127"/>
    <n v="9.8000000000000007"/>
    <n v="9.8000000000000007"/>
  </r>
  <r>
    <x v="1"/>
    <d v="2024-03-22T00:00:00"/>
    <s v="Day 2"/>
    <x v="75"/>
    <x v="67"/>
    <x v="59"/>
    <x v="2"/>
    <x v="18"/>
    <m/>
    <s v="Shark Hound Smooth"/>
    <n v="87"/>
    <n v="2.2999999999999998"/>
    <n v="2.2999999999999998"/>
  </r>
  <r>
    <x v="1"/>
    <d v="2024-03-22T00:00:00"/>
    <s v="Day 2"/>
    <x v="76"/>
    <x v="68"/>
    <x v="54"/>
    <x v="3"/>
    <x v="9"/>
    <m/>
    <s v="Shark Spotted Gully"/>
    <n v="127"/>
    <n v="9.8000000000000007"/>
    <n v="9.8000000000000007"/>
  </r>
  <r>
    <x v="1"/>
    <d v="2024-03-22T00:00:00"/>
    <s v="Day 2"/>
    <x v="76"/>
    <x v="68"/>
    <x v="54"/>
    <x v="3"/>
    <x v="9"/>
    <m/>
    <s v="Shark Spotted Gully"/>
    <n v="143"/>
    <n v="14.8"/>
    <n v="14.8"/>
  </r>
  <r>
    <x v="1"/>
    <d v="2024-03-22T00:00:00"/>
    <s v="Day 2"/>
    <x v="73"/>
    <x v="65"/>
    <x v="54"/>
    <x v="4"/>
    <x v="9"/>
    <m/>
    <s v="Shark Spotted Gully"/>
    <n v="118"/>
    <n v="7.6"/>
    <n v="7.6"/>
  </r>
  <r>
    <x v="1"/>
    <d v="2024-03-22T00:00:00"/>
    <s v="Day 2"/>
    <x v="70"/>
    <x v="62"/>
    <x v="56"/>
    <x v="4"/>
    <x v="9"/>
    <m/>
    <m/>
    <m/>
    <s v=""/>
    <s v=""/>
  </r>
  <r>
    <x v="1"/>
    <d v="2024-03-22T00:00:00"/>
    <s v="Day 2"/>
    <x v="74"/>
    <x v="66"/>
    <x v="58"/>
    <x v="3"/>
    <x v="9"/>
    <m/>
    <m/>
    <m/>
    <s v=""/>
    <s v=""/>
  </r>
  <r>
    <x v="1"/>
    <d v="2024-03-22T00:00:00"/>
    <s v="Day 2"/>
    <x v="68"/>
    <x v="60"/>
    <x v="54"/>
    <x v="1"/>
    <x v="9"/>
    <m/>
    <s v="Shark Spotted Gully"/>
    <n v="114"/>
    <n v="6.8"/>
    <n v="6.8"/>
  </r>
  <r>
    <x v="1"/>
    <d v="2024-03-22T00:00:00"/>
    <s v="Day 2"/>
    <x v="68"/>
    <x v="60"/>
    <x v="54"/>
    <x v="1"/>
    <x v="9"/>
    <m/>
    <s v="Shark Spotted Gully"/>
    <n v="150"/>
    <n v="17.399999999999999"/>
    <n v="17.399999999999999"/>
  </r>
  <r>
    <x v="1"/>
    <d v="2024-03-22T00:00:00"/>
    <s v="Day 2"/>
    <x v="68"/>
    <x v="60"/>
    <x v="54"/>
    <x v="1"/>
    <x v="9"/>
    <m/>
    <s v="Shark Spotted Gully"/>
    <n v="110"/>
    <n v="6"/>
    <n v="6"/>
  </r>
  <r>
    <x v="1"/>
    <d v="2024-03-22T00:00:00"/>
    <s v="Day 2"/>
    <x v="68"/>
    <x v="60"/>
    <x v="54"/>
    <x v="1"/>
    <x v="9"/>
    <m/>
    <s v="Shark Spotted Gully"/>
    <n v="159"/>
    <n v="21.3"/>
    <n v="21.3"/>
  </r>
  <r>
    <x v="1"/>
    <d v="2024-03-22T00:00:00"/>
    <s v="Day 2"/>
    <x v="69"/>
    <x v="61"/>
    <x v="55"/>
    <x v="1"/>
    <x v="9"/>
    <m/>
    <s v="Shark Hound Smooth"/>
    <n v="76"/>
    <n v="1.4"/>
    <n v="1.4"/>
  </r>
  <r>
    <x v="1"/>
    <d v="2024-03-22T00:00:00"/>
    <s v="Day 2"/>
    <x v="69"/>
    <x v="61"/>
    <x v="55"/>
    <x v="1"/>
    <x v="9"/>
    <m/>
    <s v="Shark Hound Smooth"/>
    <n v="116"/>
    <n v="6.2"/>
    <n v="6.2"/>
  </r>
  <r>
    <x v="1"/>
    <d v="2024-03-22T00:00:00"/>
    <s v="Day 2"/>
    <x v="69"/>
    <x v="61"/>
    <x v="55"/>
    <x v="1"/>
    <x v="9"/>
    <m/>
    <s v="Shark Spotted Gully"/>
    <n v="102"/>
    <n v="4.5999999999999996"/>
    <n v="4.5999999999999996"/>
  </r>
  <r>
    <x v="1"/>
    <d v="2024-03-22T00:00:00"/>
    <s v="Day 2"/>
    <x v="83"/>
    <x v="74"/>
    <x v="65"/>
    <x v="4"/>
    <x v="3"/>
    <m/>
    <s v="Shark Hound Smooth"/>
    <n v="108"/>
    <n v="4.8"/>
    <n v="4.8"/>
  </r>
  <r>
    <x v="1"/>
    <d v="2024-03-22T00:00:00"/>
    <s v="Day 2"/>
    <x v="79"/>
    <x v="70"/>
    <x v="62"/>
    <x v="4"/>
    <x v="3"/>
    <m/>
    <s v="Shark Spotted Gully"/>
    <n v="114"/>
    <n v="6.8"/>
    <n v="6.8"/>
  </r>
  <r>
    <x v="1"/>
    <d v="2024-03-22T00:00:00"/>
    <s v="Day 2"/>
    <x v="82"/>
    <x v="73"/>
    <x v="36"/>
    <x v="4"/>
    <x v="3"/>
    <m/>
    <s v="Shark Spotted Gully"/>
    <n v="106"/>
    <n v="5.3"/>
    <n v="5.3"/>
  </r>
  <r>
    <x v="1"/>
    <d v="2024-03-22T00:00:00"/>
    <s v="Day 2"/>
    <x v="81"/>
    <x v="72"/>
    <x v="64"/>
    <x v="2"/>
    <x v="3"/>
    <m/>
    <s v="Guitarfish - Lesser"/>
    <n v="66"/>
    <n v="1"/>
    <n v="1"/>
  </r>
  <r>
    <x v="1"/>
    <d v="2024-03-22T00:00:00"/>
    <s v="Day 2"/>
    <x v="80"/>
    <x v="71"/>
    <x v="63"/>
    <x v="4"/>
    <x v="10"/>
    <m/>
    <s v="Catfish - Sea Black"/>
    <n v="41"/>
    <n v="1.1000000000000001"/>
    <n v="1.1000000000000001"/>
  </r>
  <r>
    <x v="1"/>
    <d v="2024-03-22T00:00:00"/>
    <s v="Day 2"/>
    <x v="80"/>
    <x v="71"/>
    <x v="63"/>
    <x v="4"/>
    <x v="10"/>
    <m/>
    <s v="Shark Spotted Gully"/>
    <n v="108"/>
    <n v="5.6"/>
    <n v="5.6"/>
  </r>
  <r>
    <x v="1"/>
    <d v="2024-03-22T00:00:00"/>
    <s v="Day 2"/>
    <x v="78"/>
    <x v="69"/>
    <x v="61"/>
    <x v="2"/>
    <x v="3"/>
    <m/>
    <m/>
    <m/>
    <s v=""/>
    <s v=""/>
  </r>
  <r>
    <x v="1"/>
    <d v="2024-03-22T00:00:00"/>
    <s v="Day 2"/>
    <x v="77"/>
    <x v="34"/>
    <x v="60"/>
    <x v="4"/>
    <x v="3"/>
    <m/>
    <m/>
    <m/>
    <s v=""/>
    <s v=""/>
  </r>
  <r>
    <x v="1"/>
    <d v="2024-03-22T00:00:00"/>
    <s v="Day 2"/>
    <x v="85"/>
    <x v="76"/>
    <x v="66"/>
    <x v="9"/>
    <x v="3"/>
    <m/>
    <s v="Shark Spotted Gully"/>
    <n v="128"/>
    <n v="10.1"/>
    <n v="10.1"/>
  </r>
  <r>
    <x v="1"/>
    <d v="2024-03-22T00:00:00"/>
    <s v="Day 2"/>
    <x v="85"/>
    <x v="76"/>
    <x v="66"/>
    <x v="9"/>
    <x v="3"/>
    <m/>
    <s v="Shark Spotted Gully"/>
    <n v="147"/>
    <n v="16.2"/>
    <n v="16.2"/>
  </r>
  <r>
    <x v="1"/>
    <d v="2024-03-22T00:00:00"/>
    <s v="Day 2"/>
    <x v="85"/>
    <x v="76"/>
    <x v="66"/>
    <x v="9"/>
    <x v="3"/>
    <m/>
    <s v="Shark Spotted Gully"/>
    <n v="124"/>
    <n v="9.1"/>
    <n v="9.1"/>
  </r>
  <r>
    <x v="1"/>
    <d v="2024-03-22T00:00:00"/>
    <s v="Day 2"/>
    <x v="85"/>
    <x v="76"/>
    <x v="66"/>
    <x v="9"/>
    <x v="3"/>
    <m/>
    <s v="Shark Spotted Gully"/>
    <n v="108"/>
    <n v="5.6"/>
    <n v="5.6"/>
  </r>
  <r>
    <x v="1"/>
    <d v="2024-03-22T00:00:00"/>
    <s v="Day 2"/>
    <x v="85"/>
    <x v="76"/>
    <x v="66"/>
    <x v="9"/>
    <x v="3"/>
    <m/>
    <s v="Shark Spotted Gully"/>
    <n v="83"/>
    <n v="2.2999999999999998"/>
    <n v="2.2999999999999998"/>
  </r>
  <r>
    <x v="1"/>
    <d v="2024-03-22T00:00:00"/>
    <s v="Day 2"/>
    <x v="85"/>
    <x v="76"/>
    <x v="66"/>
    <x v="9"/>
    <x v="3"/>
    <m/>
    <s v="Shark Spotted Gully"/>
    <n v="105"/>
    <n v="5.0999999999999996"/>
    <n v="5.0999999999999996"/>
  </r>
  <r>
    <x v="1"/>
    <d v="2024-03-22T00:00:00"/>
    <s v="Day 2"/>
    <x v="88"/>
    <x v="79"/>
    <x v="61"/>
    <x v="9"/>
    <x v="3"/>
    <m/>
    <s v="Shark Spotted Gully"/>
    <n v="84"/>
    <n v="2.4"/>
    <n v="2.4"/>
  </r>
  <r>
    <x v="1"/>
    <d v="2024-03-22T00:00:00"/>
    <s v="Day 2"/>
    <x v="88"/>
    <x v="79"/>
    <x v="61"/>
    <x v="9"/>
    <x v="3"/>
    <m/>
    <s v="Shark Spotted Gully"/>
    <n v="82"/>
    <n v="2.2000000000000002"/>
    <n v="2.2000000000000002"/>
  </r>
  <r>
    <x v="1"/>
    <d v="2024-03-22T00:00:00"/>
    <s v="Day 2"/>
    <x v="88"/>
    <x v="79"/>
    <x v="61"/>
    <x v="9"/>
    <x v="3"/>
    <m/>
    <s v="Shark Spotted Gully"/>
    <n v="101"/>
    <n v="4.5"/>
    <n v="4.5"/>
  </r>
  <r>
    <x v="1"/>
    <d v="2024-03-22T00:00:00"/>
    <s v="Day 2"/>
    <x v="86"/>
    <x v="77"/>
    <x v="61"/>
    <x v="9"/>
    <x v="3"/>
    <m/>
    <s v="Shark Spotted Gully"/>
    <n v="135"/>
    <n v="12.1"/>
    <n v="12.1"/>
  </r>
  <r>
    <x v="1"/>
    <d v="2024-03-22T00:00:00"/>
    <s v="Day 2"/>
    <x v="86"/>
    <x v="77"/>
    <x v="61"/>
    <x v="9"/>
    <x v="3"/>
    <m/>
    <s v="Shark Spotted Gully"/>
    <n v="107"/>
    <n v="5.5"/>
    <n v="5.5"/>
  </r>
  <r>
    <x v="1"/>
    <d v="2024-03-22T00:00:00"/>
    <s v="Day 2"/>
    <x v="86"/>
    <x v="77"/>
    <x v="61"/>
    <x v="9"/>
    <x v="3"/>
    <m/>
    <s v="Shark Spotted Gully"/>
    <n v="97"/>
    <n v="3.9"/>
    <n v="3.9"/>
  </r>
  <r>
    <x v="1"/>
    <d v="2024-03-22T00:00:00"/>
    <s v="Day 2"/>
    <x v="84"/>
    <x v="75"/>
    <x v="36"/>
    <x v="6"/>
    <x v="3"/>
    <s v="Kob"/>
    <m/>
    <n v="52"/>
    <n v="1.4"/>
    <n v="1.4"/>
  </r>
  <r>
    <x v="1"/>
    <d v="2024-03-22T00:00:00"/>
    <s v="Day 2"/>
    <x v="84"/>
    <x v="75"/>
    <x v="36"/>
    <x v="6"/>
    <x v="3"/>
    <s v="Kob"/>
    <m/>
    <n v="49"/>
    <n v="1.2"/>
    <n v="1.2"/>
  </r>
  <r>
    <x v="1"/>
    <d v="2024-03-22T00:00:00"/>
    <s v="Day 2"/>
    <x v="87"/>
    <x v="78"/>
    <x v="67"/>
    <x v="9"/>
    <x v="3"/>
    <m/>
    <s v="Guitarfish - Lesser"/>
    <n v="80"/>
    <n v="1.8"/>
    <n v="1.8"/>
  </r>
  <r>
    <x v="1"/>
    <d v="2024-03-22T00:00:00"/>
    <s v="Day 2"/>
    <x v="95"/>
    <x v="85"/>
    <x v="73"/>
    <x v="2"/>
    <x v="4"/>
    <m/>
    <s v="Ray Bull / Eagle"/>
    <n v="77"/>
    <n v="8.4"/>
    <n v="8.4"/>
  </r>
  <r>
    <x v="1"/>
    <d v="2024-03-22T00:00:00"/>
    <s v="Day 2"/>
    <x v="95"/>
    <x v="85"/>
    <x v="73"/>
    <x v="2"/>
    <x v="4"/>
    <m/>
    <s v="Shark Spotted Gully"/>
    <n v="76"/>
    <n v="1.7"/>
    <n v="1.7"/>
  </r>
  <r>
    <x v="1"/>
    <d v="2024-03-22T00:00:00"/>
    <s v="Day 2"/>
    <x v="95"/>
    <x v="85"/>
    <x v="73"/>
    <x v="2"/>
    <x v="4"/>
    <m/>
    <s v="Shark Spotted Gully"/>
    <n v="82"/>
    <n v="2.2000000000000002"/>
    <n v="2.2000000000000002"/>
  </r>
  <r>
    <x v="1"/>
    <d v="2024-03-22T00:00:00"/>
    <s v="Day 2"/>
    <x v="94"/>
    <x v="84"/>
    <x v="72"/>
    <x v="2"/>
    <x v="4"/>
    <m/>
    <s v="Shark Spotted Gully"/>
    <n v="70"/>
    <n v="1.3"/>
    <n v="1.3"/>
  </r>
  <r>
    <x v="1"/>
    <d v="2024-03-22T00:00:00"/>
    <s v="Day 2"/>
    <x v="94"/>
    <x v="84"/>
    <x v="72"/>
    <x v="2"/>
    <x v="4"/>
    <m/>
    <s v="Shark Spotted Gully"/>
    <n v="71"/>
    <n v="1.3"/>
    <n v="1.3"/>
  </r>
  <r>
    <x v="1"/>
    <d v="2024-03-22T00:00:00"/>
    <s v="Day 2"/>
    <x v="94"/>
    <x v="84"/>
    <x v="72"/>
    <x v="2"/>
    <x v="4"/>
    <m/>
    <m/>
    <m/>
    <s v=""/>
    <s v=""/>
  </r>
  <r>
    <x v="1"/>
    <d v="2024-03-22T00:00:00"/>
    <s v="Day 2"/>
    <x v="92"/>
    <x v="45"/>
    <x v="33"/>
    <x v="2"/>
    <x v="4"/>
    <s v="Kob"/>
    <m/>
    <n v="69"/>
    <n v="3.4"/>
    <n v="3.4"/>
  </r>
  <r>
    <x v="1"/>
    <d v="2024-03-22T00:00:00"/>
    <s v="Day 2"/>
    <x v="92"/>
    <x v="45"/>
    <x v="33"/>
    <x v="2"/>
    <x v="4"/>
    <m/>
    <s v="Guitarfish - Lesser"/>
    <n v="67"/>
    <n v="1.1000000000000001"/>
    <n v="1.1000000000000001"/>
  </r>
  <r>
    <x v="1"/>
    <d v="2024-03-22T00:00:00"/>
    <s v="Day 2"/>
    <x v="93"/>
    <x v="83"/>
    <x v="71"/>
    <x v="2"/>
    <x v="4"/>
    <m/>
    <s v="Shark Spotted Gully"/>
    <n v="104"/>
    <n v="5"/>
    <n v="5"/>
  </r>
  <r>
    <x v="1"/>
    <d v="2024-03-22T00:00:00"/>
    <s v="Day 2"/>
    <x v="93"/>
    <x v="83"/>
    <x v="71"/>
    <x v="2"/>
    <x v="4"/>
    <m/>
    <s v="Shark Spotted Gully"/>
    <n v="124"/>
    <n v="9.1"/>
    <n v="9.1"/>
  </r>
  <r>
    <x v="1"/>
    <d v="2024-03-22T00:00:00"/>
    <s v="Day 2"/>
    <x v="90"/>
    <x v="81"/>
    <x v="69"/>
    <x v="2"/>
    <x v="4"/>
    <m/>
    <s v="Shark Spotted Gully"/>
    <n v="100"/>
    <n v="4.3"/>
    <n v="4.3"/>
  </r>
  <r>
    <x v="1"/>
    <d v="2024-03-22T00:00:00"/>
    <s v="Day 2"/>
    <x v="90"/>
    <x v="81"/>
    <x v="69"/>
    <x v="2"/>
    <x v="4"/>
    <m/>
    <s v="Shark Hound Smooth"/>
    <n v="94"/>
    <n v="3"/>
    <n v="3"/>
  </r>
  <r>
    <x v="1"/>
    <d v="2024-03-22T00:00:00"/>
    <s v="Day 2"/>
    <x v="98"/>
    <x v="88"/>
    <x v="69"/>
    <x v="9"/>
    <x v="4"/>
    <m/>
    <s v="Shark Spotted Gully"/>
    <n v="127"/>
    <n v="9.8000000000000007"/>
    <n v="9.8000000000000007"/>
  </r>
  <r>
    <x v="1"/>
    <d v="2024-03-22T00:00:00"/>
    <s v="Day 2"/>
    <x v="97"/>
    <x v="87"/>
    <x v="70"/>
    <x v="9"/>
    <x v="4"/>
    <m/>
    <s v="Shark Spotted Gully"/>
    <n v="150"/>
    <n v="17.399999999999999"/>
    <n v="17.399999999999999"/>
  </r>
  <r>
    <x v="1"/>
    <d v="2024-03-22T00:00:00"/>
    <s v="Day 2"/>
    <x v="91"/>
    <x v="82"/>
    <x v="70"/>
    <x v="2"/>
    <x v="4"/>
    <m/>
    <s v="Shark Spotted Gully"/>
    <n v="117"/>
    <n v="7.4"/>
    <n v="7.4"/>
  </r>
  <r>
    <x v="1"/>
    <d v="2024-03-22T00:00:00"/>
    <s v="Day 2"/>
    <x v="127"/>
    <x v="10"/>
    <x v="69"/>
    <x v="9"/>
    <x v="4"/>
    <m/>
    <m/>
    <m/>
    <s v=""/>
    <s v=""/>
  </r>
  <r>
    <x v="1"/>
    <d v="2024-03-22T00:00:00"/>
    <s v="Day 2"/>
    <x v="99"/>
    <x v="89"/>
    <x v="70"/>
    <x v="6"/>
    <x v="4"/>
    <m/>
    <m/>
    <m/>
    <s v=""/>
    <s v=""/>
  </r>
  <r>
    <x v="1"/>
    <d v="2024-03-22T00:00:00"/>
    <s v="Day 2"/>
    <x v="100"/>
    <x v="90"/>
    <x v="75"/>
    <x v="6"/>
    <x v="4"/>
    <m/>
    <m/>
    <m/>
    <s v=""/>
    <s v=""/>
  </r>
  <r>
    <x v="1"/>
    <d v="2024-03-22T00:00:00"/>
    <s v="Day 2"/>
    <x v="89"/>
    <x v="80"/>
    <x v="68"/>
    <x v="2"/>
    <x v="4"/>
    <m/>
    <m/>
    <m/>
    <s v=""/>
    <s v=""/>
  </r>
  <r>
    <x v="1"/>
    <d v="2024-03-22T00:00:00"/>
    <s v="Day 2"/>
    <x v="102"/>
    <x v="34"/>
    <x v="77"/>
    <x v="3"/>
    <x v="20"/>
    <m/>
    <s v="Shark Hound Smooth"/>
    <n v="106"/>
    <n v="4.5"/>
    <n v="4.5"/>
  </r>
  <r>
    <x v="1"/>
    <d v="2024-03-22T00:00:00"/>
    <s v="Day 2"/>
    <x v="102"/>
    <x v="34"/>
    <x v="77"/>
    <x v="3"/>
    <x v="20"/>
    <m/>
    <s v="Shark Spotted Gully"/>
    <n v="90"/>
    <n v="3"/>
    <n v="3"/>
  </r>
  <r>
    <x v="1"/>
    <d v="2024-03-22T00:00:00"/>
    <s v="Day 2"/>
    <x v="102"/>
    <x v="34"/>
    <x v="77"/>
    <x v="3"/>
    <x v="20"/>
    <m/>
    <s v="Shark Spotted Gully"/>
    <n v="66"/>
    <n v="1"/>
    <n v="1"/>
  </r>
  <r>
    <x v="1"/>
    <d v="2024-03-22T00:00:00"/>
    <s v="Day 2"/>
    <x v="102"/>
    <x v="34"/>
    <x v="77"/>
    <x v="3"/>
    <x v="20"/>
    <m/>
    <s v="Shark Spotted Gully"/>
    <n v="113"/>
    <n v="6.6"/>
    <n v="6.6"/>
  </r>
  <r>
    <x v="1"/>
    <d v="2024-03-22T00:00:00"/>
    <s v="Day 2"/>
    <x v="101"/>
    <x v="91"/>
    <x v="76"/>
    <x v="1"/>
    <x v="19"/>
    <m/>
    <s v="Ray Bull / Eagle"/>
    <n v="82"/>
    <n v="10.1"/>
    <n v="10.1"/>
  </r>
  <r>
    <x v="1"/>
    <d v="2024-03-22T00:00:00"/>
    <s v="Day 2"/>
    <x v="101"/>
    <x v="91"/>
    <x v="76"/>
    <x v="1"/>
    <x v="19"/>
    <m/>
    <s v="Shark Hound Smooth"/>
    <n v="104"/>
    <n v="4.2"/>
    <n v="4.2"/>
  </r>
  <r>
    <x v="1"/>
    <d v="2024-03-22T00:00:00"/>
    <s v="Day 2"/>
    <x v="101"/>
    <x v="91"/>
    <x v="76"/>
    <x v="1"/>
    <x v="19"/>
    <m/>
    <s v="Shark Hound Smooth"/>
    <n v="104"/>
    <n v="4.2"/>
    <n v="4.2"/>
  </r>
  <r>
    <x v="1"/>
    <d v="2024-03-22T00:00:00"/>
    <s v="Day 2"/>
    <x v="105"/>
    <x v="94"/>
    <x v="80"/>
    <x v="2"/>
    <x v="10"/>
    <m/>
    <s v="Shark Spotted Gully"/>
    <n v="110"/>
    <n v="6"/>
    <n v="6"/>
  </r>
  <r>
    <x v="1"/>
    <d v="2024-03-22T00:00:00"/>
    <s v="Day 2"/>
    <x v="105"/>
    <x v="94"/>
    <x v="80"/>
    <x v="2"/>
    <x v="10"/>
    <m/>
    <s v="Shark Spotted Gully"/>
    <n v="94"/>
    <n v="3.5"/>
    <n v="3.5"/>
  </r>
  <r>
    <x v="1"/>
    <d v="2024-03-22T00:00:00"/>
    <s v="Day 2"/>
    <x v="107"/>
    <x v="96"/>
    <x v="82"/>
    <x v="3"/>
    <x v="19"/>
    <m/>
    <s v="Shark Spotted Gully"/>
    <n v="142"/>
    <n v="14.4"/>
    <n v="14.4"/>
  </r>
  <r>
    <x v="1"/>
    <d v="2024-03-22T00:00:00"/>
    <s v="Day 2"/>
    <x v="107"/>
    <x v="96"/>
    <x v="82"/>
    <x v="3"/>
    <x v="19"/>
    <m/>
    <s v="Guitarfish - Lesser"/>
    <n v="74"/>
    <n v="1.5"/>
    <n v="1.5"/>
  </r>
  <r>
    <x v="1"/>
    <d v="2024-03-22T00:00:00"/>
    <s v="Day 2"/>
    <x v="104"/>
    <x v="93"/>
    <x v="79"/>
    <x v="2"/>
    <x v="19"/>
    <m/>
    <s v="Shark Spotted Gully"/>
    <n v="86"/>
    <n v="2.6"/>
    <n v="2.6"/>
  </r>
  <r>
    <x v="1"/>
    <d v="2024-03-22T00:00:00"/>
    <s v="Day 2"/>
    <x v="108"/>
    <x v="97"/>
    <x v="83"/>
    <x v="3"/>
    <x v="8"/>
    <m/>
    <s v="Shark Spotted Gully"/>
    <n v="122"/>
    <n v="8.6"/>
    <n v="8.6"/>
  </r>
  <r>
    <x v="1"/>
    <d v="2024-03-22T00:00:00"/>
    <s v="Day 2"/>
    <x v="103"/>
    <x v="92"/>
    <x v="78"/>
    <x v="2"/>
    <x v="8"/>
    <m/>
    <s v="Shark Hound Smooth"/>
    <n v="76"/>
    <n v="1.4"/>
    <n v="1.4"/>
  </r>
  <r>
    <x v="1"/>
    <d v="2024-03-22T00:00:00"/>
    <s v="Day 2"/>
    <x v="110"/>
    <x v="98"/>
    <x v="85"/>
    <x v="10"/>
    <x v="19"/>
    <m/>
    <s v="Shark Spotted Gully"/>
    <n v="140"/>
    <n v="13.7"/>
    <n v="13.7"/>
  </r>
  <r>
    <x v="1"/>
    <d v="2024-03-22T00:00:00"/>
    <s v="Day 2"/>
    <x v="109"/>
    <x v="43"/>
    <x v="84"/>
    <x v="4"/>
    <x v="10"/>
    <m/>
    <s v="Guitarfish - Lesser"/>
    <n v="77"/>
    <n v="1.6"/>
    <n v="1.6"/>
  </r>
  <r>
    <x v="1"/>
    <d v="2024-03-22T00:00:00"/>
    <s v="Day 2"/>
    <x v="106"/>
    <x v="95"/>
    <x v="81"/>
    <x v="2"/>
    <x v="19"/>
    <m/>
    <m/>
    <m/>
    <s v=""/>
    <s v=""/>
  </r>
  <r>
    <x v="1"/>
    <d v="2024-03-22T00:00:00"/>
    <s v="Day 2"/>
    <x v="111"/>
    <x v="99"/>
    <x v="82"/>
    <x v="0"/>
    <x v="19"/>
    <m/>
    <s v="Guitarfish - Lesser"/>
    <n v="89"/>
    <n v="2.6"/>
    <n v="2.6"/>
  </r>
  <r>
    <x v="1"/>
    <d v="2024-03-22T00:00:00"/>
    <s v="Day 2"/>
    <x v="111"/>
    <x v="99"/>
    <x v="82"/>
    <x v="0"/>
    <x v="19"/>
    <s v="Kob"/>
    <m/>
    <n v="61"/>
    <n v="2.2999999999999998"/>
    <n v="2.2999999999999998"/>
  </r>
  <r>
    <x v="1"/>
    <d v="2024-03-22T00:00:00"/>
    <s v="Day 2"/>
    <x v="111"/>
    <x v="99"/>
    <x v="82"/>
    <x v="0"/>
    <x v="19"/>
    <s v="Kob"/>
    <m/>
    <n v="65"/>
    <n v="2.8"/>
    <n v="2.8"/>
  </r>
  <r>
    <x v="1"/>
    <d v="2024-03-22T00:00:00"/>
    <s v="Day 2"/>
    <x v="111"/>
    <x v="99"/>
    <x v="82"/>
    <x v="0"/>
    <x v="19"/>
    <s v="Kob"/>
    <m/>
    <n v="95"/>
    <n v="9"/>
    <n v="9"/>
  </r>
  <r>
    <x v="1"/>
    <d v="2024-03-22T00:00:00"/>
    <s v="Day 2"/>
    <x v="111"/>
    <x v="99"/>
    <x v="82"/>
    <x v="0"/>
    <x v="19"/>
    <m/>
    <s v="Shark Spotted Gully"/>
    <n v="121"/>
    <n v="8.3000000000000007"/>
    <n v="8.3000000000000007"/>
  </r>
  <r>
    <x v="1"/>
    <d v="2024-03-22T00:00:00"/>
    <s v="Day 2"/>
    <x v="111"/>
    <x v="99"/>
    <x v="82"/>
    <x v="0"/>
    <x v="19"/>
    <m/>
    <s v="Shark Spotted Gully"/>
    <n v="117"/>
    <n v="7.4"/>
    <n v="7.4"/>
  </r>
  <r>
    <x v="1"/>
    <d v="2024-03-22T00:00:00"/>
    <s v="Day 2"/>
    <x v="111"/>
    <x v="99"/>
    <x v="82"/>
    <x v="0"/>
    <x v="19"/>
    <m/>
    <s v="Shark Spotted Gully"/>
    <n v="104"/>
    <n v="5"/>
    <n v="5"/>
  </r>
  <r>
    <x v="1"/>
    <d v="2024-03-22T00:00:00"/>
    <s v="Day 2"/>
    <x v="111"/>
    <x v="99"/>
    <x v="82"/>
    <x v="0"/>
    <x v="19"/>
    <m/>
    <s v="Shark Spotted Gully"/>
    <n v="107"/>
    <n v="5.5"/>
    <n v="5.5"/>
  </r>
  <r>
    <x v="1"/>
    <d v="2024-03-22T00:00:00"/>
    <s v="Day 2"/>
    <x v="111"/>
    <x v="99"/>
    <x v="82"/>
    <x v="0"/>
    <x v="19"/>
    <m/>
    <s v="Shark Spotted Gully"/>
    <n v="117"/>
    <n v="7.4"/>
    <n v="7.4"/>
  </r>
  <r>
    <x v="1"/>
    <d v="2024-03-22T00:00:00"/>
    <s v="Day 2"/>
    <x v="113"/>
    <x v="101"/>
    <x v="87"/>
    <x v="1"/>
    <x v="10"/>
    <s v="Kob"/>
    <m/>
    <n v="41"/>
    <n v="0.7"/>
    <n v="0.7"/>
  </r>
  <r>
    <x v="1"/>
    <d v="2024-03-22T00:00:00"/>
    <s v="Day 2"/>
    <x v="113"/>
    <x v="101"/>
    <x v="87"/>
    <x v="1"/>
    <x v="10"/>
    <m/>
    <s v="Shark Hound Smooth"/>
    <n v="109"/>
    <n v="5"/>
    <n v="5"/>
  </r>
  <r>
    <x v="1"/>
    <d v="2024-03-22T00:00:00"/>
    <s v="Day 2"/>
    <x v="113"/>
    <x v="101"/>
    <x v="87"/>
    <x v="1"/>
    <x v="10"/>
    <m/>
    <s v="Shark Hound Smooth"/>
    <n v="84"/>
    <n v="2"/>
    <n v="2"/>
  </r>
  <r>
    <x v="1"/>
    <d v="2024-03-22T00:00:00"/>
    <s v="Day 2"/>
    <x v="113"/>
    <x v="101"/>
    <x v="87"/>
    <x v="1"/>
    <x v="10"/>
    <m/>
    <s v="Shark Spotted Gully"/>
    <n v="115"/>
    <n v="7"/>
    <n v="7"/>
  </r>
  <r>
    <x v="1"/>
    <d v="2024-03-22T00:00:00"/>
    <s v="Day 2"/>
    <x v="113"/>
    <x v="101"/>
    <x v="87"/>
    <x v="1"/>
    <x v="10"/>
    <m/>
    <s v="Shark Spotted Gully"/>
    <n v="102"/>
    <n v="4.5999999999999996"/>
    <n v="4.5999999999999996"/>
  </r>
  <r>
    <x v="1"/>
    <d v="2024-03-22T00:00:00"/>
    <s v="Day 2"/>
    <x v="113"/>
    <x v="101"/>
    <x v="87"/>
    <x v="1"/>
    <x v="10"/>
    <m/>
    <s v="Shark Spotted Gully"/>
    <n v="109"/>
    <n v="5.8"/>
    <n v="5.8"/>
  </r>
  <r>
    <x v="1"/>
    <d v="2024-03-22T00:00:00"/>
    <s v="Day 2"/>
    <x v="113"/>
    <x v="101"/>
    <x v="87"/>
    <x v="1"/>
    <x v="10"/>
    <m/>
    <s v="Shark Spotted Gully"/>
    <n v="126"/>
    <n v="9.6"/>
    <n v="9.6"/>
  </r>
  <r>
    <x v="1"/>
    <d v="2024-03-22T00:00:00"/>
    <s v="Day 2"/>
    <x v="113"/>
    <x v="101"/>
    <x v="87"/>
    <x v="1"/>
    <x v="10"/>
    <m/>
    <s v="Shark Spotted Gully"/>
    <n v="118"/>
    <n v="7.6"/>
    <n v="7.6"/>
  </r>
  <r>
    <x v="1"/>
    <d v="2024-03-22T00:00:00"/>
    <s v="Day 2"/>
    <x v="112"/>
    <x v="100"/>
    <x v="86"/>
    <x v="11"/>
    <x v="19"/>
    <m/>
    <s v="Guitarfish - Lesser"/>
    <n v="70"/>
    <n v="1.2"/>
    <n v="1.2"/>
  </r>
  <r>
    <x v="1"/>
    <d v="2024-03-22T00:00:00"/>
    <s v="Day 2"/>
    <x v="112"/>
    <x v="100"/>
    <x v="86"/>
    <x v="11"/>
    <x v="19"/>
    <m/>
    <s v="Guitarfish - Lesser"/>
    <n v="70"/>
    <n v="1.2"/>
    <n v="1.2"/>
  </r>
  <r>
    <x v="1"/>
    <d v="2024-03-22T00:00:00"/>
    <s v="Day 2"/>
    <x v="112"/>
    <x v="100"/>
    <x v="86"/>
    <x v="11"/>
    <x v="19"/>
    <m/>
    <s v="Guitarfish - Lesser"/>
    <n v="92"/>
    <n v="2.9"/>
    <n v="2.9"/>
  </r>
  <r>
    <x v="1"/>
    <d v="2024-03-22T00:00:00"/>
    <s v="Day 2"/>
    <x v="112"/>
    <x v="100"/>
    <x v="86"/>
    <x v="11"/>
    <x v="19"/>
    <m/>
    <s v="Shark Hound Smooth"/>
    <n v="78"/>
    <n v="1.5"/>
    <n v="1.5"/>
  </r>
  <r>
    <x v="1"/>
    <d v="2024-03-22T00:00:00"/>
    <s v="Day 2"/>
    <x v="112"/>
    <x v="100"/>
    <x v="86"/>
    <x v="11"/>
    <x v="19"/>
    <s v="Kob"/>
    <m/>
    <n v="88"/>
    <n v="7.2"/>
    <n v="7.2"/>
  </r>
  <r>
    <x v="1"/>
    <d v="2024-03-22T00:00:00"/>
    <s v="Day 2"/>
    <x v="112"/>
    <x v="100"/>
    <x v="86"/>
    <x v="11"/>
    <x v="19"/>
    <m/>
    <s v="Shark Spotted Gully"/>
    <n v="91"/>
    <n v="3.1"/>
    <n v="3.1"/>
  </r>
  <r>
    <x v="1"/>
    <d v="2024-03-22T00:00:00"/>
    <s v="Day 2"/>
    <x v="114"/>
    <x v="102"/>
    <x v="32"/>
    <x v="0"/>
    <x v="6"/>
    <s v="Kob"/>
    <m/>
    <n v="54"/>
    <n v="1.6"/>
    <n v="1.6"/>
  </r>
  <r>
    <x v="1"/>
    <d v="2024-03-22T00:00:00"/>
    <s v="Day 2"/>
    <x v="114"/>
    <x v="102"/>
    <x v="32"/>
    <x v="0"/>
    <x v="6"/>
    <m/>
    <s v="Guitarfish - Lesser"/>
    <n v="71"/>
    <n v="1.3"/>
    <n v="1.3"/>
  </r>
  <r>
    <x v="1"/>
    <d v="2024-03-22T00:00:00"/>
    <s v="Day 2"/>
    <x v="116"/>
    <x v="104"/>
    <x v="88"/>
    <x v="9"/>
    <x v="7"/>
    <m/>
    <s v="Shark Hound Smooth"/>
    <n v="96"/>
    <n v="3.2"/>
    <n v="3.2"/>
  </r>
  <r>
    <x v="1"/>
    <d v="2024-03-22T00:00:00"/>
    <s v="Day 2"/>
    <x v="116"/>
    <x v="104"/>
    <x v="88"/>
    <x v="9"/>
    <x v="7"/>
    <m/>
    <s v="Shark Spotted Gully"/>
    <n v="141"/>
    <n v="14.1"/>
    <n v="14.1"/>
  </r>
  <r>
    <x v="1"/>
    <d v="2024-03-22T00:00:00"/>
    <s v="Day 2"/>
    <x v="116"/>
    <x v="104"/>
    <x v="88"/>
    <x v="9"/>
    <x v="7"/>
    <m/>
    <s v="Shark Spotted Gully"/>
    <n v="127"/>
    <n v="9.8000000000000007"/>
    <n v="9.8000000000000007"/>
  </r>
  <r>
    <x v="1"/>
    <d v="2024-03-22T00:00:00"/>
    <s v="Day 2"/>
    <x v="115"/>
    <x v="103"/>
    <x v="62"/>
    <x v="9"/>
    <x v="7"/>
    <m/>
    <s v="Shark Spotted Gully"/>
    <n v="108"/>
    <n v="5.6"/>
    <n v="5.6"/>
  </r>
  <r>
    <x v="1"/>
    <d v="2024-03-22T00:00:00"/>
    <s v="Day 2"/>
    <x v="115"/>
    <x v="103"/>
    <x v="62"/>
    <x v="9"/>
    <x v="7"/>
    <m/>
    <s v="Shark Spotted Gully"/>
    <n v="97"/>
    <n v="3.9"/>
    <n v="3.9"/>
  </r>
  <r>
    <x v="1"/>
    <d v="2024-03-22T00:00:00"/>
    <s v="Day 2"/>
    <x v="117"/>
    <x v="105"/>
    <x v="89"/>
    <x v="11"/>
    <x v="7"/>
    <m/>
    <s v="Shark Spotted Gully"/>
    <n v="110"/>
    <n v="6"/>
    <n v="6"/>
  </r>
  <r>
    <x v="1"/>
    <d v="2024-03-22T00:00:00"/>
    <s v="Day 2"/>
    <x v="118"/>
    <x v="106"/>
    <x v="90"/>
    <x v="0"/>
    <x v="7"/>
    <m/>
    <m/>
    <m/>
    <s v=""/>
    <s v=""/>
  </r>
  <r>
    <x v="1"/>
    <d v="2024-03-22T00:00:00"/>
    <s v="Day 2"/>
    <x v="124"/>
    <x v="111"/>
    <x v="62"/>
    <x v="2"/>
    <x v="7"/>
    <m/>
    <s v="Shark Cow / Sevengill"/>
    <n v="132"/>
    <n v="29.8"/>
    <n v="29.8"/>
  </r>
  <r>
    <x v="1"/>
    <d v="2024-03-22T00:00:00"/>
    <s v="Day 2"/>
    <x v="124"/>
    <x v="111"/>
    <x v="62"/>
    <x v="2"/>
    <x v="7"/>
    <m/>
    <s v="Shark Spotted Gully"/>
    <n v="134"/>
    <n v="11.8"/>
    <n v="11.8"/>
  </r>
  <r>
    <x v="1"/>
    <d v="2024-03-22T00:00:00"/>
    <s v="Day 2"/>
    <x v="124"/>
    <x v="111"/>
    <x v="62"/>
    <x v="2"/>
    <x v="7"/>
    <m/>
    <s v="Shark Spotted Gully"/>
    <n v="116"/>
    <n v="7.2"/>
    <n v="7.2"/>
  </r>
  <r>
    <x v="1"/>
    <d v="2024-03-22T00:00:00"/>
    <s v="Day 2"/>
    <x v="124"/>
    <x v="111"/>
    <x v="62"/>
    <x v="2"/>
    <x v="7"/>
    <m/>
    <s v="Shark Spotted Gully"/>
    <n v="102"/>
    <n v="4.5999999999999996"/>
    <n v="4.5999999999999996"/>
  </r>
  <r>
    <x v="1"/>
    <d v="2024-03-22T00:00:00"/>
    <s v="Day 2"/>
    <x v="124"/>
    <x v="111"/>
    <x v="62"/>
    <x v="2"/>
    <x v="7"/>
    <m/>
    <s v="Shark Spotted Gully"/>
    <n v="109"/>
    <n v="5.8"/>
    <n v="5.8"/>
  </r>
  <r>
    <x v="1"/>
    <d v="2024-03-22T00:00:00"/>
    <s v="Day 2"/>
    <x v="124"/>
    <x v="111"/>
    <x v="62"/>
    <x v="2"/>
    <x v="7"/>
    <m/>
    <s v="Shark Spotted Gully"/>
    <n v="112"/>
    <n v="6.4"/>
    <n v="6.4"/>
  </r>
  <r>
    <x v="1"/>
    <d v="2024-03-22T00:00:00"/>
    <s v="Day 2"/>
    <x v="126"/>
    <x v="113"/>
    <x v="89"/>
    <x v="2"/>
    <x v="7"/>
    <m/>
    <s v="Shark Spotted Gully"/>
    <n v="122"/>
    <n v="8.6"/>
    <n v="8.6"/>
  </r>
  <r>
    <x v="1"/>
    <d v="2024-03-22T00:00:00"/>
    <s v="Day 2"/>
    <x v="126"/>
    <x v="113"/>
    <x v="89"/>
    <x v="2"/>
    <x v="7"/>
    <m/>
    <s v="Shark Spotted Gully"/>
    <n v="106"/>
    <n v="5.3"/>
    <n v="5.3"/>
  </r>
  <r>
    <x v="1"/>
    <d v="2024-03-22T00:00:00"/>
    <s v="Day 2"/>
    <x v="119"/>
    <x v="107"/>
    <x v="91"/>
    <x v="4"/>
    <x v="7"/>
    <m/>
    <s v="Shark Spotted Gully"/>
    <n v="92"/>
    <n v="3.3"/>
    <n v="3.3"/>
  </r>
  <r>
    <x v="1"/>
    <d v="2024-03-22T00:00:00"/>
    <s v="Day 2"/>
    <x v="120"/>
    <x v="108"/>
    <x v="88"/>
    <x v="4"/>
    <x v="7"/>
    <m/>
    <s v="Ray Bull / Eagle"/>
    <n v="84"/>
    <n v="10.9"/>
    <n v="10.9"/>
  </r>
  <r>
    <x v="1"/>
    <d v="2024-03-22T00:00:00"/>
    <s v="Day 2"/>
    <x v="123"/>
    <x v="110"/>
    <x v="92"/>
    <x v="4"/>
    <x v="21"/>
    <m/>
    <m/>
    <m/>
    <s v=""/>
    <s v=""/>
  </r>
  <r>
    <x v="1"/>
    <d v="2024-03-22T00:00:00"/>
    <s v="Day 2"/>
    <x v="122"/>
    <x v="109"/>
    <x v="50"/>
    <x v="4"/>
    <x v="7"/>
    <m/>
    <m/>
    <m/>
    <s v=""/>
    <s v=""/>
  </r>
  <r>
    <x v="1"/>
    <d v="2024-03-22T00:00:00"/>
    <s v="Day 2"/>
    <x v="121"/>
    <x v="22"/>
    <x v="88"/>
    <x v="2"/>
    <x v="7"/>
    <m/>
    <m/>
    <m/>
    <s v=""/>
    <s v=""/>
  </r>
  <r>
    <x v="1"/>
    <d v="2024-03-22T00:00:00"/>
    <s v="Day 2"/>
    <x v="125"/>
    <x v="112"/>
    <x v="92"/>
    <x v="4"/>
    <x v="7"/>
    <m/>
    <m/>
    <m/>
    <s v=""/>
    <s v=""/>
  </r>
  <r>
    <x v="2"/>
    <d v="2024-03-23T00:00:00"/>
    <s v="Day 3"/>
    <x v="3"/>
    <x v="3"/>
    <x v="3"/>
    <x v="2"/>
    <x v="1"/>
    <m/>
    <s v="Shark Spotted Gully"/>
    <n v="87"/>
    <n v="2.7"/>
    <n v="2.7"/>
  </r>
  <r>
    <x v="2"/>
    <d v="2024-03-23T00:00:00"/>
    <s v="Day 3"/>
    <x v="4"/>
    <x v="4"/>
    <x v="0"/>
    <x v="3"/>
    <x v="1"/>
    <m/>
    <m/>
    <m/>
    <s v=""/>
    <s v=""/>
  </r>
  <r>
    <x v="2"/>
    <d v="2024-03-23T00:00:00"/>
    <s v="Day 3"/>
    <x v="2"/>
    <x v="2"/>
    <x v="2"/>
    <x v="2"/>
    <x v="1"/>
    <m/>
    <m/>
    <m/>
    <s v=""/>
    <s v=""/>
  </r>
  <r>
    <x v="2"/>
    <d v="2024-03-23T00:00:00"/>
    <s v="Day 3"/>
    <x v="13"/>
    <x v="13"/>
    <x v="6"/>
    <x v="4"/>
    <x v="2"/>
    <m/>
    <m/>
    <m/>
    <s v=""/>
    <s v=""/>
  </r>
  <r>
    <x v="2"/>
    <d v="2024-03-23T00:00:00"/>
    <s v="Day 3"/>
    <x v="7"/>
    <x v="7"/>
    <x v="6"/>
    <x v="5"/>
    <x v="2"/>
    <m/>
    <m/>
    <m/>
    <s v=""/>
    <s v=""/>
  </r>
  <r>
    <x v="2"/>
    <d v="2024-03-23T00:00:00"/>
    <s v="Day 3"/>
    <x v="8"/>
    <x v="8"/>
    <x v="7"/>
    <x v="3"/>
    <x v="2"/>
    <m/>
    <m/>
    <m/>
    <s v=""/>
    <s v=""/>
  </r>
  <r>
    <x v="2"/>
    <d v="2024-03-23T00:00:00"/>
    <s v="Day 3"/>
    <x v="5"/>
    <x v="5"/>
    <x v="4"/>
    <x v="4"/>
    <x v="2"/>
    <m/>
    <m/>
    <m/>
    <s v=""/>
    <s v=""/>
  </r>
  <r>
    <x v="2"/>
    <d v="2024-03-23T00:00:00"/>
    <s v="Day 3"/>
    <x v="6"/>
    <x v="6"/>
    <x v="5"/>
    <x v="4"/>
    <x v="3"/>
    <m/>
    <s v="Shark Spotted Gully"/>
    <n v="156"/>
    <n v="19.899999999999999"/>
    <n v="19.899999999999999"/>
  </r>
  <r>
    <x v="2"/>
    <d v="2024-03-23T00:00:00"/>
    <s v="Day 3"/>
    <x v="9"/>
    <x v="9"/>
    <x v="8"/>
    <x v="4"/>
    <x v="2"/>
    <m/>
    <s v="Shark Cow / Sevengill"/>
    <n v="162"/>
    <n v="58.3"/>
    <n v="58.3"/>
  </r>
  <r>
    <x v="2"/>
    <d v="2024-03-23T00:00:00"/>
    <s v="Day 3"/>
    <x v="18"/>
    <x v="18"/>
    <x v="14"/>
    <x v="3"/>
    <x v="9"/>
    <m/>
    <s v="Shark Spotted Gully"/>
    <n v="148"/>
    <n v="16.600000000000001"/>
    <n v="16.600000000000001"/>
  </r>
  <r>
    <x v="2"/>
    <d v="2024-03-23T00:00:00"/>
    <s v="Day 3"/>
    <x v="18"/>
    <x v="18"/>
    <x v="14"/>
    <x v="3"/>
    <x v="9"/>
    <m/>
    <s v="Shark Spotted Gully"/>
    <n v="98"/>
    <n v="4"/>
    <n v="4"/>
  </r>
  <r>
    <x v="2"/>
    <d v="2024-03-23T00:00:00"/>
    <s v="Day 3"/>
    <x v="23"/>
    <x v="22"/>
    <x v="18"/>
    <x v="3"/>
    <x v="6"/>
    <m/>
    <s v="Shark Spotted Gully"/>
    <n v="101"/>
    <n v="4.5"/>
    <n v="4.5"/>
  </r>
  <r>
    <x v="2"/>
    <d v="2024-03-23T00:00:00"/>
    <s v="Day 3"/>
    <x v="23"/>
    <x v="22"/>
    <x v="18"/>
    <x v="3"/>
    <x v="6"/>
    <m/>
    <s v="Shark Spotted Gully"/>
    <n v="79"/>
    <n v="1.9"/>
    <n v="1.9"/>
  </r>
  <r>
    <x v="2"/>
    <d v="2024-03-23T00:00:00"/>
    <s v="Day 3"/>
    <x v="22"/>
    <x v="8"/>
    <x v="17"/>
    <x v="2"/>
    <x v="10"/>
    <m/>
    <s v="Shark Spotted Gully"/>
    <n v="93"/>
    <n v="3.4"/>
    <n v="3.4"/>
  </r>
  <r>
    <x v="2"/>
    <d v="2024-03-23T00:00:00"/>
    <s v="Day 3"/>
    <x v="21"/>
    <x v="21"/>
    <x v="16"/>
    <x v="4"/>
    <x v="6"/>
    <m/>
    <s v="Shark Spotted Gully"/>
    <n v="141"/>
    <n v="14.1"/>
    <n v="14.1"/>
  </r>
  <r>
    <x v="2"/>
    <d v="2024-03-23T00:00:00"/>
    <s v="Day 3"/>
    <x v="17"/>
    <x v="17"/>
    <x v="13"/>
    <x v="4"/>
    <x v="8"/>
    <m/>
    <m/>
    <m/>
    <s v=""/>
    <s v=""/>
  </r>
  <r>
    <x v="2"/>
    <d v="2024-03-23T00:00:00"/>
    <s v="Day 3"/>
    <x v="20"/>
    <x v="20"/>
    <x v="14"/>
    <x v="4"/>
    <x v="9"/>
    <m/>
    <m/>
    <m/>
    <s v=""/>
    <s v=""/>
  </r>
  <r>
    <x v="2"/>
    <d v="2024-03-23T00:00:00"/>
    <s v="Day 3"/>
    <x v="19"/>
    <x v="19"/>
    <x v="15"/>
    <x v="5"/>
    <x v="6"/>
    <m/>
    <m/>
    <m/>
    <s v=""/>
    <s v=""/>
  </r>
  <r>
    <x v="2"/>
    <d v="2024-03-23T00:00:00"/>
    <s v="Day 3"/>
    <x v="30"/>
    <x v="29"/>
    <x v="20"/>
    <x v="2"/>
    <x v="11"/>
    <m/>
    <s v="Guitarfish - Lesser"/>
    <n v="87"/>
    <n v="2.4"/>
    <n v="2.4"/>
  </r>
  <r>
    <x v="2"/>
    <d v="2024-03-23T00:00:00"/>
    <s v="Day 3"/>
    <x v="30"/>
    <x v="29"/>
    <x v="20"/>
    <x v="2"/>
    <x v="11"/>
    <m/>
    <s v="Shark Spotted Gully"/>
    <n v="89"/>
    <n v="2.9"/>
    <n v="2.9"/>
  </r>
  <r>
    <x v="2"/>
    <d v="2024-03-23T00:00:00"/>
    <s v="Day 3"/>
    <x v="30"/>
    <x v="29"/>
    <x v="20"/>
    <x v="2"/>
    <x v="11"/>
    <m/>
    <s v="Shark Spotted Gully"/>
    <n v="84"/>
    <n v="2.4"/>
    <n v="2.4"/>
  </r>
  <r>
    <x v="2"/>
    <d v="2024-03-23T00:00:00"/>
    <s v="Day 3"/>
    <x v="30"/>
    <x v="29"/>
    <x v="20"/>
    <x v="2"/>
    <x v="11"/>
    <m/>
    <s v="Shark Spotted Gully"/>
    <n v="113"/>
    <n v="6.6"/>
    <n v="6.6"/>
  </r>
  <r>
    <x v="2"/>
    <d v="2024-03-23T00:00:00"/>
    <s v="Day 3"/>
    <x v="30"/>
    <x v="29"/>
    <x v="20"/>
    <x v="2"/>
    <x v="11"/>
    <m/>
    <s v="Shark Spotted Gully"/>
    <n v="116"/>
    <n v="7.2"/>
    <n v="7.2"/>
  </r>
  <r>
    <x v="2"/>
    <d v="2024-03-23T00:00:00"/>
    <s v="Day 3"/>
    <x v="30"/>
    <x v="29"/>
    <x v="20"/>
    <x v="2"/>
    <x v="11"/>
    <m/>
    <s v="Shark Spotted Gully"/>
    <n v="91"/>
    <n v="3.1"/>
    <n v="3.1"/>
  </r>
  <r>
    <x v="2"/>
    <d v="2024-03-23T00:00:00"/>
    <s v="Day 3"/>
    <x v="27"/>
    <x v="26"/>
    <x v="20"/>
    <x v="10"/>
    <x v="11"/>
    <m/>
    <s v="Shark Spotted Gully"/>
    <n v="99"/>
    <n v="4.2"/>
    <n v="4.2"/>
  </r>
  <r>
    <x v="2"/>
    <d v="2024-03-23T00:00:00"/>
    <s v="Day 3"/>
    <x v="27"/>
    <x v="26"/>
    <x v="20"/>
    <x v="10"/>
    <x v="11"/>
    <m/>
    <s v="Shark Spotted Gully"/>
    <n v="92"/>
    <n v="3.3"/>
    <n v="3.3"/>
  </r>
  <r>
    <x v="2"/>
    <d v="2024-03-23T00:00:00"/>
    <s v="Day 3"/>
    <x v="27"/>
    <x v="26"/>
    <x v="20"/>
    <x v="10"/>
    <x v="11"/>
    <m/>
    <s v="Shark Spotted Gully"/>
    <n v="151"/>
    <n v="17.8"/>
    <n v="17.8"/>
  </r>
  <r>
    <x v="2"/>
    <d v="2024-03-23T00:00:00"/>
    <s v="Day 3"/>
    <x v="27"/>
    <x v="26"/>
    <x v="20"/>
    <x v="10"/>
    <x v="11"/>
    <m/>
    <s v="Shark Spotted Gully"/>
    <n v="82"/>
    <n v="2.2000000000000002"/>
    <n v="2.2000000000000002"/>
  </r>
  <r>
    <x v="2"/>
    <d v="2024-03-23T00:00:00"/>
    <s v="Day 3"/>
    <x v="28"/>
    <x v="27"/>
    <x v="22"/>
    <x v="2"/>
    <x v="11"/>
    <m/>
    <s v="Shark Copper (Female)"/>
    <n v="140"/>
    <n v="36.799999999999997"/>
    <n v="36.799999999999997"/>
  </r>
  <r>
    <x v="2"/>
    <d v="2024-03-23T00:00:00"/>
    <s v="Day 3"/>
    <x v="28"/>
    <x v="27"/>
    <x v="22"/>
    <x v="2"/>
    <x v="11"/>
    <m/>
    <s v="Shark Spotted Gully"/>
    <n v="100"/>
    <n v="4.3"/>
    <n v="4.3"/>
  </r>
  <r>
    <x v="2"/>
    <d v="2024-03-23T00:00:00"/>
    <s v="Day 3"/>
    <x v="28"/>
    <x v="27"/>
    <x v="22"/>
    <x v="2"/>
    <x v="11"/>
    <m/>
    <s v="Shark Spotted Gully"/>
    <n v="127"/>
    <n v="9.8000000000000007"/>
    <n v="9.8000000000000007"/>
  </r>
  <r>
    <x v="2"/>
    <d v="2024-03-23T00:00:00"/>
    <s v="Day 3"/>
    <x v="28"/>
    <x v="27"/>
    <x v="22"/>
    <x v="2"/>
    <x v="11"/>
    <m/>
    <s v="Shark Spotted Gully"/>
    <n v="122"/>
    <n v="8.6"/>
    <n v="8.6"/>
  </r>
  <r>
    <x v="2"/>
    <d v="2024-03-23T00:00:00"/>
    <s v="Day 3"/>
    <x v="31"/>
    <x v="30"/>
    <x v="24"/>
    <x v="4"/>
    <x v="11"/>
    <m/>
    <s v="Shark Spotted Gully"/>
    <n v="113"/>
    <n v="6.6"/>
    <n v="6.6"/>
  </r>
  <r>
    <x v="2"/>
    <d v="2024-03-23T00:00:00"/>
    <s v="Day 3"/>
    <x v="32"/>
    <x v="22"/>
    <x v="5"/>
    <x v="2"/>
    <x v="11"/>
    <m/>
    <s v="Shark Copper (Male)"/>
    <n v="192"/>
    <n v="94.5"/>
    <n v="94.5"/>
  </r>
  <r>
    <x v="2"/>
    <d v="2024-03-23T00:00:00"/>
    <s v="Day 3"/>
    <x v="26"/>
    <x v="25"/>
    <x v="21"/>
    <x v="2"/>
    <x v="11"/>
    <m/>
    <s v="Shark Copper (Female)"/>
    <n v="150"/>
    <n v="45.7"/>
    <n v="45.7"/>
  </r>
  <r>
    <x v="2"/>
    <d v="2024-03-23T00:00:00"/>
    <s v="Day 3"/>
    <x v="29"/>
    <x v="28"/>
    <x v="23"/>
    <x v="2"/>
    <x v="11"/>
    <m/>
    <s v="Shark Spotted Gully"/>
    <n v="123"/>
    <n v="8.8000000000000007"/>
    <n v="8.8000000000000007"/>
  </r>
  <r>
    <x v="2"/>
    <d v="2024-03-23T00:00:00"/>
    <s v="Day 3"/>
    <x v="39"/>
    <x v="34"/>
    <x v="31"/>
    <x v="2"/>
    <x v="13"/>
    <m/>
    <s v="Shark Copper (Female)"/>
    <n v="144"/>
    <n v="40.200000000000003"/>
    <n v="40.200000000000003"/>
  </r>
  <r>
    <x v="2"/>
    <d v="2024-03-23T00:00:00"/>
    <s v="Day 3"/>
    <x v="39"/>
    <x v="34"/>
    <x v="31"/>
    <x v="2"/>
    <x v="13"/>
    <m/>
    <s v="Shark Spotted Gully"/>
    <n v="150"/>
    <n v="17.399999999999999"/>
    <n v="17.399999999999999"/>
  </r>
  <r>
    <x v="2"/>
    <d v="2024-03-23T00:00:00"/>
    <s v="Day 3"/>
    <x v="39"/>
    <x v="34"/>
    <x v="31"/>
    <x v="2"/>
    <x v="13"/>
    <m/>
    <s v="Shark Spotted Gully"/>
    <n v="106"/>
    <n v="5.3"/>
    <n v="5.3"/>
  </r>
  <r>
    <x v="2"/>
    <d v="2024-03-23T00:00:00"/>
    <s v="Day 3"/>
    <x v="36"/>
    <x v="32"/>
    <x v="28"/>
    <x v="4"/>
    <x v="13"/>
    <m/>
    <s v="Shark Spotted Gully"/>
    <n v="130"/>
    <n v="10.7"/>
    <n v="10.7"/>
  </r>
  <r>
    <x v="2"/>
    <d v="2024-03-23T00:00:00"/>
    <s v="Day 3"/>
    <x v="36"/>
    <x v="32"/>
    <x v="28"/>
    <x v="4"/>
    <x v="13"/>
    <m/>
    <s v="Ray Bull / Eagle"/>
    <n v="72"/>
    <n v="6.8"/>
    <n v="6.8"/>
  </r>
  <r>
    <x v="2"/>
    <d v="2024-03-23T00:00:00"/>
    <s v="Day 3"/>
    <x v="34"/>
    <x v="20"/>
    <x v="26"/>
    <x v="1"/>
    <x v="13"/>
    <m/>
    <s v="Shark Spotted Gully"/>
    <n v="137"/>
    <n v="12.8"/>
    <n v="12.8"/>
  </r>
  <r>
    <x v="2"/>
    <d v="2024-03-23T00:00:00"/>
    <s v="Day 3"/>
    <x v="33"/>
    <x v="31"/>
    <x v="25"/>
    <x v="4"/>
    <x v="12"/>
    <m/>
    <s v="Shark Spotted Gully"/>
    <n v="70"/>
    <n v="1.3"/>
    <n v="1.3"/>
  </r>
  <r>
    <x v="2"/>
    <d v="2024-03-23T00:00:00"/>
    <s v="Day 3"/>
    <x v="35"/>
    <x v="22"/>
    <x v="27"/>
    <x v="4"/>
    <x v="13"/>
    <m/>
    <s v="Shark Spotted Gully"/>
    <n v="75"/>
    <n v="1.6"/>
    <n v="1.6"/>
  </r>
  <r>
    <x v="2"/>
    <d v="2024-03-23T00:00:00"/>
    <s v="Day 3"/>
    <x v="35"/>
    <x v="22"/>
    <x v="27"/>
    <x v="4"/>
    <x v="13"/>
    <m/>
    <s v="Shark Spotted Gully"/>
    <n v="90"/>
    <n v="3"/>
    <n v="3"/>
  </r>
  <r>
    <x v="2"/>
    <d v="2024-03-23T00:00:00"/>
    <s v="Day 3"/>
    <x v="37"/>
    <x v="22"/>
    <x v="29"/>
    <x v="2"/>
    <x v="6"/>
    <m/>
    <s v="Ray Bull / Eagle"/>
    <n v="65"/>
    <n v="5"/>
    <n v="5"/>
  </r>
  <r>
    <x v="2"/>
    <d v="2024-03-23T00:00:00"/>
    <s v="Day 3"/>
    <x v="41"/>
    <x v="36"/>
    <x v="33"/>
    <x v="2"/>
    <x v="14"/>
    <m/>
    <m/>
    <m/>
    <s v=""/>
    <s v=""/>
  </r>
  <r>
    <x v="2"/>
    <d v="2024-03-23T00:00:00"/>
    <s v="Day 3"/>
    <x v="38"/>
    <x v="33"/>
    <x v="30"/>
    <x v="3"/>
    <x v="13"/>
    <m/>
    <m/>
    <m/>
    <s v=""/>
    <s v=""/>
  </r>
  <r>
    <x v="2"/>
    <d v="2024-03-23T00:00:00"/>
    <s v="Day 3"/>
    <x v="40"/>
    <x v="35"/>
    <x v="32"/>
    <x v="3"/>
    <x v="6"/>
    <m/>
    <m/>
    <m/>
    <s v=""/>
    <s v=""/>
  </r>
  <r>
    <x v="2"/>
    <d v="2024-03-23T00:00:00"/>
    <s v="Day 3"/>
    <x v="43"/>
    <x v="7"/>
    <x v="35"/>
    <x v="4"/>
    <x v="15"/>
    <m/>
    <s v="Shark Spotted Gully"/>
    <n v="112"/>
    <n v="6.4"/>
    <n v="6.4"/>
  </r>
  <r>
    <x v="2"/>
    <d v="2024-03-23T00:00:00"/>
    <s v="Day 3"/>
    <x v="45"/>
    <x v="39"/>
    <x v="37"/>
    <x v="2"/>
    <x v="15"/>
    <m/>
    <s v="Shark Spotted Gully"/>
    <n v="107"/>
    <n v="5.5"/>
    <n v="5.5"/>
  </r>
  <r>
    <x v="2"/>
    <d v="2024-03-23T00:00:00"/>
    <s v="Day 3"/>
    <x v="48"/>
    <x v="41"/>
    <x v="36"/>
    <x v="2"/>
    <x v="8"/>
    <m/>
    <s v="Shark Spotted Gully"/>
    <n v="149"/>
    <n v="17"/>
    <n v="17"/>
  </r>
  <r>
    <x v="2"/>
    <d v="2024-03-23T00:00:00"/>
    <s v="Day 3"/>
    <x v="46"/>
    <x v="40"/>
    <x v="38"/>
    <x v="2"/>
    <x v="8"/>
    <m/>
    <m/>
    <m/>
    <s v=""/>
    <s v=""/>
  </r>
  <r>
    <x v="2"/>
    <d v="2024-03-23T00:00:00"/>
    <s v="Day 3"/>
    <x v="42"/>
    <x v="37"/>
    <x v="34"/>
    <x v="2"/>
    <x v="8"/>
    <m/>
    <m/>
    <m/>
    <s v=""/>
    <s v=""/>
  </r>
  <r>
    <x v="2"/>
    <d v="2024-03-23T00:00:00"/>
    <s v="Day 3"/>
    <x v="44"/>
    <x v="38"/>
    <x v="36"/>
    <x v="2"/>
    <x v="8"/>
    <m/>
    <m/>
    <m/>
    <s v=""/>
    <s v=""/>
  </r>
  <r>
    <x v="2"/>
    <d v="2024-03-23T00:00:00"/>
    <s v="Day 3"/>
    <x v="47"/>
    <x v="37"/>
    <x v="39"/>
    <x v="4"/>
    <x v="8"/>
    <m/>
    <m/>
    <m/>
    <s v=""/>
    <s v=""/>
  </r>
  <r>
    <x v="2"/>
    <d v="2024-03-23T00:00:00"/>
    <s v="Day 3"/>
    <x v="55"/>
    <x v="48"/>
    <x v="43"/>
    <x v="3"/>
    <x v="10"/>
    <m/>
    <s v="Guitarfish - Lesser"/>
    <n v="82"/>
    <n v="2"/>
    <n v="2"/>
  </r>
  <r>
    <x v="2"/>
    <d v="2024-03-23T00:00:00"/>
    <s v="Day 3"/>
    <x v="55"/>
    <x v="48"/>
    <x v="43"/>
    <x v="3"/>
    <x v="10"/>
    <m/>
    <s v="Shark Spotted Gully"/>
    <n v="113"/>
    <n v="6.6"/>
    <n v="6.6"/>
  </r>
  <r>
    <x v="2"/>
    <d v="2024-03-23T00:00:00"/>
    <s v="Day 3"/>
    <x v="55"/>
    <x v="48"/>
    <x v="43"/>
    <x v="3"/>
    <x v="10"/>
    <m/>
    <s v="Shark Spotted Gully"/>
    <n v="81"/>
    <n v="2.1"/>
    <n v="2.1"/>
  </r>
  <r>
    <x v="2"/>
    <d v="2024-03-23T00:00:00"/>
    <s v="Day 3"/>
    <x v="49"/>
    <x v="42"/>
    <x v="40"/>
    <x v="4"/>
    <x v="10"/>
    <m/>
    <s v="Guitarfish - Lesser"/>
    <n v="71"/>
    <n v="1.3"/>
    <n v="1.3"/>
  </r>
  <r>
    <x v="2"/>
    <d v="2024-03-23T00:00:00"/>
    <s v="Day 3"/>
    <x v="49"/>
    <x v="42"/>
    <x v="40"/>
    <x v="4"/>
    <x v="10"/>
    <m/>
    <s v="Shark Spotted Gully"/>
    <n v="88"/>
    <n v="2.8"/>
    <n v="2.8"/>
  </r>
  <r>
    <x v="2"/>
    <d v="2024-03-23T00:00:00"/>
    <s v="Day 3"/>
    <x v="49"/>
    <x v="42"/>
    <x v="40"/>
    <x v="4"/>
    <x v="10"/>
    <m/>
    <s v="Shark Spotted Gully"/>
    <n v="78"/>
    <n v="1.9"/>
    <n v="1.9"/>
  </r>
  <r>
    <x v="2"/>
    <d v="2024-03-23T00:00:00"/>
    <s v="Day 3"/>
    <x v="53"/>
    <x v="46"/>
    <x v="44"/>
    <x v="2"/>
    <x v="10"/>
    <m/>
    <s v="Shark Spotted Gully"/>
    <n v="139"/>
    <n v="13.4"/>
    <n v="13.4"/>
  </r>
  <r>
    <x v="2"/>
    <d v="2024-03-23T00:00:00"/>
    <s v="Day 3"/>
    <x v="50"/>
    <x v="43"/>
    <x v="41"/>
    <x v="4"/>
    <x v="10"/>
    <m/>
    <s v="Shark Spotted Gully"/>
    <n v="94"/>
    <n v="3.5"/>
    <n v="3.5"/>
  </r>
  <r>
    <x v="2"/>
    <d v="2024-03-23T00:00:00"/>
    <s v="Day 3"/>
    <x v="52"/>
    <x v="45"/>
    <x v="43"/>
    <x v="4"/>
    <x v="16"/>
    <m/>
    <s v="Catfish - Sea Black"/>
    <n v="41"/>
    <n v="1.1000000000000001"/>
    <n v="1.1000000000000001"/>
  </r>
  <r>
    <x v="2"/>
    <d v="2024-03-23T00:00:00"/>
    <s v="Day 3"/>
    <x v="52"/>
    <x v="45"/>
    <x v="43"/>
    <x v="4"/>
    <x v="16"/>
    <m/>
    <s v="Shark Hound Smooth"/>
    <n v="69"/>
    <n v="1"/>
    <n v="1"/>
  </r>
  <r>
    <x v="2"/>
    <d v="2024-03-23T00:00:00"/>
    <s v="Day 3"/>
    <x v="54"/>
    <x v="47"/>
    <x v="45"/>
    <x v="4"/>
    <x v="10"/>
    <m/>
    <s v="Shark Spotted Gully"/>
    <n v="152"/>
    <n v="18.2"/>
    <n v="18.2"/>
  </r>
  <r>
    <x v="2"/>
    <d v="2024-03-23T00:00:00"/>
    <s v="Day 3"/>
    <x v="54"/>
    <x v="47"/>
    <x v="45"/>
    <x v="4"/>
    <x v="10"/>
    <m/>
    <s v="Shark Spotted Gully"/>
    <n v="118"/>
    <n v="7.6"/>
    <n v="7.6"/>
  </r>
  <r>
    <x v="2"/>
    <d v="2024-03-23T00:00:00"/>
    <s v="Day 3"/>
    <x v="51"/>
    <x v="44"/>
    <x v="42"/>
    <x v="4"/>
    <x v="10"/>
    <m/>
    <m/>
    <m/>
    <s v=""/>
    <s v=""/>
  </r>
  <r>
    <x v="2"/>
    <d v="2024-03-23T00:00:00"/>
    <s v="Day 3"/>
    <x v="75"/>
    <x v="67"/>
    <x v="59"/>
    <x v="2"/>
    <x v="18"/>
    <m/>
    <s v="Shark Copper (Male)"/>
    <n v="155"/>
    <n v="48.6"/>
    <n v="48.6"/>
  </r>
  <r>
    <x v="2"/>
    <d v="2024-03-23T00:00:00"/>
    <s v="Day 3"/>
    <x v="75"/>
    <x v="67"/>
    <x v="59"/>
    <x v="2"/>
    <x v="18"/>
    <m/>
    <s v="Shark Spotted Gully"/>
    <n v="109"/>
    <n v="5.8"/>
    <n v="5.8"/>
  </r>
  <r>
    <x v="2"/>
    <d v="2024-03-23T00:00:00"/>
    <s v="Day 3"/>
    <x v="75"/>
    <x v="67"/>
    <x v="59"/>
    <x v="2"/>
    <x v="18"/>
    <m/>
    <s v="Shark Spotted Gully"/>
    <n v="113"/>
    <n v="6.6"/>
    <n v="6.6"/>
  </r>
  <r>
    <x v="2"/>
    <d v="2024-03-23T00:00:00"/>
    <s v="Day 3"/>
    <x v="75"/>
    <x v="67"/>
    <x v="59"/>
    <x v="2"/>
    <x v="18"/>
    <m/>
    <s v="Shark Spotted Gully"/>
    <n v="159"/>
    <n v="21.3"/>
    <n v="21.3"/>
  </r>
  <r>
    <x v="2"/>
    <d v="2024-03-23T00:00:00"/>
    <s v="Day 3"/>
    <x v="72"/>
    <x v="64"/>
    <x v="57"/>
    <x v="2"/>
    <x v="9"/>
    <m/>
    <s v="Shark Spotted Gully"/>
    <n v="144"/>
    <n v="15.1"/>
    <n v="15.1"/>
  </r>
  <r>
    <x v="2"/>
    <d v="2024-03-23T00:00:00"/>
    <s v="Day 3"/>
    <x v="76"/>
    <x v="68"/>
    <x v="54"/>
    <x v="3"/>
    <x v="9"/>
    <m/>
    <s v="Shark Spotted Gully"/>
    <n v="108"/>
    <n v="5.6"/>
    <n v="5.6"/>
  </r>
  <r>
    <x v="2"/>
    <d v="2024-03-23T00:00:00"/>
    <s v="Day 3"/>
    <x v="74"/>
    <x v="66"/>
    <x v="58"/>
    <x v="3"/>
    <x v="9"/>
    <m/>
    <s v="Shark Spotted Gully"/>
    <n v="127"/>
    <n v="9.8000000000000007"/>
    <n v="9.8000000000000007"/>
  </r>
  <r>
    <x v="2"/>
    <d v="2024-03-23T00:00:00"/>
    <s v="Day 3"/>
    <x v="70"/>
    <x v="62"/>
    <x v="56"/>
    <x v="4"/>
    <x v="9"/>
    <m/>
    <s v="Shark Spotted Gully"/>
    <n v="142"/>
    <n v="14.4"/>
    <n v="14.4"/>
  </r>
  <r>
    <x v="2"/>
    <d v="2024-03-23T00:00:00"/>
    <s v="Day 3"/>
    <x v="71"/>
    <x v="63"/>
    <x v="54"/>
    <x v="3"/>
    <x v="9"/>
    <m/>
    <s v="Shark Spotted Gully"/>
    <n v="161"/>
    <n v="22.2"/>
    <n v="22.2"/>
  </r>
  <r>
    <x v="2"/>
    <d v="2024-03-23T00:00:00"/>
    <s v="Day 3"/>
    <x v="73"/>
    <x v="65"/>
    <x v="54"/>
    <x v="4"/>
    <x v="9"/>
    <m/>
    <s v="Ray Blue (Female)"/>
    <n v="74"/>
    <n v="19.2"/>
    <n v="19.2"/>
  </r>
  <r>
    <x v="2"/>
    <d v="2024-03-23T00:00:00"/>
    <s v="Day 3"/>
    <x v="73"/>
    <x v="65"/>
    <x v="54"/>
    <x v="4"/>
    <x v="9"/>
    <m/>
    <s v="Guitarfish - Lesser"/>
    <n v="81"/>
    <n v="1.9"/>
    <n v="1.9"/>
  </r>
  <r>
    <x v="2"/>
    <d v="2024-03-23T00:00:00"/>
    <s v="Day 3"/>
    <x v="62"/>
    <x v="55"/>
    <x v="47"/>
    <x v="2"/>
    <x v="17"/>
    <m/>
    <s v="Guitarfish - Lesser"/>
    <n v="73"/>
    <n v="1.4"/>
    <n v="1.4"/>
  </r>
  <r>
    <x v="2"/>
    <d v="2024-03-23T00:00:00"/>
    <s v="Day 3"/>
    <x v="62"/>
    <x v="55"/>
    <x v="47"/>
    <x v="2"/>
    <x v="17"/>
    <m/>
    <s v="Shark Cow / Sevengill"/>
    <n v="103"/>
    <n v="13.2"/>
    <n v="13.2"/>
  </r>
  <r>
    <x v="2"/>
    <d v="2024-03-23T00:00:00"/>
    <s v="Day 3"/>
    <x v="62"/>
    <x v="55"/>
    <x v="47"/>
    <x v="2"/>
    <x v="17"/>
    <m/>
    <s v="Shark Spotted Gully"/>
    <n v="125"/>
    <n v="9.3000000000000007"/>
    <n v="9.3000000000000007"/>
  </r>
  <r>
    <x v="2"/>
    <d v="2024-03-23T00:00:00"/>
    <s v="Day 3"/>
    <x v="62"/>
    <x v="55"/>
    <x v="47"/>
    <x v="2"/>
    <x v="17"/>
    <m/>
    <s v="Shark Spotted Gully"/>
    <n v="121"/>
    <n v="8.3000000000000007"/>
    <n v="8.3000000000000007"/>
  </r>
  <r>
    <x v="2"/>
    <d v="2024-03-23T00:00:00"/>
    <s v="Day 3"/>
    <x v="62"/>
    <x v="55"/>
    <x v="47"/>
    <x v="2"/>
    <x v="17"/>
    <m/>
    <s v="Shark Spotted Gully"/>
    <n v="118"/>
    <n v="7.6"/>
    <n v="7.6"/>
  </r>
  <r>
    <x v="2"/>
    <d v="2024-03-23T00:00:00"/>
    <s v="Day 3"/>
    <x v="62"/>
    <x v="55"/>
    <x v="47"/>
    <x v="2"/>
    <x v="17"/>
    <m/>
    <s v="Shark Spotted Gully"/>
    <n v="156"/>
    <n v="19.899999999999999"/>
    <n v="19.899999999999999"/>
  </r>
  <r>
    <x v="2"/>
    <d v="2024-03-23T00:00:00"/>
    <s v="Day 3"/>
    <x v="61"/>
    <x v="54"/>
    <x v="47"/>
    <x v="1"/>
    <x v="17"/>
    <m/>
    <s v="Guitarfish - Lesser"/>
    <n v="82"/>
    <n v="2"/>
    <n v="2"/>
  </r>
  <r>
    <x v="2"/>
    <d v="2024-03-23T00:00:00"/>
    <s v="Day 3"/>
    <x v="61"/>
    <x v="54"/>
    <x v="47"/>
    <x v="1"/>
    <x v="17"/>
    <m/>
    <s v="Shark Hound Smooth"/>
    <n v="100"/>
    <n v="3.7"/>
    <n v="3.7"/>
  </r>
  <r>
    <x v="2"/>
    <d v="2024-03-23T00:00:00"/>
    <s v="Day 3"/>
    <x v="61"/>
    <x v="54"/>
    <x v="47"/>
    <x v="1"/>
    <x v="17"/>
    <m/>
    <s v="Shark Spotted Gully"/>
    <n v="154"/>
    <n v="19.100000000000001"/>
    <n v="19.100000000000001"/>
  </r>
  <r>
    <x v="2"/>
    <d v="2024-03-23T00:00:00"/>
    <s v="Day 3"/>
    <x v="61"/>
    <x v="54"/>
    <x v="47"/>
    <x v="1"/>
    <x v="17"/>
    <m/>
    <s v="Shark Spotted Gully"/>
    <n v="123"/>
    <n v="8.8000000000000007"/>
    <n v="8.8000000000000007"/>
  </r>
  <r>
    <x v="2"/>
    <d v="2024-03-23T00:00:00"/>
    <s v="Day 3"/>
    <x v="61"/>
    <x v="54"/>
    <x v="47"/>
    <x v="1"/>
    <x v="17"/>
    <m/>
    <s v="Shark Spotted Gully"/>
    <n v="142"/>
    <n v="14.4"/>
    <n v="14.4"/>
  </r>
  <r>
    <x v="2"/>
    <d v="2024-03-23T00:00:00"/>
    <s v="Day 3"/>
    <x v="61"/>
    <x v="54"/>
    <x v="47"/>
    <x v="1"/>
    <x v="17"/>
    <m/>
    <s v="Shark Spotted Gully"/>
    <n v="101"/>
    <n v="4.5"/>
    <n v="4.5"/>
  </r>
  <r>
    <x v="2"/>
    <d v="2024-03-23T00:00:00"/>
    <s v="Day 3"/>
    <x v="63"/>
    <x v="56"/>
    <x v="50"/>
    <x v="2"/>
    <x v="14"/>
    <m/>
    <s v="Shark Spotted Gully"/>
    <n v="96"/>
    <n v="3.8"/>
    <n v="3.8"/>
  </r>
  <r>
    <x v="2"/>
    <d v="2024-03-23T00:00:00"/>
    <s v="Day 3"/>
    <x v="65"/>
    <x v="57"/>
    <x v="52"/>
    <x v="2"/>
    <x v="14"/>
    <m/>
    <s v="Ray Bull / Eagle"/>
    <n v="77"/>
    <n v="8.4"/>
    <n v="8.4"/>
  </r>
  <r>
    <x v="2"/>
    <d v="2024-03-23T00:00:00"/>
    <s v="Day 3"/>
    <x v="66"/>
    <x v="58"/>
    <x v="53"/>
    <x v="2"/>
    <x v="14"/>
    <m/>
    <m/>
    <m/>
    <s v=""/>
    <s v=""/>
  </r>
  <r>
    <x v="2"/>
    <d v="2024-03-23T00:00:00"/>
    <s v="Day 3"/>
    <x v="64"/>
    <x v="36"/>
    <x v="51"/>
    <x v="4"/>
    <x v="14"/>
    <m/>
    <m/>
    <m/>
    <s v=""/>
    <s v=""/>
  </r>
  <r>
    <x v="2"/>
    <d v="2024-03-23T00:00:00"/>
    <s v="Day 3"/>
    <x v="67"/>
    <x v="59"/>
    <x v="48"/>
    <x v="2"/>
    <x v="14"/>
    <m/>
    <m/>
    <m/>
    <s v=""/>
    <s v=""/>
  </r>
  <r>
    <x v="2"/>
    <d v="2024-03-23T00:00:00"/>
    <s v="Day 3"/>
    <x v="92"/>
    <x v="45"/>
    <x v="33"/>
    <x v="2"/>
    <x v="4"/>
    <m/>
    <s v="Shark Spotted Gully"/>
    <n v="141"/>
    <n v="14.1"/>
    <n v="14.1"/>
  </r>
  <r>
    <x v="2"/>
    <d v="2024-03-23T00:00:00"/>
    <s v="Day 3"/>
    <x v="95"/>
    <x v="85"/>
    <x v="73"/>
    <x v="2"/>
    <x v="4"/>
    <m/>
    <s v="Shark Spotted Gully"/>
    <n v="109"/>
    <n v="5.8"/>
    <n v="5.8"/>
  </r>
  <r>
    <x v="2"/>
    <d v="2024-03-23T00:00:00"/>
    <s v="Day 3"/>
    <x v="89"/>
    <x v="80"/>
    <x v="68"/>
    <x v="2"/>
    <x v="4"/>
    <s v="Kob"/>
    <m/>
    <n v="76"/>
    <n v="4.5999999999999996"/>
    <n v="4.5999999999999996"/>
  </r>
  <r>
    <x v="2"/>
    <d v="2024-03-23T00:00:00"/>
    <s v="Day 3"/>
    <x v="90"/>
    <x v="81"/>
    <x v="69"/>
    <x v="2"/>
    <x v="4"/>
    <m/>
    <m/>
    <m/>
    <s v=""/>
    <s v=""/>
  </r>
  <r>
    <x v="2"/>
    <d v="2024-03-23T00:00:00"/>
    <s v="Day 3"/>
    <x v="94"/>
    <x v="84"/>
    <x v="72"/>
    <x v="2"/>
    <x v="4"/>
    <m/>
    <m/>
    <m/>
    <s v=""/>
    <s v=""/>
  </r>
  <r>
    <x v="2"/>
    <d v="2024-03-23T00:00:00"/>
    <s v="Day 3"/>
    <x v="93"/>
    <x v="83"/>
    <x v="71"/>
    <x v="2"/>
    <x v="4"/>
    <m/>
    <m/>
    <m/>
    <s v=""/>
    <s v=""/>
  </r>
  <r>
    <x v="2"/>
    <d v="2024-03-23T00:00:00"/>
    <s v="Day 3"/>
    <x v="91"/>
    <x v="82"/>
    <x v="70"/>
    <x v="2"/>
    <x v="4"/>
    <m/>
    <m/>
    <m/>
    <s v=""/>
    <s v=""/>
  </r>
  <r>
    <x v="2"/>
    <d v="2024-03-23T00:00:00"/>
    <s v="Day 3"/>
    <x v="80"/>
    <x v="71"/>
    <x v="63"/>
    <x v="4"/>
    <x v="10"/>
    <m/>
    <m/>
    <m/>
    <s v=""/>
    <s v=""/>
  </r>
  <r>
    <x v="2"/>
    <d v="2024-03-23T00:00:00"/>
    <s v="Day 3"/>
    <x v="83"/>
    <x v="74"/>
    <x v="65"/>
    <x v="4"/>
    <x v="3"/>
    <m/>
    <s v="Shark Spotted Gully"/>
    <n v="115"/>
    <n v="7"/>
    <n v="7"/>
  </r>
  <r>
    <x v="2"/>
    <d v="2024-03-23T00:00:00"/>
    <s v="Day 3"/>
    <x v="81"/>
    <x v="72"/>
    <x v="64"/>
    <x v="2"/>
    <x v="3"/>
    <m/>
    <s v="Shark Cow / Sevengill"/>
    <n v="117"/>
    <n v="20.100000000000001"/>
    <n v="20.100000000000001"/>
  </r>
  <r>
    <x v="2"/>
    <d v="2024-03-23T00:00:00"/>
    <s v="Day 3"/>
    <x v="78"/>
    <x v="69"/>
    <x v="61"/>
    <x v="2"/>
    <x v="3"/>
    <m/>
    <s v="Shark Cow / Sevengill"/>
    <n v="151"/>
    <n v="46.3"/>
    <n v="46.3"/>
  </r>
  <r>
    <x v="2"/>
    <d v="2024-03-23T00:00:00"/>
    <s v="Day 3"/>
    <x v="79"/>
    <x v="70"/>
    <x v="62"/>
    <x v="4"/>
    <x v="3"/>
    <m/>
    <s v="Shark Copper (Female)"/>
    <n v="151"/>
    <n v="46.6"/>
    <n v="46.6"/>
  </r>
  <r>
    <x v="2"/>
    <d v="2024-03-23T00:00:00"/>
    <s v="Day 3"/>
    <x v="79"/>
    <x v="70"/>
    <x v="62"/>
    <x v="4"/>
    <x v="3"/>
    <m/>
    <s v="Shark Spotted Gully"/>
    <n v="131"/>
    <n v="10.9"/>
    <n v="10.9"/>
  </r>
  <r>
    <x v="2"/>
    <d v="2024-03-23T00:00:00"/>
    <s v="Day 3"/>
    <x v="77"/>
    <x v="34"/>
    <x v="60"/>
    <x v="4"/>
    <x v="3"/>
    <m/>
    <s v="Shark Spotted Gully"/>
    <n v="117"/>
    <n v="7.4"/>
    <n v="7.4"/>
  </r>
  <r>
    <x v="2"/>
    <d v="2024-03-23T00:00:00"/>
    <s v="Day 3"/>
    <x v="77"/>
    <x v="34"/>
    <x v="60"/>
    <x v="4"/>
    <x v="3"/>
    <m/>
    <s v="Shark Spotted Gully"/>
    <n v="112"/>
    <n v="6.4"/>
    <n v="6.4"/>
  </r>
  <r>
    <x v="2"/>
    <d v="2024-03-23T00:00:00"/>
    <s v="Day 3"/>
    <x v="82"/>
    <x v="73"/>
    <x v="36"/>
    <x v="4"/>
    <x v="3"/>
    <m/>
    <s v="Catfish - Sea Black"/>
    <n v="41"/>
    <n v="1.1000000000000001"/>
    <n v="1.1000000000000001"/>
  </r>
  <r>
    <x v="2"/>
    <d v="2024-03-23T00:00:00"/>
    <s v="Day 3"/>
    <x v="82"/>
    <x v="73"/>
    <x v="36"/>
    <x v="4"/>
    <x v="3"/>
    <m/>
    <s v="Shark Spotted Gully"/>
    <n v="82"/>
    <n v="2.2000000000000002"/>
    <n v="2.2000000000000002"/>
  </r>
  <r>
    <x v="2"/>
    <d v="2024-03-23T00:00:00"/>
    <s v="Day 3"/>
    <x v="105"/>
    <x v="94"/>
    <x v="80"/>
    <x v="2"/>
    <x v="10"/>
    <m/>
    <s v="Shark Spotted Gully"/>
    <n v="114"/>
    <n v="6.8"/>
    <n v="6.8"/>
  </r>
  <r>
    <x v="2"/>
    <d v="2024-03-23T00:00:00"/>
    <s v="Day 3"/>
    <x v="105"/>
    <x v="94"/>
    <x v="80"/>
    <x v="2"/>
    <x v="10"/>
    <m/>
    <s v="Shark Spotted Gully"/>
    <n v="116"/>
    <n v="7.2"/>
    <n v="7.2"/>
  </r>
  <r>
    <x v="2"/>
    <d v="2024-03-23T00:00:00"/>
    <s v="Day 3"/>
    <x v="103"/>
    <x v="92"/>
    <x v="78"/>
    <x v="2"/>
    <x v="8"/>
    <m/>
    <s v="Shark Spotted Gully"/>
    <n v="83"/>
    <n v="2.2999999999999998"/>
    <n v="2.2999999999999998"/>
  </r>
  <r>
    <x v="2"/>
    <d v="2024-03-23T00:00:00"/>
    <s v="Day 3"/>
    <x v="103"/>
    <x v="92"/>
    <x v="78"/>
    <x v="2"/>
    <x v="8"/>
    <m/>
    <s v="Shark Spotted Gully"/>
    <n v="88"/>
    <n v="2.8"/>
    <n v="2.8"/>
  </r>
  <r>
    <x v="2"/>
    <d v="2024-03-23T00:00:00"/>
    <s v="Day 3"/>
    <x v="103"/>
    <x v="92"/>
    <x v="78"/>
    <x v="2"/>
    <x v="8"/>
    <m/>
    <s v="Shark Spotted Gully"/>
    <n v="123"/>
    <n v="8.8000000000000007"/>
    <n v="8.8000000000000007"/>
  </r>
  <r>
    <x v="2"/>
    <d v="2024-03-23T00:00:00"/>
    <s v="Day 3"/>
    <x v="107"/>
    <x v="96"/>
    <x v="82"/>
    <x v="3"/>
    <x v="19"/>
    <m/>
    <s v="Shark Spotted Gully"/>
    <n v="156"/>
    <n v="19.899999999999999"/>
    <n v="19.899999999999999"/>
  </r>
  <r>
    <x v="2"/>
    <d v="2024-03-23T00:00:00"/>
    <s v="Day 3"/>
    <x v="107"/>
    <x v="96"/>
    <x v="82"/>
    <x v="3"/>
    <x v="19"/>
    <m/>
    <s v="Shark Spotted Gully"/>
    <n v="102"/>
    <n v="4.5999999999999996"/>
    <n v="4.5999999999999996"/>
  </r>
  <r>
    <x v="2"/>
    <d v="2024-03-23T00:00:00"/>
    <s v="Day 3"/>
    <x v="109"/>
    <x v="43"/>
    <x v="84"/>
    <x v="4"/>
    <x v="10"/>
    <m/>
    <s v="Catfish - Sea Black"/>
    <n v="42"/>
    <n v="1.1000000000000001"/>
    <n v="1.1000000000000001"/>
  </r>
  <r>
    <x v="2"/>
    <d v="2024-03-23T00:00:00"/>
    <s v="Day 3"/>
    <x v="109"/>
    <x v="43"/>
    <x v="84"/>
    <x v="4"/>
    <x v="10"/>
    <m/>
    <s v="Shark Spotted Gully"/>
    <n v="76"/>
    <n v="1.7"/>
    <n v="1.7"/>
  </r>
  <r>
    <x v="2"/>
    <d v="2024-03-23T00:00:00"/>
    <s v="Day 3"/>
    <x v="104"/>
    <x v="93"/>
    <x v="79"/>
    <x v="2"/>
    <x v="19"/>
    <s v="Kob"/>
    <m/>
    <n v="47"/>
    <n v="1.1000000000000001"/>
    <n v="1.1000000000000001"/>
  </r>
  <r>
    <x v="2"/>
    <d v="2024-03-23T00:00:00"/>
    <s v="Day 3"/>
    <x v="104"/>
    <x v="93"/>
    <x v="79"/>
    <x v="2"/>
    <x v="19"/>
    <m/>
    <s v="Shark Copper (Female)"/>
    <n v="163"/>
    <n v="59.3"/>
    <n v="59.3"/>
  </r>
  <r>
    <x v="2"/>
    <d v="2024-03-23T00:00:00"/>
    <s v="Day 3"/>
    <x v="106"/>
    <x v="95"/>
    <x v="81"/>
    <x v="2"/>
    <x v="19"/>
    <m/>
    <s v="Shark Spotted Gully"/>
    <n v="99"/>
    <n v="4.2"/>
    <n v="4.2"/>
  </r>
  <r>
    <x v="2"/>
    <d v="2024-03-23T00:00:00"/>
    <s v="Day 3"/>
    <x v="101"/>
    <x v="91"/>
    <x v="76"/>
    <x v="1"/>
    <x v="19"/>
    <m/>
    <s v="Shark Spotted Gully"/>
    <n v="142"/>
    <n v="14.4"/>
    <n v="14.4"/>
  </r>
  <r>
    <x v="2"/>
    <d v="2024-03-23T00:00:00"/>
    <s v="Day 3"/>
    <x v="110"/>
    <x v="98"/>
    <x v="85"/>
    <x v="10"/>
    <x v="19"/>
    <m/>
    <s v="Shark Copper (Female)"/>
    <n v="156"/>
    <n v="51.7"/>
    <n v="51.7"/>
  </r>
  <r>
    <x v="2"/>
    <d v="2024-03-23T00:00:00"/>
    <s v="Day 3"/>
    <x v="102"/>
    <x v="34"/>
    <x v="77"/>
    <x v="3"/>
    <x v="20"/>
    <m/>
    <m/>
    <m/>
    <s v=""/>
    <s v=""/>
  </r>
  <r>
    <x v="2"/>
    <d v="2024-03-23T00:00:00"/>
    <s v="Day 3"/>
    <x v="108"/>
    <x v="97"/>
    <x v="83"/>
    <x v="3"/>
    <x v="8"/>
    <m/>
    <m/>
    <m/>
    <s v=""/>
    <s v=""/>
  </r>
  <r>
    <x v="2"/>
    <d v="2024-03-23T00:00:00"/>
    <s v="Day 3"/>
    <x v="120"/>
    <x v="108"/>
    <x v="88"/>
    <x v="4"/>
    <x v="7"/>
    <m/>
    <s v="Guitarfish - Lesser"/>
    <n v="70"/>
    <n v="1.2"/>
    <n v="1.2"/>
  </r>
  <r>
    <x v="2"/>
    <d v="2024-03-23T00:00:00"/>
    <s v="Day 3"/>
    <x v="120"/>
    <x v="108"/>
    <x v="88"/>
    <x v="4"/>
    <x v="7"/>
    <m/>
    <s v="Shark Hound Smooth"/>
    <n v="74"/>
    <n v="1.3"/>
    <n v="1.3"/>
  </r>
  <r>
    <x v="2"/>
    <d v="2024-03-23T00:00:00"/>
    <s v="Day 3"/>
    <x v="120"/>
    <x v="108"/>
    <x v="88"/>
    <x v="4"/>
    <x v="7"/>
    <m/>
    <s v="Shark Hound Smooth"/>
    <n v="85"/>
    <n v="2.1"/>
    <n v="2.1"/>
  </r>
  <r>
    <x v="2"/>
    <d v="2024-03-23T00:00:00"/>
    <s v="Day 3"/>
    <x v="125"/>
    <x v="112"/>
    <x v="92"/>
    <x v="4"/>
    <x v="7"/>
    <m/>
    <s v="Shark Hound Smooth"/>
    <n v="93"/>
    <n v="2.9"/>
    <n v="2.9"/>
  </r>
  <r>
    <x v="2"/>
    <d v="2024-03-23T00:00:00"/>
    <s v="Day 3"/>
    <x v="125"/>
    <x v="112"/>
    <x v="92"/>
    <x v="4"/>
    <x v="7"/>
    <m/>
    <s v="Shark Copper (Female)"/>
    <n v="142"/>
    <n v="38.5"/>
    <n v="38.5"/>
  </r>
  <r>
    <x v="2"/>
    <d v="2024-03-23T00:00:00"/>
    <s v="Day 3"/>
    <x v="122"/>
    <x v="109"/>
    <x v="50"/>
    <x v="4"/>
    <x v="7"/>
    <m/>
    <s v="Shark Cow / Sevengill"/>
    <n v="130"/>
    <n v="28.3"/>
    <n v="28.3"/>
  </r>
  <r>
    <x v="2"/>
    <d v="2024-03-23T00:00:00"/>
    <s v="Day 3"/>
    <x v="124"/>
    <x v="111"/>
    <x v="62"/>
    <x v="2"/>
    <x v="7"/>
    <m/>
    <s v="Ray Bull / Eagle"/>
    <n v="90"/>
    <n v="13.5"/>
    <n v="13.5"/>
  </r>
  <r>
    <x v="2"/>
    <d v="2024-03-23T00:00:00"/>
    <s v="Day 3"/>
    <x v="119"/>
    <x v="107"/>
    <x v="91"/>
    <x v="4"/>
    <x v="7"/>
    <m/>
    <s v="Ray Bull / Eagle"/>
    <n v="98"/>
    <n v="17.5"/>
    <n v="17.5"/>
  </r>
  <r>
    <x v="2"/>
    <d v="2024-03-23T00:00:00"/>
    <s v="Day 3"/>
    <x v="126"/>
    <x v="113"/>
    <x v="89"/>
    <x v="2"/>
    <x v="7"/>
    <m/>
    <s v="Shark Spotted Gully"/>
    <n v="146"/>
    <n v="15.9"/>
    <n v="15.9"/>
  </r>
  <r>
    <x v="2"/>
    <d v="2024-03-23T00:00:00"/>
    <s v="Day 3"/>
    <x v="121"/>
    <x v="22"/>
    <x v="88"/>
    <x v="2"/>
    <x v="7"/>
    <m/>
    <m/>
    <m/>
    <s v=""/>
    <s v=""/>
  </r>
  <r>
    <x v="2"/>
    <d v="2024-03-23T00:00:00"/>
    <s v="Day 3"/>
    <x v="123"/>
    <x v="110"/>
    <x v="92"/>
    <x v="4"/>
    <x v="21"/>
    <m/>
    <m/>
    <m/>
    <s v=""/>
    <s v=""/>
  </r>
  <r>
    <x v="2"/>
    <d v="2024-03-23T00:00:00"/>
    <s v="Day 3"/>
    <x v="0"/>
    <x v="0"/>
    <x v="0"/>
    <x v="0"/>
    <x v="0"/>
    <m/>
    <s v="Guitarfish - Lesser"/>
    <n v="70"/>
    <n v="1.2"/>
    <n v="1.2"/>
  </r>
  <r>
    <x v="2"/>
    <d v="2024-03-23T00:00:00"/>
    <s v="Day 3"/>
    <x v="0"/>
    <x v="0"/>
    <x v="0"/>
    <x v="0"/>
    <x v="0"/>
    <m/>
    <s v="Guitarfish - Lesser"/>
    <n v="83"/>
    <n v="2.1"/>
    <n v="2.1"/>
  </r>
  <r>
    <x v="2"/>
    <d v="2024-03-23T00:00:00"/>
    <s v="Day 3"/>
    <x v="1"/>
    <x v="1"/>
    <x v="1"/>
    <x v="1"/>
    <x v="1"/>
    <m/>
    <s v="Shark Spotted Gully"/>
    <n v="168"/>
    <n v="25.7"/>
    <n v="25.7"/>
  </r>
  <r>
    <x v="2"/>
    <d v="2024-03-23T00:00:00"/>
    <s v="Day 3"/>
    <x v="10"/>
    <x v="10"/>
    <x v="9"/>
    <x v="1"/>
    <x v="4"/>
    <m/>
    <s v="Guitarfish - Lesser"/>
    <n v="72"/>
    <n v="1.3"/>
    <n v="1.3"/>
  </r>
  <r>
    <x v="2"/>
    <d v="2024-03-23T00:00:00"/>
    <s v="Day 3"/>
    <x v="10"/>
    <x v="10"/>
    <x v="9"/>
    <x v="1"/>
    <x v="4"/>
    <m/>
    <s v="Guitarfish - Lesser"/>
    <n v="71"/>
    <n v="1.3"/>
    <n v="1.3"/>
  </r>
  <r>
    <x v="2"/>
    <d v="2024-03-23T00:00:00"/>
    <s v="Day 3"/>
    <x v="12"/>
    <x v="12"/>
    <x v="6"/>
    <x v="0"/>
    <x v="2"/>
    <m/>
    <s v="Guitarfish - Lesser"/>
    <n v="75"/>
    <n v="1.5"/>
    <n v="1.5"/>
  </r>
  <r>
    <x v="2"/>
    <d v="2024-03-23T00:00:00"/>
    <s v="Day 3"/>
    <x v="12"/>
    <x v="12"/>
    <x v="6"/>
    <x v="0"/>
    <x v="2"/>
    <m/>
    <s v="Shark Spotted Gully"/>
    <n v="160"/>
    <n v="21.7"/>
    <n v="21.7"/>
  </r>
  <r>
    <x v="2"/>
    <d v="2024-03-23T00:00:00"/>
    <s v="Day 3"/>
    <x v="14"/>
    <x v="14"/>
    <x v="10"/>
    <x v="1"/>
    <x v="5"/>
    <m/>
    <m/>
    <m/>
    <s v=""/>
    <s v=""/>
  </r>
  <r>
    <x v="2"/>
    <d v="2024-03-23T00:00:00"/>
    <s v="Day 3"/>
    <x v="11"/>
    <x v="11"/>
    <x v="5"/>
    <x v="6"/>
    <x v="3"/>
    <m/>
    <m/>
    <m/>
    <s v=""/>
    <s v=""/>
  </r>
  <r>
    <x v="2"/>
    <d v="2024-03-23T00:00:00"/>
    <s v="Day 3"/>
    <x v="15"/>
    <x v="15"/>
    <x v="11"/>
    <x v="7"/>
    <x v="6"/>
    <m/>
    <m/>
    <m/>
    <s v=""/>
    <s v=""/>
  </r>
  <r>
    <x v="2"/>
    <d v="2024-03-23T00:00:00"/>
    <s v="Day 3"/>
    <x v="16"/>
    <x v="16"/>
    <x v="12"/>
    <x v="0"/>
    <x v="7"/>
    <m/>
    <m/>
    <m/>
    <s v=""/>
    <s v=""/>
  </r>
  <r>
    <x v="2"/>
    <d v="2024-03-23T00:00:00"/>
    <s v="Day 3"/>
    <x v="24"/>
    <x v="23"/>
    <x v="19"/>
    <x v="8"/>
    <x v="11"/>
    <m/>
    <s v="Guitarfish - Lesser"/>
    <n v="78"/>
    <n v="1.7"/>
    <n v="1.7"/>
  </r>
  <r>
    <x v="2"/>
    <d v="2024-03-23T00:00:00"/>
    <s v="Day 3"/>
    <x v="25"/>
    <x v="24"/>
    <x v="20"/>
    <x v="9"/>
    <x v="11"/>
    <m/>
    <m/>
    <m/>
    <s v=""/>
    <s v=""/>
  </r>
  <r>
    <x v="2"/>
    <d v="2024-03-23T00:00:00"/>
    <s v="Day 3"/>
    <x v="57"/>
    <x v="50"/>
    <x v="46"/>
    <x v="11"/>
    <x v="10"/>
    <m/>
    <s v="Shark Hound Smooth"/>
    <n v="106"/>
    <n v="4.5"/>
    <n v="4.5"/>
  </r>
  <r>
    <x v="2"/>
    <d v="2024-03-23T00:00:00"/>
    <s v="Day 3"/>
    <x v="57"/>
    <x v="50"/>
    <x v="46"/>
    <x v="11"/>
    <x v="10"/>
    <m/>
    <s v="Guitarfish - Lesser"/>
    <n v="101"/>
    <n v="3.9"/>
    <n v="3.9"/>
  </r>
  <r>
    <x v="2"/>
    <d v="2024-03-23T00:00:00"/>
    <s v="Day 3"/>
    <x v="57"/>
    <x v="50"/>
    <x v="46"/>
    <x v="11"/>
    <x v="10"/>
    <m/>
    <s v="Guitarfish - Lesser"/>
    <n v="78"/>
    <n v="1.7"/>
    <n v="1.7"/>
  </r>
  <r>
    <x v="2"/>
    <d v="2024-03-23T00:00:00"/>
    <s v="Day 3"/>
    <x v="56"/>
    <x v="49"/>
    <x v="43"/>
    <x v="0"/>
    <x v="10"/>
    <m/>
    <s v="Guitarfish - Lesser"/>
    <n v="78"/>
    <n v="1.7"/>
    <n v="1.7"/>
  </r>
  <r>
    <x v="2"/>
    <d v="2024-03-23T00:00:00"/>
    <s v="Day 3"/>
    <x v="56"/>
    <x v="49"/>
    <x v="43"/>
    <x v="0"/>
    <x v="10"/>
    <m/>
    <s v="Shark Spotted Gully"/>
    <n v="165"/>
    <n v="24.1"/>
    <n v="24.1"/>
  </r>
  <r>
    <x v="2"/>
    <d v="2024-03-23T00:00:00"/>
    <s v="Day 3"/>
    <x v="60"/>
    <x v="53"/>
    <x v="49"/>
    <x v="0"/>
    <x v="17"/>
    <m/>
    <m/>
    <m/>
    <s v=""/>
    <s v=""/>
  </r>
  <r>
    <x v="2"/>
    <d v="2024-03-23T00:00:00"/>
    <s v="Day 3"/>
    <x v="59"/>
    <x v="52"/>
    <x v="48"/>
    <x v="9"/>
    <x v="14"/>
    <m/>
    <m/>
    <m/>
    <s v=""/>
    <s v=""/>
  </r>
  <r>
    <x v="2"/>
    <d v="2024-03-23T00:00:00"/>
    <s v="Day 3"/>
    <x v="58"/>
    <x v="51"/>
    <x v="47"/>
    <x v="9"/>
    <x v="17"/>
    <m/>
    <m/>
    <m/>
    <s v=""/>
    <s v=""/>
  </r>
  <r>
    <x v="2"/>
    <d v="2024-03-23T00:00:00"/>
    <s v="Day 3"/>
    <x v="68"/>
    <x v="60"/>
    <x v="54"/>
    <x v="1"/>
    <x v="9"/>
    <m/>
    <s v="Shark Spotted Gully"/>
    <n v="124"/>
    <n v="9.1"/>
    <n v="9.1"/>
  </r>
  <r>
    <x v="2"/>
    <d v="2024-03-23T00:00:00"/>
    <s v="Day 3"/>
    <x v="69"/>
    <x v="61"/>
    <x v="55"/>
    <x v="1"/>
    <x v="9"/>
    <m/>
    <m/>
    <m/>
    <s v=""/>
    <s v=""/>
  </r>
  <r>
    <x v="2"/>
    <d v="2024-03-23T00:00:00"/>
    <s v="Day 3"/>
    <x v="116"/>
    <x v="104"/>
    <x v="88"/>
    <x v="9"/>
    <x v="7"/>
    <m/>
    <s v="Shark Spotted Gully"/>
    <n v="144"/>
    <n v="15.1"/>
    <n v="15.1"/>
  </r>
  <r>
    <x v="2"/>
    <d v="2024-03-23T00:00:00"/>
    <s v="Day 3"/>
    <x v="115"/>
    <x v="103"/>
    <x v="62"/>
    <x v="9"/>
    <x v="7"/>
    <m/>
    <m/>
    <m/>
    <s v=""/>
    <s v=""/>
  </r>
  <r>
    <x v="2"/>
    <d v="2024-03-23T00:00:00"/>
    <s v="Day 3"/>
    <x v="118"/>
    <x v="106"/>
    <x v="90"/>
    <x v="0"/>
    <x v="7"/>
    <m/>
    <m/>
    <m/>
    <s v=""/>
    <s v=""/>
  </r>
  <r>
    <x v="2"/>
    <d v="2024-03-23T00:00:00"/>
    <s v="Day 3"/>
    <x v="117"/>
    <x v="105"/>
    <x v="89"/>
    <x v="11"/>
    <x v="7"/>
    <m/>
    <m/>
    <m/>
    <s v=""/>
    <s v=""/>
  </r>
  <r>
    <x v="2"/>
    <d v="2024-03-23T00:00:00"/>
    <s v="Day 3"/>
    <x v="85"/>
    <x v="76"/>
    <x v="66"/>
    <x v="9"/>
    <x v="3"/>
    <m/>
    <m/>
    <m/>
    <s v=""/>
    <s v=""/>
  </r>
  <r>
    <x v="2"/>
    <d v="2024-03-23T00:00:00"/>
    <s v="Day 3"/>
    <x v="84"/>
    <x v="75"/>
    <x v="36"/>
    <x v="6"/>
    <x v="3"/>
    <m/>
    <m/>
    <m/>
    <s v=""/>
    <s v=""/>
  </r>
  <r>
    <x v="2"/>
    <d v="2024-03-23T00:00:00"/>
    <s v="Day 3"/>
    <x v="88"/>
    <x v="79"/>
    <x v="61"/>
    <x v="9"/>
    <x v="3"/>
    <m/>
    <m/>
    <m/>
    <s v=""/>
    <s v=""/>
  </r>
  <r>
    <x v="2"/>
    <d v="2024-03-23T00:00:00"/>
    <s v="Day 3"/>
    <x v="86"/>
    <x v="77"/>
    <x v="61"/>
    <x v="9"/>
    <x v="3"/>
    <m/>
    <m/>
    <m/>
    <s v=""/>
    <s v=""/>
  </r>
  <r>
    <x v="2"/>
    <d v="2024-03-23T00:00:00"/>
    <s v="Day 3"/>
    <x v="87"/>
    <x v="78"/>
    <x v="67"/>
    <x v="9"/>
    <x v="3"/>
    <m/>
    <m/>
    <m/>
    <s v=""/>
    <s v=""/>
  </r>
  <r>
    <x v="2"/>
    <d v="2024-03-23T00:00:00"/>
    <s v="Day 3"/>
    <x v="113"/>
    <x v="101"/>
    <x v="87"/>
    <x v="1"/>
    <x v="10"/>
    <m/>
    <s v="Shark Spotted Gully"/>
    <n v="163"/>
    <n v="23.1"/>
    <n v="23.1"/>
  </r>
  <r>
    <x v="2"/>
    <d v="2024-03-23T00:00:00"/>
    <s v="Day 3"/>
    <x v="113"/>
    <x v="101"/>
    <x v="87"/>
    <x v="1"/>
    <x v="10"/>
    <m/>
    <s v="Shark Spotted Gully"/>
    <n v="155"/>
    <n v="19.5"/>
    <n v="19.5"/>
  </r>
  <r>
    <x v="2"/>
    <d v="2024-03-23T00:00:00"/>
    <s v="Day 3"/>
    <x v="112"/>
    <x v="100"/>
    <x v="86"/>
    <x v="11"/>
    <x v="19"/>
    <m/>
    <s v="Guitarfish - Lesser"/>
    <n v="86"/>
    <n v="2.2999999999999998"/>
    <n v="2.2999999999999998"/>
  </r>
  <r>
    <x v="2"/>
    <d v="2024-03-23T00:00:00"/>
    <s v="Day 3"/>
    <x v="111"/>
    <x v="99"/>
    <x v="82"/>
    <x v="0"/>
    <x v="19"/>
    <m/>
    <s v="Guitarfish - Lesser"/>
    <n v="78"/>
    <n v="1.7"/>
    <n v="1.7"/>
  </r>
  <r>
    <x v="2"/>
    <d v="2024-03-23T00:00:00"/>
    <s v="Day 3"/>
    <x v="114"/>
    <x v="102"/>
    <x v="32"/>
    <x v="0"/>
    <x v="6"/>
    <m/>
    <m/>
    <m/>
    <s v=""/>
    <s v=""/>
  </r>
  <r>
    <x v="2"/>
    <d v="2024-03-23T00:00:00"/>
    <s v="Day 3"/>
    <x v="100"/>
    <x v="90"/>
    <x v="75"/>
    <x v="6"/>
    <x v="4"/>
    <m/>
    <s v="Guitarfish - Lesser"/>
    <n v="85"/>
    <n v="2.2000000000000002"/>
    <n v="2.2000000000000002"/>
  </r>
  <r>
    <x v="2"/>
    <d v="2024-03-23T00:00:00"/>
    <s v="Day 3"/>
    <x v="100"/>
    <x v="90"/>
    <x v="75"/>
    <x v="6"/>
    <x v="4"/>
    <m/>
    <s v="Guitarfish - Lesser"/>
    <n v="74"/>
    <n v="1.5"/>
    <n v="1.5"/>
  </r>
  <r>
    <x v="2"/>
    <d v="2024-03-23T00:00:00"/>
    <s v="Day 3"/>
    <x v="99"/>
    <x v="89"/>
    <x v="70"/>
    <x v="6"/>
    <x v="4"/>
    <m/>
    <s v="Ray Bull / Eagle"/>
    <n v="73"/>
    <n v="7.1"/>
    <n v="7.1"/>
  </r>
  <r>
    <x v="2"/>
    <d v="2024-03-23T00:00:00"/>
    <s v="Day 3"/>
    <x v="99"/>
    <x v="89"/>
    <x v="70"/>
    <x v="6"/>
    <x v="4"/>
    <m/>
    <s v="Shark Spotted Gully"/>
    <n v="98"/>
    <n v="4"/>
    <n v="4"/>
  </r>
  <r>
    <x v="2"/>
    <d v="2024-03-23T00:00:00"/>
    <s v="Day 3"/>
    <x v="127"/>
    <x v="10"/>
    <x v="69"/>
    <x v="9"/>
    <x v="4"/>
    <m/>
    <s v="Shark Spotted Gully"/>
    <n v="155"/>
    <n v="19.5"/>
    <n v="19.5"/>
  </r>
  <r>
    <x v="2"/>
    <d v="2024-03-23T00:00:00"/>
    <s v="Day 3"/>
    <x v="97"/>
    <x v="87"/>
    <x v="70"/>
    <x v="9"/>
    <x v="4"/>
    <m/>
    <m/>
    <m/>
    <s v=""/>
    <s v=""/>
  </r>
  <r>
    <x v="2"/>
    <d v="2024-03-23T00:00:00"/>
    <s v="Day 3"/>
    <x v="98"/>
    <x v="88"/>
    <x v="69"/>
    <x v="9"/>
    <x v="4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4"/>
    <d v="2025-03-20T00:00:00"/>
    <s v="Day 1"/>
    <x v="129"/>
    <x v="115"/>
    <x v="94"/>
    <x v="3"/>
    <x v="1"/>
    <m/>
    <m/>
    <m/>
    <s v=""/>
    <s v=""/>
  </r>
  <r>
    <x v="4"/>
    <d v="2025-03-20T00:00:00"/>
    <s v="Day 1"/>
    <x v="1"/>
    <x v="1"/>
    <x v="1"/>
    <x v="1"/>
    <x v="1"/>
    <m/>
    <m/>
    <m/>
    <s v=""/>
    <s v=""/>
  </r>
  <r>
    <x v="4"/>
    <d v="2025-03-20T00:00:00"/>
    <s v="Day 1"/>
    <x v="130"/>
    <x v="116"/>
    <x v="94"/>
    <x v="2"/>
    <x v="1"/>
    <m/>
    <s v="Shark Hound Smooth"/>
    <n v="139"/>
    <n v="11.7"/>
    <n v="11.7"/>
  </r>
  <r>
    <x v="4"/>
    <d v="2025-03-20T00:00:00"/>
    <s v="Day 1"/>
    <x v="130"/>
    <x v="116"/>
    <x v="94"/>
    <x v="2"/>
    <x v="1"/>
    <m/>
    <s v="Ray Bull / Eagle"/>
    <n v="85"/>
    <n v="11.3"/>
    <n v="11.3"/>
  </r>
  <r>
    <x v="4"/>
    <d v="2025-03-20T00:00:00"/>
    <s v="Day 1"/>
    <x v="131"/>
    <x v="117"/>
    <x v="65"/>
    <x v="2"/>
    <x v="1"/>
    <m/>
    <s v="Shark Spotted Gully"/>
    <n v="145"/>
    <n v="15.5"/>
    <n v="15.5"/>
  </r>
  <r>
    <x v="4"/>
    <d v="2025-03-20T00:00:00"/>
    <s v="Day 1"/>
    <x v="3"/>
    <x v="3"/>
    <x v="3"/>
    <x v="2"/>
    <x v="1"/>
    <m/>
    <s v="Guitarfish - Lesser"/>
    <n v="82"/>
    <n v="2"/>
    <n v="2"/>
  </r>
  <r>
    <x v="4"/>
    <d v="2025-03-20T00:00:00"/>
    <s v="Day 1"/>
    <x v="132"/>
    <x v="118"/>
    <x v="95"/>
    <x v="2"/>
    <x v="1"/>
    <m/>
    <m/>
    <m/>
    <s v=""/>
    <s v=""/>
  </r>
  <r>
    <x v="4"/>
    <d v="2025-03-20T00:00:00"/>
    <s v="Day 1"/>
    <x v="133"/>
    <x v="119"/>
    <x v="53"/>
    <x v="3"/>
    <x v="1"/>
    <m/>
    <m/>
    <m/>
    <s v=""/>
    <s v=""/>
  </r>
  <r>
    <x v="4"/>
    <d v="2025-03-20T00:00:00"/>
    <s v="Day 1"/>
    <x v="134"/>
    <x v="120"/>
    <x v="41"/>
    <x v="3"/>
    <x v="1"/>
    <m/>
    <m/>
    <m/>
    <s v=""/>
    <s v=""/>
  </r>
  <r>
    <x v="4"/>
    <d v="2025-03-20T00:00:00"/>
    <s v="Day 1"/>
    <x v="135"/>
    <x v="121"/>
    <x v="96"/>
    <x v="10"/>
    <x v="19"/>
    <s v="Kob"/>
    <m/>
    <n v="63"/>
    <n v="2.6"/>
    <n v="2.6"/>
  </r>
  <r>
    <x v="4"/>
    <d v="2025-03-20T00:00:00"/>
    <s v="Day 1"/>
    <x v="135"/>
    <x v="121"/>
    <x v="96"/>
    <x v="10"/>
    <x v="19"/>
    <s v="Kob"/>
    <m/>
    <n v="58"/>
    <n v="2"/>
    <n v="2"/>
  </r>
  <r>
    <x v="4"/>
    <d v="2025-03-20T00:00:00"/>
    <s v="Day 1"/>
    <x v="135"/>
    <x v="121"/>
    <x v="96"/>
    <x v="10"/>
    <x v="19"/>
    <m/>
    <s v="Shark Spotted Gully"/>
    <n v="158"/>
    <n v="20.8"/>
    <n v="20.8"/>
  </r>
  <r>
    <x v="4"/>
    <d v="2025-03-20T00:00:00"/>
    <s v="Day 1"/>
    <x v="135"/>
    <x v="121"/>
    <x v="96"/>
    <x v="10"/>
    <x v="19"/>
    <m/>
    <s v="Shark Copper (Female)"/>
    <n v="118"/>
    <n v="21.5"/>
    <n v="21.5"/>
  </r>
  <r>
    <x v="4"/>
    <d v="2025-03-20T00:00:00"/>
    <s v="Day 1"/>
    <x v="9"/>
    <x v="9"/>
    <x v="8"/>
    <x v="4"/>
    <x v="2"/>
    <m/>
    <s v="Shark Spotted Gully"/>
    <n v="142"/>
    <n v="14.4"/>
    <n v="14.4"/>
  </r>
  <r>
    <x v="4"/>
    <d v="2025-03-20T00:00:00"/>
    <s v="Day 1"/>
    <x v="10"/>
    <x v="10"/>
    <x v="9"/>
    <x v="1"/>
    <x v="4"/>
    <m/>
    <s v="Shark Spotted Gully"/>
    <n v="108"/>
    <n v="5.6"/>
    <n v="5.6"/>
  </r>
  <r>
    <x v="4"/>
    <d v="2025-03-20T00:00:00"/>
    <s v="Day 1"/>
    <x v="12"/>
    <x v="12"/>
    <x v="6"/>
    <x v="0"/>
    <x v="2"/>
    <m/>
    <s v="Shark Spotted Gully"/>
    <n v="81"/>
    <n v="2.1"/>
    <n v="2.1"/>
  </r>
  <r>
    <x v="4"/>
    <d v="2025-03-20T00:00:00"/>
    <s v="Day 1"/>
    <x v="13"/>
    <x v="13"/>
    <x v="6"/>
    <x v="4"/>
    <x v="2"/>
    <s v="Kob"/>
    <m/>
    <n v="122"/>
    <n v="19.3"/>
    <n v="19.3"/>
  </r>
  <r>
    <x v="4"/>
    <d v="2025-03-20T00:00:00"/>
    <s v="Day 1"/>
    <x v="13"/>
    <x v="13"/>
    <x v="6"/>
    <x v="4"/>
    <x v="2"/>
    <s v="Kob"/>
    <m/>
    <n v="49"/>
    <n v="1.2"/>
    <n v="1.2"/>
  </r>
  <r>
    <x v="4"/>
    <d v="2025-03-20T00:00:00"/>
    <s v="Day 1"/>
    <x v="13"/>
    <x v="13"/>
    <x v="6"/>
    <x v="4"/>
    <x v="2"/>
    <m/>
    <s v="Guitarfish - Lesser"/>
    <n v="76"/>
    <n v="1.6"/>
    <n v="1.6"/>
  </r>
  <r>
    <x v="4"/>
    <d v="2025-03-20T00:00:00"/>
    <s v="Day 1"/>
    <x v="7"/>
    <x v="7"/>
    <x v="6"/>
    <x v="5"/>
    <x v="2"/>
    <s v="Kob"/>
    <m/>
    <n v="40"/>
    <n v="0.7"/>
    <n v="0.7"/>
  </r>
  <r>
    <x v="4"/>
    <d v="2025-03-20T00:00:00"/>
    <s v="Day 1"/>
    <x v="136"/>
    <x v="122"/>
    <x v="8"/>
    <x v="5"/>
    <x v="2"/>
    <s v="Kob"/>
    <m/>
    <n v="62"/>
    <n v="2.5"/>
    <n v="2.5"/>
  </r>
  <r>
    <x v="4"/>
    <d v="2025-03-20T00:00:00"/>
    <s v="Day 1"/>
    <x v="5"/>
    <x v="5"/>
    <x v="4"/>
    <x v="4"/>
    <x v="2"/>
    <m/>
    <m/>
    <m/>
    <s v=""/>
    <s v=""/>
  </r>
  <r>
    <x v="4"/>
    <d v="2025-03-20T00:00:00"/>
    <s v="Day 1"/>
    <x v="8"/>
    <x v="8"/>
    <x v="7"/>
    <x v="3"/>
    <x v="2"/>
    <m/>
    <m/>
    <m/>
    <s v=""/>
    <s v=""/>
  </r>
  <r>
    <x v="4"/>
    <d v="2025-03-20T00:00:00"/>
    <s v="Day 1"/>
    <x v="21"/>
    <x v="21"/>
    <x v="16"/>
    <x v="4"/>
    <x v="6"/>
    <m/>
    <s v="Shark Copper (Female)"/>
    <n v="161"/>
    <n v="57"/>
    <n v="57"/>
  </r>
  <r>
    <x v="4"/>
    <d v="2025-03-20T00:00:00"/>
    <s v="Day 1"/>
    <x v="17"/>
    <x v="17"/>
    <x v="13"/>
    <x v="4"/>
    <x v="8"/>
    <m/>
    <s v="Shark Spotted Gully"/>
    <n v="89"/>
    <n v="2.9"/>
    <n v="2.9"/>
  </r>
  <r>
    <x v="4"/>
    <d v="2025-03-20T00:00:00"/>
    <s v="Day 1"/>
    <x v="17"/>
    <x v="17"/>
    <x v="13"/>
    <x v="4"/>
    <x v="8"/>
    <m/>
    <s v="Shark Hound Smooth"/>
    <n v="82"/>
    <n v="1.9"/>
    <n v="1.9"/>
  </r>
  <r>
    <x v="4"/>
    <d v="2025-03-20T00:00:00"/>
    <s v="Day 1"/>
    <x v="17"/>
    <x v="17"/>
    <x v="13"/>
    <x v="4"/>
    <x v="8"/>
    <m/>
    <s v="Shark Spotted Gully"/>
    <n v="147"/>
    <n v="16.2"/>
    <n v="16.2"/>
  </r>
  <r>
    <x v="4"/>
    <d v="2025-03-20T00:00:00"/>
    <s v="Day 1"/>
    <x v="17"/>
    <x v="17"/>
    <x v="13"/>
    <x v="4"/>
    <x v="8"/>
    <m/>
    <s v="Shark Hound Smooth"/>
    <n v="113"/>
    <n v="5.7"/>
    <n v="5.7"/>
  </r>
  <r>
    <x v="4"/>
    <d v="2025-03-20T00:00:00"/>
    <s v="Day 1"/>
    <x v="17"/>
    <x v="17"/>
    <x v="13"/>
    <x v="4"/>
    <x v="8"/>
    <m/>
    <s v="Shark Spotted Gully"/>
    <n v="85"/>
    <n v="2.5"/>
    <n v="2.5"/>
  </r>
  <r>
    <x v="4"/>
    <d v="2025-03-20T00:00:00"/>
    <s v="Day 1"/>
    <x v="15"/>
    <x v="15"/>
    <x v="11"/>
    <x v="7"/>
    <x v="6"/>
    <m/>
    <s v="Guitarfish - Lesser"/>
    <n v="81"/>
    <n v="1.9"/>
    <n v="1.9"/>
  </r>
  <r>
    <x v="4"/>
    <d v="2025-03-20T00:00:00"/>
    <s v="Day 1"/>
    <x v="40"/>
    <x v="35"/>
    <x v="32"/>
    <x v="3"/>
    <x v="6"/>
    <m/>
    <m/>
    <m/>
    <s v=""/>
    <s v=""/>
  </r>
  <r>
    <x v="4"/>
    <d v="2025-03-20T00:00:00"/>
    <s v="Day 1"/>
    <x v="37"/>
    <x v="22"/>
    <x v="29"/>
    <x v="2"/>
    <x v="6"/>
    <m/>
    <m/>
    <m/>
    <s v=""/>
    <s v=""/>
  </r>
  <r>
    <x v="4"/>
    <d v="2025-03-20T00:00:00"/>
    <s v="Day 1"/>
    <x v="137"/>
    <x v="123"/>
    <x v="18"/>
    <x v="4"/>
    <x v="6"/>
    <m/>
    <m/>
    <m/>
    <s v=""/>
    <s v=""/>
  </r>
  <r>
    <x v="4"/>
    <d v="2025-03-20T00:00:00"/>
    <s v="Day 1"/>
    <x v="138"/>
    <x v="124"/>
    <x v="13"/>
    <x v="5"/>
    <x v="8"/>
    <m/>
    <m/>
    <m/>
    <s v=""/>
    <s v=""/>
  </r>
  <r>
    <x v="4"/>
    <d v="2025-03-20T00:00:00"/>
    <s v="Day 1"/>
    <x v="25"/>
    <x v="24"/>
    <x v="20"/>
    <x v="9"/>
    <x v="11"/>
    <m/>
    <s v="Catfish - Sea Black"/>
    <n v="40"/>
    <n v="1"/>
    <n v="1"/>
  </r>
  <r>
    <x v="4"/>
    <d v="2025-03-20T00:00:00"/>
    <s v="Day 1"/>
    <x v="24"/>
    <x v="23"/>
    <x v="19"/>
    <x v="8"/>
    <x v="11"/>
    <m/>
    <s v="Shark Spotted Gully"/>
    <n v="115"/>
    <n v="7"/>
    <n v="7"/>
  </r>
  <r>
    <x v="4"/>
    <d v="2025-03-20T00:00:00"/>
    <s v="Day 1"/>
    <x v="24"/>
    <x v="23"/>
    <x v="19"/>
    <x v="8"/>
    <x v="11"/>
    <m/>
    <s v="Shark Spotted Gully"/>
    <n v="109"/>
    <n v="5.8"/>
    <n v="5.8"/>
  </r>
  <r>
    <x v="4"/>
    <d v="2025-03-20T00:00:00"/>
    <s v="Day 1"/>
    <x v="24"/>
    <x v="23"/>
    <x v="19"/>
    <x v="8"/>
    <x v="11"/>
    <m/>
    <s v="Guitarfish - Lesser"/>
    <n v="66"/>
    <n v="1"/>
    <n v="1"/>
  </r>
  <r>
    <x v="4"/>
    <d v="2025-03-20T00:00:00"/>
    <s v="Day 1"/>
    <x v="26"/>
    <x v="25"/>
    <x v="21"/>
    <x v="2"/>
    <x v="11"/>
    <m/>
    <s v="Shark Spotted Gully"/>
    <n v="73"/>
    <n v="1.4"/>
    <n v="1.4"/>
  </r>
  <r>
    <x v="4"/>
    <d v="2025-03-20T00:00:00"/>
    <s v="Day 1"/>
    <x v="26"/>
    <x v="25"/>
    <x v="21"/>
    <x v="2"/>
    <x v="11"/>
    <m/>
    <s v="Shark Spotted Gully"/>
    <n v="165"/>
    <n v="24.1"/>
    <n v="24.1"/>
  </r>
  <r>
    <x v="4"/>
    <d v="2025-03-20T00:00:00"/>
    <s v="Day 1"/>
    <x v="26"/>
    <x v="25"/>
    <x v="21"/>
    <x v="2"/>
    <x v="11"/>
    <m/>
    <s v="Ray Bull / Eagle"/>
    <n v="56"/>
    <n v="3.2"/>
    <n v="3.2"/>
  </r>
  <r>
    <x v="4"/>
    <d v="2025-03-20T00:00:00"/>
    <s v="Day 1"/>
    <x v="30"/>
    <x v="29"/>
    <x v="20"/>
    <x v="2"/>
    <x v="11"/>
    <m/>
    <s v="Shark Spotted Gully"/>
    <n v="105"/>
    <n v="5.0999999999999996"/>
    <n v="5.0999999999999996"/>
  </r>
  <r>
    <x v="4"/>
    <d v="2025-03-20T00:00:00"/>
    <s v="Day 1"/>
    <x v="31"/>
    <x v="30"/>
    <x v="24"/>
    <x v="4"/>
    <x v="11"/>
    <m/>
    <s v="Shark Spotted Gully"/>
    <n v="156"/>
    <n v="19.899999999999999"/>
    <n v="19.899999999999999"/>
  </r>
  <r>
    <x v="4"/>
    <d v="2025-03-20T00:00:00"/>
    <s v="Day 1"/>
    <x v="31"/>
    <x v="30"/>
    <x v="24"/>
    <x v="4"/>
    <x v="11"/>
    <m/>
    <s v="Shark Spotted Gully"/>
    <n v="112"/>
    <n v="6.4"/>
    <n v="6.4"/>
  </r>
  <r>
    <x v="4"/>
    <d v="2025-03-20T00:00:00"/>
    <s v="Day 1"/>
    <x v="139"/>
    <x v="22"/>
    <x v="39"/>
    <x v="2"/>
    <x v="11"/>
    <m/>
    <s v="Shark Spotted Gully"/>
    <n v="154"/>
    <n v="19.100000000000001"/>
    <n v="19.100000000000001"/>
  </r>
  <r>
    <x v="4"/>
    <d v="2025-03-20T00:00:00"/>
    <s v="Day 1"/>
    <x v="139"/>
    <x v="22"/>
    <x v="39"/>
    <x v="2"/>
    <x v="11"/>
    <s v="Shad"/>
    <m/>
    <n v="54"/>
    <n v="2.1"/>
    <n v="2.1"/>
  </r>
  <r>
    <x v="4"/>
    <d v="2025-03-20T00:00:00"/>
    <s v="Day 1"/>
    <x v="28"/>
    <x v="27"/>
    <x v="22"/>
    <x v="2"/>
    <x v="11"/>
    <m/>
    <s v="Shark Hound Smooth"/>
    <n v="70"/>
    <n v="1.1000000000000001"/>
    <n v="1.1000000000000001"/>
  </r>
  <r>
    <x v="4"/>
    <d v="2025-03-20T00:00:00"/>
    <s v="Day 1"/>
    <x v="140"/>
    <x v="125"/>
    <x v="97"/>
    <x v="4"/>
    <x v="11"/>
    <m/>
    <s v="Guitarfish - Lesser"/>
    <n v="81"/>
    <n v="1.9"/>
    <n v="1.9"/>
  </r>
  <r>
    <x v="4"/>
    <d v="2025-03-20T00:00:00"/>
    <s v="Day 1"/>
    <x v="27"/>
    <x v="26"/>
    <x v="20"/>
    <x v="10"/>
    <x v="11"/>
    <m/>
    <s v="Guitarfish - Lesser"/>
    <n v="69"/>
    <n v="1.2"/>
    <n v="1.2"/>
  </r>
  <r>
    <x v="4"/>
    <d v="2025-03-20T00:00:00"/>
    <s v="Day 1"/>
    <x v="27"/>
    <x v="26"/>
    <x v="20"/>
    <x v="10"/>
    <x v="11"/>
    <m/>
    <s v="Guitarfish - Lesser"/>
    <n v="85"/>
    <n v="2.2000000000000002"/>
    <n v="2.2000000000000002"/>
  </r>
  <r>
    <x v="4"/>
    <d v="2025-03-20T00:00:00"/>
    <s v="Day 1"/>
    <x v="27"/>
    <x v="26"/>
    <x v="20"/>
    <x v="10"/>
    <x v="11"/>
    <m/>
    <s v="Guitarfish - Lesser"/>
    <n v="79"/>
    <n v="1.8"/>
    <n v="1.8"/>
  </r>
  <r>
    <x v="4"/>
    <d v="2025-03-20T00:00:00"/>
    <s v="Day 1"/>
    <x v="33"/>
    <x v="31"/>
    <x v="25"/>
    <x v="4"/>
    <x v="12"/>
    <m/>
    <s v="Shark Hound Smooth"/>
    <n v="87"/>
    <n v="2.2999999999999998"/>
    <n v="2.2999999999999998"/>
  </r>
  <r>
    <x v="4"/>
    <d v="2025-03-20T00:00:00"/>
    <s v="Day 1"/>
    <x v="141"/>
    <x v="126"/>
    <x v="98"/>
    <x v="6"/>
    <x v="13"/>
    <m/>
    <s v="Shark Spotted Gully"/>
    <n v="91"/>
    <n v="3.1"/>
    <n v="3.1"/>
  </r>
  <r>
    <x v="4"/>
    <d v="2025-03-20T00:00:00"/>
    <s v="Day 1"/>
    <x v="141"/>
    <x v="126"/>
    <x v="98"/>
    <x v="6"/>
    <x v="13"/>
    <s v="Kob"/>
    <m/>
    <n v="40"/>
    <n v="0.7"/>
    <n v="0.7"/>
  </r>
  <r>
    <x v="4"/>
    <d v="2025-03-20T00:00:00"/>
    <s v="Day 1"/>
    <x v="141"/>
    <x v="126"/>
    <x v="98"/>
    <x v="6"/>
    <x v="13"/>
    <s v="Kob"/>
    <m/>
    <n v="46"/>
    <n v="1"/>
    <n v="1"/>
  </r>
  <r>
    <x v="4"/>
    <d v="2025-03-20T00:00:00"/>
    <s v="Day 1"/>
    <x v="141"/>
    <x v="126"/>
    <x v="98"/>
    <x v="6"/>
    <x v="13"/>
    <m/>
    <s v="Guitarfish - Lesser"/>
    <n v="75"/>
    <n v="1.5"/>
    <n v="1.5"/>
  </r>
  <r>
    <x v="4"/>
    <d v="2025-03-20T00:00:00"/>
    <s v="Day 1"/>
    <x v="141"/>
    <x v="126"/>
    <x v="98"/>
    <x v="6"/>
    <x v="13"/>
    <s v="Kob"/>
    <m/>
    <n v="41"/>
    <n v="0.7"/>
    <n v="0.7"/>
  </r>
  <r>
    <x v="4"/>
    <d v="2025-03-20T00:00:00"/>
    <s v="Day 1"/>
    <x v="141"/>
    <x v="126"/>
    <x v="98"/>
    <x v="6"/>
    <x v="13"/>
    <m/>
    <s v="Guitarfish - Lesser"/>
    <n v="68"/>
    <n v="1.1000000000000001"/>
    <n v="1.1000000000000001"/>
  </r>
  <r>
    <x v="4"/>
    <d v="2025-03-20T00:00:00"/>
    <s v="Day 1"/>
    <x v="142"/>
    <x v="127"/>
    <x v="99"/>
    <x v="6"/>
    <x v="10"/>
    <m/>
    <s v="Guitarfish - Lesser"/>
    <n v="73"/>
    <n v="1.4"/>
    <n v="1.4"/>
  </r>
  <r>
    <x v="4"/>
    <d v="2025-03-20T00:00:00"/>
    <s v="Day 1"/>
    <x v="142"/>
    <x v="127"/>
    <x v="99"/>
    <x v="6"/>
    <x v="10"/>
    <m/>
    <s v="Guitarfish - Lesser"/>
    <n v="84"/>
    <n v="2.2000000000000002"/>
    <n v="2.2000000000000002"/>
  </r>
  <r>
    <x v="4"/>
    <d v="2025-03-20T00:00:00"/>
    <s v="Day 1"/>
    <x v="142"/>
    <x v="127"/>
    <x v="99"/>
    <x v="6"/>
    <x v="10"/>
    <m/>
    <s v="Guitarfish - Lesser"/>
    <n v="68"/>
    <n v="1.1000000000000001"/>
    <n v="1.1000000000000001"/>
  </r>
  <r>
    <x v="4"/>
    <d v="2025-03-20T00:00:00"/>
    <s v="Day 1"/>
    <x v="142"/>
    <x v="127"/>
    <x v="99"/>
    <x v="6"/>
    <x v="10"/>
    <s v="Kob"/>
    <m/>
    <n v="42"/>
    <n v="0.8"/>
    <n v="0.8"/>
  </r>
  <r>
    <x v="4"/>
    <d v="2025-03-20T00:00:00"/>
    <s v="Day 1"/>
    <x v="39"/>
    <x v="34"/>
    <x v="31"/>
    <x v="2"/>
    <x v="13"/>
    <s v="Kob"/>
    <m/>
    <n v="44"/>
    <n v="0.9"/>
    <n v="0.9"/>
  </r>
  <r>
    <x v="4"/>
    <d v="2025-03-20T00:00:00"/>
    <s v="Day 1"/>
    <x v="143"/>
    <x v="22"/>
    <x v="100"/>
    <x v="2"/>
    <x v="13"/>
    <s v="Kob"/>
    <m/>
    <n v="61"/>
    <n v="2.2999999999999998"/>
    <n v="2.2999999999999998"/>
  </r>
  <r>
    <x v="4"/>
    <d v="2025-03-20T00:00:00"/>
    <s v="Day 1"/>
    <x v="38"/>
    <x v="33"/>
    <x v="30"/>
    <x v="3"/>
    <x v="13"/>
    <s v="Kob"/>
    <m/>
    <n v="49"/>
    <n v="1.2"/>
    <n v="1.2"/>
  </r>
  <r>
    <x v="4"/>
    <d v="2025-03-20T00:00:00"/>
    <s v="Day 1"/>
    <x v="34"/>
    <x v="20"/>
    <x v="26"/>
    <x v="1"/>
    <x v="13"/>
    <s v="Kob"/>
    <m/>
    <n v="44"/>
    <n v="0.9"/>
    <n v="0.9"/>
  </r>
  <r>
    <x v="4"/>
    <d v="2025-03-20T00:00:00"/>
    <s v="Day 1"/>
    <x v="34"/>
    <x v="20"/>
    <x v="26"/>
    <x v="1"/>
    <x v="13"/>
    <s v="Kob"/>
    <m/>
    <n v="68"/>
    <n v="3.3"/>
    <n v="3.3"/>
  </r>
  <r>
    <x v="4"/>
    <d v="2025-03-20T00:00:00"/>
    <s v="Day 1"/>
    <x v="34"/>
    <x v="20"/>
    <x v="26"/>
    <x v="1"/>
    <x v="13"/>
    <s v="Kob"/>
    <m/>
    <n v="51"/>
    <n v="1.4"/>
    <n v="1.4"/>
  </r>
  <r>
    <x v="4"/>
    <d v="2025-03-20T00:00:00"/>
    <s v="Day 1"/>
    <x v="34"/>
    <x v="20"/>
    <x v="26"/>
    <x v="1"/>
    <x v="13"/>
    <m/>
    <s v="Guitarfish - Lesser"/>
    <n v="73"/>
    <n v="1.4"/>
    <n v="1.4"/>
  </r>
  <r>
    <x v="4"/>
    <d v="2025-03-20T00:00:00"/>
    <s v="Day 1"/>
    <x v="35"/>
    <x v="22"/>
    <x v="27"/>
    <x v="4"/>
    <x v="13"/>
    <m/>
    <m/>
    <m/>
    <s v=""/>
    <s v=""/>
  </r>
  <r>
    <x v="4"/>
    <d v="2025-03-20T00:00:00"/>
    <s v="Day 1"/>
    <x v="144"/>
    <x v="128"/>
    <x v="101"/>
    <x v="4"/>
    <x v="13"/>
    <m/>
    <m/>
    <m/>
    <s v=""/>
    <s v=""/>
  </r>
  <r>
    <x v="4"/>
    <d v="2025-03-20T00:00:00"/>
    <s v="Day 1"/>
    <x v="145"/>
    <x v="129"/>
    <x v="34"/>
    <x v="2"/>
    <x v="8"/>
    <m/>
    <s v="Guitarfish - Lesser"/>
    <n v="86"/>
    <n v="2.2999999999999998"/>
    <n v="2.2999999999999998"/>
  </r>
  <r>
    <x v="4"/>
    <d v="2025-03-20T00:00:00"/>
    <s v="Day 1"/>
    <x v="145"/>
    <x v="129"/>
    <x v="34"/>
    <x v="2"/>
    <x v="8"/>
    <m/>
    <s v="Shark Copper (Female)"/>
    <n v="125"/>
    <n v="25.8"/>
    <n v="25.8"/>
  </r>
  <r>
    <x v="4"/>
    <d v="2025-03-20T00:00:00"/>
    <s v="Day 1"/>
    <x v="108"/>
    <x v="97"/>
    <x v="83"/>
    <x v="3"/>
    <x v="8"/>
    <m/>
    <s v="Shark Copper (Female)"/>
    <n v="126"/>
    <n v="26.4"/>
    <n v="26.4"/>
  </r>
  <r>
    <x v="4"/>
    <d v="2025-03-20T00:00:00"/>
    <s v="Day 1"/>
    <x v="146"/>
    <x v="130"/>
    <x v="102"/>
    <x v="2"/>
    <x v="8"/>
    <m/>
    <s v="Shark Spotted Gully"/>
    <n v="90"/>
    <n v="3"/>
    <n v="3"/>
  </r>
  <r>
    <x v="4"/>
    <d v="2025-03-20T00:00:00"/>
    <s v="Day 1"/>
    <x v="146"/>
    <x v="130"/>
    <x v="102"/>
    <x v="2"/>
    <x v="8"/>
    <m/>
    <s v="Shark Spotted Gully"/>
    <n v="129"/>
    <n v="10.4"/>
    <n v="10.4"/>
  </r>
  <r>
    <x v="4"/>
    <d v="2025-03-20T00:00:00"/>
    <s v="Day 1"/>
    <x v="146"/>
    <x v="130"/>
    <x v="102"/>
    <x v="2"/>
    <x v="8"/>
    <m/>
    <s v="Shark Spotted Gully"/>
    <n v="118"/>
    <n v="7.6"/>
    <n v="7.6"/>
  </r>
  <r>
    <x v="4"/>
    <d v="2025-03-20T00:00:00"/>
    <s v="Day 1"/>
    <x v="48"/>
    <x v="41"/>
    <x v="36"/>
    <x v="2"/>
    <x v="8"/>
    <m/>
    <s v="Shark Spotted Gully"/>
    <n v="155"/>
    <n v="19.5"/>
    <n v="19.5"/>
  </r>
  <r>
    <x v="4"/>
    <d v="2025-03-20T00:00:00"/>
    <s v="Day 1"/>
    <x v="48"/>
    <x v="41"/>
    <x v="36"/>
    <x v="2"/>
    <x v="8"/>
    <m/>
    <s v="Shark Spotted Gully"/>
    <n v="154"/>
    <n v="19.100000000000001"/>
    <n v="19.100000000000001"/>
  </r>
  <r>
    <x v="4"/>
    <d v="2025-03-20T00:00:00"/>
    <s v="Day 1"/>
    <x v="48"/>
    <x v="41"/>
    <x v="36"/>
    <x v="2"/>
    <x v="8"/>
    <m/>
    <s v="Shark Spotted Gully"/>
    <n v="93"/>
    <n v="3.4"/>
    <n v="3.4"/>
  </r>
  <r>
    <x v="4"/>
    <d v="2025-03-20T00:00:00"/>
    <s v="Day 1"/>
    <x v="48"/>
    <x v="41"/>
    <x v="36"/>
    <x v="2"/>
    <x v="8"/>
    <m/>
    <s v="Shark Spotted Gully"/>
    <n v="126"/>
    <n v="9.6"/>
    <n v="9.6"/>
  </r>
  <r>
    <x v="4"/>
    <d v="2025-03-20T00:00:00"/>
    <s v="Day 1"/>
    <x v="48"/>
    <x v="41"/>
    <x v="36"/>
    <x v="2"/>
    <x v="8"/>
    <m/>
    <s v="Shark Spotted Gully"/>
    <n v="95"/>
    <n v="3.6"/>
    <n v="3.6"/>
  </r>
  <r>
    <x v="4"/>
    <d v="2025-03-20T00:00:00"/>
    <s v="Day 1"/>
    <x v="48"/>
    <x v="41"/>
    <x v="36"/>
    <x v="2"/>
    <x v="8"/>
    <m/>
    <s v="Shark Hound Smooth"/>
    <n v="124"/>
    <n v="7.9"/>
    <n v="7.9"/>
  </r>
  <r>
    <x v="4"/>
    <d v="2025-03-20T00:00:00"/>
    <s v="Day 1"/>
    <x v="48"/>
    <x v="41"/>
    <x v="36"/>
    <x v="2"/>
    <x v="8"/>
    <s v="Kob"/>
    <m/>
    <n v="91"/>
    <n v="7.9"/>
    <n v="7.9"/>
  </r>
  <r>
    <x v="4"/>
    <d v="2025-03-20T00:00:00"/>
    <s v="Day 1"/>
    <x v="47"/>
    <x v="37"/>
    <x v="39"/>
    <x v="4"/>
    <x v="8"/>
    <m/>
    <s v="Shark Spotted Gully"/>
    <n v="100"/>
    <n v="4.3"/>
    <n v="4.3"/>
  </r>
  <r>
    <x v="4"/>
    <d v="2025-03-20T00:00:00"/>
    <s v="Day 1"/>
    <x v="46"/>
    <x v="40"/>
    <x v="38"/>
    <x v="2"/>
    <x v="8"/>
    <m/>
    <s v="Shark Spotted Gully"/>
    <n v="95"/>
    <n v="3.6"/>
    <n v="3.6"/>
  </r>
  <r>
    <x v="4"/>
    <d v="2025-03-20T00:00:00"/>
    <s v="Day 1"/>
    <x v="103"/>
    <x v="92"/>
    <x v="78"/>
    <x v="2"/>
    <x v="8"/>
    <m/>
    <s v="Shark Spotted Gully"/>
    <n v="147"/>
    <n v="16.2"/>
    <n v="16.2"/>
  </r>
  <r>
    <x v="4"/>
    <d v="2025-03-20T00:00:00"/>
    <s v="Day 1"/>
    <x v="103"/>
    <x v="92"/>
    <x v="78"/>
    <x v="2"/>
    <x v="8"/>
    <m/>
    <s v="Guitarfish - Lesser"/>
    <n v="85"/>
    <n v="2.2000000000000002"/>
    <n v="2.2000000000000002"/>
  </r>
  <r>
    <x v="4"/>
    <d v="2025-03-20T00:00:00"/>
    <s v="Day 1"/>
    <x v="103"/>
    <x v="92"/>
    <x v="78"/>
    <x v="2"/>
    <x v="8"/>
    <m/>
    <s v="Guitarfish - Lesser"/>
    <n v="83"/>
    <n v="2.1"/>
    <n v="2.1"/>
  </r>
  <r>
    <x v="4"/>
    <d v="2025-03-20T00:00:00"/>
    <s v="Day 1"/>
    <x v="103"/>
    <x v="92"/>
    <x v="78"/>
    <x v="2"/>
    <x v="8"/>
    <m/>
    <s v="Guitarfish - Lesser"/>
    <n v="71"/>
    <n v="1.3"/>
    <n v="1.3"/>
  </r>
  <r>
    <x v="4"/>
    <d v="2025-03-20T00:00:00"/>
    <s v="Day 1"/>
    <x v="103"/>
    <x v="92"/>
    <x v="78"/>
    <x v="2"/>
    <x v="8"/>
    <m/>
    <s v="Guitarfish - Lesser"/>
    <n v="86"/>
    <n v="2.2999999999999998"/>
    <n v="2.2999999999999998"/>
  </r>
  <r>
    <x v="4"/>
    <d v="2025-03-20T00:00:00"/>
    <s v="Day 1"/>
    <x v="103"/>
    <x v="92"/>
    <x v="78"/>
    <x v="2"/>
    <x v="8"/>
    <m/>
    <s v="Guitarfish - Lesser"/>
    <n v="88"/>
    <n v="2.5"/>
    <n v="2.5"/>
  </r>
  <r>
    <x v="4"/>
    <d v="2025-03-20T00:00:00"/>
    <s v="Day 1"/>
    <x v="103"/>
    <x v="92"/>
    <x v="78"/>
    <x v="2"/>
    <x v="8"/>
    <m/>
    <s v="Guitarfish - Lesser"/>
    <n v="89"/>
    <n v="2.6"/>
    <n v="2.6"/>
  </r>
  <r>
    <x v="4"/>
    <d v="2025-03-20T00:00:00"/>
    <s v="Day 1"/>
    <x v="103"/>
    <x v="92"/>
    <x v="78"/>
    <x v="2"/>
    <x v="8"/>
    <s v="Kob"/>
    <m/>
    <n v="52"/>
    <n v="1.4"/>
    <n v="1.4"/>
  </r>
  <r>
    <x v="4"/>
    <d v="2025-03-20T00:00:00"/>
    <s v="Day 1"/>
    <x v="147"/>
    <x v="131"/>
    <x v="36"/>
    <x v="9"/>
    <x v="8"/>
    <m/>
    <m/>
    <m/>
    <s v=""/>
    <s v=""/>
  </r>
  <r>
    <x v="4"/>
    <d v="2025-03-20T00:00:00"/>
    <s v="Day 1"/>
    <x v="54"/>
    <x v="47"/>
    <x v="45"/>
    <x v="4"/>
    <x v="10"/>
    <m/>
    <s v="Shark Spotted Gully"/>
    <n v="162"/>
    <n v="22.7"/>
    <n v="22.7"/>
  </r>
  <r>
    <x v="4"/>
    <d v="2025-03-20T00:00:00"/>
    <s v="Day 1"/>
    <x v="54"/>
    <x v="47"/>
    <x v="45"/>
    <x v="4"/>
    <x v="10"/>
    <m/>
    <s v="Guitarfish - Lesser"/>
    <n v="87"/>
    <n v="2.4"/>
    <n v="2.4"/>
  </r>
  <r>
    <x v="4"/>
    <d v="2025-03-20T00:00:00"/>
    <s v="Day 1"/>
    <x v="109"/>
    <x v="43"/>
    <x v="84"/>
    <x v="4"/>
    <x v="10"/>
    <m/>
    <s v="Shark Spotted Gully"/>
    <n v="166"/>
    <n v="24.6"/>
    <n v="24.6"/>
  </r>
  <r>
    <x v="4"/>
    <d v="2025-03-20T00:00:00"/>
    <s v="Day 1"/>
    <x v="109"/>
    <x v="43"/>
    <x v="84"/>
    <x v="4"/>
    <x v="10"/>
    <s v="Kob"/>
    <m/>
    <n v="126"/>
    <n v="21.3"/>
    <n v="21.3"/>
  </r>
  <r>
    <x v="4"/>
    <d v="2025-03-20T00:00:00"/>
    <s v="Day 1"/>
    <x v="148"/>
    <x v="132"/>
    <x v="103"/>
    <x v="4"/>
    <x v="10"/>
    <m/>
    <s v="Shark Hound Smooth"/>
    <n v="91"/>
    <n v="2.7"/>
    <n v="2.7"/>
  </r>
  <r>
    <x v="4"/>
    <d v="2025-03-20T00:00:00"/>
    <s v="Day 1"/>
    <x v="148"/>
    <x v="132"/>
    <x v="103"/>
    <x v="4"/>
    <x v="10"/>
    <m/>
    <s v="Shark Spotted Gully"/>
    <n v="88"/>
    <n v="2.8"/>
    <n v="2.8"/>
  </r>
  <r>
    <x v="4"/>
    <d v="2025-03-20T00:00:00"/>
    <s v="Day 1"/>
    <x v="148"/>
    <x v="132"/>
    <x v="103"/>
    <x v="4"/>
    <x v="10"/>
    <m/>
    <s v="Shark Copper (Female)"/>
    <n v="157"/>
    <n v="52.7"/>
    <n v="52.7"/>
  </r>
  <r>
    <x v="4"/>
    <d v="2025-03-20T00:00:00"/>
    <s v="Day 1"/>
    <x v="53"/>
    <x v="46"/>
    <x v="44"/>
    <x v="2"/>
    <x v="10"/>
    <m/>
    <s v="Shark Spotted Gully"/>
    <n v="160"/>
    <n v="21.7"/>
    <n v="21.7"/>
  </r>
  <r>
    <x v="4"/>
    <d v="2025-03-20T00:00:00"/>
    <s v="Day 1"/>
    <x v="53"/>
    <x v="46"/>
    <x v="44"/>
    <x v="2"/>
    <x v="10"/>
    <m/>
    <s v="Ray Blue (Female)"/>
    <n v="62"/>
    <n v="10.8"/>
    <n v="10.8"/>
  </r>
  <r>
    <x v="4"/>
    <d v="2025-03-20T00:00:00"/>
    <s v="Day 1"/>
    <x v="149"/>
    <x v="133"/>
    <x v="103"/>
    <x v="4"/>
    <x v="10"/>
    <m/>
    <s v="Shark Spotted Gully"/>
    <n v="115"/>
    <n v="7"/>
    <n v="7"/>
  </r>
  <r>
    <x v="4"/>
    <d v="2025-03-20T00:00:00"/>
    <s v="Day 1"/>
    <x v="150"/>
    <x v="39"/>
    <x v="34"/>
    <x v="4"/>
    <x v="10"/>
    <m/>
    <s v="Catfish - Sea Black"/>
    <n v="40"/>
    <n v="1"/>
    <n v="1"/>
  </r>
  <r>
    <x v="4"/>
    <d v="2025-03-20T00:00:00"/>
    <s v="Day 1"/>
    <x v="150"/>
    <x v="39"/>
    <x v="34"/>
    <x v="4"/>
    <x v="10"/>
    <m/>
    <s v="Shark Hound Smooth"/>
    <n v="76"/>
    <n v="1.4"/>
    <n v="1.4"/>
  </r>
  <r>
    <x v="4"/>
    <d v="2025-03-20T00:00:00"/>
    <s v="Day 1"/>
    <x v="113"/>
    <x v="101"/>
    <x v="87"/>
    <x v="1"/>
    <x v="10"/>
    <m/>
    <s v="Guitarfish - Lesser"/>
    <n v="90"/>
    <n v="2.7"/>
    <n v="2.7"/>
  </r>
  <r>
    <x v="4"/>
    <d v="2025-03-20T00:00:00"/>
    <s v="Day 1"/>
    <x v="113"/>
    <x v="101"/>
    <x v="87"/>
    <x v="1"/>
    <x v="10"/>
    <m/>
    <s v="Guitarfish - Lesser"/>
    <n v="85"/>
    <n v="2.2000000000000002"/>
    <n v="2.2000000000000002"/>
  </r>
  <r>
    <x v="4"/>
    <d v="2025-03-20T00:00:00"/>
    <s v="Day 1"/>
    <x v="49"/>
    <x v="42"/>
    <x v="40"/>
    <x v="4"/>
    <x v="10"/>
    <s v="Kob"/>
    <m/>
    <n v="74"/>
    <n v="4.2"/>
    <n v="4.2"/>
  </r>
  <r>
    <x v="4"/>
    <d v="2025-03-20T00:00:00"/>
    <s v="Day 1"/>
    <x v="55"/>
    <x v="48"/>
    <x v="43"/>
    <x v="3"/>
    <x v="10"/>
    <m/>
    <m/>
    <m/>
    <s v=""/>
    <s v=""/>
  </r>
  <r>
    <x v="4"/>
    <d v="2025-03-20T00:00:00"/>
    <s v="Day 1"/>
    <x v="56"/>
    <x v="49"/>
    <x v="43"/>
    <x v="0"/>
    <x v="10"/>
    <m/>
    <m/>
    <m/>
    <s v=""/>
    <s v=""/>
  </r>
  <r>
    <x v="4"/>
    <d v="2025-03-20T00:00:00"/>
    <s v="Day 1"/>
    <x v="57"/>
    <x v="50"/>
    <x v="46"/>
    <x v="11"/>
    <x v="10"/>
    <m/>
    <m/>
    <m/>
    <s v=""/>
    <s v=""/>
  </r>
  <r>
    <x v="4"/>
    <d v="2025-03-20T00:00:00"/>
    <s v="Day 1"/>
    <x v="58"/>
    <x v="51"/>
    <x v="47"/>
    <x v="9"/>
    <x v="17"/>
    <s v="Kob"/>
    <m/>
    <n v="47"/>
    <n v="1.1000000000000001"/>
    <n v="1.1000000000000001"/>
  </r>
  <r>
    <x v="4"/>
    <d v="2025-03-20T00:00:00"/>
    <s v="Day 1"/>
    <x v="151"/>
    <x v="134"/>
    <x v="104"/>
    <x v="3"/>
    <x v="17"/>
    <s v="Kob"/>
    <m/>
    <n v="48"/>
    <n v="1.1000000000000001"/>
    <n v="1.1000000000000001"/>
  </r>
  <r>
    <x v="4"/>
    <d v="2025-03-20T00:00:00"/>
    <s v="Day 1"/>
    <x v="151"/>
    <x v="134"/>
    <x v="104"/>
    <x v="3"/>
    <x v="17"/>
    <s v="Kob"/>
    <m/>
    <n v="51"/>
    <n v="1.4"/>
    <n v="1.4"/>
  </r>
  <r>
    <x v="4"/>
    <d v="2025-03-20T00:00:00"/>
    <s v="Day 1"/>
    <x v="151"/>
    <x v="134"/>
    <x v="104"/>
    <x v="3"/>
    <x v="17"/>
    <m/>
    <s v="Shark Copper (Female)"/>
    <n v="106"/>
    <n v="15.3"/>
    <n v="15.3"/>
  </r>
  <r>
    <x v="4"/>
    <d v="2025-03-20T00:00:00"/>
    <s v="Day 1"/>
    <x v="66"/>
    <x v="58"/>
    <x v="53"/>
    <x v="2"/>
    <x v="14"/>
    <m/>
    <s v="Shark Spotted Gully"/>
    <n v="86"/>
    <n v="2.6"/>
    <n v="2.6"/>
  </r>
  <r>
    <x v="4"/>
    <d v="2025-03-20T00:00:00"/>
    <s v="Day 1"/>
    <x v="66"/>
    <x v="58"/>
    <x v="53"/>
    <x v="2"/>
    <x v="14"/>
    <m/>
    <s v="Guitarfish - Lesser"/>
    <n v="83"/>
    <n v="2.1"/>
    <n v="2.1"/>
  </r>
  <r>
    <x v="4"/>
    <d v="2025-03-20T00:00:00"/>
    <s v="Day 1"/>
    <x v="66"/>
    <x v="58"/>
    <x v="53"/>
    <x v="2"/>
    <x v="14"/>
    <m/>
    <s v="Ray Bull / Eagle"/>
    <n v="99"/>
    <n v="18"/>
    <n v="18"/>
  </r>
  <r>
    <x v="4"/>
    <d v="2025-03-20T00:00:00"/>
    <s v="Day 1"/>
    <x v="59"/>
    <x v="52"/>
    <x v="48"/>
    <x v="9"/>
    <x v="14"/>
    <m/>
    <s v="Catfish - Sea Black"/>
    <n v="40"/>
    <n v="1"/>
    <n v="1"/>
  </r>
  <r>
    <x v="4"/>
    <d v="2025-03-20T00:00:00"/>
    <s v="Day 1"/>
    <x v="60"/>
    <x v="53"/>
    <x v="49"/>
    <x v="0"/>
    <x v="17"/>
    <s v="Kob"/>
    <m/>
    <n v="47"/>
    <n v="1.1000000000000001"/>
    <n v="1.1000000000000001"/>
  </r>
  <r>
    <x v="4"/>
    <d v="2025-03-20T00:00:00"/>
    <s v="Day 1"/>
    <x v="60"/>
    <x v="53"/>
    <x v="49"/>
    <x v="0"/>
    <x v="17"/>
    <s v="Kob"/>
    <m/>
    <n v="46"/>
    <n v="1"/>
    <n v="1"/>
  </r>
  <r>
    <x v="4"/>
    <d v="2025-03-20T00:00:00"/>
    <s v="Day 1"/>
    <x v="63"/>
    <x v="56"/>
    <x v="50"/>
    <x v="2"/>
    <x v="14"/>
    <s v="Kob"/>
    <m/>
    <n v="43"/>
    <n v="0.8"/>
    <n v="0.8"/>
  </r>
  <r>
    <x v="4"/>
    <d v="2025-03-20T00:00:00"/>
    <s v="Day 1"/>
    <x v="63"/>
    <x v="56"/>
    <x v="50"/>
    <x v="2"/>
    <x v="14"/>
    <m/>
    <s v="Shark Spotted Gully"/>
    <n v="158"/>
    <n v="20.8"/>
    <n v="20.8"/>
  </r>
  <r>
    <x v="4"/>
    <d v="2025-03-20T00:00:00"/>
    <s v="Day 1"/>
    <x v="65"/>
    <x v="57"/>
    <x v="52"/>
    <x v="2"/>
    <x v="14"/>
    <m/>
    <m/>
    <m/>
    <s v=""/>
    <s v=""/>
  </r>
  <r>
    <x v="4"/>
    <d v="2025-03-20T00:00:00"/>
    <s v="Day 1"/>
    <x v="67"/>
    <x v="59"/>
    <x v="48"/>
    <x v="2"/>
    <x v="14"/>
    <m/>
    <m/>
    <m/>
    <s v=""/>
    <s v=""/>
  </r>
  <r>
    <x v="4"/>
    <d v="2025-03-20T00:00:00"/>
    <s v="Day 1"/>
    <x v="152"/>
    <x v="135"/>
    <x v="1"/>
    <x v="1"/>
    <x v="9"/>
    <m/>
    <s v="Shark Hound Smooth"/>
    <n v="134"/>
    <n v="10.3"/>
    <n v="10.3"/>
  </r>
  <r>
    <x v="4"/>
    <d v="2025-03-20T00:00:00"/>
    <s v="Day 1"/>
    <x v="71"/>
    <x v="63"/>
    <x v="54"/>
    <x v="3"/>
    <x v="9"/>
    <m/>
    <s v="Shark Spotted Gully"/>
    <n v="145"/>
    <n v="15.5"/>
    <n v="15.5"/>
  </r>
  <r>
    <x v="4"/>
    <d v="2025-03-20T00:00:00"/>
    <s v="Day 1"/>
    <x v="76"/>
    <x v="68"/>
    <x v="54"/>
    <x v="3"/>
    <x v="9"/>
    <m/>
    <s v="Shark Spotted Gully"/>
    <n v="160"/>
    <n v="21.7"/>
    <n v="21.7"/>
  </r>
  <r>
    <x v="4"/>
    <d v="2025-03-20T00:00:00"/>
    <s v="Day 1"/>
    <x v="76"/>
    <x v="68"/>
    <x v="54"/>
    <x v="3"/>
    <x v="9"/>
    <m/>
    <s v="Shark Spotted Gully"/>
    <n v="163"/>
    <n v="23.1"/>
    <n v="23.1"/>
  </r>
  <r>
    <x v="4"/>
    <d v="2025-03-20T00:00:00"/>
    <s v="Day 1"/>
    <x v="76"/>
    <x v="68"/>
    <x v="54"/>
    <x v="3"/>
    <x v="9"/>
    <m/>
    <s v="Shark Spotted Gully"/>
    <n v="168"/>
    <n v="25.7"/>
    <n v="25.7"/>
  </r>
  <r>
    <x v="4"/>
    <d v="2025-03-20T00:00:00"/>
    <s v="Day 1"/>
    <x v="76"/>
    <x v="68"/>
    <x v="54"/>
    <x v="3"/>
    <x v="9"/>
    <m/>
    <s v="Shark Spotted Gully"/>
    <n v="140"/>
    <n v="13.7"/>
    <n v="13.7"/>
  </r>
  <r>
    <x v="4"/>
    <d v="2025-03-20T00:00:00"/>
    <s v="Day 1"/>
    <x v="76"/>
    <x v="68"/>
    <x v="54"/>
    <x v="3"/>
    <x v="9"/>
    <m/>
    <s v="Shark Spotted Gully"/>
    <n v="80"/>
    <n v="2"/>
    <n v="2"/>
  </r>
  <r>
    <x v="4"/>
    <d v="2025-03-20T00:00:00"/>
    <s v="Day 1"/>
    <x v="73"/>
    <x v="65"/>
    <x v="54"/>
    <x v="4"/>
    <x v="9"/>
    <m/>
    <s v="Shark Spotted Gully"/>
    <n v="167"/>
    <n v="25.2"/>
    <n v="25.2"/>
  </r>
  <r>
    <x v="4"/>
    <d v="2025-03-20T00:00:00"/>
    <s v="Day 1"/>
    <x v="70"/>
    <x v="62"/>
    <x v="56"/>
    <x v="4"/>
    <x v="9"/>
    <m/>
    <s v="Shark Spotted Gully"/>
    <n v="142"/>
    <n v="14.4"/>
    <n v="14.4"/>
  </r>
  <r>
    <x v="4"/>
    <d v="2025-03-20T00:00:00"/>
    <s v="Day 1"/>
    <x v="70"/>
    <x v="62"/>
    <x v="56"/>
    <x v="4"/>
    <x v="9"/>
    <m/>
    <s v="Shark Spotted Gully"/>
    <n v="154"/>
    <n v="19.100000000000001"/>
    <n v="19.100000000000001"/>
  </r>
  <r>
    <x v="4"/>
    <d v="2025-03-20T00:00:00"/>
    <s v="Day 1"/>
    <x v="70"/>
    <x v="62"/>
    <x v="56"/>
    <x v="4"/>
    <x v="9"/>
    <m/>
    <s v="Shark Spotted Gully"/>
    <n v="124"/>
    <n v="9.1"/>
    <n v="9.1"/>
  </r>
  <r>
    <x v="4"/>
    <d v="2025-03-20T00:00:00"/>
    <s v="Day 1"/>
    <x v="70"/>
    <x v="62"/>
    <x v="56"/>
    <x v="4"/>
    <x v="9"/>
    <m/>
    <s v="Shark Spotted Gully"/>
    <n v="107"/>
    <n v="5.5"/>
    <n v="5.5"/>
  </r>
  <r>
    <x v="4"/>
    <d v="2025-03-20T00:00:00"/>
    <s v="Day 1"/>
    <x v="70"/>
    <x v="62"/>
    <x v="56"/>
    <x v="4"/>
    <x v="9"/>
    <m/>
    <s v="Guitarfish - Lesser"/>
    <n v="90"/>
    <n v="2.7"/>
    <n v="2.7"/>
  </r>
  <r>
    <x v="4"/>
    <d v="2025-03-20T00:00:00"/>
    <s v="Day 1"/>
    <x v="72"/>
    <x v="64"/>
    <x v="57"/>
    <x v="2"/>
    <x v="9"/>
    <m/>
    <s v="Shark Spotted Gully"/>
    <n v="145"/>
    <n v="15.5"/>
    <n v="15.5"/>
  </r>
  <r>
    <x v="4"/>
    <d v="2025-03-20T00:00:00"/>
    <s v="Day 1"/>
    <x v="72"/>
    <x v="64"/>
    <x v="57"/>
    <x v="2"/>
    <x v="9"/>
    <m/>
    <s v="Ray Blue (Female)"/>
    <n v="48"/>
    <n v="4.7"/>
    <n v="4.7"/>
  </r>
  <r>
    <x v="4"/>
    <d v="2025-03-20T00:00:00"/>
    <s v="Day 1"/>
    <x v="72"/>
    <x v="64"/>
    <x v="57"/>
    <x v="2"/>
    <x v="9"/>
    <m/>
    <s v="Shark Hound Smooth"/>
    <n v="92"/>
    <n v="2.8"/>
    <n v="2.8"/>
  </r>
  <r>
    <x v="4"/>
    <d v="2025-03-20T00:00:00"/>
    <s v="Day 1"/>
    <x v="153"/>
    <x v="136"/>
    <x v="57"/>
    <x v="1"/>
    <x v="9"/>
    <m/>
    <s v="Ray Bull / Eagle"/>
    <n v="66"/>
    <n v="5.2"/>
    <n v="5.2"/>
  </r>
  <r>
    <x v="4"/>
    <d v="2025-03-20T00:00:00"/>
    <s v="Day 1"/>
    <x v="154"/>
    <x v="137"/>
    <x v="105"/>
    <x v="4"/>
    <x v="9"/>
    <m/>
    <m/>
    <m/>
    <s v=""/>
    <s v=""/>
  </r>
  <r>
    <x v="4"/>
    <d v="2025-03-20T00:00:00"/>
    <s v="Day 1"/>
    <x v="68"/>
    <x v="60"/>
    <x v="54"/>
    <x v="1"/>
    <x v="9"/>
    <m/>
    <m/>
    <m/>
    <s v=""/>
    <s v=""/>
  </r>
  <r>
    <x v="4"/>
    <d v="2025-03-20T00:00:00"/>
    <s v="Day 1"/>
    <x v="155"/>
    <x v="97"/>
    <x v="106"/>
    <x v="4"/>
    <x v="3"/>
    <m/>
    <s v="Shark Spotted Gully"/>
    <n v="163"/>
    <n v="23.1"/>
    <n v="23.1"/>
  </r>
  <r>
    <x v="4"/>
    <d v="2025-03-20T00:00:00"/>
    <s v="Day 1"/>
    <x v="83"/>
    <x v="74"/>
    <x v="65"/>
    <x v="4"/>
    <x v="3"/>
    <m/>
    <s v="Shark Hound Smooth"/>
    <n v="86"/>
    <n v="2.2000000000000002"/>
    <n v="2.2000000000000002"/>
  </r>
  <r>
    <x v="4"/>
    <d v="2025-03-20T00:00:00"/>
    <s v="Day 1"/>
    <x v="156"/>
    <x v="138"/>
    <x v="61"/>
    <x v="9"/>
    <x v="3"/>
    <m/>
    <s v="Guitarfish - Lesser"/>
    <n v="76"/>
    <n v="1.6"/>
    <n v="1.6"/>
  </r>
  <r>
    <x v="4"/>
    <d v="2025-03-20T00:00:00"/>
    <s v="Day 1"/>
    <x v="156"/>
    <x v="138"/>
    <x v="61"/>
    <x v="9"/>
    <x v="3"/>
    <m/>
    <s v="Guitarfish - Lesser"/>
    <n v="70"/>
    <n v="1.2"/>
    <n v="1.2"/>
  </r>
  <r>
    <x v="4"/>
    <d v="2025-03-20T00:00:00"/>
    <s v="Day 1"/>
    <x v="87"/>
    <x v="78"/>
    <x v="67"/>
    <x v="9"/>
    <x v="3"/>
    <m/>
    <s v="Guitarfish - Lesser"/>
    <n v="65"/>
    <n v="1"/>
    <n v="1"/>
  </r>
  <r>
    <x v="4"/>
    <d v="2025-03-20T00:00:00"/>
    <s v="Day 1"/>
    <x v="87"/>
    <x v="78"/>
    <x v="67"/>
    <x v="9"/>
    <x v="3"/>
    <m/>
    <s v="Guitarfish - Lesser"/>
    <n v="75"/>
    <n v="1.5"/>
    <n v="1.5"/>
  </r>
  <r>
    <x v="4"/>
    <d v="2025-03-20T00:00:00"/>
    <s v="Day 1"/>
    <x v="82"/>
    <x v="73"/>
    <x v="36"/>
    <x v="4"/>
    <x v="3"/>
    <m/>
    <m/>
    <m/>
    <s v=""/>
    <s v=""/>
  </r>
  <r>
    <x v="4"/>
    <d v="2025-03-20T00:00:00"/>
    <s v="Day 1"/>
    <x v="81"/>
    <x v="72"/>
    <x v="64"/>
    <x v="2"/>
    <x v="3"/>
    <m/>
    <m/>
    <m/>
    <s v=""/>
    <s v=""/>
  </r>
  <r>
    <x v="4"/>
    <d v="2025-03-20T00:00:00"/>
    <s v="Day 1"/>
    <x v="86"/>
    <x v="77"/>
    <x v="61"/>
    <x v="9"/>
    <x v="3"/>
    <m/>
    <m/>
    <m/>
    <s v=""/>
    <s v=""/>
  </r>
  <r>
    <x v="4"/>
    <d v="2025-03-20T00:00:00"/>
    <s v="Day 1"/>
    <x v="11"/>
    <x v="11"/>
    <x v="5"/>
    <x v="6"/>
    <x v="3"/>
    <m/>
    <m/>
    <m/>
    <s v=""/>
    <s v=""/>
  </r>
  <r>
    <x v="4"/>
    <d v="2025-03-20T00:00:00"/>
    <s v="Day 1"/>
    <x v="88"/>
    <x v="79"/>
    <x v="61"/>
    <x v="9"/>
    <x v="3"/>
    <m/>
    <m/>
    <m/>
    <s v=""/>
    <s v=""/>
  </r>
  <r>
    <x v="4"/>
    <d v="2025-03-20T00:00:00"/>
    <s v="Day 1"/>
    <x v="78"/>
    <x v="69"/>
    <x v="61"/>
    <x v="2"/>
    <x v="3"/>
    <m/>
    <m/>
    <m/>
    <s v=""/>
    <s v=""/>
  </r>
  <r>
    <x v="4"/>
    <d v="2025-03-20T00:00:00"/>
    <s v="Day 1"/>
    <x v="80"/>
    <x v="71"/>
    <x v="63"/>
    <x v="4"/>
    <x v="10"/>
    <m/>
    <m/>
    <m/>
    <s v=""/>
    <s v=""/>
  </r>
  <r>
    <x v="4"/>
    <d v="2025-03-20T00:00:00"/>
    <s v="Day 1"/>
    <x v="79"/>
    <x v="70"/>
    <x v="62"/>
    <x v="4"/>
    <x v="3"/>
    <m/>
    <m/>
    <m/>
    <s v=""/>
    <s v=""/>
  </r>
  <r>
    <x v="4"/>
    <d v="2025-03-20T00:00:00"/>
    <s v="Day 1"/>
    <x v="91"/>
    <x v="82"/>
    <x v="70"/>
    <x v="2"/>
    <x v="4"/>
    <m/>
    <s v="Shark Copper (Female)"/>
    <n v="122"/>
    <n v="23.9"/>
    <n v="23.9"/>
  </r>
  <r>
    <x v="4"/>
    <d v="2025-03-20T00:00:00"/>
    <s v="Day 1"/>
    <x v="91"/>
    <x v="82"/>
    <x v="70"/>
    <x v="2"/>
    <x v="4"/>
    <m/>
    <s v="Shark Copper (Female)"/>
    <n v="148"/>
    <n v="43.8"/>
    <n v="43.8"/>
  </r>
  <r>
    <x v="4"/>
    <d v="2025-03-20T00:00:00"/>
    <s v="Day 1"/>
    <x v="157"/>
    <x v="139"/>
    <x v="107"/>
    <x v="9"/>
    <x v="4"/>
    <m/>
    <s v="Shark Spotted Gully"/>
    <n v="123"/>
    <n v="8.8000000000000007"/>
    <n v="8.8000000000000007"/>
  </r>
  <r>
    <x v="4"/>
    <d v="2025-03-20T00:00:00"/>
    <s v="Day 1"/>
    <x v="157"/>
    <x v="139"/>
    <x v="107"/>
    <x v="9"/>
    <x v="4"/>
    <m/>
    <s v="Shark Spotted Gully"/>
    <n v="93"/>
    <n v="3.4"/>
    <n v="3.4"/>
  </r>
  <r>
    <x v="4"/>
    <d v="2025-03-20T00:00:00"/>
    <s v="Day 1"/>
    <x v="99"/>
    <x v="89"/>
    <x v="70"/>
    <x v="6"/>
    <x v="4"/>
    <m/>
    <s v="Shark Hound Smooth"/>
    <n v="122"/>
    <n v="7.4"/>
    <n v="7.4"/>
  </r>
  <r>
    <x v="4"/>
    <d v="2025-03-20T00:00:00"/>
    <s v="Day 1"/>
    <x v="100"/>
    <x v="90"/>
    <x v="75"/>
    <x v="6"/>
    <x v="4"/>
    <s v="Kob"/>
    <m/>
    <n v="58"/>
    <n v="2"/>
    <n v="2"/>
  </r>
  <r>
    <x v="4"/>
    <d v="2025-03-20T00:00:00"/>
    <s v="Day 1"/>
    <x v="100"/>
    <x v="90"/>
    <x v="75"/>
    <x v="6"/>
    <x v="4"/>
    <m/>
    <s v="Shark Spotted Gully"/>
    <n v="112"/>
    <n v="6.4"/>
    <n v="6.4"/>
  </r>
  <r>
    <x v="4"/>
    <d v="2025-03-20T00:00:00"/>
    <s v="Day 1"/>
    <x v="100"/>
    <x v="90"/>
    <x v="75"/>
    <x v="6"/>
    <x v="4"/>
    <m/>
    <s v="Shark Spotted Gully"/>
    <n v="100"/>
    <n v="4.3"/>
    <n v="4.3"/>
  </r>
  <r>
    <x v="4"/>
    <d v="2025-03-20T00:00:00"/>
    <s v="Day 1"/>
    <x v="100"/>
    <x v="90"/>
    <x v="75"/>
    <x v="6"/>
    <x v="4"/>
    <m/>
    <s v="Shark Spotted Gully"/>
    <n v="73"/>
    <n v="1.4"/>
    <n v="1.4"/>
  </r>
  <r>
    <x v="4"/>
    <d v="2025-03-20T00:00:00"/>
    <s v="Day 1"/>
    <x v="100"/>
    <x v="90"/>
    <x v="75"/>
    <x v="6"/>
    <x v="4"/>
    <m/>
    <s v="Catfish - Sea Black"/>
    <n v="42"/>
    <n v="1.1000000000000001"/>
    <n v="1.1000000000000001"/>
  </r>
  <r>
    <x v="4"/>
    <d v="2025-03-20T00:00:00"/>
    <s v="Day 1"/>
    <x v="98"/>
    <x v="88"/>
    <x v="69"/>
    <x v="9"/>
    <x v="4"/>
    <m/>
    <s v="Catfish - Sea Black"/>
    <n v="41"/>
    <n v="1.1000000000000001"/>
    <n v="1.1000000000000001"/>
  </r>
  <r>
    <x v="4"/>
    <d v="2025-03-20T00:00:00"/>
    <s v="Day 1"/>
    <x v="98"/>
    <x v="88"/>
    <x v="69"/>
    <x v="9"/>
    <x v="4"/>
    <m/>
    <s v="Shark Cow / Sevengill"/>
    <n v="114"/>
    <n v="18.399999999999999"/>
    <n v="18.399999999999999"/>
  </r>
  <r>
    <x v="4"/>
    <d v="2025-03-20T00:00:00"/>
    <s v="Day 1"/>
    <x v="98"/>
    <x v="88"/>
    <x v="69"/>
    <x v="9"/>
    <x v="4"/>
    <s v="Kob"/>
    <m/>
    <n v="118"/>
    <n v="17.399999999999999"/>
    <n v="17.399999999999999"/>
  </r>
  <r>
    <x v="4"/>
    <d v="2025-03-20T00:00:00"/>
    <s v="Day 1"/>
    <x v="97"/>
    <x v="87"/>
    <x v="70"/>
    <x v="9"/>
    <x v="4"/>
    <s v="Kob"/>
    <m/>
    <n v="53"/>
    <n v="1.5"/>
    <n v="1.5"/>
  </r>
  <r>
    <x v="4"/>
    <d v="2025-03-20T00:00:00"/>
    <s v="Day 1"/>
    <x v="97"/>
    <x v="87"/>
    <x v="70"/>
    <x v="9"/>
    <x v="4"/>
    <m/>
    <s v="Shark Spotted Gully"/>
    <n v="105"/>
    <n v="5.0999999999999996"/>
    <n v="5.0999999999999996"/>
  </r>
  <r>
    <x v="4"/>
    <d v="2025-03-20T00:00:00"/>
    <s v="Day 1"/>
    <x v="97"/>
    <x v="87"/>
    <x v="70"/>
    <x v="9"/>
    <x v="4"/>
    <m/>
    <s v="Catfish - Sea Black"/>
    <n v="40"/>
    <n v="1"/>
    <n v="1"/>
  </r>
  <r>
    <x v="4"/>
    <d v="2025-03-20T00:00:00"/>
    <s v="Day 1"/>
    <x v="97"/>
    <x v="87"/>
    <x v="70"/>
    <x v="9"/>
    <x v="4"/>
    <m/>
    <s v="Shark Hound Smooth"/>
    <n v="110"/>
    <n v="5.2"/>
    <n v="5.2"/>
  </r>
  <r>
    <x v="4"/>
    <d v="2025-03-20T00:00:00"/>
    <s v="Day 1"/>
    <x v="158"/>
    <x v="140"/>
    <x v="85"/>
    <x v="9"/>
    <x v="4"/>
    <m/>
    <s v="Shark Spotted Gully"/>
    <n v="94"/>
    <n v="3.5"/>
    <n v="3.5"/>
  </r>
  <r>
    <x v="4"/>
    <d v="2025-03-20T00:00:00"/>
    <s v="Day 1"/>
    <x v="158"/>
    <x v="140"/>
    <x v="85"/>
    <x v="9"/>
    <x v="4"/>
    <m/>
    <s v="Catfish - Sea Black"/>
    <n v="40"/>
    <n v="1"/>
    <n v="1"/>
  </r>
  <r>
    <x v="4"/>
    <d v="2025-03-20T00:00:00"/>
    <s v="Day 1"/>
    <x v="158"/>
    <x v="140"/>
    <x v="85"/>
    <x v="9"/>
    <x v="4"/>
    <m/>
    <s v="Guitarfish - Lesser"/>
    <n v="68"/>
    <n v="1.1000000000000001"/>
    <n v="1.1000000000000001"/>
  </r>
  <r>
    <x v="4"/>
    <d v="2025-03-20T00:00:00"/>
    <s v="Day 1"/>
    <x v="158"/>
    <x v="140"/>
    <x v="85"/>
    <x v="9"/>
    <x v="4"/>
    <s v="Kob"/>
    <m/>
    <n v="41"/>
    <n v="0.7"/>
    <n v="0.7"/>
  </r>
  <r>
    <x v="4"/>
    <d v="2025-03-20T00:00:00"/>
    <s v="Day 1"/>
    <x v="158"/>
    <x v="140"/>
    <x v="85"/>
    <x v="9"/>
    <x v="4"/>
    <m/>
    <s v="Guitarfish - Lesser"/>
    <n v="74"/>
    <n v="1.5"/>
    <n v="1.5"/>
  </r>
  <r>
    <x v="4"/>
    <d v="2025-03-20T00:00:00"/>
    <s v="Day 1"/>
    <x v="94"/>
    <x v="84"/>
    <x v="72"/>
    <x v="2"/>
    <x v="4"/>
    <m/>
    <s v="Guitarfish - Lesser"/>
    <n v="96"/>
    <n v="3.3"/>
    <n v="3.3"/>
  </r>
  <r>
    <x v="4"/>
    <d v="2025-03-20T00:00:00"/>
    <s v="Day 1"/>
    <x v="94"/>
    <x v="84"/>
    <x v="72"/>
    <x v="2"/>
    <x v="4"/>
    <m/>
    <s v="Guitarfish - Lesser"/>
    <n v="71"/>
    <n v="1.3"/>
    <n v="1.3"/>
  </r>
  <r>
    <x v="4"/>
    <d v="2025-03-20T00:00:00"/>
    <s v="Day 1"/>
    <x v="159"/>
    <x v="141"/>
    <x v="108"/>
    <x v="2"/>
    <x v="4"/>
    <m/>
    <s v="Guitarfish - Lesser"/>
    <n v="90"/>
    <n v="2.7"/>
    <n v="2.7"/>
  </r>
  <r>
    <x v="4"/>
    <d v="2025-03-20T00:00:00"/>
    <s v="Day 1"/>
    <x v="159"/>
    <x v="141"/>
    <x v="108"/>
    <x v="2"/>
    <x v="4"/>
    <m/>
    <s v="Guitarfish - Lesser"/>
    <n v="74"/>
    <n v="1.5"/>
    <n v="1.5"/>
  </r>
  <r>
    <x v="4"/>
    <d v="2025-03-20T00:00:00"/>
    <s v="Day 1"/>
    <x v="95"/>
    <x v="85"/>
    <x v="73"/>
    <x v="2"/>
    <x v="4"/>
    <m/>
    <s v="Guitarfish - Lesser"/>
    <n v="74"/>
    <n v="1.5"/>
    <n v="1.5"/>
  </r>
  <r>
    <x v="4"/>
    <d v="2025-03-20T00:00:00"/>
    <s v="Day 1"/>
    <x v="160"/>
    <x v="142"/>
    <x v="34"/>
    <x v="9"/>
    <x v="4"/>
    <s v="Kob"/>
    <m/>
    <n v="52"/>
    <n v="1.4"/>
    <n v="1.4"/>
  </r>
  <r>
    <x v="4"/>
    <d v="2025-03-20T00:00:00"/>
    <s v="Day 1"/>
    <x v="161"/>
    <x v="143"/>
    <x v="34"/>
    <x v="11"/>
    <x v="4"/>
    <s v="Kob"/>
    <m/>
    <n v="50"/>
    <n v="1.3"/>
    <n v="1.3"/>
  </r>
  <r>
    <x v="4"/>
    <d v="2025-03-20T00:00:00"/>
    <s v="Day 1"/>
    <x v="161"/>
    <x v="143"/>
    <x v="34"/>
    <x v="11"/>
    <x v="4"/>
    <s v="Kob"/>
    <m/>
    <n v="47"/>
    <n v="1.1000000000000001"/>
    <n v="1.1000000000000001"/>
  </r>
  <r>
    <x v="4"/>
    <d v="2025-03-20T00:00:00"/>
    <s v="Day 1"/>
    <x v="127"/>
    <x v="10"/>
    <x v="69"/>
    <x v="9"/>
    <x v="4"/>
    <m/>
    <m/>
    <m/>
    <s v=""/>
    <s v=""/>
  </r>
  <r>
    <x v="4"/>
    <d v="2025-03-20T00:00:00"/>
    <s v="Day 1"/>
    <x v="90"/>
    <x v="81"/>
    <x v="69"/>
    <x v="2"/>
    <x v="4"/>
    <m/>
    <m/>
    <m/>
    <s v=""/>
    <s v=""/>
  </r>
  <r>
    <x v="4"/>
    <d v="2025-03-20T00:00:00"/>
    <s v="Day 1"/>
    <x v="93"/>
    <x v="83"/>
    <x v="71"/>
    <x v="2"/>
    <x v="4"/>
    <m/>
    <m/>
    <m/>
    <s v=""/>
    <s v=""/>
  </r>
  <r>
    <x v="4"/>
    <d v="2025-03-20T00:00:00"/>
    <s v="Day 1"/>
    <x v="92"/>
    <x v="45"/>
    <x v="33"/>
    <x v="2"/>
    <x v="4"/>
    <m/>
    <m/>
    <m/>
    <s v=""/>
    <s v=""/>
  </r>
  <r>
    <x v="4"/>
    <d v="2025-03-20T00:00:00"/>
    <s v="Day 1"/>
    <x v="111"/>
    <x v="99"/>
    <x v="82"/>
    <x v="0"/>
    <x v="19"/>
    <m/>
    <s v="Shark Spotted Gully"/>
    <n v="82"/>
    <n v="2.2000000000000002"/>
    <n v="2.2000000000000002"/>
  </r>
  <r>
    <x v="4"/>
    <d v="2025-03-20T00:00:00"/>
    <s v="Day 1"/>
    <x v="112"/>
    <x v="100"/>
    <x v="86"/>
    <x v="11"/>
    <x v="19"/>
    <m/>
    <s v="Shark Spotted Gully"/>
    <n v="107"/>
    <n v="5.5"/>
    <n v="5.5"/>
  </r>
  <r>
    <x v="4"/>
    <d v="2025-03-20T00:00:00"/>
    <s v="Day 1"/>
    <x v="162"/>
    <x v="144"/>
    <x v="109"/>
    <x v="4"/>
    <x v="19"/>
    <m/>
    <s v="Shark Spotted Gully"/>
    <n v="149"/>
    <n v="17"/>
    <n v="17"/>
  </r>
  <r>
    <x v="4"/>
    <d v="2025-03-20T00:00:00"/>
    <s v="Day 1"/>
    <x v="163"/>
    <x v="145"/>
    <x v="110"/>
    <x v="4"/>
    <x v="19"/>
    <s v="Kob"/>
    <m/>
    <n v="42"/>
    <n v="0.8"/>
    <n v="0.8"/>
  </r>
  <r>
    <x v="4"/>
    <d v="2025-03-20T00:00:00"/>
    <s v="Day 1"/>
    <x v="163"/>
    <x v="145"/>
    <x v="110"/>
    <x v="4"/>
    <x v="19"/>
    <s v="Kob"/>
    <m/>
    <n v="48"/>
    <n v="1.1000000000000001"/>
    <n v="1.1000000000000001"/>
  </r>
  <r>
    <x v="4"/>
    <d v="2025-03-20T00:00:00"/>
    <s v="Day 1"/>
    <x v="163"/>
    <x v="145"/>
    <x v="110"/>
    <x v="4"/>
    <x v="19"/>
    <m/>
    <s v="Shark Spotted Gully"/>
    <n v="86"/>
    <n v="2.6"/>
    <n v="2.6"/>
  </r>
  <r>
    <x v="4"/>
    <d v="2025-03-20T00:00:00"/>
    <s v="Day 1"/>
    <x v="163"/>
    <x v="145"/>
    <x v="110"/>
    <x v="4"/>
    <x v="19"/>
    <m/>
    <s v="Shark Copper (Female)"/>
    <n v="120"/>
    <n v="22.7"/>
    <n v="22.7"/>
  </r>
  <r>
    <x v="4"/>
    <d v="2025-03-20T00:00:00"/>
    <s v="Day 1"/>
    <x v="164"/>
    <x v="146"/>
    <x v="111"/>
    <x v="3"/>
    <x v="19"/>
    <m/>
    <s v="Ray Blue (Female)"/>
    <n v="42"/>
    <n v="3"/>
    <n v="3"/>
  </r>
  <r>
    <x v="4"/>
    <d v="2025-03-20T00:00:00"/>
    <s v="Day 1"/>
    <x v="105"/>
    <x v="94"/>
    <x v="80"/>
    <x v="2"/>
    <x v="10"/>
    <m/>
    <s v="Shark Spotted Gully"/>
    <n v="149"/>
    <n v="17"/>
    <n v="17"/>
  </r>
  <r>
    <x v="4"/>
    <d v="2025-03-20T00:00:00"/>
    <s v="Day 1"/>
    <x v="105"/>
    <x v="94"/>
    <x v="80"/>
    <x v="2"/>
    <x v="10"/>
    <m/>
    <s v="Shark Spotted Gully"/>
    <n v="91"/>
    <n v="3.1"/>
    <n v="3.1"/>
  </r>
  <r>
    <x v="4"/>
    <d v="2025-03-20T00:00:00"/>
    <s v="Day 1"/>
    <x v="114"/>
    <x v="102"/>
    <x v="32"/>
    <x v="0"/>
    <x v="6"/>
    <s v="Kob"/>
    <m/>
    <n v="45"/>
    <n v="0.9"/>
    <n v="0.9"/>
  </r>
  <r>
    <x v="4"/>
    <d v="2025-03-20T00:00:00"/>
    <s v="Day 1"/>
    <x v="114"/>
    <x v="102"/>
    <x v="32"/>
    <x v="0"/>
    <x v="6"/>
    <s v="Kob"/>
    <m/>
    <n v="40"/>
    <n v="0.7"/>
    <n v="0.7"/>
  </r>
  <r>
    <x v="4"/>
    <d v="2025-03-20T00:00:00"/>
    <s v="Day 1"/>
    <x v="114"/>
    <x v="102"/>
    <x v="32"/>
    <x v="0"/>
    <x v="6"/>
    <s v="Kob"/>
    <m/>
    <n v="47"/>
    <n v="1.1000000000000001"/>
    <n v="1.1000000000000001"/>
  </r>
  <r>
    <x v="4"/>
    <d v="2025-03-20T00:00:00"/>
    <s v="Day 1"/>
    <x v="114"/>
    <x v="102"/>
    <x v="32"/>
    <x v="0"/>
    <x v="6"/>
    <s v="Blacktail"/>
    <m/>
    <n v="31"/>
    <n v="0.9"/>
    <n v="0.9"/>
  </r>
  <r>
    <x v="4"/>
    <d v="2025-03-20T00:00:00"/>
    <s v="Day 1"/>
    <x v="165"/>
    <x v="147"/>
    <x v="41"/>
    <x v="0"/>
    <x v="19"/>
    <s v="Kob"/>
    <m/>
    <n v="48"/>
    <n v="1.1000000000000001"/>
    <n v="1.1000000000000001"/>
  </r>
  <r>
    <x v="4"/>
    <d v="2025-03-20T00:00:00"/>
    <s v="Day 1"/>
    <x v="165"/>
    <x v="147"/>
    <x v="41"/>
    <x v="0"/>
    <x v="19"/>
    <s v="Kob"/>
    <m/>
    <n v="44"/>
    <n v="0.9"/>
    <n v="0.9"/>
  </r>
  <r>
    <x v="4"/>
    <d v="2025-03-20T00:00:00"/>
    <s v="Day 1"/>
    <x v="166"/>
    <x v="148"/>
    <x v="112"/>
    <x v="9"/>
    <x v="19"/>
    <s v="Kob"/>
    <m/>
    <n v="49"/>
    <n v="1.2"/>
    <n v="1.2"/>
  </r>
  <r>
    <x v="4"/>
    <d v="2025-03-20T00:00:00"/>
    <s v="Day 1"/>
    <x v="166"/>
    <x v="148"/>
    <x v="112"/>
    <x v="9"/>
    <x v="19"/>
    <m/>
    <s v="Guitarfish - Lesser"/>
    <n v="72"/>
    <n v="1.3"/>
    <n v="1.3"/>
  </r>
  <r>
    <x v="4"/>
    <d v="2025-03-20T00:00:00"/>
    <s v="Day 1"/>
    <x v="110"/>
    <x v="98"/>
    <x v="85"/>
    <x v="10"/>
    <x v="19"/>
    <m/>
    <s v="Guitarfish - Lesser"/>
    <n v="91"/>
    <n v="2.8"/>
    <n v="2.8"/>
  </r>
  <r>
    <x v="4"/>
    <d v="2025-03-20T00:00:00"/>
    <s v="Day 1"/>
    <x v="106"/>
    <x v="95"/>
    <x v="81"/>
    <x v="2"/>
    <x v="19"/>
    <m/>
    <m/>
    <m/>
    <s v=""/>
    <s v=""/>
  </r>
  <r>
    <x v="4"/>
    <d v="2025-03-20T00:00:00"/>
    <s v="Day 1"/>
    <x v="104"/>
    <x v="93"/>
    <x v="79"/>
    <x v="2"/>
    <x v="19"/>
    <m/>
    <m/>
    <m/>
    <s v=""/>
    <s v=""/>
  </r>
  <r>
    <x v="4"/>
    <d v="2025-03-20T00:00:00"/>
    <s v="Day 1"/>
    <x v="167"/>
    <x v="149"/>
    <x v="113"/>
    <x v="1"/>
    <x v="21"/>
    <m/>
    <s v="Shark Copper (Female)"/>
    <n v="148"/>
    <n v="43.8"/>
    <n v="43.8"/>
  </r>
  <r>
    <x v="4"/>
    <d v="2025-03-20T00:00:00"/>
    <s v="Day 1"/>
    <x v="125"/>
    <x v="112"/>
    <x v="92"/>
    <x v="4"/>
    <x v="7"/>
    <m/>
    <s v="Shark Copper (Female)"/>
    <n v="128"/>
    <n v="27.8"/>
    <n v="27.8"/>
  </r>
  <r>
    <x v="4"/>
    <d v="2025-03-20T00:00:00"/>
    <s v="Day 1"/>
    <x v="116"/>
    <x v="104"/>
    <x v="88"/>
    <x v="9"/>
    <x v="7"/>
    <m/>
    <s v="Shark Spotted Gully"/>
    <n v="142"/>
    <n v="14.4"/>
    <n v="14.4"/>
  </r>
  <r>
    <x v="4"/>
    <d v="2025-03-20T00:00:00"/>
    <s v="Day 1"/>
    <x v="116"/>
    <x v="104"/>
    <x v="88"/>
    <x v="9"/>
    <x v="7"/>
    <m/>
    <s v="Shark Spotted Gully"/>
    <n v="157"/>
    <n v="20.399999999999999"/>
    <n v="20.399999999999999"/>
  </r>
  <r>
    <x v="4"/>
    <d v="2025-03-20T00:00:00"/>
    <s v="Day 1"/>
    <x v="116"/>
    <x v="104"/>
    <x v="88"/>
    <x v="9"/>
    <x v="7"/>
    <m/>
    <s v="Shark Spotted Gully"/>
    <n v="111"/>
    <n v="6.2"/>
    <n v="6.2"/>
  </r>
  <r>
    <x v="4"/>
    <d v="2025-03-20T00:00:00"/>
    <s v="Day 1"/>
    <x v="116"/>
    <x v="104"/>
    <x v="88"/>
    <x v="9"/>
    <x v="7"/>
    <m/>
    <s v="Shark Spotted Gully"/>
    <n v="130"/>
    <n v="10.7"/>
    <n v="10.7"/>
  </r>
  <r>
    <x v="4"/>
    <d v="2025-03-20T00:00:00"/>
    <s v="Day 1"/>
    <x v="116"/>
    <x v="104"/>
    <x v="88"/>
    <x v="9"/>
    <x v="7"/>
    <m/>
    <s v="Shark Spotted Gully"/>
    <n v="109"/>
    <n v="5.8"/>
    <n v="5.8"/>
  </r>
  <r>
    <x v="4"/>
    <d v="2025-03-20T00:00:00"/>
    <s v="Day 1"/>
    <x v="118"/>
    <x v="106"/>
    <x v="90"/>
    <x v="0"/>
    <x v="7"/>
    <m/>
    <s v="Shark Spotted Gully"/>
    <n v="121"/>
    <n v="8.3000000000000007"/>
    <n v="8.3000000000000007"/>
  </r>
  <r>
    <x v="4"/>
    <d v="2025-03-20T00:00:00"/>
    <s v="Day 1"/>
    <x v="119"/>
    <x v="107"/>
    <x v="91"/>
    <x v="4"/>
    <x v="7"/>
    <m/>
    <s v="Shark Spotted Gully"/>
    <n v="152"/>
    <n v="18.2"/>
    <n v="18.2"/>
  </r>
  <r>
    <x v="4"/>
    <d v="2025-03-20T00:00:00"/>
    <s v="Day 1"/>
    <x v="120"/>
    <x v="108"/>
    <x v="88"/>
    <x v="4"/>
    <x v="7"/>
    <m/>
    <s v="Shark Spotted Gully"/>
    <n v="158"/>
    <n v="20.8"/>
    <n v="20.8"/>
  </r>
  <r>
    <x v="4"/>
    <d v="2025-03-20T00:00:00"/>
    <s v="Day 1"/>
    <x v="120"/>
    <x v="108"/>
    <x v="88"/>
    <x v="4"/>
    <x v="7"/>
    <m/>
    <s v="Guitarfish - Lesser"/>
    <n v="77"/>
    <n v="1.6"/>
    <n v="1.6"/>
  </r>
  <r>
    <x v="4"/>
    <d v="2025-03-20T00:00:00"/>
    <s v="Day 1"/>
    <x v="124"/>
    <x v="111"/>
    <x v="62"/>
    <x v="2"/>
    <x v="7"/>
    <m/>
    <s v="Shark Hound Smooth"/>
    <n v="101"/>
    <n v="3.8"/>
    <n v="3.8"/>
  </r>
  <r>
    <x v="4"/>
    <d v="2025-03-20T00:00:00"/>
    <s v="Day 1"/>
    <x v="168"/>
    <x v="150"/>
    <x v="90"/>
    <x v="3"/>
    <x v="7"/>
    <m/>
    <s v="Shark Hound Smooth"/>
    <n v="115"/>
    <n v="6"/>
    <n v="6"/>
  </r>
  <r>
    <x v="4"/>
    <d v="2025-03-20T00:00:00"/>
    <s v="Day 1"/>
    <x v="168"/>
    <x v="150"/>
    <x v="90"/>
    <x v="3"/>
    <x v="7"/>
    <m/>
    <s v="Guitarfish - Lesser"/>
    <n v="86"/>
    <n v="2.2999999999999998"/>
    <n v="2.2999999999999998"/>
  </r>
  <r>
    <x v="4"/>
    <d v="2025-03-20T00:00:00"/>
    <s v="Day 1"/>
    <x v="168"/>
    <x v="150"/>
    <x v="90"/>
    <x v="3"/>
    <x v="7"/>
    <s v="Kob"/>
    <m/>
    <n v="121"/>
    <n v="18.8"/>
    <n v="18.8"/>
  </r>
  <r>
    <x v="4"/>
    <d v="2025-03-20T00:00:00"/>
    <s v="Day 1"/>
    <x v="122"/>
    <x v="109"/>
    <x v="50"/>
    <x v="4"/>
    <x v="7"/>
    <s v="Kob"/>
    <m/>
    <n v="53"/>
    <n v="1.5"/>
    <n v="1.5"/>
  </r>
  <r>
    <x v="4"/>
    <d v="2025-03-20T00:00:00"/>
    <s v="Day 1"/>
    <x v="126"/>
    <x v="113"/>
    <x v="89"/>
    <x v="2"/>
    <x v="7"/>
    <s v="Kob"/>
    <m/>
    <n v="52"/>
    <n v="1.4"/>
    <n v="1.4"/>
  </r>
  <r>
    <x v="4"/>
    <d v="2025-03-20T00:00:00"/>
    <s v="Day 1"/>
    <x v="169"/>
    <x v="151"/>
    <x v="114"/>
    <x v="4"/>
    <x v="21"/>
    <m/>
    <m/>
    <m/>
    <s v=""/>
    <s v=""/>
  </r>
  <r>
    <x v="5"/>
    <d v="2025-03-21T00:00:00"/>
    <s v="Day 2"/>
    <x v="129"/>
    <x v="115"/>
    <x v="94"/>
    <x v="3"/>
    <x v="1"/>
    <m/>
    <m/>
    <m/>
    <s v=""/>
    <s v=""/>
  </r>
  <r>
    <x v="5"/>
    <d v="2025-03-21T00:00:00"/>
    <s v="Day 2"/>
    <x v="1"/>
    <x v="1"/>
    <x v="1"/>
    <x v="1"/>
    <x v="1"/>
    <m/>
    <m/>
    <m/>
    <s v=""/>
    <s v=""/>
  </r>
  <r>
    <x v="5"/>
    <d v="2025-03-21T00:00:00"/>
    <s v="Day 2"/>
    <x v="0"/>
    <x v="0"/>
    <x v="0"/>
    <x v="0"/>
    <x v="0"/>
    <m/>
    <s v="Shark Copper (Male)"/>
    <n v="113"/>
    <n v="18.2"/>
    <n v="18.2"/>
  </r>
  <r>
    <x v="5"/>
    <d v="2025-03-21T00:00:00"/>
    <s v="Day 2"/>
    <x v="130"/>
    <x v="116"/>
    <x v="94"/>
    <x v="2"/>
    <x v="1"/>
    <m/>
    <s v="Shark Copper (Female)"/>
    <n v="158"/>
    <n v="53.8"/>
    <n v="53.8"/>
  </r>
  <r>
    <x v="5"/>
    <d v="2025-03-21T00:00:00"/>
    <s v="Day 2"/>
    <x v="3"/>
    <x v="3"/>
    <x v="3"/>
    <x v="2"/>
    <x v="1"/>
    <m/>
    <m/>
    <m/>
    <s v=""/>
    <s v=""/>
  </r>
  <r>
    <x v="5"/>
    <d v="2025-03-21T00:00:00"/>
    <s v="Day 2"/>
    <x v="133"/>
    <x v="119"/>
    <x v="53"/>
    <x v="3"/>
    <x v="1"/>
    <m/>
    <m/>
    <m/>
    <s v=""/>
    <s v=""/>
  </r>
  <r>
    <x v="5"/>
    <d v="2025-03-21T00:00:00"/>
    <s v="Day 2"/>
    <x v="131"/>
    <x v="117"/>
    <x v="65"/>
    <x v="2"/>
    <x v="1"/>
    <m/>
    <s v="Shark Soupfin"/>
    <n v="65"/>
    <n v="3.9"/>
    <n v="3.9"/>
  </r>
  <r>
    <x v="5"/>
    <d v="2025-03-21T00:00:00"/>
    <s v="Day 2"/>
    <x v="131"/>
    <x v="117"/>
    <x v="65"/>
    <x v="2"/>
    <x v="1"/>
    <m/>
    <s v="Shark Soupfin"/>
    <n v="70"/>
    <n v="4.7"/>
    <n v="4.7"/>
  </r>
  <r>
    <x v="5"/>
    <d v="2025-03-21T00:00:00"/>
    <s v="Day 2"/>
    <x v="131"/>
    <x v="117"/>
    <x v="65"/>
    <x v="2"/>
    <x v="1"/>
    <m/>
    <s v="Shark Soupfin"/>
    <n v="64"/>
    <n v="3.8"/>
    <n v="3.8"/>
  </r>
  <r>
    <x v="5"/>
    <d v="2025-03-21T00:00:00"/>
    <s v="Day 2"/>
    <x v="131"/>
    <x v="117"/>
    <x v="65"/>
    <x v="2"/>
    <x v="1"/>
    <m/>
    <s v="Shark Spotted Gully"/>
    <n v="112"/>
    <n v="6.4"/>
    <n v="6.4"/>
  </r>
  <r>
    <x v="5"/>
    <d v="2025-03-21T00:00:00"/>
    <s v="Day 2"/>
    <x v="134"/>
    <x v="120"/>
    <x v="41"/>
    <x v="3"/>
    <x v="1"/>
    <m/>
    <m/>
    <m/>
    <s v=""/>
    <s v=""/>
  </r>
  <r>
    <x v="5"/>
    <d v="2025-03-21T00:00:00"/>
    <s v="Day 2"/>
    <x v="132"/>
    <x v="118"/>
    <x v="95"/>
    <x v="2"/>
    <x v="1"/>
    <m/>
    <m/>
    <m/>
    <s v=""/>
    <s v=""/>
  </r>
  <r>
    <x v="5"/>
    <d v="2025-03-21T00:00:00"/>
    <s v="Day 2"/>
    <x v="10"/>
    <x v="10"/>
    <x v="9"/>
    <x v="1"/>
    <x v="4"/>
    <m/>
    <s v="Guitarfish - Lesser"/>
    <n v="75"/>
    <n v="1.5"/>
    <n v="1.5"/>
  </r>
  <r>
    <x v="5"/>
    <d v="2025-03-21T00:00:00"/>
    <s v="Day 2"/>
    <x v="10"/>
    <x v="10"/>
    <x v="9"/>
    <x v="1"/>
    <x v="4"/>
    <m/>
    <s v="Ray Bull / Eagle"/>
    <n v="49"/>
    <n v="2.1"/>
    <n v="2.1"/>
  </r>
  <r>
    <x v="5"/>
    <d v="2025-03-21T00:00:00"/>
    <s v="Day 2"/>
    <x v="10"/>
    <x v="10"/>
    <x v="9"/>
    <x v="1"/>
    <x v="4"/>
    <m/>
    <s v="Shark Spotted Gully"/>
    <n v="119"/>
    <n v="7.9"/>
    <n v="7.9"/>
  </r>
  <r>
    <x v="5"/>
    <d v="2025-03-21T00:00:00"/>
    <s v="Day 2"/>
    <x v="12"/>
    <x v="12"/>
    <x v="6"/>
    <x v="0"/>
    <x v="2"/>
    <m/>
    <s v="Shark Hound Smooth"/>
    <n v="70"/>
    <n v="1.1000000000000001"/>
    <n v="1.1000000000000001"/>
  </r>
  <r>
    <x v="5"/>
    <d v="2025-03-21T00:00:00"/>
    <s v="Day 2"/>
    <x v="13"/>
    <x v="13"/>
    <x v="6"/>
    <x v="4"/>
    <x v="2"/>
    <m/>
    <s v="Ray Blue (Male)"/>
    <n v="37"/>
    <n v="1.5"/>
    <n v="1.5"/>
  </r>
  <r>
    <x v="5"/>
    <d v="2025-03-21T00:00:00"/>
    <s v="Day 2"/>
    <x v="13"/>
    <x v="13"/>
    <x v="6"/>
    <x v="4"/>
    <x v="2"/>
    <m/>
    <s v="Shark Copper (Female)"/>
    <n v="159"/>
    <n v="54.8"/>
    <n v="54.8"/>
  </r>
  <r>
    <x v="5"/>
    <d v="2025-03-21T00:00:00"/>
    <s v="Day 2"/>
    <x v="5"/>
    <x v="5"/>
    <x v="4"/>
    <x v="4"/>
    <x v="2"/>
    <m/>
    <s v="Guitarfish - Lesser"/>
    <n v="68"/>
    <n v="1.1000000000000001"/>
    <n v="1.1000000000000001"/>
  </r>
  <r>
    <x v="5"/>
    <d v="2025-03-21T00:00:00"/>
    <s v="Day 2"/>
    <x v="7"/>
    <x v="7"/>
    <x v="6"/>
    <x v="5"/>
    <x v="2"/>
    <m/>
    <s v="Guitarfish - Lesser"/>
    <n v="78"/>
    <n v="1.7"/>
    <n v="1.7"/>
  </r>
  <r>
    <x v="5"/>
    <d v="2025-03-21T00:00:00"/>
    <s v="Day 2"/>
    <x v="7"/>
    <x v="7"/>
    <x v="6"/>
    <x v="5"/>
    <x v="2"/>
    <m/>
    <s v="Shark Copper (Male)"/>
    <n v="138"/>
    <n v="33.799999999999997"/>
    <n v="33.799999999999997"/>
  </r>
  <r>
    <x v="5"/>
    <d v="2025-03-21T00:00:00"/>
    <s v="Day 2"/>
    <x v="9"/>
    <x v="9"/>
    <x v="8"/>
    <x v="4"/>
    <x v="2"/>
    <m/>
    <s v="Shark Soupfin"/>
    <n v="66"/>
    <n v="4.0999999999999996"/>
    <n v="4.0999999999999996"/>
  </r>
  <r>
    <x v="5"/>
    <d v="2025-03-21T00:00:00"/>
    <s v="Day 2"/>
    <x v="9"/>
    <x v="9"/>
    <x v="8"/>
    <x v="4"/>
    <x v="2"/>
    <m/>
    <s v="Shark Copper (Female)"/>
    <n v="154"/>
    <n v="49.6"/>
    <n v="49.6"/>
  </r>
  <r>
    <x v="5"/>
    <d v="2025-03-21T00:00:00"/>
    <s v="Day 2"/>
    <x v="136"/>
    <x v="122"/>
    <x v="8"/>
    <x v="5"/>
    <x v="2"/>
    <m/>
    <m/>
    <m/>
    <s v=""/>
    <s v=""/>
  </r>
  <r>
    <x v="5"/>
    <d v="2025-03-21T00:00:00"/>
    <s v="Day 2"/>
    <x v="8"/>
    <x v="8"/>
    <x v="7"/>
    <x v="3"/>
    <x v="2"/>
    <m/>
    <m/>
    <m/>
    <s v=""/>
    <s v=""/>
  </r>
  <r>
    <x v="5"/>
    <d v="2025-03-21T00:00:00"/>
    <s v="Day 2"/>
    <x v="135"/>
    <x v="121"/>
    <x v="96"/>
    <x v="10"/>
    <x v="19"/>
    <m/>
    <m/>
    <m/>
    <s v=""/>
    <s v=""/>
  </r>
  <r>
    <x v="5"/>
    <d v="2025-03-21T00:00:00"/>
    <s v="Day 2"/>
    <x v="17"/>
    <x v="17"/>
    <x v="13"/>
    <x v="4"/>
    <x v="8"/>
    <m/>
    <s v="Shark Copper (Male)"/>
    <n v="147"/>
    <n v="41.2"/>
    <n v="41.2"/>
  </r>
  <r>
    <x v="5"/>
    <d v="2025-03-21T00:00:00"/>
    <s v="Day 2"/>
    <x v="21"/>
    <x v="21"/>
    <x v="16"/>
    <x v="4"/>
    <x v="6"/>
    <m/>
    <s v="Shark Hound Smooth"/>
    <n v="114"/>
    <n v="5.8"/>
    <n v="5.8"/>
  </r>
  <r>
    <x v="5"/>
    <d v="2025-03-21T00:00:00"/>
    <s v="Day 2"/>
    <x v="21"/>
    <x v="21"/>
    <x v="16"/>
    <x v="4"/>
    <x v="6"/>
    <m/>
    <s v="Shark Copper (Male)"/>
    <n v="131"/>
    <n v="28.8"/>
    <n v="28.8"/>
  </r>
  <r>
    <x v="5"/>
    <d v="2025-03-21T00:00:00"/>
    <s v="Day 2"/>
    <x v="37"/>
    <x v="22"/>
    <x v="29"/>
    <x v="2"/>
    <x v="6"/>
    <m/>
    <m/>
    <m/>
    <s v=""/>
    <s v=""/>
  </r>
  <r>
    <x v="5"/>
    <d v="2025-03-21T00:00:00"/>
    <s v="Day 2"/>
    <x v="40"/>
    <x v="35"/>
    <x v="32"/>
    <x v="3"/>
    <x v="6"/>
    <m/>
    <s v="Elephantfish"/>
    <n v="83"/>
    <n v="4.5999999999999996"/>
    <n v="4.5999999999999996"/>
  </r>
  <r>
    <x v="5"/>
    <d v="2025-03-21T00:00:00"/>
    <s v="Day 2"/>
    <x v="137"/>
    <x v="123"/>
    <x v="18"/>
    <x v="4"/>
    <x v="6"/>
    <s v="Shad"/>
    <m/>
    <n v="39"/>
    <n v="0.8"/>
    <n v="0.8"/>
  </r>
  <r>
    <x v="5"/>
    <d v="2025-03-21T00:00:00"/>
    <s v="Day 2"/>
    <x v="138"/>
    <x v="124"/>
    <x v="13"/>
    <x v="5"/>
    <x v="8"/>
    <m/>
    <s v="Shark Spotted Gully"/>
    <n v="103"/>
    <n v="4.8"/>
    <n v="4.8"/>
  </r>
  <r>
    <x v="5"/>
    <d v="2025-03-21T00:00:00"/>
    <s v="Day 2"/>
    <x v="15"/>
    <x v="15"/>
    <x v="11"/>
    <x v="7"/>
    <x v="6"/>
    <m/>
    <s v="Shark Spotted Gully"/>
    <n v="151"/>
    <n v="17.8"/>
    <n v="17.8"/>
  </r>
  <r>
    <x v="5"/>
    <d v="2025-03-21T00:00:00"/>
    <s v="Day 2"/>
    <x v="26"/>
    <x v="25"/>
    <x v="21"/>
    <x v="2"/>
    <x v="11"/>
    <m/>
    <s v="Shark Spotted Gully"/>
    <n v="113"/>
    <n v="6.6"/>
    <n v="6.6"/>
  </r>
  <r>
    <x v="5"/>
    <d v="2025-03-21T00:00:00"/>
    <s v="Day 2"/>
    <x v="26"/>
    <x v="25"/>
    <x v="21"/>
    <x v="2"/>
    <x v="11"/>
    <m/>
    <s v="Ray Bull / Eagle"/>
    <n v="46"/>
    <n v="1.7"/>
    <n v="1.7"/>
  </r>
  <r>
    <x v="5"/>
    <d v="2025-03-21T00:00:00"/>
    <s v="Day 2"/>
    <x v="26"/>
    <x v="25"/>
    <x v="21"/>
    <x v="2"/>
    <x v="11"/>
    <m/>
    <s v="Ray Bull / Eagle"/>
    <n v="38"/>
    <n v="1"/>
    <n v="1"/>
  </r>
  <r>
    <x v="5"/>
    <d v="2025-03-21T00:00:00"/>
    <s v="Day 2"/>
    <x v="26"/>
    <x v="25"/>
    <x v="21"/>
    <x v="2"/>
    <x v="11"/>
    <m/>
    <s v="Ray Bull / Eagle"/>
    <n v="58"/>
    <n v="3.5"/>
    <n v="3.5"/>
  </r>
  <r>
    <x v="5"/>
    <d v="2025-03-21T00:00:00"/>
    <s v="Day 2"/>
    <x v="26"/>
    <x v="25"/>
    <x v="21"/>
    <x v="2"/>
    <x v="11"/>
    <m/>
    <s v="Elephantfish"/>
    <n v="77"/>
    <n v="3.6"/>
    <n v="3.6"/>
  </r>
  <r>
    <x v="5"/>
    <d v="2025-03-21T00:00:00"/>
    <s v="Day 2"/>
    <x v="140"/>
    <x v="125"/>
    <x v="97"/>
    <x v="4"/>
    <x v="11"/>
    <m/>
    <s v="Ray Bull / Eagle"/>
    <n v="51"/>
    <n v="2.4"/>
    <n v="2.4"/>
  </r>
  <r>
    <x v="5"/>
    <d v="2025-03-21T00:00:00"/>
    <s v="Day 2"/>
    <x v="139"/>
    <x v="22"/>
    <x v="39"/>
    <x v="2"/>
    <x v="11"/>
    <m/>
    <s v="Shark Copper (Male)"/>
    <n v="154"/>
    <n v="47.6"/>
    <n v="47.6"/>
  </r>
  <r>
    <x v="5"/>
    <d v="2025-03-21T00:00:00"/>
    <s v="Day 2"/>
    <x v="31"/>
    <x v="30"/>
    <x v="24"/>
    <x v="4"/>
    <x v="11"/>
    <m/>
    <s v="Shark Hound Smooth"/>
    <n v="89"/>
    <n v="2.5"/>
    <n v="2.5"/>
  </r>
  <r>
    <x v="5"/>
    <d v="2025-03-21T00:00:00"/>
    <s v="Day 2"/>
    <x v="31"/>
    <x v="30"/>
    <x v="24"/>
    <x v="4"/>
    <x v="11"/>
    <m/>
    <s v="Shark Spotted Gully"/>
    <n v="105"/>
    <n v="5.0999999999999996"/>
    <n v="5.0999999999999996"/>
  </r>
  <r>
    <x v="5"/>
    <d v="2025-03-21T00:00:00"/>
    <s v="Day 2"/>
    <x v="31"/>
    <x v="30"/>
    <x v="24"/>
    <x v="4"/>
    <x v="11"/>
    <m/>
    <s v="Shark Hound Smooth"/>
    <n v="78"/>
    <n v="1.5"/>
    <n v="1.5"/>
  </r>
  <r>
    <x v="5"/>
    <d v="2025-03-21T00:00:00"/>
    <s v="Day 2"/>
    <x v="31"/>
    <x v="30"/>
    <x v="24"/>
    <x v="4"/>
    <x v="11"/>
    <m/>
    <s v="Shark Cow / Sevengill"/>
    <n v="128"/>
    <n v="26.9"/>
    <n v="26.9"/>
  </r>
  <r>
    <x v="5"/>
    <d v="2025-03-21T00:00:00"/>
    <s v="Day 2"/>
    <x v="28"/>
    <x v="27"/>
    <x v="22"/>
    <x v="2"/>
    <x v="11"/>
    <m/>
    <s v="Shark Spotted Gully"/>
    <n v="142"/>
    <n v="14.4"/>
    <n v="14.4"/>
  </r>
  <r>
    <x v="5"/>
    <d v="2025-03-21T00:00:00"/>
    <s v="Day 2"/>
    <x v="28"/>
    <x v="27"/>
    <x v="22"/>
    <x v="2"/>
    <x v="11"/>
    <m/>
    <s v="Shark Spotted Gully"/>
    <n v="110"/>
    <n v="6"/>
    <n v="6"/>
  </r>
  <r>
    <x v="5"/>
    <d v="2025-03-21T00:00:00"/>
    <s v="Day 2"/>
    <x v="27"/>
    <x v="26"/>
    <x v="20"/>
    <x v="10"/>
    <x v="11"/>
    <m/>
    <s v="Shark Spotted Gully"/>
    <n v="146"/>
    <n v="15.9"/>
    <n v="15.9"/>
  </r>
  <r>
    <x v="5"/>
    <d v="2025-03-21T00:00:00"/>
    <s v="Day 2"/>
    <x v="30"/>
    <x v="29"/>
    <x v="20"/>
    <x v="2"/>
    <x v="11"/>
    <m/>
    <s v="Shark Spotted Gully"/>
    <n v="104"/>
    <n v="5"/>
    <n v="5"/>
  </r>
  <r>
    <x v="5"/>
    <d v="2025-03-21T00:00:00"/>
    <s v="Day 2"/>
    <x v="30"/>
    <x v="29"/>
    <x v="20"/>
    <x v="2"/>
    <x v="11"/>
    <m/>
    <s v="Shark Spotted Gully"/>
    <n v="95"/>
    <n v="3.6"/>
    <n v="3.6"/>
  </r>
  <r>
    <x v="5"/>
    <d v="2025-03-21T00:00:00"/>
    <s v="Day 2"/>
    <x v="30"/>
    <x v="29"/>
    <x v="20"/>
    <x v="2"/>
    <x v="11"/>
    <m/>
    <s v="Shark Soupfin"/>
    <n v="65"/>
    <n v="3.9"/>
    <n v="3.9"/>
  </r>
  <r>
    <x v="5"/>
    <d v="2025-03-21T00:00:00"/>
    <s v="Day 2"/>
    <x v="30"/>
    <x v="29"/>
    <x v="20"/>
    <x v="2"/>
    <x v="11"/>
    <m/>
    <s v="Shark Spotted Gully"/>
    <n v="97"/>
    <n v="3.9"/>
    <n v="3.9"/>
  </r>
  <r>
    <x v="5"/>
    <d v="2025-03-21T00:00:00"/>
    <s v="Day 2"/>
    <x v="30"/>
    <x v="29"/>
    <x v="20"/>
    <x v="2"/>
    <x v="11"/>
    <m/>
    <s v="Guitarfish - Lesser"/>
    <n v="73"/>
    <n v="1.4"/>
    <n v="1.4"/>
  </r>
  <r>
    <x v="5"/>
    <d v="2025-03-21T00:00:00"/>
    <s v="Day 2"/>
    <x v="30"/>
    <x v="29"/>
    <x v="20"/>
    <x v="2"/>
    <x v="11"/>
    <m/>
    <s v="Shark Soupfin"/>
    <n v="69"/>
    <n v="4.5"/>
    <n v="4.5"/>
  </r>
  <r>
    <x v="5"/>
    <d v="2025-03-21T00:00:00"/>
    <s v="Day 2"/>
    <x v="25"/>
    <x v="24"/>
    <x v="20"/>
    <x v="9"/>
    <x v="11"/>
    <m/>
    <s v="Guitarfish - Lesser"/>
    <n v="84"/>
    <n v="2.2000000000000002"/>
    <n v="2.2000000000000002"/>
  </r>
  <r>
    <x v="5"/>
    <d v="2025-03-21T00:00:00"/>
    <s v="Day 2"/>
    <x v="25"/>
    <x v="24"/>
    <x v="20"/>
    <x v="9"/>
    <x v="11"/>
    <m/>
    <s v="Shark Copper (Male)"/>
    <n v="134"/>
    <n v="30.9"/>
    <n v="30.9"/>
  </r>
  <r>
    <x v="5"/>
    <d v="2025-03-21T00:00:00"/>
    <s v="Day 2"/>
    <x v="24"/>
    <x v="23"/>
    <x v="19"/>
    <x v="8"/>
    <x v="11"/>
    <m/>
    <s v="Shark Spotted Gully"/>
    <n v="99"/>
    <n v="4.2"/>
    <n v="4.2"/>
  </r>
  <r>
    <x v="5"/>
    <d v="2025-03-21T00:00:00"/>
    <s v="Day 2"/>
    <x v="24"/>
    <x v="23"/>
    <x v="19"/>
    <x v="8"/>
    <x v="11"/>
    <m/>
    <s v="Shark Spotted Gully"/>
    <n v="123"/>
    <n v="8.8000000000000007"/>
    <n v="8.8000000000000007"/>
  </r>
  <r>
    <x v="5"/>
    <d v="2025-03-21T00:00:00"/>
    <s v="Day 2"/>
    <x v="24"/>
    <x v="23"/>
    <x v="19"/>
    <x v="8"/>
    <x v="11"/>
    <m/>
    <s v="Shark Spotted Gully"/>
    <n v="73"/>
    <n v="1.4"/>
    <n v="1.4"/>
  </r>
  <r>
    <x v="5"/>
    <d v="2025-03-21T00:00:00"/>
    <s v="Day 2"/>
    <x v="35"/>
    <x v="22"/>
    <x v="27"/>
    <x v="4"/>
    <x v="13"/>
    <m/>
    <m/>
    <m/>
    <s v=""/>
    <s v=""/>
  </r>
  <r>
    <x v="5"/>
    <d v="2025-03-21T00:00:00"/>
    <s v="Day 2"/>
    <x v="144"/>
    <x v="128"/>
    <x v="101"/>
    <x v="4"/>
    <x v="13"/>
    <s v="Shad"/>
    <m/>
    <n v="41"/>
    <n v="0.9"/>
    <n v="0.9"/>
  </r>
  <r>
    <x v="5"/>
    <d v="2025-03-21T00:00:00"/>
    <s v="Day 2"/>
    <x v="33"/>
    <x v="31"/>
    <x v="25"/>
    <x v="4"/>
    <x v="12"/>
    <m/>
    <s v="Shark Spotted Gully"/>
    <n v="91"/>
    <n v="3.1"/>
    <n v="3.1"/>
  </r>
  <r>
    <x v="5"/>
    <d v="2025-03-21T00:00:00"/>
    <s v="Day 2"/>
    <x v="33"/>
    <x v="31"/>
    <x v="25"/>
    <x v="4"/>
    <x v="12"/>
    <m/>
    <s v="Shark Spotted Gully"/>
    <n v="158"/>
    <n v="20.8"/>
    <n v="20.8"/>
  </r>
  <r>
    <x v="5"/>
    <d v="2025-03-21T00:00:00"/>
    <s v="Day 2"/>
    <x v="39"/>
    <x v="34"/>
    <x v="31"/>
    <x v="2"/>
    <x v="13"/>
    <m/>
    <s v="Ray Blue (Male)"/>
    <n v="34"/>
    <n v="1.2"/>
    <n v="1.2"/>
  </r>
  <r>
    <x v="5"/>
    <d v="2025-03-21T00:00:00"/>
    <s v="Day 2"/>
    <x v="39"/>
    <x v="34"/>
    <x v="31"/>
    <x v="2"/>
    <x v="13"/>
    <m/>
    <s v="Shark Copper (Female)"/>
    <n v="134"/>
    <n v="32.1"/>
    <n v="32.1"/>
  </r>
  <r>
    <x v="5"/>
    <d v="2025-03-21T00:00:00"/>
    <s v="Day 2"/>
    <x v="143"/>
    <x v="22"/>
    <x v="100"/>
    <x v="2"/>
    <x v="13"/>
    <m/>
    <s v="Shark Soupfin"/>
    <n v="61"/>
    <n v="3.4"/>
    <n v="3.4"/>
  </r>
  <r>
    <x v="5"/>
    <d v="2025-03-21T00:00:00"/>
    <s v="Day 2"/>
    <x v="143"/>
    <x v="22"/>
    <x v="100"/>
    <x v="2"/>
    <x v="13"/>
    <m/>
    <s v="Shark Soupfin"/>
    <n v="67"/>
    <n v="4.2"/>
    <n v="4.2"/>
  </r>
  <r>
    <x v="5"/>
    <d v="2025-03-21T00:00:00"/>
    <s v="Day 2"/>
    <x v="143"/>
    <x v="22"/>
    <x v="100"/>
    <x v="2"/>
    <x v="13"/>
    <m/>
    <s v="Shark Soupfin"/>
    <n v="72"/>
    <n v="5"/>
    <n v="5"/>
  </r>
  <r>
    <x v="5"/>
    <d v="2025-03-21T00:00:00"/>
    <s v="Day 2"/>
    <x v="143"/>
    <x v="22"/>
    <x v="100"/>
    <x v="2"/>
    <x v="13"/>
    <m/>
    <s v="Shark Cow / Sevengill"/>
    <n v="117"/>
    <n v="20.100000000000001"/>
    <n v="20.100000000000001"/>
  </r>
  <r>
    <x v="5"/>
    <d v="2025-03-21T00:00:00"/>
    <s v="Day 2"/>
    <x v="34"/>
    <x v="20"/>
    <x v="26"/>
    <x v="1"/>
    <x v="13"/>
    <m/>
    <m/>
    <m/>
    <s v=""/>
    <s v=""/>
  </r>
  <r>
    <x v="5"/>
    <d v="2025-03-21T00:00:00"/>
    <s v="Day 2"/>
    <x v="38"/>
    <x v="33"/>
    <x v="30"/>
    <x v="3"/>
    <x v="13"/>
    <m/>
    <m/>
    <m/>
    <s v=""/>
    <s v=""/>
  </r>
  <r>
    <x v="5"/>
    <d v="2025-03-21T00:00:00"/>
    <s v="Day 2"/>
    <x v="141"/>
    <x v="126"/>
    <x v="98"/>
    <x v="6"/>
    <x v="13"/>
    <m/>
    <m/>
    <m/>
    <s v=""/>
    <s v=""/>
  </r>
  <r>
    <x v="5"/>
    <d v="2025-03-21T00:00:00"/>
    <s v="Day 2"/>
    <x v="142"/>
    <x v="127"/>
    <x v="99"/>
    <x v="6"/>
    <x v="10"/>
    <m/>
    <s v="Ray Bull / Eagle"/>
    <n v="51"/>
    <n v="2.4"/>
    <n v="2.4"/>
  </r>
  <r>
    <x v="5"/>
    <d v="2025-03-21T00:00:00"/>
    <s v="Day 2"/>
    <x v="113"/>
    <x v="101"/>
    <x v="87"/>
    <x v="1"/>
    <x v="10"/>
    <m/>
    <s v="Ray Blue (Female)"/>
    <n v="37"/>
    <n v="2"/>
    <n v="2"/>
  </r>
  <r>
    <x v="5"/>
    <d v="2025-03-21T00:00:00"/>
    <s v="Day 2"/>
    <x v="148"/>
    <x v="132"/>
    <x v="103"/>
    <x v="4"/>
    <x v="10"/>
    <m/>
    <s v="Shark Spotted Gully"/>
    <n v="98"/>
    <n v="4"/>
    <n v="4"/>
  </r>
  <r>
    <x v="5"/>
    <d v="2025-03-21T00:00:00"/>
    <s v="Day 2"/>
    <x v="54"/>
    <x v="47"/>
    <x v="45"/>
    <x v="4"/>
    <x v="10"/>
    <m/>
    <s v="Shark Spotted Gully"/>
    <n v="142"/>
    <n v="14.4"/>
    <n v="14.4"/>
  </r>
  <r>
    <x v="5"/>
    <d v="2025-03-21T00:00:00"/>
    <s v="Day 2"/>
    <x v="57"/>
    <x v="50"/>
    <x v="46"/>
    <x v="11"/>
    <x v="10"/>
    <m/>
    <s v="Guitarfish - Lesser"/>
    <n v="76"/>
    <n v="1.6"/>
    <n v="1.6"/>
  </r>
  <r>
    <x v="5"/>
    <d v="2025-03-21T00:00:00"/>
    <s v="Day 2"/>
    <x v="57"/>
    <x v="50"/>
    <x v="46"/>
    <x v="11"/>
    <x v="10"/>
    <m/>
    <s v="Shark Soupfin"/>
    <n v="64"/>
    <n v="3.8"/>
    <n v="3.8"/>
  </r>
  <r>
    <x v="5"/>
    <d v="2025-03-21T00:00:00"/>
    <s v="Day 2"/>
    <x v="57"/>
    <x v="50"/>
    <x v="46"/>
    <x v="11"/>
    <x v="10"/>
    <m/>
    <s v="Shark Soupfin"/>
    <n v="75"/>
    <n v="5.5"/>
    <n v="5.5"/>
  </r>
  <r>
    <x v="5"/>
    <d v="2025-03-21T00:00:00"/>
    <s v="Day 2"/>
    <x v="57"/>
    <x v="50"/>
    <x v="46"/>
    <x v="11"/>
    <x v="10"/>
    <m/>
    <s v="Ray Bull / Eagle"/>
    <n v="63"/>
    <n v="4.5"/>
    <n v="4.5"/>
  </r>
  <r>
    <x v="5"/>
    <d v="2025-03-21T00:00:00"/>
    <s v="Day 2"/>
    <x v="56"/>
    <x v="49"/>
    <x v="43"/>
    <x v="0"/>
    <x v="10"/>
    <m/>
    <s v="Shark Copper (Female)"/>
    <n v="135"/>
    <n v="32.799999999999997"/>
    <n v="32.799999999999997"/>
  </r>
  <r>
    <x v="5"/>
    <d v="2025-03-21T00:00:00"/>
    <s v="Day 2"/>
    <x v="149"/>
    <x v="133"/>
    <x v="103"/>
    <x v="4"/>
    <x v="10"/>
    <m/>
    <s v="Shark Spotted Gully"/>
    <n v="124"/>
    <n v="9.1"/>
    <n v="9.1"/>
  </r>
  <r>
    <x v="5"/>
    <d v="2025-03-21T00:00:00"/>
    <s v="Day 2"/>
    <x v="149"/>
    <x v="133"/>
    <x v="103"/>
    <x v="4"/>
    <x v="10"/>
    <m/>
    <s v="Shark Hound Smooth"/>
    <n v="89"/>
    <n v="2.5"/>
    <n v="2.5"/>
  </r>
  <r>
    <x v="5"/>
    <d v="2025-03-21T00:00:00"/>
    <s v="Day 2"/>
    <x v="149"/>
    <x v="133"/>
    <x v="103"/>
    <x v="4"/>
    <x v="10"/>
    <m/>
    <s v="Shark Soupfin"/>
    <n v="60"/>
    <n v="3.2"/>
    <n v="3.2"/>
  </r>
  <r>
    <x v="5"/>
    <d v="2025-03-21T00:00:00"/>
    <s v="Day 2"/>
    <x v="109"/>
    <x v="43"/>
    <x v="84"/>
    <x v="4"/>
    <x v="10"/>
    <m/>
    <s v="Shark Hound Smooth"/>
    <n v="105"/>
    <n v="4.4000000000000004"/>
    <n v="4.4000000000000004"/>
  </r>
  <r>
    <x v="5"/>
    <d v="2025-03-21T00:00:00"/>
    <s v="Day 2"/>
    <x v="55"/>
    <x v="48"/>
    <x v="43"/>
    <x v="3"/>
    <x v="10"/>
    <m/>
    <s v="Shark Hound Smooth"/>
    <n v="126"/>
    <n v="8.3000000000000007"/>
    <n v="8.3000000000000007"/>
  </r>
  <r>
    <x v="5"/>
    <d v="2025-03-21T00:00:00"/>
    <s v="Day 2"/>
    <x v="55"/>
    <x v="48"/>
    <x v="43"/>
    <x v="3"/>
    <x v="10"/>
    <m/>
    <s v="Shark Soupfin"/>
    <n v="56"/>
    <n v="2.8"/>
    <n v="2.8"/>
  </r>
  <r>
    <x v="5"/>
    <d v="2025-03-21T00:00:00"/>
    <s v="Day 2"/>
    <x v="55"/>
    <x v="48"/>
    <x v="43"/>
    <x v="3"/>
    <x v="10"/>
    <m/>
    <s v="Shark Soupfin"/>
    <n v="56"/>
    <n v="2.8"/>
    <n v="2.8"/>
  </r>
  <r>
    <x v="5"/>
    <d v="2025-03-21T00:00:00"/>
    <s v="Day 2"/>
    <x v="55"/>
    <x v="48"/>
    <x v="43"/>
    <x v="3"/>
    <x v="10"/>
    <m/>
    <s v="Shark Spotted Gully"/>
    <n v="152"/>
    <n v="18.2"/>
    <n v="18.2"/>
  </r>
  <r>
    <x v="5"/>
    <d v="2025-03-21T00:00:00"/>
    <s v="Day 2"/>
    <x v="53"/>
    <x v="46"/>
    <x v="44"/>
    <x v="2"/>
    <x v="10"/>
    <m/>
    <s v="Shark Spotted Gully"/>
    <n v="133"/>
    <n v="11.5"/>
    <n v="11.5"/>
  </r>
  <r>
    <x v="5"/>
    <d v="2025-03-21T00:00:00"/>
    <s v="Day 2"/>
    <x v="53"/>
    <x v="46"/>
    <x v="44"/>
    <x v="2"/>
    <x v="10"/>
    <m/>
    <s v="Shark Spotted Gully"/>
    <n v="65"/>
    <n v="1"/>
    <n v="1"/>
  </r>
  <r>
    <x v="5"/>
    <d v="2025-03-21T00:00:00"/>
    <s v="Day 2"/>
    <x v="150"/>
    <x v="39"/>
    <x v="34"/>
    <x v="4"/>
    <x v="10"/>
    <m/>
    <s v="Shark Hound Smooth"/>
    <n v="68"/>
    <n v="1"/>
    <n v="1"/>
  </r>
  <r>
    <x v="5"/>
    <d v="2025-03-21T00:00:00"/>
    <s v="Day 2"/>
    <x v="49"/>
    <x v="42"/>
    <x v="40"/>
    <x v="4"/>
    <x v="10"/>
    <m/>
    <s v="Shark Spotted Gully"/>
    <n v="126"/>
    <n v="9.6"/>
    <n v="9.6"/>
  </r>
  <r>
    <x v="5"/>
    <d v="2025-03-21T00:00:00"/>
    <s v="Day 2"/>
    <x v="65"/>
    <x v="57"/>
    <x v="52"/>
    <x v="2"/>
    <x v="14"/>
    <m/>
    <s v="Shark Soupfin"/>
    <n v="68"/>
    <n v="4.4000000000000004"/>
    <n v="4.4000000000000004"/>
  </r>
  <r>
    <x v="5"/>
    <d v="2025-03-21T00:00:00"/>
    <s v="Day 2"/>
    <x v="65"/>
    <x v="57"/>
    <x v="52"/>
    <x v="2"/>
    <x v="14"/>
    <m/>
    <s v="Shark Soupfin"/>
    <n v="66"/>
    <n v="4.0999999999999996"/>
    <n v="4.0999999999999996"/>
  </r>
  <r>
    <x v="5"/>
    <d v="2025-03-21T00:00:00"/>
    <s v="Day 2"/>
    <x v="65"/>
    <x v="57"/>
    <x v="52"/>
    <x v="2"/>
    <x v="14"/>
    <m/>
    <s v="Shark Soupfin"/>
    <n v="68"/>
    <n v="4.4000000000000004"/>
    <n v="4.4000000000000004"/>
  </r>
  <r>
    <x v="5"/>
    <d v="2025-03-21T00:00:00"/>
    <s v="Day 2"/>
    <x v="65"/>
    <x v="57"/>
    <x v="52"/>
    <x v="2"/>
    <x v="14"/>
    <m/>
    <s v="Shark Copper (Female)"/>
    <n v="131"/>
    <n v="29.9"/>
    <n v="29.9"/>
  </r>
  <r>
    <x v="5"/>
    <d v="2025-03-21T00:00:00"/>
    <s v="Day 2"/>
    <x v="63"/>
    <x v="56"/>
    <x v="50"/>
    <x v="2"/>
    <x v="14"/>
    <m/>
    <s v="Shark Spotted Gully"/>
    <n v="148"/>
    <n v="16.600000000000001"/>
    <n v="16.600000000000001"/>
  </r>
  <r>
    <x v="5"/>
    <d v="2025-03-21T00:00:00"/>
    <s v="Day 2"/>
    <x v="63"/>
    <x v="56"/>
    <x v="50"/>
    <x v="2"/>
    <x v="14"/>
    <m/>
    <s v="Shark Spotted Gully"/>
    <n v="143"/>
    <n v="14.8"/>
    <n v="14.8"/>
  </r>
  <r>
    <x v="5"/>
    <d v="2025-03-21T00:00:00"/>
    <s v="Day 2"/>
    <x v="63"/>
    <x v="56"/>
    <x v="50"/>
    <x v="2"/>
    <x v="14"/>
    <m/>
    <s v="Shark Spotted Gully"/>
    <n v="147"/>
    <n v="16.2"/>
    <n v="16.2"/>
  </r>
  <r>
    <x v="5"/>
    <d v="2025-03-21T00:00:00"/>
    <s v="Day 2"/>
    <x v="63"/>
    <x v="56"/>
    <x v="50"/>
    <x v="2"/>
    <x v="14"/>
    <m/>
    <s v="Shark Copper (Male)"/>
    <n v="181"/>
    <n v="78.7"/>
    <n v="78.7"/>
  </r>
  <r>
    <x v="5"/>
    <d v="2025-03-21T00:00:00"/>
    <s v="Day 2"/>
    <x v="67"/>
    <x v="59"/>
    <x v="48"/>
    <x v="2"/>
    <x v="14"/>
    <m/>
    <m/>
    <m/>
    <s v=""/>
    <s v=""/>
  </r>
  <r>
    <x v="5"/>
    <d v="2025-03-21T00:00:00"/>
    <s v="Day 2"/>
    <x v="66"/>
    <x v="58"/>
    <x v="53"/>
    <x v="2"/>
    <x v="14"/>
    <m/>
    <m/>
    <m/>
    <s v=""/>
    <s v=""/>
  </r>
  <r>
    <x v="5"/>
    <d v="2025-03-21T00:00:00"/>
    <s v="Day 2"/>
    <x v="151"/>
    <x v="134"/>
    <x v="104"/>
    <x v="3"/>
    <x v="17"/>
    <m/>
    <m/>
    <m/>
    <s v=""/>
    <s v=""/>
  </r>
  <r>
    <x v="5"/>
    <d v="2025-03-21T00:00:00"/>
    <s v="Day 2"/>
    <x v="59"/>
    <x v="52"/>
    <x v="48"/>
    <x v="9"/>
    <x v="14"/>
    <m/>
    <s v="Shark Spotted Gully"/>
    <n v="111"/>
    <n v="6.2"/>
    <n v="6.2"/>
  </r>
  <r>
    <x v="5"/>
    <d v="2025-03-21T00:00:00"/>
    <s v="Day 2"/>
    <x v="60"/>
    <x v="53"/>
    <x v="49"/>
    <x v="0"/>
    <x v="17"/>
    <m/>
    <s v="Guitarfish - Lesser"/>
    <n v="75"/>
    <n v="1.5"/>
    <n v="1.5"/>
  </r>
  <r>
    <x v="5"/>
    <d v="2025-03-21T00:00:00"/>
    <s v="Day 2"/>
    <x v="58"/>
    <x v="51"/>
    <x v="47"/>
    <x v="9"/>
    <x v="17"/>
    <m/>
    <m/>
    <m/>
    <s v=""/>
    <s v=""/>
  </r>
  <r>
    <x v="5"/>
    <d v="2025-03-21T00:00:00"/>
    <s v="Day 2"/>
    <x v="68"/>
    <x v="60"/>
    <x v="54"/>
    <x v="1"/>
    <x v="9"/>
    <m/>
    <m/>
    <m/>
    <s v=""/>
    <s v=""/>
  </r>
  <r>
    <x v="5"/>
    <d v="2025-03-21T00:00:00"/>
    <s v="Day 2"/>
    <x v="70"/>
    <x v="62"/>
    <x v="56"/>
    <x v="4"/>
    <x v="9"/>
    <m/>
    <s v="Shark Spotted Gully"/>
    <n v="156"/>
    <n v="19.899999999999999"/>
    <n v="19.899999999999999"/>
  </r>
  <r>
    <x v="5"/>
    <d v="2025-03-21T00:00:00"/>
    <s v="Day 2"/>
    <x v="70"/>
    <x v="62"/>
    <x v="56"/>
    <x v="4"/>
    <x v="9"/>
    <m/>
    <s v="Shark Spotted Gully"/>
    <n v="162"/>
    <n v="22.7"/>
    <n v="22.7"/>
  </r>
  <r>
    <x v="5"/>
    <d v="2025-03-21T00:00:00"/>
    <s v="Day 2"/>
    <x v="70"/>
    <x v="62"/>
    <x v="56"/>
    <x v="4"/>
    <x v="9"/>
    <m/>
    <s v="Shark Spotted Gully"/>
    <n v="136"/>
    <n v="12.4"/>
    <n v="12.4"/>
  </r>
  <r>
    <x v="5"/>
    <d v="2025-03-21T00:00:00"/>
    <s v="Day 2"/>
    <x v="70"/>
    <x v="62"/>
    <x v="56"/>
    <x v="4"/>
    <x v="9"/>
    <m/>
    <s v="Shark Spotted Gully"/>
    <n v="146"/>
    <n v="15.9"/>
    <n v="15.9"/>
  </r>
  <r>
    <x v="5"/>
    <d v="2025-03-21T00:00:00"/>
    <s v="Day 2"/>
    <x v="71"/>
    <x v="63"/>
    <x v="54"/>
    <x v="3"/>
    <x v="9"/>
    <m/>
    <s v="Shark Soupfin"/>
    <n v="75"/>
    <n v="5.5"/>
    <n v="5.5"/>
  </r>
  <r>
    <x v="5"/>
    <d v="2025-03-21T00:00:00"/>
    <s v="Day 2"/>
    <x v="71"/>
    <x v="63"/>
    <x v="54"/>
    <x v="3"/>
    <x v="9"/>
    <m/>
    <s v="Shark Soupfin"/>
    <n v="60"/>
    <n v="3.2"/>
    <n v="3.2"/>
  </r>
  <r>
    <x v="5"/>
    <d v="2025-03-21T00:00:00"/>
    <s v="Day 2"/>
    <x v="71"/>
    <x v="63"/>
    <x v="54"/>
    <x v="3"/>
    <x v="9"/>
    <m/>
    <s v="Shark Soupfin"/>
    <n v="44"/>
    <n v="1.6"/>
    <n v="1.6"/>
  </r>
  <r>
    <x v="5"/>
    <d v="2025-03-21T00:00:00"/>
    <s v="Day 2"/>
    <x v="71"/>
    <x v="63"/>
    <x v="54"/>
    <x v="3"/>
    <x v="9"/>
    <m/>
    <s v="Shark Soupfin"/>
    <n v="62"/>
    <n v="3.5"/>
    <n v="3.5"/>
  </r>
  <r>
    <x v="5"/>
    <d v="2025-03-21T00:00:00"/>
    <s v="Day 2"/>
    <x v="71"/>
    <x v="63"/>
    <x v="54"/>
    <x v="3"/>
    <x v="9"/>
    <m/>
    <s v="Shark Copper (Female)"/>
    <n v="160"/>
    <n v="55.9"/>
    <n v="55.9"/>
  </r>
  <r>
    <x v="5"/>
    <d v="2025-03-21T00:00:00"/>
    <s v="Day 2"/>
    <x v="73"/>
    <x v="65"/>
    <x v="54"/>
    <x v="4"/>
    <x v="9"/>
    <m/>
    <s v="Shark Soupfin"/>
    <n v="67"/>
    <n v="4.2"/>
    <n v="4.2"/>
  </r>
  <r>
    <x v="5"/>
    <d v="2025-03-21T00:00:00"/>
    <s v="Day 2"/>
    <x v="73"/>
    <x v="65"/>
    <x v="54"/>
    <x v="4"/>
    <x v="9"/>
    <m/>
    <s v="Shark Spotted Gully"/>
    <n v="115"/>
    <n v="7"/>
    <n v="7"/>
  </r>
  <r>
    <x v="5"/>
    <d v="2025-03-21T00:00:00"/>
    <s v="Day 2"/>
    <x v="73"/>
    <x v="65"/>
    <x v="54"/>
    <x v="4"/>
    <x v="9"/>
    <m/>
    <s v="Shark Soupfin"/>
    <n v="65"/>
    <n v="3.9"/>
    <n v="3.9"/>
  </r>
  <r>
    <x v="5"/>
    <d v="2025-03-21T00:00:00"/>
    <s v="Day 2"/>
    <x v="73"/>
    <x v="65"/>
    <x v="54"/>
    <x v="4"/>
    <x v="9"/>
    <m/>
    <s v="Shark Copper (Male)"/>
    <n v="128"/>
    <n v="26.8"/>
    <n v="26.8"/>
  </r>
  <r>
    <x v="5"/>
    <d v="2025-03-21T00:00:00"/>
    <s v="Day 2"/>
    <x v="76"/>
    <x v="68"/>
    <x v="54"/>
    <x v="3"/>
    <x v="9"/>
    <m/>
    <s v="Shark Spotted Gully"/>
    <n v="154"/>
    <n v="19.100000000000001"/>
    <n v="19.100000000000001"/>
  </r>
  <r>
    <x v="5"/>
    <d v="2025-03-21T00:00:00"/>
    <s v="Day 2"/>
    <x v="76"/>
    <x v="68"/>
    <x v="54"/>
    <x v="3"/>
    <x v="9"/>
    <m/>
    <s v="Shark Spotted Gully"/>
    <n v="91"/>
    <n v="3.1"/>
    <n v="3.1"/>
  </r>
  <r>
    <x v="5"/>
    <d v="2025-03-21T00:00:00"/>
    <s v="Day 2"/>
    <x v="76"/>
    <x v="68"/>
    <x v="54"/>
    <x v="3"/>
    <x v="9"/>
    <m/>
    <s v="Elephantfish"/>
    <n v="73"/>
    <n v="3.1"/>
    <n v="3.1"/>
  </r>
  <r>
    <x v="5"/>
    <d v="2025-03-21T00:00:00"/>
    <s v="Day 2"/>
    <x v="76"/>
    <x v="68"/>
    <x v="54"/>
    <x v="3"/>
    <x v="9"/>
    <m/>
    <s v="Shark Copper (Female)"/>
    <n v="211"/>
    <n v="133.4"/>
    <n v="133.4"/>
  </r>
  <r>
    <x v="5"/>
    <d v="2025-03-21T00:00:00"/>
    <s v="Day 2"/>
    <x v="152"/>
    <x v="135"/>
    <x v="1"/>
    <x v="1"/>
    <x v="9"/>
    <m/>
    <s v="Shark Spotted Gully"/>
    <n v="157"/>
    <n v="20.399999999999999"/>
    <n v="20.399999999999999"/>
  </r>
  <r>
    <x v="5"/>
    <d v="2025-03-21T00:00:00"/>
    <s v="Day 2"/>
    <x v="152"/>
    <x v="135"/>
    <x v="1"/>
    <x v="1"/>
    <x v="9"/>
    <m/>
    <s v="Shark Copper (Female)"/>
    <n v="150"/>
    <n v="45.7"/>
    <n v="45.7"/>
  </r>
  <r>
    <x v="5"/>
    <d v="2025-03-21T00:00:00"/>
    <s v="Day 2"/>
    <x v="152"/>
    <x v="135"/>
    <x v="1"/>
    <x v="1"/>
    <x v="9"/>
    <s v="Kob"/>
    <m/>
    <n v="62"/>
    <n v="2.5"/>
    <n v="2.5"/>
  </r>
  <r>
    <x v="5"/>
    <d v="2025-03-21T00:00:00"/>
    <s v="Day 2"/>
    <x v="154"/>
    <x v="137"/>
    <x v="105"/>
    <x v="4"/>
    <x v="9"/>
    <m/>
    <m/>
    <m/>
    <s v=""/>
    <s v=""/>
  </r>
  <r>
    <x v="5"/>
    <d v="2025-03-21T00:00:00"/>
    <s v="Day 2"/>
    <x v="72"/>
    <x v="64"/>
    <x v="57"/>
    <x v="2"/>
    <x v="9"/>
    <m/>
    <m/>
    <m/>
    <s v=""/>
    <s v=""/>
  </r>
  <r>
    <x v="5"/>
    <d v="2025-03-21T00:00:00"/>
    <s v="Day 2"/>
    <x v="153"/>
    <x v="136"/>
    <x v="57"/>
    <x v="1"/>
    <x v="9"/>
    <m/>
    <s v="Shark Spotted Gully"/>
    <n v="91"/>
    <n v="3.1"/>
    <n v="3.1"/>
  </r>
  <r>
    <x v="5"/>
    <d v="2025-03-21T00:00:00"/>
    <s v="Day 2"/>
    <x v="153"/>
    <x v="136"/>
    <x v="57"/>
    <x v="1"/>
    <x v="9"/>
    <m/>
    <s v="Shark Soupfin"/>
    <n v="60"/>
    <n v="3.2"/>
    <n v="3.2"/>
  </r>
  <r>
    <x v="5"/>
    <d v="2025-03-21T00:00:00"/>
    <s v="Day 2"/>
    <x v="153"/>
    <x v="136"/>
    <x v="57"/>
    <x v="1"/>
    <x v="9"/>
    <m/>
    <s v="Shark Spotted Gully"/>
    <n v="73"/>
    <n v="1.4"/>
    <n v="1.4"/>
  </r>
  <r>
    <x v="5"/>
    <d v="2025-03-21T00:00:00"/>
    <s v="Day 2"/>
    <x v="153"/>
    <x v="136"/>
    <x v="57"/>
    <x v="1"/>
    <x v="9"/>
    <m/>
    <s v="Shark Spotted Gully"/>
    <n v="100"/>
    <n v="4.3"/>
    <n v="4.3"/>
  </r>
  <r>
    <x v="5"/>
    <d v="2025-03-21T00:00:00"/>
    <s v="Day 2"/>
    <x v="83"/>
    <x v="74"/>
    <x v="65"/>
    <x v="4"/>
    <x v="3"/>
    <m/>
    <s v="Shark Spotted Gully"/>
    <n v="116"/>
    <n v="7.2"/>
    <n v="7.2"/>
  </r>
  <r>
    <x v="5"/>
    <d v="2025-03-21T00:00:00"/>
    <s v="Day 2"/>
    <x v="83"/>
    <x v="74"/>
    <x v="65"/>
    <x v="4"/>
    <x v="3"/>
    <m/>
    <s v="Shark Copper (Female)"/>
    <n v="135"/>
    <n v="32.799999999999997"/>
    <n v="32.799999999999997"/>
  </r>
  <r>
    <x v="5"/>
    <d v="2025-03-21T00:00:00"/>
    <s v="Day 2"/>
    <x v="81"/>
    <x v="72"/>
    <x v="64"/>
    <x v="2"/>
    <x v="3"/>
    <m/>
    <s v="Shark Copper (Female)"/>
    <n v="133"/>
    <n v="31.3"/>
    <n v="31.3"/>
  </r>
  <r>
    <x v="5"/>
    <d v="2025-03-21T00:00:00"/>
    <s v="Day 2"/>
    <x v="80"/>
    <x v="71"/>
    <x v="63"/>
    <x v="4"/>
    <x v="10"/>
    <m/>
    <s v="Shark Spotted Gully"/>
    <n v="107"/>
    <n v="5.5"/>
    <n v="5.5"/>
  </r>
  <r>
    <x v="5"/>
    <d v="2025-03-21T00:00:00"/>
    <s v="Day 2"/>
    <x v="88"/>
    <x v="79"/>
    <x v="61"/>
    <x v="9"/>
    <x v="3"/>
    <m/>
    <s v="Shark Copper (Female)"/>
    <n v="130"/>
    <n v="29.1"/>
    <n v="29.1"/>
  </r>
  <r>
    <x v="5"/>
    <d v="2025-03-21T00:00:00"/>
    <s v="Day 2"/>
    <x v="88"/>
    <x v="79"/>
    <x v="61"/>
    <x v="9"/>
    <x v="3"/>
    <m/>
    <s v="Shark Copper (Female)"/>
    <n v="137"/>
    <n v="34.4"/>
    <n v="34.4"/>
  </r>
  <r>
    <x v="5"/>
    <d v="2025-03-21T00:00:00"/>
    <s v="Day 2"/>
    <x v="86"/>
    <x v="77"/>
    <x v="61"/>
    <x v="9"/>
    <x v="3"/>
    <m/>
    <s v="Ray Bull / Eagle"/>
    <n v="63"/>
    <n v="4.5"/>
    <n v="4.5"/>
  </r>
  <r>
    <x v="5"/>
    <d v="2025-03-21T00:00:00"/>
    <s v="Day 2"/>
    <x v="86"/>
    <x v="77"/>
    <x v="61"/>
    <x v="9"/>
    <x v="3"/>
    <m/>
    <s v="Shark Soupfin"/>
    <n v="73"/>
    <n v="5.0999999999999996"/>
    <n v="5.0999999999999996"/>
  </r>
  <r>
    <x v="5"/>
    <d v="2025-03-21T00:00:00"/>
    <s v="Day 2"/>
    <x v="86"/>
    <x v="77"/>
    <x v="61"/>
    <x v="9"/>
    <x v="3"/>
    <m/>
    <s v="Shark Soupfin"/>
    <n v="64"/>
    <n v="3.8"/>
    <n v="3.8"/>
  </r>
  <r>
    <x v="5"/>
    <d v="2025-03-21T00:00:00"/>
    <s v="Day 2"/>
    <x v="86"/>
    <x v="77"/>
    <x v="61"/>
    <x v="9"/>
    <x v="3"/>
    <m/>
    <s v="Shark Copper (Male)"/>
    <n v="137"/>
    <n v="33.1"/>
    <n v="33.1"/>
  </r>
  <r>
    <x v="5"/>
    <d v="2025-03-21T00:00:00"/>
    <s v="Day 2"/>
    <x v="79"/>
    <x v="70"/>
    <x v="62"/>
    <x v="4"/>
    <x v="3"/>
    <m/>
    <s v="Shark Soupfin"/>
    <n v="66"/>
    <n v="4.0999999999999996"/>
    <n v="4.0999999999999996"/>
  </r>
  <r>
    <x v="5"/>
    <d v="2025-03-21T00:00:00"/>
    <s v="Day 2"/>
    <x v="79"/>
    <x v="70"/>
    <x v="62"/>
    <x v="4"/>
    <x v="3"/>
    <m/>
    <s v="Shark Soupfin"/>
    <n v="62"/>
    <n v="3.5"/>
    <n v="3.5"/>
  </r>
  <r>
    <x v="5"/>
    <d v="2025-03-21T00:00:00"/>
    <s v="Day 2"/>
    <x v="78"/>
    <x v="69"/>
    <x v="61"/>
    <x v="2"/>
    <x v="3"/>
    <m/>
    <s v="Shark Cow / Sevengill"/>
    <n v="111"/>
    <n v="16.899999999999999"/>
    <n v="16.899999999999999"/>
  </r>
  <r>
    <x v="5"/>
    <d v="2025-03-21T00:00:00"/>
    <s v="Day 2"/>
    <x v="78"/>
    <x v="69"/>
    <x v="61"/>
    <x v="2"/>
    <x v="3"/>
    <m/>
    <s v="Shark Soupfin"/>
    <n v="60"/>
    <n v="3.2"/>
    <n v="3.2"/>
  </r>
  <r>
    <x v="5"/>
    <d v="2025-03-21T00:00:00"/>
    <s v="Day 2"/>
    <x v="82"/>
    <x v="73"/>
    <x v="36"/>
    <x v="4"/>
    <x v="3"/>
    <m/>
    <s v="Ray Bull / Eagle"/>
    <n v="42"/>
    <n v="1.3"/>
    <n v="1.3"/>
  </r>
  <r>
    <x v="5"/>
    <d v="2025-03-21T00:00:00"/>
    <s v="Day 2"/>
    <x v="82"/>
    <x v="73"/>
    <x v="36"/>
    <x v="4"/>
    <x v="3"/>
    <m/>
    <s v="Shark Hound Smooth"/>
    <n v="113"/>
    <n v="5.7"/>
    <n v="5.7"/>
  </r>
  <r>
    <x v="5"/>
    <d v="2025-03-21T00:00:00"/>
    <s v="Day 2"/>
    <x v="11"/>
    <x v="11"/>
    <x v="5"/>
    <x v="6"/>
    <x v="3"/>
    <m/>
    <s v="Shark Hound Smooth"/>
    <n v="80"/>
    <n v="1.7"/>
    <n v="1.7"/>
  </r>
  <r>
    <x v="5"/>
    <d v="2025-03-21T00:00:00"/>
    <s v="Day 2"/>
    <x v="155"/>
    <x v="97"/>
    <x v="106"/>
    <x v="4"/>
    <x v="3"/>
    <m/>
    <s v="Shark Soupfin"/>
    <n v="71"/>
    <n v="4.8"/>
    <n v="4.8"/>
  </r>
  <r>
    <x v="5"/>
    <d v="2025-03-21T00:00:00"/>
    <s v="Day 2"/>
    <x v="156"/>
    <x v="138"/>
    <x v="61"/>
    <x v="9"/>
    <x v="3"/>
    <m/>
    <m/>
    <m/>
    <s v=""/>
    <s v=""/>
  </r>
  <r>
    <x v="5"/>
    <d v="2025-03-21T00:00:00"/>
    <s v="Day 2"/>
    <x v="87"/>
    <x v="78"/>
    <x v="67"/>
    <x v="9"/>
    <x v="3"/>
    <m/>
    <m/>
    <m/>
    <s v=""/>
    <s v=""/>
  </r>
  <r>
    <x v="5"/>
    <d v="2025-03-21T00:00:00"/>
    <s v="Day 2"/>
    <x v="127"/>
    <x v="10"/>
    <x v="69"/>
    <x v="9"/>
    <x v="4"/>
    <m/>
    <m/>
    <m/>
    <s v=""/>
    <s v=""/>
  </r>
  <r>
    <x v="5"/>
    <d v="2025-03-21T00:00:00"/>
    <s v="Day 2"/>
    <x v="93"/>
    <x v="83"/>
    <x v="71"/>
    <x v="2"/>
    <x v="4"/>
    <m/>
    <m/>
    <m/>
    <s v=""/>
    <s v=""/>
  </r>
  <r>
    <x v="5"/>
    <d v="2025-03-21T00:00:00"/>
    <s v="Day 2"/>
    <x v="97"/>
    <x v="87"/>
    <x v="70"/>
    <x v="9"/>
    <x v="4"/>
    <m/>
    <s v="Ray Bull / Eagle"/>
    <n v="66"/>
    <n v="5.2"/>
    <n v="5.2"/>
  </r>
  <r>
    <x v="5"/>
    <d v="2025-03-21T00:00:00"/>
    <s v="Day 2"/>
    <x v="98"/>
    <x v="88"/>
    <x v="69"/>
    <x v="9"/>
    <x v="4"/>
    <m/>
    <s v="Shark Soupfin"/>
    <n v="56"/>
    <n v="2.8"/>
    <n v="2.8"/>
  </r>
  <r>
    <x v="5"/>
    <d v="2025-03-21T00:00:00"/>
    <s v="Day 2"/>
    <x v="98"/>
    <x v="88"/>
    <x v="69"/>
    <x v="9"/>
    <x v="4"/>
    <m/>
    <s v="Guitarfish - Lesser"/>
    <n v="84"/>
    <n v="2.2000000000000002"/>
    <n v="2.2000000000000002"/>
  </r>
  <r>
    <x v="5"/>
    <d v="2025-03-21T00:00:00"/>
    <s v="Day 2"/>
    <x v="157"/>
    <x v="139"/>
    <x v="107"/>
    <x v="9"/>
    <x v="4"/>
    <m/>
    <s v="Shark Spotted Gully"/>
    <n v="102"/>
    <n v="4.5999999999999996"/>
    <n v="4.5999999999999996"/>
  </r>
  <r>
    <x v="5"/>
    <d v="2025-03-21T00:00:00"/>
    <s v="Day 2"/>
    <x v="160"/>
    <x v="142"/>
    <x v="34"/>
    <x v="9"/>
    <x v="4"/>
    <m/>
    <m/>
    <m/>
    <s v=""/>
    <s v=""/>
  </r>
  <r>
    <x v="5"/>
    <d v="2025-03-21T00:00:00"/>
    <s v="Day 2"/>
    <x v="158"/>
    <x v="140"/>
    <x v="85"/>
    <x v="9"/>
    <x v="4"/>
    <m/>
    <s v="Shark Spotted Gully"/>
    <n v="135"/>
    <n v="12.1"/>
    <n v="12.1"/>
  </r>
  <r>
    <x v="5"/>
    <d v="2025-03-21T00:00:00"/>
    <s v="Day 2"/>
    <x v="95"/>
    <x v="85"/>
    <x v="73"/>
    <x v="2"/>
    <x v="4"/>
    <m/>
    <s v="Ray Bull / Eagle"/>
    <n v="69"/>
    <n v="6"/>
    <n v="6"/>
  </r>
  <r>
    <x v="5"/>
    <d v="2025-03-21T00:00:00"/>
    <s v="Day 2"/>
    <x v="94"/>
    <x v="84"/>
    <x v="72"/>
    <x v="2"/>
    <x v="4"/>
    <m/>
    <s v="Guitarfish - Lesser"/>
    <n v="78"/>
    <n v="1.7"/>
    <n v="1.7"/>
  </r>
  <r>
    <x v="5"/>
    <d v="2025-03-21T00:00:00"/>
    <s v="Day 2"/>
    <x v="94"/>
    <x v="84"/>
    <x v="72"/>
    <x v="2"/>
    <x v="4"/>
    <m/>
    <s v="Guitarfish - Lesser"/>
    <n v="68"/>
    <n v="1.1000000000000001"/>
    <n v="1.1000000000000001"/>
  </r>
  <r>
    <x v="5"/>
    <d v="2025-03-21T00:00:00"/>
    <s v="Day 2"/>
    <x v="159"/>
    <x v="141"/>
    <x v="108"/>
    <x v="2"/>
    <x v="4"/>
    <s v="Kob"/>
    <m/>
    <n v="53"/>
    <n v="1.5"/>
    <n v="1.5"/>
  </r>
  <r>
    <x v="5"/>
    <d v="2025-03-21T00:00:00"/>
    <s v="Day 2"/>
    <x v="90"/>
    <x v="81"/>
    <x v="69"/>
    <x v="2"/>
    <x v="4"/>
    <m/>
    <s v="Guitarfish - Lesser"/>
    <n v="72"/>
    <n v="1.3"/>
    <n v="1.3"/>
  </r>
  <r>
    <x v="5"/>
    <d v="2025-03-21T00:00:00"/>
    <s v="Day 2"/>
    <x v="90"/>
    <x v="81"/>
    <x v="69"/>
    <x v="2"/>
    <x v="4"/>
    <m/>
    <s v="Guitarfish - Lesser"/>
    <n v="73"/>
    <n v="1.4"/>
    <n v="1.4"/>
  </r>
  <r>
    <x v="5"/>
    <d v="2025-03-21T00:00:00"/>
    <s v="Day 2"/>
    <x v="91"/>
    <x v="82"/>
    <x v="70"/>
    <x v="2"/>
    <x v="4"/>
    <m/>
    <m/>
    <m/>
    <s v=""/>
    <s v=""/>
  </r>
  <r>
    <x v="5"/>
    <d v="2025-03-21T00:00:00"/>
    <s v="Day 2"/>
    <x v="92"/>
    <x v="45"/>
    <x v="33"/>
    <x v="2"/>
    <x v="4"/>
    <m/>
    <s v="Shark Spotted Gully"/>
    <n v="92"/>
    <n v="3.3"/>
    <n v="3.3"/>
  </r>
  <r>
    <x v="5"/>
    <d v="2025-03-21T00:00:00"/>
    <s v="Day 2"/>
    <x v="92"/>
    <x v="45"/>
    <x v="33"/>
    <x v="2"/>
    <x v="4"/>
    <m/>
    <s v="Shark Hound Smooth"/>
    <n v="82"/>
    <n v="1.9"/>
    <n v="1.9"/>
  </r>
  <r>
    <x v="5"/>
    <d v="2025-03-21T00:00:00"/>
    <s v="Day 2"/>
    <x v="92"/>
    <x v="45"/>
    <x v="33"/>
    <x v="2"/>
    <x v="4"/>
    <m/>
    <s v="Ray Bull / Eagle"/>
    <n v="53"/>
    <n v="2.7"/>
    <n v="2.7"/>
  </r>
  <r>
    <x v="5"/>
    <d v="2025-03-21T00:00:00"/>
    <s v="Day 2"/>
    <x v="92"/>
    <x v="45"/>
    <x v="33"/>
    <x v="2"/>
    <x v="4"/>
    <m/>
    <s v="Catfish - Sea Black"/>
    <n v="40"/>
    <n v="1"/>
    <n v="1"/>
  </r>
  <r>
    <x v="5"/>
    <d v="2025-03-21T00:00:00"/>
    <s v="Day 2"/>
    <x v="161"/>
    <x v="143"/>
    <x v="34"/>
    <x v="11"/>
    <x v="4"/>
    <m/>
    <m/>
    <m/>
    <s v=""/>
    <s v=""/>
  </r>
  <r>
    <x v="5"/>
    <d v="2025-03-21T00:00:00"/>
    <s v="Day 2"/>
    <x v="100"/>
    <x v="90"/>
    <x v="75"/>
    <x v="6"/>
    <x v="4"/>
    <m/>
    <m/>
    <m/>
    <s v=""/>
    <s v=""/>
  </r>
  <r>
    <x v="5"/>
    <d v="2025-03-21T00:00:00"/>
    <s v="Day 2"/>
    <x v="99"/>
    <x v="89"/>
    <x v="70"/>
    <x v="6"/>
    <x v="4"/>
    <s v="Kob"/>
    <m/>
    <n v="65"/>
    <n v="2.8"/>
    <n v="2.8"/>
  </r>
  <r>
    <x v="5"/>
    <d v="2025-03-21T00:00:00"/>
    <s v="Day 2"/>
    <x v="163"/>
    <x v="145"/>
    <x v="110"/>
    <x v="4"/>
    <x v="19"/>
    <m/>
    <m/>
    <m/>
    <s v=""/>
    <s v=""/>
  </r>
  <r>
    <x v="5"/>
    <d v="2025-03-21T00:00:00"/>
    <s v="Day 2"/>
    <x v="110"/>
    <x v="98"/>
    <x v="85"/>
    <x v="10"/>
    <x v="19"/>
    <m/>
    <s v="Shark Spotted Gully"/>
    <n v="148"/>
    <n v="16.600000000000001"/>
    <n v="16.600000000000001"/>
  </r>
  <r>
    <x v="5"/>
    <d v="2025-03-21T00:00:00"/>
    <s v="Day 2"/>
    <x v="110"/>
    <x v="98"/>
    <x v="85"/>
    <x v="10"/>
    <x v="19"/>
    <m/>
    <s v="Shark Copper (Male)"/>
    <n v="144"/>
    <n v="38.6"/>
    <n v="38.6"/>
  </r>
  <r>
    <x v="5"/>
    <d v="2025-03-21T00:00:00"/>
    <s v="Day 2"/>
    <x v="104"/>
    <x v="93"/>
    <x v="79"/>
    <x v="2"/>
    <x v="19"/>
    <m/>
    <s v="Shark Soupfin"/>
    <n v="57"/>
    <n v="2.9"/>
    <n v="2.9"/>
  </r>
  <r>
    <x v="5"/>
    <d v="2025-03-21T00:00:00"/>
    <s v="Day 2"/>
    <x v="106"/>
    <x v="95"/>
    <x v="81"/>
    <x v="2"/>
    <x v="19"/>
    <m/>
    <s v="Shark Spotted Gully"/>
    <n v="98"/>
    <n v="4"/>
    <n v="4"/>
  </r>
  <r>
    <x v="5"/>
    <d v="2025-03-21T00:00:00"/>
    <s v="Day 2"/>
    <x v="106"/>
    <x v="95"/>
    <x v="81"/>
    <x v="2"/>
    <x v="19"/>
    <m/>
    <s v="Shark Spotted Gully"/>
    <n v="112"/>
    <n v="6.4"/>
    <n v="6.4"/>
  </r>
  <r>
    <x v="5"/>
    <d v="2025-03-21T00:00:00"/>
    <s v="Day 2"/>
    <x v="106"/>
    <x v="95"/>
    <x v="81"/>
    <x v="2"/>
    <x v="19"/>
    <m/>
    <s v="Shark Soupfin"/>
    <n v="69"/>
    <n v="4.5"/>
    <n v="4.5"/>
  </r>
  <r>
    <x v="5"/>
    <d v="2025-03-21T00:00:00"/>
    <s v="Day 2"/>
    <x v="106"/>
    <x v="95"/>
    <x v="81"/>
    <x v="2"/>
    <x v="19"/>
    <m/>
    <s v="Shark Soupfin"/>
    <n v="56"/>
    <n v="2.8"/>
    <n v="2.8"/>
  </r>
  <r>
    <x v="5"/>
    <d v="2025-03-21T00:00:00"/>
    <s v="Day 2"/>
    <x v="106"/>
    <x v="95"/>
    <x v="81"/>
    <x v="2"/>
    <x v="19"/>
    <m/>
    <s v="Shark Cow / Sevengill"/>
    <n v="97"/>
    <n v="10.8"/>
    <n v="10.8"/>
  </r>
  <r>
    <x v="5"/>
    <d v="2025-03-21T00:00:00"/>
    <s v="Day 2"/>
    <x v="164"/>
    <x v="146"/>
    <x v="111"/>
    <x v="3"/>
    <x v="19"/>
    <m/>
    <s v="Shark Copper (Male)"/>
    <n v="195"/>
    <n v="99.2"/>
    <n v="99.2"/>
  </r>
  <r>
    <x v="5"/>
    <d v="2025-03-21T00:00:00"/>
    <s v="Day 2"/>
    <x v="162"/>
    <x v="144"/>
    <x v="109"/>
    <x v="4"/>
    <x v="19"/>
    <m/>
    <s v="Shark Copper (Female)"/>
    <n v="130"/>
    <n v="29.1"/>
    <n v="29.1"/>
  </r>
  <r>
    <x v="5"/>
    <d v="2025-03-21T00:00:00"/>
    <s v="Day 2"/>
    <x v="162"/>
    <x v="144"/>
    <x v="109"/>
    <x v="4"/>
    <x v="19"/>
    <m/>
    <s v="Shark Soupfin"/>
    <n v="68"/>
    <n v="4.4000000000000004"/>
    <n v="4.4000000000000004"/>
  </r>
  <r>
    <x v="5"/>
    <d v="2025-03-21T00:00:00"/>
    <s v="Day 2"/>
    <x v="162"/>
    <x v="144"/>
    <x v="109"/>
    <x v="4"/>
    <x v="19"/>
    <m/>
    <s v="Shark Hound Smooth"/>
    <n v="110"/>
    <n v="5.2"/>
    <n v="5.2"/>
  </r>
  <r>
    <x v="5"/>
    <d v="2025-03-21T00:00:00"/>
    <s v="Day 2"/>
    <x v="105"/>
    <x v="94"/>
    <x v="80"/>
    <x v="2"/>
    <x v="10"/>
    <m/>
    <s v="Shark Spotted Gully"/>
    <n v="103"/>
    <n v="4.8"/>
    <n v="4.8"/>
  </r>
  <r>
    <x v="5"/>
    <d v="2025-03-21T00:00:00"/>
    <s v="Day 2"/>
    <x v="165"/>
    <x v="147"/>
    <x v="41"/>
    <x v="0"/>
    <x v="19"/>
    <m/>
    <s v="Shark Spotted Gully"/>
    <n v="74"/>
    <n v="1.5"/>
    <n v="1.5"/>
  </r>
  <r>
    <x v="5"/>
    <d v="2025-03-21T00:00:00"/>
    <s v="Day 2"/>
    <x v="165"/>
    <x v="147"/>
    <x v="41"/>
    <x v="0"/>
    <x v="19"/>
    <s v="Kob"/>
    <m/>
    <n v="53"/>
    <n v="1.5"/>
    <n v="1.5"/>
  </r>
  <r>
    <x v="5"/>
    <d v="2025-03-21T00:00:00"/>
    <s v="Day 2"/>
    <x v="111"/>
    <x v="99"/>
    <x v="82"/>
    <x v="0"/>
    <x v="19"/>
    <m/>
    <s v="Shark Spotted Gully"/>
    <n v="76"/>
    <n v="1.7"/>
    <n v="1.7"/>
  </r>
  <r>
    <x v="5"/>
    <d v="2025-03-21T00:00:00"/>
    <s v="Day 2"/>
    <x v="114"/>
    <x v="102"/>
    <x v="32"/>
    <x v="0"/>
    <x v="6"/>
    <m/>
    <s v="Shark Spotted Gully"/>
    <n v="82"/>
    <n v="2.2000000000000002"/>
    <n v="2.2000000000000002"/>
  </r>
  <r>
    <x v="5"/>
    <d v="2025-03-21T00:00:00"/>
    <s v="Day 2"/>
    <x v="114"/>
    <x v="102"/>
    <x v="32"/>
    <x v="0"/>
    <x v="6"/>
    <m/>
    <s v="Guitarfish - Lesser"/>
    <n v="71"/>
    <n v="1.3"/>
    <n v="1.3"/>
  </r>
  <r>
    <x v="5"/>
    <d v="2025-03-21T00:00:00"/>
    <s v="Day 2"/>
    <x v="112"/>
    <x v="100"/>
    <x v="86"/>
    <x v="11"/>
    <x v="19"/>
    <m/>
    <m/>
    <m/>
    <s v=""/>
    <s v=""/>
  </r>
  <r>
    <x v="5"/>
    <d v="2025-03-21T00:00:00"/>
    <s v="Day 2"/>
    <x v="166"/>
    <x v="148"/>
    <x v="112"/>
    <x v="9"/>
    <x v="19"/>
    <m/>
    <m/>
    <m/>
    <s v=""/>
    <s v=""/>
  </r>
  <r>
    <x v="5"/>
    <d v="2025-03-21T00:00:00"/>
    <s v="Day 2"/>
    <x v="147"/>
    <x v="131"/>
    <x v="36"/>
    <x v="9"/>
    <x v="8"/>
    <m/>
    <m/>
    <m/>
    <s v=""/>
    <s v=""/>
  </r>
  <r>
    <x v="5"/>
    <d v="2025-03-21T00:00:00"/>
    <s v="Day 2"/>
    <x v="48"/>
    <x v="41"/>
    <x v="36"/>
    <x v="2"/>
    <x v="8"/>
    <m/>
    <s v="Shark Spotted Gully"/>
    <n v="87"/>
    <n v="2.7"/>
    <n v="2.7"/>
  </r>
  <r>
    <x v="5"/>
    <d v="2025-03-21T00:00:00"/>
    <s v="Day 2"/>
    <x v="48"/>
    <x v="41"/>
    <x v="36"/>
    <x v="2"/>
    <x v="8"/>
    <m/>
    <s v="Shark Spotted Gully"/>
    <n v="95"/>
    <n v="3.6"/>
    <n v="3.6"/>
  </r>
  <r>
    <x v="5"/>
    <d v="2025-03-21T00:00:00"/>
    <s v="Day 2"/>
    <x v="146"/>
    <x v="130"/>
    <x v="102"/>
    <x v="2"/>
    <x v="8"/>
    <s v="Kob"/>
    <m/>
    <n v="54"/>
    <n v="1.6"/>
    <n v="1.6"/>
  </r>
  <r>
    <x v="5"/>
    <d v="2025-03-21T00:00:00"/>
    <s v="Day 2"/>
    <x v="146"/>
    <x v="130"/>
    <x v="102"/>
    <x v="2"/>
    <x v="8"/>
    <m/>
    <s v="Shark Copper (Female)"/>
    <n v="147"/>
    <n v="42.9"/>
    <n v="42.9"/>
  </r>
  <r>
    <x v="5"/>
    <d v="2025-03-21T00:00:00"/>
    <s v="Day 2"/>
    <x v="103"/>
    <x v="92"/>
    <x v="78"/>
    <x v="2"/>
    <x v="8"/>
    <m/>
    <s v="Shark Spotted Gully"/>
    <n v="116"/>
    <n v="7.2"/>
    <n v="7.2"/>
  </r>
  <r>
    <x v="5"/>
    <d v="2025-03-21T00:00:00"/>
    <s v="Day 2"/>
    <x v="108"/>
    <x v="97"/>
    <x v="83"/>
    <x v="3"/>
    <x v="8"/>
    <m/>
    <s v="Shark Soupfin"/>
    <n v="74"/>
    <n v="5.3"/>
    <n v="5.3"/>
  </r>
  <r>
    <x v="5"/>
    <d v="2025-03-21T00:00:00"/>
    <s v="Day 2"/>
    <x v="47"/>
    <x v="37"/>
    <x v="39"/>
    <x v="4"/>
    <x v="8"/>
    <m/>
    <s v="Shark Soupfin"/>
    <n v="56"/>
    <n v="2.8"/>
    <n v="2.8"/>
  </r>
  <r>
    <x v="5"/>
    <d v="2025-03-21T00:00:00"/>
    <s v="Day 2"/>
    <x v="47"/>
    <x v="37"/>
    <x v="39"/>
    <x v="4"/>
    <x v="8"/>
    <m/>
    <s v="Shark Spotted Gully"/>
    <n v="118"/>
    <n v="7.6"/>
    <n v="7.6"/>
  </r>
  <r>
    <x v="5"/>
    <d v="2025-03-21T00:00:00"/>
    <s v="Day 2"/>
    <x v="47"/>
    <x v="37"/>
    <x v="39"/>
    <x v="4"/>
    <x v="8"/>
    <m/>
    <s v="Ray Bull / Eagle"/>
    <n v="67"/>
    <n v="5.5"/>
    <n v="5.5"/>
  </r>
  <r>
    <x v="5"/>
    <d v="2025-03-21T00:00:00"/>
    <s v="Day 2"/>
    <x v="47"/>
    <x v="37"/>
    <x v="39"/>
    <x v="4"/>
    <x v="8"/>
    <m/>
    <s v="Shark Spotted Gully"/>
    <n v="96"/>
    <n v="3.8"/>
    <n v="3.8"/>
  </r>
  <r>
    <x v="5"/>
    <d v="2025-03-21T00:00:00"/>
    <s v="Day 2"/>
    <x v="145"/>
    <x v="129"/>
    <x v="34"/>
    <x v="2"/>
    <x v="8"/>
    <m/>
    <s v="Shark Copper (Female)"/>
    <n v="125"/>
    <n v="25.8"/>
    <n v="25.8"/>
  </r>
  <r>
    <x v="5"/>
    <d v="2025-03-21T00:00:00"/>
    <s v="Day 2"/>
    <x v="145"/>
    <x v="129"/>
    <x v="34"/>
    <x v="2"/>
    <x v="8"/>
    <m/>
    <s v="Shark Copper (Female)"/>
    <n v="125"/>
    <n v="25.8"/>
    <n v="25.8"/>
  </r>
  <r>
    <x v="5"/>
    <d v="2025-03-21T00:00:00"/>
    <s v="Day 2"/>
    <x v="46"/>
    <x v="40"/>
    <x v="38"/>
    <x v="2"/>
    <x v="8"/>
    <m/>
    <s v="Shark Spotted Gully"/>
    <n v="100"/>
    <n v="4.3"/>
    <n v="4.3"/>
  </r>
  <r>
    <x v="5"/>
    <d v="2025-03-21T00:00:00"/>
    <s v="Day 2"/>
    <x v="46"/>
    <x v="40"/>
    <x v="38"/>
    <x v="2"/>
    <x v="8"/>
    <m/>
    <s v="Shark Spotted Gully"/>
    <n v="99"/>
    <n v="4.2"/>
    <n v="4.2"/>
  </r>
  <r>
    <x v="5"/>
    <d v="2025-03-21T00:00:00"/>
    <s v="Day 2"/>
    <x v="46"/>
    <x v="40"/>
    <x v="38"/>
    <x v="2"/>
    <x v="8"/>
    <m/>
    <s v="Shark Hound Smooth"/>
    <n v="79"/>
    <n v="1.6"/>
    <n v="1.6"/>
  </r>
  <r>
    <x v="5"/>
    <d v="2025-03-21T00:00:00"/>
    <s v="Day 2"/>
    <x v="125"/>
    <x v="112"/>
    <x v="92"/>
    <x v="4"/>
    <x v="7"/>
    <m/>
    <s v="Shark Spotted Gully"/>
    <n v="154"/>
    <n v="19.100000000000001"/>
    <n v="19.100000000000001"/>
  </r>
  <r>
    <x v="5"/>
    <d v="2025-03-21T00:00:00"/>
    <s v="Day 2"/>
    <x v="119"/>
    <x v="107"/>
    <x v="91"/>
    <x v="4"/>
    <x v="7"/>
    <m/>
    <m/>
    <m/>
    <s v=""/>
    <s v=""/>
  </r>
  <r>
    <x v="5"/>
    <d v="2025-03-21T00:00:00"/>
    <s v="Day 2"/>
    <x v="126"/>
    <x v="113"/>
    <x v="89"/>
    <x v="2"/>
    <x v="7"/>
    <m/>
    <s v="Shark Soupfin"/>
    <n v="68"/>
    <n v="4.4000000000000004"/>
    <n v="4.4000000000000004"/>
  </r>
  <r>
    <x v="5"/>
    <d v="2025-03-21T00:00:00"/>
    <s v="Day 2"/>
    <x v="126"/>
    <x v="113"/>
    <x v="89"/>
    <x v="2"/>
    <x v="7"/>
    <m/>
    <s v="Shark Soupfin"/>
    <n v="60"/>
    <n v="3.2"/>
    <n v="3.2"/>
  </r>
  <r>
    <x v="5"/>
    <d v="2025-03-21T00:00:00"/>
    <s v="Day 2"/>
    <x v="126"/>
    <x v="113"/>
    <x v="89"/>
    <x v="2"/>
    <x v="7"/>
    <m/>
    <s v="Shark Soupfin"/>
    <n v="58"/>
    <n v="3"/>
    <n v="3"/>
  </r>
  <r>
    <x v="5"/>
    <d v="2025-03-21T00:00:00"/>
    <s v="Day 2"/>
    <x v="126"/>
    <x v="113"/>
    <x v="89"/>
    <x v="2"/>
    <x v="7"/>
    <m/>
    <s v="Shark Soupfin"/>
    <n v="50"/>
    <n v="2.1"/>
    <n v="2.1"/>
  </r>
  <r>
    <x v="5"/>
    <d v="2025-03-21T00:00:00"/>
    <s v="Day 2"/>
    <x v="126"/>
    <x v="113"/>
    <x v="89"/>
    <x v="2"/>
    <x v="7"/>
    <m/>
    <s v="Shark Cow / Sevengill"/>
    <n v="115"/>
    <n v="19"/>
    <n v="19"/>
  </r>
  <r>
    <x v="5"/>
    <d v="2025-03-21T00:00:00"/>
    <s v="Day 2"/>
    <x v="168"/>
    <x v="150"/>
    <x v="90"/>
    <x v="3"/>
    <x v="7"/>
    <m/>
    <s v="Shark Soupfin"/>
    <n v="67"/>
    <n v="4.2"/>
    <n v="4.2"/>
  </r>
  <r>
    <x v="5"/>
    <d v="2025-03-21T00:00:00"/>
    <s v="Day 2"/>
    <x v="124"/>
    <x v="111"/>
    <x v="62"/>
    <x v="2"/>
    <x v="7"/>
    <m/>
    <s v="Shark Copper (Female)"/>
    <n v="155"/>
    <n v="50.6"/>
    <n v="50.6"/>
  </r>
  <r>
    <x v="5"/>
    <d v="2025-03-21T00:00:00"/>
    <s v="Day 2"/>
    <x v="122"/>
    <x v="109"/>
    <x v="50"/>
    <x v="4"/>
    <x v="7"/>
    <m/>
    <s v="Shark Spotted Gully"/>
    <n v="109"/>
    <n v="5.8"/>
    <n v="5.8"/>
  </r>
  <r>
    <x v="5"/>
    <d v="2025-03-21T00:00:00"/>
    <s v="Day 2"/>
    <x v="120"/>
    <x v="108"/>
    <x v="88"/>
    <x v="4"/>
    <x v="7"/>
    <m/>
    <s v="Shark Cow / Sevengill"/>
    <n v="105"/>
    <n v="14.1"/>
    <n v="14.1"/>
  </r>
  <r>
    <x v="5"/>
    <d v="2025-03-21T00:00:00"/>
    <s v="Day 2"/>
    <x v="118"/>
    <x v="106"/>
    <x v="90"/>
    <x v="0"/>
    <x v="7"/>
    <m/>
    <m/>
    <m/>
    <s v=""/>
    <s v=""/>
  </r>
  <r>
    <x v="5"/>
    <d v="2025-03-21T00:00:00"/>
    <s v="Day 2"/>
    <x v="116"/>
    <x v="104"/>
    <x v="88"/>
    <x v="9"/>
    <x v="7"/>
    <m/>
    <s v="Shark Spotted Gully"/>
    <n v="98"/>
    <n v="4"/>
    <n v="4"/>
  </r>
  <r>
    <x v="5"/>
    <d v="2025-03-21T00:00:00"/>
    <s v="Day 2"/>
    <x v="116"/>
    <x v="104"/>
    <x v="88"/>
    <x v="9"/>
    <x v="7"/>
    <m/>
    <s v="Ray Bull / Eagle"/>
    <n v="65"/>
    <n v="5"/>
    <n v="5"/>
  </r>
  <r>
    <x v="5"/>
    <d v="2025-03-21T00:00:00"/>
    <s v="Day 2"/>
    <x v="167"/>
    <x v="149"/>
    <x v="113"/>
    <x v="1"/>
    <x v="21"/>
    <m/>
    <m/>
    <m/>
    <s v=""/>
    <s v=""/>
  </r>
  <r>
    <x v="5"/>
    <d v="2025-03-21T00:00:00"/>
    <s v="Day 2"/>
    <x v="169"/>
    <x v="151"/>
    <x v="114"/>
    <x v="4"/>
    <x v="21"/>
    <m/>
    <m/>
    <m/>
    <s v=""/>
    <s v=""/>
  </r>
  <r>
    <x v="6"/>
    <d v="2025-03-22T00:00:00"/>
    <s v="Day 3"/>
    <x v="129"/>
    <x v="115"/>
    <x v="94"/>
    <x v="3"/>
    <x v="1"/>
    <m/>
    <m/>
    <m/>
    <s v=""/>
    <s v=""/>
  </r>
  <r>
    <x v="6"/>
    <d v="2025-03-22T00:00:00"/>
    <s v="Day 3"/>
    <x v="132"/>
    <x v="118"/>
    <x v="95"/>
    <x v="2"/>
    <x v="1"/>
    <m/>
    <s v="Shark Spotted Gully"/>
    <n v="102"/>
    <n v="4.5999999999999996"/>
    <n v="4.5999999999999996"/>
  </r>
  <r>
    <x v="6"/>
    <d v="2025-03-22T00:00:00"/>
    <s v="Day 3"/>
    <x v="132"/>
    <x v="118"/>
    <x v="95"/>
    <x v="2"/>
    <x v="1"/>
    <m/>
    <s v="Shark Spotted Gully"/>
    <n v="114"/>
    <n v="6.8"/>
    <n v="6.8"/>
  </r>
  <r>
    <x v="6"/>
    <d v="2025-03-22T00:00:00"/>
    <s v="Day 3"/>
    <x v="131"/>
    <x v="117"/>
    <x v="65"/>
    <x v="2"/>
    <x v="1"/>
    <m/>
    <s v="Shark Spotted Gully"/>
    <n v="90"/>
    <n v="3"/>
    <n v="3"/>
  </r>
  <r>
    <x v="6"/>
    <d v="2025-03-22T00:00:00"/>
    <s v="Day 3"/>
    <x v="131"/>
    <x v="117"/>
    <x v="65"/>
    <x v="2"/>
    <x v="1"/>
    <m/>
    <s v="Shark Copper (Female)"/>
    <n v="169"/>
    <n v="66.400000000000006"/>
    <n v="66.400000000000006"/>
  </r>
  <r>
    <x v="6"/>
    <d v="2025-03-22T00:00:00"/>
    <s v="Day 3"/>
    <x v="134"/>
    <x v="120"/>
    <x v="41"/>
    <x v="3"/>
    <x v="1"/>
    <m/>
    <s v="Shark Soupfin"/>
    <n v="77"/>
    <n v="5.8"/>
    <n v="5.8"/>
  </r>
  <r>
    <x v="6"/>
    <d v="2025-03-22T00:00:00"/>
    <s v="Day 3"/>
    <x v="134"/>
    <x v="120"/>
    <x v="41"/>
    <x v="3"/>
    <x v="1"/>
    <m/>
    <s v="Guitarfish - Lesser"/>
    <n v="75"/>
    <n v="1.5"/>
    <n v="1.5"/>
  </r>
  <r>
    <x v="6"/>
    <d v="2025-03-22T00:00:00"/>
    <s v="Day 3"/>
    <x v="130"/>
    <x v="116"/>
    <x v="94"/>
    <x v="2"/>
    <x v="1"/>
    <m/>
    <s v="Shark Soupfin"/>
    <n v="65"/>
    <n v="3.9"/>
    <n v="3.9"/>
  </r>
  <r>
    <x v="6"/>
    <d v="2025-03-22T00:00:00"/>
    <s v="Day 3"/>
    <x v="130"/>
    <x v="116"/>
    <x v="94"/>
    <x v="2"/>
    <x v="1"/>
    <m/>
    <s v="Shark Hound Smooth"/>
    <n v="77"/>
    <n v="1.5"/>
    <n v="1.5"/>
  </r>
  <r>
    <x v="6"/>
    <d v="2025-03-22T00:00:00"/>
    <s v="Day 3"/>
    <x v="0"/>
    <x v="0"/>
    <x v="0"/>
    <x v="0"/>
    <x v="0"/>
    <m/>
    <m/>
    <m/>
    <s v=""/>
    <s v=""/>
  </r>
  <r>
    <x v="6"/>
    <d v="2025-03-22T00:00:00"/>
    <s v="Day 3"/>
    <x v="1"/>
    <x v="1"/>
    <x v="1"/>
    <x v="1"/>
    <x v="1"/>
    <m/>
    <m/>
    <m/>
    <s v=""/>
    <s v=""/>
  </r>
  <r>
    <x v="6"/>
    <d v="2025-03-22T00:00:00"/>
    <s v="Day 3"/>
    <x v="133"/>
    <x v="119"/>
    <x v="53"/>
    <x v="3"/>
    <x v="1"/>
    <m/>
    <m/>
    <m/>
    <s v=""/>
    <s v=""/>
  </r>
  <r>
    <x v="6"/>
    <d v="2025-03-22T00:00:00"/>
    <s v="Day 3"/>
    <x v="3"/>
    <x v="3"/>
    <x v="3"/>
    <x v="2"/>
    <x v="1"/>
    <m/>
    <m/>
    <m/>
    <s v=""/>
    <s v=""/>
  </r>
  <r>
    <x v="6"/>
    <d v="2025-03-22T00:00:00"/>
    <s v="Day 3"/>
    <x v="5"/>
    <x v="5"/>
    <x v="4"/>
    <x v="4"/>
    <x v="2"/>
    <m/>
    <s v="Shark Spotted Gully"/>
    <n v="139"/>
    <n v="13.4"/>
    <n v="13.4"/>
  </r>
  <r>
    <x v="6"/>
    <d v="2025-03-22T00:00:00"/>
    <s v="Day 3"/>
    <x v="13"/>
    <x v="13"/>
    <x v="6"/>
    <x v="4"/>
    <x v="2"/>
    <m/>
    <s v="Shark Spotted Gully"/>
    <n v="90"/>
    <n v="3"/>
    <n v="3"/>
  </r>
  <r>
    <x v="6"/>
    <d v="2025-03-22T00:00:00"/>
    <s v="Day 3"/>
    <x v="13"/>
    <x v="13"/>
    <x v="6"/>
    <x v="4"/>
    <x v="2"/>
    <m/>
    <s v="Shark Hound Smooth"/>
    <n v="104"/>
    <n v="4.2"/>
    <n v="4.2"/>
  </r>
  <r>
    <x v="6"/>
    <d v="2025-03-22T00:00:00"/>
    <s v="Day 3"/>
    <x v="10"/>
    <x v="10"/>
    <x v="9"/>
    <x v="1"/>
    <x v="4"/>
    <m/>
    <m/>
    <m/>
    <s v=""/>
    <s v=""/>
  </r>
  <r>
    <x v="6"/>
    <d v="2025-03-22T00:00:00"/>
    <s v="Day 3"/>
    <x v="12"/>
    <x v="12"/>
    <x v="6"/>
    <x v="0"/>
    <x v="2"/>
    <m/>
    <m/>
    <m/>
    <s v=""/>
    <s v=""/>
  </r>
  <r>
    <x v="6"/>
    <d v="2025-03-22T00:00:00"/>
    <s v="Day 3"/>
    <x v="7"/>
    <x v="7"/>
    <x v="6"/>
    <x v="5"/>
    <x v="2"/>
    <m/>
    <m/>
    <m/>
    <s v=""/>
    <s v=""/>
  </r>
  <r>
    <x v="6"/>
    <d v="2025-03-22T00:00:00"/>
    <s v="Day 3"/>
    <x v="136"/>
    <x v="122"/>
    <x v="8"/>
    <x v="5"/>
    <x v="2"/>
    <m/>
    <m/>
    <m/>
    <s v=""/>
    <s v=""/>
  </r>
  <r>
    <x v="6"/>
    <d v="2025-03-22T00:00:00"/>
    <s v="Day 3"/>
    <x v="8"/>
    <x v="8"/>
    <x v="7"/>
    <x v="3"/>
    <x v="2"/>
    <m/>
    <m/>
    <m/>
    <s v=""/>
    <s v=""/>
  </r>
  <r>
    <x v="6"/>
    <d v="2025-03-22T00:00:00"/>
    <s v="Day 3"/>
    <x v="9"/>
    <x v="9"/>
    <x v="8"/>
    <x v="4"/>
    <x v="2"/>
    <m/>
    <m/>
    <m/>
    <s v=""/>
    <s v=""/>
  </r>
  <r>
    <x v="6"/>
    <d v="2025-03-22T00:00:00"/>
    <s v="Day 3"/>
    <x v="135"/>
    <x v="121"/>
    <x v="96"/>
    <x v="10"/>
    <x v="19"/>
    <m/>
    <m/>
    <m/>
    <s v=""/>
    <s v=""/>
  </r>
  <r>
    <x v="6"/>
    <d v="2025-03-22T00:00:00"/>
    <s v="Day 3"/>
    <x v="17"/>
    <x v="17"/>
    <x v="13"/>
    <x v="4"/>
    <x v="8"/>
    <m/>
    <s v="Shark Spotted Gully"/>
    <n v="99"/>
    <n v="4.2"/>
    <n v="4.2"/>
  </r>
  <r>
    <x v="6"/>
    <d v="2025-03-22T00:00:00"/>
    <s v="Day 3"/>
    <x v="17"/>
    <x v="17"/>
    <x v="13"/>
    <x v="4"/>
    <x v="8"/>
    <m/>
    <s v="Shark Spotted Gully"/>
    <n v="108"/>
    <n v="5.6"/>
    <n v="5.6"/>
  </r>
  <r>
    <x v="6"/>
    <d v="2025-03-22T00:00:00"/>
    <s v="Day 3"/>
    <x v="17"/>
    <x v="17"/>
    <x v="13"/>
    <x v="4"/>
    <x v="8"/>
    <m/>
    <s v="Shark Spotted Gully"/>
    <n v="107"/>
    <n v="5.5"/>
    <n v="5.5"/>
  </r>
  <r>
    <x v="6"/>
    <d v="2025-03-22T00:00:00"/>
    <s v="Day 3"/>
    <x v="17"/>
    <x v="17"/>
    <x v="13"/>
    <x v="4"/>
    <x v="8"/>
    <m/>
    <s v="Shark Copper (Female)"/>
    <n v="153"/>
    <n v="48.6"/>
    <n v="48.6"/>
  </r>
  <r>
    <x v="6"/>
    <d v="2025-03-22T00:00:00"/>
    <s v="Day 3"/>
    <x v="15"/>
    <x v="15"/>
    <x v="11"/>
    <x v="7"/>
    <x v="6"/>
    <m/>
    <s v="Guitarfish - Lesser"/>
    <n v="81"/>
    <n v="1.9"/>
    <n v="1.9"/>
  </r>
  <r>
    <x v="6"/>
    <d v="2025-03-22T00:00:00"/>
    <s v="Day 3"/>
    <x v="40"/>
    <x v="35"/>
    <x v="32"/>
    <x v="3"/>
    <x v="6"/>
    <m/>
    <m/>
    <m/>
    <s v=""/>
    <s v=""/>
  </r>
  <r>
    <x v="6"/>
    <d v="2025-03-22T00:00:00"/>
    <s v="Day 3"/>
    <x v="137"/>
    <x v="123"/>
    <x v="18"/>
    <x v="4"/>
    <x v="6"/>
    <m/>
    <m/>
    <m/>
    <s v=""/>
    <s v=""/>
  </r>
  <r>
    <x v="6"/>
    <d v="2025-03-22T00:00:00"/>
    <s v="Day 3"/>
    <x v="138"/>
    <x v="124"/>
    <x v="13"/>
    <x v="5"/>
    <x v="8"/>
    <m/>
    <m/>
    <m/>
    <s v=""/>
    <s v=""/>
  </r>
  <r>
    <x v="6"/>
    <d v="2025-03-22T00:00:00"/>
    <s v="Day 3"/>
    <x v="21"/>
    <x v="21"/>
    <x v="16"/>
    <x v="4"/>
    <x v="6"/>
    <m/>
    <m/>
    <m/>
    <s v=""/>
    <s v=""/>
  </r>
  <r>
    <x v="6"/>
    <d v="2025-03-22T00:00:00"/>
    <s v="Day 3"/>
    <x v="37"/>
    <x v="22"/>
    <x v="29"/>
    <x v="2"/>
    <x v="6"/>
    <m/>
    <m/>
    <m/>
    <s v=""/>
    <s v=""/>
  </r>
  <r>
    <x v="6"/>
    <d v="2025-03-22T00:00:00"/>
    <s v="Day 3"/>
    <x v="25"/>
    <x v="24"/>
    <x v="20"/>
    <x v="9"/>
    <x v="11"/>
    <m/>
    <s v="Shark Copper (Female)"/>
    <n v="158"/>
    <n v="53.8"/>
    <n v="53.8"/>
  </r>
  <r>
    <x v="6"/>
    <d v="2025-03-22T00:00:00"/>
    <s v="Day 3"/>
    <x v="25"/>
    <x v="24"/>
    <x v="20"/>
    <x v="9"/>
    <x v="11"/>
    <m/>
    <s v="Shark Copper (Female)"/>
    <n v="125"/>
    <n v="25.8"/>
    <n v="25.8"/>
  </r>
  <r>
    <x v="6"/>
    <d v="2025-03-22T00:00:00"/>
    <s v="Day 3"/>
    <x v="26"/>
    <x v="25"/>
    <x v="21"/>
    <x v="2"/>
    <x v="11"/>
    <m/>
    <s v="Shark Copper (Female)"/>
    <n v="187"/>
    <n v="91.3"/>
    <n v="91.3"/>
  </r>
  <r>
    <x v="6"/>
    <d v="2025-03-22T00:00:00"/>
    <s v="Day 3"/>
    <x v="27"/>
    <x v="26"/>
    <x v="20"/>
    <x v="10"/>
    <x v="11"/>
    <m/>
    <s v="Shark Spotted Gully"/>
    <n v="115"/>
    <n v="7"/>
    <n v="7"/>
  </r>
  <r>
    <x v="6"/>
    <d v="2025-03-22T00:00:00"/>
    <s v="Day 3"/>
    <x v="31"/>
    <x v="30"/>
    <x v="24"/>
    <x v="4"/>
    <x v="11"/>
    <m/>
    <s v="Shark Spotted Gully"/>
    <n v="81"/>
    <n v="2.1"/>
    <n v="2.1"/>
  </r>
  <r>
    <x v="6"/>
    <d v="2025-03-22T00:00:00"/>
    <s v="Day 3"/>
    <x v="31"/>
    <x v="30"/>
    <x v="24"/>
    <x v="4"/>
    <x v="11"/>
    <m/>
    <s v="Shark Copper (Female)"/>
    <n v="125"/>
    <n v="25.8"/>
    <n v="25.8"/>
  </r>
  <r>
    <x v="6"/>
    <d v="2025-03-22T00:00:00"/>
    <s v="Day 3"/>
    <x v="31"/>
    <x v="30"/>
    <x v="24"/>
    <x v="4"/>
    <x v="11"/>
    <m/>
    <s v="Shark Spotted Gully"/>
    <n v="99"/>
    <n v="4.2"/>
    <n v="4.2"/>
  </r>
  <r>
    <x v="6"/>
    <d v="2025-03-22T00:00:00"/>
    <s v="Day 3"/>
    <x v="31"/>
    <x v="30"/>
    <x v="24"/>
    <x v="4"/>
    <x v="11"/>
    <m/>
    <s v="Ray Bull / Eagle"/>
    <n v="59"/>
    <n v="3.7"/>
    <n v="3.7"/>
  </r>
  <r>
    <x v="6"/>
    <d v="2025-03-22T00:00:00"/>
    <s v="Day 3"/>
    <x v="31"/>
    <x v="30"/>
    <x v="24"/>
    <x v="4"/>
    <x v="11"/>
    <m/>
    <s v="Shark Spotted Gully"/>
    <n v="111"/>
    <n v="6.2"/>
    <n v="6.2"/>
  </r>
  <r>
    <x v="6"/>
    <d v="2025-03-22T00:00:00"/>
    <s v="Day 3"/>
    <x v="28"/>
    <x v="27"/>
    <x v="22"/>
    <x v="2"/>
    <x v="11"/>
    <m/>
    <s v="Shark Spotted Gully"/>
    <n v="89"/>
    <n v="2.9"/>
    <n v="2.9"/>
  </r>
  <r>
    <x v="6"/>
    <d v="2025-03-22T00:00:00"/>
    <s v="Day 3"/>
    <x v="28"/>
    <x v="27"/>
    <x v="22"/>
    <x v="2"/>
    <x v="11"/>
    <m/>
    <s v="Shark Spotted Gully"/>
    <n v="133"/>
    <n v="11.5"/>
    <n v="11.5"/>
  </r>
  <r>
    <x v="6"/>
    <d v="2025-03-22T00:00:00"/>
    <s v="Day 3"/>
    <x v="30"/>
    <x v="29"/>
    <x v="20"/>
    <x v="2"/>
    <x v="11"/>
    <m/>
    <s v="Shark Spotted Gully"/>
    <n v="94"/>
    <n v="3.5"/>
    <n v="3.5"/>
  </r>
  <r>
    <x v="6"/>
    <d v="2025-03-22T00:00:00"/>
    <s v="Day 3"/>
    <x v="30"/>
    <x v="29"/>
    <x v="20"/>
    <x v="2"/>
    <x v="11"/>
    <m/>
    <s v="Shark Spotted Gully"/>
    <n v="113"/>
    <n v="6.6"/>
    <n v="6.6"/>
  </r>
  <r>
    <x v="6"/>
    <d v="2025-03-22T00:00:00"/>
    <s v="Day 3"/>
    <x v="30"/>
    <x v="29"/>
    <x v="20"/>
    <x v="2"/>
    <x v="11"/>
    <m/>
    <s v="Shark Spotted Gully"/>
    <n v="75"/>
    <n v="1.6"/>
    <n v="1.6"/>
  </r>
  <r>
    <x v="6"/>
    <d v="2025-03-22T00:00:00"/>
    <s v="Day 3"/>
    <x v="30"/>
    <x v="29"/>
    <x v="20"/>
    <x v="2"/>
    <x v="11"/>
    <m/>
    <s v="Shark Spotted Gully"/>
    <n v="148"/>
    <n v="16.600000000000001"/>
    <n v="16.600000000000001"/>
  </r>
  <r>
    <x v="6"/>
    <d v="2025-03-22T00:00:00"/>
    <s v="Day 3"/>
    <x v="30"/>
    <x v="29"/>
    <x v="20"/>
    <x v="2"/>
    <x v="11"/>
    <m/>
    <s v="Shark Spotted Gully"/>
    <n v="113"/>
    <n v="6.6"/>
    <n v="6.6"/>
  </r>
  <r>
    <x v="6"/>
    <d v="2025-03-22T00:00:00"/>
    <s v="Day 3"/>
    <x v="30"/>
    <x v="29"/>
    <x v="20"/>
    <x v="2"/>
    <x v="11"/>
    <m/>
    <s v="Shark Spotted Gully"/>
    <n v="125"/>
    <n v="9.3000000000000007"/>
    <n v="9.3000000000000007"/>
  </r>
  <r>
    <x v="6"/>
    <d v="2025-03-22T00:00:00"/>
    <s v="Day 3"/>
    <x v="140"/>
    <x v="125"/>
    <x v="97"/>
    <x v="4"/>
    <x v="11"/>
    <m/>
    <s v="Shark Spotted Gully"/>
    <n v="122"/>
    <n v="8.6"/>
    <n v="8.6"/>
  </r>
  <r>
    <x v="6"/>
    <d v="2025-03-22T00:00:00"/>
    <s v="Day 3"/>
    <x v="140"/>
    <x v="125"/>
    <x v="97"/>
    <x v="4"/>
    <x v="11"/>
    <m/>
    <s v="Shark Spotted Gully"/>
    <n v="105"/>
    <n v="5.0999999999999996"/>
    <n v="5.0999999999999996"/>
  </r>
  <r>
    <x v="6"/>
    <d v="2025-03-22T00:00:00"/>
    <s v="Day 3"/>
    <x v="140"/>
    <x v="125"/>
    <x v="97"/>
    <x v="4"/>
    <x v="11"/>
    <s v="Shad"/>
    <m/>
    <n v="41"/>
    <n v="0.9"/>
    <n v="0.9"/>
  </r>
  <r>
    <x v="6"/>
    <d v="2025-03-22T00:00:00"/>
    <s v="Day 3"/>
    <x v="139"/>
    <x v="22"/>
    <x v="39"/>
    <x v="2"/>
    <x v="11"/>
    <m/>
    <s v="Shark Spotted Gully"/>
    <n v="103"/>
    <n v="4.8"/>
    <n v="4.8"/>
  </r>
  <r>
    <x v="6"/>
    <d v="2025-03-22T00:00:00"/>
    <s v="Day 3"/>
    <x v="139"/>
    <x v="22"/>
    <x v="39"/>
    <x v="2"/>
    <x v="11"/>
    <m/>
    <s v="Guitarfish - Lesser"/>
    <n v="85"/>
    <n v="2.2000000000000002"/>
    <n v="2.2000000000000002"/>
  </r>
  <r>
    <x v="6"/>
    <d v="2025-03-22T00:00:00"/>
    <s v="Day 3"/>
    <x v="24"/>
    <x v="23"/>
    <x v="19"/>
    <x v="8"/>
    <x v="11"/>
    <m/>
    <m/>
    <m/>
    <s v=""/>
    <s v=""/>
  </r>
  <r>
    <x v="6"/>
    <d v="2025-03-22T00:00:00"/>
    <s v="Day 3"/>
    <x v="39"/>
    <x v="34"/>
    <x v="31"/>
    <x v="2"/>
    <x v="13"/>
    <m/>
    <s v="Shark Spotted Gully"/>
    <n v="104"/>
    <n v="5"/>
    <n v="5"/>
  </r>
  <r>
    <x v="6"/>
    <d v="2025-03-22T00:00:00"/>
    <s v="Day 3"/>
    <x v="141"/>
    <x v="126"/>
    <x v="98"/>
    <x v="6"/>
    <x v="13"/>
    <s v="Blacktail"/>
    <m/>
    <n v="36"/>
    <n v="1.5"/>
    <n v="1.5"/>
  </r>
  <r>
    <x v="6"/>
    <d v="2025-03-22T00:00:00"/>
    <s v="Day 3"/>
    <x v="142"/>
    <x v="127"/>
    <x v="99"/>
    <x v="6"/>
    <x v="10"/>
    <m/>
    <m/>
    <m/>
    <s v=""/>
    <s v=""/>
  </r>
  <r>
    <x v="6"/>
    <d v="2025-03-22T00:00:00"/>
    <s v="Day 3"/>
    <x v="143"/>
    <x v="22"/>
    <x v="100"/>
    <x v="2"/>
    <x v="13"/>
    <m/>
    <m/>
    <m/>
    <s v=""/>
    <s v=""/>
  </r>
  <r>
    <x v="6"/>
    <d v="2025-03-22T00:00:00"/>
    <s v="Day 3"/>
    <x v="35"/>
    <x v="22"/>
    <x v="27"/>
    <x v="4"/>
    <x v="13"/>
    <m/>
    <m/>
    <m/>
    <s v=""/>
    <s v=""/>
  </r>
  <r>
    <x v="6"/>
    <d v="2025-03-22T00:00:00"/>
    <s v="Day 3"/>
    <x v="33"/>
    <x v="31"/>
    <x v="25"/>
    <x v="4"/>
    <x v="12"/>
    <m/>
    <m/>
    <m/>
    <s v=""/>
    <s v=""/>
  </r>
  <r>
    <x v="6"/>
    <d v="2025-03-22T00:00:00"/>
    <s v="Day 3"/>
    <x v="34"/>
    <x v="20"/>
    <x v="26"/>
    <x v="1"/>
    <x v="13"/>
    <m/>
    <m/>
    <m/>
    <s v=""/>
    <s v=""/>
  </r>
  <r>
    <x v="6"/>
    <d v="2025-03-22T00:00:00"/>
    <s v="Day 3"/>
    <x v="38"/>
    <x v="33"/>
    <x v="30"/>
    <x v="3"/>
    <x v="13"/>
    <m/>
    <m/>
    <m/>
    <s v=""/>
    <s v=""/>
  </r>
  <r>
    <x v="6"/>
    <d v="2025-03-22T00:00:00"/>
    <s v="Day 3"/>
    <x v="144"/>
    <x v="128"/>
    <x v="101"/>
    <x v="4"/>
    <x v="13"/>
    <m/>
    <m/>
    <m/>
    <s v=""/>
    <s v=""/>
  </r>
  <r>
    <x v="6"/>
    <d v="2025-03-22T00:00:00"/>
    <s v="Day 3"/>
    <x v="47"/>
    <x v="37"/>
    <x v="39"/>
    <x v="4"/>
    <x v="8"/>
    <m/>
    <s v="Shark Hound Smooth"/>
    <n v="143"/>
    <n v="12.9"/>
    <n v="12.9"/>
  </r>
  <r>
    <x v="6"/>
    <d v="2025-03-22T00:00:00"/>
    <s v="Day 3"/>
    <x v="47"/>
    <x v="37"/>
    <x v="39"/>
    <x v="4"/>
    <x v="8"/>
    <m/>
    <s v="Shark Copper (Male)"/>
    <n v="154"/>
    <n v="47.6"/>
    <n v="47.6"/>
  </r>
  <r>
    <x v="6"/>
    <d v="2025-03-22T00:00:00"/>
    <s v="Day 3"/>
    <x v="146"/>
    <x v="130"/>
    <x v="102"/>
    <x v="2"/>
    <x v="8"/>
    <m/>
    <s v="Shark Copper (Female)"/>
    <n v="150"/>
    <n v="45.7"/>
    <n v="45.7"/>
  </r>
  <r>
    <x v="6"/>
    <d v="2025-03-22T00:00:00"/>
    <s v="Day 3"/>
    <x v="146"/>
    <x v="130"/>
    <x v="102"/>
    <x v="2"/>
    <x v="8"/>
    <m/>
    <s v="Shark Spotted Gully"/>
    <n v="105"/>
    <n v="5.0999999999999996"/>
    <n v="5.0999999999999996"/>
  </r>
  <r>
    <x v="6"/>
    <d v="2025-03-22T00:00:00"/>
    <s v="Day 3"/>
    <x v="145"/>
    <x v="129"/>
    <x v="34"/>
    <x v="2"/>
    <x v="8"/>
    <m/>
    <s v="Shark Copper (Female)"/>
    <n v="115"/>
    <n v="19.399999999999999"/>
    <n v="19.399999999999999"/>
  </r>
  <r>
    <x v="6"/>
    <d v="2025-03-22T00:00:00"/>
    <s v="Day 3"/>
    <x v="46"/>
    <x v="40"/>
    <x v="38"/>
    <x v="2"/>
    <x v="8"/>
    <m/>
    <s v="Shark Copper (Female)"/>
    <n v="170"/>
    <n v="67.7"/>
    <n v="67.7"/>
  </r>
  <r>
    <x v="6"/>
    <d v="2025-03-22T00:00:00"/>
    <s v="Day 3"/>
    <x v="108"/>
    <x v="97"/>
    <x v="83"/>
    <x v="3"/>
    <x v="8"/>
    <m/>
    <s v="Shark Spotted Gully"/>
    <n v="147"/>
    <n v="16.2"/>
    <n v="16.2"/>
  </r>
  <r>
    <x v="6"/>
    <d v="2025-03-22T00:00:00"/>
    <s v="Day 3"/>
    <x v="108"/>
    <x v="97"/>
    <x v="83"/>
    <x v="3"/>
    <x v="8"/>
    <m/>
    <s v="Shark Spotted Gully"/>
    <n v="92"/>
    <n v="3.3"/>
    <n v="3.3"/>
  </r>
  <r>
    <x v="6"/>
    <d v="2025-03-22T00:00:00"/>
    <s v="Day 3"/>
    <x v="108"/>
    <x v="97"/>
    <x v="83"/>
    <x v="3"/>
    <x v="8"/>
    <m/>
    <s v="Shark Spotted Gully"/>
    <n v="114"/>
    <n v="6.8"/>
    <n v="6.8"/>
  </r>
  <r>
    <x v="6"/>
    <d v="2025-03-22T00:00:00"/>
    <s v="Day 3"/>
    <x v="48"/>
    <x v="41"/>
    <x v="36"/>
    <x v="2"/>
    <x v="8"/>
    <m/>
    <s v="Shark Spotted Gully"/>
    <n v="100"/>
    <n v="4.3"/>
    <n v="4.3"/>
  </r>
  <r>
    <x v="6"/>
    <d v="2025-03-22T00:00:00"/>
    <s v="Day 3"/>
    <x v="103"/>
    <x v="92"/>
    <x v="78"/>
    <x v="2"/>
    <x v="8"/>
    <m/>
    <m/>
    <m/>
    <s v=""/>
    <s v=""/>
  </r>
  <r>
    <x v="6"/>
    <d v="2025-03-22T00:00:00"/>
    <s v="Day 3"/>
    <x v="147"/>
    <x v="131"/>
    <x v="36"/>
    <x v="9"/>
    <x v="8"/>
    <m/>
    <m/>
    <m/>
    <s v=""/>
    <s v=""/>
  </r>
  <r>
    <x v="6"/>
    <d v="2025-03-22T00:00:00"/>
    <s v="Day 3"/>
    <x v="109"/>
    <x v="43"/>
    <x v="84"/>
    <x v="4"/>
    <x v="10"/>
    <m/>
    <s v="Shark Spotted Gully"/>
    <n v="151"/>
    <n v="17.8"/>
    <n v="17.8"/>
  </r>
  <r>
    <x v="6"/>
    <d v="2025-03-22T00:00:00"/>
    <s v="Day 3"/>
    <x v="49"/>
    <x v="42"/>
    <x v="40"/>
    <x v="4"/>
    <x v="10"/>
    <m/>
    <s v="Shark Copper (Male)"/>
    <n v="67"/>
    <n v="3.6"/>
    <n v="3.6"/>
  </r>
  <r>
    <x v="6"/>
    <d v="2025-03-22T00:00:00"/>
    <s v="Day 3"/>
    <x v="150"/>
    <x v="39"/>
    <x v="34"/>
    <x v="4"/>
    <x v="10"/>
    <m/>
    <s v="Shark Spotted Gully"/>
    <n v="99"/>
    <n v="4.2"/>
    <n v="4.2"/>
  </r>
  <r>
    <x v="6"/>
    <d v="2025-03-22T00:00:00"/>
    <s v="Day 3"/>
    <x v="150"/>
    <x v="39"/>
    <x v="34"/>
    <x v="4"/>
    <x v="10"/>
    <m/>
    <s v="Shark Spotted Gully"/>
    <n v="146"/>
    <n v="15.9"/>
    <n v="15.9"/>
  </r>
  <r>
    <x v="6"/>
    <d v="2025-03-22T00:00:00"/>
    <s v="Day 3"/>
    <x v="149"/>
    <x v="133"/>
    <x v="103"/>
    <x v="4"/>
    <x v="10"/>
    <m/>
    <s v="Shark Spotted Gully"/>
    <n v="105"/>
    <n v="5.0999999999999996"/>
    <n v="5.0999999999999996"/>
  </r>
  <r>
    <x v="6"/>
    <d v="2025-03-22T00:00:00"/>
    <s v="Day 3"/>
    <x v="54"/>
    <x v="47"/>
    <x v="45"/>
    <x v="4"/>
    <x v="10"/>
    <m/>
    <s v="Shark Copper (Male)"/>
    <n v="141"/>
    <n v="36.200000000000003"/>
    <n v="36.200000000000003"/>
  </r>
  <r>
    <x v="6"/>
    <d v="2025-03-22T00:00:00"/>
    <s v="Day 3"/>
    <x v="53"/>
    <x v="46"/>
    <x v="44"/>
    <x v="2"/>
    <x v="10"/>
    <m/>
    <s v="Shark Spotted Gully"/>
    <n v="92"/>
    <n v="3.3"/>
    <n v="3.3"/>
  </r>
  <r>
    <x v="6"/>
    <d v="2025-03-22T00:00:00"/>
    <s v="Day 3"/>
    <x v="53"/>
    <x v="46"/>
    <x v="44"/>
    <x v="2"/>
    <x v="10"/>
    <m/>
    <s v="Shark Copper (Male)"/>
    <n v="150"/>
    <n v="43.9"/>
    <n v="43.9"/>
  </r>
  <r>
    <x v="6"/>
    <d v="2025-03-22T00:00:00"/>
    <s v="Day 3"/>
    <x v="53"/>
    <x v="46"/>
    <x v="44"/>
    <x v="2"/>
    <x v="10"/>
    <m/>
    <s v="Shark Spotted Gully"/>
    <n v="85"/>
    <n v="2.5"/>
    <n v="2.5"/>
  </r>
  <r>
    <x v="6"/>
    <d v="2025-03-22T00:00:00"/>
    <s v="Day 3"/>
    <x v="53"/>
    <x v="46"/>
    <x v="44"/>
    <x v="2"/>
    <x v="10"/>
    <m/>
    <s v="Shark Copper (Female)"/>
    <n v="118"/>
    <n v="21.5"/>
    <n v="21.5"/>
  </r>
  <r>
    <x v="6"/>
    <d v="2025-03-22T00:00:00"/>
    <s v="Day 3"/>
    <x v="53"/>
    <x v="46"/>
    <x v="44"/>
    <x v="2"/>
    <x v="10"/>
    <m/>
    <s v="Ray Bull / Eagle"/>
    <n v="74"/>
    <n v="7.4"/>
    <n v="7.4"/>
  </r>
  <r>
    <x v="6"/>
    <d v="2025-03-22T00:00:00"/>
    <s v="Day 3"/>
    <x v="53"/>
    <x v="46"/>
    <x v="44"/>
    <x v="2"/>
    <x v="10"/>
    <m/>
    <s v="Shark Copper (Female)"/>
    <n v="161"/>
    <n v="57"/>
    <n v="57"/>
  </r>
  <r>
    <x v="6"/>
    <d v="2025-03-22T00:00:00"/>
    <s v="Day 3"/>
    <x v="148"/>
    <x v="132"/>
    <x v="103"/>
    <x v="4"/>
    <x v="10"/>
    <s v="Garrick"/>
    <m/>
    <n v="60"/>
    <n v="2.7"/>
    <n v="2.7"/>
  </r>
  <r>
    <x v="6"/>
    <d v="2025-03-22T00:00:00"/>
    <s v="Day 3"/>
    <x v="113"/>
    <x v="101"/>
    <x v="87"/>
    <x v="1"/>
    <x v="10"/>
    <m/>
    <s v="Shark Spotted Gully"/>
    <n v="108"/>
    <n v="5.6"/>
    <n v="5.6"/>
  </r>
  <r>
    <x v="6"/>
    <d v="2025-03-22T00:00:00"/>
    <s v="Day 3"/>
    <x v="55"/>
    <x v="48"/>
    <x v="43"/>
    <x v="3"/>
    <x v="10"/>
    <m/>
    <m/>
    <m/>
    <s v=""/>
    <s v=""/>
  </r>
  <r>
    <x v="6"/>
    <d v="2025-03-22T00:00:00"/>
    <s v="Day 3"/>
    <x v="56"/>
    <x v="49"/>
    <x v="43"/>
    <x v="0"/>
    <x v="10"/>
    <m/>
    <m/>
    <m/>
    <s v=""/>
    <s v=""/>
  </r>
  <r>
    <x v="6"/>
    <d v="2025-03-22T00:00:00"/>
    <s v="Day 3"/>
    <x v="57"/>
    <x v="50"/>
    <x v="46"/>
    <x v="11"/>
    <x v="10"/>
    <m/>
    <m/>
    <m/>
    <s v=""/>
    <s v=""/>
  </r>
  <r>
    <x v="6"/>
    <d v="2025-03-22T00:00:00"/>
    <s v="Day 3"/>
    <x v="63"/>
    <x v="56"/>
    <x v="50"/>
    <x v="2"/>
    <x v="14"/>
    <m/>
    <s v="Shark Spotted Gully"/>
    <n v="84"/>
    <n v="2.4"/>
    <n v="2.4"/>
  </r>
  <r>
    <x v="6"/>
    <d v="2025-03-22T00:00:00"/>
    <s v="Day 3"/>
    <x v="63"/>
    <x v="56"/>
    <x v="50"/>
    <x v="2"/>
    <x v="14"/>
    <m/>
    <s v="Shark Spotted Gully"/>
    <n v="84"/>
    <n v="2.4"/>
    <n v="2.4"/>
  </r>
  <r>
    <x v="6"/>
    <d v="2025-03-22T00:00:00"/>
    <s v="Day 3"/>
    <x v="63"/>
    <x v="56"/>
    <x v="50"/>
    <x v="2"/>
    <x v="14"/>
    <m/>
    <s v="Shark Spotted Gully"/>
    <n v="124"/>
    <n v="9.1"/>
    <n v="9.1"/>
  </r>
  <r>
    <x v="6"/>
    <d v="2025-03-22T00:00:00"/>
    <s v="Day 3"/>
    <x v="63"/>
    <x v="56"/>
    <x v="50"/>
    <x v="2"/>
    <x v="14"/>
    <m/>
    <s v="Shark Spotted Gully"/>
    <n v="88"/>
    <n v="2.8"/>
    <n v="2.8"/>
  </r>
  <r>
    <x v="6"/>
    <d v="2025-03-22T00:00:00"/>
    <s v="Day 3"/>
    <x v="63"/>
    <x v="56"/>
    <x v="50"/>
    <x v="2"/>
    <x v="14"/>
    <m/>
    <s v="Shark Spotted Gully"/>
    <n v="132"/>
    <n v="11.2"/>
    <n v="11.2"/>
  </r>
  <r>
    <x v="6"/>
    <d v="2025-03-22T00:00:00"/>
    <s v="Day 3"/>
    <x v="63"/>
    <x v="56"/>
    <x v="50"/>
    <x v="2"/>
    <x v="14"/>
    <m/>
    <s v="Shark Spotted Gully"/>
    <n v="107"/>
    <n v="5.5"/>
    <n v="5.5"/>
  </r>
  <r>
    <x v="6"/>
    <d v="2025-03-22T00:00:00"/>
    <s v="Day 3"/>
    <x v="66"/>
    <x v="58"/>
    <x v="53"/>
    <x v="2"/>
    <x v="14"/>
    <m/>
    <s v="Shark Copper (Female)"/>
    <n v="122"/>
    <n v="23.9"/>
    <n v="23.9"/>
  </r>
  <r>
    <x v="6"/>
    <d v="2025-03-22T00:00:00"/>
    <s v="Day 3"/>
    <x v="67"/>
    <x v="59"/>
    <x v="48"/>
    <x v="2"/>
    <x v="14"/>
    <m/>
    <m/>
    <m/>
    <s v=""/>
    <s v=""/>
  </r>
  <r>
    <x v="6"/>
    <d v="2025-03-22T00:00:00"/>
    <s v="Day 3"/>
    <x v="151"/>
    <x v="134"/>
    <x v="104"/>
    <x v="3"/>
    <x v="17"/>
    <m/>
    <m/>
    <m/>
    <s v=""/>
    <s v=""/>
  </r>
  <r>
    <x v="6"/>
    <d v="2025-03-22T00:00:00"/>
    <s v="Day 3"/>
    <x v="59"/>
    <x v="52"/>
    <x v="48"/>
    <x v="9"/>
    <x v="14"/>
    <m/>
    <m/>
    <m/>
    <s v=""/>
    <s v=""/>
  </r>
  <r>
    <x v="6"/>
    <d v="2025-03-22T00:00:00"/>
    <s v="Day 3"/>
    <x v="60"/>
    <x v="53"/>
    <x v="49"/>
    <x v="0"/>
    <x v="17"/>
    <m/>
    <m/>
    <m/>
    <s v=""/>
    <s v=""/>
  </r>
  <r>
    <x v="6"/>
    <d v="2025-03-22T00:00:00"/>
    <s v="Day 3"/>
    <x v="58"/>
    <x v="51"/>
    <x v="47"/>
    <x v="9"/>
    <x v="17"/>
    <m/>
    <m/>
    <m/>
    <s v=""/>
    <s v=""/>
  </r>
  <r>
    <x v="6"/>
    <d v="2025-03-22T00:00:00"/>
    <s v="Day 3"/>
    <x v="65"/>
    <x v="57"/>
    <x v="52"/>
    <x v="2"/>
    <x v="14"/>
    <m/>
    <m/>
    <m/>
    <s v=""/>
    <s v=""/>
  </r>
  <r>
    <x v="6"/>
    <d v="2025-03-22T00:00:00"/>
    <s v="Day 3"/>
    <x v="71"/>
    <x v="63"/>
    <x v="54"/>
    <x v="3"/>
    <x v="9"/>
    <m/>
    <s v="Shark Spotted Gully"/>
    <n v="93"/>
    <n v="3.4"/>
    <n v="3.4"/>
  </r>
  <r>
    <x v="6"/>
    <d v="2025-03-22T00:00:00"/>
    <s v="Day 3"/>
    <x v="71"/>
    <x v="63"/>
    <x v="54"/>
    <x v="3"/>
    <x v="9"/>
    <m/>
    <s v="Shark Copper (Female)"/>
    <n v="138"/>
    <n v="35.200000000000003"/>
    <n v="35.200000000000003"/>
  </r>
  <r>
    <x v="6"/>
    <d v="2025-03-22T00:00:00"/>
    <s v="Day 3"/>
    <x v="73"/>
    <x v="65"/>
    <x v="54"/>
    <x v="4"/>
    <x v="9"/>
    <m/>
    <s v="Shark Spotted Gully"/>
    <n v="136"/>
    <n v="12.4"/>
    <n v="12.4"/>
  </r>
  <r>
    <x v="6"/>
    <d v="2025-03-22T00:00:00"/>
    <s v="Day 3"/>
    <x v="73"/>
    <x v="65"/>
    <x v="54"/>
    <x v="4"/>
    <x v="9"/>
    <m/>
    <s v="Shark Spotted Gully"/>
    <n v="145"/>
    <n v="15.5"/>
    <n v="15.5"/>
  </r>
  <r>
    <x v="6"/>
    <d v="2025-03-22T00:00:00"/>
    <s v="Day 3"/>
    <x v="73"/>
    <x v="65"/>
    <x v="54"/>
    <x v="4"/>
    <x v="9"/>
    <m/>
    <s v="Shark Copper (Male)"/>
    <n v="161"/>
    <n v="54.7"/>
    <n v="54.7"/>
  </r>
  <r>
    <x v="6"/>
    <d v="2025-03-22T00:00:00"/>
    <s v="Day 3"/>
    <x v="76"/>
    <x v="68"/>
    <x v="54"/>
    <x v="3"/>
    <x v="9"/>
    <m/>
    <s v="Shark Copper (Female)"/>
    <n v="144"/>
    <n v="40.200000000000003"/>
    <n v="40.200000000000003"/>
  </r>
  <r>
    <x v="6"/>
    <d v="2025-03-22T00:00:00"/>
    <s v="Day 3"/>
    <x v="76"/>
    <x v="68"/>
    <x v="54"/>
    <x v="3"/>
    <x v="9"/>
    <m/>
    <s v="Shark Spotted Gully"/>
    <n v="99"/>
    <n v="4.2"/>
    <n v="4.2"/>
  </r>
  <r>
    <x v="6"/>
    <d v="2025-03-22T00:00:00"/>
    <s v="Day 3"/>
    <x v="76"/>
    <x v="68"/>
    <x v="54"/>
    <x v="3"/>
    <x v="9"/>
    <m/>
    <s v="Shark Spotted Gully"/>
    <n v="114"/>
    <n v="6.8"/>
    <n v="6.8"/>
  </r>
  <r>
    <x v="6"/>
    <d v="2025-03-22T00:00:00"/>
    <s v="Day 3"/>
    <x v="76"/>
    <x v="68"/>
    <x v="54"/>
    <x v="3"/>
    <x v="9"/>
    <m/>
    <s v="Shark Copper (Female)"/>
    <n v="132"/>
    <n v="30.6"/>
    <n v="30.6"/>
  </r>
  <r>
    <x v="6"/>
    <d v="2025-03-22T00:00:00"/>
    <s v="Day 3"/>
    <x v="70"/>
    <x v="62"/>
    <x v="56"/>
    <x v="4"/>
    <x v="9"/>
    <m/>
    <s v="Shark Spotted Gully"/>
    <n v="107"/>
    <n v="5.5"/>
    <n v="5.5"/>
  </r>
  <r>
    <x v="6"/>
    <d v="2025-03-22T00:00:00"/>
    <s v="Day 3"/>
    <x v="70"/>
    <x v="62"/>
    <x v="56"/>
    <x v="4"/>
    <x v="9"/>
    <m/>
    <s v="Shark Spotted Gully"/>
    <n v="123"/>
    <n v="8.8000000000000007"/>
    <n v="8.8000000000000007"/>
  </r>
  <r>
    <x v="6"/>
    <d v="2025-03-22T00:00:00"/>
    <s v="Day 3"/>
    <x v="70"/>
    <x v="62"/>
    <x v="56"/>
    <x v="4"/>
    <x v="9"/>
    <m/>
    <s v="Shark Copper (Female)"/>
    <n v="183"/>
    <n v="85.3"/>
    <n v="85.3"/>
  </r>
  <r>
    <x v="6"/>
    <d v="2025-03-22T00:00:00"/>
    <s v="Day 3"/>
    <x v="70"/>
    <x v="62"/>
    <x v="56"/>
    <x v="4"/>
    <x v="9"/>
    <m/>
    <s v="Shark Copper (Male)"/>
    <n v="163"/>
    <n v="56.8"/>
    <n v="56.8"/>
  </r>
  <r>
    <x v="6"/>
    <d v="2025-03-22T00:00:00"/>
    <s v="Day 3"/>
    <x v="152"/>
    <x v="135"/>
    <x v="1"/>
    <x v="1"/>
    <x v="9"/>
    <m/>
    <s v="Shark Spotted Gully"/>
    <n v="86"/>
    <n v="2.6"/>
    <n v="2.6"/>
  </r>
  <r>
    <x v="6"/>
    <d v="2025-03-22T00:00:00"/>
    <s v="Day 3"/>
    <x v="153"/>
    <x v="136"/>
    <x v="57"/>
    <x v="1"/>
    <x v="9"/>
    <m/>
    <s v="Shark Spotted Gully"/>
    <n v="122"/>
    <n v="8.6"/>
    <n v="8.6"/>
  </r>
  <r>
    <x v="6"/>
    <d v="2025-03-22T00:00:00"/>
    <s v="Day 3"/>
    <x v="68"/>
    <x v="60"/>
    <x v="54"/>
    <x v="1"/>
    <x v="9"/>
    <m/>
    <s v="Shark Hound Smooth"/>
    <n v="89"/>
    <n v="2.5"/>
    <n v="2.5"/>
  </r>
  <r>
    <x v="6"/>
    <d v="2025-03-22T00:00:00"/>
    <s v="Day 3"/>
    <x v="154"/>
    <x v="137"/>
    <x v="105"/>
    <x v="4"/>
    <x v="9"/>
    <m/>
    <m/>
    <m/>
    <s v=""/>
    <s v=""/>
  </r>
  <r>
    <x v="6"/>
    <d v="2025-03-22T00:00:00"/>
    <s v="Day 3"/>
    <x v="72"/>
    <x v="64"/>
    <x v="57"/>
    <x v="2"/>
    <x v="9"/>
    <m/>
    <m/>
    <m/>
    <s v=""/>
    <s v=""/>
  </r>
  <r>
    <x v="6"/>
    <d v="2025-03-22T00:00:00"/>
    <s v="Day 3"/>
    <x v="155"/>
    <x v="97"/>
    <x v="106"/>
    <x v="4"/>
    <x v="3"/>
    <m/>
    <s v="Shark Copper (Male)"/>
    <n v="138"/>
    <n v="33.799999999999997"/>
    <n v="33.799999999999997"/>
  </r>
  <r>
    <x v="6"/>
    <d v="2025-03-22T00:00:00"/>
    <s v="Day 3"/>
    <x v="155"/>
    <x v="97"/>
    <x v="106"/>
    <x v="4"/>
    <x v="3"/>
    <m/>
    <s v="Shark Soupfin"/>
    <n v="59"/>
    <n v="3.1"/>
    <n v="3.1"/>
  </r>
  <r>
    <x v="6"/>
    <d v="2025-03-22T00:00:00"/>
    <s v="Day 3"/>
    <x v="155"/>
    <x v="97"/>
    <x v="106"/>
    <x v="4"/>
    <x v="3"/>
    <m/>
    <s v="Shark Soupfin"/>
    <n v="67"/>
    <n v="4.2"/>
    <n v="4.2"/>
  </r>
  <r>
    <x v="6"/>
    <d v="2025-03-22T00:00:00"/>
    <s v="Day 3"/>
    <x v="155"/>
    <x v="97"/>
    <x v="106"/>
    <x v="4"/>
    <x v="3"/>
    <m/>
    <s v="Shark Copper (Male)"/>
    <n v="127"/>
    <n v="26.1"/>
    <n v="26.1"/>
  </r>
  <r>
    <x v="6"/>
    <d v="2025-03-22T00:00:00"/>
    <s v="Day 3"/>
    <x v="80"/>
    <x v="71"/>
    <x v="63"/>
    <x v="4"/>
    <x v="10"/>
    <m/>
    <s v="Ray Bull / Eagle"/>
    <n v="69"/>
    <n v="6"/>
    <n v="6"/>
  </r>
  <r>
    <x v="6"/>
    <d v="2025-03-22T00:00:00"/>
    <s v="Day 3"/>
    <x v="80"/>
    <x v="71"/>
    <x v="63"/>
    <x v="4"/>
    <x v="10"/>
    <m/>
    <s v="Ray Bull / Eagle"/>
    <n v="67"/>
    <n v="5.5"/>
    <n v="5.5"/>
  </r>
  <r>
    <x v="6"/>
    <d v="2025-03-22T00:00:00"/>
    <s v="Day 3"/>
    <x v="80"/>
    <x v="71"/>
    <x v="63"/>
    <x v="4"/>
    <x v="10"/>
    <m/>
    <s v="Ray Bull / Eagle"/>
    <n v="59"/>
    <n v="3.7"/>
    <n v="3.7"/>
  </r>
  <r>
    <x v="6"/>
    <d v="2025-03-22T00:00:00"/>
    <s v="Day 3"/>
    <x v="80"/>
    <x v="71"/>
    <x v="63"/>
    <x v="4"/>
    <x v="10"/>
    <m/>
    <s v="Shark Soupfin"/>
    <n v="67"/>
    <n v="4.2"/>
    <n v="4.2"/>
  </r>
  <r>
    <x v="6"/>
    <d v="2025-03-22T00:00:00"/>
    <s v="Day 3"/>
    <x v="86"/>
    <x v="77"/>
    <x v="61"/>
    <x v="9"/>
    <x v="3"/>
    <s v="Kob"/>
    <m/>
    <n v="70"/>
    <n v="3.6"/>
    <n v="3.6"/>
  </r>
  <r>
    <x v="6"/>
    <d v="2025-03-22T00:00:00"/>
    <s v="Day 3"/>
    <x v="86"/>
    <x v="77"/>
    <x v="61"/>
    <x v="9"/>
    <x v="3"/>
    <s v="Blacktail"/>
    <m/>
    <n v="36"/>
    <n v="1.5"/>
    <n v="1.5"/>
  </r>
  <r>
    <x v="6"/>
    <d v="2025-03-22T00:00:00"/>
    <s v="Day 3"/>
    <x v="86"/>
    <x v="77"/>
    <x v="61"/>
    <x v="9"/>
    <x v="3"/>
    <m/>
    <s v="Shark Copper (Female)"/>
    <n v="150"/>
    <n v="45.7"/>
    <n v="45.7"/>
  </r>
  <r>
    <x v="6"/>
    <d v="2025-03-22T00:00:00"/>
    <s v="Day 3"/>
    <x v="78"/>
    <x v="69"/>
    <x v="61"/>
    <x v="2"/>
    <x v="3"/>
    <m/>
    <s v="Shark Soupfin"/>
    <n v="73"/>
    <n v="5.0999999999999996"/>
    <n v="5.0999999999999996"/>
  </r>
  <r>
    <x v="6"/>
    <d v="2025-03-22T00:00:00"/>
    <s v="Day 3"/>
    <x v="82"/>
    <x v="73"/>
    <x v="36"/>
    <x v="4"/>
    <x v="3"/>
    <m/>
    <s v="Shark Soupfin"/>
    <n v="59"/>
    <n v="3.1"/>
    <n v="3.1"/>
  </r>
  <r>
    <x v="6"/>
    <d v="2025-03-22T00:00:00"/>
    <s v="Day 3"/>
    <x v="83"/>
    <x v="74"/>
    <x v="65"/>
    <x v="4"/>
    <x v="3"/>
    <m/>
    <s v="Shark Soupfin"/>
    <n v="56"/>
    <n v="2.8"/>
    <n v="2.8"/>
  </r>
  <r>
    <x v="6"/>
    <d v="2025-03-22T00:00:00"/>
    <s v="Day 3"/>
    <x v="156"/>
    <x v="138"/>
    <x v="61"/>
    <x v="9"/>
    <x v="3"/>
    <m/>
    <s v="Guitarfish - Lesser"/>
    <n v="69"/>
    <n v="1.2"/>
    <n v="1.2"/>
  </r>
  <r>
    <x v="6"/>
    <d v="2025-03-22T00:00:00"/>
    <s v="Day 3"/>
    <x v="88"/>
    <x v="79"/>
    <x v="61"/>
    <x v="9"/>
    <x v="3"/>
    <m/>
    <m/>
    <m/>
    <s v=""/>
    <s v=""/>
  </r>
  <r>
    <x v="6"/>
    <d v="2025-03-22T00:00:00"/>
    <s v="Day 3"/>
    <x v="11"/>
    <x v="11"/>
    <x v="5"/>
    <x v="6"/>
    <x v="3"/>
    <m/>
    <m/>
    <m/>
    <s v=""/>
    <s v=""/>
  </r>
  <r>
    <x v="6"/>
    <d v="2025-03-22T00:00:00"/>
    <s v="Day 3"/>
    <x v="87"/>
    <x v="78"/>
    <x v="67"/>
    <x v="9"/>
    <x v="3"/>
    <m/>
    <m/>
    <m/>
    <s v=""/>
    <s v=""/>
  </r>
  <r>
    <x v="6"/>
    <d v="2025-03-22T00:00:00"/>
    <s v="Day 3"/>
    <x v="81"/>
    <x v="72"/>
    <x v="64"/>
    <x v="2"/>
    <x v="3"/>
    <m/>
    <m/>
    <m/>
    <s v=""/>
    <s v=""/>
  </r>
  <r>
    <x v="6"/>
    <d v="2025-03-22T00:00:00"/>
    <s v="Day 3"/>
    <x v="79"/>
    <x v="70"/>
    <x v="62"/>
    <x v="4"/>
    <x v="3"/>
    <m/>
    <m/>
    <m/>
    <s v=""/>
    <s v=""/>
  </r>
  <r>
    <x v="6"/>
    <d v="2025-03-22T00:00:00"/>
    <s v="Day 3"/>
    <x v="92"/>
    <x v="45"/>
    <x v="33"/>
    <x v="2"/>
    <x v="4"/>
    <m/>
    <s v="Shark Hound Smooth"/>
    <n v="90"/>
    <n v="2.6"/>
    <n v="2.6"/>
  </r>
  <r>
    <x v="6"/>
    <d v="2025-03-22T00:00:00"/>
    <s v="Day 3"/>
    <x v="97"/>
    <x v="87"/>
    <x v="70"/>
    <x v="9"/>
    <x v="4"/>
    <m/>
    <s v="Shark Spotted Gully"/>
    <n v="83"/>
    <n v="2.2999999999999998"/>
    <n v="2.2999999999999998"/>
  </r>
  <r>
    <x v="6"/>
    <d v="2025-03-22T00:00:00"/>
    <s v="Day 3"/>
    <x v="97"/>
    <x v="87"/>
    <x v="70"/>
    <x v="9"/>
    <x v="4"/>
    <m/>
    <s v="Shark Spotted Gully"/>
    <n v="71"/>
    <n v="1.3"/>
    <n v="1.3"/>
  </r>
  <r>
    <x v="6"/>
    <d v="2025-03-22T00:00:00"/>
    <s v="Day 3"/>
    <x v="97"/>
    <x v="87"/>
    <x v="70"/>
    <x v="9"/>
    <x v="4"/>
    <m/>
    <s v="Guitarfish - Lesser"/>
    <n v="80"/>
    <n v="1.8"/>
    <n v="1.8"/>
  </r>
  <r>
    <x v="6"/>
    <d v="2025-03-22T00:00:00"/>
    <s v="Day 3"/>
    <x v="94"/>
    <x v="84"/>
    <x v="72"/>
    <x v="2"/>
    <x v="4"/>
    <m/>
    <s v="Shark Spotted Gully"/>
    <n v="83"/>
    <n v="2.2999999999999998"/>
    <n v="2.2999999999999998"/>
  </r>
  <r>
    <x v="6"/>
    <d v="2025-03-22T00:00:00"/>
    <s v="Day 3"/>
    <x v="158"/>
    <x v="140"/>
    <x v="85"/>
    <x v="9"/>
    <x v="4"/>
    <m/>
    <s v="Guitarfish - Lesser"/>
    <n v="77"/>
    <n v="1.6"/>
    <n v="1.6"/>
  </r>
  <r>
    <x v="6"/>
    <d v="2025-03-22T00:00:00"/>
    <s v="Day 3"/>
    <x v="99"/>
    <x v="89"/>
    <x v="70"/>
    <x v="6"/>
    <x v="4"/>
    <m/>
    <s v="Guitarfish - Lesser"/>
    <n v="88"/>
    <n v="2.5"/>
    <n v="2.5"/>
  </r>
  <r>
    <x v="6"/>
    <d v="2025-03-22T00:00:00"/>
    <s v="Day 3"/>
    <x v="99"/>
    <x v="89"/>
    <x v="70"/>
    <x v="6"/>
    <x v="4"/>
    <m/>
    <s v="Guitarfish - Lesser"/>
    <n v="85"/>
    <n v="2.2000000000000002"/>
    <n v="2.2000000000000002"/>
  </r>
  <r>
    <x v="6"/>
    <d v="2025-03-22T00:00:00"/>
    <s v="Day 3"/>
    <x v="161"/>
    <x v="143"/>
    <x v="34"/>
    <x v="11"/>
    <x v="4"/>
    <m/>
    <s v="Guitarfish - Lesser"/>
    <n v="92"/>
    <n v="2.9"/>
    <n v="2.9"/>
  </r>
  <r>
    <x v="6"/>
    <d v="2025-03-22T00:00:00"/>
    <s v="Day 3"/>
    <x v="161"/>
    <x v="143"/>
    <x v="34"/>
    <x v="11"/>
    <x v="4"/>
    <m/>
    <s v="Guitarfish - Lesser"/>
    <n v="84"/>
    <n v="2.2000000000000002"/>
    <n v="2.2000000000000002"/>
  </r>
  <r>
    <x v="6"/>
    <d v="2025-03-22T00:00:00"/>
    <s v="Day 3"/>
    <x v="93"/>
    <x v="83"/>
    <x v="71"/>
    <x v="2"/>
    <x v="4"/>
    <s v="Kob"/>
    <m/>
    <n v="47"/>
    <n v="1.1000000000000001"/>
    <n v="1.1000000000000001"/>
  </r>
  <r>
    <x v="6"/>
    <d v="2025-03-22T00:00:00"/>
    <s v="Day 3"/>
    <x v="91"/>
    <x v="82"/>
    <x v="70"/>
    <x v="2"/>
    <x v="4"/>
    <m/>
    <m/>
    <m/>
    <s v=""/>
    <s v=""/>
  </r>
  <r>
    <x v="6"/>
    <d v="2025-03-22T00:00:00"/>
    <s v="Day 3"/>
    <x v="90"/>
    <x v="81"/>
    <x v="69"/>
    <x v="2"/>
    <x v="4"/>
    <m/>
    <m/>
    <m/>
    <s v=""/>
    <s v=""/>
  </r>
  <r>
    <x v="6"/>
    <d v="2025-03-22T00:00:00"/>
    <s v="Day 3"/>
    <x v="159"/>
    <x v="141"/>
    <x v="108"/>
    <x v="2"/>
    <x v="4"/>
    <m/>
    <m/>
    <m/>
    <s v=""/>
    <s v=""/>
  </r>
  <r>
    <x v="6"/>
    <d v="2025-03-22T00:00:00"/>
    <s v="Day 3"/>
    <x v="157"/>
    <x v="139"/>
    <x v="107"/>
    <x v="9"/>
    <x v="4"/>
    <m/>
    <m/>
    <m/>
    <s v=""/>
    <s v=""/>
  </r>
  <r>
    <x v="6"/>
    <d v="2025-03-22T00:00:00"/>
    <s v="Day 3"/>
    <x v="98"/>
    <x v="88"/>
    <x v="69"/>
    <x v="9"/>
    <x v="4"/>
    <m/>
    <m/>
    <m/>
    <s v=""/>
    <s v=""/>
  </r>
  <r>
    <x v="6"/>
    <d v="2025-03-22T00:00:00"/>
    <s v="Day 3"/>
    <x v="160"/>
    <x v="142"/>
    <x v="34"/>
    <x v="9"/>
    <x v="4"/>
    <m/>
    <m/>
    <m/>
    <s v=""/>
    <s v=""/>
  </r>
  <r>
    <x v="6"/>
    <d v="2025-03-22T00:00:00"/>
    <s v="Day 3"/>
    <x v="127"/>
    <x v="10"/>
    <x v="69"/>
    <x v="9"/>
    <x v="4"/>
    <m/>
    <m/>
    <m/>
    <s v=""/>
    <s v=""/>
  </r>
  <r>
    <x v="6"/>
    <d v="2025-03-22T00:00:00"/>
    <s v="Day 3"/>
    <x v="100"/>
    <x v="90"/>
    <x v="75"/>
    <x v="6"/>
    <x v="4"/>
    <m/>
    <m/>
    <m/>
    <s v=""/>
    <s v=""/>
  </r>
  <r>
    <x v="6"/>
    <d v="2025-03-22T00:00:00"/>
    <s v="Day 3"/>
    <x v="95"/>
    <x v="85"/>
    <x v="73"/>
    <x v="2"/>
    <x v="4"/>
    <m/>
    <m/>
    <m/>
    <s v=""/>
    <s v=""/>
  </r>
  <r>
    <x v="6"/>
    <d v="2025-03-22T00:00:00"/>
    <s v="Day 3"/>
    <x v="162"/>
    <x v="144"/>
    <x v="109"/>
    <x v="4"/>
    <x v="19"/>
    <m/>
    <s v="Shark Spotted Gully"/>
    <n v="131"/>
    <n v="10.9"/>
    <n v="10.9"/>
  </r>
  <r>
    <x v="6"/>
    <d v="2025-03-22T00:00:00"/>
    <s v="Day 3"/>
    <x v="104"/>
    <x v="93"/>
    <x v="79"/>
    <x v="2"/>
    <x v="19"/>
    <m/>
    <s v="Shark Spotted Gully"/>
    <n v="113"/>
    <n v="6.6"/>
    <n v="6.6"/>
  </r>
  <r>
    <x v="6"/>
    <d v="2025-03-22T00:00:00"/>
    <s v="Day 3"/>
    <x v="106"/>
    <x v="95"/>
    <x v="81"/>
    <x v="2"/>
    <x v="19"/>
    <m/>
    <s v="Shark Copper (Female)"/>
    <n v="149"/>
    <n v="44.7"/>
    <n v="44.7"/>
  </r>
  <r>
    <x v="6"/>
    <d v="2025-03-22T00:00:00"/>
    <s v="Day 3"/>
    <x v="106"/>
    <x v="95"/>
    <x v="81"/>
    <x v="2"/>
    <x v="19"/>
    <m/>
    <s v="Shark Spotted Gully"/>
    <n v="158"/>
    <n v="20.8"/>
    <n v="20.8"/>
  </r>
  <r>
    <x v="6"/>
    <d v="2025-03-22T00:00:00"/>
    <s v="Day 3"/>
    <x v="110"/>
    <x v="98"/>
    <x v="85"/>
    <x v="10"/>
    <x v="19"/>
    <m/>
    <s v="Shark Copper (Female)"/>
    <n v="96"/>
    <n v="10.9"/>
    <n v="10.9"/>
  </r>
  <r>
    <x v="6"/>
    <d v="2025-03-22T00:00:00"/>
    <s v="Day 3"/>
    <x v="110"/>
    <x v="98"/>
    <x v="85"/>
    <x v="10"/>
    <x v="19"/>
    <m/>
    <s v="Shark Copper (Female)"/>
    <n v="150"/>
    <n v="45.7"/>
    <n v="45.7"/>
  </r>
  <r>
    <x v="6"/>
    <d v="2025-03-22T00:00:00"/>
    <s v="Day 3"/>
    <x v="163"/>
    <x v="145"/>
    <x v="110"/>
    <x v="4"/>
    <x v="19"/>
    <m/>
    <s v="Shark Copper (Female)"/>
    <n v="126"/>
    <n v="26.4"/>
    <n v="26.4"/>
  </r>
  <r>
    <x v="6"/>
    <d v="2025-03-22T00:00:00"/>
    <s v="Day 3"/>
    <x v="166"/>
    <x v="148"/>
    <x v="112"/>
    <x v="9"/>
    <x v="19"/>
    <m/>
    <s v="Shark Copper (Male)"/>
    <n v="141"/>
    <n v="36.200000000000003"/>
    <n v="36.200000000000003"/>
  </r>
  <r>
    <x v="6"/>
    <d v="2025-03-22T00:00:00"/>
    <s v="Day 3"/>
    <x v="164"/>
    <x v="146"/>
    <x v="111"/>
    <x v="3"/>
    <x v="19"/>
    <m/>
    <s v="Shark Hound Smooth"/>
    <n v="100"/>
    <n v="3.7"/>
    <n v="3.7"/>
  </r>
  <r>
    <x v="6"/>
    <d v="2025-03-22T00:00:00"/>
    <s v="Day 3"/>
    <x v="105"/>
    <x v="94"/>
    <x v="80"/>
    <x v="2"/>
    <x v="10"/>
    <m/>
    <m/>
    <m/>
    <s v=""/>
    <s v=""/>
  </r>
  <r>
    <x v="6"/>
    <d v="2025-03-22T00:00:00"/>
    <s v="Day 3"/>
    <x v="112"/>
    <x v="100"/>
    <x v="86"/>
    <x v="11"/>
    <x v="19"/>
    <m/>
    <m/>
    <m/>
    <s v=""/>
    <s v=""/>
  </r>
  <r>
    <x v="6"/>
    <d v="2025-03-22T00:00:00"/>
    <s v="Day 3"/>
    <x v="114"/>
    <x v="102"/>
    <x v="32"/>
    <x v="0"/>
    <x v="6"/>
    <m/>
    <m/>
    <m/>
    <s v=""/>
    <s v=""/>
  </r>
  <r>
    <x v="6"/>
    <d v="2025-03-22T00:00:00"/>
    <s v="Day 3"/>
    <x v="165"/>
    <x v="147"/>
    <x v="41"/>
    <x v="0"/>
    <x v="19"/>
    <m/>
    <m/>
    <m/>
    <s v=""/>
    <s v=""/>
  </r>
  <r>
    <x v="6"/>
    <d v="2025-03-22T00:00:00"/>
    <s v="Day 3"/>
    <x v="111"/>
    <x v="99"/>
    <x v="82"/>
    <x v="0"/>
    <x v="19"/>
    <m/>
    <m/>
    <m/>
    <s v=""/>
    <s v=""/>
  </r>
  <r>
    <x v="6"/>
    <d v="2025-03-22T00:00:00"/>
    <s v="Day 3"/>
    <x v="167"/>
    <x v="149"/>
    <x v="113"/>
    <x v="1"/>
    <x v="21"/>
    <m/>
    <s v="Shark Spotted Gully"/>
    <n v="94"/>
    <n v="3.5"/>
    <n v="3.5"/>
  </r>
  <r>
    <x v="6"/>
    <d v="2025-03-22T00:00:00"/>
    <s v="Day 3"/>
    <x v="167"/>
    <x v="149"/>
    <x v="113"/>
    <x v="1"/>
    <x v="21"/>
    <m/>
    <s v="Shark Spotted Gully"/>
    <n v="104"/>
    <n v="5"/>
    <n v="5"/>
  </r>
  <r>
    <x v="6"/>
    <d v="2025-03-22T00:00:00"/>
    <s v="Day 3"/>
    <x v="169"/>
    <x v="151"/>
    <x v="114"/>
    <x v="4"/>
    <x v="21"/>
    <m/>
    <s v="Shark Spotted Gully"/>
    <n v="108"/>
    <n v="5.6"/>
    <n v="5.6"/>
  </r>
  <r>
    <x v="6"/>
    <d v="2025-03-22T00:00:00"/>
    <s v="Day 3"/>
    <x v="169"/>
    <x v="151"/>
    <x v="114"/>
    <x v="4"/>
    <x v="21"/>
    <m/>
    <s v="Shark Copper (Male)"/>
    <n v="150"/>
    <n v="43.9"/>
    <n v="43.9"/>
  </r>
  <r>
    <x v="6"/>
    <d v="2025-03-22T00:00:00"/>
    <s v="Day 3"/>
    <x v="122"/>
    <x v="109"/>
    <x v="50"/>
    <x v="4"/>
    <x v="7"/>
    <m/>
    <s v="Shark Copper (Female)"/>
    <n v="151"/>
    <n v="46.6"/>
    <n v="46.6"/>
  </r>
  <r>
    <x v="6"/>
    <d v="2025-03-22T00:00:00"/>
    <s v="Day 3"/>
    <x v="122"/>
    <x v="109"/>
    <x v="50"/>
    <x v="4"/>
    <x v="7"/>
    <m/>
    <s v="Shark Copper (Female)"/>
    <n v="116"/>
    <n v="20.399999999999999"/>
    <n v="20.399999999999999"/>
  </r>
  <r>
    <x v="6"/>
    <d v="2025-03-22T00:00:00"/>
    <s v="Day 3"/>
    <x v="119"/>
    <x v="107"/>
    <x v="91"/>
    <x v="4"/>
    <x v="7"/>
    <m/>
    <s v="Shark Spotted Gully"/>
    <n v="112"/>
    <n v="6.4"/>
    <n v="6.4"/>
  </r>
  <r>
    <x v="6"/>
    <d v="2025-03-22T00:00:00"/>
    <s v="Day 3"/>
    <x v="119"/>
    <x v="107"/>
    <x v="91"/>
    <x v="4"/>
    <x v="7"/>
    <m/>
    <s v="Shark Copper (Female)"/>
    <n v="129"/>
    <n v="28.4"/>
    <n v="28.4"/>
  </r>
  <r>
    <x v="6"/>
    <d v="2025-03-22T00:00:00"/>
    <s v="Day 3"/>
    <x v="119"/>
    <x v="107"/>
    <x v="91"/>
    <x v="4"/>
    <x v="7"/>
    <m/>
    <s v="Shark Soupfin"/>
    <n v="53"/>
    <n v="2.5"/>
    <n v="2.5"/>
  </r>
  <r>
    <x v="6"/>
    <d v="2025-03-22T00:00:00"/>
    <s v="Day 3"/>
    <x v="125"/>
    <x v="112"/>
    <x v="92"/>
    <x v="4"/>
    <x v="7"/>
    <m/>
    <s v="Shark Spotted Gully"/>
    <n v="86"/>
    <n v="2.6"/>
    <n v="2.6"/>
  </r>
  <r>
    <x v="6"/>
    <d v="2025-03-22T00:00:00"/>
    <s v="Day 3"/>
    <x v="126"/>
    <x v="113"/>
    <x v="89"/>
    <x v="2"/>
    <x v="7"/>
    <m/>
    <s v="Shark Spotted Gully"/>
    <n v="91"/>
    <n v="3.1"/>
    <n v="3.1"/>
  </r>
  <r>
    <x v="6"/>
    <d v="2025-03-22T00:00:00"/>
    <s v="Day 3"/>
    <x v="116"/>
    <x v="104"/>
    <x v="88"/>
    <x v="9"/>
    <x v="7"/>
    <m/>
    <s v="Guitarfish - Lesser"/>
    <n v="89"/>
    <n v="2.6"/>
    <n v="2.6"/>
  </r>
  <r>
    <x v="6"/>
    <d v="2025-03-22T00:00:00"/>
    <s v="Day 3"/>
    <x v="118"/>
    <x v="106"/>
    <x v="90"/>
    <x v="0"/>
    <x v="7"/>
    <m/>
    <s v="Guitarfish - Lesser"/>
    <n v="92"/>
    <n v="2.9"/>
    <n v="2.9"/>
  </r>
  <r>
    <x v="6"/>
    <d v="2025-03-22T00:00:00"/>
    <s v="Day 3"/>
    <x v="168"/>
    <x v="150"/>
    <x v="90"/>
    <x v="3"/>
    <x v="7"/>
    <m/>
    <m/>
    <m/>
    <s v=""/>
    <s v=""/>
  </r>
  <r>
    <x v="6"/>
    <d v="2025-03-22T00:00:00"/>
    <s v="Day 3"/>
    <x v="124"/>
    <x v="111"/>
    <x v="62"/>
    <x v="2"/>
    <x v="7"/>
    <m/>
    <m/>
    <m/>
    <s v=""/>
    <s v=""/>
  </r>
  <r>
    <x v="6"/>
    <d v="2025-03-22T00:00:00"/>
    <s v="Day 3"/>
    <x v="120"/>
    <x v="108"/>
    <x v="88"/>
    <x v="4"/>
    <x v="7"/>
    <m/>
    <m/>
    <m/>
    <s v=""/>
    <s v=""/>
  </r>
  <r>
    <x v="7"/>
    <d v="2026-03-19T00:00:00"/>
    <s v="Day 1"/>
    <x v="170"/>
    <x v="152"/>
    <x v="34"/>
    <x v="2"/>
    <x v="4"/>
    <m/>
    <s v="Guitarfish - Lesser"/>
    <n v="95"/>
    <n v="3.2"/>
    <n v="3.2"/>
  </r>
  <r>
    <x v="7"/>
    <d v="2026-03-19T00:00:00"/>
    <s v="Day 1"/>
    <x v="170"/>
    <x v="152"/>
    <x v="34"/>
    <x v="2"/>
    <x v="4"/>
    <m/>
    <s v="Shark Hound Smooth"/>
    <n v="68"/>
    <n v="1"/>
    <n v="1"/>
  </r>
  <r>
    <x v="7"/>
    <d v="2026-03-19T00:00:00"/>
    <s v="Day 1"/>
    <x v="95"/>
    <x v="85"/>
    <x v="73"/>
    <x v="2"/>
    <x v="4"/>
    <m/>
    <s v="Shark Spotted Gully"/>
    <n v="160"/>
    <n v="21.7"/>
    <n v="21.7"/>
  </r>
  <r>
    <x v="7"/>
    <d v="2026-03-19T00:00:00"/>
    <s v="Day 1"/>
    <x v="95"/>
    <x v="85"/>
    <x v="73"/>
    <x v="2"/>
    <x v="4"/>
    <m/>
    <m/>
    <m/>
    <s v=""/>
    <s v=""/>
  </r>
  <r>
    <x v="7"/>
    <d v="2026-03-19T00:00:00"/>
    <s v="Day 1"/>
    <x v="95"/>
    <x v="85"/>
    <x v="73"/>
    <x v="2"/>
    <x v="4"/>
    <m/>
    <s v="Shark Hound Smooth"/>
    <n v="121"/>
    <n v="7.2"/>
    <n v="7.2"/>
  </r>
  <r>
    <x v="7"/>
    <d v="2026-03-19T00:00:00"/>
    <s v="Day 1"/>
    <x v="95"/>
    <x v="85"/>
    <x v="73"/>
    <x v="2"/>
    <x v="4"/>
    <m/>
    <s v="Shark Hound Smooth"/>
    <n v="68"/>
    <n v="1"/>
    <n v="1"/>
  </r>
  <r>
    <x v="7"/>
    <d v="2026-03-19T00:00:00"/>
    <s v="Day 1"/>
    <x v="159"/>
    <x v="141"/>
    <x v="108"/>
    <x v="2"/>
    <x v="4"/>
    <m/>
    <s v="Shark Spotted Gully"/>
    <n v="142"/>
    <n v="14.4"/>
    <n v="14.4"/>
  </r>
  <r>
    <x v="7"/>
    <d v="2026-03-19T00:00:00"/>
    <s v="Day 1"/>
    <x v="159"/>
    <x v="141"/>
    <x v="108"/>
    <x v="2"/>
    <x v="4"/>
    <s v="Kob"/>
    <m/>
    <n v="41"/>
    <n v="0.7"/>
    <n v="0.7"/>
  </r>
  <r>
    <x v="7"/>
    <d v="2026-03-19T00:00:00"/>
    <s v="Day 1"/>
    <x v="159"/>
    <x v="141"/>
    <x v="108"/>
    <x v="2"/>
    <x v="4"/>
    <m/>
    <s v="Shark Spotted Gully"/>
    <n v="88"/>
    <n v="2.8"/>
    <n v="2.8"/>
  </r>
  <r>
    <x v="7"/>
    <d v="2026-03-19T00:00:00"/>
    <s v="Day 1"/>
    <x v="92"/>
    <x v="45"/>
    <x v="33"/>
    <x v="2"/>
    <x v="4"/>
    <m/>
    <s v="Shark Hound Smooth"/>
    <n v="118"/>
    <n v="6.6"/>
    <n v="6.6"/>
  </r>
  <r>
    <x v="7"/>
    <d v="2026-03-19T00:00:00"/>
    <s v="Day 1"/>
    <x v="92"/>
    <x v="45"/>
    <x v="33"/>
    <x v="2"/>
    <x v="4"/>
    <m/>
    <s v="Shark Hound Smooth"/>
    <n v="126"/>
    <n v="8.3000000000000007"/>
    <n v="8.3000000000000007"/>
  </r>
  <r>
    <x v="7"/>
    <d v="2026-03-19T00:00:00"/>
    <s v="Day 1"/>
    <x v="92"/>
    <x v="45"/>
    <x v="33"/>
    <x v="2"/>
    <x v="4"/>
    <m/>
    <s v="Shark Spotted Gully"/>
    <n v="76"/>
    <n v="1.7"/>
    <n v="1.7"/>
  </r>
  <r>
    <x v="7"/>
    <d v="2026-03-19T00:00:00"/>
    <s v="Day 1"/>
    <x v="92"/>
    <x v="45"/>
    <x v="33"/>
    <x v="2"/>
    <x v="4"/>
    <m/>
    <s v="Shark Hound Smooth"/>
    <n v="75"/>
    <n v="1.3"/>
    <n v="1.3"/>
  </r>
  <r>
    <x v="7"/>
    <d v="2026-03-19T00:00:00"/>
    <s v="Day 1"/>
    <x v="92"/>
    <x v="45"/>
    <x v="33"/>
    <x v="2"/>
    <x v="4"/>
    <m/>
    <s v="Guitarfish - Lesser"/>
    <n v="81"/>
    <n v="1.9"/>
    <n v="1.9"/>
  </r>
  <r>
    <x v="7"/>
    <d v="2026-03-19T00:00:00"/>
    <s v="Day 1"/>
    <x v="92"/>
    <x v="45"/>
    <x v="33"/>
    <x v="2"/>
    <x v="4"/>
    <m/>
    <s v="Shark Hound Smooth"/>
    <n v="71"/>
    <n v="1.1000000000000001"/>
    <n v="1.1000000000000001"/>
  </r>
  <r>
    <x v="7"/>
    <d v="2026-03-19T00:00:00"/>
    <s v="Day 1"/>
    <x v="92"/>
    <x v="45"/>
    <x v="33"/>
    <x v="2"/>
    <x v="4"/>
    <m/>
    <s v="Shark Spotted Gully"/>
    <n v="92"/>
    <n v="3.3"/>
    <n v="3.3"/>
  </r>
  <r>
    <x v="7"/>
    <d v="2026-03-19T00:00:00"/>
    <s v="Day 1"/>
    <x v="92"/>
    <x v="45"/>
    <x v="33"/>
    <x v="2"/>
    <x v="4"/>
    <m/>
    <s v="Guitarfish - Lesser"/>
    <n v="74"/>
    <n v="1.5"/>
    <n v="1.5"/>
  </r>
  <r>
    <x v="7"/>
    <d v="2026-03-19T00:00:00"/>
    <s v="Day 1"/>
    <x v="92"/>
    <x v="45"/>
    <x v="33"/>
    <x v="2"/>
    <x v="4"/>
    <m/>
    <s v="Guitarfish - Lesser"/>
    <n v="78"/>
    <n v="1.7"/>
    <n v="1.7"/>
  </r>
  <r>
    <x v="7"/>
    <d v="2026-03-19T00:00:00"/>
    <s v="Day 1"/>
    <x v="93"/>
    <x v="83"/>
    <x v="71"/>
    <x v="2"/>
    <x v="4"/>
    <m/>
    <s v="Shark Hound Smooth"/>
    <n v="102"/>
    <n v="4"/>
    <n v="4"/>
  </r>
  <r>
    <x v="7"/>
    <d v="2026-03-19T00:00:00"/>
    <s v="Day 1"/>
    <x v="93"/>
    <x v="83"/>
    <x v="71"/>
    <x v="2"/>
    <x v="4"/>
    <m/>
    <s v="Shark Spotted Gully"/>
    <n v="81"/>
    <n v="2.1"/>
    <n v="2.1"/>
  </r>
  <r>
    <x v="7"/>
    <d v="2026-03-19T00:00:00"/>
    <s v="Day 1"/>
    <x v="93"/>
    <x v="83"/>
    <x v="71"/>
    <x v="2"/>
    <x v="4"/>
    <m/>
    <s v="Shark Spotted Gully"/>
    <n v="73"/>
    <n v="1.4"/>
    <n v="1.4"/>
  </r>
  <r>
    <x v="7"/>
    <d v="2026-03-19T00:00:00"/>
    <s v="Day 1"/>
    <x v="93"/>
    <x v="83"/>
    <x v="71"/>
    <x v="2"/>
    <x v="4"/>
    <m/>
    <s v="Shark Spotted Gully"/>
    <n v="146"/>
    <n v="15.9"/>
    <n v="15.9"/>
  </r>
  <r>
    <x v="7"/>
    <d v="2026-03-19T00:00:00"/>
    <s v="Day 1"/>
    <x v="93"/>
    <x v="83"/>
    <x v="71"/>
    <x v="2"/>
    <x v="4"/>
    <m/>
    <s v="Shark Hound Smooth"/>
    <n v="83"/>
    <n v="1.9"/>
    <n v="1.9"/>
  </r>
  <r>
    <x v="7"/>
    <d v="2026-03-19T00:00:00"/>
    <s v="Day 1"/>
    <x v="93"/>
    <x v="83"/>
    <x v="71"/>
    <x v="2"/>
    <x v="4"/>
    <m/>
    <s v="Shark Hound Smooth"/>
    <n v="82"/>
    <n v="1.9"/>
    <n v="1.9"/>
  </r>
  <r>
    <x v="7"/>
    <d v="2026-03-19T00:00:00"/>
    <s v="Day 1"/>
    <x v="93"/>
    <x v="83"/>
    <x v="71"/>
    <x v="2"/>
    <x v="4"/>
    <m/>
    <s v="Catfish - Sea Black"/>
    <n v="40"/>
    <n v="1"/>
    <n v="1"/>
  </r>
  <r>
    <x v="7"/>
    <d v="2026-03-19T00:00:00"/>
    <s v="Day 1"/>
    <x v="93"/>
    <x v="83"/>
    <x v="71"/>
    <x v="2"/>
    <x v="4"/>
    <m/>
    <s v="Guitarfish - Lesser"/>
    <n v="67"/>
    <n v="1.1000000000000001"/>
    <n v="1.1000000000000001"/>
  </r>
  <r>
    <x v="7"/>
    <d v="2026-03-19T00:00:00"/>
    <s v="Day 1"/>
    <x v="93"/>
    <x v="83"/>
    <x v="71"/>
    <x v="2"/>
    <x v="4"/>
    <m/>
    <s v="Shark Spotted Gully"/>
    <n v="77"/>
    <n v="1.8"/>
    <n v="1.8"/>
  </r>
  <r>
    <x v="7"/>
    <d v="2026-03-19T00:00:00"/>
    <s v="Day 1"/>
    <x v="171"/>
    <x v="153"/>
    <x v="115"/>
    <x v="2"/>
    <x v="4"/>
    <m/>
    <s v="Shark Hound Smooth"/>
    <n v="95"/>
    <n v="3.1"/>
    <n v="3.1"/>
  </r>
  <r>
    <x v="7"/>
    <d v="2026-03-19T00:00:00"/>
    <s v="Day 1"/>
    <x v="171"/>
    <x v="153"/>
    <x v="115"/>
    <x v="2"/>
    <x v="4"/>
    <m/>
    <s v="Shark Spotted Gully"/>
    <n v="81"/>
    <n v="2.1"/>
    <n v="2.1"/>
  </r>
  <r>
    <x v="7"/>
    <d v="2026-03-19T00:00:00"/>
    <s v="Day 1"/>
    <x v="171"/>
    <x v="153"/>
    <x v="115"/>
    <x v="2"/>
    <x v="4"/>
    <m/>
    <s v="Shark Hound Smooth"/>
    <n v="71"/>
    <n v="1.1000000000000001"/>
    <n v="1.1000000000000001"/>
  </r>
  <r>
    <x v="7"/>
    <d v="2026-03-19T00:00:00"/>
    <s v="Day 1"/>
    <x v="171"/>
    <x v="153"/>
    <x v="115"/>
    <x v="2"/>
    <x v="4"/>
    <m/>
    <s v="Guitarfish - Lesser"/>
    <n v="86"/>
    <n v="2.2999999999999998"/>
    <n v="2.2999999999999998"/>
  </r>
  <r>
    <x v="7"/>
    <d v="2026-03-19T00:00:00"/>
    <s v="Day 1"/>
    <x v="171"/>
    <x v="153"/>
    <x v="115"/>
    <x v="2"/>
    <x v="4"/>
    <m/>
    <s v="Guitarfish - Lesser"/>
    <n v="92"/>
    <n v="2.9"/>
    <n v="2.9"/>
  </r>
  <r>
    <x v="7"/>
    <d v="2026-03-19T00:00:00"/>
    <s v="Day 1"/>
    <x v="171"/>
    <x v="153"/>
    <x v="115"/>
    <x v="2"/>
    <x v="4"/>
    <s v="Kob"/>
    <m/>
    <n v="44"/>
    <n v="0.9"/>
    <n v="0.9"/>
  </r>
  <r>
    <x v="7"/>
    <d v="2026-03-19T00:00:00"/>
    <s v="Day 1"/>
    <x v="171"/>
    <x v="153"/>
    <x v="115"/>
    <x v="2"/>
    <x v="4"/>
    <m/>
    <s v="Shark Hound Smooth"/>
    <n v="99"/>
    <n v="3.6"/>
    <n v="3.6"/>
  </r>
  <r>
    <x v="7"/>
    <d v="2026-03-19T00:00:00"/>
    <s v="Day 1"/>
    <x v="171"/>
    <x v="153"/>
    <x v="115"/>
    <x v="2"/>
    <x v="4"/>
    <m/>
    <s v="Elephantfish"/>
    <n v="79"/>
    <n v="3.9"/>
    <n v="3.9"/>
  </r>
  <r>
    <x v="7"/>
    <d v="2026-03-19T00:00:00"/>
    <s v="Day 1"/>
    <x v="94"/>
    <x v="84"/>
    <x v="72"/>
    <x v="2"/>
    <x v="4"/>
    <m/>
    <m/>
    <m/>
    <s v=""/>
    <s v=""/>
  </r>
  <r>
    <x v="7"/>
    <d v="2026-03-19T00:00:00"/>
    <s v="Day 1"/>
    <x v="127"/>
    <x v="10"/>
    <x v="69"/>
    <x v="9"/>
    <x v="4"/>
    <m/>
    <s v="Guitarfish - Lesser"/>
    <n v="74"/>
    <n v="1.5"/>
    <n v="1.5"/>
  </r>
  <r>
    <x v="7"/>
    <d v="2026-03-19T00:00:00"/>
    <s v="Day 1"/>
    <x v="127"/>
    <x v="10"/>
    <x v="69"/>
    <x v="9"/>
    <x v="4"/>
    <m/>
    <s v="Shark Hound Smooth"/>
    <n v="100"/>
    <n v="3.7"/>
    <n v="3.7"/>
  </r>
  <r>
    <x v="7"/>
    <d v="2026-03-19T00:00:00"/>
    <s v="Day 1"/>
    <x v="127"/>
    <x v="10"/>
    <x v="69"/>
    <x v="9"/>
    <x v="4"/>
    <s v="Kob"/>
    <m/>
    <n v="45"/>
    <n v="0.9"/>
    <n v="0.9"/>
  </r>
  <r>
    <x v="7"/>
    <d v="2026-03-19T00:00:00"/>
    <s v="Day 1"/>
    <x v="127"/>
    <x v="10"/>
    <x v="69"/>
    <x v="9"/>
    <x v="4"/>
    <s v="Kob"/>
    <m/>
    <n v="95"/>
    <n v="9"/>
    <n v="9"/>
  </r>
  <r>
    <x v="7"/>
    <d v="2026-03-19T00:00:00"/>
    <s v="Day 1"/>
    <x v="127"/>
    <x v="10"/>
    <x v="69"/>
    <x v="9"/>
    <x v="4"/>
    <s v="Blacktail"/>
    <m/>
    <n v="33"/>
    <n v="1.1000000000000001"/>
    <n v="1.1000000000000001"/>
  </r>
  <r>
    <x v="7"/>
    <d v="2026-03-19T00:00:00"/>
    <s v="Day 1"/>
    <x v="160"/>
    <x v="142"/>
    <x v="34"/>
    <x v="9"/>
    <x v="4"/>
    <m/>
    <s v="Shark Hound Smooth"/>
    <n v="89"/>
    <n v="2.5"/>
    <n v="2.5"/>
  </r>
  <r>
    <x v="7"/>
    <d v="2026-03-19T00:00:00"/>
    <s v="Day 1"/>
    <x v="98"/>
    <x v="88"/>
    <x v="69"/>
    <x v="9"/>
    <x v="4"/>
    <m/>
    <s v="Guitarfish - Lesser"/>
    <n v="81"/>
    <n v="1.9"/>
    <n v="1.9"/>
  </r>
  <r>
    <x v="7"/>
    <d v="2026-03-19T00:00:00"/>
    <s v="Day 1"/>
    <x v="158"/>
    <x v="140"/>
    <x v="85"/>
    <x v="9"/>
    <x v="4"/>
    <m/>
    <s v="Shark Hound Smooth"/>
    <n v="68"/>
    <n v="1"/>
    <n v="1"/>
  </r>
  <r>
    <x v="7"/>
    <d v="2026-03-19T00:00:00"/>
    <s v="Day 1"/>
    <x v="158"/>
    <x v="140"/>
    <x v="85"/>
    <x v="9"/>
    <x v="4"/>
    <m/>
    <s v="Shark Hound Smooth"/>
    <n v="90"/>
    <n v="2.6"/>
    <n v="2.6"/>
  </r>
  <r>
    <x v="7"/>
    <d v="2026-03-19T00:00:00"/>
    <s v="Day 1"/>
    <x v="158"/>
    <x v="140"/>
    <x v="85"/>
    <x v="9"/>
    <x v="4"/>
    <m/>
    <s v="Guitarfish - Lesser"/>
    <n v="76"/>
    <n v="1.6"/>
    <n v="1.6"/>
  </r>
  <r>
    <x v="7"/>
    <d v="2026-03-19T00:00:00"/>
    <s v="Day 1"/>
    <x v="97"/>
    <x v="87"/>
    <x v="70"/>
    <x v="9"/>
    <x v="4"/>
    <m/>
    <s v="Shark Spotted Gully"/>
    <n v="86"/>
    <n v="2.6"/>
    <n v="2.6"/>
  </r>
  <r>
    <x v="7"/>
    <d v="2026-03-19T00:00:00"/>
    <s v="Day 1"/>
    <x v="97"/>
    <x v="87"/>
    <x v="70"/>
    <x v="9"/>
    <x v="4"/>
    <m/>
    <s v="Shark Spotted Gully"/>
    <n v="115"/>
    <n v="7"/>
    <n v="7"/>
  </r>
  <r>
    <x v="7"/>
    <d v="2026-03-19T00:00:00"/>
    <s v="Day 1"/>
    <x v="97"/>
    <x v="87"/>
    <x v="70"/>
    <x v="9"/>
    <x v="4"/>
    <m/>
    <s v="Shark Spotted Gully"/>
    <n v="153"/>
    <n v="18.600000000000001"/>
    <n v="18.600000000000001"/>
  </r>
  <r>
    <x v="7"/>
    <d v="2026-03-19T00:00:00"/>
    <s v="Day 1"/>
    <x v="97"/>
    <x v="87"/>
    <x v="70"/>
    <x v="9"/>
    <x v="4"/>
    <m/>
    <s v="Shark Spotted Gully"/>
    <n v="156"/>
    <n v="19.899999999999999"/>
    <n v="19.899999999999999"/>
  </r>
  <r>
    <x v="7"/>
    <d v="2026-03-19T00:00:00"/>
    <s v="Day 1"/>
    <x v="100"/>
    <x v="90"/>
    <x v="75"/>
    <x v="6"/>
    <x v="4"/>
    <m/>
    <s v="Shark Spotted Gully"/>
    <n v="140"/>
    <n v="13.7"/>
    <n v="13.7"/>
  </r>
  <r>
    <x v="7"/>
    <d v="2026-03-19T00:00:00"/>
    <s v="Day 1"/>
    <x v="100"/>
    <x v="90"/>
    <x v="75"/>
    <x v="6"/>
    <x v="4"/>
    <m/>
    <s v="Shark Spotted Gully"/>
    <n v="77"/>
    <n v="1.8"/>
    <n v="1.8"/>
  </r>
  <r>
    <x v="7"/>
    <d v="2026-03-19T00:00:00"/>
    <s v="Day 1"/>
    <x v="161"/>
    <x v="143"/>
    <x v="34"/>
    <x v="11"/>
    <x v="4"/>
    <m/>
    <m/>
    <m/>
    <s v=""/>
    <s v=""/>
  </r>
  <r>
    <x v="7"/>
    <d v="2026-03-19T00:00:00"/>
    <s v="Day 1"/>
    <x v="99"/>
    <x v="89"/>
    <x v="70"/>
    <x v="6"/>
    <x v="4"/>
    <m/>
    <s v="Shark Spotted Gully"/>
    <n v="117"/>
    <n v="7.4"/>
    <n v="7.4"/>
  </r>
  <r>
    <x v="7"/>
    <d v="2026-03-19T00:00:00"/>
    <s v="Day 1"/>
    <x v="99"/>
    <x v="89"/>
    <x v="70"/>
    <x v="6"/>
    <x v="4"/>
    <m/>
    <s v="Shark Spotted Gully"/>
    <n v="87"/>
    <n v="2.7"/>
    <n v="2.7"/>
  </r>
  <r>
    <x v="7"/>
    <d v="2026-03-19T00:00:00"/>
    <s v="Day 1"/>
    <x v="172"/>
    <x v="154"/>
    <x v="97"/>
    <x v="3"/>
    <x v="1"/>
    <m/>
    <s v="Shark Spotted Gully"/>
    <n v="114"/>
    <n v="6.8"/>
    <n v="6.8"/>
  </r>
  <r>
    <x v="7"/>
    <d v="2026-03-19T00:00:00"/>
    <s v="Day 1"/>
    <x v="172"/>
    <x v="154"/>
    <x v="97"/>
    <x v="3"/>
    <x v="1"/>
    <m/>
    <s v="Shark Spotted Gully"/>
    <n v="106"/>
    <n v="5.3"/>
    <n v="5.3"/>
  </r>
  <r>
    <x v="7"/>
    <d v="2026-03-19T00:00:00"/>
    <s v="Day 1"/>
    <x v="172"/>
    <x v="154"/>
    <x v="97"/>
    <x v="3"/>
    <x v="1"/>
    <m/>
    <s v="Shark Spotted Gully"/>
    <n v="129"/>
    <n v="10.4"/>
    <n v="10.4"/>
  </r>
  <r>
    <x v="7"/>
    <d v="2026-03-19T00:00:00"/>
    <s v="Day 1"/>
    <x v="172"/>
    <x v="154"/>
    <x v="97"/>
    <x v="3"/>
    <x v="1"/>
    <m/>
    <s v="Shark Hound Smooth"/>
    <n v="94"/>
    <n v="3"/>
    <n v="3"/>
  </r>
  <r>
    <x v="7"/>
    <d v="2026-03-19T00:00:00"/>
    <s v="Day 1"/>
    <x v="173"/>
    <x v="155"/>
    <x v="24"/>
    <x v="5"/>
    <x v="1"/>
    <m/>
    <s v="Shark Hound Smooth"/>
    <n v="116"/>
    <n v="6.2"/>
    <n v="6.2"/>
  </r>
  <r>
    <x v="7"/>
    <d v="2026-03-19T00:00:00"/>
    <s v="Day 1"/>
    <x v="173"/>
    <x v="155"/>
    <x v="24"/>
    <x v="5"/>
    <x v="1"/>
    <m/>
    <s v="Shark Hound Smooth"/>
    <n v="108"/>
    <n v="4.8"/>
    <n v="4.8"/>
  </r>
  <r>
    <x v="7"/>
    <d v="2026-03-19T00:00:00"/>
    <s v="Day 1"/>
    <x v="173"/>
    <x v="155"/>
    <x v="24"/>
    <x v="5"/>
    <x v="1"/>
    <m/>
    <s v="Shark Hound Smooth"/>
    <n v="117"/>
    <n v="6.4"/>
    <n v="6.4"/>
  </r>
  <r>
    <x v="7"/>
    <d v="2026-03-19T00:00:00"/>
    <s v="Day 1"/>
    <x v="173"/>
    <x v="155"/>
    <x v="24"/>
    <x v="5"/>
    <x v="1"/>
    <m/>
    <s v="Shark Spotted Gully"/>
    <n v="156"/>
    <n v="19.899999999999999"/>
    <n v="19.899999999999999"/>
  </r>
  <r>
    <x v="7"/>
    <d v="2026-03-19T00:00:00"/>
    <s v="Day 1"/>
    <x v="173"/>
    <x v="155"/>
    <x v="24"/>
    <x v="5"/>
    <x v="1"/>
    <m/>
    <s v="Shark Spotted Gully"/>
    <n v="153"/>
    <n v="18.600000000000001"/>
    <n v="18.600000000000001"/>
  </r>
  <r>
    <x v="7"/>
    <d v="2026-03-19T00:00:00"/>
    <s v="Day 1"/>
    <x v="173"/>
    <x v="155"/>
    <x v="24"/>
    <x v="5"/>
    <x v="1"/>
    <m/>
    <s v="Shark Spotted Gully"/>
    <n v="111"/>
    <n v="6.2"/>
    <n v="6.2"/>
  </r>
  <r>
    <x v="7"/>
    <d v="2026-03-19T00:00:00"/>
    <s v="Day 1"/>
    <x v="173"/>
    <x v="155"/>
    <x v="24"/>
    <x v="5"/>
    <x v="1"/>
    <m/>
    <s v="Guitarfish - Lesser"/>
    <n v="79"/>
    <n v="1.8"/>
    <n v="1.8"/>
  </r>
  <r>
    <x v="7"/>
    <d v="2026-03-19T00:00:00"/>
    <s v="Day 1"/>
    <x v="173"/>
    <x v="155"/>
    <x v="24"/>
    <x v="5"/>
    <x v="1"/>
    <m/>
    <s v="Shark Spotted Gully"/>
    <n v="147"/>
    <n v="16.2"/>
    <n v="16.2"/>
  </r>
  <r>
    <x v="7"/>
    <d v="2026-03-19T00:00:00"/>
    <s v="Day 1"/>
    <x v="173"/>
    <x v="155"/>
    <x v="24"/>
    <x v="5"/>
    <x v="1"/>
    <m/>
    <s v="Shark Spotted Gully"/>
    <n v="67"/>
    <n v="1.1000000000000001"/>
    <n v="1.1000000000000001"/>
  </r>
  <r>
    <x v="7"/>
    <d v="2026-03-19T00:00:00"/>
    <s v="Day 1"/>
    <x v="173"/>
    <x v="155"/>
    <x v="24"/>
    <x v="5"/>
    <x v="1"/>
    <m/>
    <s v="Shark Spotted Gully"/>
    <n v="76"/>
    <n v="1.7"/>
    <n v="1.7"/>
  </r>
  <r>
    <x v="7"/>
    <d v="2026-03-19T00:00:00"/>
    <s v="Day 1"/>
    <x v="174"/>
    <x v="156"/>
    <x v="116"/>
    <x v="2"/>
    <x v="1"/>
    <m/>
    <s v="Shark Spotted Gully"/>
    <n v="154"/>
    <n v="19.100000000000001"/>
    <n v="19.100000000000001"/>
  </r>
  <r>
    <x v="7"/>
    <d v="2026-03-19T00:00:00"/>
    <s v="Day 1"/>
    <x v="174"/>
    <x v="156"/>
    <x v="116"/>
    <x v="2"/>
    <x v="1"/>
    <m/>
    <s v="Shark Spotted Gully"/>
    <n v="127"/>
    <n v="9.8000000000000007"/>
    <n v="9.8000000000000007"/>
  </r>
  <r>
    <x v="7"/>
    <d v="2026-03-19T00:00:00"/>
    <s v="Day 1"/>
    <x v="174"/>
    <x v="156"/>
    <x v="116"/>
    <x v="2"/>
    <x v="1"/>
    <m/>
    <s v="Shark Spotted Gully"/>
    <n v="104"/>
    <n v="5"/>
    <n v="5"/>
  </r>
  <r>
    <x v="7"/>
    <d v="2026-03-19T00:00:00"/>
    <s v="Day 1"/>
    <x v="174"/>
    <x v="156"/>
    <x v="116"/>
    <x v="2"/>
    <x v="1"/>
    <m/>
    <s v="Shark Hound Smooth"/>
    <n v="68"/>
    <n v="1"/>
    <n v="1"/>
  </r>
  <r>
    <x v="7"/>
    <d v="2026-03-19T00:00:00"/>
    <s v="Day 1"/>
    <x v="130"/>
    <x v="116"/>
    <x v="94"/>
    <x v="2"/>
    <x v="1"/>
    <m/>
    <s v="Shark Spotted Gully"/>
    <n v="95"/>
    <n v="3.6"/>
    <n v="3.6"/>
  </r>
  <r>
    <x v="7"/>
    <d v="2026-03-19T00:00:00"/>
    <s v="Day 1"/>
    <x v="130"/>
    <x v="116"/>
    <x v="94"/>
    <x v="2"/>
    <x v="1"/>
    <m/>
    <s v="Shark Spotted Gully"/>
    <n v="146"/>
    <n v="15.9"/>
    <n v="15.9"/>
  </r>
  <r>
    <x v="7"/>
    <d v="2026-03-19T00:00:00"/>
    <s v="Day 1"/>
    <x v="130"/>
    <x v="116"/>
    <x v="94"/>
    <x v="2"/>
    <x v="1"/>
    <m/>
    <s v="Shark Spotted Gully"/>
    <n v="118"/>
    <n v="7.6"/>
    <n v="7.6"/>
  </r>
  <r>
    <x v="7"/>
    <d v="2026-03-19T00:00:00"/>
    <s v="Day 1"/>
    <x v="130"/>
    <x v="116"/>
    <x v="94"/>
    <x v="2"/>
    <x v="1"/>
    <m/>
    <s v="Shark Spotted Gully"/>
    <n v="115"/>
    <n v="7"/>
    <n v="7"/>
  </r>
  <r>
    <x v="7"/>
    <d v="2026-03-19T00:00:00"/>
    <s v="Day 1"/>
    <x v="130"/>
    <x v="116"/>
    <x v="94"/>
    <x v="2"/>
    <x v="1"/>
    <m/>
    <s v="Shark Spotted Gully"/>
    <n v="108"/>
    <n v="5.6"/>
    <n v="5.6"/>
  </r>
  <r>
    <x v="7"/>
    <d v="2026-03-19T00:00:00"/>
    <s v="Day 1"/>
    <x v="130"/>
    <x v="116"/>
    <x v="94"/>
    <x v="2"/>
    <x v="1"/>
    <m/>
    <s v="Shark Spotted Gully"/>
    <n v="99"/>
    <n v="4.2"/>
    <n v="4.2"/>
  </r>
  <r>
    <x v="7"/>
    <d v="2026-03-19T00:00:00"/>
    <s v="Day 1"/>
    <x v="130"/>
    <x v="116"/>
    <x v="94"/>
    <x v="2"/>
    <x v="1"/>
    <m/>
    <s v="Shark Spotted Gully"/>
    <n v="127"/>
    <n v="9.8000000000000007"/>
    <n v="9.8000000000000007"/>
  </r>
  <r>
    <x v="7"/>
    <d v="2026-03-19T00:00:00"/>
    <s v="Day 1"/>
    <x v="130"/>
    <x v="116"/>
    <x v="94"/>
    <x v="2"/>
    <x v="1"/>
    <m/>
    <s v="Shark Spotted Gully"/>
    <n v="151"/>
    <n v="17.8"/>
    <n v="17.8"/>
  </r>
  <r>
    <x v="7"/>
    <d v="2026-03-19T00:00:00"/>
    <s v="Day 1"/>
    <x v="130"/>
    <x v="116"/>
    <x v="94"/>
    <x v="2"/>
    <x v="1"/>
    <m/>
    <s v="Shark Spotted Gully"/>
    <n v="95"/>
    <n v="3.6"/>
    <n v="3.6"/>
  </r>
  <r>
    <x v="7"/>
    <d v="2026-03-19T00:00:00"/>
    <s v="Day 1"/>
    <x v="130"/>
    <x v="116"/>
    <x v="94"/>
    <x v="2"/>
    <x v="1"/>
    <m/>
    <s v="Shark Hound Smooth"/>
    <n v="82"/>
    <n v="1.9"/>
    <n v="1.9"/>
  </r>
  <r>
    <x v="7"/>
    <d v="2026-03-19T00:00:00"/>
    <s v="Day 1"/>
    <x v="130"/>
    <x v="116"/>
    <x v="94"/>
    <x v="2"/>
    <x v="1"/>
    <m/>
    <s v="Shark Spotted Gully"/>
    <n v="120"/>
    <n v="8.1"/>
    <n v="8.1"/>
  </r>
  <r>
    <x v="7"/>
    <d v="2026-03-19T00:00:00"/>
    <s v="Day 1"/>
    <x v="130"/>
    <x v="116"/>
    <x v="94"/>
    <x v="2"/>
    <x v="1"/>
    <m/>
    <s v="Elephantfish"/>
    <n v="58"/>
    <n v="1.6"/>
    <n v="1.6"/>
  </r>
  <r>
    <x v="7"/>
    <d v="2026-03-19T00:00:00"/>
    <s v="Day 1"/>
    <x v="130"/>
    <x v="116"/>
    <x v="94"/>
    <x v="2"/>
    <x v="1"/>
    <m/>
    <s v="Shark Hound Smooth"/>
    <n v="68"/>
    <n v="1"/>
    <n v="1"/>
  </r>
  <r>
    <x v="7"/>
    <d v="2026-03-19T00:00:00"/>
    <s v="Day 1"/>
    <x v="134"/>
    <x v="120"/>
    <x v="41"/>
    <x v="3"/>
    <x v="1"/>
    <m/>
    <s v="Shark Spotted Gully"/>
    <n v="85"/>
    <n v="2.5"/>
    <n v="2.5"/>
  </r>
  <r>
    <x v="7"/>
    <d v="2026-03-19T00:00:00"/>
    <s v="Day 1"/>
    <x v="134"/>
    <x v="120"/>
    <x v="41"/>
    <x v="3"/>
    <x v="1"/>
    <m/>
    <s v="Shark Spotted Gully"/>
    <n v="92"/>
    <n v="3.3"/>
    <n v="3.3"/>
  </r>
  <r>
    <x v="7"/>
    <d v="2026-03-19T00:00:00"/>
    <s v="Day 1"/>
    <x v="134"/>
    <x v="120"/>
    <x v="41"/>
    <x v="3"/>
    <x v="1"/>
    <m/>
    <s v="Shark Spotted Gully"/>
    <n v="113"/>
    <n v="6.6"/>
    <n v="6.6"/>
  </r>
  <r>
    <x v="7"/>
    <d v="2026-03-19T00:00:00"/>
    <s v="Day 1"/>
    <x v="134"/>
    <x v="120"/>
    <x v="41"/>
    <x v="3"/>
    <x v="1"/>
    <m/>
    <s v="Shark Spotted Gully"/>
    <n v="121"/>
    <n v="8.3000000000000007"/>
    <n v="8.3000000000000007"/>
  </r>
  <r>
    <x v="7"/>
    <d v="2026-03-19T00:00:00"/>
    <s v="Day 1"/>
    <x v="134"/>
    <x v="120"/>
    <x v="41"/>
    <x v="3"/>
    <x v="1"/>
    <m/>
    <s v="Shark Spotted Gully"/>
    <n v="126"/>
    <n v="9.6"/>
    <n v="9.6"/>
  </r>
  <r>
    <x v="7"/>
    <d v="2026-03-19T00:00:00"/>
    <s v="Day 1"/>
    <x v="134"/>
    <x v="120"/>
    <x v="41"/>
    <x v="3"/>
    <x v="1"/>
    <m/>
    <s v="Shark Hound Smooth"/>
    <n v="118"/>
    <n v="6.6"/>
    <n v="6.6"/>
  </r>
  <r>
    <x v="7"/>
    <d v="2026-03-19T00:00:00"/>
    <s v="Day 1"/>
    <x v="134"/>
    <x v="120"/>
    <x v="41"/>
    <x v="3"/>
    <x v="1"/>
    <m/>
    <s v="Guitarfish - Lesser"/>
    <n v="71"/>
    <n v="1.3"/>
    <n v="1.3"/>
  </r>
  <r>
    <x v="7"/>
    <d v="2026-03-19T00:00:00"/>
    <s v="Day 1"/>
    <x v="134"/>
    <x v="120"/>
    <x v="41"/>
    <x v="3"/>
    <x v="1"/>
    <m/>
    <s v="Shark Hound Smooth"/>
    <n v="99"/>
    <n v="3.6"/>
    <n v="3.6"/>
  </r>
  <r>
    <x v="7"/>
    <d v="2026-03-19T00:00:00"/>
    <s v="Day 1"/>
    <x v="134"/>
    <x v="120"/>
    <x v="41"/>
    <x v="3"/>
    <x v="1"/>
    <m/>
    <s v="Shark Spotted Gully"/>
    <n v="115"/>
    <n v="7"/>
    <n v="7"/>
  </r>
  <r>
    <x v="7"/>
    <d v="2026-03-19T00:00:00"/>
    <s v="Day 1"/>
    <x v="1"/>
    <x v="1"/>
    <x v="1"/>
    <x v="1"/>
    <x v="1"/>
    <m/>
    <s v="Shark Spotted Gully"/>
    <n v="87"/>
    <n v="2.7"/>
    <n v="2.7"/>
  </r>
  <r>
    <x v="7"/>
    <d v="2026-03-19T00:00:00"/>
    <s v="Day 1"/>
    <x v="131"/>
    <x v="117"/>
    <x v="65"/>
    <x v="2"/>
    <x v="1"/>
    <m/>
    <s v="Shark Spotted Gully"/>
    <n v="72"/>
    <n v="1.4"/>
    <n v="1.4"/>
  </r>
  <r>
    <x v="7"/>
    <d v="2026-03-19T00:00:00"/>
    <s v="Day 1"/>
    <x v="131"/>
    <x v="117"/>
    <x v="65"/>
    <x v="2"/>
    <x v="1"/>
    <m/>
    <s v="Shark Hound Smooth"/>
    <n v="70"/>
    <n v="1.1000000000000001"/>
    <n v="1.1000000000000001"/>
  </r>
  <r>
    <x v="7"/>
    <d v="2026-03-19T00:00:00"/>
    <s v="Day 1"/>
    <x v="3"/>
    <x v="3"/>
    <x v="3"/>
    <x v="2"/>
    <x v="1"/>
    <m/>
    <s v="Shark Hound Smooth"/>
    <n v="118"/>
    <n v="6.6"/>
    <n v="6.6"/>
  </r>
  <r>
    <x v="7"/>
    <d v="2026-03-19T00:00:00"/>
    <s v="Day 1"/>
    <x v="3"/>
    <x v="3"/>
    <x v="3"/>
    <x v="2"/>
    <x v="1"/>
    <m/>
    <s v="Shark Spotted Gully"/>
    <n v="110"/>
    <n v="6"/>
    <n v="6"/>
  </r>
  <r>
    <x v="7"/>
    <d v="2026-03-19T00:00:00"/>
    <s v="Day 1"/>
    <x v="3"/>
    <x v="3"/>
    <x v="3"/>
    <x v="2"/>
    <x v="1"/>
    <m/>
    <s v="Shark Spotted Gully"/>
    <n v="108"/>
    <n v="5.6"/>
    <n v="5.6"/>
  </r>
  <r>
    <x v="7"/>
    <d v="2026-03-19T00:00:00"/>
    <s v="Day 1"/>
    <x v="3"/>
    <x v="3"/>
    <x v="3"/>
    <x v="2"/>
    <x v="1"/>
    <m/>
    <s v="Shark Hound Smooth"/>
    <n v="76"/>
    <n v="1.4"/>
    <n v="1.4"/>
  </r>
  <r>
    <x v="7"/>
    <d v="2026-03-19T00:00:00"/>
    <s v="Day 1"/>
    <x v="3"/>
    <x v="3"/>
    <x v="3"/>
    <x v="2"/>
    <x v="1"/>
    <m/>
    <s v="Ray Bull / Eagle"/>
    <n v="66"/>
    <n v="5.2"/>
    <n v="5.2"/>
  </r>
  <r>
    <x v="7"/>
    <d v="2026-03-19T00:00:00"/>
    <s v="Day 1"/>
    <x v="3"/>
    <x v="3"/>
    <x v="3"/>
    <x v="2"/>
    <x v="1"/>
    <m/>
    <s v="Shark Hound Smooth"/>
    <n v="72"/>
    <n v="1.2"/>
    <n v="1.2"/>
  </r>
  <r>
    <x v="7"/>
    <d v="2026-03-19T00:00:00"/>
    <s v="Day 1"/>
    <x v="175"/>
    <x v="157"/>
    <x v="117"/>
    <x v="9"/>
    <x v="1"/>
    <m/>
    <s v="Shark Spotted Gully"/>
    <n v="65"/>
    <n v="1"/>
    <n v="1"/>
  </r>
  <r>
    <x v="7"/>
    <d v="2026-03-19T00:00:00"/>
    <s v="Day 1"/>
    <x v="175"/>
    <x v="157"/>
    <x v="117"/>
    <x v="9"/>
    <x v="1"/>
    <m/>
    <s v="Guitarfish - Lesser"/>
    <n v="67"/>
    <n v="1.1000000000000001"/>
    <n v="1.1000000000000001"/>
  </r>
  <r>
    <x v="7"/>
    <d v="2026-03-19T00:00:00"/>
    <s v="Day 1"/>
    <x v="176"/>
    <x v="158"/>
    <x v="95"/>
    <x v="9"/>
    <x v="1"/>
    <m/>
    <s v="Guitarfish - Lesser"/>
    <n v="86"/>
    <n v="2.2999999999999998"/>
    <n v="2.2999999999999998"/>
  </r>
  <r>
    <x v="7"/>
    <d v="2026-03-19T00:00:00"/>
    <s v="Day 1"/>
    <x v="176"/>
    <x v="158"/>
    <x v="95"/>
    <x v="9"/>
    <x v="1"/>
    <m/>
    <s v="Shark Spotted Gully"/>
    <n v="85"/>
    <n v="2.5"/>
    <n v="2.5"/>
  </r>
  <r>
    <x v="7"/>
    <d v="2026-03-19T00:00:00"/>
    <s v="Day 1"/>
    <x v="176"/>
    <x v="158"/>
    <x v="95"/>
    <x v="9"/>
    <x v="1"/>
    <m/>
    <s v="Shark Spotted Gully"/>
    <n v="106"/>
    <n v="5.3"/>
    <n v="5.3"/>
  </r>
  <r>
    <x v="7"/>
    <d v="2026-03-19T00:00:00"/>
    <s v="Day 1"/>
    <x v="176"/>
    <x v="158"/>
    <x v="95"/>
    <x v="9"/>
    <x v="1"/>
    <m/>
    <s v="Guitarfish - Lesser"/>
    <n v="71"/>
    <n v="1.3"/>
    <n v="1.3"/>
  </r>
  <r>
    <x v="7"/>
    <d v="2026-03-19T00:00:00"/>
    <s v="Day 1"/>
    <x v="9"/>
    <x v="9"/>
    <x v="8"/>
    <x v="4"/>
    <x v="2"/>
    <m/>
    <s v="Shark Spotted Gully"/>
    <n v="146"/>
    <n v="15.9"/>
    <n v="15.9"/>
  </r>
  <r>
    <x v="7"/>
    <d v="2026-03-19T00:00:00"/>
    <s v="Day 1"/>
    <x v="9"/>
    <x v="9"/>
    <x v="8"/>
    <x v="4"/>
    <x v="2"/>
    <m/>
    <s v="Shark Spotted Gully"/>
    <n v="77"/>
    <n v="1.8"/>
    <n v="1.8"/>
  </r>
  <r>
    <x v="7"/>
    <d v="2026-03-19T00:00:00"/>
    <s v="Day 1"/>
    <x v="177"/>
    <x v="159"/>
    <x v="118"/>
    <x v="4"/>
    <x v="2"/>
    <m/>
    <s v="Shark Spotted Gully"/>
    <n v="70"/>
    <n v="1.3"/>
    <n v="1.3"/>
  </r>
  <r>
    <x v="7"/>
    <d v="2026-03-19T00:00:00"/>
    <s v="Day 1"/>
    <x v="177"/>
    <x v="159"/>
    <x v="118"/>
    <x v="4"/>
    <x v="2"/>
    <m/>
    <s v="Shark Spotted Gully"/>
    <n v="77"/>
    <n v="1.8"/>
    <n v="1.8"/>
  </r>
  <r>
    <x v="7"/>
    <d v="2026-03-19T00:00:00"/>
    <s v="Day 1"/>
    <x v="7"/>
    <x v="7"/>
    <x v="6"/>
    <x v="5"/>
    <x v="2"/>
    <m/>
    <s v="Shark Spotted Gully"/>
    <n v="145"/>
    <n v="15.5"/>
    <n v="15.5"/>
  </r>
  <r>
    <x v="7"/>
    <d v="2026-03-19T00:00:00"/>
    <s v="Day 1"/>
    <x v="7"/>
    <x v="7"/>
    <x v="6"/>
    <x v="5"/>
    <x v="2"/>
    <m/>
    <s v="Shark Spotted Gully"/>
    <n v="96"/>
    <n v="3.8"/>
    <n v="3.8"/>
  </r>
  <r>
    <x v="7"/>
    <d v="2026-03-19T00:00:00"/>
    <s v="Day 1"/>
    <x v="8"/>
    <x v="8"/>
    <x v="7"/>
    <x v="3"/>
    <x v="2"/>
    <m/>
    <s v="Shark Hound Smooth"/>
    <n v="74"/>
    <n v="1.3"/>
    <n v="1.3"/>
  </r>
  <r>
    <x v="7"/>
    <d v="2026-03-19T00:00:00"/>
    <s v="Day 1"/>
    <x v="8"/>
    <x v="8"/>
    <x v="7"/>
    <x v="3"/>
    <x v="2"/>
    <m/>
    <s v="Shark Hound Smooth"/>
    <n v="78"/>
    <n v="1.5"/>
    <n v="1.5"/>
  </r>
  <r>
    <x v="7"/>
    <d v="2026-03-19T00:00:00"/>
    <s v="Day 1"/>
    <x v="8"/>
    <x v="8"/>
    <x v="7"/>
    <x v="3"/>
    <x v="2"/>
    <m/>
    <s v="Shark Hound Smooth"/>
    <n v="104"/>
    <n v="4.2"/>
    <n v="4.2"/>
  </r>
  <r>
    <x v="7"/>
    <d v="2026-03-19T00:00:00"/>
    <s v="Day 1"/>
    <x v="8"/>
    <x v="8"/>
    <x v="7"/>
    <x v="3"/>
    <x v="2"/>
    <m/>
    <s v="Shark Hound Smooth"/>
    <n v="80"/>
    <n v="1.7"/>
    <n v="1.7"/>
  </r>
  <r>
    <x v="7"/>
    <d v="2026-03-19T00:00:00"/>
    <s v="Day 1"/>
    <x v="8"/>
    <x v="8"/>
    <x v="7"/>
    <x v="3"/>
    <x v="2"/>
    <m/>
    <s v="Shark Hound Smooth"/>
    <n v="82"/>
    <n v="1.9"/>
    <n v="1.9"/>
  </r>
  <r>
    <x v="7"/>
    <d v="2026-03-19T00:00:00"/>
    <s v="Day 1"/>
    <x v="178"/>
    <x v="160"/>
    <x v="119"/>
    <x v="4"/>
    <x v="2"/>
    <m/>
    <s v="Shark Hound Smooth"/>
    <n v="82"/>
    <n v="1.9"/>
    <n v="1.9"/>
  </r>
  <r>
    <x v="7"/>
    <d v="2026-03-19T00:00:00"/>
    <s v="Day 1"/>
    <x v="178"/>
    <x v="160"/>
    <x v="119"/>
    <x v="4"/>
    <x v="2"/>
    <m/>
    <s v="Shark Hound Smooth"/>
    <n v="142"/>
    <n v="12.6"/>
    <n v="12.6"/>
  </r>
  <r>
    <x v="7"/>
    <d v="2026-03-19T00:00:00"/>
    <s v="Day 1"/>
    <x v="178"/>
    <x v="160"/>
    <x v="119"/>
    <x v="4"/>
    <x v="2"/>
    <m/>
    <s v="Shark Spotted Gully"/>
    <n v="147"/>
    <n v="16.2"/>
    <n v="16.2"/>
  </r>
  <r>
    <x v="7"/>
    <d v="2026-03-19T00:00:00"/>
    <s v="Day 1"/>
    <x v="178"/>
    <x v="160"/>
    <x v="119"/>
    <x v="4"/>
    <x v="2"/>
    <m/>
    <s v="Shark Spotted Gully"/>
    <n v="91"/>
    <n v="3.1"/>
    <n v="3.1"/>
  </r>
  <r>
    <x v="7"/>
    <d v="2026-03-19T00:00:00"/>
    <s v="Day 1"/>
    <x v="13"/>
    <x v="13"/>
    <x v="6"/>
    <x v="4"/>
    <x v="2"/>
    <m/>
    <s v="Shark Spotted Gully"/>
    <n v="133"/>
    <n v="11.5"/>
    <n v="11.5"/>
  </r>
  <r>
    <x v="7"/>
    <d v="2026-03-19T00:00:00"/>
    <s v="Day 1"/>
    <x v="13"/>
    <x v="13"/>
    <x v="6"/>
    <x v="4"/>
    <x v="2"/>
    <m/>
    <s v="Shark Spotted Gully"/>
    <n v="139"/>
    <n v="13.4"/>
    <n v="13.4"/>
  </r>
  <r>
    <x v="7"/>
    <d v="2026-03-19T00:00:00"/>
    <s v="Day 1"/>
    <x v="13"/>
    <x v="13"/>
    <x v="6"/>
    <x v="4"/>
    <x v="2"/>
    <m/>
    <s v="Shark Hound Smooth"/>
    <n v="88"/>
    <n v="2.4"/>
    <n v="2.4"/>
  </r>
  <r>
    <x v="7"/>
    <d v="2026-03-19T00:00:00"/>
    <s v="Day 1"/>
    <x v="13"/>
    <x v="13"/>
    <x v="6"/>
    <x v="4"/>
    <x v="2"/>
    <m/>
    <s v="Shark Spotted Gully"/>
    <n v="100"/>
    <n v="4.3"/>
    <n v="4.3"/>
  </r>
  <r>
    <x v="7"/>
    <d v="2026-03-19T00:00:00"/>
    <s v="Day 1"/>
    <x v="5"/>
    <x v="5"/>
    <x v="4"/>
    <x v="4"/>
    <x v="2"/>
    <m/>
    <s v="Shark Spotted Gully"/>
    <n v="135"/>
    <n v="12.1"/>
    <n v="12.1"/>
  </r>
  <r>
    <x v="7"/>
    <d v="2026-03-19T00:00:00"/>
    <s v="Day 1"/>
    <x v="5"/>
    <x v="5"/>
    <x v="4"/>
    <x v="4"/>
    <x v="2"/>
    <m/>
    <s v="Shark Hound Smooth"/>
    <n v="101"/>
    <n v="3.8"/>
    <n v="3.8"/>
  </r>
  <r>
    <x v="7"/>
    <d v="2026-03-19T00:00:00"/>
    <s v="Day 1"/>
    <x v="5"/>
    <x v="5"/>
    <x v="4"/>
    <x v="4"/>
    <x v="2"/>
    <m/>
    <s v="Guitarfish - Lesser"/>
    <n v="82"/>
    <n v="2"/>
    <n v="2"/>
  </r>
  <r>
    <x v="7"/>
    <d v="2026-03-19T00:00:00"/>
    <s v="Day 1"/>
    <x v="5"/>
    <x v="5"/>
    <x v="4"/>
    <x v="4"/>
    <x v="2"/>
    <m/>
    <s v="Shark Spotted Gully"/>
    <n v="85"/>
    <n v="2.5"/>
    <n v="2.5"/>
  </r>
  <r>
    <x v="7"/>
    <d v="2026-03-19T00:00:00"/>
    <s v="Day 1"/>
    <x v="12"/>
    <x v="12"/>
    <x v="6"/>
    <x v="0"/>
    <x v="2"/>
    <m/>
    <s v="Shark Spotted Gully"/>
    <n v="126"/>
    <n v="9.6"/>
    <n v="9.6"/>
  </r>
  <r>
    <x v="7"/>
    <d v="2026-03-19T00:00:00"/>
    <s v="Day 1"/>
    <x v="12"/>
    <x v="12"/>
    <x v="6"/>
    <x v="0"/>
    <x v="2"/>
    <s v="Kob"/>
    <m/>
    <n v="68"/>
    <n v="3.3"/>
    <n v="3.3"/>
  </r>
  <r>
    <x v="7"/>
    <d v="2026-03-19T00:00:00"/>
    <s v="Day 1"/>
    <x v="179"/>
    <x v="161"/>
    <x v="7"/>
    <x v="11"/>
    <x v="2"/>
    <m/>
    <s v="Shark Hound Smooth"/>
    <n v="71"/>
    <n v="1.1000000000000001"/>
    <n v="1.1000000000000001"/>
  </r>
  <r>
    <x v="7"/>
    <d v="2026-03-19T00:00:00"/>
    <s v="Day 1"/>
    <x v="180"/>
    <x v="71"/>
    <x v="120"/>
    <x v="4"/>
    <x v="14"/>
    <m/>
    <s v="Shark Hound Smooth"/>
    <n v="125"/>
    <n v="8.1"/>
    <n v="8.1"/>
  </r>
  <r>
    <x v="7"/>
    <d v="2026-03-19T00:00:00"/>
    <s v="Day 1"/>
    <x v="180"/>
    <x v="71"/>
    <x v="120"/>
    <x v="4"/>
    <x v="14"/>
    <m/>
    <s v="Shark Spotted Gully"/>
    <n v="100"/>
    <n v="4.3"/>
    <n v="4.3"/>
  </r>
  <r>
    <x v="7"/>
    <d v="2026-03-19T00:00:00"/>
    <s v="Day 1"/>
    <x v="180"/>
    <x v="71"/>
    <x v="120"/>
    <x v="4"/>
    <x v="14"/>
    <s v="Kob"/>
    <m/>
    <n v="53"/>
    <n v="1.5"/>
    <n v="1.5"/>
  </r>
  <r>
    <x v="7"/>
    <d v="2026-03-19T00:00:00"/>
    <s v="Day 1"/>
    <x v="180"/>
    <x v="71"/>
    <x v="120"/>
    <x v="4"/>
    <x v="14"/>
    <m/>
    <s v="Shark Spotted Gully"/>
    <n v="118"/>
    <n v="7.6"/>
    <n v="7.6"/>
  </r>
  <r>
    <x v="7"/>
    <d v="2026-03-19T00:00:00"/>
    <s v="Day 1"/>
    <x v="66"/>
    <x v="58"/>
    <x v="53"/>
    <x v="2"/>
    <x v="14"/>
    <m/>
    <s v="Shark Spotted Gully"/>
    <n v="81"/>
    <n v="2.1"/>
    <n v="2.1"/>
  </r>
  <r>
    <x v="7"/>
    <d v="2026-03-19T00:00:00"/>
    <s v="Day 1"/>
    <x v="66"/>
    <x v="58"/>
    <x v="53"/>
    <x v="2"/>
    <x v="14"/>
    <s v="Kob"/>
    <m/>
    <n v="49"/>
    <n v="1.2"/>
    <n v="1.2"/>
  </r>
  <r>
    <x v="7"/>
    <d v="2026-03-19T00:00:00"/>
    <s v="Day 1"/>
    <x v="66"/>
    <x v="58"/>
    <x v="53"/>
    <x v="2"/>
    <x v="14"/>
    <m/>
    <m/>
    <m/>
    <s v=""/>
    <s v=""/>
  </r>
  <r>
    <x v="7"/>
    <d v="2026-03-19T00:00:00"/>
    <s v="Day 1"/>
    <x v="66"/>
    <x v="58"/>
    <x v="53"/>
    <x v="2"/>
    <x v="14"/>
    <m/>
    <s v="Shark Spotted Gully"/>
    <n v="95"/>
    <n v="3.6"/>
    <n v="3.6"/>
  </r>
  <r>
    <x v="7"/>
    <d v="2026-03-19T00:00:00"/>
    <s v="Day 1"/>
    <x v="66"/>
    <x v="58"/>
    <x v="53"/>
    <x v="2"/>
    <x v="14"/>
    <m/>
    <s v="Shark Hound Smooth"/>
    <n v="83"/>
    <n v="1.9"/>
    <n v="1.9"/>
  </r>
  <r>
    <x v="7"/>
    <d v="2026-03-19T00:00:00"/>
    <s v="Day 1"/>
    <x v="66"/>
    <x v="58"/>
    <x v="53"/>
    <x v="2"/>
    <x v="14"/>
    <m/>
    <s v="Shark Spotted Gully"/>
    <n v="78"/>
    <n v="1.9"/>
    <n v="1.9"/>
  </r>
  <r>
    <x v="7"/>
    <d v="2026-03-19T00:00:00"/>
    <s v="Day 1"/>
    <x v="66"/>
    <x v="58"/>
    <x v="53"/>
    <x v="2"/>
    <x v="14"/>
    <m/>
    <s v="Shark Spotted Gully"/>
    <n v="110"/>
    <n v="6"/>
    <n v="6"/>
  </r>
  <r>
    <x v="7"/>
    <d v="2026-03-19T00:00:00"/>
    <s v="Day 1"/>
    <x v="66"/>
    <x v="58"/>
    <x v="53"/>
    <x v="2"/>
    <x v="14"/>
    <m/>
    <s v="Elephantfish"/>
    <n v="66"/>
    <n v="2.2999999999999998"/>
    <n v="2.2999999999999998"/>
  </r>
  <r>
    <x v="7"/>
    <d v="2026-03-19T00:00:00"/>
    <s v="Day 1"/>
    <x v="63"/>
    <x v="56"/>
    <x v="50"/>
    <x v="2"/>
    <x v="14"/>
    <m/>
    <s v="Shark Hound Smooth"/>
    <n v="111"/>
    <n v="5.3"/>
    <n v="5.3"/>
  </r>
  <r>
    <x v="7"/>
    <d v="2026-03-19T00:00:00"/>
    <s v="Day 1"/>
    <x v="63"/>
    <x v="56"/>
    <x v="50"/>
    <x v="2"/>
    <x v="14"/>
    <m/>
    <s v="Shark Hound Smooth"/>
    <n v="77"/>
    <n v="1.5"/>
    <n v="1.5"/>
  </r>
  <r>
    <x v="7"/>
    <d v="2026-03-19T00:00:00"/>
    <s v="Day 1"/>
    <x v="63"/>
    <x v="56"/>
    <x v="50"/>
    <x v="2"/>
    <x v="14"/>
    <m/>
    <s v="Shark Hound Smooth"/>
    <n v="108"/>
    <n v="4.8"/>
    <n v="4.8"/>
  </r>
  <r>
    <x v="7"/>
    <d v="2026-03-19T00:00:00"/>
    <s v="Day 1"/>
    <x v="63"/>
    <x v="56"/>
    <x v="50"/>
    <x v="2"/>
    <x v="14"/>
    <m/>
    <s v="Shark Spotted Gully"/>
    <n v="150"/>
    <n v="17.399999999999999"/>
    <n v="17.399999999999999"/>
  </r>
  <r>
    <x v="7"/>
    <d v="2026-03-19T00:00:00"/>
    <s v="Day 1"/>
    <x v="63"/>
    <x v="56"/>
    <x v="50"/>
    <x v="2"/>
    <x v="14"/>
    <m/>
    <s v="Shark Spotted Gully"/>
    <n v="127"/>
    <n v="9.8000000000000007"/>
    <n v="9.8000000000000007"/>
  </r>
  <r>
    <x v="7"/>
    <d v="2026-03-19T00:00:00"/>
    <s v="Day 1"/>
    <x v="181"/>
    <x v="162"/>
    <x v="121"/>
    <x v="4"/>
    <x v="14"/>
    <m/>
    <s v="Shark Hound Smooth"/>
    <n v="112"/>
    <n v="5.5"/>
    <n v="5.5"/>
  </r>
  <r>
    <x v="7"/>
    <d v="2026-03-19T00:00:00"/>
    <s v="Day 1"/>
    <x v="182"/>
    <x v="163"/>
    <x v="122"/>
    <x v="4"/>
    <x v="14"/>
    <m/>
    <s v="Shark Hound Smooth"/>
    <n v="92"/>
    <n v="2.8"/>
    <n v="2.8"/>
  </r>
  <r>
    <x v="7"/>
    <d v="2026-03-19T00:00:00"/>
    <s v="Day 1"/>
    <x v="182"/>
    <x v="163"/>
    <x v="122"/>
    <x v="4"/>
    <x v="14"/>
    <m/>
    <s v="Shark Spotted Gully"/>
    <n v="145"/>
    <n v="15.5"/>
    <n v="15.5"/>
  </r>
  <r>
    <x v="7"/>
    <d v="2026-03-19T00:00:00"/>
    <s v="Day 1"/>
    <x v="182"/>
    <x v="163"/>
    <x v="122"/>
    <x v="4"/>
    <x v="14"/>
    <m/>
    <s v="Shark Hound Smooth"/>
    <n v="81"/>
    <n v="1.8"/>
    <n v="1.8"/>
  </r>
  <r>
    <x v="7"/>
    <d v="2026-03-19T00:00:00"/>
    <s v="Day 1"/>
    <x v="182"/>
    <x v="163"/>
    <x v="122"/>
    <x v="4"/>
    <x v="14"/>
    <m/>
    <s v="Shark Hound Smooth"/>
    <n v="70"/>
    <n v="1.1000000000000001"/>
    <n v="1.1000000000000001"/>
  </r>
  <r>
    <x v="7"/>
    <d v="2026-03-19T00:00:00"/>
    <s v="Day 1"/>
    <x v="67"/>
    <x v="59"/>
    <x v="48"/>
    <x v="2"/>
    <x v="14"/>
    <m/>
    <s v="Shark Spotted Gully"/>
    <n v="82"/>
    <n v="2.2000000000000002"/>
    <n v="2.2000000000000002"/>
  </r>
  <r>
    <x v="7"/>
    <d v="2026-03-19T00:00:00"/>
    <s v="Day 1"/>
    <x v="67"/>
    <x v="59"/>
    <x v="48"/>
    <x v="2"/>
    <x v="14"/>
    <m/>
    <s v="Shark Spotted Gully"/>
    <n v="78"/>
    <n v="1.9"/>
    <n v="1.9"/>
  </r>
  <r>
    <x v="7"/>
    <d v="2026-03-19T00:00:00"/>
    <s v="Day 1"/>
    <x v="67"/>
    <x v="59"/>
    <x v="48"/>
    <x v="2"/>
    <x v="14"/>
    <m/>
    <s v="Shark Spotted Gully"/>
    <n v="92"/>
    <n v="3.3"/>
    <n v="3.3"/>
  </r>
  <r>
    <x v="7"/>
    <d v="2026-03-19T00:00:00"/>
    <s v="Day 1"/>
    <x v="67"/>
    <x v="59"/>
    <x v="48"/>
    <x v="2"/>
    <x v="14"/>
    <m/>
    <s v="Shark Spotted Gully"/>
    <n v="145"/>
    <n v="15.5"/>
    <n v="15.5"/>
  </r>
  <r>
    <x v="7"/>
    <d v="2026-03-19T00:00:00"/>
    <s v="Day 1"/>
    <x v="67"/>
    <x v="59"/>
    <x v="48"/>
    <x v="2"/>
    <x v="14"/>
    <m/>
    <s v="Shark Spotted Gully"/>
    <n v="158"/>
    <n v="20.8"/>
    <n v="20.8"/>
  </r>
  <r>
    <x v="7"/>
    <d v="2026-03-19T00:00:00"/>
    <s v="Day 1"/>
    <x v="67"/>
    <x v="59"/>
    <x v="48"/>
    <x v="2"/>
    <x v="14"/>
    <m/>
    <s v="Shark Spotted Gully"/>
    <n v="99"/>
    <n v="4.2"/>
    <n v="4.2"/>
  </r>
  <r>
    <x v="7"/>
    <d v="2026-03-19T00:00:00"/>
    <s v="Day 1"/>
    <x v="183"/>
    <x v="164"/>
    <x v="123"/>
    <x v="3"/>
    <x v="14"/>
    <m/>
    <s v="Shark Spotted Gully"/>
    <n v="86"/>
    <n v="2.6"/>
    <n v="2.6"/>
  </r>
  <r>
    <x v="7"/>
    <d v="2026-03-19T00:00:00"/>
    <s v="Day 1"/>
    <x v="183"/>
    <x v="164"/>
    <x v="123"/>
    <x v="3"/>
    <x v="14"/>
    <m/>
    <s v="Shark Hound Smooth"/>
    <n v="120"/>
    <n v="7"/>
    <n v="7"/>
  </r>
  <r>
    <x v="7"/>
    <d v="2026-03-19T00:00:00"/>
    <s v="Day 1"/>
    <x v="183"/>
    <x v="164"/>
    <x v="123"/>
    <x v="3"/>
    <x v="14"/>
    <m/>
    <s v="Shark Spotted Gully"/>
    <n v="105"/>
    <n v="5.0999999999999996"/>
    <n v="5.0999999999999996"/>
  </r>
  <r>
    <x v="7"/>
    <d v="2026-03-19T00:00:00"/>
    <s v="Day 1"/>
    <x v="183"/>
    <x v="164"/>
    <x v="123"/>
    <x v="3"/>
    <x v="14"/>
    <m/>
    <s v="Shark Hound Smooth"/>
    <n v="68"/>
    <n v="1"/>
    <n v="1"/>
  </r>
  <r>
    <x v="7"/>
    <d v="2026-03-19T00:00:00"/>
    <s v="Day 1"/>
    <x v="183"/>
    <x v="164"/>
    <x v="123"/>
    <x v="3"/>
    <x v="14"/>
    <m/>
    <s v="Shark Hound Smooth"/>
    <n v="83"/>
    <n v="1.9"/>
    <n v="1.9"/>
  </r>
  <r>
    <x v="7"/>
    <d v="2026-03-19T00:00:00"/>
    <s v="Day 1"/>
    <x v="184"/>
    <x v="165"/>
    <x v="123"/>
    <x v="9"/>
    <x v="14"/>
    <m/>
    <s v="Ray Bull / Eagle"/>
    <n v="53"/>
    <n v="2.7"/>
    <n v="2.7"/>
  </r>
  <r>
    <x v="7"/>
    <d v="2026-03-19T00:00:00"/>
    <s v="Day 1"/>
    <x v="185"/>
    <x v="166"/>
    <x v="39"/>
    <x v="9"/>
    <x v="14"/>
    <m/>
    <s v="Guitarfish - Lesser"/>
    <n v="71"/>
    <n v="1.3"/>
    <n v="1.3"/>
  </r>
  <r>
    <x v="7"/>
    <d v="2026-03-19T00:00:00"/>
    <s v="Day 1"/>
    <x v="59"/>
    <x v="52"/>
    <x v="48"/>
    <x v="9"/>
    <x v="14"/>
    <m/>
    <s v="Shark Spotted Gully"/>
    <n v="157"/>
    <n v="20.399999999999999"/>
    <n v="20.399999999999999"/>
  </r>
  <r>
    <x v="7"/>
    <d v="2026-03-19T00:00:00"/>
    <s v="Day 1"/>
    <x v="59"/>
    <x v="52"/>
    <x v="48"/>
    <x v="9"/>
    <x v="14"/>
    <m/>
    <s v="Shark Spotted Gully"/>
    <n v="107"/>
    <n v="5.5"/>
    <n v="5.5"/>
  </r>
  <r>
    <x v="7"/>
    <d v="2026-03-19T00:00:00"/>
    <s v="Day 1"/>
    <x v="107"/>
    <x v="96"/>
    <x v="82"/>
    <x v="3"/>
    <x v="19"/>
    <m/>
    <s v="Shark Spotted Gully"/>
    <n v="107"/>
    <n v="5.5"/>
    <n v="5.5"/>
  </r>
  <r>
    <x v="7"/>
    <d v="2026-03-19T00:00:00"/>
    <s v="Day 1"/>
    <x v="107"/>
    <x v="96"/>
    <x v="82"/>
    <x v="3"/>
    <x v="19"/>
    <m/>
    <s v="Shark Spotted Gully"/>
    <n v="81"/>
    <n v="2.1"/>
    <n v="2.1"/>
  </r>
  <r>
    <x v="7"/>
    <d v="2026-03-19T00:00:00"/>
    <s v="Day 1"/>
    <x v="107"/>
    <x v="96"/>
    <x v="82"/>
    <x v="3"/>
    <x v="19"/>
    <m/>
    <s v="Shark Spotted Gully"/>
    <n v="87"/>
    <n v="2.7"/>
    <n v="2.7"/>
  </r>
  <r>
    <x v="7"/>
    <d v="2026-03-19T00:00:00"/>
    <s v="Day 1"/>
    <x v="107"/>
    <x v="96"/>
    <x v="82"/>
    <x v="3"/>
    <x v="19"/>
    <m/>
    <s v="Shark Spotted Gully"/>
    <n v="159"/>
    <n v="21.3"/>
    <n v="21.3"/>
  </r>
  <r>
    <x v="7"/>
    <d v="2026-03-19T00:00:00"/>
    <s v="Day 1"/>
    <x v="107"/>
    <x v="96"/>
    <x v="82"/>
    <x v="3"/>
    <x v="19"/>
    <m/>
    <s v="Guitarfish - Lesser"/>
    <n v="85"/>
    <n v="2.2000000000000002"/>
    <n v="2.2000000000000002"/>
  </r>
  <r>
    <x v="7"/>
    <d v="2026-03-19T00:00:00"/>
    <s v="Day 1"/>
    <x v="107"/>
    <x v="96"/>
    <x v="82"/>
    <x v="3"/>
    <x v="19"/>
    <m/>
    <s v="Guitarfish - Lesser"/>
    <n v="81"/>
    <n v="1.9"/>
    <n v="1.9"/>
  </r>
  <r>
    <x v="7"/>
    <d v="2026-03-19T00:00:00"/>
    <s v="Day 1"/>
    <x v="110"/>
    <x v="98"/>
    <x v="85"/>
    <x v="10"/>
    <x v="19"/>
    <m/>
    <s v="Shark Spotted Gully"/>
    <n v="117"/>
    <n v="7.4"/>
    <n v="7.4"/>
  </r>
  <r>
    <x v="7"/>
    <d v="2026-03-19T00:00:00"/>
    <s v="Day 1"/>
    <x v="110"/>
    <x v="98"/>
    <x v="85"/>
    <x v="10"/>
    <x v="19"/>
    <m/>
    <s v="Shark Spotted Gully"/>
    <n v="120"/>
    <n v="8.1"/>
    <n v="8.1"/>
  </r>
  <r>
    <x v="7"/>
    <d v="2026-03-19T00:00:00"/>
    <s v="Day 1"/>
    <x v="110"/>
    <x v="98"/>
    <x v="85"/>
    <x v="10"/>
    <x v="19"/>
    <m/>
    <s v="Shark Spotted Gully"/>
    <n v="112"/>
    <n v="6.4"/>
    <n v="6.4"/>
  </r>
  <r>
    <x v="7"/>
    <d v="2026-03-19T00:00:00"/>
    <s v="Day 1"/>
    <x v="110"/>
    <x v="98"/>
    <x v="85"/>
    <x v="10"/>
    <x v="19"/>
    <m/>
    <s v="Shark Spotted Gully"/>
    <n v="96"/>
    <n v="3.8"/>
    <n v="3.8"/>
  </r>
  <r>
    <x v="7"/>
    <d v="2026-03-19T00:00:00"/>
    <s v="Day 1"/>
    <x v="110"/>
    <x v="98"/>
    <x v="85"/>
    <x v="10"/>
    <x v="19"/>
    <m/>
    <s v="Shark Spotted Gully"/>
    <n v="136"/>
    <n v="12.4"/>
    <n v="12.4"/>
  </r>
  <r>
    <x v="7"/>
    <d v="2026-03-19T00:00:00"/>
    <s v="Day 1"/>
    <x v="110"/>
    <x v="98"/>
    <x v="85"/>
    <x v="10"/>
    <x v="19"/>
    <m/>
    <s v="Shark Hound Smooth"/>
    <n v="85"/>
    <n v="2.1"/>
    <n v="2.1"/>
  </r>
  <r>
    <x v="7"/>
    <d v="2026-03-19T00:00:00"/>
    <s v="Day 1"/>
    <x v="110"/>
    <x v="98"/>
    <x v="85"/>
    <x v="10"/>
    <x v="19"/>
    <m/>
    <s v="Shark Spotted Gully"/>
    <n v="146"/>
    <n v="15.9"/>
    <n v="15.9"/>
  </r>
  <r>
    <x v="7"/>
    <d v="2026-03-19T00:00:00"/>
    <s v="Day 1"/>
    <x v="104"/>
    <x v="93"/>
    <x v="79"/>
    <x v="2"/>
    <x v="19"/>
    <m/>
    <s v="Shark Hound Smooth"/>
    <n v="92"/>
    <n v="2.8"/>
    <n v="2.8"/>
  </r>
  <r>
    <x v="7"/>
    <d v="2026-03-19T00:00:00"/>
    <s v="Day 1"/>
    <x v="104"/>
    <x v="93"/>
    <x v="79"/>
    <x v="2"/>
    <x v="19"/>
    <m/>
    <s v="Shark Spotted Gully"/>
    <n v="148"/>
    <n v="16.600000000000001"/>
    <n v="16.600000000000001"/>
  </r>
  <r>
    <x v="7"/>
    <d v="2026-03-19T00:00:00"/>
    <s v="Day 1"/>
    <x v="104"/>
    <x v="93"/>
    <x v="79"/>
    <x v="2"/>
    <x v="19"/>
    <m/>
    <s v="Shark Spotted Gully"/>
    <n v="150"/>
    <n v="17.399999999999999"/>
    <n v="17.399999999999999"/>
  </r>
  <r>
    <x v="7"/>
    <d v="2026-03-19T00:00:00"/>
    <s v="Day 1"/>
    <x v="104"/>
    <x v="93"/>
    <x v="79"/>
    <x v="2"/>
    <x v="19"/>
    <m/>
    <s v="Shark Hound Smooth"/>
    <n v="127"/>
    <n v="8.5"/>
    <n v="8.5"/>
  </r>
  <r>
    <x v="7"/>
    <d v="2026-03-19T00:00:00"/>
    <s v="Day 1"/>
    <x v="164"/>
    <x v="146"/>
    <x v="111"/>
    <x v="3"/>
    <x v="19"/>
    <m/>
    <s v="Shark Spotted Gully"/>
    <n v="92"/>
    <n v="3.3"/>
    <n v="3.3"/>
  </r>
  <r>
    <x v="7"/>
    <d v="2026-03-19T00:00:00"/>
    <s v="Day 1"/>
    <x v="164"/>
    <x v="146"/>
    <x v="111"/>
    <x v="3"/>
    <x v="19"/>
    <m/>
    <s v="Ray Blue (Female)"/>
    <n v="30"/>
    <n v="1"/>
    <n v="1"/>
  </r>
  <r>
    <x v="7"/>
    <d v="2026-03-19T00:00:00"/>
    <s v="Day 1"/>
    <x v="164"/>
    <x v="146"/>
    <x v="111"/>
    <x v="3"/>
    <x v="19"/>
    <m/>
    <s v="Guitarfish - Lesser"/>
    <n v="87"/>
    <n v="2.4"/>
    <n v="2.4"/>
  </r>
  <r>
    <x v="7"/>
    <d v="2026-03-19T00:00:00"/>
    <s v="Day 1"/>
    <x v="164"/>
    <x v="146"/>
    <x v="111"/>
    <x v="3"/>
    <x v="19"/>
    <m/>
    <s v="Shark Spotted Gully"/>
    <n v="119"/>
    <n v="7.9"/>
    <n v="7.9"/>
  </r>
  <r>
    <x v="7"/>
    <d v="2026-03-19T00:00:00"/>
    <s v="Day 1"/>
    <x v="164"/>
    <x v="146"/>
    <x v="111"/>
    <x v="3"/>
    <x v="19"/>
    <m/>
    <s v="Shark Spotted Gully"/>
    <n v="84"/>
    <n v="2.4"/>
    <n v="2.4"/>
  </r>
  <r>
    <x v="7"/>
    <d v="2026-03-19T00:00:00"/>
    <s v="Day 1"/>
    <x v="163"/>
    <x v="145"/>
    <x v="110"/>
    <x v="4"/>
    <x v="19"/>
    <m/>
    <s v="Shark Spotted Gully"/>
    <n v="147"/>
    <n v="16.2"/>
    <n v="16.2"/>
  </r>
  <r>
    <x v="7"/>
    <d v="2026-03-19T00:00:00"/>
    <s v="Day 1"/>
    <x v="163"/>
    <x v="145"/>
    <x v="110"/>
    <x v="4"/>
    <x v="19"/>
    <m/>
    <s v="Shark Hound Smooth"/>
    <n v="99"/>
    <n v="3.6"/>
    <n v="3.6"/>
  </r>
  <r>
    <x v="7"/>
    <d v="2026-03-19T00:00:00"/>
    <s v="Day 1"/>
    <x v="163"/>
    <x v="145"/>
    <x v="110"/>
    <x v="4"/>
    <x v="19"/>
    <m/>
    <s v="Shark Spotted Gully"/>
    <n v="98"/>
    <n v="4"/>
    <n v="4"/>
  </r>
  <r>
    <x v="7"/>
    <d v="2026-03-19T00:00:00"/>
    <s v="Day 1"/>
    <x v="163"/>
    <x v="145"/>
    <x v="110"/>
    <x v="4"/>
    <x v="19"/>
    <m/>
    <s v="Shark Spotted Gully"/>
    <n v="91"/>
    <n v="3.1"/>
    <n v="3.1"/>
  </r>
  <r>
    <x v="7"/>
    <d v="2026-03-19T00:00:00"/>
    <s v="Day 1"/>
    <x v="163"/>
    <x v="145"/>
    <x v="110"/>
    <x v="4"/>
    <x v="19"/>
    <m/>
    <s v="Shark Spotted Gully"/>
    <n v="158"/>
    <n v="20.8"/>
    <n v="20.8"/>
  </r>
  <r>
    <x v="7"/>
    <d v="2026-03-19T00:00:00"/>
    <s v="Day 1"/>
    <x v="163"/>
    <x v="145"/>
    <x v="110"/>
    <x v="4"/>
    <x v="19"/>
    <m/>
    <s v="Shark Spotted Gully"/>
    <n v="132"/>
    <n v="11.2"/>
    <n v="11.2"/>
  </r>
  <r>
    <x v="7"/>
    <d v="2026-03-19T00:00:00"/>
    <s v="Day 1"/>
    <x v="163"/>
    <x v="145"/>
    <x v="110"/>
    <x v="4"/>
    <x v="19"/>
    <m/>
    <s v="Shark Hound Smooth"/>
    <n v="79"/>
    <n v="1.6"/>
    <n v="1.6"/>
  </r>
  <r>
    <x v="7"/>
    <d v="2026-03-19T00:00:00"/>
    <s v="Day 1"/>
    <x v="135"/>
    <x v="121"/>
    <x v="96"/>
    <x v="10"/>
    <x v="19"/>
    <m/>
    <s v="Shark Spotted Gully"/>
    <n v="129"/>
    <n v="10.4"/>
    <n v="10.4"/>
  </r>
  <r>
    <x v="7"/>
    <d v="2026-03-19T00:00:00"/>
    <s v="Day 1"/>
    <x v="135"/>
    <x v="121"/>
    <x v="96"/>
    <x v="10"/>
    <x v="19"/>
    <m/>
    <s v="Elephantfish"/>
    <n v="67"/>
    <n v="2.4"/>
    <n v="2.4"/>
  </r>
  <r>
    <x v="7"/>
    <d v="2026-03-19T00:00:00"/>
    <s v="Day 1"/>
    <x v="135"/>
    <x v="121"/>
    <x v="96"/>
    <x v="10"/>
    <x v="19"/>
    <m/>
    <s v="Elephantfish"/>
    <n v="73"/>
    <n v="3.1"/>
    <n v="3.1"/>
  </r>
  <r>
    <x v="7"/>
    <d v="2026-03-19T00:00:00"/>
    <s v="Day 1"/>
    <x v="135"/>
    <x v="121"/>
    <x v="96"/>
    <x v="10"/>
    <x v="19"/>
    <m/>
    <s v="Guitarfish - Lesser"/>
    <n v="69"/>
    <n v="1.2"/>
    <n v="1.2"/>
  </r>
  <r>
    <x v="7"/>
    <d v="2026-03-19T00:00:00"/>
    <s v="Day 1"/>
    <x v="135"/>
    <x v="121"/>
    <x v="96"/>
    <x v="10"/>
    <x v="19"/>
    <m/>
    <s v="Guitarfish - Lesser"/>
    <n v="75"/>
    <n v="1.5"/>
    <n v="1.5"/>
  </r>
  <r>
    <x v="7"/>
    <d v="2026-03-19T00:00:00"/>
    <s v="Day 1"/>
    <x v="106"/>
    <x v="95"/>
    <x v="81"/>
    <x v="2"/>
    <x v="19"/>
    <m/>
    <s v="Shark Spotted Gully"/>
    <n v="92"/>
    <n v="3.3"/>
    <n v="3.3"/>
  </r>
  <r>
    <x v="7"/>
    <d v="2026-03-19T00:00:00"/>
    <s v="Day 1"/>
    <x v="106"/>
    <x v="95"/>
    <x v="81"/>
    <x v="2"/>
    <x v="19"/>
    <m/>
    <s v="Shark Hound Smooth"/>
    <n v="81"/>
    <n v="1.8"/>
    <n v="1.8"/>
  </r>
  <r>
    <x v="7"/>
    <d v="2026-03-19T00:00:00"/>
    <s v="Day 1"/>
    <x v="106"/>
    <x v="95"/>
    <x v="81"/>
    <x v="2"/>
    <x v="19"/>
    <m/>
    <s v="Shark Hound Smooth"/>
    <n v="95"/>
    <n v="3.1"/>
    <n v="3.1"/>
  </r>
  <r>
    <x v="7"/>
    <d v="2026-03-19T00:00:00"/>
    <s v="Day 1"/>
    <x v="106"/>
    <x v="95"/>
    <x v="81"/>
    <x v="2"/>
    <x v="19"/>
    <m/>
    <s v="Ray Bull / Eagle"/>
    <n v="51"/>
    <n v="2.4"/>
    <n v="2.4"/>
  </r>
  <r>
    <x v="7"/>
    <d v="2026-03-19T00:00:00"/>
    <s v="Day 1"/>
    <x v="186"/>
    <x v="103"/>
    <x v="124"/>
    <x v="9"/>
    <x v="19"/>
    <m/>
    <s v="Shark Hound Smooth"/>
    <n v="129"/>
    <n v="9"/>
    <n v="9"/>
  </r>
  <r>
    <x v="7"/>
    <d v="2026-03-19T00:00:00"/>
    <s v="Day 1"/>
    <x v="186"/>
    <x v="103"/>
    <x v="124"/>
    <x v="9"/>
    <x v="19"/>
    <m/>
    <s v="Shark Hound Smooth"/>
    <n v="91"/>
    <n v="2.7"/>
    <n v="2.7"/>
  </r>
  <r>
    <x v="7"/>
    <d v="2026-03-19T00:00:00"/>
    <s v="Day 1"/>
    <x v="186"/>
    <x v="103"/>
    <x v="124"/>
    <x v="9"/>
    <x v="19"/>
    <m/>
    <s v="Elephantfish"/>
    <n v="75"/>
    <n v="3.4"/>
    <n v="3.4"/>
  </r>
  <r>
    <x v="7"/>
    <d v="2026-03-19T00:00:00"/>
    <s v="Day 1"/>
    <x v="186"/>
    <x v="103"/>
    <x v="124"/>
    <x v="9"/>
    <x v="19"/>
    <m/>
    <s v="Shark Hound Smooth"/>
    <n v="71"/>
    <n v="1.1000000000000001"/>
    <n v="1.1000000000000001"/>
  </r>
  <r>
    <x v="7"/>
    <d v="2026-03-19T00:00:00"/>
    <s v="Day 1"/>
    <x v="166"/>
    <x v="148"/>
    <x v="112"/>
    <x v="9"/>
    <x v="19"/>
    <m/>
    <s v="Shark Spotted Gully"/>
    <n v="110"/>
    <n v="6"/>
    <n v="6"/>
  </r>
  <r>
    <x v="7"/>
    <d v="2026-03-19T00:00:00"/>
    <s v="Day 1"/>
    <x v="112"/>
    <x v="100"/>
    <x v="86"/>
    <x v="11"/>
    <x v="19"/>
    <m/>
    <s v="Shark Spotted Gully"/>
    <n v="117"/>
    <n v="7.4"/>
    <n v="7.4"/>
  </r>
  <r>
    <x v="7"/>
    <d v="2026-03-19T00:00:00"/>
    <s v="Day 1"/>
    <x v="112"/>
    <x v="100"/>
    <x v="86"/>
    <x v="11"/>
    <x v="19"/>
    <m/>
    <s v="Shark Spotted Gully"/>
    <n v="117"/>
    <n v="7.4"/>
    <n v="7.4"/>
  </r>
  <r>
    <x v="7"/>
    <d v="2026-03-19T00:00:00"/>
    <s v="Day 1"/>
    <x v="112"/>
    <x v="100"/>
    <x v="86"/>
    <x v="11"/>
    <x v="19"/>
    <m/>
    <s v="Shark Hound Smooth"/>
    <n v="70"/>
    <n v="1.1000000000000001"/>
    <n v="1.1000000000000001"/>
  </r>
  <r>
    <x v="7"/>
    <d v="2026-03-19T00:00:00"/>
    <s v="Day 1"/>
    <x v="111"/>
    <x v="99"/>
    <x v="82"/>
    <x v="0"/>
    <x v="19"/>
    <m/>
    <s v="Shark Spotted Gully"/>
    <n v="130"/>
    <n v="10.7"/>
    <n v="10.7"/>
  </r>
  <r>
    <x v="7"/>
    <d v="2026-03-19T00:00:00"/>
    <s v="Day 1"/>
    <x v="111"/>
    <x v="99"/>
    <x v="82"/>
    <x v="0"/>
    <x v="19"/>
    <m/>
    <s v="Catfish - Sea Black"/>
    <n v="41"/>
    <n v="1.1000000000000001"/>
    <n v="1.1000000000000001"/>
  </r>
  <r>
    <x v="7"/>
    <d v="2026-03-19T00:00:00"/>
    <s v="Day 1"/>
    <x v="165"/>
    <x v="147"/>
    <x v="41"/>
    <x v="0"/>
    <x v="19"/>
    <m/>
    <s v="Guitarfish - Lesser"/>
    <n v="67"/>
    <n v="1.1000000000000001"/>
    <n v="1.1000000000000001"/>
  </r>
  <r>
    <x v="7"/>
    <d v="2026-03-19T00:00:00"/>
    <s v="Day 1"/>
    <x v="165"/>
    <x v="147"/>
    <x v="41"/>
    <x v="0"/>
    <x v="19"/>
    <m/>
    <s v="Shark Spotted Gully"/>
    <n v="152"/>
    <n v="18.2"/>
    <n v="18.2"/>
  </r>
  <r>
    <x v="7"/>
    <d v="2026-03-19T00:00:00"/>
    <s v="Day 1"/>
    <x v="165"/>
    <x v="147"/>
    <x v="41"/>
    <x v="0"/>
    <x v="19"/>
    <m/>
    <s v="Catfish - Sea Black"/>
    <n v="41"/>
    <n v="1.1000000000000001"/>
    <n v="1.1000000000000001"/>
  </r>
  <r>
    <x v="7"/>
    <d v="2026-03-19T00:00:00"/>
    <s v="Day 1"/>
    <x v="187"/>
    <x v="167"/>
    <x v="125"/>
    <x v="6"/>
    <x v="19"/>
    <m/>
    <s v="Shark Spotted Gully"/>
    <n v="82"/>
    <n v="2.2000000000000002"/>
    <n v="2.2000000000000002"/>
  </r>
  <r>
    <x v="7"/>
    <d v="2026-03-19T00:00:00"/>
    <s v="Day 1"/>
    <x v="188"/>
    <x v="168"/>
    <x v="34"/>
    <x v="9"/>
    <x v="8"/>
    <m/>
    <s v="Shark Hound Smooth"/>
    <n v="78"/>
    <n v="1.5"/>
    <n v="1.5"/>
  </r>
  <r>
    <x v="7"/>
    <d v="2026-03-19T00:00:00"/>
    <s v="Day 1"/>
    <x v="188"/>
    <x v="168"/>
    <x v="34"/>
    <x v="9"/>
    <x v="8"/>
    <m/>
    <s v="Shark Hound Smooth"/>
    <n v="85"/>
    <n v="2.1"/>
    <n v="2.1"/>
  </r>
  <r>
    <x v="7"/>
    <d v="2026-03-19T00:00:00"/>
    <s v="Day 1"/>
    <x v="188"/>
    <x v="168"/>
    <x v="34"/>
    <x v="9"/>
    <x v="8"/>
    <m/>
    <s v="Ray Bull / Eagle"/>
    <n v="46"/>
    <n v="1.7"/>
    <n v="1.7"/>
  </r>
  <r>
    <x v="7"/>
    <d v="2026-03-19T00:00:00"/>
    <s v="Day 1"/>
    <x v="188"/>
    <x v="168"/>
    <x v="34"/>
    <x v="9"/>
    <x v="8"/>
    <m/>
    <s v="Ray Bull / Eagle"/>
    <n v="49"/>
    <n v="2.1"/>
    <n v="2.1"/>
  </r>
  <r>
    <x v="7"/>
    <d v="2026-03-19T00:00:00"/>
    <s v="Day 1"/>
    <x v="147"/>
    <x v="131"/>
    <x v="36"/>
    <x v="9"/>
    <x v="8"/>
    <m/>
    <m/>
    <m/>
    <s v=""/>
    <s v=""/>
  </r>
  <r>
    <x v="7"/>
    <d v="2026-03-19T00:00:00"/>
    <s v="Day 1"/>
    <x v="46"/>
    <x v="40"/>
    <x v="38"/>
    <x v="2"/>
    <x v="8"/>
    <m/>
    <s v="Shark Hound Smooth"/>
    <n v="84"/>
    <n v="2"/>
    <n v="2"/>
  </r>
  <r>
    <x v="7"/>
    <d v="2026-03-19T00:00:00"/>
    <s v="Day 1"/>
    <x v="46"/>
    <x v="40"/>
    <x v="38"/>
    <x v="2"/>
    <x v="8"/>
    <m/>
    <s v="Shark Spotted Gully"/>
    <n v="115"/>
    <n v="7"/>
    <n v="7"/>
  </r>
  <r>
    <x v="7"/>
    <d v="2026-03-19T00:00:00"/>
    <s v="Day 1"/>
    <x v="46"/>
    <x v="40"/>
    <x v="38"/>
    <x v="2"/>
    <x v="8"/>
    <m/>
    <s v="Shark Spotted Gully"/>
    <n v="88"/>
    <n v="2.8"/>
    <n v="2.8"/>
  </r>
  <r>
    <x v="7"/>
    <d v="2026-03-19T00:00:00"/>
    <s v="Day 1"/>
    <x v="108"/>
    <x v="97"/>
    <x v="83"/>
    <x v="3"/>
    <x v="8"/>
    <m/>
    <s v="Shark Hound Smooth"/>
    <n v="117"/>
    <n v="6.4"/>
    <n v="6.4"/>
  </r>
  <r>
    <x v="7"/>
    <d v="2026-03-19T00:00:00"/>
    <s v="Day 1"/>
    <x v="108"/>
    <x v="97"/>
    <x v="83"/>
    <x v="3"/>
    <x v="8"/>
    <m/>
    <s v="Shark Spotted Gully"/>
    <n v="151"/>
    <n v="17.8"/>
    <n v="17.8"/>
  </r>
  <r>
    <x v="7"/>
    <d v="2026-03-19T00:00:00"/>
    <s v="Day 1"/>
    <x v="108"/>
    <x v="97"/>
    <x v="83"/>
    <x v="3"/>
    <x v="8"/>
    <m/>
    <s v="Shark Spotted Gully"/>
    <n v="168"/>
    <n v="25.7"/>
    <n v="25.7"/>
  </r>
  <r>
    <x v="7"/>
    <d v="2026-03-19T00:00:00"/>
    <s v="Day 1"/>
    <x v="146"/>
    <x v="130"/>
    <x v="102"/>
    <x v="2"/>
    <x v="8"/>
    <m/>
    <s v="Shark Spotted Gully"/>
    <n v="136"/>
    <n v="12.4"/>
    <n v="12.4"/>
  </r>
  <r>
    <x v="7"/>
    <d v="2026-03-19T00:00:00"/>
    <s v="Day 1"/>
    <x v="146"/>
    <x v="130"/>
    <x v="102"/>
    <x v="2"/>
    <x v="8"/>
    <m/>
    <s v="Shark Spotted Gully"/>
    <n v="99"/>
    <n v="4.2"/>
    <n v="4.2"/>
  </r>
  <r>
    <x v="7"/>
    <d v="2026-03-19T00:00:00"/>
    <s v="Day 1"/>
    <x v="146"/>
    <x v="130"/>
    <x v="102"/>
    <x v="2"/>
    <x v="8"/>
    <m/>
    <s v="Shark Spotted Gully"/>
    <n v="147"/>
    <n v="16.2"/>
    <n v="16.2"/>
  </r>
  <r>
    <x v="7"/>
    <d v="2026-03-19T00:00:00"/>
    <s v="Day 1"/>
    <x v="146"/>
    <x v="130"/>
    <x v="102"/>
    <x v="2"/>
    <x v="8"/>
    <m/>
    <s v="Shark Spotted Gully"/>
    <n v="129"/>
    <n v="10.4"/>
    <n v="10.4"/>
  </r>
  <r>
    <x v="7"/>
    <d v="2026-03-19T00:00:00"/>
    <s v="Day 1"/>
    <x v="146"/>
    <x v="130"/>
    <x v="102"/>
    <x v="2"/>
    <x v="8"/>
    <m/>
    <s v="Ray Bull / Eagle"/>
    <n v="58"/>
    <n v="3.5"/>
    <n v="3.5"/>
  </r>
  <r>
    <x v="7"/>
    <d v="2026-03-19T00:00:00"/>
    <s v="Day 1"/>
    <x v="146"/>
    <x v="130"/>
    <x v="102"/>
    <x v="2"/>
    <x v="8"/>
    <m/>
    <s v="Shark Spotted Gully"/>
    <n v="106"/>
    <n v="5.3"/>
    <n v="5.3"/>
  </r>
  <r>
    <x v="7"/>
    <d v="2026-03-19T00:00:00"/>
    <s v="Day 1"/>
    <x v="145"/>
    <x v="129"/>
    <x v="34"/>
    <x v="2"/>
    <x v="8"/>
    <m/>
    <s v="Shark Hound Smooth"/>
    <n v="120"/>
    <n v="7"/>
    <n v="7"/>
  </r>
  <r>
    <x v="7"/>
    <d v="2026-03-19T00:00:00"/>
    <s v="Day 1"/>
    <x v="145"/>
    <x v="129"/>
    <x v="34"/>
    <x v="2"/>
    <x v="8"/>
    <m/>
    <s v="Shark Spotted Gully"/>
    <n v="145"/>
    <n v="15.5"/>
    <n v="15.5"/>
  </r>
  <r>
    <x v="7"/>
    <d v="2026-03-19T00:00:00"/>
    <s v="Day 1"/>
    <x v="44"/>
    <x v="38"/>
    <x v="36"/>
    <x v="2"/>
    <x v="8"/>
    <m/>
    <s v="Shark Spotted Gully"/>
    <n v="137"/>
    <n v="12.8"/>
    <n v="12.8"/>
  </r>
  <r>
    <x v="7"/>
    <d v="2026-03-19T00:00:00"/>
    <s v="Day 1"/>
    <x v="44"/>
    <x v="38"/>
    <x v="36"/>
    <x v="2"/>
    <x v="8"/>
    <m/>
    <s v="Shark Spotted Gully"/>
    <n v="159"/>
    <n v="21.3"/>
    <n v="21.3"/>
  </r>
  <r>
    <x v="7"/>
    <d v="2026-03-19T00:00:00"/>
    <s v="Day 1"/>
    <x v="44"/>
    <x v="38"/>
    <x v="36"/>
    <x v="2"/>
    <x v="8"/>
    <m/>
    <s v="Guitarfish - Lesser"/>
    <n v="80"/>
    <n v="1.8"/>
    <n v="1.8"/>
  </r>
  <r>
    <x v="7"/>
    <d v="2026-03-19T00:00:00"/>
    <s v="Day 1"/>
    <x v="44"/>
    <x v="38"/>
    <x v="36"/>
    <x v="2"/>
    <x v="8"/>
    <m/>
    <s v="Shark Spotted Gully"/>
    <n v="119"/>
    <n v="7.9"/>
    <n v="7.9"/>
  </r>
  <r>
    <x v="7"/>
    <d v="2026-03-19T00:00:00"/>
    <s v="Day 1"/>
    <x v="44"/>
    <x v="38"/>
    <x v="36"/>
    <x v="2"/>
    <x v="8"/>
    <m/>
    <s v="Shark Spotted Gully"/>
    <n v="136"/>
    <n v="12.4"/>
    <n v="12.4"/>
  </r>
  <r>
    <x v="7"/>
    <d v="2026-03-19T00:00:00"/>
    <s v="Day 1"/>
    <x v="103"/>
    <x v="92"/>
    <x v="78"/>
    <x v="2"/>
    <x v="8"/>
    <m/>
    <s v="Shark Hound Smooth"/>
    <n v="84"/>
    <n v="2"/>
    <n v="2"/>
  </r>
  <r>
    <x v="7"/>
    <d v="2026-03-19T00:00:00"/>
    <s v="Day 1"/>
    <x v="103"/>
    <x v="92"/>
    <x v="78"/>
    <x v="2"/>
    <x v="8"/>
    <m/>
    <s v="Shark Spotted Gully"/>
    <n v="92"/>
    <n v="3.3"/>
    <n v="3.3"/>
  </r>
  <r>
    <x v="7"/>
    <d v="2026-03-19T00:00:00"/>
    <s v="Day 1"/>
    <x v="103"/>
    <x v="92"/>
    <x v="78"/>
    <x v="2"/>
    <x v="8"/>
    <m/>
    <s v="Shark Spotted Gully"/>
    <n v="148"/>
    <n v="16.600000000000001"/>
    <n v="16.600000000000001"/>
  </r>
  <r>
    <x v="7"/>
    <d v="2026-03-19T00:00:00"/>
    <s v="Day 1"/>
    <x v="103"/>
    <x v="92"/>
    <x v="78"/>
    <x v="2"/>
    <x v="8"/>
    <m/>
    <s v="Shark Spotted Gully"/>
    <n v="97"/>
    <n v="3.9"/>
    <n v="3.9"/>
  </r>
  <r>
    <x v="7"/>
    <d v="2026-03-19T00:00:00"/>
    <s v="Day 1"/>
    <x v="103"/>
    <x v="92"/>
    <x v="78"/>
    <x v="2"/>
    <x v="8"/>
    <m/>
    <s v="Shark Hound Smooth"/>
    <n v="74"/>
    <n v="1.3"/>
    <n v="1.3"/>
  </r>
  <r>
    <x v="7"/>
    <d v="2026-03-19T00:00:00"/>
    <s v="Day 1"/>
    <x v="48"/>
    <x v="41"/>
    <x v="36"/>
    <x v="2"/>
    <x v="8"/>
    <m/>
    <s v="Shark Spotted Gully"/>
    <n v="159"/>
    <n v="21.3"/>
    <n v="21.3"/>
  </r>
  <r>
    <x v="7"/>
    <d v="2026-03-19T00:00:00"/>
    <s v="Day 1"/>
    <x v="48"/>
    <x v="41"/>
    <x v="36"/>
    <x v="2"/>
    <x v="8"/>
    <m/>
    <s v="Guitarfish - Lesser"/>
    <n v="79"/>
    <n v="1.8"/>
    <n v="1.8"/>
  </r>
  <r>
    <x v="7"/>
    <d v="2026-03-19T00:00:00"/>
    <s v="Day 1"/>
    <x v="48"/>
    <x v="41"/>
    <x v="36"/>
    <x v="2"/>
    <x v="8"/>
    <m/>
    <s v="Shark Spotted Gully"/>
    <n v="102"/>
    <n v="4.5999999999999996"/>
    <n v="4.5999999999999996"/>
  </r>
  <r>
    <x v="7"/>
    <d v="2026-03-19T00:00:00"/>
    <s v="Day 1"/>
    <x v="48"/>
    <x v="41"/>
    <x v="36"/>
    <x v="2"/>
    <x v="8"/>
    <m/>
    <s v="Shark Spotted Gully"/>
    <n v="85"/>
    <n v="2.5"/>
    <n v="2.5"/>
  </r>
  <r>
    <x v="7"/>
    <d v="2026-03-19T00:00:00"/>
    <s v="Day 1"/>
    <x v="48"/>
    <x v="41"/>
    <x v="36"/>
    <x v="2"/>
    <x v="8"/>
    <m/>
    <s v="Shark Spotted Gully"/>
    <n v="90"/>
    <n v="3"/>
    <n v="3"/>
  </r>
  <r>
    <x v="7"/>
    <d v="2026-03-19T00:00:00"/>
    <s v="Day 1"/>
    <x v="48"/>
    <x v="41"/>
    <x v="36"/>
    <x v="2"/>
    <x v="8"/>
    <m/>
    <s v="Shark Spotted Gully"/>
    <n v="95"/>
    <n v="3.6"/>
    <n v="3.6"/>
  </r>
  <r>
    <x v="7"/>
    <d v="2026-03-19T00:00:00"/>
    <s v="Day 1"/>
    <x v="189"/>
    <x v="148"/>
    <x v="126"/>
    <x v="4"/>
    <x v="6"/>
    <m/>
    <s v="Shark Spotted Gully"/>
    <n v="146"/>
    <n v="15.9"/>
    <n v="15.9"/>
  </r>
  <r>
    <x v="7"/>
    <d v="2026-03-19T00:00:00"/>
    <s v="Day 1"/>
    <x v="189"/>
    <x v="148"/>
    <x v="126"/>
    <x v="4"/>
    <x v="6"/>
    <m/>
    <s v="Shark Spotted Gully"/>
    <n v="88"/>
    <n v="2.8"/>
    <n v="2.8"/>
  </r>
  <r>
    <x v="7"/>
    <d v="2026-03-19T00:00:00"/>
    <s v="Day 1"/>
    <x v="15"/>
    <x v="15"/>
    <x v="11"/>
    <x v="7"/>
    <x v="6"/>
    <m/>
    <s v="Shark Hound Smooth"/>
    <n v="84"/>
    <n v="2"/>
    <n v="2"/>
  </r>
  <r>
    <x v="7"/>
    <d v="2026-03-19T00:00:00"/>
    <s v="Day 1"/>
    <x v="15"/>
    <x v="15"/>
    <x v="11"/>
    <x v="7"/>
    <x v="6"/>
    <m/>
    <s v="Guitarfish - Lesser"/>
    <n v="92"/>
    <n v="2.9"/>
    <n v="2.9"/>
  </r>
  <r>
    <x v="7"/>
    <d v="2026-03-19T00:00:00"/>
    <s v="Day 1"/>
    <x v="19"/>
    <x v="19"/>
    <x v="15"/>
    <x v="5"/>
    <x v="6"/>
    <m/>
    <s v="Shark Hound Smooth"/>
    <n v="117"/>
    <n v="6.4"/>
    <n v="6.4"/>
  </r>
  <r>
    <x v="7"/>
    <d v="2026-03-19T00:00:00"/>
    <s v="Day 1"/>
    <x v="19"/>
    <x v="19"/>
    <x v="15"/>
    <x v="5"/>
    <x v="6"/>
    <m/>
    <s v="Shark Spotted Gully"/>
    <n v="121"/>
    <n v="8.3000000000000007"/>
    <n v="8.3000000000000007"/>
  </r>
  <r>
    <x v="7"/>
    <d v="2026-03-19T00:00:00"/>
    <s v="Day 1"/>
    <x v="19"/>
    <x v="19"/>
    <x v="15"/>
    <x v="5"/>
    <x v="6"/>
    <m/>
    <s v="Shark Spotted Gully"/>
    <n v="100"/>
    <n v="4.3"/>
    <n v="4.3"/>
  </r>
  <r>
    <x v="7"/>
    <d v="2026-03-19T00:00:00"/>
    <s v="Day 1"/>
    <x v="19"/>
    <x v="19"/>
    <x v="15"/>
    <x v="5"/>
    <x v="6"/>
    <m/>
    <s v="Shark Spotted Gully"/>
    <n v="76"/>
    <n v="1.7"/>
    <n v="1.7"/>
  </r>
  <r>
    <x v="7"/>
    <d v="2026-03-19T00:00:00"/>
    <s v="Day 1"/>
    <x v="19"/>
    <x v="19"/>
    <x v="15"/>
    <x v="5"/>
    <x v="6"/>
    <m/>
    <s v="Shark Spotted Gully"/>
    <n v="101"/>
    <n v="4.5"/>
    <n v="4.5"/>
  </r>
  <r>
    <x v="7"/>
    <d v="2026-03-19T00:00:00"/>
    <s v="Day 1"/>
    <x v="19"/>
    <x v="19"/>
    <x v="15"/>
    <x v="5"/>
    <x v="6"/>
    <m/>
    <s v="Guitarfish - Lesser"/>
    <n v="87"/>
    <n v="2.4"/>
    <n v="2.4"/>
  </r>
  <r>
    <x v="7"/>
    <d v="2026-03-19T00:00:00"/>
    <s v="Day 1"/>
    <x v="19"/>
    <x v="19"/>
    <x v="15"/>
    <x v="5"/>
    <x v="6"/>
    <m/>
    <s v="Shark Hound Smooth"/>
    <n v="93"/>
    <n v="2.9"/>
    <n v="2.9"/>
  </r>
  <r>
    <x v="7"/>
    <d v="2026-03-19T00:00:00"/>
    <s v="Day 1"/>
    <x v="19"/>
    <x v="19"/>
    <x v="15"/>
    <x v="5"/>
    <x v="6"/>
    <m/>
    <s v="Shark Hound Smooth"/>
    <n v="101"/>
    <n v="3.8"/>
    <n v="3.8"/>
  </r>
  <r>
    <x v="7"/>
    <d v="2026-03-19T00:00:00"/>
    <s v="Day 1"/>
    <x v="190"/>
    <x v="34"/>
    <x v="127"/>
    <x v="3"/>
    <x v="6"/>
    <m/>
    <s v="Shark Spotted Gully"/>
    <n v="107"/>
    <n v="5.5"/>
    <n v="5.5"/>
  </r>
  <r>
    <x v="7"/>
    <d v="2026-03-19T00:00:00"/>
    <s v="Day 1"/>
    <x v="190"/>
    <x v="34"/>
    <x v="127"/>
    <x v="3"/>
    <x v="6"/>
    <m/>
    <s v="Shark Spotted Gully"/>
    <n v="67"/>
    <n v="1.1000000000000001"/>
    <n v="1.1000000000000001"/>
  </r>
  <r>
    <x v="7"/>
    <d v="2026-03-19T00:00:00"/>
    <s v="Day 1"/>
    <x v="191"/>
    <x v="169"/>
    <x v="127"/>
    <x v="4"/>
    <x v="6"/>
    <m/>
    <s v="Shark Hound Smooth"/>
    <n v="85"/>
    <n v="2.1"/>
    <n v="2.1"/>
  </r>
  <r>
    <x v="7"/>
    <d v="2026-03-19T00:00:00"/>
    <s v="Day 1"/>
    <x v="192"/>
    <x v="170"/>
    <x v="18"/>
    <x v="4"/>
    <x v="6"/>
    <m/>
    <s v="Shark Spotted Gully"/>
    <n v="107"/>
    <n v="5.5"/>
    <n v="5.5"/>
  </r>
  <r>
    <x v="7"/>
    <d v="2026-03-19T00:00:00"/>
    <s v="Day 1"/>
    <x v="192"/>
    <x v="170"/>
    <x v="18"/>
    <x v="4"/>
    <x v="6"/>
    <m/>
    <s v="Shark Hound Smooth"/>
    <n v="89"/>
    <n v="2.5"/>
    <n v="2.5"/>
  </r>
  <r>
    <x v="7"/>
    <d v="2026-03-19T00:00:00"/>
    <s v="Day 1"/>
    <x v="192"/>
    <x v="170"/>
    <x v="18"/>
    <x v="4"/>
    <x v="6"/>
    <m/>
    <s v="Guitarfish - Lesser"/>
    <n v="88"/>
    <n v="2.5"/>
    <n v="2.5"/>
  </r>
  <r>
    <x v="7"/>
    <d v="2026-03-19T00:00:00"/>
    <s v="Day 1"/>
    <x v="37"/>
    <x v="22"/>
    <x v="29"/>
    <x v="2"/>
    <x v="6"/>
    <m/>
    <m/>
    <m/>
    <s v=""/>
    <s v=""/>
  </r>
  <r>
    <x v="7"/>
    <d v="2026-03-19T00:00:00"/>
    <s v="Day 1"/>
    <x v="31"/>
    <x v="30"/>
    <x v="24"/>
    <x v="4"/>
    <x v="11"/>
    <m/>
    <s v="Shark Spotted Gully"/>
    <n v="113"/>
    <n v="6.6"/>
    <n v="6.6"/>
  </r>
  <r>
    <x v="7"/>
    <d v="2026-03-19T00:00:00"/>
    <s v="Day 1"/>
    <x v="31"/>
    <x v="30"/>
    <x v="24"/>
    <x v="4"/>
    <x v="11"/>
    <m/>
    <s v="Shark Spotted Gully"/>
    <n v="88"/>
    <n v="2.8"/>
    <n v="2.8"/>
  </r>
  <r>
    <x v="7"/>
    <d v="2026-03-19T00:00:00"/>
    <s v="Day 1"/>
    <x v="31"/>
    <x v="30"/>
    <x v="24"/>
    <x v="4"/>
    <x v="11"/>
    <m/>
    <s v="Shark Spotted Gully"/>
    <n v="94"/>
    <n v="3.5"/>
    <n v="3.5"/>
  </r>
  <r>
    <x v="7"/>
    <d v="2026-03-19T00:00:00"/>
    <s v="Day 1"/>
    <x v="31"/>
    <x v="30"/>
    <x v="24"/>
    <x v="4"/>
    <x v="11"/>
    <m/>
    <s v="Shark Spotted Gully"/>
    <n v="150"/>
    <n v="17.399999999999999"/>
    <n v="17.399999999999999"/>
  </r>
  <r>
    <x v="7"/>
    <d v="2026-03-19T00:00:00"/>
    <s v="Day 1"/>
    <x v="31"/>
    <x v="30"/>
    <x v="24"/>
    <x v="4"/>
    <x v="11"/>
    <m/>
    <s v="Shark Hound Smooth"/>
    <n v="127"/>
    <n v="8.5"/>
    <n v="8.5"/>
  </r>
  <r>
    <x v="7"/>
    <d v="2026-03-19T00:00:00"/>
    <s v="Day 1"/>
    <x v="31"/>
    <x v="30"/>
    <x v="24"/>
    <x v="4"/>
    <x v="11"/>
    <m/>
    <s v="Shark Spotted Gully"/>
    <n v="130"/>
    <n v="10.7"/>
    <n v="10.7"/>
  </r>
  <r>
    <x v="7"/>
    <d v="2026-03-19T00:00:00"/>
    <s v="Day 1"/>
    <x v="31"/>
    <x v="30"/>
    <x v="24"/>
    <x v="4"/>
    <x v="11"/>
    <m/>
    <s v="Shark Spotted Gully"/>
    <n v="103"/>
    <n v="4.8"/>
    <n v="4.8"/>
  </r>
  <r>
    <x v="7"/>
    <d v="2026-03-19T00:00:00"/>
    <s v="Day 1"/>
    <x v="31"/>
    <x v="30"/>
    <x v="24"/>
    <x v="4"/>
    <x v="11"/>
    <m/>
    <s v="Shark Spotted Gully"/>
    <n v="121"/>
    <n v="8.3000000000000007"/>
    <n v="8.3000000000000007"/>
  </r>
  <r>
    <x v="7"/>
    <d v="2026-03-19T00:00:00"/>
    <s v="Day 1"/>
    <x v="31"/>
    <x v="30"/>
    <x v="24"/>
    <x v="4"/>
    <x v="11"/>
    <m/>
    <s v="Shark Spotted Gully"/>
    <n v="103"/>
    <n v="4.8"/>
    <n v="4.8"/>
  </r>
  <r>
    <x v="7"/>
    <d v="2026-03-19T00:00:00"/>
    <s v="Day 1"/>
    <x v="31"/>
    <x v="30"/>
    <x v="24"/>
    <x v="4"/>
    <x v="11"/>
    <m/>
    <s v="Shark Spotted Gully"/>
    <n v="148"/>
    <n v="16.600000000000001"/>
    <n v="16.600000000000001"/>
  </r>
  <r>
    <x v="7"/>
    <d v="2026-03-19T00:00:00"/>
    <s v="Day 1"/>
    <x v="31"/>
    <x v="30"/>
    <x v="24"/>
    <x v="4"/>
    <x v="11"/>
    <m/>
    <s v="Shark Spotted Gully"/>
    <n v="156"/>
    <n v="19.899999999999999"/>
    <n v="19.899999999999999"/>
  </r>
  <r>
    <x v="7"/>
    <d v="2026-03-19T00:00:00"/>
    <s v="Day 1"/>
    <x v="27"/>
    <x v="26"/>
    <x v="20"/>
    <x v="10"/>
    <x v="11"/>
    <m/>
    <s v="Shark Spotted Gully"/>
    <n v="101"/>
    <n v="4.5"/>
    <n v="4.5"/>
  </r>
  <r>
    <x v="7"/>
    <d v="2026-03-19T00:00:00"/>
    <s v="Day 1"/>
    <x v="27"/>
    <x v="26"/>
    <x v="20"/>
    <x v="10"/>
    <x v="11"/>
    <m/>
    <s v="Shark Spotted Gully"/>
    <n v="144"/>
    <n v="15.1"/>
    <n v="15.1"/>
  </r>
  <r>
    <x v="7"/>
    <d v="2026-03-19T00:00:00"/>
    <s v="Day 1"/>
    <x v="27"/>
    <x v="26"/>
    <x v="20"/>
    <x v="10"/>
    <x v="11"/>
    <m/>
    <s v="Shark Spotted Gully"/>
    <n v="151"/>
    <n v="17.8"/>
    <n v="17.8"/>
  </r>
  <r>
    <x v="7"/>
    <d v="2026-03-19T00:00:00"/>
    <s v="Day 1"/>
    <x v="27"/>
    <x v="26"/>
    <x v="20"/>
    <x v="10"/>
    <x v="11"/>
    <m/>
    <s v="Shark Spotted Gully"/>
    <n v="103"/>
    <n v="4.8"/>
    <n v="4.8"/>
  </r>
  <r>
    <x v="7"/>
    <d v="2026-03-19T00:00:00"/>
    <s v="Day 1"/>
    <x v="27"/>
    <x v="26"/>
    <x v="20"/>
    <x v="10"/>
    <x v="11"/>
    <m/>
    <s v="Shark Spotted Gully"/>
    <n v="148"/>
    <n v="16.600000000000001"/>
    <n v="16.600000000000001"/>
  </r>
  <r>
    <x v="7"/>
    <d v="2026-03-19T00:00:00"/>
    <s v="Day 1"/>
    <x v="27"/>
    <x v="26"/>
    <x v="20"/>
    <x v="10"/>
    <x v="11"/>
    <m/>
    <s v="Shark Spotted Gully"/>
    <n v="141"/>
    <n v="14.1"/>
    <n v="14.1"/>
  </r>
  <r>
    <x v="7"/>
    <d v="2026-03-19T00:00:00"/>
    <s v="Day 1"/>
    <x v="27"/>
    <x v="26"/>
    <x v="20"/>
    <x v="10"/>
    <x v="11"/>
    <m/>
    <s v="Shark Spotted Gully"/>
    <n v="109"/>
    <n v="5.8"/>
    <n v="5.8"/>
  </r>
  <r>
    <x v="7"/>
    <d v="2026-03-19T00:00:00"/>
    <s v="Day 1"/>
    <x v="27"/>
    <x v="26"/>
    <x v="20"/>
    <x v="10"/>
    <x v="11"/>
    <m/>
    <s v="Shark Spotted Gully"/>
    <n v="136"/>
    <n v="12.4"/>
    <n v="12.4"/>
  </r>
  <r>
    <x v="7"/>
    <d v="2026-03-19T00:00:00"/>
    <s v="Day 1"/>
    <x v="27"/>
    <x v="26"/>
    <x v="20"/>
    <x v="10"/>
    <x v="11"/>
    <m/>
    <s v="Shark Spotted Gully"/>
    <n v="136"/>
    <n v="12.4"/>
    <n v="12.4"/>
  </r>
  <r>
    <x v="7"/>
    <d v="2026-03-19T00:00:00"/>
    <s v="Day 1"/>
    <x v="139"/>
    <x v="22"/>
    <x v="39"/>
    <x v="2"/>
    <x v="11"/>
    <m/>
    <s v="Shark Spotted Gully"/>
    <n v="117"/>
    <n v="7.4"/>
    <n v="7.4"/>
  </r>
  <r>
    <x v="7"/>
    <d v="2026-03-19T00:00:00"/>
    <s v="Day 1"/>
    <x v="139"/>
    <x v="22"/>
    <x v="39"/>
    <x v="2"/>
    <x v="11"/>
    <m/>
    <s v="Shark Spotted Gully"/>
    <n v="123"/>
    <n v="8.8000000000000007"/>
    <n v="8.8000000000000007"/>
  </r>
  <r>
    <x v="7"/>
    <d v="2026-03-19T00:00:00"/>
    <s v="Day 1"/>
    <x v="139"/>
    <x v="22"/>
    <x v="39"/>
    <x v="2"/>
    <x v="11"/>
    <m/>
    <s v="Guitarfish - Lesser"/>
    <n v="75"/>
    <n v="1.5"/>
    <n v="1.5"/>
  </r>
  <r>
    <x v="7"/>
    <d v="2026-03-19T00:00:00"/>
    <s v="Day 1"/>
    <x v="139"/>
    <x v="22"/>
    <x v="39"/>
    <x v="2"/>
    <x v="11"/>
    <m/>
    <s v="Shark Hound Smooth"/>
    <n v="110"/>
    <n v="5.2"/>
    <n v="5.2"/>
  </r>
  <r>
    <x v="7"/>
    <d v="2026-03-19T00:00:00"/>
    <s v="Day 1"/>
    <x v="139"/>
    <x v="22"/>
    <x v="39"/>
    <x v="2"/>
    <x v="11"/>
    <m/>
    <s v="Shark Hound Smooth"/>
    <n v="99"/>
    <n v="3.6"/>
    <n v="3.6"/>
  </r>
  <r>
    <x v="7"/>
    <d v="2026-03-19T00:00:00"/>
    <s v="Day 1"/>
    <x v="139"/>
    <x v="22"/>
    <x v="39"/>
    <x v="2"/>
    <x v="11"/>
    <m/>
    <s v="Shark Hound Smooth"/>
    <n v="82"/>
    <n v="1.9"/>
    <n v="1.9"/>
  </r>
  <r>
    <x v="7"/>
    <d v="2026-03-19T00:00:00"/>
    <s v="Day 1"/>
    <x v="139"/>
    <x v="22"/>
    <x v="39"/>
    <x v="2"/>
    <x v="11"/>
    <m/>
    <s v="Shark Hound Smooth"/>
    <n v="78"/>
    <n v="1.5"/>
    <n v="1.5"/>
  </r>
  <r>
    <x v="7"/>
    <d v="2026-03-19T00:00:00"/>
    <s v="Day 1"/>
    <x v="139"/>
    <x v="22"/>
    <x v="39"/>
    <x v="2"/>
    <x v="11"/>
    <m/>
    <s v="Shark Cow / Sevengill"/>
    <n v="133"/>
    <n v="30.6"/>
    <n v="30.6"/>
  </r>
  <r>
    <x v="7"/>
    <d v="2026-03-19T00:00:00"/>
    <s v="Day 1"/>
    <x v="139"/>
    <x v="22"/>
    <x v="39"/>
    <x v="2"/>
    <x v="11"/>
    <m/>
    <s v="Shark Hound Smooth"/>
    <n v="87"/>
    <n v="2.2999999999999998"/>
    <n v="2.2999999999999998"/>
  </r>
  <r>
    <x v="7"/>
    <d v="2026-03-19T00:00:00"/>
    <s v="Day 1"/>
    <x v="139"/>
    <x v="22"/>
    <x v="39"/>
    <x v="2"/>
    <x v="11"/>
    <m/>
    <s v="Shark Hound Smooth"/>
    <n v="76"/>
    <n v="1.4"/>
    <n v="1.4"/>
  </r>
  <r>
    <x v="7"/>
    <d v="2026-03-19T00:00:00"/>
    <s v="Day 1"/>
    <x v="139"/>
    <x v="22"/>
    <x v="39"/>
    <x v="2"/>
    <x v="11"/>
    <m/>
    <s v="Shark Hound Smooth"/>
    <n v="85"/>
    <n v="2.1"/>
    <n v="2.1"/>
  </r>
  <r>
    <x v="7"/>
    <d v="2026-03-19T00:00:00"/>
    <s v="Day 1"/>
    <x v="139"/>
    <x v="22"/>
    <x v="39"/>
    <x v="2"/>
    <x v="11"/>
    <m/>
    <s v="Shark Hound Smooth"/>
    <n v="130"/>
    <n v="9.3000000000000007"/>
    <n v="9.3000000000000007"/>
  </r>
  <r>
    <x v="7"/>
    <d v="2026-03-19T00:00:00"/>
    <s v="Day 1"/>
    <x v="193"/>
    <x v="43"/>
    <x v="12"/>
    <x v="3"/>
    <x v="11"/>
    <m/>
    <s v="Shark Hound Smooth"/>
    <n v="80"/>
    <n v="1.7"/>
    <n v="1.7"/>
  </r>
  <r>
    <x v="7"/>
    <d v="2026-03-19T00:00:00"/>
    <s v="Day 1"/>
    <x v="193"/>
    <x v="43"/>
    <x v="12"/>
    <x v="3"/>
    <x v="11"/>
    <m/>
    <s v="Shark Hound Smooth"/>
    <n v="76"/>
    <n v="1.4"/>
    <n v="1.4"/>
  </r>
  <r>
    <x v="7"/>
    <d v="2026-03-19T00:00:00"/>
    <s v="Day 1"/>
    <x v="193"/>
    <x v="43"/>
    <x v="12"/>
    <x v="3"/>
    <x v="11"/>
    <m/>
    <s v="Shark Spotted Gully"/>
    <n v="67"/>
    <n v="1.1000000000000001"/>
    <n v="1.1000000000000001"/>
  </r>
  <r>
    <x v="7"/>
    <d v="2026-03-19T00:00:00"/>
    <s v="Day 1"/>
    <x v="193"/>
    <x v="43"/>
    <x v="12"/>
    <x v="3"/>
    <x v="11"/>
    <m/>
    <s v="Shark Hound Smooth"/>
    <n v="107"/>
    <n v="4.7"/>
    <n v="4.7"/>
  </r>
  <r>
    <x v="7"/>
    <d v="2026-03-19T00:00:00"/>
    <s v="Day 1"/>
    <x v="193"/>
    <x v="43"/>
    <x v="12"/>
    <x v="3"/>
    <x v="11"/>
    <m/>
    <s v="Shark Hound Smooth"/>
    <n v="84"/>
    <n v="2"/>
    <n v="2"/>
  </r>
  <r>
    <x v="7"/>
    <d v="2026-03-19T00:00:00"/>
    <s v="Day 1"/>
    <x v="30"/>
    <x v="29"/>
    <x v="20"/>
    <x v="2"/>
    <x v="11"/>
    <m/>
    <s v="Shark Spotted Gully"/>
    <n v="145"/>
    <n v="15.5"/>
    <n v="15.5"/>
  </r>
  <r>
    <x v="7"/>
    <d v="2026-03-19T00:00:00"/>
    <s v="Day 1"/>
    <x v="30"/>
    <x v="29"/>
    <x v="20"/>
    <x v="2"/>
    <x v="11"/>
    <m/>
    <s v="Shark Hound Smooth"/>
    <n v="82"/>
    <n v="1.9"/>
    <n v="1.9"/>
  </r>
  <r>
    <x v="7"/>
    <d v="2026-03-19T00:00:00"/>
    <s v="Day 1"/>
    <x v="30"/>
    <x v="29"/>
    <x v="20"/>
    <x v="2"/>
    <x v="11"/>
    <m/>
    <s v="Shark Hound Smooth"/>
    <n v="74"/>
    <n v="1.3"/>
    <n v="1.3"/>
  </r>
  <r>
    <x v="7"/>
    <d v="2026-03-19T00:00:00"/>
    <s v="Day 1"/>
    <x v="30"/>
    <x v="29"/>
    <x v="20"/>
    <x v="2"/>
    <x v="11"/>
    <m/>
    <s v="Shark Hound Smooth"/>
    <n v="83"/>
    <n v="1.9"/>
    <n v="1.9"/>
  </r>
  <r>
    <x v="7"/>
    <d v="2026-03-19T00:00:00"/>
    <s v="Day 1"/>
    <x v="30"/>
    <x v="29"/>
    <x v="20"/>
    <x v="2"/>
    <x v="11"/>
    <m/>
    <s v="Shark Spotted Gully"/>
    <n v="121"/>
    <n v="8.3000000000000007"/>
    <n v="8.3000000000000007"/>
  </r>
  <r>
    <x v="7"/>
    <d v="2026-03-19T00:00:00"/>
    <s v="Day 1"/>
    <x v="30"/>
    <x v="29"/>
    <x v="20"/>
    <x v="2"/>
    <x v="11"/>
    <m/>
    <s v="Shark Hound Smooth"/>
    <n v="69"/>
    <n v="1"/>
    <n v="1"/>
  </r>
  <r>
    <x v="7"/>
    <d v="2026-03-19T00:00:00"/>
    <s v="Day 1"/>
    <x v="30"/>
    <x v="29"/>
    <x v="20"/>
    <x v="2"/>
    <x v="11"/>
    <m/>
    <s v="Shark Spotted Gully"/>
    <n v="92"/>
    <n v="3.3"/>
    <n v="3.3"/>
  </r>
  <r>
    <x v="7"/>
    <d v="2026-03-19T00:00:00"/>
    <s v="Day 1"/>
    <x v="30"/>
    <x v="29"/>
    <x v="20"/>
    <x v="2"/>
    <x v="11"/>
    <m/>
    <s v="Shark Spotted Gully"/>
    <n v="105"/>
    <n v="5.0999999999999996"/>
    <n v="5.0999999999999996"/>
  </r>
  <r>
    <x v="7"/>
    <d v="2026-03-19T00:00:00"/>
    <s v="Day 1"/>
    <x v="30"/>
    <x v="29"/>
    <x v="20"/>
    <x v="2"/>
    <x v="11"/>
    <m/>
    <s v="Shark Spotted Gully"/>
    <n v="104"/>
    <n v="5"/>
    <n v="5"/>
  </r>
  <r>
    <x v="7"/>
    <d v="2026-03-19T00:00:00"/>
    <s v="Day 1"/>
    <x v="28"/>
    <x v="27"/>
    <x v="22"/>
    <x v="2"/>
    <x v="11"/>
    <m/>
    <s v="Shark Spotted Gully"/>
    <n v="103"/>
    <n v="4.8"/>
    <n v="4.8"/>
  </r>
  <r>
    <x v="7"/>
    <d v="2026-03-19T00:00:00"/>
    <s v="Day 1"/>
    <x v="28"/>
    <x v="27"/>
    <x v="22"/>
    <x v="2"/>
    <x v="11"/>
    <m/>
    <s v="Shark Hound Smooth"/>
    <n v="74"/>
    <n v="1.3"/>
    <n v="1.3"/>
  </r>
  <r>
    <x v="7"/>
    <d v="2026-03-19T00:00:00"/>
    <s v="Day 1"/>
    <x v="26"/>
    <x v="25"/>
    <x v="21"/>
    <x v="2"/>
    <x v="11"/>
    <m/>
    <s v="Shark Spotted Gully"/>
    <n v="100"/>
    <n v="4.3"/>
    <n v="4.3"/>
  </r>
  <r>
    <x v="7"/>
    <d v="2026-03-19T00:00:00"/>
    <s v="Day 1"/>
    <x v="26"/>
    <x v="25"/>
    <x v="21"/>
    <x v="2"/>
    <x v="11"/>
    <m/>
    <s v="Shark Spotted Gully"/>
    <n v="111"/>
    <n v="6.2"/>
    <n v="6.2"/>
  </r>
  <r>
    <x v="7"/>
    <d v="2026-03-19T00:00:00"/>
    <s v="Day 1"/>
    <x v="26"/>
    <x v="25"/>
    <x v="21"/>
    <x v="2"/>
    <x v="11"/>
    <m/>
    <s v="Shark Spotted Gully"/>
    <n v="141"/>
    <n v="14.1"/>
    <n v="14.1"/>
  </r>
  <r>
    <x v="7"/>
    <d v="2026-03-19T00:00:00"/>
    <s v="Day 1"/>
    <x v="24"/>
    <x v="23"/>
    <x v="19"/>
    <x v="8"/>
    <x v="11"/>
    <m/>
    <s v="Ray Bull / Eagle"/>
    <n v="46"/>
    <n v="1.7"/>
    <n v="1.7"/>
  </r>
  <r>
    <x v="7"/>
    <d v="2026-03-19T00:00:00"/>
    <s v="Day 1"/>
    <x v="24"/>
    <x v="23"/>
    <x v="19"/>
    <x v="8"/>
    <x v="11"/>
    <m/>
    <s v="Ray Bull / Eagle"/>
    <n v="47"/>
    <n v="1.8"/>
    <n v="1.8"/>
  </r>
  <r>
    <x v="7"/>
    <d v="2026-03-19T00:00:00"/>
    <s v="Day 1"/>
    <x v="24"/>
    <x v="23"/>
    <x v="19"/>
    <x v="8"/>
    <x v="11"/>
    <m/>
    <s v="Elephantfish"/>
    <n v="78"/>
    <n v="3.8"/>
    <n v="3.8"/>
  </r>
  <r>
    <x v="7"/>
    <d v="2026-03-19T00:00:00"/>
    <s v="Day 1"/>
    <x v="25"/>
    <x v="24"/>
    <x v="20"/>
    <x v="9"/>
    <x v="11"/>
    <m/>
    <s v="Shark Spotted Gully"/>
    <n v="136"/>
    <n v="12.4"/>
    <n v="12.4"/>
  </r>
  <r>
    <x v="7"/>
    <d v="2026-03-19T00:00:00"/>
    <s v="Day 1"/>
    <x v="25"/>
    <x v="24"/>
    <x v="20"/>
    <x v="9"/>
    <x v="11"/>
    <m/>
    <s v="Shark Spotted Gully"/>
    <n v="102"/>
    <n v="4.5999999999999996"/>
    <n v="4.5999999999999996"/>
  </r>
  <r>
    <x v="7"/>
    <d v="2026-03-19T00:00:00"/>
    <s v="Day 1"/>
    <x v="25"/>
    <x v="24"/>
    <x v="20"/>
    <x v="9"/>
    <x v="11"/>
    <m/>
    <s v="Shark Spotted Gully"/>
    <n v="157"/>
    <n v="20.399999999999999"/>
    <n v="20.399999999999999"/>
  </r>
  <r>
    <x v="7"/>
    <d v="2026-03-19T00:00:00"/>
    <s v="Day 1"/>
    <x v="25"/>
    <x v="24"/>
    <x v="20"/>
    <x v="9"/>
    <x v="11"/>
    <m/>
    <s v="Shark Spotted Gully"/>
    <n v="162"/>
    <n v="22.7"/>
    <n v="22.7"/>
  </r>
  <r>
    <x v="7"/>
    <d v="2026-03-19T00:00:00"/>
    <s v="Day 1"/>
    <x v="25"/>
    <x v="24"/>
    <x v="20"/>
    <x v="9"/>
    <x v="11"/>
    <m/>
    <s v="Shark Spotted Gully"/>
    <n v="89"/>
    <n v="2.9"/>
    <n v="2.9"/>
  </r>
  <r>
    <x v="7"/>
    <d v="2026-03-19T00:00:00"/>
    <s v="Day 1"/>
    <x v="25"/>
    <x v="24"/>
    <x v="20"/>
    <x v="9"/>
    <x v="11"/>
    <m/>
    <s v="Shark Spotted Gully"/>
    <n v="156"/>
    <n v="19.899999999999999"/>
    <n v="19.899999999999999"/>
  </r>
  <r>
    <x v="7"/>
    <d v="2026-03-19T00:00:00"/>
    <s v="Day 1"/>
    <x v="155"/>
    <x v="97"/>
    <x v="106"/>
    <x v="4"/>
    <x v="3"/>
    <m/>
    <s v="Shark Spotted Gully"/>
    <n v="149"/>
    <n v="17"/>
    <n v="17"/>
  </r>
  <r>
    <x v="7"/>
    <d v="2026-03-19T00:00:00"/>
    <s v="Day 1"/>
    <x v="155"/>
    <x v="97"/>
    <x v="106"/>
    <x v="4"/>
    <x v="3"/>
    <m/>
    <s v="Shark Copper (Female)"/>
    <n v="147"/>
    <n v="42.9"/>
    <n v="42.9"/>
  </r>
  <r>
    <x v="7"/>
    <d v="2026-03-19T00:00:00"/>
    <s v="Day 1"/>
    <x v="155"/>
    <x v="97"/>
    <x v="106"/>
    <x v="4"/>
    <x v="3"/>
    <m/>
    <s v="Shark Spotted Gully"/>
    <n v="117"/>
    <n v="7.4"/>
    <n v="7.4"/>
  </r>
  <r>
    <x v="7"/>
    <d v="2026-03-19T00:00:00"/>
    <s v="Day 1"/>
    <x v="155"/>
    <x v="97"/>
    <x v="106"/>
    <x v="4"/>
    <x v="3"/>
    <m/>
    <s v="Shark Spotted Gully"/>
    <n v="154"/>
    <n v="19.100000000000001"/>
    <n v="19.100000000000001"/>
  </r>
  <r>
    <x v="7"/>
    <d v="2026-03-19T00:00:00"/>
    <s v="Day 1"/>
    <x v="194"/>
    <x v="37"/>
    <x v="108"/>
    <x v="2"/>
    <x v="3"/>
    <m/>
    <s v="Shark Spotted Gully"/>
    <n v="97"/>
    <n v="3.9"/>
    <n v="3.9"/>
  </r>
  <r>
    <x v="7"/>
    <d v="2026-03-19T00:00:00"/>
    <s v="Day 1"/>
    <x v="194"/>
    <x v="37"/>
    <x v="108"/>
    <x v="2"/>
    <x v="3"/>
    <m/>
    <s v="Shark Spotted Gully"/>
    <n v="116"/>
    <n v="7.2"/>
    <n v="7.2"/>
  </r>
  <r>
    <x v="7"/>
    <d v="2026-03-19T00:00:00"/>
    <s v="Day 1"/>
    <x v="194"/>
    <x v="37"/>
    <x v="108"/>
    <x v="2"/>
    <x v="3"/>
    <m/>
    <s v="Shark Spotted Gully"/>
    <n v="99"/>
    <n v="4.2"/>
    <n v="4.2"/>
  </r>
  <r>
    <x v="7"/>
    <d v="2026-03-19T00:00:00"/>
    <s v="Day 1"/>
    <x v="194"/>
    <x v="37"/>
    <x v="108"/>
    <x v="2"/>
    <x v="3"/>
    <m/>
    <s v="Shark Spotted Gully"/>
    <n v="149"/>
    <n v="17"/>
    <n v="17"/>
  </r>
  <r>
    <x v="7"/>
    <d v="2026-03-19T00:00:00"/>
    <s v="Day 1"/>
    <x v="78"/>
    <x v="69"/>
    <x v="61"/>
    <x v="2"/>
    <x v="3"/>
    <m/>
    <s v="Shark Spotted Gully"/>
    <n v="90"/>
    <n v="3"/>
    <n v="3"/>
  </r>
  <r>
    <x v="7"/>
    <d v="2026-03-19T00:00:00"/>
    <s v="Day 1"/>
    <x v="81"/>
    <x v="72"/>
    <x v="64"/>
    <x v="2"/>
    <x v="3"/>
    <m/>
    <s v="Shark Hound Smooth"/>
    <n v="98"/>
    <n v="3.4"/>
    <n v="3.4"/>
  </r>
  <r>
    <x v="7"/>
    <d v="2026-03-19T00:00:00"/>
    <s v="Day 1"/>
    <x v="79"/>
    <x v="70"/>
    <x v="62"/>
    <x v="4"/>
    <x v="3"/>
    <m/>
    <s v="Shark Spotted Gully"/>
    <n v="161"/>
    <n v="22.2"/>
    <n v="22.2"/>
  </r>
  <r>
    <x v="7"/>
    <d v="2026-03-19T00:00:00"/>
    <s v="Day 1"/>
    <x v="79"/>
    <x v="70"/>
    <x v="62"/>
    <x v="4"/>
    <x v="3"/>
    <m/>
    <s v="Shark Spotted Gully"/>
    <n v="151"/>
    <n v="17.8"/>
    <n v="17.8"/>
  </r>
  <r>
    <x v="7"/>
    <d v="2026-03-19T00:00:00"/>
    <s v="Day 1"/>
    <x v="79"/>
    <x v="70"/>
    <x v="62"/>
    <x v="4"/>
    <x v="3"/>
    <m/>
    <s v="Shark Spotted Gully"/>
    <n v="165"/>
    <n v="24.1"/>
    <n v="24.1"/>
  </r>
  <r>
    <x v="7"/>
    <d v="2026-03-19T00:00:00"/>
    <s v="Day 1"/>
    <x v="79"/>
    <x v="70"/>
    <x v="62"/>
    <x v="4"/>
    <x v="3"/>
    <m/>
    <s v="Ray Bull / Eagle"/>
    <n v="98"/>
    <n v="17.5"/>
    <n v="17.5"/>
  </r>
  <r>
    <x v="7"/>
    <d v="2026-03-19T00:00:00"/>
    <s v="Day 1"/>
    <x v="79"/>
    <x v="70"/>
    <x v="62"/>
    <x v="4"/>
    <x v="3"/>
    <m/>
    <s v="Shark Hound Smooth"/>
    <n v="118"/>
    <n v="6.6"/>
    <n v="6.6"/>
  </r>
  <r>
    <x v="7"/>
    <d v="2026-03-19T00:00:00"/>
    <s v="Day 1"/>
    <x v="6"/>
    <x v="6"/>
    <x v="5"/>
    <x v="4"/>
    <x v="3"/>
    <m/>
    <s v="Shark Spotted Gully"/>
    <n v="82"/>
    <n v="2.2000000000000002"/>
    <n v="2.2000000000000002"/>
  </r>
  <r>
    <x v="7"/>
    <d v="2026-03-19T00:00:00"/>
    <s v="Day 1"/>
    <x v="6"/>
    <x v="6"/>
    <x v="5"/>
    <x v="4"/>
    <x v="3"/>
    <m/>
    <s v="Shark Hound Smooth"/>
    <n v="109"/>
    <n v="5"/>
    <n v="5"/>
  </r>
  <r>
    <x v="7"/>
    <d v="2026-03-19T00:00:00"/>
    <s v="Day 1"/>
    <x v="6"/>
    <x v="6"/>
    <x v="5"/>
    <x v="4"/>
    <x v="3"/>
    <m/>
    <s v="Shark Spotted Gully"/>
    <n v="90"/>
    <n v="3"/>
    <n v="3"/>
  </r>
  <r>
    <x v="7"/>
    <d v="2026-03-19T00:00:00"/>
    <s v="Day 1"/>
    <x v="6"/>
    <x v="6"/>
    <x v="5"/>
    <x v="4"/>
    <x v="3"/>
    <m/>
    <s v="Shark Hound Smooth"/>
    <n v="128"/>
    <n v="8.8000000000000007"/>
    <n v="8.8000000000000007"/>
  </r>
  <r>
    <x v="7"/>
    <d v="2026-03-19T00:00:00"/>
    <s v="Day 1"/>
    <x v="195"/>
    <x v="171"/>
    <x v="25"/>
    <x v="4"/>
    <x v="3"/>
    <m/>
    <m/>
    <m/>
    <s v=""/>
    <s v=""/>
  </r>
  <r>
    <x v="7"/>
    <d v="2026-03-19T00:00:00"/>
    <s v="Day 1"/>
    <x v="87"/>
    <x v="78"/>
    <x v="67"/>
    <x v="9"/>
    <x v="3"/>
    <s v="Kob"/>
    <m/>
    <n v="41"/>
    <n v="0.7"/>
    <n v="0.7"/>
  </r>
  <r>
    <x v="7"/>
    <d v="2026-03-19T00:00:00"/>
    <s v="Day 1"/>
    <x v="87"/>
    <x v="78"/>
    <x v="67"/>
    <x v="9"/>
    <x v="3"/>
    <m/>
    <s v="Ray Blue (Male)"/>
    <n v="45"/>
    <n v="2.8"/>
    <n v="2.8"/>
  </r>
  <r>
    <x v="7"/>
    <d v="2026-03-19T00:00:00"/>
    <s v="Day 1"/>
    <x v="87"/>
    <x v="78"/>
    <x v="67"/>
    <x v="9"/>
    <x v="3"/>
    <m/>
    <s v="Ray Bull / Eagle"/>
    <n v="57"/>
    <n v="3.3"/>
    <n v="3.3"/>
  </r>
  <r>
    <x v="7"/>
    <d v="2026-03-19T00:00:00"/>
    <s v="Day 1"/>
    <x v="87"/>
    <x v="78"/>
    <x v="67"/>
    <x v="9"/>
    <x v="3"/>
    <m/>
    <s v="Ray Bull / Eagle"/>
    <n v="70"/>
    <n v="6.2"/>
    <n v="6.2"/>
  </r>
  <r>
    <x v="7"/>
    <d v="2026-03-19T00:00:00"/>
    <s v="Day 1"/>
    <x v="84"/>
    <x v="75"/>
    <x v="36"/>
    <x v="6"/>
    <x v="3"/>
    <s v="Kob"/>
    <m/>
    <n v="54"/>
    <n v="1.6"/>
    <n v="1.6"/>
  </r>
  <r>
    <x v="7"/>
    <d v="2026-03-19T00:00:00"/>
    <s v="Day 1"/>
    <x v="84"/>
    <x v="75"/>
    <x v="36"/>
    <x v="6"/>
    <x v="3"/>
    <m/>
    <s v="Shark Spotted Gully"/>
    <n v="136"/>
    <n v="12.4"/>
    <n v="12.4"/>
  </r>
  <r>
    <x v="7"/>
    <d v="2026-03-19T00:00:00"/>
    <s v="Day 1"/>
    <x v="88"/>
    <x v="79"/>
    <x v="61"/>
    <x v="9"/>
    <x v="3"/>
    <m/>
    <s v="Shark Spotted Gully"/>
    <n v="111"/>
    <n v="6.2"/>
    <n v="6.2"/>
  </r>
  <r>
    <x v="7"/>
    <d v="2026-03-19T00:00:00"/>
    <s v="Day 1"/>
    <x v="88"/>
    <x v="79"/>
    <x v="61"/>
    <x v="9"/>
    <x v="3"/>
    <m/>
    <s v="Guitarfish - Lesser"/>
    <n v="76"/>
    <n v="1.6"/>
    <n v="1.6"/>
  </r>
  <r>
    <x v="7"/>
    <d v="2026-03-19T00:00:00"/>
    <s v="Day 1"/>
    <x v="156"/>
    <x v="138"/>
    <x v="61"/>
    <x v="9"/>
    <x v="3"/>
    <m/>
    <s v="Elephantfish"/>
    <n v="82"/>
    <n v="4.4000000000000004"/>
    <n v="4.4000000000000004"/>
  </r>
  <r>
    <x v="7"/>
    <d v="2026-03-19T00:00:00"/>
    <s v="Day 1"/>
    <x v="156"/>
    <x v="138"/>
    <x v="61"/>
    <x v="9"/>
    <x v="3"/>
    <s v="Kob"/>
    <m/>
    <n v="40"/>
    <n v="0.7"/>
    <n v="0.7"/>
  </r>
  <r>
    <x v="7"/>
    <d v="2026-03-19T00:00:00"/>
    <s v="Day 1"/>
    <x v="156"/>
    <x v="138"/>
    <x v="61"/>
    <x v="9"/>
    <x v="3"/>
    <s v="Kob"/>
    <m/>
    <n v="40"/>
    <n v="0.7"/>
    <n v="0.7"/>
  </r>
  <r>
    <x v="7"/>
    <d v="2026-03-19T00:00:00"/>
    <s v="Day 1"/>
    <x v="156"/>
    <x v="138"/>
    <x v="61"/>
    <x v="9"/>
    <x v="3"/>
    <m/>
    <s v="Guitarfish - Lesser"/>
    <n v="80"/>
    <n v="1.8"/>
    <n v="1.8"/>
  </r>
  <r>
    <x v="7"/>
    <d v="2026-03-19T00:00:00"/>
    <s v="Day 1"/>
    <x v="86"/>
    <x v="77"/>
    <x v="61"/>
    <x v="9"/>
    <x v="3"/>
    <m/>
    <s v="Shark Spotted Gully"/>
    <n v="115"/>
    <n v="7"/>
    <n v="7"/>
  </r>
  <r>
    <x v="7"/>
    <d v="2026-03-19T00:00:00"/>
    <s v="Day 1"/>
    <x v="11"/>
    <x v="11"/>
    <x v="5"/>
    <x v="6"/>
    <x v="3"/>
    <m/>
    <s v="Shark Spotted Gully"/>
    <n v="142"/>
    <n v="14.4"/>
    <n v="14.4"/>
  </r>
  <r>
    <x v="7"/>
    <d v="2026-03-19T00:00:00"/>
    <s v="Day 1"/>
    <x v="11"/>
    <x v="11"/>
    <x v="5"/>
    <x v="6"/>
    <x v="3"/>
    <m/>
    <s v="Shark Spotted Gully"/>
    <n v="94"/>
    <n v="3.5"/>
    <n v="3.5"/>
  </r>
  <r>
    <x v="7"/>
    <d v="2026-03-19T00:00:00"/>
    <s v="Day 1"/>
    <x v="85"/>
    <x v="76"/>
    <x v="66"/>
    <x v="9"/>
    <x v="3"/>
    <m/>
    <m/>
    <m/>
    <s v=""/>
    <s v=""/>
  </r>
  <r>
    <x v="7"/>
    <d v="2026-03-19T00:00:00"/>
    <s v="Day 1"/>
    <x v="196"/>
    <x v="113"/>
    <x v="128"/>
    <x v="2"/>
    <x v="13"/>
    <m/>
    <s v="Shark Hound Smooth"/>
    <n v="112"/>
    <n v="5.5"/>
    <n v="5.5"/>
  </r>
  <r>
    <x v="7"/>
    <d v="2026-03-19T00:00:00"/>
    <s v="Day 1"/>
    <x v="196"/>
    <x v="113"/>
    <x v="128"/>
    <x v="2"/>
    <x v="13"/>
    <s v="Kob"/>
    <m/>
    <n v="73"/>
    <n v="4.0999999999999996"/>
    <n v="4.0999999999999996"/>
  </r>
  <r>
    <x v="7"/>
    <d v="2026-03-19T00:00:00"/>
    <s v="Day 1"/>
    <x v="196"/>
    <x v="113"/>
    <x v="128"/>
    <x v="2"/>
    <x v="13"/>
    <m/>
    <s v="Guitarfish - Lesser"/>
    <n v="75"/>
    <n v="1.5"/>
    <n v="1.5"/>
  </r>
  <r>
    <x v="7"/>
    <d v="2026-03-19T00:00:00"/>
    <s v="Day 1"/>
    <x v="144"/>
    <x v="128"/>
    <x v="101"/>
    <x v="4"/>
    <x v="13"/>
    <m/>
    <s v="Shark Hound Smooth"/>
    <n v="116"/>
    <n v="6.2"/>
    <n v="6.2"/>
  </r>
  <r>
    <x v="7"/>
    <d v="2026-03-19T00:00:00"/>
    <s v="Day 1"/>
    <x v="144"/>
    <x v="128"/>
    <x v="101"/>
    <x v="4"/>
    <x v="13"/>
    <m/>
    <s v="Shark Hound Smooth"/>
    <n v="126"/>
    <n v="8.3000000000000007"/>
    <n v="8.3000000000000007"/>
  </r>
  <r>
    <x v="7"/>
    <d v="2026-03-19T00:00:00"/>
    <s v="Day 1"/>
    <x v="144"/>
    <x v="128"/>
    <x v="101"/>
    <x v="4"/>
    <x v="13"/>
    <m/>
    <s v="Shark Hound Smooth"/>
    <n v="90"/>
    <n v="2.6"/>
    <n v="2.6"/>
  </r>
  <r>
    <x v="7"/>
    <d v="2026-03-19T00:00:00"/>
    <s v="Day 1"/>
    <x v="144"/>
    <x v="128"/>
    <x v="101"/>
    <x v="4"/>
    <x v="13"/>
    <m/>
    <s v="Shark Spotted Gully"/>
    <n v="77"/>
    <n v="1.8"/>
    <n v="1.8"/>
  </r>
  <r>
    <x v="7"/>
    <d v="2026-03-19T00:00:00"/>
    <s v="Day 1"/>
    <x v="144"/>
    <x v="128"/>
    <x v="101"/>
    <x v="4"/>
    <x v="13"/>
    <m/>
    <s v="Shark Spotted Gully"/>
    <n v="83"/>
    <n v="2.2999999999999998"/>
    <n v="2.2999999999999998"/>
  </r>
  <r>
    <x v="7"/>
    <d v="2026-03-19T00:00:00"/>
    <s v="Day 1"/>
    <x v="144"/>
    <x v="128"/>
    <x v="101"/>
    <x v="4"/>
    <x v="13"/>
    <m/>
    <s v="Shark Spotted Gully"/>
    <n v="122"/>
    <n v="8.6"/>
    <n v="8.6"/>
  </r>
  <r>
    <x v="7"/>
    <d v="2026-03-19T00:00:00"/>
    <s v="Day 1"/>
    <x v="144"/>
    <x v="128"/>
    <x v="101"/>
    <x v="4"/>
    <x v="13"/>
    <m/>
    <s v="Shark Spotted Gully"/>
    <n v="123"/>
    <n v="8.8000000000000007"/>
    <n v="8.8000000000000007"/>
  </r>
  <r>
    <x v="7"/>
    <d v="2026-03-19T00:00:00"/>
    <s v="Day 1"/>
    <x v="197"/>
    <x v="172"/>
    <x v="129"/>
    <x v="4"/>
    <x v="13"/>
    <m/>
    <s v="Shark Spotted Gully"/>
    <n v="92"/>
    <n v="3.3"/>
    <n v="3.3"/>
  </r>
  <r>
    <x v="7"/>
    <d v="2026-03-19T00:00:00"/>
    <s v="Day 1"/>
    <x v="197"/>
    <x v="172"/>
    <x v="129"/>
    <x v="4"/>
    <x v="13"/>
    <m/>
    <s v="Shark Spotted Gully"/>
    <n v="91"/>
    <n v="3.1"/>
    <n v="3.1"/>
  </r>
  <r>
    <x v="7"/>
    <d v="2026-03-19T00:00:00"/>
    <s v="Day 1"/>
    <x v="197"/>
    <x v="172"/>
    <x v="129"/>
    <x v="4"/>
    <x v="13"/>
    <m/>
    <s v="Shark Spotted Gully"/>
    <n v="89"/>
    <n v="2.9"/>
    <n v="2.9"/>
  </r>
  <r>
    <x v="7"/>
    <d v="2026-03-19T00:00:00"/>
    <s v="Day 1"/>
    <x v="36"/>
    <x v="32"/>
    <x v="28"/>
    <x v="4"/>
    <x v="13"/>
    <m/>
    <s v="Shark Spotted Gully"/>
    <n v="101"/>
    <n v="4.5"/>
    <n v="4.5"/>
  </r>
  <r>
    <x v="7"/>
    <d v="2026-03-19T00:00:00"/>
    <s v="Day 1"/>
    <x v="36"/>
    <x v="32"/>
    <x v="28"/>
    <x v="4"/>
    <x v="13"/>
    <m/>
    <s v="Shark Spotted Gully"/>
    <n v="72"/>
    <n v="1.4"/>
    <n v="1.4"/>
  </r>
  <r>
    <x v="7"/>
    <d v="2026-03-19T00:00:00"/>
    <s v="Day 1"/>
    <x v="36"/>
    <x v="32"/>
    <x v="28"/>
    <x v="4"/>
    <x v="13"/>
    <m/>
    <s v="Guitarfish - Lesser"/>
    <n v="83"/>
    <n v="2.1"/>
    <n v="2.1"/>
  </r>
  <r>
    <x v="7"/>
    <d v="2026-03-19T00:00:00"/>
    <s v="Day 1"/>
    <x v="198"/>
    <x v="22"/>
    <x v="130"/>
    <x v="4"/>
    <x v="13"/>
    <m/>
    <s v="Shark Hound Smooth"/>
    <n v="78"/>
    <n v="1.5"/>
    <n v="1.5"/>
  </r>
  <r>
    <x v="7"/>
    <d v="2026-03-19T00:00:00"/>
    <s v="Day 1"/>
    <x v="198"/>
    <x v="22"/>
    <x v="130"/>
    <x v="4"/>
    <x v="13"/>
    <m/>
    <s v="Shark Hound Smooth"/>
    <n v="100"/>
    <n v="3.7"/>
    <n v="3.7"/>
  </r>
  <r>
    <x v="7"/>
    <d v="2026-03-19T00:00:00"/>
    <s v="Day 1"/>
    <x v="198"/>
    <x v="22"/>
    <x v="130"/>
    <x v="4"/>
    <x v="13"/>
    <m/>
    <s v="Elephantfish"/>
    <n v="56"/>
    <n v="1.4"/>
    <n v="1.4"/>
  </r>
  <r>
    <x v="7"/>
    <d v="2026-03-19T00:00:00"/>
    <s v="Day 1"/>
    <x v="198"/>
    <x v="22"/>
    <x v="130"/>
    <x v="4"/>
    <x v="13"/>
    <m/>
    <s v="Elephantfish"/>
    <n v="69"/>
    <n v="2.6"/>
    <n v="2.6"/>
  </r>
  <r>
    <x v="7"/>
    <d v="2026-03-19T00:00:00"/>
    <s v="Day 1"/>
    <x v="38"/>
    <x v="33"/>
    <x v="30"/>
    <x v="3"/>
    <x v="13"/>
    <m/>
    <s v="Shark Spotted Gully"/>
    <n v="92"/>
    <n v="3.3"/>
    <n v="3.3"/>
  </r>
  <r>
    <x v="7"/>
    <d v="2026-03-19T00:00:00"/>
    <s v="Day 1"/>
    <x v="199"/>
    <x v="116"/>
    <x v="98"/>
    <x v="3"/>
    <x v="13"/>
    <m/>
    <m/>
    <m/>
    <s v=""/>
    <s v=""/>
  </r>
  <r>
    <x v="7"/>
    <d v="2026-03-19T00:00:00"/>
    <s v="Day 1"/>
    <x v="80"/>
    <x v="71"/>
    <x v="63"/>
    <x v="4"/>
    <x v="10"/>
    <m/>
    <s v="Shark Spotted Gully"/>
    <n v="100"/>
    <n v="4.3"/>
    <n v="4.3"/>
  </r>
  <r>
    <x v="7"/>
    <d v="2026-03-19T00:00:00"/>
    <s v="Day 1"/>
    <x v="80"/>
    <x v="71"/>
    <x v="63"/>
    <x v="4"/>
    <x v="10"/>
    <m/>
    <s v="Shark Spotted Gully"/>
    <n v="150"/>
    <n v="17.399999999999999"/>
    <n v="17.399999999999999"/>
  </r>
  <r>
    <x v="7"/>
    <d v="2026-03-19T00:00:00"/>
    <s v="Day 1"/>
    <x v="80"/>
    <x v="71"/>
    <x v="63"/>
    <x v="4"/>
    <x v="10"/>
    <m/>
    <s v="Shark Hound Smooth"/>
    <n v="101"/>
    <n v="3.8"/>
    <n v="3.8"/>
  </r>
  <r>
    <x v="7"/>
    <d v="2026-03-19T00:00:00"/>
    <s v="Day 1"/>
    <x v="80"/>
    <x v="71"/>
    <x v="63"/>
    <x v="4"/>
    <x v="10"/>
    <m/>
    <s v="Shark Hound Smooth"/>
    <n v="92"/>
    <n v="2.8"/>
    <n v="2.8"/>
  </r>
  <r>
    <x v="7"/>
    <d v="2026-03-19T00:00:00"/>
    <s v="Day 1"/>
    <x v="49"/>
    <x v="42"/>
    <x v="40"/>
    <x v="4"/>
    <x v="10"/>
    <m/>
    <s v="Shark Spotted Gully"/>
    <n v="110"/>
    <n v="6"/>
    <n v="6"/>
  </r>
  <r>
    <x v="7"/>
    <d v="2026-03-19T00:00:00"/>
    <s v="Day 1"/>
    <x v="49"/>
    <x v="42"/>
    <x v="40"/>
    <x v="4"/>
    <x v="10"/>
    <m/>
    <s v="Shark Hound Smooth"/>
    <n v="106"/>
    <n v="4.5"/>
    <n v="4.5"/>
  </r>
  <r>
    <x v="7"/>
    <d v="2026-03-19T00:00:00"/>
    <s v="Day 1"/>
    <x v="49"/>
    <x v="42"/>
    <x v="40"/>
    <x v="4"/>
    <x v="10"/>
    <m/>
    <s v="Shark Spotted Gully"/>
    <n v="154"/>
    <n v="19.100000000000001"/>
    <n v="19.100000000000001"/>
  </r>
  <r>
    <x v="7"/>
    <d v="2026-03-19T00:00:00"/>
    <s v="Day 1"/>
    <x v="49"/>
    <x v="42"/>
    <x v="40"/>
    <x v="4"/>
    <x v="10"/>
    <m/>
    <s v="Ray Bull / Eagle"/>
    <n v="100"/>
    <n v="18.600000000000001"/>
    <n v="18.600000000000001"/>
  </r>
  <r>
    <x v="7"/>
    <d v="2026-03-19T00:00:00"/>
    <s v="Day 1"/>
    <x v="49"/>
    <x v="42"/>
    <x v="40"/>
    <x v="4"/>
    <x v="10"/>
    <m/>
    <s v="Shark Spotted Gully"/>
    <n v="101"/>
    <n v="4.5"/>
    <n v="4.5"/>
  </r>
  <r>
    <x v="7"/>
    <d v="2026-03-19T00:00:00"/>
    <s v="Day 1"/>
    <x v="49"/>
    <x v="42"/>
    <x v="40"/>
    <x v="4"/>
    <x v="10"/>
    <m/>
    <s v="Shark Spotted Gully"/>
    <n v="69"/>
    <n v="1.2"/>
    <n v="1.2"/>
  </r>
  <r>
    <x v="7"/>
    <d v="2026-03-19T00:00:00"/>
    <s v="Day 1"/>
    <x v="54"/>
    <x v="47"/>
    <x v="45"/>
    <x v="4"/>
    <x v="10"/>
    <m/>
    <s v="Shark Spotted Gully"/>
    <n v="140"/>
    <n v="13.7"/>
    <n v="13.7"/>
  </r>
  <r>
    <x v="7"/>
    <d v="2026-03-19T00:00:00"/>
    <s v="Day 1"/>
    <x v="54"/>
    <x v="47"/>
    <x v="45"/>
    <x v="4"/>
    <x v="10"/>
    <m/>
    <s v="Shark Spotted Gully"/>
    <n v="114"/>
    <n v="6.8"/>
    <n v="6.8"/>
  </r>
  <r>
    <x v="7"/>
    <d v="2026-03-19T00:00:00"/>
    <s v="Day 1"/>
    <x v="54"/>
    <x v="47"/>
    <x v="45"/>
    <x v="4"/>
    <x v="10"/>
    <m/>
    <s v="Shark Spotted Gully"/>
    <n v="89"/>
    <n v="2.9"/>
    <n v="2.9"/>
  </r>
  <r>
    <x v="7"/>
    <d v="2026-03-19T00:00:00"/>
    <s v="Day 1"/>
    <x v="54"/>
    <x v="47"/>
    <x v="45"/>
    <x v="4"/>
    <x v="10"/>
    <m/>
    <s v="Shark Spotted Gully"/>
    <n v="106"/>
    <n v="5.3"/>
    <n v="5.3"/>
  </r>
  <r>
    <x v="7"/>
    <d v="2026-03-19T00:00:00"/>
    <s v="Day 1"/>
    <x v="54"/>
    <x v="47"/>
    <x v="45"/>
    <x v="4"/>
    <x v="10"/>
    <m/>
    <s v="Shark Hound Smooth"/>
    <n v="109"/>
    <n v="5"/>
    <n v="5"/>
  </r>
  <r>
    <x v="7"/>
    <d v="2026-03-19T00:00:00"/>
    <s v="Day 1"/>
    <x v="54"/>
    <x v="47"/>
    <x v="45"/>
    <x v="4"/>
    <x v="10"/>
    <m/>
    <s v="Shark Spotted Gully"/>
    <n v="81"/>
    <n v="2.1"/>
    <n v="2.1"/>
  </r>
  <r>
    <x v="7"/>
    <d v="2026-03-19T00:00:00"/>
    <s v="Day 1"/>
    <x v="54"/>
    <x v="47"/>
    <x v="45"/>
    <x v="4"/>
    <x v="10"/>
    <m/>
    <s v="Shark Hound Smooth"/>
    <n v="109"/>
    <n v="5"/>
    <n v="5"/>
  </r>
  <r>
    <x v="7"/>
    <d v="2026-03-19T00:00:00"/>
    <s v="Day 1"/>
    <x v="54"/>
    <x v="47"/>
    <x v="45"/>
    <x v="4"/>
    <x v="10"/>
    <m/>
    <s v="Shark Hound Smooth"/>
    <n v="80"/>
    <n v="1.7"/>
    <n v="1.7"/>
  </r>
  <r>
    <x v="7"/>
    <d v="2026-03-19T00:00:00"/>
    <s v="Day 1"/>
    <x v="54"/>
    <x v="47"/>
    <x v="45"/>
    <x v="4"/>
    <x v="10"/>
    <m/>
    <s v="Shark Spotted Gully"/>
    <n v="149"/>
    <n v="17"/>
    <n v="17"/>
  </r>
  <r>
    <x v="7"/>
    <d v="2026-03-19T00:00:00"/>
    <s v="Day 1"/>
    <x v="53"/>
    <x v="46"/>
    <x v="44"/>
    <x v="2"/>
    <x v="10"/>
    <m/>
    <s v="Shark Spotted Gully"/>
    <n v="122"/>
    <n v="8.6"/>
    <n v="8.6"/>
  </r>
  <r>
    <x v="7"/>
    <d v="2026-03-19T00:00:00"/>
    <s v="Day 1"/>
    <x v="53"/>
    <x v="46"/>
    <x v="44"/>
    <x v="2"/>
    <x v="10"/>
    <m/>
    <s v="Shark Spotted Gully"/>
    <n v="116"/>
    <n v="7.2"/>
    <n v="7.2"/>
  </r>
  <r>
    <x v="7"/>
    <d v="2026-03-19T00:00:00"/>
    <s v="Day 1"/>
    <x v="53"/>
    <x v="46"/>
    <x v="44"/>
    <x v="2"/>
    <x v="10"/>
    <m/>
    <s v="Shark Spotted Gully"/>
    <n v="110"/>
    <n v="6"/>
    <n v="6"/>
  </r>
  <r>
    <x v="7"/>
    <d v="2026-03-19T00:00:00"/>
    <s v="Day 1"/>
    <x v="53"/>
    <x v="46"/>
    <x v="44"/>
    <x v="2"/>
    <x v="10"/>
    <m/>
    <s v="Shark Hound Smooth"/>
    <n v="81"/>
    <n v="1.8"/>
    <n v="1.8"/>
  </r>
  <r>
    <x v="7"/>
    <d v="2026-03-19T00:00:00"/>
    <s v="Day 1"/>
    <x v="53"/>
    <x v="46"/>
    <x v="44"/>
    <x v="2"/>
    <x v="10"/>
    <m/>
    <s v="Shark Hound Smooth"/>
    <n v="97"/>
    <n v="3.3"/>
    <n v="3.3"/>
  </r>
  <r>
    <x v="7"/>
    <d v="2026-03-19T00:00:00"/>
    <s v="Day 1"/>
    <x v="53"/>
    <x v="46"/>
    <x v="44"/>
    <x v="2"/>
    <x v="10"/>
    <m/>
    <s v="Shark Spotted Gully"/>
    <n v="141"/>
    <n v="14.1"/>
    <n v="14.1"/>
  </r>
  <r>
    <x v="7"/>
    <d v="2026-03-19T00:00:00"/>
    <s v="Day 1"/>
    <x v="53"/>
    <x v="46"/>
    <x v="44"/>
    <x v="2"/>
    <x v="10"/>
    <m/>
    <s v="Shark Spotted Gully"/>
    <n v="161"/>
    <n v="22.2"/>
    <n v="22.2"/>
  </r>
  <r>
    <x v="7"/>
    <d v="2026-03-19T00:00:00"/>
    <s v="Day 1"/>
    <x v="53"/>
    <x v="46"/>
    <x v="44"/>
    <x v="2"/>
    <x v="10"/>
    <m/>
    <s v="Shark Hound Smooth"/>
    <n v="94"/>
    <n v="3"/>
    <n v="3"/>
  </r>
  <r>
    <x v="7"/>
    <d v="2026-03-19T00:00:00"/>
    <s v="Day 1"/>
    <x v="113"/>
    <x v="101"/>
    <x v="87"/>
    <x v="1"/>
    <x v="10"/>
    <m/>
    <s v="Shark Spotted Gully"/>
    <n v="137"/>
    <n v="12.8"/>
    <n v="12.8"/>
  </r>
  <r>
    <x v="7"/>
    <d v="2026-03-19T00:00:00"/>
    <s v="Day 1"/>
    <x v="113"/>
    <x v="101"/>
    <x v="87"/>
    <x v="1"/>
    <x v="10"/>
    <m/>
    <s v="Shark Spotted Gully"/>
    <n v="99"/>
    <n v="4.2"/>
    <n v="4.2"/>
  </r>
  <r>
    <x v="7"/>
    <d v="2026-03-19T00:00:00"/>
    <s v="Day 1"/>
    <x v="113"/>
    <x v="101"/>
    <x v="87"/>
    <x v="1"/>
    <x v="10"/>
    <m/>
    <s v="Shark Spotted Gully"/>
    <n v="151"/>
    <n v="17.8"/>
    <n v="17.8"/>
  </r>
  <r>
    <x v="7"/>
    <d v="2026-03-19T00:00:00"/>
    <s v="Day 1"/>
    <x v="113"/>
    <x v="101"/>
    <x v="87"/>
    <x v="1"/>
    <x v="10"/>
    <m/>
    <s v="Shark Spotted Gully"/>
    <n v="112"/>
    <n v="6.4"/>
    <n v="6.4"/>
  </r>
  <r>
    <x v="7"/>
    <d v="2026-03-19T00:00:00"/>
    <s v="Day 1"/>
    <x v="113"/>
    <x v="101"/>
    <x v="87"/>
    <x v="1"/>
    <x v="10"/>
    <m/>
    <s v="Shark Spotted Gully"/>
    <n v="113"/>
    <n v="6.6"/>
    <n v="6.6"/>
  </r>
  <r>
    <x v="7"/>
    <d v="2026-03-19T00:00:00"/>
    <s v="Day 1"/>
    <x v="113"/>
    <x v="101"/>
    <x v="87"/>
    <x v="1"/>
    <x v="10"/>
    <m/>
    <s v="Shark Spotted Gully"/>
    <n v="122"/>
    <n v="8.6"/>
    <n v="8.6"/>
  </r>
  <r>
    <x v="7"/>
    <d v="2026-03-19T00:00:00"/>
    <s v="Day 1"/>
    <x v="55"/>
    <x v="48"/>
    <x v="43"/>
    <x v="3"/>
    <x v="10"/>
    <m/>
    <s v="Shark Spotted Gully"/>
    <n v="146"/>
    <n v="15.9"/>
    <n v="15.9"/>
  </r>
  <r>
    <x v="7"/>
    <d v="2026-03-19T00:00:00"/>
    <s v="Day 1"/>
    <x v="55"/>
    <x v="48"/>
    <x v="43"/>
    <x v="3"/>
    <x v="10"/>
    <m/>
    <s v="Shark Spotted Gully"/>
    <n v="140"/>
    <n v="13.7"/>
    <n v="13.7"/>
  </r>
  <r>
    <x v="7"/>
    <d v="2026-03-19T00:00:00"/>
    <s v="Day 1"/>
    <x v="55"/>
    <x v="48"/>
    <x v="43"/>
    <x v="3"/>
    <x v="10"/>
    <m/>
    <s v="Shark Spotted Gully"/>
    <n v="99"/>
    <n v="4.2"/>
    <n v="4.2"/>
  </r>
  <r>
    <x v="7"/>
    <d v="2026-03-19T00:00:00"/>
    <s v="Day 1"/>
    <x v="55"/>
    <x v="48"/>
    <x v="43"/>
    <x v="3"/>
    <x v="10"/>
    <m/>
    <s v="Shark Spotted Gully"/>
    <n v="87"/>
    <n v="2.7"/>
    <n v="2.7"/>
  </r>
  <r>
    <x v="7"/>
    <d v="2026-03-19T00:00:00"/>
    <s v="Day 1"/>
    <x v="200"/>
    <x v="173"/>
    <x v="87"/>
    <x v="2"/>
    <x v="10"/>
    <m/>
    <s v="Shark Hound Smooth"/>
    <n v="77"/>
    <n v="1.5"/>
    <n v="1.5"/>
  </r>
  <r>
    <x v="7"/>
    <d v="2026-03-19T00:00:00"/>
    <s v="Day 1"/>
    <x v="200"/>
    <x v="173"/>
    <x v="87"/>
    <x v="2"/>
    <x v="10"/>
    <m/>
    <s v="Shark Spotted Gully"/>
    <n v="150"/>
    <n v="17.399999999999999"/>
    <n v="17.399999999999999"/>
  </r>
  <r>
    <x v="7"/>
    <d v="2026-03-19T00:00:00"/>
    <s v="Day 1"/>
    <x v="200"/>
    <x v="173"/>
    <x v="87"/>
    <x v="2"/>
    <x v="10"/>
    <m/>
    <s v="Shark Spotted Gully"/>
    <n v="81"/>
    <n v="2.1"/>
    <n v="2.1"/>
  </r>
  <r>
    <x v="7"/>
    <d v="2026-03-19T00:00:00"/>
    <s v="Day 1"/>
    <x v="200"/>
    <x v="173"/>
    <x v="87"/>
    <x v="2"/>
    <x v="10"/>
    <m/>
    <s v="Shark Spotted Gully"/>
    <n v="98"/>
    <n v="4"/>
    <n v="4"/>
  </r>
  <r>
    <x v="7"/>
    <d v="2026-03-19T00:00:00"/>
    <s v="Day 1"/>
    <x v="200"/>
    <x v="173"/>
    <x v="87"/>
    <x v="2"/>
    <x v="10"/>
    <m/>
    <s v="Shark Spotted Gully"/>
    <n v="90"/>
    <n v="3"/>
    <n v="3"/>
  </r>
  <r>
    <x v="7"/>
    <d v="2026-03-19T00:00:00"/>
    <s v="Day 1"/>
    <x v="201"/>
    <x v="174"/>
    <x v="131"/>
    <x v="4"/>
    <x v="10"/>
    <m/>
    <s v="Shark Spotted Gully"/>
    <n v="101"/>
    <n v="4.5"/>
    <n v="4.5"/>
  </r>
  <r>
    <x v="7"/>
    <d v="2026-03-19T00:00:00"/>
    <s v="Day 1"/>
    <x v="201"/>
    <x v="174"/>
    <x v="131"/>
    <x v="4"/>
    <x v="10"/>
    <m/>
    <s v="Shark Hound Smooth"/>
    <n v="113"/>
    <n v="5.7"/>
    <n v="5.7"/>
  </r>
  <r>
    <x v="7"/>
    <d v="2026-03-19T00:00:00"/>
    <s v="Day 1"/>
    <x v="201"/>
    <x v="174"/>
    <x v="131"/>
    <x v="4"/>
    <x v="10"/>
    <m/>
    <s v="Shark Spotted Gully"/>
    <n v="145"/>
    <n v="15.5"/>
    <n v="15.5"/>
  </r>
  <r>
    <x v="7"/>
    <d v="2026-03-19T00:00:00"/>
    <s v="Day 1"/>
    <x v="201"/>
    <x v="174"/>
    <x v="131"/>
    <x v="4"/>
    <x v="10"/>
    <m/>
    <s v="Shark Hound Smooth"/>
    <n v="82"/>
    <n v="1.9"/>
    <n v="1.9"/>
  </r>
  <r>
    <x v="7"/>
    <d v="2026-03-19T00:00:00"/>
    <s v="Day 1"/>
    <x v="201"/>
    <x v="174"/>
    <x v="131"/>
    <x v="4"/>
    <x v="10"/>
    <s v="Shad"/>
    <m/>
    <n v="44"/>
    <n v="1.1000000000000001"/>
    <n v="1.1000000000000001"/>
  </r>
  <r>
    <x v="7"/>
    <d v="2026-03-19T00:00:00"/>
    <s v="Day 1"/>
    <x v="201"/>
    <x v="174"/>
    <x v="131"/>
    <x v="4"/>
    <x v="10"/>
    <m/>
    <s v="Shark Spotted Gully"/>
    <n v="103"/>
    <n v="4.8"/>
    <n v="4.8"/>
  </r>
  <r>
    <x v="7"/>
    <d v="2026-03-19T00:00:00"/>
    <s v="Day 1"/>
    <x v="201"/>
    <x v="174"/>
    <x v="131"/>
    <x v="4"/>
    <x v="10"/>
    <m/>
    <s v="Shark Hound Smooth"/>
    <n v="83"/>
    <n v="1.9"/>
    <n v="1.9"/>
  </r>
  <r>
    <x v="7"/>
    <d v="2026-03-19T00:00:00"/>
    <s v="Day 1"/>
    <x v="57"/>
    <x v="50"/>
    <x v="46"/>
    <x v="11"/>
    <x v="10"/>
    <m/>
    <s v="Shark Spotted Gully"/>
    <n v="122"/>
    <n v="8.6"/>
    <n v="8.6"/>
  </r>
  <r>
    <x v="7"/>
    <d v="2026-03-19T00:00:00"/>
    <s v="Day 1"/>
    <x v="57"/>
    <x v="50"/>
    <x v="46"/>
    <x v="11"/>
    <x v="10"/>
    <m/>
    <s v="Shark Hound Smooth"/>
    <n v="122"/>
    <n v="7.4"/>
    <n v="7.4"/>
  </r>
  <r>
    <x v="7"/>
    <d v="2026-03-19T00:00:00"/>
    <s v="Day 1"/>
    <x v="56"/>
    <x v="49"/>
    <x v="43"/>
    <x v="0"/>
    <x v="10"/>
    <m/>
    <s v="Shark Spotted Gully"/>
    <n v="153"/>
    <n v="18.600000000000001"/>
    <n v="18.600000000000001"/>
  </r>
  <r>
    <x v="7"/>
    <d v="2026-03-19T00:00:00"/>
    <s v="Day 1"/>
    <x v="56"/>
    <x v="49"/>
    <x v="43"/>
    <x v="0"/>
    <x v="10"/>
    <m/>
    <s v="Shark Spotted Gully"/>
    <n v="74"/>
    <n v="1.5"/>
    <n v="1.5"/>
  </r>
  <r>
    <x v="7"/>
    <d v="2026-03-19T00:00:00"/>
    <s v="Day 1"/>
    <x v="56"/>
    <x v="49"/>
    <x v="43"/>
    <x v="0"/>
    <x v="10"/>
    <m/>
    <s v="Shark Spotted Gully"/>
    <n v="156"/>
    <n v="19.899999999999999"/>
    <n v="19.899999999999999"/>
  </r>
  <r>
    <x v="7"/>
    <d v="2026-03-19T00:00:00"/>
    <s v="Day 1"/>
    <x v="142"/>
    <x v="127"/>
    <x v="99"/>
    <x v="6"/>
    <x v="10"/>
    <m/>
    <m/>
    <m/>
    <s v=""/>
    <s v=""/>
  </r>
  <r>
    <x v="7"/>
    <d v="2026-03-19T00:00:00"/>
    <s v="Day 1"/>
    <x v="153"/>
    <x v="136"/>
    <x v="57"/>
    <x v="1"/>
    <x v="9"/>
    <m/>
    <s v="Ray Bull / Eagle"/>
    <n v="74"/>
    <n v="7.4"/>
    <n v="7.4"/>
  </r>
  <r>
    <x v="7"/>
    <d v="2026-03-19T00:00:00"/>
    <s v="Day 1"/>
    <x v="153"/>
    <x v="136"/>
    <x v="57"/>
    <x v="1"/>
    <x v="9"/>
    <m/>
    <s v="Guitarfish - Lesser"/>
    <n v="83"/>
    <n v="2.1"/>
    <n v="2.1"/>
  </r>
  <r>
    <x v="7"/>
    <d v="2026-03-19T00:00:00"/>
    <s v="Day 1"/>
    <x v="153"/>
    <x v="136"/>
    <x v="57"/>
    <x v="1"/>
    <x v="9"/>
    <m/>
    <s v="Shark Spotted Gully"/>
    <n v="108"/>
    <n v="5.6"/>
    <n v="5.6"/>
  </r>
  <r>
    <x v="7"/>
    <d v="2026-03-19T00:00:00"/>
    <s v="Day 1"/>
    <x v="153"/>
    <x v="136"/>
    <x v="57"/>
    <x v="1"/>
    <x v="9"/>
    <m/>
    <s v="Shark Spotted Gully"/>
    <n v="155"/>
    <n v="19.5"/>
    <n v="19.5"/>
  </r>
  <r>
    <x v="7"/>
    <d v="2026-03-19T00:00:00"/>
    <s v="Day 1"/>
    <x v="153"/>
    <x v="136"/>
    <x v="57"/>
    <x v="1"/>
    <x v="9"/>
    <m/>
    <s v="Shark Spotted Gully"/>
    <n v="151"/>
    <n v="17.8"/>
    <n v="17.8"/>
  </r>
  <r>
    <x v="7"/>
    <d v="2026-03-19T00:00:00"/>
    <s v="Day 1"/>
    <x v="152"/>
    <x v="135"/>
    <x v="1"/>
    <x v="1"/>
    <x v="9"/>
    <m/>
    <s v="Shark Spotted Gully"/>
    <n v="143"/>
    <n v="14.8"/>
    <n v="14.8"/>
  </r>
  <r>
    <x v="7"/>
    <d v="2026-03-19T00:00:00"/>
    <s v="Day 1"/>
    <x v="152"/>
    <x v="135"/>
    <x v="1"/>
    <x v="1"/>
    <x v="9"/>
    <m/>
    <s v="Shark Hound Smooth"/>
    <n v="131"/>
    <n v="9.5"/>
    <n v="9.5"/>
  </r>
  <r>
    <x v="7"/>
    <d v="2026-03-19T00:00:00"/>
    <s v="Day 1"/>
    <x v="152"/>
    <x v="135"/>
    <x v="1"/>
    <x v="1"/>
    <x v="9"/>
    <m/>
    <s v="Shark Spotted Gully"/>
    <n v="139"/>
    <n v="13.4"/>
    <n v="13.4"/>
  </r>
  <r>
    <x v="7"/>
    <d v="2026-03-19T00:00:00"/>
    <s v="Day 1"/>
    <x v="152"/>
    <x v="135"/>
    <x v="1"/>
    <x v="1"/>
    <x v="9"/>
    <m/>
    <s v="Shark Spotted Gully"/>
    <n v="145"/>
    <n v="15.5"/>
    <n v="15.5"/>
  </r>
  <r>
    <x v="7"/>
    <d v="2026-03-19T00:00:00"/>
    <s v="Day 1"/>
    <x v="152"/>
    <x v="135"/>
    <x v="1"/>
    <x v="1"/>
    <x v="9"/>
    <m/>
    <s v="Shark Spotted Gully"/>
    <n v="97"/>
    <n v="3.9"/>
    <n v="3.9"/>
  </r>
  <r>
    <x v="7"/>
    <d v="2026-03-19T00:00:00"/>
    <s v="Day 1"/>
    <x v="152"/>
    <x v="135"/>
    <x v="1"/>
    <x v="1"/>
    <x v="9"/>
    <m/>
    <s v="Shark Spotted Gully"/>
    <n v="153"/>
    <n v="18.600000000000001"/>
    <n v="18.600000000000001"/>
  </r>
  <r>
    <x v="7"/>
    <d v="2026-03-19T00:00:00"/>
    <s v="Day 1"/>
    <x v="202"/>
    <x v="71"/>
    <x v="48"/>
    <x v="4"/>
    <x v="9"/>
    <m/>
    <s v="Shark Hound Smooth"/>
    <n v="127"/>
    <n v="8.5"/>
    <n v="8.5"/>
  </r>
  <r>
    <x v="7"/>
    <d v="2026-03-19T00:00:00"/>
    <s v="Day 1"/>
    <x v="202"/>
    <x v="71"/>
    <x v="48"/>
    <x v="4"/>
    <x v="9"/>
    <m/>
    <s v="Shark Spotted Gully"/>
    <n v="154"/>
    <n v="19.100000000000001"/>
    <n v="19.100000000000001"/>
  </r>
  <r>
    <x v="7"/>
    <d v="2026-03-19T00:00:00"/>
    <s v="Day 1"/>
    <x v="203"/>
    <x v="175"/>
    <x v="89"/>
    <x v="4"/>
    <x v="9"/>
    <m/>
    <s v="Shark Hound Smooth"/>
    <n v="80"/>
    <n v="1.7"/>
    <n v="1.7"/>
  </r>
  <r>
    <x v="7"/>
    <d v="2026-03-19T00:00:00"/>
    <s v="Day 1"/>
    <x v="203"/>
    <x v="175"/>
    <x v="89"/>
    <x v="4"/>
    <x v="9"/>
    <m/>
    <s v="Shark Spotted Gully"/>
    <n v="74"/>
    <n v="1.5"/>
    <n v="1.5"/>
  </r>
  <r>
    <x v="7"/>
    <d v="2026-03-19T00:00:00"/>
    <s v="Day 1"/>
    <x v="203"/>
    <x v="175"/>
    <x v="89"/>
    <x v="4"/>
    <x v="9"/>
    <m/>
    <s v="Shark Spotted Gully"/>
    <n v="98"/>
    <n v="4"/>
    <n v="4"/>
  </r>
  <r>
    <x v="7"/>
    <d v="2026-03-19T00:00:00"/>
    <s v="Day 1"/>
    <x v="70"/>
    <x v="62"/>
    <x v="56"/>
    <x v="4"/>
    <x v="9"/>
    <m/>
    <s v="Shark Spotted Gully"/>
    <n v="139"/>
    <n v="13.4"/>
    <n v="13.4"/>
  </r>
  <r>
    <x v="7"/>
    <d v="2026-03-19T00:00:00"/>
    <s v="Day 1"/>
    <x v="70"/>
    <x v="62"/>
    <x v="56"/>
    <x v="4"/>
    <x v="9"/>
    <m/>
    <s v="Shark Spotted Gully"/>
    <n v="96"/>
    <n v="3.8"/>
    <n v="3.8"/>
  </r>
  <r>
    <x v="7"/>
    <d v="2026-03-19T00:00:00"/>
    <s v="Day 1"/>
    <x v="70"/>
    <x v="62"/>
    <x v="56"/>
    <x v="4"/>
    <x v="9"/>
    <s v="Kob"/>
    <m/>
    <n v="86"/>
    <n v="6.7"/>
    <n v="6.7"/>
  </r>
  <r>
    <x v="7"/>
    <d v="2026-03-19T00:00:00"/>
    <s v="Day 1"/>
    <x v="70"/>
    <x v="62"/>
    <x v="56"/>
    <x v="4"/>
    <x v="9"/>
    <m/>
    <s v="Shark Spotted Gully"/>
    <n v="113"/>
    <n v="6.6"/>
    <n v="6.6"/>
  </r>
  <r>
    <x v="7"/>
    <d v="2026-03-19T00:00:00"/>
    <s v="Day 1"/>
    <x v="70"/>
    <x v="62"/>
    <x v="56"/>
    <x v="4"/>
    <x v="9"/>
    <m/>
    <s v="Shark Spotted Gully"/>
    <n v="150"/>
    <n v="17.399999999999999"/>
    <n v="17.399999999999999"/>
  </r>
  <r>
    <x v="7"/>
    <d v="2026-03-19T00:00:00"/>
    <s v="Day 1"/>
    <x v="70"/>
    <x v="62"/>
    <x v="56"/>
    <x v="4"/>
    <x v="9"/>
    <m/>
    <s v="Shark Spotted Gully"/>
    <n v="138"/>
    <n v="13.1"/>
    <n v="13.1"/>
  </r>
  <r>
    <x v="7"/>
    <d v="2026-03-19T00:00:00"/>
    <s v="Day 1"/>
    <x v="70"/>
    <x v="62"/>
    <x v="56"/>
    <x v="4"/>
    <x v="9"/>
    <m/>
    <s v="Shark Spotted Gully"/>
    <n v="123"/>
    <n v="8.8000000000000007"/>
    <n v="8.8000000000000007"/>
  </r>
  <r>
    <x v="7"/>
    <d v="2026-03-19T00:00:00"/>
    <s v="Day 1"/>
    <x v="70"/>
    <x v="62"/>
    <x v="56"/>
    <x v="4"/>
    <x v="9"/>
    <m/>
    <s v="Shark Spotted Gully"/>
    <n v="120"/>
    <n v="8.1"/>
    <n v="8.1"/>
  </r>
  <r>
    <x v="7"/>
    <d v="2026-03-19T00:00:00"/>
    <s v="Day 1"/>
    <x v="68"/>
    <x v="60"/>
    <x v="54"/>
    <x v="1"/>
    <x v="9"/>
    <m/>
    <s v="Shark Spotted Gully"/>
    <n v="80"/>
    <n v="2"/>
    <n v="2"/>
  </r>
  <r>
    <x v="7"/>
    <d v="2026-03-19T00:00:00"/>
    <s v="Day 1"/>
    <x v="68"/>
    <x v="60"/>
    <x v="54"/>
    <x v="1"/>
    <x v="9"/>
    <m/>
    <s v="Shark Spotted Gully"/>
    <n v="110"/>
    <n v="6"/>
    <n v="6"/>
  </r>
  <r>
    <x v="7"/>
    <d v="2026-03-19T00:00:00"/>
    <s v="Day 1"/>
    <x v="68"/>
    <x v="60"/>
    <x v="54"/>
    <x v="1"/>
    <x v="9"/>
    <m/>
    <s v="Shark Spotted Gully"/>
    <n v="93"/>
    <n v="3.4"/>
    <n v="3.4"/>
  </r>
  <r>
    <x v="7"/>
    <d v="2026-03-19T00:00:00"/>
    <s v="Day 1"/>
    <x v="68"/>
    <x v="60"/>
    <x v="54"/>
    <x v="1"/>
    <x v="9"/>
    <m/>
    <s v="Shark Spotted Gully"/>
    <n v="74"/>
    <n v="1.5"/>
    <n v="1.5"/>
  </r>
  <r>
    <x v="7"/>
    <d v="2026-03-19T00:00:00"/>
    <s v="Day 1"/>
    <x v="71"/>
    <x v="63"/>
    <x v="54"/>
    <x v="3"/>
    <x v="9"/>
    <m/>
    <s v="Shark Spotted Gully"/>
    <n v="114"/>
    <n v="6.8"/>
    <n v="6.8"/>
  </r>
  <r>
    <x v="7"/>
    <d v="2026-03-19T00:00:00"/>
    <s v="Day 1"/>
    <x v="71"/>
    <x v="63"/>
    <x v="54"/>
    <x v="3"/>
    <x v="9"/>
    <m/>
    <s v="Shark Spotted Gully"/>
    <n v="86"/>
    <n v="2.6"/>
    <n v="2.6"/>
  </r>
  <r>
    <x v="7"/>
    <d v="2026-03-19T00:00:00"/>
    <s v="Day 1"/>
    <x v="71"/>
    <x v="63"/>
    <x v="54"/>
    <x v="3"/>
    <x v="9"/>
    <m/>
    <s v="Shark Hound Smooth"/>
    <n v="71"/>
    <n v="1.1000000000000001"/>
    <n v="1.1000000000000001"/>
  </r>
  <r>
    <x v="7"/>
    <d v="2026-03-19T00:00:00"/>
    <s v="Day 1"/>
    <x v="71"/>
    <x v="63"/>
    <x v="54"/>
    <x v="3"/>
    <x v="9"/>
    <m/>
    <s v="Shark Hound Smooth"/>
    <n v="73"/>
    <n v="1.2"/>
    <n v="1.2"/>
  </r>
  <r>
    <x v="7"/>
    <d v="2026-03-19T00:00:00"/>
    <s v="Day 1"/>
    <x v="204"/>
    <x v="138"/>
    <x v="132"/>
    <x v="2"/>
    <x v="9"/>
    <m/>
    <s v="Shark Spotted Gully"/>
    <n v="94"/>
    <n v="3.5"/>
    <n v="3.5"/>
  </r>
  <r>
    <x v="7"/>
    <d v="2026-03-19T00:00:00"/>
    <s v="Day 1"/>
    <x v="204"/>
    <x v="138"/>
    <x v="132"/>
    <x v="2"/>
    <x v="9"/>
    <m/>
    <s v="Shark Spotted Gully"/>
    <n v="68"/>
    <n v="1.2"/>
    <n v="1.2"/>
  </r>
  <r>
    <x v="7"/>
    <d v="2026-03-19T00:00:00"/>
    <s v="Day 1"/>
    <x v="204"/>
    <x v="138"/>
    <x v="132"/>
    <x v="2"/>
    <x v="9"/>
    <m/>
    <s v="Shark Spotted Gully"/>
    <n v="74"/>
    <n v="1.5"/>
    <n v="1.5"/>
  </r>
  <r>
    <x v="7"/>
    <d v="2026-03-19T00:00:00"/>
    <s v="Day 1"/>
    <x v="204"/>
    <x v="138"/>
    <x v="132"/>
    <x v="2"/>
    <x v="9"/>
    <m/>
    <s v="Shark Hound Smooth"/>
    <n v="77"/>
    <n v="1.5"/>
    <n v="1.5"/>
  </r>
  <r>
    <x v="7"/>
    <d v="2026-03-19T00:00:00"/>
    <s v="Day 1"/>
    <x v="204"/>
    <x v="138"/>
    <x v="132"/>
    <x v="2"/>
    <x v="9"/>
    <m/>
    <s v="Elephantfish"/>
    <n v="80"/>
    <n v="4.0999999999999996"/>
    <n v="4.0999999999999996"/>
  </r>
  <r>
    <x v="7"/>
    <d v="2026-03-19T00:00:00"/>
    <s v="Day 1"/>
    <x v="204"/>
    <x v="138"/>
    <x v="132"/>
    <x v="2"/>
    <x v="9"/>
    <m/>
    <s v="Shark Spotted Gully"/>
    <n v="105"/>
    <n v="5.0999999999999996"/>
    <n v="5.0999999999999996"/>
  </r>
  <r>
    <x v="7"/>
    <d v="2026-03-19T00:00:00"/>
    <s v="Day 1"/>
    <x v="204"/>
    <x v="138"/>
    <x v="132"/>
    <x v="2"/>
    <x v="9"/>
    <m/>
    <s v="Shark Spotted Gully"/>
    <n v="98"/>
    <n v="4"/>
    <n v="4"/>
  </r>
  <r>
    <x v="7"/>
    <d v="2026-03-19T00:00:00"/>
    <s v="Day 1"/>
    <x v="72"/>
    <x v="64"/>
    <x v="57"/>
    <x v="2"/>
    <x v="9"/>
    <m/>
    <s v="Shark Spotted Gully"/>
    <n v="90"/>
    <n v="3"/>
    <n v="3"/>
  </r>
  <r>
    <x v="7"/>
    <d v="2026-03-19T00:00:00"/>
    <s v="Day 1"/>
    <x v="72"/>
    <x v="64"/>
    <x v="57"/>
    <x v="2"/>
    <x v="9"/>
    <m/>
    <s v="Shark Spotted Gully"/>
    <n v="74"/>
    <n v="1.5"/>
    <n v="1.5"/>
  </r>
  <r>
    <x v="7"/>
    <d v="2026-03-19T00:00:00"/>
    <s v="Day 1"/>
    <x v="72"/>
    <x v="64"/>
    <x v="57"/>
    <x v="2"/>
    <x v="9"/>
    <m/>
    <s v="Shark Spotted Gully"/>
    <n v="156"/>
    <n v="19.899999999999999"/>
    <n v="19.899999999999999"/>
  </r>
  <r>
    <x v="7"/>
    <d v="2026-03-19T00:00:00"/>
    <s v="Day 1"/>
    <x v="154"/>
    <x v="137"/>
    <x v="105"/>
    <x v="4"/>
    <x v="9"/>
    <m/>
    <s v="Shark Hound Smooth"/>
    <n v="86"/>
    <n v="2.2000000000000002"/>
    <n v="2.2000000000000002"/>
  </r>
  <r>
    <x v="7"/>
    <d v="2026-03-19T00:00:00"/>
    <s v="Day 1"/>
    <x v="154"/>
    <x v="137"/>
    <x v="105"/>
    <x v="4"/>
    <x v="9"/>
    <m/>
    <s v="Shark Spotted Gully"/>
    <n v="118"/>
    <n v="7.6"/>
    <n v="7.6"/>
  </r>
  <r>
    <x v="7"/>
    <d v="2026-03-19T00:00:00"/>
    <s v="Day 1"/>
    <x v="154"/>
    <x v="137"/>
    <x v="105"/>
    <x v="4"/>
    <x v="9"/>
    <m/>
    <s v="Shark Spotted Gully"/>
    <n v="111"/>
    <n v="6.2"/>
    <n v="6.2"/>
  </r>
  <r>
    <x v="7"/>
    <d v="2026-03-19T00:00:00"/>
    <s v="Day 1"/>
    <x v="154"/>
    <x v="137"/>
    <x v="105"/>
    <x v="4"/>
    <x v="9"/>
    <m/>
    <s v="Shark Spotted Gully"/>
    <n v="108"/>
    <n v="5.6"/>
    <n v="5.6"/>
  </r>
  <r>
    <x v="7"/>
    <d v="2026-03-19T00:00:00"/>
    <s v="Day 1"/>
    <x v="205"/>
    <x v="176"/>
    <x v="132"/>
    <x v="9"/>
    <x v="9"/>
    <m/>
    <s v="Shark Spotted Gully"/>
    <n v="142"/>
    <n v="14.4"/>
    <n v="14.4"/>
  </r>
  <r>
    <x v="7"/>
    <d v="2026-03-19T00:00:00"/>
    <s v="Day 1"/>
    <x v="206"/>
    <x v="177"/>
    <x v="133"/>
    <x v="0"/>
    <x v="9"/>
    <m/>
    <s v="Ray Bull / Eagle"/>
    <n v="61"/>
    <n v="4.0999999999999996"/>
    <n v="4.0999999999999996"/>
  </r>
  <r>
    <x v="7"/>
    <d v="2026-03-19T00:00:00"/>
    <s v="Day 1"/>
    <x v="122"/>
    <x v="109"/>
    <x v="50"/>
    <x v="4"/>
    <x v="7"/>
    <m/>
    <s v="Shark Spotted Gully"/>
    <n v="132"/>
    <n v="11.2"/>
    <n v="11.2"/>
  </r>
  <r>
    <x v="7"/>
    <d v="2026-03-19T00:00:00"/>
    <s v="Day 1"/>
    <x v="122"/>
    <x v="109"/>
    <x v="50"/>
    <x v="4"/>
    <x v="7"/>
    <m/>
    <s v="Shark Hound Smooth"/>
    <n v="130"/>
    <n v="9.3000000000000007"/>
    <n v="9.3000000000000007"/>
  </r>
  <r>
    <x v="7"/>
    <d v="2026-03-19T00:00:00"/>
    <s v="Day 1"/>
    <x v="122"/>
    <x v="109"/>
    <x v="50"/>
    <x v="4"/>
    <x v="7"/>
    <m/>
    <s v="Shark Spotted Gully"/>
    <n v="91"/>
    <n v="3.1"/>
    <n v="3.1"/>
  </r>
  <r>
    <x v="7"/>
    <d v="2026-03-19T00:00:00"/>
    <s v="Day 1"/>
    <x v="122"/>
    <x v="109"/>
    <x v="50"/>
    <x v="4"/>
    <x v="7"/>
    <m/>
    <s v="Shark Cow / Sevengill"/>
    <n v="121"/>
    <n v="22.4"/>
    <n v="22.4"/>
  </r>
  <r>
    <x v="7"/>
    <d v="2026-03-19T00:00:00"/>
    <s v="Day 1"/>
    <x v="122"/>
    <x v="109"/>
    <x v="50"/>
    <x v="4"/>
    <x v="7"/>
    <m/>
    <s v="Shark Spotted Gully"/>
    <n v="114"/>
    <n v="6.8"/>
    <n v="6.8"/>
  </r>
  <r>
    <x v="7"/>
    <d v="2026-03-19T00:00:00"/>
    <s v="Day 1"/>
    <x v="122"/>
    <x v="109"/>
    <x v="50"/>
    <x v="4"/>
    <x v="7"/>
    <m/>
    <s v="Guitarfish - Lesser"/>
    <n v="87"/>
    <n v="2.4"/>
    <n v="2.4"/>
  </r>
  <r>
    <x v="7"/>
    <d v="2026-03-19T00:00:00"/>
    <s v="Day 1"/>
    <x v="122"/>
    <x v="109"/>
    <x v="50"/>
    <x v="4"/>
    <x v="7"/>
    <m/>
    <s v="Shark Hound Smooth"/>
    <n v="81"/>
    <n v="1.8"/>
    <n v="1.8"/>
  </r>
  <r>
    <x v="7"/>
    <d v="2026-03-19T00:00:00"/>
    <s v="Day 1"/>
    <x v="122"/>
    <x v="109"/>
    <x v="50"/>
    <x v="4"/>
    <x v="7"/>
    <m/>
    <s v="Shark Spotted Gully"/>
    <n v="90"/>
    <n v="3"/>
    <n v="3"/>
  </r>
  <r>
    <x v="7"/>
    <d v="2026-03-19T00:00:00"/>
    <s v="Day 1"/>
    <x v="122"/>
    <x v="109"/>
    <x v="50"/>
    <x v="4"/>
    <x v="7"/>
    <m/>
    <s v="Shark Spotted Gully"/>
    <n v="78"/>
    <n v="1.9"/>
    <n v="1.9"/>
  </r>
  <r>
    <x v="7"/>
    <d v="2026-03-19T00:00:00"/>
    <s v="Day 1"/>
    <x v="122"/>
    <x v="109"/>
    <x v="50"/>
    <x v="4"/>
    <x v="7"/>
    <s v="Kob"/>
    <m/>
    <n v="68"/>
    <n v="3.3"/>
    <n v="3.3"/>
  </r>
  <r>
    <x v="7"/>
    <d v="2026-03-19T00:00:00"/>
    <s v="Day 1"/>
    <x v="122"/>
    <x v="109"/>
    <x v="50"/>
    <x v="4"/>
    <x v="7"/>
    <m/>
    <s v="Shark Spotted Gully"/>
    <n v="79"/>
    <n v="1.9"/>
    <n v="1.9"/>
  </r>
  <r>
    <x v="7"/>
    <d v="2026-03-19T00:00:00"/>
    <s v="Day 1"/>
    <x v="122"/>
    <x v="109"/>
    <x v="50"/>
    <x v="4"/>
    <x v="7"/>
    <m/>
    <s v="Shark Spotted Gully"/>
    <n v="111"/>
    <n v="6.2"/>
    <n v="6.2"/>
  </r>
  <r>
    <x v="7"/>
    <d v="2026-03-19T00:00:00"/>
    <s v="Day 1"/>
    <x v="119"/>
    <x v="107"/>
    <x v="91"/>
    <x v="4"/>
    <x v="7"/>
    <m/>
    <s v="Shark Hound Smooth"/>
    <n v="123"/>
    <n v="7.6"/>
    <n v="7.6"/>
  </r>
  <r>
    <x v="7"/>
    <d v="2026-03-19T00:00:00"/>
    <s v="Day 1"/>
    <x v="119"/>
    <x v="107"/>
    <x v="91"/>
    <x v="4"/>
    <x v="7"/>
    <m/>
    <s v="Shark Spotted Gully"/>
    <n v="120"/>
    <n v="8.1"/>
    <n v="8.1"/>
  </r>
  <r>
    <x v="7"/>
    <d v="2026-03-19T00:00:00"/>
    <s v="Day 1"/>
    <x v="119"/>
    <x v="107"/>
    <x v="91"/>
    <x v="4"/>
    <x v="7"/>
    <m/>
    <s v="Shark Spotted Gully"/>
    <n v="95"/>
    <n v="3.6"/>
    <n v="3.6"/>
  </r>
  <r>
    <x v="7"/>
    <d v="2026-03-19T00:00:00"/>
    <s v="Day 1"/>
    <x v="119"/>
    <x v="107"/>
    <x v="91"/>
    <x v="4"/>
    <x v="7"/>
    <m/>
    <s v="Shark Spotted Gully"/>
    <n v="170"/>
    <n v="26.7"/>
    <n v="26.7"/>
  </r>
  <r>
    <x v="7"/>
    <d v="2026-03-19T00:00:00"/>
    <s v="Day 1"/>
    <x v="119"/>
    <x v="107"/>
    <x v="91"/>
    <x v="4"/>
    <x v="7"/>
    <m/>
    <s v="Shark Spotted Gully"/>
    <n v="141"/>
    <n v="14.1"/>
    <n v="14.1"/>
  </r>
  <r>
    <x v="7"/>
    <d v="2026-03-19T00:00:00"/>
    <s v="Day 1"/>
    <x v="121"/>
    <x v="22"/>
    <x v="88"/>
    <x v="2"/>
    <x v="7"/>
    <m/>
    <s v="Shark Hound Smooth"/>
    <n v="74"/>
    <n v="1.3"/>
    <n v="1.3"/>
  </r>
  <r>
    <x v="7"/>
    <d v="2026-03-19T00:00:00"/>
    <s v="Day 1"/>
    <x v="121"/>
    <x v="22"/>
    <x v="88"/>
    <x v="2"/>
    <x v="7"/>
    <m/>
    <s v="Shark Spotted Gully"/>
    <n v="118"/>
    <n v="7.6"/>
    <n v="7.6"/>
  </r>
  <r>
    <x v="7"/>
    <d v="2026-03-19T00:00:00"/>
    <s v="Day 1"/>
    <x v="121"/>
    <x v="22"/>
    <x v="88"/>
    <x v="2"/>
    <x v="7"/>
    <m/>
    <s v="Shark Hound Smooth"/>
    <n v="120"/>
    <n v="7"/>
    <n v="7"/>
  </r>
  <r>
    <x v="7"/>
    <d v="2026-03-19T00:00:00"/>
    <s v="Day 1"/>
    <x v="120"/>
    <x v="108"/>
    <x v="88"/>
    <x v="4"/>
    <x v="7"/>
    <m/>
    <s v="Shark Hound Smooth"/>
    <n v="118"/>
    <n v="6.6"/>
    <n v="6.6"/>
  </r>
  <r>
    <x v="7"/>
    <d v="2026-03-19T00:00:00"/>
    <s v="Day 1"/>
    <x v="120"/>
    <x v="108"/>
    <x v="88"/>
    <x v="4"/>
    <x v="7"/>
    <m/>
    <s v="Shark Spotted Gully"/>
    <n v="151"/>
    <n v="17.8"/>
    <n v="17.8"/>
  </r>
  <r>
    <x v="7"/>
    <d v="2026-03-19T00:00:00"/>
    <s v="Day 1"/>
    <x v="120"/>
    <x v="108"/>
    <x v="88"/>
    <x v="4"/>
    <x v="7"/>
    <m/>
    <s v="Shark Spotted Gully"/>
    <n v="136"/>
    <n v="12.4"/>
    <n v="12.4"/>
  </r>
  <r>
    <x v="7"/>
    <d v="2026-03-19T00:00:00"/>
    <s v="Day 1"/>
    <x v="120"/>
    <x v="108"/>
    <x v="88"/>
    <x v="4"/>
    <x v="7"/>
    <m/>
    <s v="Shark Spotted Gully"/>
    <n v="67"/>
    <n v="1.1000000000000001"/>
    <n v="1.1000000000000001"/>
  </r>
  <r>
    <x v="7"/>
    <d v="2026-03-19T00:00:00"/>
    <s v="Day 1"/>
    <x v="120"/>
    <x v="108"/>
    <x v="88"/>
    <x v="4"/>
    <x v="7"/>
    <m/>
    <s v="Shark Hound Smooth"/>
    <n v="102"/>
    <n v="4"/>
    <n v="4"/>
  </r>
  <r>
    <x v="7"/>
    <d v="2026-03-19T00:00:00"/>
    <s v="Day 1"/>
    <x v="120"/>
    <x v="108"/>
    <x v="88"/>
    <x v="4"/>
    <x v="7"/>
    <m/>
    <s v="Shark Spotted Gully"/>
    <n v="95"/>
    <n v="3.6"/>
    <n v="3.6"/>
  </r>
  <r>
    <x v="7"/>
    <d v="2026-03-19T00:00:00"/>
    <s v="Day 1"/>
    <x v="120"/>
    <x v="108"/>
    <x v="88"/>
    <x v="4"/>
    <x v="7"/>
    <m/>
    <s v="Shark Spotted Gully"/>
    <n v="126"/>
    <n v="9.6"/>
    <n v="9.6"/>
  </r>
  <r>
    <x v="7"/>
    <d v="2026-03-19T00:00:00"/>
    <s v="Day 1"/>
    <x v="126"/>
    <x v="113"/>
    <x v="89"/>
    <x v="2"/>
    <x v="7"/>
    <m/>
    <s v="Shark Hound Smooth"/>
    <n v="142"/>
    <n v="12.6"/>
    <n v="12.6"/>
  </r>
  <r>
    <x v="7"/>
    <d v="2026-03-19T00:00:00"/>
    <s v="Day 1"/>
    <x v="126"/>
    <x v="113"/>
    <x v="89"/>
    <x v="2"/>
    <x v="7"/>
    <m/>
    <s v="Shark Hound Smooth"/>
    <n v="124"/>
    <n v="7.9"/>
    <n v="7.9"/>
  </r>
  <r>
    <x v="7"/>
    <d v="2026-03-19T00:00:00"/>
    <s v="Day 1"/>
    <x v="126"/>
    <x v="113"/>
    <x v="89"/>
    <x v="2"/>
    <x v="7"/>
    <m/>
    <s v="Shark Spotted Gully"/>
    <n v="114"/>
    <n v="6.8"/>
    <n v="6.8"/>
  </r>
  <r>
    <x v="7"/>
    <d v="2026-03-19T00:00:00"/>
    <s v="Day 1"/>
    <x v="126"/>
    <x v="113"/>
    <x v="89"/>
    <x v="2"/>
    <x v="7"/>
    <m/>
    <s v="Guitarfish - Lesser"/>
    <n v="83"/>
    <n v="2.1"/>
    <n v="2.1"/>
  </r>
  <r>
    <x v="7"/>
    <d v="2026-03-19T00:00:00"/>
    <s v="Day 1"/>
    <x v="126"/>
    <x v="113"/>
    <x v="89"/>
    <x v="2"/>
    <x v="7"/>
    <m/>
    <s v="Shark Spotted Gully"/>
    <n v="116"/>
    <n v="7.2"/>
    <n v="7.2"/>
  </r>
  <r>
    <x v="7"/>
    <d v="2026-03-19T00:00:00"/>
    <s v="Day 1"/>
    <x v="126"/>
    <x v="113"/>
    <x v="89"/>
    <x v="2"/>
    <x v="7"/>
    <m/>
    <s v="Guitarfish - Lesser"/>
    <n v="80"/>
    <n v="1.8"/>
    <n v="1.8"/>
  </r>
  <r>
    <x v="7"/>
    <d v="2026-03-19T00:00:00"/>
    <s v="Day 1"/>
    <x v="125"/>
    <x v="112"/>
    <x v="92"/>
    <x v="4"/>
    <x v="7"/>
    <m/>
    <s v="Shark Spotted Gully"/>
    <n v="101"/>
    <n v="4.5"/>
    <n v="4.5"/>
  </r>
  <r>
    <x v="7"/>
    <d v="2026-03-19T00:00:00"/>
    <s v="Day 1"/>
    <x v="125"/>
    <x v="112"/>
    <x v="92"/>
    <x v="4"/>
    <x v="7"/>
    <m/>
    <s v="Shark Spotted Gully"/>
    <n v="133"/>
    <n v="11.5"/>
    <n v="11.5"/>
  </r>
  <r>
    <x v="7"/>
    <d v="2026-03-19T00:00:00"/>
    <s v="Day 1"/>
    <x v="125"/>
    <x v="112"/>
    <x v="92"/>
    <x v="4"/>
    <x v="7"/>
    <m/>
    <s v="Guitarfish - Lesser"/>
    <n v="82"/>
    <n v="2"/>
    <n v="2"/>
  </r>
  <r>
    <x v="7"/>
    <d v="2026-03-19T00:00:00"/>
    <s v="Day 1"/>
    <x v="207"/>
    <x v="178"/>
    <x v="134"/>
    <x v="10"/>
    <x v="7"/>
    <m/>
    <s v="Shark Spotted Gully"/>
    <n v="145"/>
    <n v="15.5"/>
    <n v="15.5"/>
  </r>
  <r>
    <x v="7"/>
    <d v="2026-03-19T00:00:00"/>
    <s v="Day 1"/>
    <x v="207"/>
    <x v="178"/>
    <x v="134"/>
    <x v="10"/>
    <x v="7"/>
    <m/>
    <s v="Elephantfish"/>
    <n v="84"/>
    <n v="4.7"/>
    <n v="4.7"/>
  </r>
  <r>
    <x v="7"/>
    <d v="2026-03-19T00:00:00"/>
    <s v="Day 1"/>
    <x v="116"/>
    <x v="104"/>
    <x v="88"/>
    <x v="9"/>
    <x v="7"/>
    <m/>
    <s v="Shark Spotted Gully"/>
    <n v="100"/>
    <n v="4.3"/>
    <n v="4.3"/>
  </r>
  <r>
    <x v="7"/>
    <d v="2026-03-19T00:00:00"/>
    <s v="Day 1"/>
    <x v="116"/>
    <x v="104"/>
    <x v="88"/>
    <x v="9"/>
    <x v="7"/>
    <m/>
    <s v="Shark Spotted Gully"/>
    <n v="115"/>
    <n v="7"/>
    <n v="7"/>
  </r>
  <r>
    <x v="7"/>
    <d v="2026-03-19T00:00:00"/>
    <s v="Day 1"/>
    <x v="116"/>
    <x v="104"/>
    <x v="88"/>
    <x v="9"/>
    <x v="7"/>
    <m/>
    <s v="Shark Spotted Gully"/>
    <n v="120"/>
    <n v="8.1"/>
    <n v="8.1"/>
  </r>
  <r>
    <x v="7"/>
    <d v="2026-03-19T00:00:00"/>
    <s v="Day 1"/>
    <x v="116"/>
    <x v="104"/>
    <x v="88"/>
    <x v="9"/>
    <x v="7"/>
    <m/>
    <s v="Guitarfish - Lesser"/>
    <n v="81"/>
    <n v="1.9"/>
    <n v="1.9"/>
  </r>
  <r>
    <x v="7"/>
    <d v="2026-03-19T00:00:00"/>
    <s v="Day 1"/>
    <x v="116"/>
    <x v="104"/>
    <x v="88"/>
    <x v="9"/>
    <x v="7"/>
    <m/>
    <s v="Guitarfish - Lesser"/>
    <n v="69"/>
    <n v="1.2"/>
    <n v="1.2"/>
  </r>
  <r>
    <x v="7"/>
    <d v="2026-03-19T00:00:00"/>
    <s v="Day 1"/>
    <x v="116"/>
    <x v="104"/>
    <x v="88"/>
    <x v="9"/>
    <x v="7"/>
    <m/>
    <s v="Shark Hound Smooth"/>
    <n v="68"/>
    <n v="1"/>
    <n v="1"/>
  </r>
  <r>
    <x v="7"/>
    <d v="2026-03-19T00:00:00"/>
    <s v="Day 1"/>
    <x v="116"/>
    <x v="104"/>
    <x v="88"/>
    <x v="9"/>
    <x v="7"/>
    <m/>
    <s v="Shark Spotted Gully"/>
    <n v="151"/>
    <n v="17.8"/>
    <n v="17.8"/>
  </r>
  <r>
    <x v="7"/>
    <d v="2026-03-19T00:00:00"/>
    <s v="Day 1"/>
    <x v="115"/>
    <x v="103"/>
    <x v="62"/>
    <x v="9"/>
    <x v="7"/>
    <m/>
    <s v="Shark Spotted Gully"/>
    <n v="117"/>
    <n v="7.4"/>
    <n v="7.4"/>
  </r>
  <r>
    <x v="7"/>
    <d v="2026-03-19T00:00:00"/>
    <s v="Day 1"/>
    <x v="115"/>
    <x v="103"/>
    <x v="62"/>
    <x v="9"/>
    <x v="7"/>
    <m/>
    <s v="Shark Hound Smooth"/>
    <n v="79"/>
    <n v="1.6"/>
    <n v="1.6"/>
  </r>
  <r>
    <x v="8"/>
    <d v="2026-03-20T00:00:00"/>
    <s v="Day 2"/>
    <x v="173"/>
    <x v="155"/>
    <x v="24"/>
    <x v="5"/>
    <x v="1"/>
    <m/>
    <s v="Shark Spotted Gully"/>
    <n v="93"/>
    <n v="3.4"/>
    <n v="3.4"/>
  </r>
  <r>
    <x v="8"/>
    <d v="2026-03-20T00:00:00"/>
    <s v="Day 2"/>
    <x v="172"/>
    <x v="154"/>
    <x v="97"/>
    <x v="3"/>
    <x v="1"/>
    <m/>
    <s v="Shark Spotted Gully"/>
    <n v="104"/>
    <n v="5"/>
    <n v="5"/>
  </r>
  <r>
    <x v="8"/>
    <d v="2026-03-20T00:00:00"/>
    <s v="Day 2"/>
    <x v="130"/>
    <x v="116"/>
    <x v="94"/>
    <x v="2"/>
    <x v="1"/>
    <m/>
    <s v="Shark Spotted Gully"/>
    <n v="106"/>
    <n v="5.3"/>
    <n v="5.3"/>
  </r>
  <r>
    <x v="8"/>
    <d v="2026-03-20T00:00:00"/>
    <s v="Day 2"/>
    <x v="130"/>
    <x v="116"/>
    <x v="94"/>
    <x v="2"/>
    <x v="1"/>
    <m/>
    <s v="Shark Spotted Gully"/>
    <n v="125"/>
    <n v="9.3000000000000007"/>
    <n v="9.3000000000000007"/>
  </r>
  <r>
    <x v="8"/>
    <d v="2026-03-20T00:00:00"/>
    <s v="Day 2"/>
    <x v="130"/>
    <x v="116"/>
    <x v="94"/>
    <x v="2"/>
    <x v="1"/>
    <m/>
    <s v="Shark Spotted Gully"/>
    <n v="114"/>
    <n v="6.8"/>
    <n v="6.8"/>
  </r>
  <r>
    <x v="8"/>
    <d v="2026-03-20T00:00:00"/>
    <s v="Day 2"/>
    <x v="130"/>
    <x v="116"/>
    <x v="94"/>
    <x v="2"/>
    <x v="1"/>
    <m/>
    <s v="Shark Spotted Gully"/>
    <n v="91"/>
    <n v="3.1"/>
    <n v="3.1"/>
  </r>
  <r>
    <x v="8"/>
    <d v="2026-03-20T00:00:00"/>
    <s v="Day 2"/>
    <x v="130"/>
    <x v="116"/>
    <x v="94"/>
    <x v="2"/>
    <x v="1"/>
    <m/>
    <s v="Shark Spotted Gully"/>
    <n v="94"/>
    <n v="3.5"/>
    <n v="3.5"/>
  </r>
  <r>
    <x v="8"/>
    <d v="2026-03-20T00:00:00"/>
    <s v="Day 2"/>
    <x v="130"/>
    <x v="116"/>
    <x v="94"/>
    <x v="2"/>
    <x v="1"/>
    <m/>
    <s v="Shark Spotted Gully"/>
    <n v="118"/>
    <n v="7.6"/>
    <n v="7.6"/>
  </r>
  <r>
    <x v="8"/>
    <d v="2026-03-20T00:00:00"/>
    <s v="Day 2"/>
    <x v="130"/>
    <x v="116"/>
    <x v="94"/>
    <x v="2"/>
    <x v="1"/>
    <m/>
    <s v="Shark Spotted Gully"/>
    <n v="106"/>
    <n v="5.3"/>
    <n v="5.3"/>
  </r>
  <r>
    <x v="8"/>
    <d v="2026-03-20T00:00:00"/>
    <s v="Day 2"/>
    <x v="130"/>
    <x v="116"/>
    <x v="94"/>
    <x v="2"/>
    <x v="1"/>
    <m/>
    <s v="Shark Spotted Gully"/>
    <n v="120"/>
    <n v="8.1"/>
    <n v="8.1"/>
  </r>
  <r>
    <x v="8"/>
    <d v="2026-03-20T00:00:00"/>
    <s v="Day 2"/>
    <x v="130"/>
    <x v="116"/>
    <x v="94"/>
    <x v="2"/>
    <x v="1"/>
    <m/>
    <s v="Shark Spotted Gully"/>
    <n v="119"/>
    <n v="7.9"/>
    <n v="7.9"/>
  </r>
  <r>
    <x v="8"/>
    <d v="2026-03-20T00:00:00"/>
    <s v="Day 2"/>
    <x v="130"/>
    <x v="116"/>
    <x v="94"/>
    <x v="2"/>
    <x v="1"/>
    <m/>
    <s v="Shark Spotted Gully"/>
    <n v="117"/>
    <n v="7.4"/>
    <n v="7.4"/>
  </r>
  <r>
    <x v="8"/>
    <d v="2026-03-20T00:00:00"/>
    <s v="Day 2"/>
    <x v="130"/>
    <x v="116"/>
    <x v="94"/>
    <x v="2"/>
    <x v="1"/>
    <m/>
    <s v="Shark Spotted Gully"/>
    <n v="124"/>
    <n v="9.1"/>
    <n v="9.1"/>
  </r>
  <r>
    <x v="8"/>
    <d v="2026-03-20T00:00:00"/>
    <s v="Day 2"/>
    <x v="130"/>
    <x v="116"/>
    <x v="94"/>
    <x v="2"/>
    <x v="1"/>
    <m/>
    <s v="Shark Spotted Gully"/>
    <n v="99"/>
    <n v="4.2"/>
    <n v="4.2"/>
  </r>
  <r>
    <x v="8"/>
    <d v="2026-03-20T00:00:00"/>
    <s v="Day 2"/>
    <x v="131"/>
    <x v="117"/>
    <x v="65"/>
    <x v="2"/>
    <x v="1"/>
    <m/>
    <s v="Shark Spotted Gully"/>
    <n v="143"/>
    <n v="14.8"/>
    <n v="14.8"/>
  </r>
  <r>
    <x v="8"/>
    <d v="2026-03-20T00:00:00"/>
    <s v="Day 2"/>
    <x v="131"/>
    <x v="117"/>
    <x v="65"/>
    <x v="2"/>
    <x v="1"/>
    <m/>
    <s v="Shark Spotted Gully"/>
    <n v="112"/>
    <n v="6.4"/>
    <n v="6.4"/>
  </r>
  <r>
    <x v="8"/>
    <d v="2026-03-20T00:00:00"/>
    <s v="Day 2"/>
    <x v="131"/>
    <x v="117"/>
    <x v="65"/>
    <x v="2"/>
    <x v="1"/>
    <m/>
    <s v="Guitarfish - Lesser"/>
    <n v="74"/>
    <n v="1.5"/>
    <n v="1.5"/>
  </r>
  <r>
    <x v="8"/>
    <d v="2026-03-20T00:00:00"/>
    <s v="Day 2"/>
    <x v="131"/>
    <x v="117"/>
    <x v="65"/>
    <x v="2"/>
    <x v="1"/>
    <m/>
    <s v="Shark Cow / Sevengill"/>
    <n v="122"/>
    <n v="23"/>
    <n v="23"/>
  </r>
  <r>
    <x v="8"/>
    <d v="2026-03-20T00:00:00"/>
    <s v="Day 2"/>
    <x v="131"/>
    <x v="117"/>
    <x v="65"/>
    <x v="2"/>
    <x v="1"/>
    <m/>
    <s v="Shark Hound Smooth"/>
    <n v="106"/>
    <n v="4.5"/>
    <n v="4.5"/>
  </r>
  <r>
    <x v="8"/>
    <d v="2026-03-20T00:00:00"/>
    <s v="Day 2"/>
    <x v="134"/>
    <x v="120"/>
    <x v="41"/>
    <x v="3"/>
    <x v="1"/>
    <m/>
    <s v="Shark Spotted Gully"/>
    <n v="112"/>
    <n v="6.4"/>
    <n v="6.4"/>
  </r>
  <r>
    <x v="8"/>
    <d v="2026-03-20T00:00:00"/>
    <s v="Day 2"/>
    <x v="134"/>
    <x v="120"/>
    <x v="41"/>
    <x v="3"/>
    <x v="1"/>
    <m/>
    <s v="Shark Spotted Gully"/>
    <n v="117"/>
    <n v="7.4"/>
    <n v="7.4"/>
  </r>
  <r>
    <x v="8"/>
    <d v="2026-03-20T00:00:00"/>
    <s v="Day 2"/>
    <x v="134"/>
    <x v="120"/>
    <x v="41"/>
    <x v="3"/>
    <x v="1"/>
    <s v="Kob"/>
    <m/>
    <n v="51"/>
    <n v="1.4"/>
    <n v="1.4"/>
  </r>
  <r>
    <x v="8"/>
    <d v="2026-03-20T00:00:00"/>
    <s v="Day 2"/>
    <x v="174"/>
    <x v="156"/>
    <x v="116"/>
    <x v="2"/>
    <x v="1"/>
    <m/>
    <s v="Shark Spotted Gully"/>
    <n v="117"/>
    <n v="7.4"/>
    <n v="7.4"/>
  </r>
  <r>
    <x v="8"/>
    <d v="2026-03-20T00:00:00"/>
    <s v="Day 2"/>
    <x v="174"/>
    <x v="156"/>
    <x v="116"/>
    <x v="2"/>
    <x v="1"/>
    <m/>
    <s v="Shark Spotted Gully"/>
    <n v="108"/>
    <n v="5.6"/>
    <n v="5.6"/>
  </r>
  <r>
    <x v="8"/>
    <d v="2026-03-20T00:00:00"/>
    <s v="Day 2"/>
    <x v="174"/>
    <x v="156"/>
    <x v="116"/>
    <x v="2"/>
    <x v="1"/>
    <m/>
    <s v="Ray Bull / Eagle"/>
    <n v="49"/>
    <n v="2.1"/>
    <n v="2.1"/>
  </r>
  <r>
    <x v="8"/>
    <d v="2026-03-20T00:00:00"/>
    <s v="Day 2"/>
    <x v="174"/>
    <x v="156"/>
    <x v="116"/>
    <x v="2"/>
    <x v="1"/>
    <m/>
    <s v="Guitarfish - Lesser"/>
    <n v="89"/>
    <n v="2.6"/>
    <n v="2.6"/>
  </r>
  <r>
    <x v="8"/>
    <d v="2026-03-20T00:00:00"/>
    <s v="Day 2"/>
    <x v="174"/>
    <x v="156"/>
    <x v="116"/>
    <x v="2"/>
    <x v="1"/>
    <s v="Kob"/>
    <m/>
    <n v="69"/>
    <n v="3.4"/>
    <n v="3.4"/>
  </r>
  <r>
    <x v="8"/>
    <d v="2026-03-20T00:00:00"/>
    <s v="Day 2"/>
    <x v="3"/>
    <x v="3"/>
    <x v="3"/>
    <x v="2"/>
    <x v="1"/>
    <m/>
    <s v="Guitarfish - Lesser"/>
    <n v="85"/>
    <n v="2.2000000000000002"/>
    <n v="2.2000000000000002"/>
  </r>
  <r>
    <x v="8"/>
    <d v="2026-03-20T00:00:00"/>
    <s v="Day 2"/>
    <x v="1"/>
    <x v="1"/>
    <x v="1"/>
    <x v="1"/>
    <x v="1"/>
    <m/>
    <m/>
    <m/>
    <s v=""/>
    <s v=""/>
  </r>
  <r>
    <x v="8"/>
    <d v="2026-03-20T00:00:00"/>
    <s v="Day 2"/>
    <x v="176"/>
    <x v="158"/>
    <x v="95"/>
    <x v="9"/>
    <x v="1"/>
    <m/>
    <s v="Shark Hound Smooth"/>
    <n v="69"/>
    <n v="1"/>
    <n v="1"/>
  </r>
  <r>
    <x v="8"/>
    <d v="2026-03-20T00:00:00"/>
    <s v="Day 2"/>
    <x v="176"/>
    <x v="158"/>
    <x v="95"/>
    <x v="9"/>
    <x v="1"/>
    <m/>
    <s v="Shark Spotted Gully"/>
    <n v="107"/>
    <n v="5.5"/>
    <n v="5.5"/>
  </r>
  <r>
    <x v="8"/>
    <d v="2026-03-20T00:00:00"/>
    <s v="Day 2"/>
    <x v="176"/>
    <x v="158"/>
    <x v="95"/>
    <x v="9"/>
    <x v="1"/>
    <m/>
    <s v="Elephantfish"/>
    <n v="78"/>
    <n v="3.8"/>
    <n v="3.8"/>
  </r>
  <r>
    <x v="8"/>
    <d v="2026-03-20T00:00:00"/>
    <s v="Day 2"/>
    <x v="176"/>
    <x v="158"/>
    <x v="95"/>
    <x v="9"/>
    <x v="1"/>
    <m/>
    <s v="Shark Spotted Gully"/>
    <n v="101"/>
    <n v="4.5"/>
    <n v="4.5"/>
  </r>
  <r>
    <x v="8"/>
    <d v="2026-03-20T00:00:00"/>
    <s v="Day 2"/>
    <x v="176"/>
    <x v="158"/>
    <x v="95"/>
    <x v="9"/>
    <x v="1"/>
    <m/>
    <s v="Shark Spotted Gully"/>
    <n v="136"/>
    <n v="12.4"/>
    <n v="12.4"/>
  </r>
  <r>
    <x v="8"/>
    <d v="2026-03-20T00:00:00"/>
    <s v="Day 2"/>
    <x v="175"/>
    <x v="157"/>
    <x v="117"/>
    <x v="9"/>
    <x v="1"/>
    <m/>
    <s v="Shark Hound Smooth"/>
    <n v="116"/>
    <n v="6.2"/>
    <n v="6.2"/>
  </r>
  <r>
    <x v="8"/>
    <d v="2026-03-20T00:00:00"/>
    <s v="Day 2"/>
    <x v="175"/>
    <x v="157"/>
    <x v="117"/>
    <x v="9"/>
    <x v="1"/>
    <m/>
    <s v="Shark Hound Smooth"/>
    <n v="70"/>
    <n v="1.1000000000000001"/>
    <n v="1.1000000000000001"/>
  </r>
  <r>
    <x v="8"/>
    <d v="2026-03-20T00:00:00"/>
    <s v="Day 2"/>
    <x v="9"/>
    <x v="9"/>
    <x v="8"/>
    <x v="4"/>
    <x v="2"/>
    <s v="Kob"/>
    <m/>
    <n v="61"/>
    <n v="2.2999999999999998"/>
    <n v="2.2999999999999998"/>
  </r>
  <r>
    <x v="8"/>
    <d v="2026-03-20T00:00:00"/>
    <s v="Day 2"/>
    <x v="8"/>
    <x v="8"/>
    <x v="7"/>
    <x v="3"/>
    <x v="2"/>
    <m/>
    <s v="Shark Spotted Gully"/>
    <n v="123"/>
    <n v="8.8000000000000007"/>
    <n v="8.8000000000000007"/>
  </r>
  <r>
    <x v="8"/>
    <d v="2026-03-20T00:00:00"/>
    <s v="Day 2"/>
    <x v="8"/>
    <x v="8"/>
    <x v="7"/>
    <x v="3"/>
    <x v="2"/>
    <m/>
    <s v="Shark Spotted Gully"/>
    <n v="130"/>
    <n v="10.7"/>
    <n v="10.7"/>
  </r>
  <r>
    <x v="8"/>
    <d v="2026-03-20T00:00:00"/>
    <s v="Day 2"/>
    <x v="8"/>
    <x v="8"/>
    <x v="7"/>
    <x v="3"/>
    <x v="2"/>
    <m/>
    <s v="Shark Spotted Gully"/>
    <n v="105"/>
    <n v="5.0999999999999996"/>
    <n v="5.0999999999999996"/>
  </r>
  <r>
    <x v="8"/>
    <d v="2026-03-20T00:00:00"/>
    <s v="Day 2"/>
    <x v="8"/>
    <x v="8"/>
    <x v="7"/>
    <x v="3"/>
    <x v="2"/>
    <m/>
    <s v="Guitarfish - Lesser"/>
    <n v="93"/>
    <n v="3"/>
    <n v="3"/>
  </r>
  <r>
    <x v="8"/>
    <d v="2026-03-20T00:00:00"/>
    <s v="Day 2"/>
    <x v="13"/>
    <x v="13"/>
    <x v="6"/>
    <x v="4"/>
    <x v="2"/>
    <m/>
    <s v="Shark Spotted Gully"/>
    <n v="151"/>
    <n v="17.8"/>
    <n v="17.8"/>
  </r>
  <r>
    <x v="8"/>
    <d v="2026-03-20T00:00:00"/>
    <s v="Day 2"/>
    <x v="13"/>
    <x v="13"/>
    <x v="6"/>
    <x v="4"/>
    <x v="2"/>
    <m/>
    <s v="Shark Spotted Gully"/>
    <n v="139"/>
    <n v="13.4"/>
    <n v="13.4"/>
  </r>
  <r>
    <x v="8"/>
    <d v="2026-03-20T00:00:00"/>
    <s v="Day 2"/>
    <x v="7"/>
    <x v="7"/>
    <x v="6"/>
    <x v="5"/>
    <x v="2"/>
    <s v="Kob"/>
    <m/>
    <n v="61"/>
    <n v="2.2999999999999998"/>
    <n v="2.2999999999999998"/>
  </r>
  <r>
    <x v="8"/>
    <d v="2026-03-20T00:00:00"/>
    <s v="Day 2"/>
    <x v="178"/>
    <x v="160"/>
    <x v="119"/>
    <x v="4"/>
    <x v="2"/>
    <s v="Kob"/>
    <m/>
    <n v="72"/>
    <n v="3.9"/>
    <n v="3.9"/>
  </r>
  <r>
    <x v="8"/>
    <d v="2026-03-20T00:00:00"/>
    <s v="Day 2"/>
    <x v="177"/>
    <x v="159"/>
    <x v="118"/>
    <x v="4"/>
    <x v="2"/>
    <m/>
    <s v="Shark Spotted Gully"/>
    <n v="124"/>
    <n v="9.1"/>
    <n v="9.1"/>
  </r>
  <r>
    <x v="8"/>
    <d v="2026-03-20T00:00:00"/>
    <s v="Day 2"/>
    <x v="177"/>
    <x v="159"/>
    <x v="118"/>
    <x v="4"/>
    <x v="2"/>
    <s v="Kob"/>
    <m/>
    <n v="72"/>
    <n v="3.9"/>
    <n v="3.9"/>
  </r>
  <r>
    <x v="8"/>
    <d v="2026-03-20T00:00:00"/>
    <s v="Day 2"/>
    <x v="177"/>
    <x v="159"/>
    <x v="118"/>
    <x v="4"/>
    <x v="2"/>
    <s v="Kob"/>
    <m/>
    <n v="44"/>
    <n v="0.9"/>
    <n v="0.9"/>
  </r>
  <r>
    <x v="8"/>
    <d v="2026-03-20T00:00:00"/>
    <s v="Day 2"/>
    <x v="177"/>
    <x v="159"/>
    <x v="118"/>
    <x v="4"/>
    <x v="2"/>
    <m/>
    <s v="Guitarfish - Lesser"/>
    <n v="78"/>
    <n v="1.7"/>
    <n v="1.7"/>
  </r>
  <r>
    <x v="8"/>
    <d v="2026-03-20T00:00:00"/>
    <s v="Day 2"/>
    <x v="5"/>
    <x v="5"/>
    <x v="4"/>
    <x v="4"/>
    <x v="2"/>
    <s v="Kob"/>
    <m/>
    <n v="83"/>
    <n v="6"/>
    <n v="6"/>
  </r>
  <r>
    <x v="8"/>
    <d v="2026-03-20T00:00:00"/>
    <s v="Day 2"/>
    <x v="5"/>
    <x v="5"/>
    <x v="4"/>
    <x v="4"/>
    <x v="2"/>
    <m/>
    <s v="Shark Spotted Gully"/>
    <n v="102"/>
    <n v="4.5999999999999996"/>
    <n v="4.5999999999999996"/>
  </r>
  <r>
    <x v="8"/>
    <d v="2026-03-20T00:00:00"/>
    <s v="Day 2"/>
    <x v="5"/>
    <x v="5"/>
    <x v="4"/>
    <x v="4"/>
    <x v="2"/>
    <s v="Kob"/>
    <m/>
    <n v="67"/>
    <n v="3.1"/>
    <n v="3.1"/>
  </r>
  <r>
    <x v="8"/>
    <d v="2026-03-20T00:00:00"/>
    <s v="Day 2"/>
    <x v="12"/>
    <x v="12"/>
    <x v="6"/>
    <x v="0"/>
    <x v="2"/>
    <m/>
    <s v="Catfish - Sea Black"/>
    <n v="41"/>
    <n v="1.1000000000000001"/>
    <n v="1.1000000000000001"/>
  </r>
  <r>
    <x v="8"/>
    <d v="2026-03-20T00:00:00"/>
    <s v="Day 2"/>
    <x v="179"/>
    <x v="161"/>
    <x v="7"/>
    <x v="11"/>
    <x v="2"/>
    <m/>
    <s v="Shark Spotted Gully"/>
    <n v="88"/>
    <n v="2.8"/>
    <n v="2.8"/>
  </r>
  <r>
    <x v="8"/>
    <d v="2026-03-20T00:00:00"/>
    <s v="Day 2"/>
    <x v="179"/>
    <x v="161"/>
    <x v="7"/>
    <x v="11"/>
    <x v="2"/>
    <m/>
    <s v="Shark Hound Smooth"/>
    <n v="83"/>
    <n v="1.9"/>
    <n v="1.9"/>
  </r>
  <r>
    <x v="8"/>
    <d v="2026-03-20T00:00:00"/>
    <s v="Day 2"/>
    <x v="37"/>
    <x v="22"/>
    <x v="29"/>
    <x v="2"/>
    <x v="6"/>
    <m/>
    <s v="Guitarfish - Lesser"/>
    <n v="74"/>
    <n v="1.5"/>
    <n v="1.5"/>
  </r>
  <r>
    <x v="8"/>
    <d v="2026-03-20T00:00:00"/>
    <s v="Day 2"/>
    <x v="19"/>
    <x v="19"/>
    <x v="15"/>
    <x v="5"/>
    <x v="6"/>
    <m/>
    <s v="Shark Spotted Gully"/>
    <n v="132"/>
    <n v="11.2"/>
    <n v="11.2"/>
  </r>
  <r>
    <x v="8"/>
    <d v="2026-03-20T00:00:00"/>
    <s v="Day 2"/>
    <x v="19"/>
    <x v="19"/>
    <x v="15"/>
    <x v="5"/>
    <x v="6"/>
    <m/>
    <s v="Shark Spotted Gully"/>
    <n v="128"/>
    <n v="10.1"/>
    <n v="10.1"/>
  </r>
  <r>
    <x v="8"/>
    <d v="2026-03-20T00:00:00"/>
    <s v="Day 2"/>
    <x v="15"/>
    <x v="15"/>
    <x v="11"/>
    <x v="7"/>
    <x v="6"/>
    <m/>
    <s v="Guitarfish - Lesser"/>
    <n v="82"/>
    <n v="2"/>
    <n v="2"/>
  </r>
  <r>
    <x v="8"/>
    <d v="2026-03-20T00:00:00"/>
    <s v="Day 2"/>
    <x v="191"/>
    <x v="169"/>
    <x v="127"/>
    <x v="4"/>
    <x v="6"/>
    <m/>
    <s v="Shark Spotted Gully"/>
    <n v="118"/>
    <n v="7.6"/>
    <n v="7.6"/>
  </r>
  <r>
    <x v="8"/>
    <d v="2026-03-20T00:00:00"/>
    <s v="Day 2"/>
    <x v="191"/>
    <x v="169"/>
    <x v="127"/>
    <x v="4"/>
    <x v="6"/>
    <m/>
    <s v="Shark Spotted Gully"/>
    <n v="141"/>
    <n v="14.1"/>
    <n v="14.1"/>
  </r>
  <r>
    <x v="8"/>
    <d v="2026-03-20T00:00:00"/>
    <s v="Day 2"/>
    <x v="190"/>
    <x v="34"/>
    <x v="127"/>
    <x v="3"/>
    <x v="6"/>
    <m/>
    <s v="Guitarfish - Lesser"/>
    <n v="85"/>
    <n v="2.2000000000000002"/>
    <n v="2.2000000000000002"/>
  </r>
  <r>
    <x v="8"/>
    <d v="2026-03-20T00:00:00"/>
    <s v="Day 2"/>
    <x v="190"/>
    <x v="34"/>
    <x v="127"/>
    <x v="3"/>
    <x v="6"/>
    <m/>
    <s v="Guitarfish - Lesser"/>
    <n v="78"/>
    <n v="1.7"/>
    <n v="1.7"/>
  </r>
  <r>
    <x v="8"/>
    <d v="2026-03-20T00:00:00"/>
    <s v="Day 2"/>
    <x v="189"/>
    <x v="148"/>
    <x v="126"/>
    <x v="4"/>
    <x v="6"/>
    <m/>
    <s v="Shark Spotted Gully"/>
    <n v="98"/>
    <n v="4"/>
    <n v="4"/>
  </r>
  <r>
    <x v="8"/>
    <d v="2026-03-20T00:00:00"/>
    <s v="Day 2"/>
    <x v="189"/>
    <x v="148"/>
    <x v="126"/>
    <x v="4"/>
    <x v="6"/>
    <m/>
    <s v="Guitarfish - Lesser"/>
    <n v="78"/>
    <n v="1.7"/>
    <n v="1.7"/>
  </r>
  <r>
    <x v="8"/>
    <d v="2026-03-20T00:00:00"/>
    <s v="Day 2"/>
    <x v="192"/>
    <x v="170"/>
    <x v="18"/>
    <x v="4"/>
    <x v="6"/>
    <m/>
    <m/>
    <m/>
    <s v=""/>
    <s v=""/>
  </r>
  <r>
    <x v="8"/>
    <d v="2026-03-20T00:00:00"/>
    <s v="Day 2"/>
    <x v="181"/>
    <x v="162"/>
    <x v="121"/>
    <x v="4"/>
    <x v="14"/>
    <m/>
    <s v="Shark Spotted Gully"/>
    <n v="88"/>
    <n v="2.8"/>
    <n v="2.8"/>
  </r>
  <r>
    <x v="8"/>
    <d v="2026-03-20T00:00:00"/>
    <s v="Day 2"/>
    <x v="181"/>
    <x v="162"/>
    <x v="121"/>
    <x v="4"/>
    <x v="14"/>
    <s v="Kob"/>
    <m/>
    <n v="78"/>
    <n v="5"/>
    <n v="5"/>
  </r>
  <r>
    <x v="8"/>
    <d v="2026-03-20T00:00:00"/>
    <s v="Day 2"/>
    <x v="181"/>
    <x v="162"/>
    <x v="121"/>
    <x v="4"/>
    <x v="14"/>
    <s v="Kob"/>
    <m/>
    <n v="72"/>
    <n v="3.9"/>
    <n v="3.9"/>
  </r>
  <r>
    <x v="8"/>
    <d v="2026-03-20T00:00:00"/>
    <s v="Day 2"/>
    <x v="182"/>
    <x v="163"/>
    <x v="122"/>
    <x v="4"/>
    <x v="14"/>
    <m/>
    <s v="Shark Spotted Gully"/>
    <n v="143"/>
    <n v="14.8"/>
    <n v="14.8"/>
  </r>
  <r>
    <x v="8"/>
    <d v="2026-03-20T00:00:00"/>
    <s v="Day 2"/>
    <x v="182"/>
    <x v="163"/>
    <x v="122"/>
    <x v="4"/>
    <x v="14"/>
    <s v="Kob"/>
    <m/>
    <n v="64"/>
    <n v="2.7"/>
    <n v="2.7"/>
  </r>
  <r>
    <x v="8"/>
    <d v="2026-03-20T00:00:00"/>
    <s v="Day 2"/>
    <x v="182"/>
    <x v="163"/>
    <x v="122"/>
    <x v="4"/>
    <x v="14"/>
    <s v="Kob"/>
    <m/>
    <n v="69"/>
    <n v="3.4"/>
    <n v="3.4"/>
  </r>
  <r>
    <x v="8"/>
    <d v="2026-03-20T00:00:00"/>
    <s v="Day 2"/>
    <x v="182"/>
    <x v="163"/>
    <x v="122"/>
    <x v="4"/>
    <x v="14"/>
    <s v="Kob"/>
    <m/>
    <n v="52"/>
    <n v="1.4"/>
    <n v="1.4"/>
  </r>
  <r>
    <x v="8"/>
    <d v="2026-03-20T00:00:00"/>
    <s v="Day 2"/>
    <x v="182"/>
    <x v="163"/>
    <x v="122"/>
    <x v="4"/>
    <x v="14"/>
    <s v="Blacktail"/>
    <m/>
    <n v="26"/>
    <n v="0.5"/>
    <n v="0.5"/>
  </r>
  <r>
    <x v="8"/>
    <d v="2026-03-20T00:00:00"/>
    <s v="Day 2"/>
    <x v="182"/>
    <x v="163"/>
    <x v="122"/>
    <x v="4"/>
    <x v="14"/>
    <s v="Kob"/>
    <m/>
    <n v="65"/>
    <n v="2.8"/>
    <n v="2.8"/>
  </r>
  <r>
    <x v="8"/>
    <d v="2026-03-20T00:00:00"/>
    <s v="Day 2"/>
    <x v="180"/>
    <x v="71"/>
    <x v="120"/>
    <x v="4"/>
    <x v="14"/>
    <m/>
    <s v="Elephantfish"/>
    <n v="72"/>
    <n v="3"/>
    <n v="3"/>
  </r>
  <r>
    <x v="8"/>
    <d v="2026-03-20T00:00:00"/>
    <s v="Day 2"/>
    <x v="63"/>
    <x v="56"/>
    <x v="50"/>
    <x v="2"/>
    <x v="14"/>
    <m/>
    <s v="Shark Spotted Gully"/>
    <n v="106"/>
    <n v="5.3"/>
    <n v="5.3"/>
  </r>
  <r>
    <x v="8"/>
    <d v="2026-03-20T00:00:00"/>
    <s v="Day 2"/>
    <x v="63"/>
    <x v="56"/>
    <x v="50"/>
    <x v="2"/>
    <x v="14"/>
    <m/>
    <s v="Shark Spotted Gully"/>
    <n v="171"/>
    <n v="27.3"/>
    <n v="27.3"/>
  </r>
  <r>
    <x v="8"/>
    <d v="2026-03-20T00:00:00"/>
    <s v="Day 2"/>
    <x v="63"/>
    <x v="56"/>
    <x v="50"/>
    <x v="2"/>
    <x v="14"/>
    <m/>
    <s v="Shark Spotted Gully"/>
    <n v="118"/>
    <n v="7.6"/>
    <n v="7.6"/>
  </r>
  <r>
    <x v="8"/>
    <d v="2026-03-20T00:00:00"/>
    <s v="Day 2"/>
    <x v="63"/>
    <x v="56"/>
    <x v="50"/>
    <x v="2"/>
    <x v="14"/>
    <s v="Kob"/>
    <m/>
    <n v="41"/>
    <n v="0.7"/>
    <n v="0.7"/>
  </r>
  <r>
    <x v="8"/>
    <d v="2026-03-20T00:00:00"/>
    <s v="Day 2"/>
    <x v="63"/>
    <x v="56"/>
    <x v="50"/>
    <x v="2"/>
    <x v="14"/>
    <m/>
    <s v="Shark Spotted Gully"/>
    <n v="113"/>
    <n v="6.6"/>
    <n v="6.6"/>
  </r>
  <r>
    <x v="8"/>
    <d v="2026-03-20T00:00:00"/>
    <s v="Day 2"/>
    <x v="66"/>
    <x v="58"/>
    <x v="53"/>
    <x v="2"/>
    <x v="14"/>
    <m/>
    <s v="Shark Spotted Gully"/>
    <n v="105"/>
    <n v="5.0999999999999996"/>
    <n v="5.0999999999999996"/>
  </r>
  <r>
    <x v="8"/>
    <d v="2026-03-20T00:00:00"/>
    <s v="Day 2"/>
    <x v="66"/>
    <x v="58"/>
    <x v="53"/>
    <x v="2"/>
    <x v="14"/>
    <m/>
    <s v="Guitarfish - Lesser"/>
    <n v="75"/>
    <n v="1.5"/>
    <n v="1.5"/>
  </r>
  <r>
    <x v="8"/>
    <d v="2026-03-20T00:00:00"/>
    <s v="Day 2"/>
    <x v="66"/>
    <x v="58"/>
    <x v="53"/>
    <x v="2"/>
    <x v="14"/>
    <m/>
    <s v="Guitarfish - Lesser"/>
    <n v="83"/>
    <n v="2.1"/>
    <n v="2.1"/>
  </r>
  <r>
    <x v="8"/>
    <d v="2026-03-20T00:00:00"/>
    <s v="Day 2"/>
    <x v="66"/>
    <x v="58"/>
    <x v="53"/>
    <x v="2"/>
    <x v="14"/>
    <m/>
    <s v="Guitarfish - Lesser"/>
    <n v="91"/>
    <n v="2.8"/>
    <n v="2.8"/>
  </r>
  <r>
    <x v="8"/>
    <d v="2026-03-20T00:00:00"/>
    <s v="Day 2"/>
    <x v="66"/>
    <x v="58"/>
    <x v="53"/>
    <x v="2"/>
    <x v="14"/>
    <m/>
    <s v="Elephantfish"/>
    <n v="79"/>
    <n v="3.9"/>
    <n v="3.9"/>
  </r>
  <r>
    <x v="8"/>
    <d v="2026-03-20T00:00:00"/>
    <s v="Day 2"/>
    <x v="66"/>
    <x v="58"/>
    <x v="53"/>
    <x v="2"/>
    <x v="14"/>
    <m/>
    <s v="Guitarfish - Lesser"/>
    <n v="70"/>
    <n v="1.2"/>
    <n v="1.2"/>
  </r>
  <r>
    <x v="8"/>
    <d v="2026-03-20T00:00:00"/>
    <s v="Day 2"/>
    <x v="66"/>
    <x v="58"/>
    <x v="53"/>
    <x v="2"/>
    <x v="14"/>
    <m/>
    <s v="Shark Cow / Sevengill"/>
    <n v="111"/>
    <n v="16.899999999999999"/>
    <n v="16.899999999999999"/>
  </r>
  <r>
    <x v="8"/>
    <d v="2026-03-20T00:00:00"/>
    <s v="Day 2"/>
    <x v="67"/>
    <x v="59"/>
    <x v="48"/>
    <x v="2"/>
    <x v="14"/>
    <m/>
    <s v="Guitarfish - Lesser"/>
    <n v="82"/>
    <n v="2"/>
    <n v="2"/>
  </r>
  <r>
    <x v="8"/>
    <d v="2026-03-20T00:00:00"/>
    <s v="Day 2"/>
    <x v="183"/>
    <x v="164"/>
    <x v="123"/>
    <x v="3"/>
    <x v="14"/>
    <m/>
    <s v="Shark Spotted Gully"/>
    <n v="95"/>
    <n v="3.6"/>
    <n v="3.6"/>
  </r>
  <r>
    <x v="8"/>
    <d v="2026-03-20T00:00:00"/>
    <s v="Day 2"/>
    <x v="183"/>
    <x v="164"/>
    <x v="123"/>
    <x v="3"/>
    <x v="14"/>
    <s v="Kob"/>
    <m/>
    <n v="60"/>
    <n v="2.2000000000000002"/>
    <n v="2.2000000000000002"/>
  </r>
  <r>
    <x v="8"/>
    <d v="2026-03-20T00:00:00"/>
    <s v="Day 2"/>
    <x v="183"/>
    <x v="164"/>
    <x v="123"/>
    <x v="3"/>
    <x v="14"/>
    <s v="Kob"/>
    <m/>
    <n v="61"/>
    <n v="2.2999999999999998"/>
    <n v="2.2999999999999998"/>
  </r>
  <r>
    <x v="8"/>
    <d v="2026-03-20T00:00:00"/>
    <s v="Day 2"/>
    <x v="183"/>
    <x v="164"/>
    <x v="123"/>
    <x v="3"/>
    <x v="14"/>
    <s v="Kob"/>
    <m/>
    <n v="71"/>
    <n v="3.7"/>
    <n v="3.7"/>
  </r>
  <r>
    <x v="8"/>
    <d v="2026-03-20T00:00:00"/>
    <s v="Day 2"/>
    <x v="183"/>
    <x v="164"/>
    <x v="123"/>
    <x v="3"/>
    <x v="14"/>
    <s v="Kob"/>
    <m/>
    <n v="64"/>
    <n v="2.7"/>
    <n v="2.7"/>
  </r>
  <r>
    <x v="8"/>
    <d v="2026-03-20T00:00:00"/>
    <s v="Day 2"/>
    <x v="183"/>
    <x v="164"/>
    <x v="123"/>
    <x v="3"/>
    <x v="14"/>
    <s v="Kob"/>
    <m/>
    <n v="79"/>
    <n v="5.2"/>
    <n v="5.2"/>
  </r>
  <r>
    <x v="8"/>
    <d v="2026-03-20T00:00:00"/>
    <s v="Day 2"/>
    <x v="183"/>
    <x v="164"/>
    <x v="123"/>
    <x v="3"/>
    <x v="14"/>
    <s v="Kob"/>
    <m/>
    <n v="74"/>
    <n v="4.2"/>
    <n v="4.2"/>
  </r>
  <r>
    <x v="8"/>
    <d v="2026-03-20T00:00:00"/>
    <s v="Day 2"/>
    <x v="183"/>
    <x v="164"/>
    <x v="123"/>
    <x v="3"/>
    <x v="14"/>
    <s v="Kob"/>
    <m/>
    <n v="46"/>
    <n v="1"/>
    <n v="1"/>
  </r>
  <r>
    <x v="8"/>
    <d v="2026-03-20T00:00:00"/>
    <s v="Day 2"/>
    <x v="183"/>
    <x v="164"/>
    <x v="123"/>
    <x v="3"/>
    <x v="14"/>
    <s v="Kob"/>
    <m/>
    <n v="69"/>
    <n v="3.4"/>
    <n v="3.4"/>
  </r>
  <r>
    <x v="8"/>
    <d v="2026-03-20T00:00:00"/>
    <s v="Day 2"/>
    <x v="185"/>
    <x v="166"/>
    <x v="39"/>
    <x v="9"/>
    <x v="14"/>
    <m/>
    <m/>
    <m/>
    <s v=""/>
    <s v=""/>
  </r>
  <r>
    <x v="8"/>
    <d v="2026-03-20T00:00:00"/>
    <s v="Day 2"/>
    <x v="59"/>
    <x v="52"/>
    <x v="48"/>
    <x v="9"/>
    <x v="14"/>
    <m/>
    <s v="Shark Spotted Gully"/>
    <n v="79"/>
    <n v="1.9"/>
    <n v="1.9"/>
  </r>
  <r>
    <x v="8"/>
    <d v="2026-03-20T00:00:00"/>
    <s v="Day 2"/>
    <x v="59"/>
    <x v="52"/>
    <x v="48"/>
    <x v="9"/>
    <x v="14"/>
    <m/>
    <s v="Guitarfish - Lesser"/>
    <n v="82"/>
    <n v="2"/>
    <n v="2"/>
  </r>
  <r>
    <x v="8"/>
    <d v="2026-03-20T00:00:00"/>
    <s v="Day 2"/>
    <x v="184"/>
    <x v="165"/>
    <x v="123"/>
    <x v="9"/>
    <x v="14"/>
    <m/>
    <m/>
    <m/>
    <s v=""/>
    <s v=""/>
  </r>
  <r>
    <x v="8"/>
    <d v="2026-03-20T00:00:00"/>
    <s v="Day 2"/>
    <x v="27"/>
    <x v="26"/>
    <x v="20"/>
    <x v="10"/>
    <x v="11"/>
    <m/>
    <s v="Shark Spotted Gully"/>
    <n v="133"/>
    <n v="11.5"/>
    <n v="11.5"/>
  </r>
  <r>
    <x v="8"/>
    <d v="2026-03-20T00:00:00"/>
    <s v="Day 2"/>
    <x v="27"/>
    <x v="26"/>
    <x v="20"/>
    <x v="10"/>
    <x v="11"/>
    <m/>
    <s v="Shark Spotted Gully"/>
    <n v="152"/>
    <n v="18.2"/>
    <n v="18.2"/>
  </r>
  <r>
    <x v="8"/>
    <d v="2026-03-20T00:00:00"/>
    <s v="Day 2"/>
    <x v="27"/>
    <x v="26"/>
    <x v="20"/>
    <x v="10"/>
    <x v="11"/>
    <m/>
    <s v="Shark Spotted Gully"/>
    <n v="138"/>
    <n v="13.1"/>
    <n v="13.1"/>
  </r>
  <r>
    <x v="8"/>
    <d v="2026-03-20T00:00:00"/>
    <s v="Day 2"/>
    <x v="27"/>
    <x v="26"/>
    <x v="20"/>
    <x v="10"/>
    <x v="11"/>
    <m/>
    <s v="Shark Spotted Gully"/>
    <n v="153"/>
    <n v="18.600000000000001"/>
    <n v="18.600000000000001"/>
  </r>
  <r>
    <x v="8"/>
    <d v="2026-03-20T00:00:00"/>
    <s v="Day 2"/>
    <x v="27"/>
    <x v="26"/>
    <x v="20"/>
    <x v="10"/>
    <x v="11"/>
    <m/>
    <s v="Shark Spotted Gully"/>
    <n v="122"/>
    <n v="8.6"/>
    <n v="8.6"/>
  </r>
  <r>
    <x v="8"/>
    <d v="2026-03-20T00:00:00"/>
    <s v="Day 2"/>
    <x v="27"/>
    <x v="26"/>
    <x v="20"/>
    <x v="10"/>
    <x v="11"/>
    <m/>
    <s v="Shark Spotted Gully"/>
    <n v="137"/>
    <n v="12.8"/>
    <n v="12.8"/>
  </r>
  <r>
    <x v="8"/>
    <d v="2026-03-20T00:00:00"/>
    <s v="Day 2"/>
    <x v="28"/>
    <x v="27"/>
    <x v="22"/>
    <x v="2"/>
    <x v="11"/>
    <m/>
    <s v="Shark Spotted Gully"/>
    <n v="127"/>
    <n v="9.8000000000000007"/>
    <n v="9.8000000000000007"/>
  </r>
  <r>
    <x v="8"/>
    <d v="2026-03-20T00:00:00"/>
    <s v="Day 2"/>
    <x v="28"/>
    <x v="27"/>
    <x v="22"/>
    <x v="2"/>
    <x v="11"/>
    <m/>
    <s v="Shark Spotted Gully"/>
    <n v="151"/>
    <n v="17.8"/>
    <n v="17.8"/>
  </r>
  <r>
    <x v="8"/>
    <d v="2026-03-20T00:00:00"/>
    <s v="Day 2"/>
    <x v="28"/>
    <x v="27"/>
    <x v="22"/>
    <x v="2"/>
    <x v="11"/>
    <m/>
    <s v="Shark Spotted Gully"/>
    <n v="104"/>
    <n v="5"/>
    <n v="5"/>
  </r>
  <r>
    <x v="8"/>
    <d v="2026-03-20T00:00:00"/>
    <s v="Day 2"/>
    <x v="28"/>
    <x v="27"/>
    <x v="22"/>
    <x v="2"/>
    <x v="11"/>
    <m/>
    <s v="Shark Spotted Gully"/>
    <n v="129"/>
    <n v="10.4"/>
    <n v="10.4"/>
  </r>
  <r>
    <x v="8"/>
    <d v="2026-03-20T00:00:00"/>
    <s v="Day 2"/>
    <x v="28"/>
    <x v="27"/>
    <x v="22"/>
    <x v="2"/>
    <x v="11"/>
    <s v="Kob"/>
    <m/>
    <n v="80"/>
    <n v="5.4"/>
    <n v="5.4"/>
  </r>
  <r>
    <x v="8"/>
    <d v="2026-03-20T00:00:00"/>
    <s v="Day 2"/>
    <x v="193"/>
    <x v="43"/>
    <x v="12"/>
    <x v="3"/>
    <x v="11"/>
    <m/>
    <m/>
    <m/>
    <s v=""/>
    <s v=""/>
  </r>
  <r>
    <x v="8"/>
    <d v="2026-03-20T00:00:00"/>
    <s v="Day 2"/>
    <x v="26"/>
    <x v="25"/>
    <x v="21"/>
    <x v="2"/>
    <x v="11"/>
    <s v="Kob"/>
    <m/>
    <n v="69"/>
    <n v="3.4"/>
    <n v="3.4"/>
  </r>
  <r>
    <x v="8"/>
    <d v="2026-03-20T00:00:00"/>
    <s v="Day 2"/>
    <x v="26"/>
    <x v="25"/>
    <x v="21"/>
    <x v="2"/>
    <x v="11"/>
    <m/>
    <s v="Shark Spotted Gully"/>
    <n v="103"/>
    <n v="4.8"/>
    <n v="4.8"/>
  </r>
  <r>
    <x v="8"/>
    <d v="2026-03-20T00:00:00"/>
    <s v="Day 2"/>
    <x v="26"/>
    <x v="25"/>
    <x v="21"/>
    <x v="2"/>
    <x v="11"/>
    <m/>
    <s v="Guitarfish - Lesser"/>
    <n v="80"/>
    <n v="1.8"/>
    <n v="1.8"/>
  </r>
  <r>
    <x v="8"/>
    <d v="2026-03-20T00:00:00"/>
    <s v="Day 2"/>
    <x v="26"/>
    <x v="25"/>
    <x v="21"/>
    <x v="2"/>
    <x v="11"/>
    <m/>
    <s v="Shark Spotted Gully"/>
    <n v="134"/>
    <n v="11.8"/>
    <n v="11.8"/>
  </r>
  <r>
    <x v="8"/>
    <d v="2026-03-20T00:00:00"/>
    <s v="Day 2"/>
    <x v="26"/>
    <x v="25"/>
    <x v="21"/>
    <x v="2"/>
    <x v="11"/>
    <s v="Kob"/>
    <m/>
    <n v="73"/>
    <n v="4.0999999999999996"/>
    <n v="4.0999999999999996"/>
  </r>
  <r>
    <x v="8"/>
    <d v="2026-03-20T00:00:00"/>
    <s v="Day 2"/>
    <x v="139"/>
    <x v="22"/>
    <x v="39"/>
    <x v="2"/>
    <x v="11"/>
    <m/>
    <s v="Shark Spotted Gully"/>
    <n v="109"/>
    <n v="5.8"/>
    <n v="5.8"/>
  </r>
  <r>
    <x v="8"/>
    <d v="2026-03-20T00:00:00"/>
    <s v="Day 2"/>
    <x v="139"/>
    <x v="22"/>
    <x v="39"/>
    <x v="2"/>
    <x v="11"/>
    <m/>
    <s v="Shark Spotted Gully"/>
    <n v="142"/>
    <n v="14.4"/>
    <n v="14.4"/>
  </r>
  <r>
    <x v="8"/>
    <d v="2026-03-20T00:00:00"/>
    <s v="Day 2"/>
    <x v="31"/>
    <x v="30"/>
    <x v="24"/>
    <x v="4"/>
    <x v="11"/>
    <m/>
    <s v="Shark Spotted Gully"/>
    <n v="126"/>
    <n v="9.6"/>
    <n v="9.6"/>
  </r>
  <r>
    <x v="8"/>
    <d v="2026-03-20T00:00:00"/>
    <s v="Day 2"/>
    <x v="31"/>
    <x v="30"/>
    <x v="24"/>
    <x v="4"/>
    <x v="11"/>
    <m/>
    <s v="Ray Blue (Female)"/>
    <n v="71"/>
    <n v="16.8"/>
    <n v="16.8"/>
  </r>
  <r>
    <x v="8"/>
    <d v="2026-03-20T00:00:00"/>
    <s v="Day 2"/>
    <x v="31"/>
    <x v="30"/>
    <x v="24"/>
    <x v="4"/>
    <x v="11"/>
    <m/>
    <s v="Shark Spotted Gully"/>
    <n v="144"/>
    <n v="15.1"/>
    <n v="15.1"/>
  </r>
  <r>
    <x v="8"/>
    <d v="2026-03-20T00:00:00"/>
    <s v="Day 2"/>
    <x v="31"/>
    <x v="30"/>
    <x v="24"/>
    <x v="4"/>
    <x v="11"/>
    <m/>
    <s v="Shark Spotted Gully"/>
    <n v="144"/>
    <n v="15.1"/>
    <n v="15.1"/>
  </r>
  <r>
    <x v="8"/>
    <d v="2026-03-20T00:00:00"/>
    <s v="Day 2"/>
    <x v="31"/>
    <x v="30"/>
    <x v="24"/>
    <x v="4"/>
    <x v="11"/>
    <m/>
    <s v="Shark Spotted Gully"/>
    <n v="161"/>
    <n v="22.2"/>
    <n v="22.2"/>
  </r>
  <r>
    <x v="8"/>
    <d v="2026-03-20T00:00:00"/>
    <s v="Day 2"/>
    <x v="31"/>
    <x v="30"/>
    <x v="24"/>
    <x v="4"/>
    <x v="11"/>
    <s v="Kob"/>
    <m/>
    <n v="47"/>
    <n v="1.1000000000000001"/>
    <n v="1.1000000000000001"/>
  </r>
  <r>
    <x v="8"/>
    <d v="2026-03-20T00:00:00"/>
    <s v="Day 2"/>
    <x v="31"/>
    <x v="30"/>
    <x v="24"/>
    <x v="4"/>
    <x v="11"/>
    <s v="Kob"/>
    <m/>
    <n v="49"/>
    <n v="1.2"/>
    <n v="1.2"/>
  </r>
  <r>
    <x v="8"/>
    <d v="2026-03-20T00:00:00"/>
    <s v="Day 2"/>
    <x v="31"/>
    <x v="30"/>
    <x v="24"/>
    <x v="4"/>
    <x v="11"/>
    <m/>
    <s v="Shark Spotted Gully"/>
    <n v="143"/>
    <n v="14.8"/>
    <n v="14.8"/>
  </r>
  <r>
    <x v="8"/>
    <d v="2026-03-20T00:00:00"/>
    <s v="Day 2"/>
    <x v="31"/>
    <x v="30"/>
    <x v="24"/>
    <x v="4"/>
    <x v="11"/>
    <m/>
    <s v="Shark Spotted Gully"/>
    <n v="146"/>
    <n v="15.9"/>
    <n v="15.9"/>
  </r>
  <r>
    <x v="8"/>
    <d v="2026-03-20T00:00:00"/>
    <s v="Day 2"/>
    <x v="30"/>
    <x v="29"/>
    <x v="20"/>
    <x v="2"/>
    <x v="11"/>
    <m/>
    <s v="Shark Spotted Gully"/>
    <n v="137"/>
    <n v="12.8"/>
    <n v="12.8"/>
  </r>
  <r>
    <x v="8"/>
    <d v="2026-03-20T00:00:00"/>
    <s v="Day 2"/>
    <x v="30"/>
    <x v="29"/>
    <x v="20"/>
    <x v="2"/>
    <x v="11"/>
    <m/>
    <s v="Shark Spotted Gully"/>
    <n v="134"/>
    <n v="11.8"/>
    <n v="11.8"/>
  </r>
  <r>
    <x v="8"/>
    <d v="2026-03-20T00:00:00"/>
    <s v="Day 2"/>
    <x v="30"/>
    <x v="29"/>
    <x v="20"/>
    <x v="2"/>
    <x v="11"/>
    <m/>
    <s v="Shark Spotted Gully"/>
    <n v="113"/>
    <n v="6.6"/>
    <n v="6.6"/>
  </r>
  <r>
    <x v="8"/>
    <d v="2026-03-20T00:00:00"/>
    <s v="Day 2"/>
    <x v="30"/>
    <x v="29"/>
    <x v="20"/>
    <x v="2"/>
    <x v="11"/>
    <m/>
    <s v="Guitarfish - Lesser"/>
    <n v="91"/>
    <n v="2.8"/>
    <n v="2.8"/>
  </r>
  <r>
    <x v="8"/>
    <d v="2026-03-20T00:00:00"/>
    <s v="Day 2"/>
    <x v="30"/>
    <x v="29"/>
    <x v="20"/>
    <x v="2"/>
    <x v="11"/>
    <s v="Kob"/>
    <m/>
    <n v="84"/>
    <n v="6.2"/>
    <n v="6.2"/>
  </r>
  <r>
    <x v="8"/>
    <d v="2026-03-20T00:00:00"/>
    <s v="Day 2"/>
    <x v="30"/>
    <x v="29"/>
    <x v="20"/>
    <x v="2"/>
    <x v="11"/>
    <s v="Kob"/>
    <m/>
    <n v="65"/>
    <n v="2.8"/>
    <n v="2.8"/>
  </r>
  <r>
    <x v="8"/>
    <d v="2026-03-20T00:00:00"/>
    <s v="Day 2"/>
    <x v="30"/>
    <x v="29"/>
    <x v="20"/>
    <x v="2"/>
    <x v="11"/>
    <s v="Kob"/>
    <m/>
    <n v="73"/>
    <n v="4.0999999999999996"/>
    <n v="4.0999999999999996"/>
  </r>
  <r>
    <x v="8"/>
    <d v="2026-03-20T00:00:00"/>
    <s v="Day 2"/>
    <x v="30"/>
    <x v="29"/>
    <x v="20"/>
    <x v="2"/>
    <x v="11"/>
    <m/>
    <s v="Shark Spotted Gully"/>
    <n v="118"/>
    <n v="7.6"/>
    <n v="7.6"/>
  </r>
  <r>
    <x v="8"/>
    <d v="2026-03-20T00:00:00"/>
    <s v="Day 2"/>
    <x v="30"/>
    <x v="29"/>
    <x v="20"/>
    <x v="2"/>
    <x v="11"/>
    <m/>
    <s v="Shark Spotted Gully"/>
    <n v="140"/>
    <n v="13.7"/>
    <n v="13.7"/>
  </r>
  <r>
    <x v="8"/>
    <d v="2026-03-20T00:00:00"/>
    <s v="Day 2"/>
    <x v="30"/>
    <x v="29"/>
    <x v="20"/>
    <x v="2"/>
    <x v="11"/>
    <s v="Kob"/>
    <m/>
    <n v="71"/>
    <n v="3.7"/>
    <n v="3.7"/>
  </r>
  <r>
    <x v="8"/>
    <d v="2026-03-20T00:00:00"/>
    <s v="Day 2"/>
    <x v="30"/>
    <x v="29"/>
    <x v="20"/>
    <x v="2"/>
    <x v="11"/>
    <m/>
    <s v="Shark Spotted Gully"/>
    <n v="146"/>
    <n v="15.9"/>
    <n v="15.9"/>
  </r>
  <r>
    <x v="8"/>
    <d v="2026-03-20T00:00:00"/>
    <s v="Day 2"/>
    <x v="24"/>
    <x v="23"/>
    <x v="19"/>
    <x v="8"/>
    <x v="11"/>
    <m/>
    <s v="Shark Hound Smooth"/>
    <n v="82"/>
    <n v="1.9"/>
    <n v="1.9"/>
  </r>
  <r>
    <x v="8"/>
    <d v="2026-03-20T00:00:00"/>
    <s v="Day 2"/>
    <x v="24"/>
    <x v="23"/>
    <x v="19"/>
    <x v="8"/>
    <x v="11"/>
    <m/>
    <s v="Shark Hound Smooth"/>
    <n v="77"/>
    <n v="1.5"/>
    <n v="1.5"/>
  </r>
  <r>
    <x v="8"/>
    <d v="2026-03-20T00:00:00"/>
    <s v="Day 2"/>
    <x v="25"/>
    <x v="24"/>
    <x v="20"/>
    <x v="9"/>
    <x v="11"/>
    <m/>
    <s v="Shark Hound Smooth"/>
    <n v="89"/>
    <n v="2.5"/>
    <n v="2.5"/>
  </r>
  <r>
    <x v="8"/>
    <d v="2026-03-20T00:00:00"/>
    <s v="Day 2"/>
    <x v="25"/>
    <x v="24"/>
    <x v="20"/>
    <x v="9"/>
    <x v="11"/>
    <m/>
    <s v="Shark Hound Smooth"/>
    <n v="111"/>
    <n v="5.3"/>
    <n v="5.3"/>
  </r>
  <r>
    <x v="8"/>
    <d v="2026-03-20T00:00:00"/>
    <s v="Day 2"/>
    <x v="25"/>
    <x v="24"/>
    <x v="20"/>
    <x v="9"/>
    <x v="11"/>
    <m/>
    <s v="Shark Spotted Gully"/>
    <n v="157"/>
    <n v="20.399999999999999"/>
    <n v="20.399999999999999"/>
  </r>
  <r>
    <x v="8"/>
    <d v="2026-03-20T00:00:00"/>
    <s v="Day 2"/>
    <x v="25"/>
    <x v="24"/>
    <x v="20"/>
    <x v="9"/>
    <x v="11"/>
    <m/>
    <s v="Elephantfish"/>
    <n v="56"/>
    <n v="1.4"/>
    <n v="1.4"/>
  </r>
  <r>
    <x v="8"/>
    <d v="2026-03-20T00:00:00"/>
    <s v="Day 2"/>
    <x v="25"/>
    <x v="24"/>
    <x v="20"/>
    <x v="9"/>
    <x v="11"/>
    <m/>
    <s v="Guitarfish - Lesser"/>
    <n v="89"/>
    <n v="2.6"/>
    <n v="2.6"/>
  </r>
  <r>
    <x v="8"/>
    <d v="2026-03-20T00:00:00"/>
    <s v="Day 2"/>
    <x v="25"/>
    <x v="24"/>
    <x v="20"/>
    <x v="9"/>
    <x v="11"/>
    <m/>
    <s v="Shark Spotted Gully"/>
    <n v="130"/>
    <n v="10.7"/>
    <n v="10.7"/>
  </r>
  <r>
    <x v="8"/>
    <d v="2026-03-20T00:00:00"/>
    <s v="Day 2"/>
    <x v="196"/>
    <x v="113"/>
    <x v="128"/>
    <x v="2"/>
    <x v="13"/>
    <m/>
    <m/>
    <m/>
    <s v=""/>
    <s v=""/>
  </r>
  <r>
    <x v="8"/>
    <d v="2026-03-20T00:00:00"/>
    <s v="Day 2"/>
    <x v="38"/>
    <x v="33"/>
    <x v="30"/>
    <x v="3"/>
    <x v="13"/>
    <m/>
    <m/>
    <m/>
    <s v=""/>
    <s v=""/>
  </r>
  <r>
    <x v="8"/>
    <d v="2026-03-20T00:00:00"/>
    <s v="Day 2"/>
    <x v="197"/>
    <x v="172"/>
    <x v="129"/>
    <x v="4"/>
    <x v="13"/>
    <m/>
    <s v="Shark Spotted Gully"/>
    <n v="140"/>
    <n v="13.7"/>
    <n v="13.7"/>
  </r>
  <r>
    <x v="8"/>
    <d v="2026-03-20T00:00:00"/>
    <s v="Day 2"/>
    <x v="197"/>
    <x v="172"/>
    <x v="129"/>
    <x v="4"/>
    <x v="13"/>
    <m/>
    <s v="Shark Spotted Gully"/>
    <n v="123"/>
    <n v="8.8000000000000007"/>
    <n v="8.8000000000000007"/>
  </r>
  <r>
    <x v="8"/>
    <d v="2026-03-20T00:00:00"/>
    <s v="Day 2"/>
    <x v="198"/>
    <x v="22"/>
    <x v="130"/>
    <x v="4"/>
    <x v="13"/>
    <m/>
    <s v="Shark Spotted Gully"/>
    <n v="151"/>
    <n v="17.8"/>
    <n v="17.8"/>
  </r>
  <r>
    <x v="8"/>
    <d v="2026-03-20T00:00:00"/>
    <s v="Day 2"/>
    <x v="198"/>
    <x v="22"/>
    <x v="130"/>
    <x v="4"/>
    <x v="13"/>
    <s v="Kob"/>
    <m/>
    <n v="44"/>
    <n v="0.9"/>
    <n v="0.9"/>
  </r>
  <r>
    <x v="8"/>
    <d v="2026-03-20T00:00:00"/>
    <s v="Day 2"/>
    <x v="199"/>
    <x v="116"/>
    <x v="98"/>
    <x v="3"/>
    <x v="13"/>
    <s v="Kob"/>
    <m/>
    <n v="41"/>
    <n v="0.7"/>
    <n v="0.7"/>
  </r>
  <r>
    <x v="8"/>
    <d v="2026-03-20T00:00:00"/>
    <s v="Day 2"/>
    <x v="36"/>
    <x v="32"/>
    <x v="28"/>
    <x v="4"/>
    <x v="13"/>
    <m/>
    <s v="Shark Spotted Gully"/>
    <n v="145"/>
    <n v="15.5"/>
    <n v="15.5"/>
  </r>
  <r>
    <x v="8"/>
    <d v="2026-03-20T00:00:00"/>
    <s v="Day 2"/>
    <x v="36"/>
    <x v="32"/>
    <x v="28"/>
    <x v="4"/>
    <x v="13"/>
    <m/>
    <s v="Guitarfish - Lesser"/>
    <n v="65"/>
    <n v="1"/>
    <n v="1"/>
  </r>
  <r>
    <x v="8"/>
    <d v="2026-03-20T00:00:00"/>
    <s v="Day 2"/>
    <x v="36"/>
    <x v="32"/>
    <x v="28"/>
    <x v="4"/>
    <x v="13"/>
    <m/>
    <s v="Guitarfish - Lesser"/>
    <n v="94"/>
    <n v="3.1"/>
    <n v="3.1"/>
  </r>
  <r>
    <x v="8"/>
    <d v="2026-03-20T00:00:00"/>
    <s v="Day 2"/>
    <x v="144"/>
    <x v="128"/>
    <x v="101"/>
    <x v="4"/>
    <x v="13"/>
    <m/>
    <s v="Shark Spotted Gully"/>
    <n v="136"/>
    <n v="12.4"/>
    <n v="12.4"/>
  </r>
  <r>
    <x v="8"/>
    <d v="2026-03-20T00:00:00"/>
    <s v="Day 2"/>
    <x v="144"/>
    <x v="128"/>
    <x v="101"/>
    <x v="4"/>
    <x v="13"/>
    <m/>
    <s v="Shark Spotted Gully"/>
    <n v="102"/>
    <n v="4.5999999999999996"/>
    <n v="4.5999999999999996"/>
  </r>
  <r>
    <x v="8"/>
    <d v="2026-03-20T00:00:00"/>
    <s v="Day 2"/>
    <x v="80"/>
    <x v="71"/>
    <x v="63"/>
    <x v="4"/>
    <x v="10"/>
    <m/>
    <s v="Shark Spotted Gully"/>
    <n v="148"/>
    <n v="16.600000000000001"/>
    <n v="16.600000000000001"/>
  </r>
  <r>
    <x v="8"/>
    <d v="2026-03-20T00:00:00"/>
    <s v="Day 2"/>
    <x v="80"/>
    <x v="71"/>
    <x v="63"/>
    <x v="4"/>
    <x v="10"/>
    <m/>
    <s v="Shark Spotted Gully"/>
    <n v="121"/>
    <n v="8.3000000000000007"/>
    <n v="8.3000000000000007"/>
  </r>
  <r>
    <x v="8"/>
    <d v="2026-03-20T00:00:00"/>
    <s v="Day 2"/>
    <x v="80"/>
    <x v="71"/>
    <x v="63"/>
    <x v="4"/>
    <x v="10"/>
    <m/>
    <s v="Shark Spotted Gully"/>
    <n v="152"/>
    <n v="18.2"/>
    <n v="18.2"/>
  </r>
  <r>
    <x v="8"/>
    <d v="2026-03-20T00:00:00"/>
    <s v="Day 2"/>
    <x v="80"/>
    <x v="71"/>
    <x v="63"/>
    <x v="4"/>
    <x v="10"/>
    <m/>
    <s v="Shark Spotted Gully"/>
    <n v="125"/>
    <n v="9.3000000000000007"/>
    <n v="9.3000000000000007"/>
  </r>
  <r>
    <x v="8"/>
    <d v="2026-03-20T00:00:00"/>
    <s v="Day 2"/>
    <x v="80"/>
    <x v="71"/>
    <x v="63"/>
    <x v="4"/>
    <x v="10"/>
    <m/>
    <s v="Shark Spotted Gully"/>
    <n v="153"/>
    <n v="18.600000000000001"/>
    <n v="18.600000000000001"/>
  </r>
  <r>
    <x v="8"/>
    <d v="2026-03-20T00:00:00"/>
    <s v="Day 2"/>
    <x v="80"/>
    <x v="71"/>
    <x v="63"/>
    <x v="4"/>
    <x v="10"/>
    <m/>
    <s v="Shark Spotted Gully"/>
    <n v="156"/>
    <n v="19.899999999999999"/>
    <n v="19.899999999999999"/>
  </r>
  <r>
    <x v="8"/>
    <d v="2026-03-20T00:00:00"/>
    <s v="Day 2"/>
    <x v="80"/>
    <x v="71"/>
    <x v="63"/>
    <x v="4"/>
    <x v="10"/>
    <m/>
    <s v="Shark Spotted Gully"/>
    <n v="123"/>
    <n v="8.8000000000000007"/>
    <n v="8.8000000000000007"/>
  </r>
  <r>
    <x v="8"/>
    <d v="2026-03-20T00:00:00"/>
    <s v="Day 2"/>
    <x v="54"/>
    <x v="47"/>
    <x v="45"/>
    <x v="4"/>
    <x v="10"/>
    <m/>
    <s v="Shark Spotted Gully"/>
    <n v="125"/>
    <n v="9.3000000000000007"/>
    <n v="9.3000000000000007"/>
  </r>
  <r>
    <x v="8"/>
    <d v="2026-03-20T00:00:00"/>
    <s v="Day 2"/>
    <x v="54"/>
    <x v="47"/>
    <x v="45"/>
    <x v="4"/>
    <x v="10"/>
    <s v="Kob"/>
    <m/>
    <n v="70"/>
    <n v="3.6"/>
    <n v="3.6"/>
  </r>
  <r>
    <x v="8"/>
    <d v="2026-03-20T00:00:00"/>
    <s v="Day 2"/>
    <x v="54"/>
    <x v="47"/>
    <x v="45"/>
    <x v="4"/>
    <x v="10"/>
    <m/>
    <s v="Shark Spotted Gully"/>
    <n v="139"/>
    <n v="13.4"/>
    <n v="13.4"/>
  </r>
  <r>
    <x v="8"/>
    <d v="2026-03-20T00:00:00"/>
    <s v="Day 2"/>
    <x v="54"/>
    <x v="47"/>
    <x v="45"/>
    <x v="4"/>
    <x v="10"/>
    <m/>
    <s v="Shark Spotted Gully"/>
    <n v="155"/>
    <n v="19.5"/>
    <n v="19.5"/>
  </r>
  <r>
    <x v="8"/>
    <d v="2026-03-20T00:00:00"/>
    <s v="Day 2"/>
    <x v="54"/>
    <x v="47"/>
    <x v="45"/>
    <x v="4"/>
    <x v="10"/>
    <m/>
    <s v="Shark Spotted Gully"/>
    <n v="149"/>
    <n v="17"/>
    <n v="17"/>
  </r>
  <r>
    <x v="8"/>
    <d v="2026-03-20T00:00:00"/>
    <s v="Day 2"/>
    <x v="54"/>
    <x v="47"/>
    <x v="45"/>
    <x v="4"/>
    <x v="10"/>
    <m/>
    <s v="Shark Spotted Gully"/>
    <n v="120"/>
    <n v="8.1"/>
    <n v="8.1"/>
  </r>
  <r>
    <x v="8"/>
    <d v="2026-03-20T00:00:00"/>
    <s v="Day 2"/>
    <x v="55"/>
    <x v="48"/>
    <x v="43"/>
    <x v="3"/>
    <x v="10"/>
    <m/>
    <s v="Guitarfish - Lesser"/>
    <n v="84"/>
    <n v="2.2000000000000002"/>
    <n v="2.2000000000000002"/>
  </r>
  <r>
    <x v="8"/>
    <d v="2026-03-20T00:00:00"/>
    <s v="Day 2"/>
    <x v="55"/>
    <x v="48"/>
    <x v="43"/>
    <x v="3"/>
    <x v="10"/>
    <m/>
    <s v="Shark Spotted Gully"/>
    <n v="151"/>
    <n v="17.8"/>
    <n v="17.8"/>
  </r>
  <r>
    <x v="8"/>
    <d v="2026-03-20T00:00:00"/>
    <s v="Day 2"/>
    <x v="55"/>
    <x v="48"/>
    <x v="43"/>
    <x v="3"/>
    <x v="10"/>
    <m/>
    <s v="Shark Spotted Gully"/>
    <n v="161"/>
    <n v="22.2"/>
    <n v="22.2"/>
  </r>
  <r>
    <x v="8"/>
    <d v="2026-03-20T00:00:00"/>
    <s v="Day 2"/>
    <x v="201"/>
    <x v="174"/>
    <x v="131"/>
    <x v="4"/>
    <x v="10"/>
    <s v="Kob"/>
    <m/>
    <n v="64"/>
    <n v="2.7"/>
    <n v="2.7"/>
  </r>
  <r>
    <x v="8"/>
    <d v="2026-03-20T00:00:00"/>
    <s v="Day 2"/>
    <x v="201"/>
    <x v="174"/>
    <x v="131"/>
    <x v="4"/>
    <x v="10"/>
    <m/>
    <s v="Shark Cow / Sevengill"/>
    <n v="110"/>
    <n v="16.399999999999999"/>
    <n v="16.399999999999999"/>
  </r>
  <r>
    <x v="8"/>
    <d v="2026-03-20T00:00:00"/>
    <s v="Day 2"/>
    <x v="200"/>
    <x v="173"/>
    <x v="87"/>
    <x v="2"/>
    <x v="10"/>
    <m/>
    <s v="Shark Spotted Gully"/>
    <n v="99"/>
    <n v="4.2"/>
    <n v="4.2"/>
  </r>
  <r>
    <x v="8"/>
    <d v="2026-03-20T00:00:00"/>
    <s v="Day 2"/>
    <x v="200"/>
    <x v="173"/>
    <x v="87"/>
    <x v="2"/>
    <x v="10"/>
    <m/>
    <s v="Shark Spotted Gully"/>
    <n v="115"/>
    <n v="7"/>
    <n v="7"/>
  </r>
  <r>
    <x v="8"/>
    <d v="2026-03-20T00:00:00"/>
    <s v="Day 2"/>
    <x v="113"/>
    <x v="101"/>
    <x v="87"/>
    <x v="1"/>
    <x v="10"/>
    <m/>
    <s v="Guitarfish - Lesser"/>
    <n v="72"/>
    <n v="1.3"/>
    <n v="1.3"/>
  </r>
  <r>
    <x v="8"/>
    <d v="2026-03-20T00:00:00"/>
    <s v="Day 2"/>
    <x v="113"/>
    <x v="101"/>
    <x v="87"/>
    <x v="1"/>
    <x v="10"/>
    <m/>
    <s v="Shark Spotted Gully"/>
    <n v="174"/>
    <n v="29"/>
    <n v="29"/>
  </r>
  <r>
    <x v="8"/>
    <d v="2026-03-20T00:00:00"/>
    <s v="Day 2"/>
    <x v="113"/>
    <x v="101"/>
    <x v="87"/>
    <x v="1"/>
    <x v="10"/>
    <m/>
    <s v="Shark Spotted Gully"/>
    <n v="114"/>
    <n v="6.8"/>
    <n v="6.8"/>
  </r>
  <r>
    <x v="8"/>
    <d v="2026-03-20T00:00:00"/>
    <s v="Day 2"/>
    <x v="113"/>
    <x v="101"/>
    <x v="87"/>
    <x v="1"/>
    <x v="10"/>
    <m/>
    <s v="Shark Spotted Gully"/>
    <n v="115"/>
    <n v="7"/>
    <n v="7"/>
  </r>
  <r>
    <x v="8"/>
    <d v="2026-03-20T00:00:00"/>
    <s v="Day 2"/>
    <x v="113"/>
    <x v="101"/>
    <x v="87"/>
    <x v="1"/>
    <x v="10"/>
    <m/>
    <s v="Shark Spotted Gully"/>
    <n v="131"/>
    <n v="10.9"/>
    <n v="10.9"/>
  </r>
  <r>
    <x v="8"/>
    <d v="2026-03-20T00:00:00"/>
    <s v="Day 2"/>
    <x v="113"/>
    <x v="101"/>
    <x v="87"/>
    <x v="1"/>
    <x v="10"/>
    <s v="Kob"/>
    <m/>
    <n v="72"/>
    <n v="3.9"/>
    <n v="3.9"/>
  </r>
  <r>
    <x v="8"/>
    <d v="2026-03-20T00:00:00"/>
    <s v="Day 2"/>
    <x v="113"/>
    <x v="101"/>
    <x v="87"/>
    <x v="1"/>
    <x v="10"/>
    <s v="Kob"/>
    <m/>
    <n v="62"/>
    <n v="2.5"/>
    <n v="2.5"/>
  </r>
  <r>
    <x v="8"/>
    <d v="2026-03-20T00:00:00"/>
    <s v="Day 2"/>
    <x v="113"/>
    <x v="101"/>
    <x v="87"/>
    <x v="1"/>
    <x v="10"/>
    <s v="Kob"/>
    <m/>
    <n v="69"/>
    <n v="3.4"/>
    <n v="3.4"/>
  </r>
  <r>
    <x v="8"/>
    <d v="2026-03-20T00:00:00"/>
    <s v="Day 2"/>
    <x v="113"/>
    <x v="101"/>
    <x v="87"/>
    <x v="1"/>
    <x v="10"/>
    <s v="Kob"/>
    <m/>
    <n v="59"/>
    <n v="2.1"/>
    <n v="2.1"/>
  </r>
  <r>
    <x v="8"/>
    <d v="2026-03-20T00:00:00"/>
    <s v="Day 2"/>
    <x v="49"/>
    <x v="42"/>
    <x v="40"/>
    <x v="4"/>
    <x v="10"/>
    <m/>
    <s v="Shark Spotted Gully"/>
    <n v="127"/>
    <n v="9.8000000000000007"/>
    <n v="9.8000000000000007"/>
  </r>
  <r>
    <x v="8"/>
    <d v="2026-03-20T00:00:00"/>
    <s v="Day 2"/>
    <x v="49"/>
    <x v="42"/>
    <x v="40"/>
    <x v="4"/>
    <x v="10"/>
    <m/>
    <s v="Shark Spotted Gully"/>
    <n v="133"/>
    <n v="11.5"/>
    <n v="11.5"/>
  </r>
  <r>
    <x v="8"/>
    <d v="2026-03-20T00:00:00"/>
    <s v="Day 2"/>
    <x v="49"/>
    <x v="42"/>
    <x v="40"/>
    <x v="4"/>
    <x v="10"/>
    <m/>
    <s v="Shark Spotted Gully"/>
    <n v="105"/>
    <n v="5.0999999999999996"/>
    <n v="5.0999999999999996"/>
  </r>
  <r>
    <x v="8"/>
    <d v="2026-03-20T00:00:00"/>
    <s v="Day 2"/>
    <x v="49"/>
    <x v="42"/>
    <x v="40"/>
    <x v="4"/>
    <x v="10"/>
    <m/>
    <s v="Shark Spotted Gully"/>
    <n v="117"/>
    <n v="7.4"/>
    <n v="7.4"/>
  </r>
  <r>
    <x v="8"/>
    <d v="2026-03-20T00:00:00"/>
    <s v="Day 2"/>
    <x v="49"/>
    <x v="42"/>
    <x v="40"/>
    <x v="4"/>
    <x v="10"/>
    <m/>
    <s v="Shark Spotted Gully"/>
    <n v="141"/>
    <n v="14.1"/>
    <n v="14.1"/>
  </r>
  <r>
    <x v="8"/>
    <d v="2026-03-20T00:00:00"/>
    <s v="Day 2"/>
    <x v="49"/>
    <x v="42"/>
    <x v="40"/>
    <x v="4"/>
    <x v="10"/>
    <m/>
    <s v="Shark Spotted Gully"/>
    <n v="140"/>
    <n v="13.7"/>
    <n v="13.7"/>
  </r>
  <r>
    <x v="8"/>
    <d v="2026-03-20T00:00:00"/>
    <s v="Day 2"/>
    <x v="49"/>
    <x v="42"/>
    <x v="40"/>
    <x v="4"/>
    <x v="10"/>
    <m/>
    <s v="Shark Spotted Gully"/>
    <n v="122"/>
    <n v="8.6"/>
    <n v="8.6"/>
  </r>
  <r>
    <x v="8"/>
    <d v="2026-03-20T00:00:00"/>
    <s v="Day 2"/>
    <x v="49"/>
    <x v="42"/>
    <x v="40"/>
    <x v="4"/>
    <x v="10"/>
    <m/>
    <s v="Shark Spotted Gully"/>
    <n v="159"/>
    <n v="21.3"/>
    <n v="21.3"/>
  </r>
  <r>
    <x v="8"/>
    <d v="2026-03-20T00:00:00"/>
    <s v="Day 2"/>
    <x v="49"/>
    <x v="42"/>
    <x v="40"/>
    <x v="4"/>
    <x v="10"/>
    <m/>
    <s v="Guitarfish - Lesser"/>
    <n v="74"/>
    <n v="1.5"/>
    <n v="1.5"/>
  </r>
  <r>
    <x v="8"/>
    <d v="2026-03-20T00:00:00"/>
    <s v="Day 2"/>
    <x v="49"/>
    <x v="42"/>
    <x v="40"/>
    <x v="4"/>
    <x v="10"/>
    <m/>
    <s v="Shark Spotted Gully"/>
    <n v="140"/>
    <n v="13.7"/>
    <n v="13.7"/>
  </r>
  <r>
    <x v="8"/>
    <d v="2026-03-20T00:00:00"/>
    <s v="Day 2"/>
    <x v="49"/>
    <x v="42"/>
    <x v="40"/>
    <x v="4"/>
    <x v="10"/>
    <m/>
    <s v="Shark Hound Smooth"/>
    <n v="98"/>
    <n v="3.4"/>
    <n v="3.4"/>
  </r>
  <r>
    <x v="8"/>
    <d v="2026-03-20T00:00:00"/>
    <s v="Day 2"/>
    <x v="49"/>
    <x v="42"/>
    <x v="40"/>
    <x v="4"/>
    <x v="10"/>
    <m/>
    <s v="Shark Spotted Gully"/>
    <n v="166"/>
    <n v="24.6"/>
    <n v="24.6"/>
  </r>
  <r>
    <x v="8"/>
    <d v="2026-03-20T00:00:00"/>
    <s v="Day 2"/>
    <x v="53"/>
    <x v="46"/>
    <x v="44"/>
    <x v="2"/>
    <x v="10"/>
    <m/>
    <s v="Shark Spotted Gully"/>
    <n v="110"/>
    <n v="6"/>
    <n v="6"/>
  </r>
  <r>
    <x v="8"/>
    <d v="2026-03-20T00:00:00"/>
    <s v="Day 2"/>
    <x v="53"/>
    <x v="46"/>
    <x v="44"/>
    <x v="2"/>
    <x v="10"/>
    <m/>
    <s v="Shark Spotted Gully"/>
    <n v="113"/>
    <n v="6.6"/>
    <n v="6.6"/>
  </r>
  <r>
    <x v="8"/>
    <d v="2026-03-20T00:00:00"/>
    <s v="Day 2"/>
    <x v="53"/>
    <x v="46"/>
    <x v="44"/>
    <x v="2"/>
    <x v="10"/>
    <m/>
    <s v="Shark Spotted Gully"/>
    <n v="153"/>
    <n v="18.600000000000001"/>
    <n v="18.600000000000001"/>
  </r>
  <r>
    <x v="8"/>
    <d v="2026-03-20T00:00:00"/>
    <s v="Day 2"/>
    <x v="53"/>
    <x v="46"/>
    <x v="44"/>
    <x v="2"/>
    <x v="10"/>
    <m/>
    <s v="Shark Spotted Gully"/>
    <n v="102"/>
    <n v="4.5999999999999996"/>
    <n v="4.5999999999999996"/>
  </r>
  <r>
    <x v="8"/>
    <d v="2026-03-20T00:00:00"/>
    <s v="Day 2"/>
    <x v="53"/>
    <x v="46"/>
    <x v="44"/>
    <x v="2"/>
    <x v="10"/>
    <m/>
    <s v="Shark Spotted Gully"/>
    <n v="110"/>
    <n v="6"/>
    <n v="6"/>
  </r>
  <r>
    <x v="8"/>
    <d v="2026-03-20T00:00:00"/>
    <s v="Day 2"/>
    <x v="57"/>
    <x v="50"/>
    <x v="46"/>
    <x v="11"/>
    <x v="10"/>
    <m/>
    <s v="Shark Spotted Gully"/>
    <n v="153"/>
    <n v="18.600000000000001"/>
    <n v="18.600000000000001"/>
  </r>
  <r>
    <x v="8"/>
    <d v="2026-03-20T00:00:00"/>
    <s v="Day 2"/>
    <x v="57"/>
    <x v="50"/>
    <x v="46"/>
    <x v="11"/>
    <x v="10"/>
    <m/>
    <s v="Shark Spotted Gully"/>
    <n v="92"/>
    <n v="3.3"/>
    <n v="3.3"/>
  </r>
  <r>
    <x v="8"/>
    <d v="2026-03-20T00:00:00"/>
    <s v="Day 2"/>
    <x v="57"/>
    <x v="50"/>
    <x v="46"/>
    <x v="11"/>
    <x v="10"/>
    <m/>
    <s v="Shark Spotted Gully"/>
    <n v="78"/>
    <n v="1.9"/>
    <n v="1.9"/>
  </r>
  <r>
    <x v="8"/>
    <d v="2026-03-20T00:00:00"/>
    <s v="Day 2"/>
    <x v="57"/>
    <x v="50"/>
    <x v="46"/>
    <x v="11"/>
    <x v="10"/>
    <m/>
    <s v="Shark Hound Smooth"/>
    <n v="87"/>
    <n v="2.2999999999999998"/>
    <n v="2.2999999999999998"/>
  </r>
  <r>
    <x v="8"/>
    <d v="2026-03-20T00:00:00"/>
    <s v="Day 2"/>
    <x v="142"/>
    <x v="127"/>
    <x v="99"/>
    <x v="6"/>
    <x v="10"/>
    <m/>
    <s v="Shark Spotted Gully"/>
    <n v="79"/>
    <n v="1.9"/>
    <n v="1.9"/>
  </r>
  <r>
    <x v="8"/>
    <d v="2026-03-20T00:00:00"/>
    <s v="Day 2"/>
    <x v="142"/>
    <x v="127"/>
    <x v="99"/>
    <x v="6"/>
    <x v="10"/>
    <m/>
    <s v="Elephantfish"/>
    <n v="83"/>
    <n v="4.5999999999999996"/>
    <n v="4.5999999999999996"/>
  </r>
  <r>
    <x v="8"/>
    <d v="2026-03-20T00:00:00"/>
    <s v="Day 2"/>
    <x v="142"/>
    <x v="127"/>
    <x v="99"/>
    <x v="6"/>
    <x v="10"/>
    <m/>
    <s v="Shark Spotted Gully"/>
    <n v="121"/>
    <n v="8.3000000000000007"/>
    <n v="8.3000000000000007"/>
  </r>
  <r>
    <x v="8"/>
    <d v="2026-03-20T00:00:00"/>
    <s v="Day 2"/>
    <x v="56"/>
    <x v="49"/>
    <x v="43"/>
    <x v="0"/>
    <x v="10"/>
    <m/>
    <s v="Shark Spotted Gully"/>
    <n v="87"/>
    <n v="2.7"/>
    <n v="2.7"/>
  </r>
  <r>
    <x v="8"/>
    <d v="2026-03-20T00:00:00"/>
    <s v="Day 2"/>
    <x v="103"/>
    <x v="92"/>
    <x v="78"/>
    <x v="2"/>
    <x v="8"/>
    <m/>
    <s v="Shark Spotted Gully"/>
    <n v="153"/>
    <n v="18.600000000000001"/>
    <n v="18.600000000000001"/>
  </r>
  <r>
    <x v="8"/>
    <d v="2026-03-20T00:00:00"/>
    <s v="Day 2"/>
    <x v="103"/>
    <x v="92"/>
    <x v="78"/>
    <x v="2"/>
    <x v="8"/>
    <m/>
    <s v="Shark Spotted Gully"/>
    <n v="133"/>
    <n v="11.5"/>
    <n v="11.5"/>
  </r>
  <r>
    <x v="8"/>
    <d v="2026-03-20T00:00:00"/>
    <s v="Day 2"/>
    <x v="103"/>
    <x v="92"/>
    <x v="78"/>
    <x v="2"/>
    <x v="8"/>
    <m/>
    <s v="Shark Spotted Gully"/>
    <n v="149"/>
    <n v="17"/>
    <n v="17"/>
  </r>
  <r>
    <x v="8"/>
    <d v="2026-03-20T00:00:00"/>
    <s v="Day 2"/>
    <x v="103"/>
    <x v="92"/>
    <x v="78"/>
    <x v="2"/>
    <x v="8"/>
    <s v="Kob"/>
    <m/>
    <n v="74"/>
    <n v="4.2"/>
    <n v="4.2"/>
  </r>
  <r>
    <x v="8"/>
    <d v="2026-03-20T00:00:00"/>
    <s v="Day 2"/>
    <x v="48"/>
    <x v="41"/>
    <x v="36"/>
    <x v="2"/>
    <x v="8"/>
    <m/>
    <s v="Shark Spotted Gully"/>
    <n v="130"/>
    <n v="10.7"/>
    <n v="10.7"/>
  </r>
  <r>
    <x v="8"/>
    <d v="2026-03-20T00:00:00"/>
    <s v="Day 2"/>
    <x v="48"/>
    <x v="41"/>
    <x v="36"/>
    <x v="2"/>
    <x v="8"/>
    <m/>
    <s v="Shark Spotted Gully"/>
    <n v="151"/>
    <n v="17.8"/>
    <n v="17.8"/>
  </r>
  <r>
    <x v="8"/>
    <d v="2026-03-20T00:00:00"/>
    <s v="Day 2"/>
    <x v="48"/>
    <x v="41"/>
    <x v="36"/>
    <x v="2"/>
    <x v="8"/>
    <m/>
    <s v="Guitarfish - Lesser"/>
    <n v="68"/>
    <n v="1.1000000000000001"/>
    <n v="1.1000000000000001"/>
  </r>
  <r>
    <x v="8"/>
    <d v="2026-03-20T00:00:00"/>
    <s v="Day 2"/>
    <x v="48"/>
    <x v="41"/>
    <x v="36"/>
    <x v="2"/>
    <x v="8"/>
    <m/>
    <s v="Shark Spotted Gully"/>
    <n v="150"/>
    <n v="17.399999999999999"/>
    <n v="17.399999999999999"/>
  </r>
  <r>
    <x v="8"/>
    <d v="2026-03-20T00:00:00"/>
    <s v="Day 2"/>
    <x v="48"/>
    <x v="41"/>
    <x v="36"/>
    <x v="2"/>
    <x v="8"/>
    <s v="Kob"/>
    <m/>
    <n v="74"/>
    <n v="4.2"/>
    <n v="4.2"/>
  </r>
  <r>
    <x v="8"/>
    <d v="2026-03-20T00:00:00"/>
    <s v="Day 2"/>
    <x v="48"/>
    <x v="41"/>
    <x v="36"/>
    <x v="2"/>
    <x v="8"/>
    <s v="Kob"/>
    <m/>
    <n v="77"/>
    <n v="4.8"/>
    <n v="4.8"/>
  </r>
  <r>
    <x v="8"/>
    <d v="2026-03-20T00:00:00"/>
    <s v="Day 2"/>
    <x v="48"/>
    <x v="41"/>
    <x v="36"/>
    <x v="2"/>
    <x v="8"/>
    <s v="Kob"/>
    <m/>
    <n v="92"/>
    <n v="8.1999999999999993"/>
    <n v="8.1999999999999993"/>
  </r>
  <r>
    <x v="8"/>
    <d v="2026-03-20T00:00:00"/>
    <s v="Day 2"/>
    <x v="48"/>
    <x v="41"/>
    <x v="36"/>
    <x v="2"/>
    <x v="8"/>
    <m/>
    <s v="Ray Bull / Eagle"/>
    <n v="72"/>
    <n v="6.8"/>
    <n v="6.8"/>
  </r>
  <r>
    <x v="8"/>
    <d v="2026-03-20T00:00:00"/>
    <s v="Day 2"/>
    <x v="48"/>
    <x v="41"/>
    <x v="36"/>
    <x v="2"/>
    <x v="8"/>
    <s v="Kob"/>
    <m/>
    <n v="71"/>
    <n v="3.7"/>
    <n v="3.7"/>
  </r>
  <r>
    <x v="8"/>
    <d v="2026-03-20T00:00:00"/>
    <s v="Day 2"/>
    <x v="48"/>
    <x v="41"/>
    <x v="36"/>
    <x v="2"/>
    <x v="8"/>
    <s v="Kob"/>
    <m/>
    <n v="71"/>
    <n v="3.7"/>
    <n v="3.7"/>
  </r>
  <r>
    <x v="8"/>
    <d v="2026-03-20T00:00:00"/>
    <s v="Day 2"/>
    <x v="146"/>
    <x v="130"/>
    <x v="102"/>
    <x v="2"/>
    <x v="8"/>
    <m/>
    <s v="Shark Spotted Gully"/>
    <n v="156"/>
    <n v="19.899999999999999"/>
    <n v="19.899999999999999"/>
  </r>
  <r>
    <x v="8"/>
    <d v="2026-03-20T00:00:00"/>
    <s v="Day 2"/>
    <x v="146"/>
    <x v="130"/>
    <x v="102"/>
    <x v="2"/>
    <x v="8"/>
    <m/>
    <s v="Shark Spotted Gully"/>
    <n v="154"/>
    <n v="19.100000000000001"/>
    <n v="19.100000000000001"/>
  </r>
  <r>
    <x v="8"/>
    <d v="2026-03-20T00:00:00"/>
    <s v="Day 2"/>
    <x v="146"/>
    <x v="130"/>
    <x v="102"/>
    <x v="2"/>
    <x v="8"/>
    <m/>
    <s v="Shark Spotted Gully"/>
    <n v="101"/>
    <n v="4.5"/>
    <n v="4.5"/>
  </r>
  <r>
    <x v="8"/>
    <d v="2026-03-20T00:00:00"/>
    <s v="Day 2"/>
    <x v="146"/>
    <x v="130"/>
    <x v="102"/>
    <x v="2"/>
    <x v="8"/>
    <s v="Kob"/>
    <m/>
    <n v="71"/>
    <n v="3.7"/>
    <n v="3.7"/>
  </r>
  <r>
    <x v="8"/>
    <d v="2026-03-20T00:00:00"/>
    <s v="Day 2"/>
    <x v="108"/>
    <x v="97"/>
    <x v="83"/>
    <x v="3"/>
    <x v="8"/>
    <m/>
    <s v="Shark Spotted Gully"/>
    <n v="140"/>
    <n v="13.7"/>
    <n v="13.7"/>
  </r>
  <r>
    <x v="8"/>
    <d v="2026-03-20T00:00:00"/>
    <s v="Day 2"/>
    <x v="46"/>
    <x v="40"/>
    <x v="38"/>
    <x v="2"/>
    <x v="8"/>
    <m/>
    <s v="Shark Spotted Gully"/>
    <n v="142"/>
    <n v="14.4"/>
    <n v="14.4"/>
  </r>
  <r>
    <x v="8"/>
    <d v="2026-03-20T00:00:00"/>
    <s v="Day 2"/>
    <x v="44"/>
    <x v="38"/>
    <x v="36"/>
    <x v="2"/>
    <x v="8"/>
    <s v="Kob"/>
    <m/>
    <n v="84"/>
    <n v="6.2"/>
    <n v="6.2"/>
  </r>
  <r>
    <x v="8"/>
    <d v="2026-03-20T00:00:00"/>
    <s v="Day 2"/>
    <x v="44"/>
    <x v="38"/>
    <x v="36"/>
    <x v="2"/>
    <x v="8"/>
    <m/>
    <s v="Shark Spotted Gully"/>
    <n v="148"/>
    <n v="16.600000000000001"/>
    <n v="16.600000000000001"/>
  </r>
  <r>
    <x v="8"/>
    <d v="2026-03-20T00:00:00"/>
    <s v="Day 2"/>
    <x v="44"/>
    <x v="38"/>
    <x v="36"/>
    <x v="2"/>
    <x v="8"/>
    <m/>
    <s v="Ray Bull / Eagle"/>
    <n v="85"/>
    <n v="11.3"/>
    <n v="11.3"/>
  </r>
  <r>
    <x v="8"/>
    <d v="2026-03-20T00:00:00"/>
    <s v="Day 2"/>
    <x v="44"/>
    <x v="38"/>
    <x v="36"/>
    <x v="2"/>
    <x v="8"/>
    <s v="Kob"/>
    <m/>
    <n v="54"/>
    <n v="1.6"/>
    <n v="1.6"/>
  </r>
  <r>
    <x v="8"/>
    <d v="2026-03-20T00:00:00"/>
    <s v="Day 2"/>
    <x v="145"/>
    <x v="129"/>
    <x v="34"/>
    <x v="2"/>
    <x v="8"/>
    <m/>
    <s v="Shark Spotted Gully"/>
    <n v="124"/>
    <n v="9.1"/>
    <n v="9.1"/>
  </r>
  <r>
    <x v="8"/>
    <d v="2026-03-20T00:00:00"/>
    <s v="Day 2"/>
    <x v="145"/>
    <x v="129"/>
    <x v="34"/>
    <x v="2"/>
    <x v="8"/>
    <m/>
    <s v="Shark Spotted Gully"/>
    <n v="139"/>
    <n v="13.4"/>
    <n v="13.4"/>
  </r>
  <r>
    <x v="8"/>
    <d v="2026-03-20T00:00:00"/>
    <s v="Day 2"/>
    <x v="145"/>
    <x v="129"/>
    <x v="34"/>
    <x v="2"/>
    <x v="8"/>
    <m/>
    <s v="Guitarfish - Lesser"/>
    <n v="68"/>
    <n v="1.1000000000000001"/>
    <n v="1.1000000000000001"/>
  </r>
  <r>
    <x v="8"/>
    <d v="2026-03-20T00:00:00"/>
    <s v="Day 2"/>
    <x v="147"/>
    <x v="131"/>
    <x v="36"/>
    <x v="9"/>
    <x v="8"/>
    <m/>
    <s v="Shark Spotted Gully"/>
    <n v="82"/>
    <n v="2.2000000000000002"/>
    <n v="2.2000000000000002"/>
  </r>
  <r>
    <x v="8"/>
    <d v="2026-03-20T00:00:00"/>
    <s v="Day 2"/>
    <x v="147"/>
    <x v="131"/>
    <x v="36"/>
    <x v="9"/>
    <x v="8"/>
    <m/>
    <s v="Shark Spotted Gully"/>
    <n v="94"/>
    <n v="3.5"/>
    <n v="3.5"/>
  </r>
  <r>
    <x v="8"/>
    <d v="2026-03-20T00:00:00"/>
    <s v="Day 2"/>
    <x v="188"/>
    <x v="168"/>
    <x v="34"/>
    <x v="9"/>
    <x v="8"/>
    <m/>
    <s v="Shark Hound Smooth"/>
    <n v="69"/>
    <n v="1"/>
    <n v="1"/>
  </r>
  <r>
    <x v="8"/>
    <d v="2026-03-20T00:00:00"/>
    <s v="Day 2"/>
    <x v="188"/>
    <x v="168"/>
    <x v="34"/>
    <x v="9"/>
    <x v="8"/>
    <m/>
    <s v="Shark Hound Smooth"/>
    <n v="82"/>
    <n v="1.9"/>
    <n v="1.9"/>
  </r>
  <r>
    <x v="8"/>
    <d v="2026-03-20T00:00:00"/>
    <s v="Day 2"/>
    <x v="188"/>
    <x v="168"/>
    <x v="34"/>
    <x v="9"/>
    <x v="8"/>
    <m/>
    <s v="Shark Spotted Gully"/>
    <n v="104"/>
    <n v="5"/>
    <n v="5"/>
  </r>
  <r>
    <x v="8"/>
    <d v="2026-03-20T00:00:00"/>
    <s v="Day 2"/>
    <x v="72"/>
    <x v="64"/>
    <x v="57"/>
    <x v="2"/>
    <x v="9"/>
    <m/>
    <s v="Shark Spotted Gully"/>
    <n v="153"/>
    <n v="18.600000000000001"/>
    <n v="18.600000000000001"/>
  </r>
  <r>
    <x v="8"/>
    <d v="2026-03-20T00:00:00"/>
    <s v="Day 2"/>
    <x v="72"/>
    <x v="64"/>
    <x v="57"/>
    <x v="2"/>
    <x v="9"/>
    <m/>
    <s v="Shark Spotted Gully"/>
    <n v="145"/>
    <n v="15.5"/>
    <n v="15.5"/>
  </r>
  <r>
    <x v="8"/>
    <d v="2026-03-20T00:00:00"/>
    <s v="Day 2"/>
    <x v="72"/>
    <x v="64"/>
    <x v="57"/>
    <x v="2"/>
    <x v="9"/>
    <m/>
    <s v="Shark Spotted Gully"/>
    <n v="118"/>
    <n v="7.6"/>
    <n v="7.6"/>
  </r>
  <r>
    <x v="8"/>
    <d v="2026-03-20T00:00:00"/>
    <s v="Day 2"/>
    <x v="72"/>
    <x v="64"/>
    <x v="57"/>
    <x v="2"/>
    <x v="9"/>
    <m/>
    <s v="Shark Spotted Gully"/>
    <n v="112"/>
    <n v="6.4"/>
    <n v="6.4"/>
  </r>
  <r>
    <x v="8"/>
    <d v="2026-03-20T00:00:00"/>
    <s v="Day 2"/>
    <x v="152"/>
    <x v="135"/>
    <x v="1"/>
    <x v="1"/>
    <x v="9"/>
    <m/>
    <s v="Shark Spotted Gully"/>
    <n v="139"/>
    <n v="13.4"/>
    <n v="13.4"/>
  </r>
  <r>
    <x v="8"/>
    <d v="2026-03-20T00:00:00"/>
    <s v="Day 2"/>
    <x v="152"/>
    <x v="135"/>
    <x v="1"/>
    <x v="1"/>
    <x v="9"/>
    <m/>
    <s v="Shark Spotted Gully"/>
    <n v="151"/>
    <n v="17.8"/>
    <n v="17.8"/>
  </r>
  <r>
    <x v="8"/>
    <d v="2026-03-20T00:00:00"/>
    <s v="Day 2"/>
    <x v="202"/>
    <x v="71"/>
    <x v="48"/>
    <x v="4"/>
    <x v="9"/>
    <m/>
    <s v="Shark Spotted Gully"/>
    <n v="113"/>
    <n v="6.6"/>
    <n v="6.6"/>
  </r>
  <r>
    <x v="8"/>
    <d v="2026-03-20T00:00:00"/>
    <s v="Day 2"/>
    <x v="202"/>
    <x v="71"/>
    <x v="48"/>
    <x v="4"/>
    <x v="9"/>
    <m/>
    <s v="Shark Spotted Gully"/>
    <n v="117"/>
    <n v="7.4"/>
    <n v="7.4"/>
  </r>
  <r>
    <x v="8"/>
    <d v="2026-03-20T00:00:00"/>
    <s v="Day 2"/>
    <x v="202"/>
    <x v="71"/>
    <x v="48"/>
    <x v="4"/>
    <x v="9"/>
    <m/>
    <s v="Shark Spotted Gully"/>
    <n v="126"/>
    <n v="9.6"/>
    <n v="9.6"/>
  </r>
  <r>
    <x v="8"/>
    <d v="2026-03-20T00:00:00"/>
    <s v="Day 2"/>
    <x v="202"/>
    <x v="71"/>
    <x v="48"/>
    <x v="4"/>
    <x v="9"/>
    <s v="Kob"/>
    <m/>
    <n v="61"/>
    <n v="2.2999999999999998"/>
    <n v="2.2999999999999998"/>
  </r>
  <r>
    <x v="8"/>
    <d v="2026-03-20T00:00:00"/>
    <s v="Day 2"/>
    <x v="202"/>
    <x v="71"/>
    <x v="48"/>
    <x v="4"/>
    <x v="9"/>
    <m/>
    <s v="Shark Spotted Gully"/>
    <n v="116"/>
    <n v="7.2"/>
    <n v="7.2"/>
  </r>
  <r>
    <x v="8"/>
    <d v="2026-03-20T00:00:00"/>
    <s v="Day 2"/>
    <x v="202"/>
    <x v="71"/>
    <x v="48"/>
    <x v="4"/>
    <x v="9"/>
    <m/>
    <s v="Shark Spotted Gully"/>
    <n v="113"/>
    <n v="6.6"/>
    <n v="6.6"/>
  </r>
  <r>
    <x v="8"/>
    <d v="2026-03-20T00:00:00"/>
    <s v="Day 2"/>
    <x v="154"/>
    <x v="137"/>
    <x v="105"/>
    <x v="4"/>
    <x v="9"/>
    <m/>
    <s v="Shark Spotted Gully"/>
    <n v="128"/>
    <n v="10.1"/>
    <n v="10.1"/>
  </r>
  <r>
    <x v="8"/>
    <d v="2026-03-20T00:00:00"/>
    <s v="Day 2"/>
    <x v="154"/>
    <x v="137"/>
    <x v="105"/>
    <x v="4"/>
    <x v="9"/>
    <m/>
    <s v="Shark Spotted Gully"/>
    <n v="119"/>
    <n v="7.9"/>
    <n v="7.9"/>
  </r>
  <r>
    <x v="8"/>
    <d v="2026-03-20T00:00:00"/>
    <s v="Day 2"/>
    <x v="154"/>
    <x v="137"/>
    <x v="105"/>
    <x v="4"/>
    <x v="9"/>
    <m/>
    <s v="Shark Spotted Gully"/>
    <n v="129"/>
    <n v="10.4"/>
    <n v="10.4"/>
  </r>
  <r>
    <x v="8"/>
    <d v="2026-03-20T00:00:00"/>
    <s v="Day 2"/>
    <x v="154"/>
    <x v="137"/>
    <x v="105"/>
    <x v="4"/>
    <x v="9"/>
    <m/>
    <s v="Shark Spotted Gully"/>
    <n v="125"/>
    <n v="9.3000000000000007"/>
    <n v="9.3000000000000007"/>
  </r>
  <r>
    <x v="8"/>
    <d v="2026-03-20T00:00:00"/>
    <s v="Day 2"/>
    <x v="154"/>
    <x v="137"/>
    <x v="105"/>
    <x v="4"/>
    <x v="9"/>
    <m/>
    <s v="Shark Spotted Gully"/>
    <n v="120"/>
    <n v="8.1"/>
    <n v="8.1"/>
  </r>
  <r>
    <x v="8"/>
    <d v="2026-03-20T00:00:00"/>
    <s v="Day 2"/>
    <x v="154"/>
    <x v="137"/>
    <x v="105"/>
    <x v="4"/>
    <x v="9"/>
    <m/>
    <s v="Shark Spotted Gully"/>
    <n v="151"/>
    <n v="17.8"/>
    <n v="17.8"/>
  </r>
  <r>
    <x v="8"/>
    <d v="2026-03-20T00:00:00"/>
    <s v="Day 2"/>
    <x v="154"/>
    <x v="137"/>
    <x v="105"/>
    <x v="4"/>
    <x v="9"/>
    <m/>
    <s v="Shark Spotted Gully"/>
    <n v="135"/>
    <n v="12.1"/>
    <n v="12.1"/>
  </r>
  <r>
    <x v="8"/>
    <d v="2026-03-20T00:00:00"/>
    <s v="Day 2"/>
    <x v="206"/>
    <x v="177"/>
    <x v="133"/>
    <x v="0"/>
    <x v="9"/>
    <m/>
    <s v="Shark Hound Smooth"/>
    <n v="106"/>
    <n v="4.5"/>
    <n v="4.5"/>
  </r>
  <r>
    <x v="8"/>
    <d v="2026-03-20T00:00:00"/>
    <s v="Day 2"/>
    <x v="206"/>
    <x v="177"/>
    <x v="133"/>
    <x v="0"/>
    <x v="9"/>
    <m/>
    <s v="Shark Hound Smooth"/>
    <n v="91"/>
    <n v="2.7"/>
    <n v="2.7"/>
  </r>
  <r>
    <x v="8"/>
    <d v="2026-03-20T00:00:00"/>
    <s v="Day 2"/>
    <x v="205"/>
    <x v="176"/>
    <x v="132"/>
    <x v="9"/>
    <x v="9"/>
    <m/>
    <s v="Shark Hound Smooth"/>
    <n v="84"/>
    <n v="2"/>
    <n v="2"/>
  </r>
  <r>
    <x v="8"/>
    <d v="2026-03-20T00:00:00"/>
    <s v="Day 2"/>
    <x v="205"/>
    <x v="176"/>
    <x v="132"/>
    <x v="9"/>
    <x v="9"/>
    <m/>
    <s v="Guitarfish - Lesser"/>
    <n v="68"/>
    <n v="1.1000000000000001"/>
    <n v="1.1000000000000001"/>
  </r>
  <r>
    <x v="8"/>
    <d v="2026-03-20T00:00:00"/>
    <s v="Day 2"/>
    <x v="205"/>
    <x v="176"/>
    <x v="132"/>
    <x v="9"/>
    <x v="9"/>
    <m/>
    <s v="Shark Spotted Gully"/>
    <n v="82"/>
    <n v="2.2000000000000002"/>
    <n v="2.2000000000000002"/>
  </r>
  <r>
    <x v="8"/>
    <d v="2026-03-20T00:00:00"/>
    <s v="Day 2"/>
    <x v="153"/>
    <x v="136"/>
    <x v="57"/>
    <x v="1"/>
    <x v="9"/>
    <m/>
    <s v="Shark Spotted Gully"/>
    <n v="135"/>
    <n v="12.1"/>
    <n v="12.1"/>
  </r>
  <r>
    <x v="8"/>
    <d v="2026-03-20T00:00:00"/>
    <s v="Day 2"/>
    <x v="203"/>
    <x v="175"/>
    <x v="89"/>
    <x v="4"/>
    <x v="9"/>
    <m/>
    <s v="Shark Spotted Gully"/>
    <n v="126"/>
    <n v="9.6"/>
    <n v="9.6"/>
  </r>
  <r>
    <x v="8"/>
    <d v="2026-03-20T00:00:00"/>
    <s v="Day 2"/>
    <x v="203"/>
    <x v="175"/>
    <x v="89"/>
    <x v="4"/>
    <x v="9"/>
    <m/>
    <s v="Shark Spotted Gully"/>
    <n v="113"/>
    <n v="6.6"/>
    <n v="6.6"/>
  </r>
  <r>
    <x v="8"/>
    <d v="2026-03-20T00:00:00"/>
    <s v="Day 2"/>
    <x v="203"/>
    <x v="175"/>
    <x v="89"/>
    <x v="4"/>
    <x v="9"/>
    <m/>
    <s v="Ray Bull / Eagle"/>
    <n v="80"/>
    <n v="9.4"/>
    <n v="9.4"/>
  </r>
  <r>
    <x v="8"/>
    <d v="2026-03-20T00:00:00"/>
    <s v="Day 2"/>
    <x v="203"/>
    <x v="175"/>
    <x v="89"/>
    <x v="4"/>
    <x v="9"/>
    <m/>
    <s v="Shark Spotted Gully"/>
    <n v="120"/>
    <n v="8.1"/>
    <n v="8.1"/>
  </r>
  <r>
    <x v="8"/>
    <d v="2026-03-20T00:00:00"/>
    <s v="Day 2"/>
    <x v="203"/>
    <x v="175"/>
    <x v="89"/>
    <x v="4"/>
    <x v="9"/>
    <m/>
    <s v="Shark Spotted Gully"/>
    <n v="104"/>
    <n v="5"/>
    <n v="5"/>
  </r>
  <r>
    <x v="8"/>
    <d v="2026-03-20T00:00:00"/>
    <s v="Day 2"/>
    <x v="203"/>
    <x v="175"/>
    <x v="89"/>
    <x v="4"/>
    <x v="9"/>
    <m/>
    <s v="Shark Spotted Gully"/>
    <n v="113"/>
    <n v="6.6"/>
    <n v="6.6"/>
  </r>
  <r>
    <x v="8"/>
    <d v="2026-03-20T00:00:00"/>
    <s v="Day 2"/>
    <x v="203"/>
    <x v="175"/>
    <x v="89"/>
    <x v="4"/>
    <x v="9"/>
    <m/>
    <s v="Shark Spotted Gully"/>
    <n v="149"/>
    <n v="17"/>
    <n v="17"/>
  </r>
  <r>
    <x v="8"/>
    <d v="2026-03-20T00:00:00"/>
    <s v="Day 2"/>
    <x v="70"/>
    <x v="62"/>
    <x v="56"/>
    <x v="4"/>
    <x v="9"/>
    <m/>
    <s v="Shark Spotted Gully"/>
    <n v="156"/>
    <n v="19.899999999999999"/>
    <n v="19.899999999999999"/>
  </r>
  <r>
    <x v="8"/>
    <d v="2026-03-20T00:00:00"/>
    <s v="Day 2"/>
    <x v="70"/>
    <x v="62"/>
    <x v="56"/>
    <x v="4"/>
    <x v="9"/>
    <m/>
    <s v="Shark Spotted Gully"/>
    <n v="115"/>
    <n v="7"/>
    <n v="7"/>
  </r>
  <r>
    <x v="8"/>
    <d v="2026-03-20T00:00:00"/>
    <s v="Day 2"/>
    <x v="70"/>
    <x v="62"/>
    <x v="56"/>
    <x v="4"/>
    <x v="9"/>
    <m/>
    <s v="Shark Spotted Gully"/>
    <n v="152"/>
    <n v="18.2"/>
    <n v="18.2"/>
  </r>
  <r>
    <x v="8"/>
    <d v="2026-03-20T00:00:00"/>
    <s v="Day 2"/>
    <x v="70"/>
    <x v="62"/>
    <x v="56"/>
    <x v="4"/>
    <x v="9"/>
    <m/>
    <s v="Shark Spotted Gully"/>
    <n v="123"/>
    <n v="8.8000000000000007"/>
    <n v="8.8000000000000007"/>
  </r>
  <r>
    <x v="8"/>
    <d v="2026-03-20T00:00:00"/>
    <s v="Day 2"/>
    <x v="70"/>
    <x v="62"/>
    <x v="56"/>
    <x v="4"/>
    <x v="9"/>
    <m/>
    <s v="Shark Spotted Gully"/>
    <n v="152"/>
    <n v="18.2"/>
    <n v="18.2"/>
  </r>
  <r>
    <x v="8"/>
    <d v="2026-03-20T00:00:00"/>
    <s v="Day 2"/>
    <x v="70"/>
    <x v="62"/>
    <x v="56"/>
    <x v="4"/>
    <x v="9"/>
    <s v="Kob"/>
    <m/>
    <n v="57"/>
    <n v="1.9"/>
    <n v="1.9"/>
  </r>
  <r>
    <x v="8"/>
    <d v="2026-03-20T00:00:00"/>
    <s v="Day 2"/>
    <x v="204"/>
    <x v="138"/>
    <x v="132"/>
    <x v="2"/>
    <x v="9"/>
    <m/>
    <m/>
    <m/>
    <s v=""/>
    <s v=""/>
  </r>
  <r>
    <x v="8"/>
    <d v="2026-03-20T00:00:00"/>
    <s v="Day 2"/>
    <x v="68"/>
    <x v="60"/>
    <x v="54"/>
    <x v="1"/>
    <x v="9"/>
    <m/>
    <s v="Shark Spotted Gully"/>
    <n v="124"/>
    <n v="9.1"/>
    <n v="9.1"/>
  </r>
  <r>
    <x v="8"/>
    <d v="2026-03-20T00:00:00"/>
    <s v="Day 2"/>
    <x v="68"/>
    <x v="60"/>
    <x v="54"/>
    <x v="1"/>
    <x v="9"/>
    <m/>
    <s v="Guitarfish - Lesser"/>
    <n v="77"/>
    <n v="1.6"/>
    <n v="1.6"/>
  </r>
  <r>
    <x v="8"/>
    <d v="2026-03-20T00:00:00"/>
    <s v="Day 2"/>
    <x v="71"/>
    <x v="63"/>
    <x v="54"/>
    <x v="3"/>
    <x v="9"/>
    <m/>
    <s v="Shark Spotted Gully"/>
    <n v="122"/>
    <n v="8.6"/>
    <n v="8.6"/>
  </r>
  <r>
    <x v="8"/>
    <d v="2026-03-20T00:00:00"/>
    <s v="Day 2"/>
    <x v="71"/>
    <x v="63"/>
    <x v="54"/>
    <x v="3"/>
    <x v="9"/>
    <m/>
    <s v="Shark Spotted Gully"/>
    <n v="149"/>
    <n v="17"/>
    <n v="17"/>
  </r>
  <r>
    <x v="8"/>
    <d v="2026-03-20T00:00:00"/>
    <s v="Day 2"/>
    <x v="71"/>
    <x v="63"/>
    <x v="54"/>
    <x v="3"/>
    <x v="9"/>
    <m/>
    <s v="Shark Spotted Gully"/>
    <n v="156"/>
    <n v="19.899999999999999"/>
    <n v="19.899999999999999"/>
  </r>
  <r>
    <x v="8"/>
    <d v="2026-03-20T00:00:00"/>
    <s v="Day 2"/>
    <x v="71"/>
    <x v="63"/>
    <x v="54"/>
    <x v="3"/>
    <x v="9"/>
    <m/>
    <s v="Shark Spotted Gully"/>
    <n v="129"/>
    <n v="10.4"/>
    <n v="10.4"/>
  </r>
  <r>
    <x v="8"/>
    <d v="2026-03-20T00:00:00"/>
    <s v="Day 2"/>
    <x v="71"/>
    <x v="63"/>
    <x v="54"/>
    <x v="3"/>
    <x v="9"/>
    <m/>
    <s v="Shark Hound Smooth"/>
    <n v="73"/>
    <n v="1.2"/>
    <n v="1.2"/>
  </r>
  <r>
    <x v="8"/>
    <d v="2026-03-20T00:00:00"/>
    <s v="Day 2"/>
    <x v="71"/>
    <x v="63"/>
    <x v="54"/>
    <x v="3"/>
    <x v="9"/>
    <m/>
    <s v="Shark Spotted Gully"/>
    <n v="132"/>
    <n v="11.2"/>
    <n v="11.2"/>
  </r>
  <r>
    <x v="8"/>
    <d v="2026-03-20T00:00:00"/>
    <s v="Day 2"/>
    <x v="71"/>
    <x v="63"/>
    <x v="54"/>
    <x v="3"/>
    <x v="9"/>
    <m/>
    <s v="Shark Spotted Gully"/>
    <n v="97"/>
    <n v="3.9"/>
    <n v="3.9"/>
  </r>
  <r>
    <x v="8"/>
    <d v="2026-03-20T00:00:00"/>
    <s v="Day 2"/>
    <x v="194"/>
    <x v="37"/>
    <x v="108"/>
    <x v="2"/>
    <x v="3"/>
    <m/>
    <s v="Shark Spotted Gully"/>
    <n v="153"/>
    <n v="18.600000000000001"/>
    <n v="18.600000000000001"/>
  </r>
  <r>
    <x v="8"/>
    <d v="2026-03-20T00:00:00"/>
    <s v="Day 2"/>
    <x v="194"/>
    <x v="37"/>
    <x v="108"/>
    <x v="2"/>
    <x v="3"/>
    <m/>
    <s v="Shark Spotted Gully"/>
    <n v="117"/>
    <n v="7.4"/>
    <n v="7.4"/>
  </r>
  <r>
    <x v="8"/>
    <d v="2026-03-20T00:00:00"/>
    <s v="Day 2"/>
    <x v="6"/>
    <x v="6"/>
    <x v="5"/>
    <x v="4"/>
    <x v="3"/>
    <m/>
    <s v="Shark Hound Smooth"/>
    <n v="84"/>
    <n v="2"/>
    <n v="2"/>
  </r>
  <r>
    <x v="8"/>
    <d v="2026-03-20T00:00:00"/>
    <s v="Day 2"/>
    <x v="6"/>
    <x v="6"/>
    <x v="5"/>
    <x v="4"/>
    <x v="3"/>
    <m/>
    <s v="Catfish - Sea Black"/>
    <n v="40"/>
    <n v="1"/>
    <n v="1"/>
  </r>
  <r>
    <x v="8"/>
    <d v="2026-03-20T00:00:00"/>
    <s v="Day 2"/>
    <x v="6"/>
    <x v="6"/>
    <x v="5"/>
    <x v="4"/>
    <x v="3"/>
    <m/>
    <s v="Ray Bull / Eagle"/>
    <n v="87"/>
    <n v="12.1"/>
    <n v="12.1"/>
  </r>
  <r>
    <x v="8"/>
    <d v="2026-03-20T00:00:00"/>
    <s v="Day 2"/>
    <x v="6"/>
    <x v="6"/>
    <x v="5"/>
    <x v="4"/>
    <x v="3"/>
    <m/>
    <s v="Shark Spotted Gully"/>
    <n v="131"/>
    <n v="10.9"/>
    <n v="10.9"/>
  </r>
  <r>
    <x v="8"/>
    <d v="2026-03-20T00:00:00"/>
    <s v="Day 2"/>
    <x v="79"/>
    <x v="70"/>
    <x v="62"/>
    <x v="4"/>
    <x v="3"/>
    <m/>
    <s v="Catfish - Sea Black"/>
    <n v="40"/>
    <n v="1"/>
    <n v="1"/>
  </r>
  <r>
    <x v="8"/>
    <d v="2026-03-20T00:00:00"/>
    <s v="Day 2"/>
    <x v="81"/>
    <x v="72"/>
    <x v="64"/>
    <x v="2"/>
    <x v="3"/>
    <m/>
    <s v="Shark Spotted Gully"/>
    <n v="154"/>
    <n v="19.100000000000001"/>
    <n v="19.100000000000001"/>
  </r>
  <r>
    <x v="8"/>
    <d v="2026-03-20T00:00:00"/>
    <s v="Day 2"/>
    <x v="195"/>
    <x v="171"/>
    <x v="25"/>
    <x v="4"/>
    <x v="3"/>
    <s v="Blacktail"/>
    <m/>
    <n v="32"/>
    <n v="1"/>
    <n v="1"/>
  </r>
  <r>
    <x v="8"/>
    <d v="2026-03-20T00:00:00"/>
    <s v="Day 2"/>
    <x v="195"/>
    <x v="171"/>
    <x v="25"/>
    <x v="4"/>
    <x v="3"/>
    <s v="Kob"/>
    <m/>
    <n v="52"/>
    <n v="1.4"/>
    <n v="1.4"/>
  </r>
  <r>
    <x v="8"/>
    <d v="2026-03-20T00:00:00"/>
    <s v="Day 2"/>
    <x v="78"/>
    <x v="69"/>
    <x v="61"/>
    <x v="2"/>
    <x v="3"/>
    <s v="Kob"/>
    <m/>
    <n v="63"/>
    <n v="2.6"/>
    <n v="2.6"/>
  </r>
  <r>
    <x v="8"/>
    <d v="2026-03-20T00:00:00"/>
    <s v="Day 2"/>
    <x v="78"/>
    <x v="69"/>
    <x v="61"/>
    <x v="2"/>
    <x v="3"/>
    <m/>
    <s v="Shark Spotted Gully"/>
    <n v="120"/>
    <n v="8.1"/>
    <n v="8.1"/>
  </r>
  <r>
    <x v="8"/>
    <d v="2026-03-20T00:00:00"/>
    <s v="Day 2"/>
    <x v="78"/>
    <x v="69"/>
    <x v="61"/>
    <x v="2"/>
    <x v="3"/>
    <m/>
    <s v="Shark Spotted Gully"/>
    <n v="133"/>
    <n v="11.5"/>
    <n v="11.5"/>
  </r>
  <r>
    <x v="8"/>
    <d v="2026-03-20T00:00:00"/>
    <s v="Day 2"/>
    <x v="78"/>
    <x v="69"/>
    <x v="61"/>
    <x v="2"/>
    <x v="3"/>
    <m/>
    <s v="Shark Spotted Gully"/>
    <n v="158"/>
    <n v="20.8"/>
    <n v="20.8"/>
  </r>
  <r>
    <x v="8"/>
    <d v="2026-03-20T00:00:00"/>
    <s v="Day 2"/>
    <x v="78"/>
    <x v="69"/>
    <x v="61"/>
    <x v="2"/>
    <x v="3"/>
    <m/>
    <s v="Ray Bull / Eagle"/>
    <n v="88"/>
    <n v="12.6"/>
    <n v="12.6"/>
  </r>
  <r>
    <x v="8"/>
    <d v="2026-03-20T00:00:00"/>
    <s v="Day 2"/>
    <x v="155"/>
    <x v="97"/>
    <x v="106"/>
    <x v="4"/>
    <x v="3"/>
    <m/>
    <s v="Shark Spotted Gully"/>
    <n v="118"/>
    <n v="7.6"/>
    <n v="7.6"/>
  </r>
  <r>
    <x v="8"/>
    <d v="2026-03-20T00:00:00"/>
    <s v="Day 2"/>
    <x v="155"/>
    <x v="97"/>
    <x v="106"/>
    <x v="4"/>
    <x v="3"/>
    <s v="Kob"/>
    <m/>
    <n v="81"/>
    <n v="5.6"/>
    <n v="5.6"/>
  </r>
  <r>
    <x v="8"/>
    <d v="2026-03-20T00:00:00"/>
    <s v="Day 2"/>
    <x v="155"/>
    <x v="97"/>
    <x v="106"/>
    <x v="4"/>
    <x v="3"/>
    <s v="Kob"/>
    <m/>
    <n v="72"/>
    <n v="3.9"/>
    <n v="3.9"/>
  </r>
  <r>
    <x v="8"/>
    <d v="2026-03-20T00:00:00"/>
    <s v="Day 2"/>
    <x v="155"/>
    <x v="97"/>
    <x v="106"/>
    <x v="4"/>
    <x v="3"/>
    <m/>
    <s v="Shark Spotted Gully"/>
    <n v="145"/>
    <n v="15.5"/>
    <n v="15.5"/>
  </r>
  <r>
    <x v="8"/>
    <d v="2026-03-20T00:00:00"/>
    <s v="Day 2"/>
    <x v="87"/>
    <x v="78"/>
    <x v="67"/>
    <x v="9"/>
    <x v="3"/>
    <m/>
    <s v="Catfish - Sea Black"/>
    <n v="40"/>
    <n v="1"/>
    <n v="1"/>
  </r>
  <r>
    <x v="8"/>
    <d v="2026-03-20T00:00:00"/>
    <s v="Day 2"/>
    <x v="156"/>
    <x v="138"/>
    <x v="61"/>
    <x v="9"/>
    <x v="3"/>
    <m/>
    <m/>
    <m/>
    <s v=""/>
    <s v=""/>
  </r>
  <r>
    <x v="8"/>
    <d v="2026-03-20T00:00:00"/>
    <s v="Day 2"/>
    <x v="86"/>
    <x v="77"/>
    <x v="61"/>
    <x v="9"/>
    <x v="3"/>
    <m/>
    <s v="Shark Spotted Gully"/>
    <n v="140"/>
    <n v="13.7"/>
    <n v="13.7"/>
  </r>
  <r>
    <x v="8"/>
    <d v="2026-03-20T00:00:00"/>
    <s v="Day 2"/>
    <x v="85"/>
    <x v="76"/>
    <x v="66"/>
    <x v="9"/>
    <x v="3"/>
    <m/>
    <m/>
    <m/>
    <s v=""/>
    <s v=""/>
  </r>
  <r>
    <x v="8"/>
    <d v="2026-03-20T00:00:00"/>
    <s v="Day 2"/>
    <x v="88"/>
    <x v="79"/>
    <x v="61"/>
    <x v="9"/>
    <x v="3"/>
    <m/>
    <s v="Shark Spotted Gully"/>
    <n v="141"/>
    <n v="14.1"/>
    <n v="14.1"/>
  </r>
  <r>
    <x v="8"/>
    <d v="2026-03-20T00:00:00"/>
    <s v="Day 2"/>
    <x v="88"/>
    <x v="79"/>
    <x v="61"/>
    <x v="9"/>
    <x v="3"/>
    <m/>
    <s v="Shark Spotted Gully"/>
    <n v="135"/>
    <n v="12.1"/>
    <n v="12.1"/>
  </r>
  <r>
    <x v="8"/>
    <d v="2026-03-20T00:00:00"/>
    <s v="Day 2"/>
    <x v="84"/>
    <x v="75"/>
    <x v="36"/>
    <x v="6"/>
    <x v="3"/>
    <m/>
    <s v="Shark Spotted Gully"/>
    <n v="79"/>
    <n v="1.9"/>
    <n v="1.9"/>
  </r>
  <r>
    <x v="8"/>
    <d v="2026-03-20T00:00:00"/>
    <s v="Day 2"/>
    <x v="84"/>
    <x v="75"/>
    <x v="36"/>
    <x v="6"/>
    <x v="3"/>
    <m/>
    <s v="Shark Hound Smooth"/>
    <n v="78"/>
    <n v="1.5"/>
    <n v="1.5"/>
  </r>
  <r>
    <x v="8"/>
    <d v="2026-03-20T00:00:00"/>
    <s v="Day 2"/>
    <x v="11"/>
    <x v="11"/>
    <x v="5"/>
    <x v="6"/>
    <x v="3"/>
    <m/>
    <m/>
    <m/>
    <s v=""/>
    <s v=""/>
  </r>
  <r>
    <x v="8"/>
    <d v="2026-03-20T00:00:00"/>
    <s v="Day 2"/>
    <x v="94"/>
    <x v="84"/>
    <x v="72"/>
    <x v="2"/>
    <x v="4"/>
    <m/>
    <s v="Shark Spotted Gully"/>
    <n v="115"/>
    <n v="7"/>
    <n v="7"/>
  </r>
  <r>
    <x v="8"/>
    <d v="2026-03-20T00:00:00"/>
    <s v="Day 2"/>
    <x v="94"/>
    <x v="84"/>
    <x v="72"/>
    <x v="2"/>
    <x v="4"/>
    <m/>
    <s v="Shark Spotted Gully"/>
    <n v="82"/>
    <n v="2.2000000000000002"/>
    <n v="2.2000000000000002"/>
  </r>
  <r>
    <x v="8"/>
    <d v="2026-03-20T00:00:00"/>
    <s v="Day 2"/>
    <x v="94"/>
    <x v="84"/>
    <x v="72"/>
    <x v="2"/>
    <x v="4"/>
    <m/>
    <s v="Shark Spotted Gully"/>
    <n v="116"/>
    <n v="7.2"/>
    <n v="7.2"/>
  </r>
  <r>
    <x v="8"/>
    <d v="2026-03-20T00:00:00"/>
    <s v="Day 2"/>
    <x v="94"/>
    <x v="84"/>
    <x v="72"/>
    <x v="2"/>
    <x v="4"/>
    <m/>
    <s v="Shark Spotted Gully"/>
    <n v="111"/>
    <n v="6.2"/>
    <n v="6.2"/>
  </r>
  <r>
    <x v="8"/>
    <d v="2026-03-20T00:00:00"/>
    <s v="Day 2"/>
    <x v="94"/>
    <x v="84"/>
    <x v="72"/>
    <x v="2"/>
    <x v="4"/>
    <m/>
    <s v="Ray Bull / Eagle"/>
    <n v="83"/>
    <n v="10.5"/>
    <n v="10.5"/>
  </r>
  <r>
    <x v="8"/>
    <d v="2026-03-20T00:00:00"/>
    <s v="Day 2"/>
    <x v="93"/>
    <x v="83"/>
    <x v="71"/>
    <x v="2"/>
    <x v="4"/>
    <m/>
    <s v="Shark Spotted Gully"/>
    <n v="143"/>
    <n v="14.8"/>
    <n v="14.8"/>
  </r>
  <r>
    <x v="8"/>
    <d v="2026-03-20T00:00:00"/>
    <s v="Day 2"/>
    <x v="93"/>
    <x v="83"/>
    <x v="71"/>
    <x v="2"/>
    <x v="4"/>
    <m/>
    <s v="Elephantfish"/>
    <n v="79"/>
    <n v="3.9"/>
    <n v="3.9"/>
  </r>
  <r>
    <x v="8"/>
    <d v="2026-03-20T00:00:00"/>
    <s v="Day 2"/>
    <x v="93"/>
    <x v="83"/>
    <x v="71"/>
    <x v="2"/>
    <x v="4"/>
    <m/>
    <s v="Catfish - Sea Black"/>
    <n v="40"/>
    <n v="1"/>
    <n v="1"/>
  </r>
  <r>
    <x v="8"/>
    <d v="2026-03-20T00:00:00"/>
    <s v="Day 2"/>
    <x v="170"/>
    <x v="152"/>
    <x v="34"/>
    <x v="2"/>
    <x v="4"/>
    <m/>
    <s v="Guitarfish - Lesser"/>
    <n v="68"/>
    <n v="1.1000000000000001"/>
    <n v="1.1000000000000001"/>
  </r>
  <r>
    <x v="8"/>
    <d v="2026-03-20T00:00:00"/>
    <s v="Day 2"/>
    <x v="171"/>
    <x v="153"/>
    <x v="115"/>
    <x v="2"/>
    <x v="4"/>
    <m/>
    <s v="Guitarfish - Lesser"/>
    <n v="75"/>
    <n v="1.5"/>
    <n v="1.5"/>
  </r>
  <r>
    <x v="8"/>
    <d v="2026-03-20T00:00:00"/>
    <s v="Day 2"/>
    <x v="171"/>
    <x v="153"/>
    <x v="115"/>
    <x v="2"/>
    <x v="4"/>
    <s v="Kob"/>
    <m/>
    <n v="52"/>
    <n v="1.4"/>
    <n v="1.4"/>
  </r>
  <r>
    <x v="8"/>
    <d v="2026-03-20T00:00:00"/>
    <s v="Day 2"/>
    <x v="95"/>
    <x v="85"/>
    <x v="73"/>
    <x v="2"/>
    <x v="4"/>
    <m/>
    <s v="Shark Spotted Gully"/>
    <n v="147"/>
    <n v="16.2"/>
    <n v="16.2"/>
  </r>
  <r>
    <x v="8"/>
    <d v="2026-03-20T00:00:00"/>
    <s v="Day 2"/>
    <x v="95"/>
    <x v="85"/>
    <x v="73"/>
    <x v="2"/>
    <x v="4"/>
    <m/>
    <s v="Shark Spotted Gully"/>
    <n v="108"/>
    <n v="5.6"/>
    <n v="5.6"/>
  </r>
  <r>
    <x v="8"/>
    <d v="2026-03-20T00:00:00"/>
    <s v="Day 2"/>
    <x v="92"/>
    <x v="45"/>
    <x v="33"/>
    <x v="2"/>
    <x v="4"/>
    <m/>
    <s v="Shark Spotted Gully"/>
    <n v="113"/>
    <n v="6.6"/>
    <n v="6.6"/>
  </r>
  <r>
    <x v="8"/>
    <d v="2026-03-20T00:00:00"/>
    <s v="Day 2"/>
    <x v="92"/>
    <x v="45"/>
    <x v="33"/>
    <x v="2"/>
    <x v="4"/>
    <m/>
    <s v="Shark Spotted Gully"/>
    <n v="126"/>
    <n v="9.6"/>
    <n v="9.6"/>
  </r>
  <r>
    <x v="8"/>
    <d v="2026-03-20T00:00:00"/>
    <s v="Day 2"/>
    <x v="92"/>
    <x v="45"/>
    <x v="33"/>
    <x v="2"/>
    <x v="4"/>
    <m/>
    <s v="Shark Spotted Gully"/>
    <n v="103"/>
    <n v="4.8"/>
    <n v="4.8"/>
  </r>
  <r>
    <x v="8"/>
    <d v="2026-03-20T00:00:00"/>
    <s v="Day 2"/>
    <x v="92"/>
    <x v="45"/>
    <x v="33"/>
    <x v="2"/>
    <x v="4"/>
    <m/>
    <s v="Guitarfish - Lesser"/>
    <n v="74"/>
    <n v="1.5"/>
    <n v="1.5"/>
  </r>
  <r>
    <x v="8"/>
    <d v="2026-03-20T00:00:00"/>
    <s v="Day 2"/>
    <x v="92"/>
    <x v="45"/>
    <x v="33"/>
    <x v="2"/>
    <x v="4"/>
    <s v="Kob"/>
    <m/>
    <n v="65"/>
    <n v="2.8"/>
    <n v="2.8"/>
  </r>
  <r>
    <x v="8"/>
    <d v="2026-03-20T00:00:00"/>
    <s v="Day 2"/>
    <x v="92"/>
    <x v="45"/>
    <x v="33"/>
    <x v="2"/>
    <x v="4"/>
    <m/>
    <s v="Guitarfish - Lesser"/>
    <n v="62"/>
    <n v="0"/>
    <n v="0"/>
  </r>
  <r>
    <x v="8"/>
    <d v="2026-03-20T00:00:00"/>
    <s v="Day 2"/>
    <x v="92"/>
    <x v="45"/>
    <x v="33"/>
    <x v="2"/>
    <x v="4"/>
    <m/>
    <s v="Shark Spotted Gully"/>
    <n v="79"/>
    <n v="1.9"/>
    <n v="1.9"/>
  </r>
  <r>
    <x v="8"/>
    <d v="2026-03-20T00:00:00"/>
    <s v="Day 2"/>
    <x v="92"/>
    <x v="45"/>
    <x v="33"/>
    <x v="2"/>
    <x v="4"/>
    <m/>
    <s v="Guitarfish - Lesser"/>
    <n v="90"/>
    <n v="2.7"/>
    <n v="2.7"/>
  </r>
  <r>
    <x v="8"/>
    <d v="2026-03-20T00:00:00"/>
    <s v="Day 2"/>
    <x v="159"/>
    <x v="141"/>
    <x v="108"/>
    <x v="2"/>
    <x v="4"/>
    <m/>
    <m/>
    <m/>
    <s v=""/>
    <s v=""/>
  </r>
  <r>
    <x v="8"/>
    <d v="2026-03-20T00:00:00"/>
    <s v="Day 2"/>
    <x v="100"/>
    <x v="90"/>
    <x v="75"/>
    <x v="6"/>
    <x v="4"/>
    <m/>
    <s v="Shark Spotted Gully"/>
    <n v="124"/>
    <n v="9.1"/>
    <n v="9.1"/>
  </r>
  <r>
    <x v="8"/>
    <d v="2026-03-20T00:00:00"/>
    <s v="Day 2"/>
    <x v="161"/>
    <x v="143"/>
    <x v="34"/>
    <x v="11"/>
    <x v="4"/>
    <m/>
    <s v="Guitarfish - Lesser"/>
    <n v="66"/>
    <n v="1"/>
    <n v="1"/>
  </r>
  <r>
    <x v="8"/>
    <d v="2026-03-20T00:00:00"/>
    <s v="Day 2"/>
    <x v="99"/>
    <x v="89"/>
    <x v="70"/>
    <x v="6"/>
    <x v="4"/>
    <m/>
    <s v="Shark Hound Smooth"/>
    <n v="100"/>
    <n v="3.7"/>
    <n v="3.7"/>
  </r>
  <r>
    <x v="8"/>
    <d v="2026-03-20T00:00:00"/>
    <s v="Day 2"/>
    <x v="99"/>
    <x v="89"/>
    <x v="70"/>
    <x v="6"/>
    <x v="4"/>
    <m/>
    <s v="Shark Spotted Gully"/>
    <n v="140"/>
    <n v="13.7"/>
    <n v="13.7"/>
  </r>
  <r>
    <x v="8"/>
    <d v="2026-03-20T00:00:00"/>
    <s v="Day 2"/>
    <x v="160"/>
    <x v="142"/>
    <x v="34"/>
    <x v="9"/>
    <x v="4"/>
    <m/>
    <s v="Shark Hound Smooth"/>
    <n v="69"/>
    <n v="1"/>
    <n v="1"/>
  </r>
  <r>
    <x v="8"/>
    <d v="2026-03-20T00:00:00"/>
    <s v="Day 2"/>
    <x v="160"/>
    <x v="142"/>
    <x v="34"/>
    <x v="9"/>
    <x v="4"/>
    <m/>
    <s v="Shark Spotted Gully"/>
    <n v="101"/>
    <n v="4.5"/>
    <n v="4.5"/>
  </r>
  <r>
    <x v="8"/>
    <d v="2026-03-20T00:00:00"/>
    <s v="Day 2"/>
    <x v="127"/>
    <x v="10"/>
    <x v="69"/>
    <x v="9"/>
    <x v="4"/>
    <m/>
    <s v="Shark Spotted Gully"/>
    <n v="107"/>
    <n v="5.5"/>
    <n v="5.5"/>
  </r>
  <r>
    <x v="8"/>
    <d v="2026-03-20T00:00:00"/>
    <s v="Day 2"/>
    <x v="158"/>
    <x v="140"/>
    <x v="85"/>
    <x v="9"/>
    <x v="4"/>
    <m/>
    <s v="Shark Hound Smooth"/>
    <n v="118"/>
    <n v="6.6"/>
    <n v="6.6"/>
  </r>
  <r>
    <x v="8"/>
    <d v="2026-03-20T00:00:00"/>
    <s v="Day 2"/>
    <x v="158"/>
    <x v="140"/>
    <x v="85"/>
    <x v="9"/>
    <x v="4"/>
    <m/>
    <s v="Shark Hound Smooth"/>
    <n v="106"/>
    <n v="4.5"/>
    <n v="4.5"/>
  </r>
  <r>
    <x v="8"/>
    <d v="2026-03-20T00:00:00"/>
    <s v="Day 2"/>
    <x v="158"/>
    <x v="140"/>
    <x v="85"/>
    <x v="9"/>
    <x v="4"/>
    <m/>
    <s v="Shark Hound Smooth"/>
    <n v="113"/>
    <n v="5.7"/>
    <n v="5.7"/>
  </r>
  <r>
    <x v="8"/>
    <d v="2026-03-20T00:00:00"/>
    <s v="Day 2"/>
    <x v="158"/>
    <x v="140"/>
    <x v="85"/>
    <x v="9"/>
    <x v="4"/>
    <m/>
    <s v="Shark Hound Smooth"/>
    <n v="86"/>
    <n v="2.2000000000000002"/>
    <n v="2.2000000000000002"/>
  </r>
  <r>
    <x v="8"/>
    <d v="2026-03-20T00:00:00"/>
    <s v="Day 2"/>
    <x v="158"/>
    <x v="140"/>
    <x v="85"/>
    <x v="9"/>
    <x v="4"/>
    <m/>
    <s v="Guitarfish - Lesser"/>
    <n v="66"/>
    <n v="1"/>
    <n v="1"/>
  </r>
  <r>
    <x v="8"/>
    <d v="2026-03-20T00:00:00"/>
    <s v="Day 2"/>
    <x v="158"/>
    <x v="140"/>
    <x v="85"/>
    <x v="9"/>
    <x v="4"/>
    <m/>
    <s v="Elephantfish"/>
    <n v="60"/>
    <n v="1.7"/>
    <n v="1.7"/>
  </r>
  <r>
    <x v="8"/>
    <d v="2026-03-20T00:00:00"/>
    <s v="Day 2"/>
    <x v="97"/>
    <x v="87"/>
    <x v="70"/>
    <x v="9"/>
    <x v="4"/>
    <m/>
    <s v="Shark Hound Smooth"/>
    <n v="86"/>
    <n v="2.2000000000000002"/>
    <n v="2.2000000000000002"/>
  </r>
  <r>
    <x v="8"/>
    <d v="2026-03-20T00:00:00"/>
    <s v="Day 2"/>
    <x v="97"/>
    <x v="87"/>
    <x v="70"/>
    <x v="9"/>
    <x v="4"/>
    <m/>
    <s v="Shark Hound Smooth"/>
    <n v="119"/>
    <n v="6.8"/>
    <n v="6.8"/>
  </r>
  <r>
    <x v="8"/>
    <d v="2026-03-20T00:00:00"/>
    <s v="Day 2"/>
    <x v="97"/>
    <x v="87"/>
    <x v="70"/>
    <x v="9"/>
    <x v="4"/>
    <m/>
    <s v="Elephantfish"/>
    <n v="68"/>
    <n v="2.5"/>
    <n v="2.5"/>
  </r>
  <r>
    <x v="8"/>
    <d v="2026-03-20T00:00:00"/>
    <s v="Day 2"/>
    <x v="98"/>
    <x v="88"/>
    <x v="69"/>
    <x v="9"/>
    <x v="4"/>
    <m/>
    <s v="Shark Hound Smooth"/>
    <n v="95"/>
    <n v="3.1"/>
    <n v="3.1"/>
  </r>
  <r>
    <x v="8"/>
    <d v="2026-03-20T00:00:00"/>
    <s v="Day 2"/>
    <x v="98"/>
    <x v="88"/>
    <x v="69"/>
    <x v="9"/>
    <x v="4"/>
    <m/>
    <s v="Shark Spotted Gully"/>
    <n v="113"/>
    <n v="6.6"/>
    <n v="6.6"/>
  </r>
  <r>
    <x v="8"/>
    <d v="2026-03-20T00:00:00"/>
    <s v="Day 2"/>
    <x v="98"/>
    <x v="88"/>
    <x v="69"/>
    <x v="9"/>
    <x v="4"/>
    <m/>
    <s v="Shark Spotted Gully"/>
    <n v="132"/>
    <n v="11.2"/>
    <n v="11.2"/>
  </r>
  <r>
    <x v="8"/>
    <d v="2026-03-20T00:00:00"/>
    <s v="Day 2"/>
    <x v="166"/>
    <x v="148"/>
    <x v="112"/>
    <x v="9"/>
    <x v="19"/>
    <m/>
    <s v="Shark Hound Smooth"/>
    <n v="70"/>
    <n v="1.1000000000000001"/>
    <n v="1.1000000000000001"/>
  </r>
  <r>
    <x v="8"/>
    <d v="2026-03-20T00:00:00"/>
    <s v="Day 2"/>
    <x v="166"/>
    <x v="148"/>
    <x v="112"/>
    <x v="9"/>
    <x v="19"/>
    <m/>
    <s v="Shark Spotted Gully"/>
    <n v="108"/>
    <n v="5.6"/>
    <n v="5.6"/>
  </r>
  <r>
    <x v="8"/>
    <d v="2026-03-20T00:00:00"/>
    <s v="Day 2"/>
    <x v="186"/>
    <x v="103"/>
    <x v="124"/>
    <x v="9"/>
    <x v="19"/>
    <m/>
    <s v="Shark Spotted Gully"/>
    <n v="138"/>
    <n v="13.1"/>
    <n v="13.1"/>
  </r>
  <r>
    <x v="8"/>
    <d v="2026-03-20T00:00:00"/>
    <s v="Day 2"/>
    <x v="186"/>
    <x v="103"/>
    <x v="124"/>
    <x v="9"/>
    <x v="19"/>
    <m/>
    <s v="Shark Hound Smooth"/>
    <n v="140"/>
    <n v="12"/>
    <n v="12"/>
  </r>
  <r>
    <x v="8"/>
    <d v="2026-03-20T00:00:00"/>
    <s v="Day 2"/>
    <x v="186"/>
    <x v="103"/>
    <x v="124"/>
    <x v="9"/>
    <x v="19"/>
    <m/>
    <s v="Shark Spotted Gully"/>
    <n v="94"/>
    <n v="3.5"/>
    <n v="3.5"/>
  </r>
  <r>
    <x v="8"/>
    <d v="2026-03-20T00:00:00"/>
    <s v="Day 2"/>
    <x v="186"/>
    <x v="103"/>
    <x v="124"/>
    <x v="9"/>
    <x v="19"/>
    <m/>
    <s v="Shark Spotted Gully"/>
    <n v="111"/>
    <n v="6.2"/>
    <n v="6.2"/>
  </r>
  <r>
    <x v="8"/>
    <d v="2026-03-20T00:00:00"/>
    <s v="Day 2"/>
    <x v="111"/>
    <x v="99"/>
    <x v="82"/>
    <x v="0"/>
    <x v="19"/>
    <m/>
    <m/>
    <m/>
    <s v=""/>
    <s v=""/>
  </r>
  <r>
    <x v="8"/>
    <d v="2026-03-20T00:00:00"/>
    <s v="Day 2"/>
    <x v="187"/>
    <x v="167"/>
    <x v="125"/>
    <x v="6"/>
    <x v="19"/>
    <m/>
    <s v="Shark Spotted Gully"/>
    <n v="76"/>
    <n v="1.7"/>
    <n v="1.7"/>
  </r>
  <r>
    <x v="8"/>
    <d v="2026-03-20T00:00:00"/>
    <s v="Day 2"/>
    <x v="165"/>
    <x v="147"/>
    <x v="41"/>
    <x v="0"/>
    <x v="19"/>
    <m/>
    <s v="Shark Spotted Gully"/>
    <n v="95"/>
    <n v="3.6"/>
    <n v="3.6"/>
  </r>
  <r>
    <x v="8"/>
    <d v="2026-03-20T00:00:00"/>
    <s v="Day 2"/>
    <x v="112"/>
    <x v="100"/>
    <x v="86"/>
    <x v="11"/>
    <x v="19"/>
    <m/>
    <s v="Shark Hound Smooth"/>
    <n v="125"/>
    <n v="8.1"/>
    <n v="8.1"/>
  </r>
  <r>
    <x v="8"/>
    <d v="2026-03-20T00:00:00"/>
    <s v="Day 2"/>
    <x v="112"/>
    <x v="100"/>
    <x v="86"/>
    <x v="11"/>
    <x v="19"/>
    <m/>
    <s v="Shark Hound Smooth"/>
    <n v="70"/>
    <n v="1.1000000000000001"/>
    <n v="1.1000000000000001"/>
  </r>
  <r>
    <x v="8"/>
    <d v="2026-03-20T00:00:00"/>
    <s v="Day 2"/>
    <x v="107"/>
    <x v="96"/>
    <x v="82"/>
    <x v="3"/>
    <x v="19"/>
    <m/>
    <s v="Shark Spotted Gully"/>
    <n v="114"/>
    <n v="6.8"/>
    <n v="6.8"/>
  </r>
  <r>
    <x v="8"/>
    <d v="2026-03-20T00:00:00"/>
    <s v="Day 2"/>
    <x v="107"/>
    <x v="96"/>
    <x v="82"/>
    <x v="3"/>
    <x v="19"/>
    <m/>
    <s v="Shark Spotted Gully"/>
    <n v="87"/>
    <n v="2.7"/>
    <n v="2.7"/>
  </r>
  <r>
    <x v="8"/>
    <d v="2026-03-20T00:00:00"/>
    <s v="Day 2"/>
    <x v="106"/>
    <x v="95"/>
    <x v="81"/>
    <x v="2"/>
    <x v="19"/>
    <m/>
    <s v="Shark Spotted Gully"/>
    <n v="145"/>
    <n v="15.5"/>
    <n v="15.5"/>
  </r>
  <r>
    <x v="8"/>
    <d v="2026-03-20T00:00:00"/>
    <s v="Day 2"/>
    <x v="106"/>
    <x v="95"/>
    <x v="81"/>
    <x v="2"/>
    <x v="19"/>
    <m/>
    <s v="Shark Spotted Gully"/>
    <n v="149"/>
    <n v="17"/>
    <n v="17"/>
  </r>
  <r>
    <x v="8"/>
    <d v="2026-03-20T00:00:00"/>
    <s v="Day 2"/>
    <x v="106"/>
    <x v="95"/>
    <x v="81"/>
    <x v="2"/>
    <x v="19"/>
    <s v="Kob"/>
    <m/>
    <n v="70"/>
    <n v="3.6"/>
    <n v="3.6"/>
  </r>
  <r>
    <x v="8"/>
    <d v="2026-03-20T00:00:00"/>
    <s v="Day 2"/>
    <x v="164"/>
    <x v="146"/>
    <x v="111"/>
    <x v="3"/>
    <x v="19"/>
    <m/>
    <m/>
    <m/>
    <s v=""/>
    <s v=""/>
  </r>
  <r>
    <x v="8"/>
    <d v="2026-03-20T00:00:00"/>
    <s v="Day 2"/>
    <x v="110"/>
    <x v="98"/>
    <x v="85"/>
    <x v="10"/>
    <x v="19"/>
    <m/>
    <s v="Shark Spotted Gully"/>
    <n v="148"/>
    <n v="16.600000000000001"/>
    <n v="16.600000000000001"/>
  </r>
  <r>
    <x v="8"/>
    <d v="2026-03-20T00:00:00"/>
    <s v="Day 2"/>
    <x v="110"/>
    <x v="98"/>
    <x v="85"/>
    <x v="10"/>
    <x v="19"/>
    <s v="Kob"/>
    <m/>
    <n v="68"/>
    <n v="3.3"/>
    <n v="3.3"/>
  </r>
  <r>
    <x v="8"/>
    <d v="2026-03-20T00:00:00"/>
    <s v="Day 2"/>
    <x v="135"/>
    <x v="121"/>
    <x v="96"/>
    <x v="10"/>
    <x v="19"/>
    <m/>
    <s v="Shark Spotted Gully"/>
    <n v="99"/>
    <n v="4.2"/>
    <n v="4.2"/>
  </r>
  <r>
    <x v="8"/>
    <d v="2026-03-20T00:00:00"/>
    <s v="Day 2"/>
    <x v="135"/>
    <x v="121"/>
    <x v="96"/>
    <x v="10"/>
    <x v="19"/>
    <m/>
    <s v="Shark Cow / Sevengill"/>
    <n v="123"/>
    <n v="23.6"/>
    <n v="23.6"/>
  </r>
  <r>
    <x v="8"/>
    <d v="2026-03-20T00:00:00"/>
    <s v="Day 2"/>
    <x v="135"/>
    <x v="121"/>
    <x v="96"/>
    <x v="10"/>
    <x v="19"/>
    <m/>
    <s v="Shark Spotted Gully"/>
    <n v="109"/>
    <n v="5.8"/>
    <n v="5.8"/>
  </r>
  <r>
    <x v="8"/>
    <d v="2026-03-20T00:00:00"/>
    <s v="Day 2"/>
    <x v="104"/>
    <x v="93"/>
    <x v="79"/>
    <x v="2"/>
    <x v="19"/>
    <m/>
    <s v="Shark Spotted Gully"/>
    <n v="123"/>
    <n v="8.8000000000000007"/>
    <n v="8.8000000000000007"/>
  </r>
  <r>
    <x v="8"/>
    <d v="2026-03-20T00:00:00"/>
    <s v="Day 2"/>
    <x v="104"/>
    <x v="93"/>
    <x v="79"/>
    <x v="2"/>
    <x v="19"/>
    <s v="Kob"/>
    <m/>
    <n v="65"/>
    <n v="2.8"/>
    <n v="2.8"/>
  </r>
  <r>
    <x v="8"/>
    <d v="2026-03-20T00:00:00"/>
    <s v="Day 2"/>
    <x v="104"/>
    <x v="93"/>
    <x v="79"/>
    <x v="2"/>
    <x v="19"/>
    <s v="Kob"/>
    <m/>
    <n v="67"/>
    <n v="3.1"/>
    <n v="3.1"/>
  </r>
  <r>
    <x v="8"/>
    <d v="2026-03-20T00:00:00"/>
    <s v="Day 2"/>
    <x v="104"/>
    <x v="93"/>
    <x v="79"/>
    <x v="2"/>
    <x v="19"/>
    <m/>
    <s v="Shark Spotted Gully"/>
    <n v="121"/>
    <n v="8.3000000000000007"/>
    <n v="8.3000000000000007"/>
  </r>
  <r>
    <x v="8"/>
    <d v="2026-03-20T00:00:00"/>
    <s v="Day 2"/>
    <x v="163"/>
    <x v="145"/>
    <x v="110"/>
    <x v="4"/>
    <x v="19"/>
    <m/>
    <s v="Shark Spotted Gully"/>
    <n v="138"/>
    <n v="13.1"/>
    <n v="13.1"/>
  </r>
  <r>
    <x v="8"/>
    <d v="2026-03-20T00:00:00"/>
    <s v="Day 2"/>
    <x v="119"/>
    <x v="107"/>
    <x v="91"/>
    <x v="4"/>
    <x v="7"/>
    <m/>
    <s v="Shark Spotted Gully"/>
    <n v="154"/>
    <n v="19.100000000000001"/>
    <n v="19.100000000000001"/>
  </r>
  <r>
    <x v="8"/>
    <d v="2026-03-20T00:00:00"/>
    <s v="Day 2"/>
    <x v="119"/>
    <x v="107"/>
    <x v="91"/>
    <x v="4"/>
    <x v="7"/>
    <m/>
    <s v="Shark Spotted Gully"/>
    <n v="114"/>
    <n v="6.8"/>
    <n v="6.8"/>
  </r>
  <r>
    <x v="8"/>
    <d v="2026-03-20T00:00:00"/>
    <s v="Day 2"/>
    <x v="119"/>
    <x v="107"/>
    <x v="91"/>
    <x v="4"/>
    <x v="7"/>
    <m/>
    <s v="Shark Spotted Gully"/>
    <n v="149"/>
    <n v="17"/>
    <n v="17"/>
  </r>
  <r>
    <x v="8"/>
    <d v="2026-03-20T00:00:00"/>
    <s v="Day 2"/>
    <x v="119"/>
    <x v="107"/>
    <x v="91"/>
    <x v="4"/>
    <x v="7"/>
    <m/>
    <s v="Shark Spotted Gully"/>
    <n v="141"/>
    <n v="14.1"/>
    <n v="14.1"/>
  </r>
  <r>
    <x v="8"/>
    <d v="2026-03-20T00:00:00"/>
    <s v="Day 2"/>
    <x v="119"/>
    <x v="107"/>
    <x v="91"/>
    <x v="4"/>
    <x v="7"/>
    <m/>
    <s v="Shark Spotted Gully"/>
    <n v="119"/>
    <n v="7.9"/>
    <n v="7.9"/>
  </r>
  <r>
    <x v="8"/>
    <d v="2026-03-20T00:00:00"/>
    <s v="Day 2"/>
    <x v="120"/>
    <x v="108"/>
    <x v="88"/>
    <x v="4"/>
    <x v="7"/>
    <m/>
    <s v="Shark Spotted Gully"/>
    <n v="142"/>
    <n v="14.4"/>
    <n v="14.4"/>
  </r>
  <r>
    <x v="8"/>
    <d v="2026-03-20T00:00:00"/>
    <s v="Day 2"/>
    <x v="120"/>
    <x v="108"/>
    <x v="88"/>
    <x v="4"/>
    <x v="7"/>
    <m/>
    <s v="Shark Spotted Gully"/>
    <n v="118"/>
    <n v="7.6"/>
    <n v="7.6"/>
  </r>
  <r>
    <x v="8"/>
    <d v="2026-03-20T00:00:00"/>
    <s v="Day 2"/>
    <x v="120"/>
    <x v="108"/>
    <x v="88"/>
    <x v="4"/>
    <x v="7"/>
    <m/>
    <s v="Shark Spotted Gully"/>
    <n v="120"/>
    <n v="8.1"/>
    <n v="8.1"/>
  </r>
  <r>
    <x v="8"/>
    <d v="2026-03-20T00:00:00"/>
    <s v="Day 2"/>
    <x v="122"/>
    <x v="109"/>
    <x v="50"/>
    <x v="4"/>
    <x v="7"/>
    <m/>
    <s v="Shark Spotted Gully"/>
    <n v="144"/>
    <n v="15.1"/>
    <n v="15.1"/>
  </r>
  <r>
    <x v="8"/>
    <d v="2026-03-20T00:00:00"/>
    <s v="Day 2"/>
    <x v="122"/>
    <x v="109"/>
    <x v="50"/>
    <x v="4"/>
    <x v="7"/>
    <m/>
    <s v="Shark Spotted Gully"/>
    <n v="129"/>
    <n v="10.4"/>
    <n v="10.4"/>
  </r>
  <r>
    <x v="8"/>
    <d v="2026-03-20T00:00:00"/>
    <s v="Day 2"/>
    <x v="122"/>
    <x v="109"/>
    <x v="50"/>
    <x v="4"/>
    <x v="7"/>
    <m/>
    <s v="Shark Spotted Gully"/>
    <n v="156"/>
    <n v="19.899999999999999"/>
    <n v="19.899999999999999"/>
  </r>
  <r>
    <x v="8"/>
    <d v="2026-03-20T00:00:00"/>
    <s v="Day 2"/>
    <x v="125"/>
    <x v="112"/>
    <x v="92"/>
    <x v="4"/>
    <x v="7"/>
    <m/>
    <s v="Shark Spotted Gully"/>
    <n v="125"/>
    <n v="9.3000000000000007"/>
    <n v="9.3000000000000007"/>
  </r>
  <r>
    <x v="8"/>
    <d v="2026-03-20T00:00:00"/>
    <s v="Day 2"/>
    <x v="125"/>
    <x v="112"/>
    <x v="92"/>
    <x v="4"/>
    <x v="7"/>
    <m/>
    <s v="Shark Spotted Gully"/>
    <n v="116"/>
    <n v="7.2"/>
    <n v="7.2"/>
  </r>
  <r>
    <x v="8"/>
    <d v="2026-03-20T00:00:00"/>
    <s v="Day 2"/>
    <x v="125"/>
    <x v="112"/>
    <x v="92"/>
    <x v="4"/>
    <x v="7"/>
    <m/>
    <s v="Shark Spotted Gully"/>
    <n v="131"/>
    <n v="10.9"/>
    <n v="10.9"/>
  </r>
  <r>
    <x v="8"/>
    <d v="2026-03-20T00:00:00"/>
    <s v="Day 2"/>
    <x v="125"/>
    <x v="112"/>
    <x v="92"/>
    <x v="4"/>
    <x v="7"/>
    <m/>
    <s v="Shark Spotted Gully"/>
    <n v="144"/>
    <n v="15.1"/>
    <n v="15.1"/>
  </r>
  <r>
    <x v="8"/>
    <d v="2026-03-20T00:00:00"/>
    <s v="Day 2"/>
    <x v="125"/>
    <x v="112"/>
    <x v="92"/>
    <x v="4"/>
    <x v="7"/>
    <m/>
    <s v="Shark Spotted Gully"/>
    <n v="148"/>
    <n v="16.600000000000001"/>
    <n v="16.600000000000001"/>
  </r>
  <r>
    <x v="8"/>
    <d v="2026-03-20T00:00:00"/>
    <s v="Day 2"/>
    <x v="125"/>
    <x v="112"/>
    <x v="92"/>
    <x v="4"/>
    <x v="7"/>
    <m/>
    <s v="Shark Spotted Gully"/>
    <n v="123"/>
    <n v="8.8000000000000007"/>
    <n v="8.8000000000000007"/>
  </r>
  <r>
    <x v="8"/>
    <d v="2026-03-20T00:00:00"/>
    <s v="Day 2"/>
    <x v="125"/>
    <x v="112"/>
    <x v="92"/>
    <x v="4"/>
    <x v="7"/>
    <m/>
    <s v="Shark Spotted Gully"/>
    <n v="137"/>
    <n v="12.8"/>
    <n v="12.8"/>
  </r>
  <r>
    <x v="8"/>
    <d v="2026-03-20T00:00:00"/>
    <s v="Day 2"/>
    <x v="126"/>
    <x v="113"/>
    <x v="89"/>
    <x v="2"/>
    <x v="7"/>
    <m/>
    <s v="Shark Spotted Gully"/>
    <n v="145"/>
    <n v="15.5"/>
    <n v="15.5"/>
  </r>
  <r>
    <x v="8"/>
    <d v="2026-03-20T00:00:00"/>
    <s v="Day 2"/>
    <x v="207"/>
    <x v="178"/>
    <x v="134"/>
    <x v="10"/>
    <x v="7"/>
    <m/>
    <s v="Guitarfish - Lesser"/>
    <n v="76"/>
    <n v="1.6"/>
    <n v="1.6"/>
  </r>
  <r>
    <x v="8"/>
    <d v="2026-03-20T00:00:00"/>
    <s v="Day 2"/>
    <x v="207"/>
    <x v="178"/>
    <x v="134"/>
    <x v="10"/>
    <x v="7"/>
    <s v="Kob"/>
    <m/>
    <n v="54"/>
    <n v="1.6"/>
    <n v="1.6"/>
  </r>
  <r>
    <x v="8"/>
    <d v="2026-03-20T00:00:00"/>
    <s v="Day 2"/>
    <x v="121"/>
    <x v="22"/>
    <x v="88"/>
    <x v="2"/>
    <x v="7"/>
    <m/>
    <m/>
    <m/>
    <s v=""/>
    <s v=""/>
  </r>
  <r>
    <x v="8"/>
    <d v="2026-03-20T00:00:00"/>
    <s v="Day 2"/>
    <x v="116"/>
    <x v="104"/>
    <x v="88"/>
    <x v="9"/>
    <x v="7"/>
    <m/>
    <s v="Shark Spotted Gully"/>
    <n v="107"/>
    <n v="5.5"/>
    <n v="5.5"/>
  </r>
  <r>
    <x v="8"/>
    <d v="2026-03-20T00:00:00"/>
    <s v="Day 2"/>
    <x v="116"/>
    <x v="104"/>
    <x v="88"/>
    <x v="9"/>
    <x v="7"/>
    <m/>
    <s v="Shark Spotted Gully"/>
    <n v="110"/>
    <n v="6"/>
    <n v="6"/>
  </r>
  <r>
    <x v="8"/>
    <d v="2026-03-20T00:00:00"/>
    <s v="Day 2"/>
    <x v="116"/>
    <x v="104"/>
    <x v="88"/>
    <x v="9"/>
    <x v="7"/>
    <m/>
    <s v="Shark Hound Smooth"/>
    <n v="83"/>
    <n v="1.9"/>
    <n v="1.9"/>
  </r>
  <r>
    <x v="8"/>
    <d v="2026-03-20T00:00:00"/>
    <s v="Day 2"/>
    <x v="116"/>
    <x v="104"/>
    <x v="88"/>
    <x v="9"/>
    <x v="7"/>
    <m/>
    <s v="Green Eye Spurdog shark"/>
    <n v="68"/>
    <n v="1.1000000000000001"/>
    <n v="1.1000000000000001"/>
  </r>
  <r>
    <x v="8"/>
    <d v="2026-03-20T00:00:00"/>
    <s v="Day 2"/>
    <x v="116"/>
    <x v="104"/>
    <x v="88"/>
    <x v="9"/>
    <x v="7"/>
    <m/>
    <s v="Shark Spotted Gully"/>
    <n v="94"/>
    <n v="3.5"/>
    <n v="3.5"/>
  </r>
  <r>
    <x v="8"/>
    <d v="2026-03-20T00:00:00"/>
    <s v="Day 2"/>
    <x v="115"/>
    <x v="103"/>
    <x v="62"/>
    <x v="9"/>
    <x v="7"/>
    <m/>
    <s v="Shark Spotted Gully"/>
    <n v="91"/>
    <n v="3.1"/>
    <n v="3.1"/>
  </r>
  <r>
    <x v="8"/>
    <d v="2026-03-20T00:00:00"/>
    <s v="Day 2"/>
    <x v="115"/>
    <x v="103"/>
    <x v="62"/>
    <x v="9"/>
    <x v="7"/>
    <m/>
    <s v="Shark Spotted Gully"/>
    <n v="117"/>
    <n v="7.4"/>
    <n v="7.4"/>
  </r>
  <r>
    <x v="8"/>
    <d v="2026-03-20T00:00:00"/>
    <s v="Day 2"/>
    <x v="115"/>
    <x v="103"/>
    <x v="62"/>
    <x v="9"/>
    <x v="7"/>
    <m/>
    <s v="Shark Spotted Gully"/>
    <n v="109"/>
    <n v="5.8"/>
    <n v="5.8"/>
  </r>
  <r>
    <x v="8"/>
    <d v="2026-03-20T00:00:00"/>
    <s v="Day 2"/>
    <x v="115"/>
    <x v="103"/>
    <x v="62"/>
    <x v="9"/>
    <x v="7"/>
    <m/>
    <s v="Shark Spotted Gully"/>
    <n v="121"/>
    <n v="8.3000000000000007"/>
    <n v="8.3000000000000007"/>
  </r>
  <r>
    <x v="9"/>
    <d v="2026-03-21T00:00:00"/>
    <s v="Day 3"/>
    <x v="130"/>
    <x v="116"/>
    <x v="94"/>
    <x v="2"/>
    <x v="1"/>
    <m/>
    <s v="Shark Cow / Sevengill"/>
    <n v="105"/>
    <n v="14.1"/>
    <n v="14.1"/>
  </r>
  <r>
    <x v="9"/>
    <d v="2026-03-21T00:00:00"/>
    <s v="Day 3"/>
    <x v="174"/>
    <x v="156"/>
    <x v="116"/>
    <x v="2"/>
    <x v="1"/>
    <m/>
    <s v="Guitarfish - Lesser"/>
    <n v="83"/>
    <n v="2.1"/>
    <n v="2.1"/>
  </r>
  <r>
    <x v="9"/>
    <d v="2026-03-21T00:00:00"/>
    <s v="Day 3"/>
    <x v="131"/>
    <x v="117"/>
    <x v="65"/>
    <x v="2"/>
    <x v="1"/>
    <s v="Kob"/>
    <m/>
    <n v="57"/>
    <n v="1.9"/>
    <n v="1.9"/>
  </r>
  <r>
    <x v="9"/>
    <d v="2026-03-21T00:00:00"/>
    <s v="Day 3"/>
    <x v="175"/>
    <x v="157"/>
    <x v="117"/>
    <x v="9"/>
    <x v="1"/>
    <s v="Kob"/>
    <m/>
    <n v="60"/>
    <n v="2.2000000000000002"/>
    <n v="2.2000000000000002"/>
  </r>
  <r>
    <x v="9"/>
    <d v="2026-03-21T00:00:00"/>
    <s v="Day 3"/>
    <x v="134"/>
    <x v="120"/>
    <x v="41"/>
    <x v="3"/>
    <x v="1"/>
    <m/>
    <m/>
    <m/>
    <s v=""/>
    <s v=""/>
  </r>
  <r>
    <x v="9"/>
    <d v="2026-03-21T00:00:00"/>
    <s v="Day 3"/>
    <x v="3"/>
    <x v="3"/>
    <x v="3"/>
    <x v="2"/>
    <x v="1"/>
    <m/>
    <m/>
    <m/>
    <s v=""/>
    <s v=""/>
  </r>
  <r>
    <x v="9"/>
    <d v="2026-03-21T00:00:00"/>
    <s v="Day 3"/>
    <x v="172"/>
    <x v="154"/>
    <x v="97"/>
    <x v="3"/>
    <x v="1"/>
    <m/>
    <m/>
    <m/>
    <s v=""/>
    <s v=""/>
  </r>
  <r>
    <x v="9"/>
    <d v="2026-03-21T00:00:00"/>
    <s v="Day 3"/>
    <x v="1"/>
    <x v="1"/>
    <x v="1"/>
    <x v="1"/>
    <x v="1"/>
    <m/>
    <m/>
    <m/>
    <s v=""/>
    <s v=""/>
  </r>
  <r>
    <x v="9"/>
    <d v="2026-03-21T00:00:00"/>
    <s v="Day 3"/>
    <x v="173"/>
    <x v="155"/>
    <x v="24"/>
    <x v="5"/>
    <x v="1"/>
    <m/>
    <m/>
    <m/>
    <s v=""/>
    <s v=""/>
  </r>
  <r>
    <x v="9"/>
    <d v="2026-03-21T00:00:00"/>
    <s v="Day 3"/>
    <x v="176"/>
    <x v="158"/>
    <x v="95"/>
    <x v="9"/>
    <x v="1"/>
    <m/>
    <m/>
    <m/>
    <s v=""/>
    <s v=""/>
  </r>
  <r>
    <x v="9"/>
    <d v="2026-03-21T00:00:00"/>
    <s v="Day 3"/>
    <x v="178"/>
    <x v="160"/>
    <x v="119"/>
    <x v="4"/>
    <x v="2"/>
    <m/>
    <s v="Shark Spotted Gully"/>
    <n v="159"/>
    <n v="21.3"/>
    <n v="21.3"/>
  </r>
  <r>
    <x v="9"/>
    <d v="2026-03-21T00:00:00"/>
    <s v="Day 3"/>
    <x v="177"/>
    <x v="159"/>
    <x v="118"/>
    <x v="4"/>
    <x v="2"/>
    <m/>
    <s v="Shark Cow / Sevengill"/>
    <n v="160"/>
    <n v="56"/>
    <n v="56"/>
  </r>
  <r>
    <x v="9"/>
    <d v="2026-03-21T00:00:00"/>
    <s v="Day 3"/>
    <x v="177"/>
    <x v="159"/>
    <x v="118"/>
    <x v="4"/>
    <x v="2"/>
    <s v="Kob"/>
    <m/>
    <n v="48"/>
    <n v="1.1000000000000001"/>
    <n v="1.1000000000000001"/>
  </r>
  <r>
    <x v="9"/>
    <d v="2026-03-21T00:00:00"/>
    <s v="Day 3"/>
    <x v="7"/>
    <x v="7"/>
    <x v="6"/>
    <x v="5"/>
    <x v="2"/>
    <s v="Kob"/>
    <m/>
    <n v="55"/>
    <n v="1.7"/>
    <n v="1.7"/>
  </r>
  <r>
    <x v="9"/>
    <d v="2026-03-21T00:00:00"/>
    <s v="Day 3"/>
    <x v="12"/>
    <x v="12"/>
    <x v="6"/>
    <x v="0"/>
    <x v="2"/>
    <m/>
    <s v="Guitarfish - Lesser"/>
    <n v="76"/>
    <n v="1.6"/>
    <n v="1.6"/>
  </r>
  <r>
    <x v="9"/>
    <d v="2026-03-21T00:00:00"/>
    <s v="Day 3"/>
    <x v="9"/>
    <x v="9"/>
    <x v="8"/>
    <x v="4"/>
    <x v="2"/>
    <m/>
    <m/>
    <m/>
    <s v=""/>
    <s v=""/>
  </r>
  <r>
    <x v="9"/>
    <d v="2026-03-21T00:00:00"/>
    <s v="Day 3"/>
    <x v="5"/>
    <x v="5"/>
    <x v="4"/>
    <x v="4"/>
    <x v="2"/>
    <m/>
    <m/>
    <m/>
    <s v=""/>
    <s v=""/>
  </r>
  <r>
    <x v="9"/>
    <d v="2026-03-21T00:00:00"/>
    <s v="Day 3"/>
    <x v="8"/>
    <x v="8"/>
    <x v="7"/>
    <x v="3"/>
    <x v="2"/>
    <m/>
    <m/>
    <m/>
    <s v=""/>
    <s v=""/>
  </r>
  <r>
    <x v="9"/>
    <d v="2026-03-21T00:00:00"/>
    <s v="Day 3"/>
    <x v="13"/>
    <x v="13"/>
    <x v="6"/>
    <x v="4"/>
    <x v="2"/>
    <m/>
    <m/>
    <m/>
    <s v=""/>
    <s v=""/>
  </r>
  <r>
    <x v="9"/>
    <d v="2026-03-21T00:00:00"/>
    <s v="Day 3"/>
    <x v="179"/>
    <x v="161"/>
    <x v="7"/>
    <x v="11"/>
    <x v="2"/>
    <m/>
    <m/>
    <m/>
    <s v=""/>
    <s v=""/>
  </r>
  <r>
    <x v="9"/>
    <d v="2026-03-21T00:00:00"/>
    <s v="Day 3"/>
    <x v="189"/>
    <x v="148"/>
    <x v="126"/>
    <x v="4"/>
    <x v="6"/>
    <m/>
    <s v="Shark Cow / Sevengill"/>
    <n v="119"/>
    <n v="21.2"/>
    <n v="21.2"/>
  </r>
  <r>
    <x v="9"/>
    <d v="2026-03-21T00:00:00"/>
    <s v="Day 3"/>
    <x v="19"/>
    <x v="19"/>
    <x v="15"/>
    <x v="5"/>
    <x v="6"/>
    <m/>
    <s v="Shark Spotted Gully"/>
    <n v="103"/>
    <n v="4.8"/>
    <n v="4.8"/>
  </r>
  <r>
    <x v="9"/>
    <d v="2026-03-21T00:00:00"/>
    <s v="Day 3"/>
    <x v="191"/>
    <x v="169"/>
    <x v="127"/>
    <x v="4"/>
    <x v="6"/>
    <m/>
    <s v="Guitarfish - Lesser"/>
    <n v="71"/>
    <n v="1.3"/>
    <n v="1.3"/>
  </r>
  <r>
    <x v="9"/>
    <d v="2026-03-21T00:00:00"/>
    <s v="Day 3"/>
    <x v="37"/>
    <x v="22"/>
    <x v="29"/>
    <x v="2"/>
    <x v="6"/>
    <m/>
    <m/>
    <m/>
    <s v=""/>
    <s v=""/>
  </r>
  <r>
    <x v="9"/>
    <d v="2026-03-21T00:00:00"/>
    <s v="Day 3"/>
    <x v="15"/>
    <x v="15"/>
    <x v="11"/>
    <x v="7"/>
    <x v="6"/>
    <m/>
    <m/>
    <m/>
    <s v=""/>
    <s v=""/>
  </r>
  <r>
    <x v="9"/>
    <d v="2026-03-21T00:00:00"/>
    <s v="Day 3"/>
    <x v="192"/>
    <x v="170"/>
    <x v="18"/>
    <x v="4"/>
    <x v="6"/>
    <m/>
    <m/>
    <m/>
    <s v=""/>
    <s v=""/>
  </r>
  <r>
    <x v="9"/>
    <d v="2026-03-21T00:00:00"/>
    <s v="Day 3"/>
    <x v="190"/>
    <x v="34"/>
    <x v="127"/>
    <x v="3"/>
    <x v="6"/>
    <m/>
    <m/>
    <m/>
    <s v=""/>
    <s v=""/>
  </r>
  <r>
    <x v="9"/>
    <d v="2026-03-21T00:00:00"/>
    <s v="Day 3"/>
    <x v="28"/>
    <x v="27"/>
    <x v="22"/>
    <x v="2"/>
    <x v="11"/>
    <m/>
    <s v="Shark Spotted Gully"/>
    <n v="89"/>
    <n v="2.9"/>
    <n v="2.9"/>
  </r>
  <r>
    <x v="9"/>
    <d v="2026-03-21T00:00:00"/>
    <s v="Day 3"/>
    <x v="28"/>
    <x v="27"/>
    <x v="22"/>
    <x v="2"/>
    <x v="11"/>
    <m/>
    <s v="Guitarfish - Lesser"/>
    <n v="75"/>
    <n v="1.5"/>
    <n v="1.5"/>
  </r>
  <r>
    <x v="9"/>
    <d v="2026-03-21T00:00:00"/>
    <s v="Day 3"/>
    <x v="28"/>
    <x v="27"/>
    <x v="22"/>
    <x v="2"/>
    <x v="11"/>
    <m/>
    <s v="Guitarfish - Lesser"/>
    <n v="67"/>
    <n v="1.1000000000000001"/>
    <n v="1.1000000000000001"/>
  </r>
  <r>
    <x v="9"/>
    <d v="2026-03-21T00:00:00"/>
    <s v="Day 3"/>
    <x v="27"/>
    <x v="26"/>
    <x v="20"/>
    <x v="10"/>
    <x v="11"/>
    <s v="Kob"/>
    <m/>
    <n v="43"/>
    <n v="0.8"/>
    <n v="0.8"/>
  </r>
  <r>
    <x v="9"/>
    <d v="2026-03-21T00:00:00"/>
    <s v="Day 3"/>
    <x v="31"/>
    <x v="30"/>
    <x v="24"/>
    <x v="4"/>
    <x v="11"/>
    <m/>
    <s v="Shark Spotted Gully"/>
    <n v="140"/>
    <n v="13.7"/>
    <n v="13.7"/>
  </r>
  <r>
    <x v="9"/>
    <d v="2026-03-21T00:00:00"/>
    <s v="Day 3"/>
    <x v="31"/>
    <x v="30"/>
    <x v="24"/>
    <x v="4"/>
    <x v="11"/>
    <m/>
    <s v="Shark Spotted Gully"/>
    <n v="96"/>
    <n v="3.8"/>
    <n v="3.8"/>
  </r>
  <r>
    <x v="9"/>
    <d v="2026-03-21T00:00:00"/>
    <s v="Day 3"/>
    <x v="31"/>
    <x v="30"/>
    <x v="24"/>
    <x v="4"/>
    <x v="11"/>
    <m/>
    <s v="Guitarfish - Lesser"/>
    <n v="77"/>
    <n v="1.6"/>
    <n v="1.6"/>
  </r>
  <r>
    <x v="9"/>
    <d v="2026-03-21T00:00:00"/>
    <s v="Day 3"/>
    <x v="25"/>
    <x v="24"/>
    <x v="20"/>
    <x v="9"/>
    <x v="11"/>
    <m/>
    <s v="Shark Spotted Gully"/>
    <n v="160"/>
    <n v="21.7"/>
    <n v="21.7"/>
  </r>
  <r>
    <x v="9"/>
    <d v="2026-03-21T00:00:00"/>
    <s v="Day 3"/>
    <x v="25"/>
    <x v="24"/>
    <x v="20"/>
    <x v="9"/>
    <x v="11"/>
    <s v="Kob"/>
    <m/>
    <n v="43"/>
    <n v="0.8"/>
    <n v="0.8"/>
  </r>
  <r>
    <x v="9"/>
    <d v="2026-03-21T00:00:00"/>
    <s v="Day 3"/>
    <x v="24"/>
    <x v="23"/>
    <x v="19"/>
    <x v="8"/>
    <x v="11"/>
    <s v="Kob"/>
    <m/>
    <n v="48"/>
    <n v="1.1000000000000001"/>
    <n v="1.1000000000000001"/>
  </r>
  <r>
    <x v="9"/>
    <d v="2026-03-21T00:00:00"/>
    <s v="Day 3"/>
    <x v="193"/>
    <x v="43"/>
    <x v="12"/>
    <x v="3"/>
    <x v="11"/>
    <m/>
    <m/>
    <m/>
    <s v=""/>
    <s v=""/>
  </r>
  <r>
    <x v="9"/>
    <d v="2026-03-21T00:00:00"/>
    <s v="Day 3"/>
    <x v="30"/>
    <x v="29"/>
    <x v="20"/>
    <x v="2"/>
    <x v="11"/>
    <m/>
    <m/>
    <m/>
    <s v=""/>
    <s v=""/>
  </r>
  <r>
    <x v="9"/>
    <d v="2026-03-21T00:00:00"/>
    <s v="Day 3"/>
    <x v="26"/>
    <x v="25"/>
    <x v="21"/>
    <x v="2"/>
    <x v="11"/>
    <m/>
    <m/>
    <m/>
    <s v=""/>
    <s v=""/>
  </r>
  <r>
    <x v="9"/>
    <d v="2026-03-21T00:00:00"/>
    <s v="Day 3"/>
    <x v="139"/>
    <x v="22"/>
    <x v="39"/>
    <x v="2"/>
    <x v="11"/>
    <m/>
    <m/>
    <m/>
    <s v=""/>
    <s v=""/>
  </r>
  <r>
    <x v="9"/>
    <d v="2026-03-21T00:00:00"/>
    <s v="Day 3"/>
    <x v="36"/>
    <x v="32"/>
    <x v="28"/>
    <x v="4"/>
    <x v="13"/>
    <m/>
    <s v="Shark Cow / Sevengill"/>
    <n v="110"/>
    <n v="16.399999999999999"/>
    <n v="16.399999999999999"/>
  </r>
  <r>
    <x v="9"/>
    <d v="2026-03-21T00:00:00"/>
    <s v="Day 3"/>
    <x v="38"/>
    <x v="33"/>
    <x v="30"/>
    <x v="3"/>
    <x v="13"/>
    <m/>
    <m/>
    <m/>
    <s v=""/>
    <s v=""/>
  </r>
  <r>
    <x v="9"/>
    <d v="2026-03-21T00:00:00"/>
    <s v="Day 3"/>
    <x v="144"/>
    <x v="128"/>
    <x v="101"/>
    <x v="4"/>
    <x v="13"/>
    <m/>
    <m/>
    <m/>
    <s v=""/>
    <s v=""/>
  </r>
  <r>
    <x v="9"/>
    <d v="2026-03-21T00:00:00"/>
    <s v="Day 3"/>
    <x v="197"/>
    <x v="172"/>
    <x v="129"/>
    <x v="4"/>
    <x v="13"/>
    <m/>
    <m/>
    <m/>
    <s v=""/>
    <s v=""/>
  </r>
  <r>
    <x v="9"/>
    <d v="2026-03-21T00:00:00"/>
    <s v="Day 3"/>
    <x v="196"/>
    <x v="113"/>
    <x v="128"/>
    <x v="2"/>
    <x v="13"/>
    <m/>
    <m/>
    <m/>
    <s v=""/>
    <s v=""/>
  </r>
  <r>
    <x v="9"/>
    <d v="2026-03-21T00:00:00"/>
    <s v="Day 3"/>
    <x v="199"/>
    <x v="116"/>
    <x v="98"/>
    <x v="3"/>
    <x v="13"/>
    <m/>
    <m/>
    <m/>
    <s v=""/>
    <s v=""/>
  </r>
  <r>
    <x v="9"/>
    <d v="2026-03-21T00:00:00"/>
    <s v="Day 3"/>
    <x v="198"/>
    <x v="22"/>
    <x v="130"/>
    <x v="4"/>
    <x v="13"/>
    <m/>
    <m/>
    <m/>
    <s v=""/>
    <s v=""/>
  </r>
  <r>
    <x v="9"/>
    <d v="2026-03-21T00:00:00"/>
    <s v="Day 3"/>
    <x v="108"/>
    <x v="97"/>
    <x v="83"/>
    <x v="3"/>
    <x v="8"/>
    <m/>
    <s v="Shark Spotted Gully"/>
    <n v="141"/>
    <n v="14.1"/>
    <n v="14.1"/>
  </r>
  <r>
    <x v="9"/>
    <d v="2026-03-21T00:00:00"/>
    <s v="Day 3"/>
    <x v="108"/>
    <x v="97"/>
    <x v="83"/>
    <x v="3"/>
    <x v="8"/>
    <m/>
    <s v="Shark Spotted Gully"/>
    <n v="69"/>
    <n v="1.2"/>
    <n v="1.2"/>
  </r>
  <r>
    <x v="9"/>
    <d v="2026-03-21T00:00:00"/>
    <s v="Day 3"/>
    <x v="103"/>
    <x v="92"/>
    <x v="78"/>
    <x v="2"/>
    <x v="8"/>
    <m/>
    <s v="Guitarfish - Lesser"/>
    <n v="68"/>
    <n v="1.1000000000000001"/>
    <n v="1.1000000000000001"/>
  </r>
  <r>
    <x v="9"/>
    <d v="2026-03-21T00:00:00"/>
    <s v="Day 3"/>
    <x v="103"/>
    <x v="92"/>
    <x v="78"/>
    <x v="2"/>
    <x v="8"/>
    <s v="Kob"/>
    <m/>
    <n v="52"/>
    <n v="1.4"/>
    <n v="1.4"/>
  </r>
  <r>
    <x v="9"/>
    <d v="2026-03-21T00:00:00"/>
    <s v="Day 3"/>
    <x v="146"/>
    <x v="130"/>
    <x v="102"/>
    <x v="2"/>
    <x v="8"/>
    <m/>
    <s v="Ray Bull / Eagle"/>
    <n v="88"/>
    <n v="12.6"/>
    <n v="12.6"/>
  </r>
  <r>
    <x v="9"/>
    <d v="2026-03-21T00:00:00"/>
    <s v="Day 3"/>
    <x v="146"/>
    <x v="130"/>
    <x v="102"/>
    <x v="2"/>
    <x v="8"/>
    <m/>
    <s v="Shark Spotted Gully"/>
    <n v="158"/>
    <n v="20.8"/>
    <n v="20.8"/>
  </r>
  <r>
    <x v="9"/>
    <d v="2026-03-21T00:00:00"/>
    <s v="Day 3"/>
    <x v="46"/>
    <x v="40"/>
    <x v="38"/>
    <x v="2"/>
    <x v="8"/>
    <m/>
    <s v="Shark Cow / Sevengill"/>
    <n v="121"/>
    <n v="22.4"/>
    <n v="22.4"/>
  </r>
  <r>
    <x v="9"/>
    <d v="2026-03-21T00:00:00"/>
    <s v="Day 3"/>
    <x v="145"/>
    <x v="129"/>
    <x v="34"/>
    <x v="2"/>
    <x v="8"/>
    <m/>
    <s v="Guitarfish - Lesser"/>
    <n v="79"/>
    <n v="1.8"/>
    <n v="1.8"/>
  </r>
  <r>
    <x v="9"/>
    <d v="2026-03-21T00:00:00"/>
    <s v="Day 3"/>
    <x v="145"/>
    <x v="129"/>
    <x v="34"/>
    <x v="2"/>
    <x v="8"/>
    <m/>
    <s v="Guitarfish - Lesser"/>
    <n v="80"/>
    <n v="1.8"/>
    <n v="1.8"/>
  </r>
  <r>
    <x v="9"/>
    <d v="2026-03-21T00:00:00"/>
    <s v="Day 3"/>
    <x v="147"/>
    <x v="131"/>
    <x v="36"/>
    <x v="9"/>
    <x v="8"/>
    <m/>
    <s v="Guitarfish - Lesser"/>
    <n v="70"/>
    <n v="1.2"/>
    <n v="1.2"/>
  </r>
  <r>
    <x v="9"/>
    <d v="2026-03-21T00:00:00"/>
    <s v="Day 3"/>
    <x v="188"/>
    <x v="168"/>
    <x v="34"/>
    <x v="9"/>
    <x v="8"/>
    <s v="Kob"/>
    <m/>
    <n v="40"/>
    <n v="0.7"/>
    <n v="0.7"/>
  </r>
  <r>
    <x v="9"/>
    <d v="2026-03-21T00:00:00"/>
    <s v="Day 3"/>
    <x v="48"/>
    <x v="41"/>
    <x v="36"/>
    <x v="2"/>
    <x v="8"/>
    <m/>
    <m/>
    <m/>
    <s v=""/>
    <s v=""/>
  </r>
  <r>
    <x v="9"/>
    <d v="2026-03-21T00:00:00"/>
    <s v="Day 3"/>
    <x v="44"/>
    <x v="38"/>
    <x v="36"/>
    <x v="2"/>
    <x v="8"/>
    <m/>
    <m/>
    <m/>
    <s v=""/>
    <s v=""/>
  </r>
  <r>
    <x v="9"/>
    <d v="2026-03-21T00:00:00"/>
    <s v="Day 3"/>
    <x v="80"/>
    <x v="71"/>
    <x v="63"/>
    <x v="4"/>
    <x v="10"/>
    <m/>
    <s v="Shark Spotted Gully"/>
    <n v="150"/>
    <n v="17.399999999999999"/>
    <n v="17.399999999999999"/>
  </r>
  <r>
    <x v="9"/>
    <d v="2026-03-21T00:00:00"/>
    <s v="Day 3"/>
    <x v="200"/>
    <x v="173"/>
    <x v="87"/>
    <x v="2"/>
    <x v="10"/>
    <m/>
    <s v="Shark Spotted Gully"/>
    <n v="97"/>
    <n v="3.9"/>
    <n v="3.9"/>
  </r>
  <r>
    <x v="9"/>
    <d v="2026-03-21T00:00:00"/>
    <s v="Day 3"/>
    <x v="113"/>
    <x v="101"/>
    <x v="87"/>
    <x v="1"/>
    <x v="10"/>
    <m/>
    <s v="Ray Bull / Eagle"/>
    <n v="90"/>
    <n v="13.5"/>
    <n v="13.5"/>
  </r>
  <r>
    <x v="9"/>
    <d v="2026-03-21T00:00:00"/>
    <s v="Day 3"/>
    <x v="53"/>
    <x v="46"/>
    <x v="44"/>
    <x v="2"/>
    <x v="10"/>
    <s v="Kob"/>
    <m/>
    <n v="43"/>
    <n v="0.8"/>
    <n v="0.8"/>
  </r>
  <r>
    <x v="9"/>
    <d v="2026-03-21T00:00:00"/>
    <s v="Day 3"/>
    <x v="53"/>
    <x v="46"/>
    <x v="44"/>
    <x v="2"/>
    <x v="10"/>
    <m/>
    <s v="Shark Spotted Gully"/>
    <n v="151"/>
    <n v="17.8"/>
    <n v="17.8"/>
  </r>
  <r>
    <x v="9"/>
    <d v="2026-03-21T00:00:00"/>
    <s v="Day 3"/>
    <x v="53"/>
    <x v="46"/>
    <x v="44"/>
    <x v="2"/>
    <x v="10"/>
    <m/>
    <s v="Shark Spotted Gully"/>
    <n v="152"/>
    <n v="18.2"/>
    <n v="18.2"/>
  </r>
  <r>
    <x v="9"/>
    <d v="2026-03-21T00:00:00"/>
    <s v="Day 3"/>
    <x v="201"/>
    <x v="174"/>
    <x v="131"/>
    <x v="4"/>
    <x v="10"/>
    <m/>
    <s v="Shark Cow / Sevengill"/>
    <n v="115"/>
    <n v="19"/>
    <n v="19"/>
  </r>
  <r>
    <x v="9"/>
    <d v="2026-03-21T00:00:00"/>
    <s v="Day 3"/>
    <x v="201"/>
    <x v="174"/>
    <x v="131"/>
    <x v="4"/>
    <x v="10"/>
    <m/>
    <s v="Shark Cow / Sevengill"/>
    <n v="110"/>
    <n v="16.399999999999999"/>
    <n v="16.399999999999999"/>
  </r>
  <r>
    <x v="9"/>
    <d v="2026-03-21T00:00:00"/>
    <s v="Day 3"/>
    <x v="54"/>
    <x v="47"/>
    <x v="45"/>
    <x v="4"/>
    <x v="10"/>
    <m/>
    <s v="Shark Spotted Gully"/>
    <n v="138"/>
    <n v="13.1"/>
    <n v="13.1"/>
  </r>
  <r>
    <x v="9"/>
    <d v="2026-03-21T00:00:00"/>
    <s v="Day 3"/>
    <x v="54"/>
    <x v="47"/>
    <x v="45"/>
    <x v="4"/>
    <x v="10"/>
    <m/>
    <s v="Shark Spotted Gully"/>
    <n v="89"/>
    <n v="2.9"/>
    <n v="2.9"/>
  </r>
  <r>
    <x v="9"/>
    <d v="2026-03-21T00:00:00"/>
    <s v="Day 3"/>
    <x v="54"/>
    <x v="47"/>
    <x v="45"/>
    <x v="4"/>
    <x v="10"/>
    <m/>
    <s v="Shark Cow / Sevengill"/>
    <n v="112"/>
    <n v="17.399999999999999"/>
    <n v="17.399999999999999"/>
  </r>
  <r>
    <x v="9"/>
    <d v="2026-03-21T00:00:00"/>
    <s v="Day 3"/>
    <x v="57"/>
    <x v="50"/>
    <x v="46"/>
    <x v="11"/>
    <x v="10"/>
    <s v="Kob"/>
    <m/>
    <n v="69"/>
    <n v="3.4"/>
    <n v="3.4"/>
  </r>
  <r>
    <x v="9"/>
    <d v="2026-03-21T00:00:00"/>
    <s v="Day 3"/>
    <x v="57"/>
    <x v="50"/>
    <x v="46"/>
    <x v="11"/>
    <x v="10"/>
    <m/>
    <s v="Shark Spotted Gully"/>
    <n v="159"/>
    <n v="21.3"/>
    <n v="21.3"/>
  </r>
  <r>
    <x v="9"/>
    <d v="2026-03-21T00:00:00"/>
    <s v="Day 3"/>
    <x v="56"/>
    <x v="49"/>
    <x v="43"/>
    <x v="0"/>
    <x v="10"/>
    <m/>
    <s v="Guitarfish - Lesser"/>
    <n v="84"/>
    <n v="2.2000000000000002"/>
    <n v="2.2000000000000002"/>
  </r>
  <r>
    <x v="9"/>
    <d v="2026-03-21T00:00:00"/>
    <s v="Day 3"/>
    <x v="49"/>
    <x v="42"/>
    <x v="40"/>
    <x v="4"/>
    <x v="10"/>
    <m/>
    <m/>
    <m/>
    <s v=""/>
    <s v=""/>
  </r>
  <r>
    <x v="9"/>
    <d v="2026-03-21T00:00:00"/>
    <s v="Day 3"/>
    <x v="55"/>
    <x v="48"/>
    <x v="43"/>
    <x v="3"/>
    <x v="10"/>
    <m/>
    <m/>
    <m/>
    <s v=""/>
    <s v=""/>
  </r>
  <r>
    <x v="9"/>
    <d v="2026-03-21T00:00:00"/>
    <s v="Day 3"/>
    <x v="142"/>
    <x v="127"/>
    <x v="99"/>
    <x v="6"/>
    <x v="10"/>
    <m/>
    <m/>
    <m/>
    <s v=""/>
    <s v=""/>
  </r>
  <r>
    <x v="9"/>
    <d v="2026-03-21T00:00:00"/>
    <s v="Day 3"/>
    <x v="63"/>
    <x v="56"/>
    <x v="50"/>
    <x v="2"/>
    <x v="14"/>
    <s v="Kob"/>
    <m/>
    <n v="59"/>
    <n v="2.1"/>
    <n v="2.1"/>
  </r>
  <r>
    <x v="9"/>
    <d v="2026-03-21T00:00:00"/>
    <s v="Day 3"/>
    <x v="183"/>
    <x v="164"/>
    <x v="123"/>
    <x v="3"/>
    <x v="14"/>
    <m/>
    <s v="Shark Spotted Gully"/>
    <n v="159"/>
    <n v="21.3"/>
    <n v="21.3"/>
  </r>
  <r>
    <x v="9"/>
    <d v="2026-03-21T00:00:00"/>
    <s v="Day 3"/>
    <x v="183"/>
    <x v="164"/>
    <x v="123"/>
    <x v="3"/>
    <x v="14"/>
    <s v="Kob"/>
    <m/>
    <n v="48"/>
    <n v="1.1000000000000001"/>
    <n v="1.1000000000000001"/>
  </r>
  <r>
    <x v="9"/>
    <d v="2026-03-21T00:00:00"/>
    <s v="Day 3"/>
    <x v="67"/>
    <x v="59"/>
    <x v="48"/>
    <x v="2"/>
    <x v="14"/>
    <s v="Kob"/>
    <m/>
    <n v="52"/>
    <n v="1.4"/>
    <n v="1.4"/>
  </r>
  <r>
    <x v="9"/>
    <d v="2026-03-21T00:00:00"/>
    <s v="Day 3"/>
    <x v="67"/>
    <x v="59"/>
    <x v="48"/>
    <x v="2"/>
    <x v="14"/>
    <s v="Kob"/>
    <m/>
    <n v="56"/>
    <n v="1.8"/>
    <n v="1.8"/>
  </r>
  <r>
    <x v="9"/>
    <d v="2026-03-21T00:00:00"/>
    <s v="Day 3"/>
    <x v="184"/>
    <x v="165"/>
    <x v="123"/>
    <x v="9"/>
    <x v="14"/>
    <m/>
    <s v="Guitarfish - Lesser"/>
    <n v="90"/>
    <n v="2.7"/>
    <n v="2.7"/>
  </r>
  <r>
    <x v="9"/>
    <d v="2026-03-21T00:00:00"/>
    <s v="Day 3"/>
    <x v="184"/>
    <x v="165"/>
    <x v="123"/>
    <x v="9"/>
    <x v="14"/>
    <s v="Kob"/>
    <m/>
    <n v="40"/>
    <n v="0.7"/>
    <n v="0.7"/>
  </r>
  <r>
    <x v="9"/>
    <d v="2026-03-21T00:00:00"/>
    <s v="Day 3"/>
    <x v="59"/>
    <x v="52"/>
    <x v="48"/>
    <x v="9"/>
    <x v="14"/>
    <s v="Kob"/>
    <m/>
    <n v="41"/>
    <n v="0.7"/>
    <n v="0.7"/>
  </r>
  <r>
    <x v="9"/>
    <d v="2026-03-21T00:00:00"/>
    <s v="Day 3"/>
    <x v="59"/>
    <x v="52"/>
    <x v="48"/>
    <x v="9"/>
    <x v="14"/>
    <s v="Kob"/>
    <m/>
    <n v="45"/>
    <n v="0.9"/>
    <n v="0.9"/>
  </r>
  <r>
    <x v="9"/>
    <d v="2026-03-21T00:00:00"/>
    <s v="Day 3"/>
    <x v="59"/>
    <x v="52"/>
    <x v="48"/>
    <x v="9"/>
    <x v="14"/>
    <s v="Kob"/>
    <m/>
    <n v="40"/>
    <n v="0.7"/>
    <n v="0.7"/>
  </r>
  <r>
    <x v="9"/>
    <d v="2026-03-21T00:00:00"/>
    <s v="Day 3"/>
    <x v="59"/>
    <x v="52"/>
    <x v="48"/>
    <x v="9"/>
    <x v="14"/>
    <m/>
    <s v="Guitarfish - Lesser"/>
    <n v="73"/>
    <n v="1.4"/>
    <n v="1.4"/>
  </r>
  <r>
    <x v="9"/>
    <d v="2026-03-21T00:00:00"/>
    <s v="Day 3"/>
    <x v="185"/>
    <x v="166"/>
    <x v="39"/>
    <x v="9"/>
    <x v="14"/>
    <s v="Kob"/>
    <m/>
    <n v="41"/>
    <n v="0.7"/>
    <n v="0.7"/>
  </r>
  <r>
    <x v="9"/>
    <d v="2026-03-21T00:00:00"/>
    <s v="Day 3"/>
    <x v="182"/>
    <x v="163"/>
    <x v="122"/>
    <x v="4"/>
    <x v="14"/>
    <m/>
    <m/>
    <m/>
    <s v=""/>
    <s v=""/>
  </r>
  <r>
    <x v="9"/>
    <d v="2026-03-21T00:00:00"/>
    <s v="Day 3"/>
    <x v="66"/>
    <x v="58"/>
    <x v="53"/>
    <x v="2"/>
    <x v="14"/>
    <m/>
    <m/>
    <m/>
    <s v=""/>
    <s v=""/>
  </r>
  <r>
    <x v="9"/>
    <d v="2026-03-21T00:00:00"/>
    <s v="Day 3"/>
    <x v="181"/>
    <x v="162"/>
    <x v="121"/>
    <x v="4"/>
    <x v="14"/>
    <m/>
    <m/>
    <m/>
    <s v=""/>
    <s v=""/>
  </r>
  <r>
    <x v="9"/>
    <d v="2026-03-21T00:00:00"/>
    <s v="Day 3"/>
    <x v="180"/>
    <x v="71"/>
    <x v="120"/>
    <x v="4"/>
    <x v="14"/>
    <m/>
    <m/>
    <m/>
    <s v=""/>
    <s v=""/>
  </r>
  <r>
    <x v="9"/>
    <d v="2026-03-21T00:00:00"/>
    <s v="Day 3"/>
    <x v="68"/>
    <x v="60"/>
    <x v="54"/>
    <x v="1"/>
    <x v="9"/>
    <s v="Kob"/>
    <m/>
    <n v="54"/>
    <n v="1.6"/>
    <n v="1.6"/>
  </r>
  <r>
    <x v="9"/>
    <d v="2026-03-21T00:00:00"/>
    <s v="Day 3"/>
    <x v="153"/>
    <x v="136"/>
    <x v="57"/>
    <x v="1"/>
    <x v="9"/>
    <m/>
    <s v="Shark Cow / Sevengill"/>
    <n v="107"/>
    <n v="15"/>
    <n v="15"/>
  </r>
  <r>
    <x v="9"/>
    <d v="2026-03-21T00:00:00"/>
    <s v="Day 3"/>
    <x v="70"/>
    <x v="62"/>
    <x v="56"/>
    <x v="4"/>
    <x v="9"/>
    <m/>
    <s v="Shark Spotted Gully"/>
    <n v="159"/>
    <n v="21.3"/>
    <n v="21.3"/>
  </r>
  <r>
    <x v="9"/>
    <d v="2026-03-21T00:00:00"/>
    <s v="Day 3"/>
    <x v="70"/>
    <x v="62"/>
    <x v="56"/>
    <x v="4"/>
    <x v="9"/>
    <m/>
    <s v="Shark Spotted Gully"/>
    <n v="165"/>
    <n v="24.1"/>
    <n v="24.1"/>
  </r>
  <r>
    <x v="9"/>
    <d v="2026-03-21T00:00:00"/>
    <s v="Day 3"/>
    <x v="204"/>
    <x v="138"/>
    <x v="132"/>
    <x v="2"/>
    <x v="9"/>
    <m/>
    <s v="Ray Bull / Eagle"/>
    <n v="83"/>
    <n v="10.5"/>
    <n v="10.5"/>
  </r>
  <r>
    <x v="9"/>
    <d v="2026-03-21T00:00:00"/>
    <s v="Day 3"/>
    <x v="203"/>
    <x v="175"/>
    <x v="89"/>
    <x v="4"/>
    <x v="9"/>
    <m/>
    <s v="Shark Spotted Gully"/>
    <n v="81"/>
    <n v="2.1"/>
    <n v="2.1"/>
  </r>
  <r>
    <x v="9"/>
    <d v="2026-03-21T00:00:00"/>
    <s v="Day 3"/>
    <x v="154"/>
    <x v="137"/>
    <x v="105"/>
    <x v="4"/>
    <x v="9"/>
    <m/>
    <m/>
    <m/>
    <s v=""/>
    <s v=""/>
  </r>
  <r>
    <x v="9"/>
    <d v="2026-03-21T00:00:00"/>
    <s v="Day 3"/>
    <x v="202"/>
    <x v="71"/>
    <x v="48"/>
    <x v="4"/>
    <x v="9"/>
    <m/>
    <m/>
    <m/>
    <s v=""/>
    <s v=""/>
  </r>
  <r>
    <x v="9"/>
    <d v="2026-03-21T00:00:00"/>
    <s v="Day 3"/>
    <x v="152"/>
    <x v="135"/>
    <x v="1"/>
    <x v="1"/>
    <x v="9"/>
    <m/>
    <m/>
    <m/>
    <s v=""/>
    <s v=""/>
  </r>
  <r>
    <x v="9"/>
    <d v="2026-03-21T00:00:00"/>
    <s v="Day 3"/>
    <x v="205"/>
    <x v="176"/>
    <x v="132"/>
    <x v="9"/>
    <x v="9"/>
    <m/>
    <m/>
    <m/>
    <s v=""/>
    <s v=""/>
  </r>
  <r>
    <x v="9"/>
    <d v="2026-03-21T00:00:00"/>
    <s v="Day 3"/>
    <x v="206"/>
    <x v="177"/>
    <x v="133"/>
    <x v="0"/>
    <x v="9"/>
    <m/>
    <m/>
    <m/>
    <s v=""/>
    <s v=""/>
  </r>
  <r>
    <x v="9"/>
    <d v="2026-03-21T00:00:00"/>
    <s v="Day 3"/>
    <x v="71"/>
    <x v="63"/>
    <x v="54"/>
    <x v="3"/>
    <x v="9"/>
    <m/>
    <m/>
    <m/>
    <s v=""/>
    <s v=""/>
  </r>
  <r>
    <x v="9"/>
    <d v="2026-03-21T00:00:00"/>
    <s v="Day 3"/>
    <x v="72"/>
    <x v="64"/>
    <x v="57"/>
    <x v="2"/>
    <x v="9"/>
    <m/>
    <m/>
    <m/>
    <s v=""/>
    <s v=""/>
  </r>
  <r>
    <x v="9"/>
    <d v="2026-03-21T00:00:00"/>
    <s v="Day 3"/>
    <x v="78"/>
    <x v="69"/>
    <x v="61"/>
    <x v="2"/>
    <x v="3"/>
    <m/>
    <s v="Shark Cow / Sevengill"/>
    <n v="115"/>
    <n v="19"/>
    <n v="19"/>
  </r>
  <r>
    <x v="9"/>
    <d v="2026-03-21T00:00:00"/>
    <s v="Day 3"/>
    <x v="79"/>
    <x v="70"/>
    <x v="62"/>
    <x v="4"/>
    <x v="3"/>
    <m/>
    <s v="Shark Spotted Gully"/>
    <n v="157"/>
    <n v="20.399999999999999"/>
    <n v="20.399999999999999"/>
  </r>
  <r>
    <x v="9"/>
    <d v="2026-03-21T00:00:00"/>
    <s v="Day 3"/>
    <x v="6"/>
    <x v="6"/>
    <x v="5"/>
    <x v="4"/>
    <x v="3"/>
    <m/>
    <s v="Ray Bull / Eagle"/>
    <n v="55"/>
    <n v="3"/>
    <n v="3"/>
  </r>
  <r>
    <x v="9"/>
    <d v="2026-03-21T00:00:00"/>
    <s v="Day 3"/>
    <x v="6"/>
    <x v="6"/>
    <x v="5"/>
    <x v="4"/>
    <x v="3"/>
    <m/>
    <s v="Shark Spotted Gully"/>
    <n v="119"/>
    <n v="7.9"/>
    <n v="7.9"/>
  </r>
  <r>
    <x v="9"/>
    <d v="2026-03-21T00:00:00"/>
    <s v="Day 3"/>
    <x v="6"/>
    <x v="6"/>
    <x v="5"/>
    <x v="4"/>
    <x v="3"/>
    <m/>
    <s v="Ray Blue (Male)"/>
    <n v="47"/>
    <n v="3.3"/>
    <n v="3.3"/>
  </r>
  <r>
    <x v="9"/>
    <d v="2026-03-21T00:00:00"/>
    <s v="Day 3"/>
    <x v="87"/>
    <x v="78"/>
    <x v="67"/>
    <x v="9"/>
    <x v="3"/>
    <m/>
    <s v="Guitarfish - Lesser"/>
    <n v="66"/>
    <n v="1"/>
    <n v="1"/>
  </r>
  <r>
    <x v="9"/>
    <d v="2026-03-21T00:00:00"/>
    <s v="Day 3"/>
    <x v="87"/>
    <x v="78"/>
    <x v="67"/>
    <x v="9"/>
    <x v="3"/>
    <s v="Kob"/>
    <m/>
    <n v="48"/>
    <n v="1.1000000000000001"/>
    <n v="1.1000000000000001"/>
  </r>
  <r>
    <x v="9"/>
    <d v="2026-03-21T00:00:00"/>
    <s v="Day 3"/>
    <x v="87"/>
    <x v="78"/>
    <x v="67"/>
    <x v="9"/>
    <x v="3"/>
    <s v="Kob"/>
    <m/>
    <n v="61"/>
    <n v="2.2999999999999998"/>
    <n v="2.2999999999999998"/>
  </r>
  <r>
    <x v="9"/>
    <d v="2026-03-21T00:00:00"/>
    <s v="Day 3"/>
    <x v="11"/>
    <x v="11"/>
    <x v="5"/>
    <x v="6"/>
    <x v="3"/>
    <m/>
    <s v="Shark Spotted Gully"/>
    <n v="155"/>
    <n v="19.5"/>
    <n v="19.5"/>
  </r>
  <r>
    <x v="9"/>
    <d v="2026-03-21T00:00:00"/>
    <s v="Day 3"/>
    <x v="84"/>
    <x v="75"/>
    <x v="36"/>
    <x v="6"/>
    <x v="3"/>
    <s v="Kob"/>
    <m/>
    <n v="41"/>
    <n v="0.7"/>
    <n v="0.7"/>
  </r>
  <r>
    <x v="9"/>
    <d v="2026-03-21T00:00:00"/>
    <s v="Day 3"/>
    <x v="86"/>
    <x v="77"/>
    <x v="61"/>
    <x v="9"/>
    <x v="3"/>
    <s v="Kob"/>
    <m/>
    <n v="40"/>
    <n v="0.7"/>
    <n v="0.7"/>
  </r>
  <r>
    <x v="9"/>
    <d v="2026-03-21T00:00:00"/>
    <s v="Day 3"/>
    <x v="86"/>
    <x v="77"/>
    <x v="61"/>
    <x v="9"/>
    <x v="3"/>
    <s v="Kob"/>
    <m/>
    <n v="48"/>
    <n v="1.1000000000000001"/>
    <n v="1.1000000000000001"/>
  </r>
  <r>
    <x v="9"/>
    <d v="2026-03-21T00:00:00"/>
    <s v="Day 3"/>
    <x v="88"/>
    <x v="79"/>
    <x v="61"/>
    <x v="9"/>
    <x v="3"/>
    <m/>
    <s v="Guitarfish - Lesser"/>
    <n v="73"/>
    <n v="1.4"/>
    <n v="1.4"/>
  </r>
  <r>
    <x v="9"/>
    <d v="2026-03-21T00:00:00"/>
    <s v="Day 3"/>
    <x v="88"/>
    <x v="79"/>
    <x v="61"/>
    <x v="9"/>
    <x v="3"/>
    <s v="Kob"/>
    <m/>
    <n v="41"/>
    <n v="0.7"/>
    <n v="0.7"/>
  </r>
  <r>
    <x v="9"/>
    <d v="2026-03-21T00:00:00"/>
    <s v="Day 3"/>
    <x v="88"/>
    <x v="79"/>
    <x v="61"/>
    <x v="9"/>
    <x v="3"/>
    <s v="Kob"/>
    <m/>
    <n v="61"/>
    <n v="2.2999999999999998"/>
    <n v="2.2999999999999998"/>
  </r>
  <r>
    <x v="9"/>
    <d v="2026-03-21T00:00:00"/>
    <s v="Day 3"/>
    <x v="194"/>
    <x v="37"/>
    <x v="108"/>
    <x v="2"/>
    <x v="3"/>
    <m/>
    <m/>
    <m/>
    <s v=""/>
    <s v=""/>
  </r>
  <r>
    <x v="9"/>
    <d v="2026-03-21T00:00:00"/>
    <s v="Day 3"/>
    <x v="81"/>
    <x v="72"/>
    <x v="64"/>
    <x v="2"/>
    <x v="3"/>
    <m/>
    <m/>
    <m/>
    <s v=""/>
    <s v=""/>
  </r>
  <r>
    <x v="9"/>
    <d v="2026-03-21T00:00:00"/>
    <s v="Day 3"/>
    <x v="195"/>
    <x v="171"/>
    <x v="25"/>
    <x v="4"/>
    <x v="3"/>
    <m/>
    <m/>
    <m/>
    <s v=""/>
    <s v=""/>
  </r>
  <r>
    <x v="9"/>
    <d v="2026-03-21T00:00:00"/>
    <s v="Day 3"/>
    <x v="155"/>
    <x v="97"/>
    <x v="106"/>
    <x v="4"/>
    <x v="3"/>
    <m/>
    <m/>
    <m/>
    <s v=""/>
    <s v=""/>
  </r>
  <r>
    <x v="9"/>
    <d v="2026-03-21T00:00:00"/>
    <s v="Day 3"/>
    <x v="156"/>
    <x v="138"/>
    <x v="61"/>
    <x v="9"/>
    <x v="3"/>
    <m/>
    <m/>
    <m/>
    <s v=""/>
    <s v=""/>
  </r>
  <r>
    <x v="9"/>
    <d v="2026-03-21T00:00:00"/>
    <s v="Day 3"/>
    <x v="85"/>
    <x v="76"/>
    <x v="66"/>
    <x v="9"/>
    <x v="3"/>
    <m/>
    <m/>
    <m/>
    <s v=""/>
    <s v=""/>
  </r>
  <r>
    <x v="9"/>
    <d v="2026-03-21T00:00:00"/>
    <s v="Day 3"/>
    <x v="97"/>
    <x v="87"/>
    <x v="70"/>
    <x v="9"/>
    <x v="4"/>
    <m/>
    <s v="Guitarfish - Lesser"/>
    <n v="67"/>
    <n v="1.1000000000000001"/>
    <n v="1.1000000000000001"/>
  </r>
  <r>
    <x v="9"/>
    <d v="2026-03-21T00:00:00"/>
    <s v="Day 3"/>
    <x v="171"/>
    <x v="153"/>
    <x v="115"/>
    <x v="2"/>
    <x v="4"/>
    <m/>
    <s v="Ray Bull / Eagle"/>
    <n v="72"/>
    <n v="6.8"/>
    <n v="6.8"/>
  </r>
  <r>
    <x v="9"/>
    <d v="2026-03-21T00:00:00"/>
    <s v="Day 3"/>
    <x v="170"/>
    <x v="152"/>
    <x v="34"/>
    <x v="2"/>
    <x v="4"/>
    <m/>
    <s v="Shark Spotted Gully"/>
    <n v="120"/>
    <n v="8.1"/>
    <n v="8.1"/>
  </r>
  <r>
    <x v="9"/>
    <d v="2026-03-21T00:00:00"/>
    <s v="Day 3"/>
    <x v="92"/>
    <x v="45"/>
    <x v="33"/>
    <x v="2"/>
    <x v="4"/>
    <m/>
    <s v="Shark Spotted Gully"/>
    <n v="85"/>
    <n v="2.5"/>
    <n v="2.5"/>
  </r>
  <r>
    <x v="9"/>
    <d v="2026-03-21T00:00:00"/>
    <s v="Day 3"/>
    <x v="92"/>
    <x v="45"/>
    <x v="33"/>
    <x v="2"/>
    <x v="4"/>
    <m/>
    <s v="Shark Spotted Gully"/>
    <n v="104"/>
    <n v="5"/>
    <n v="5"/>
  </r>
  <r>
    <x v="9"/>
    <d v="2026-03-21T00:00:00"/>
    <s v="Day 3"/>
    <x v="94"/>
    <x v="84"/>
    <x v="72"/>
    <x v="2"/>
    <x v="4"/>
    <m/>
    <s v="Shark Spotted Gully"/>
    <n v="145"/>
    <n v="15.5"/>
    <n v="15.5"/>
  </r>
  <r>
    <x v="9"/>
    <d v="2026-03-21T00:00:00"/>
    <s v="Day 3"/>
    <x v="94"/>
    <x v="84"/>
    <x v="72"/>
    <x v="2"/>
    <x v="4"/>
    <m/>
    <s v="Ray Bull / Eagle"/>
    <n v="61"/>
    <n v="4.0999999999999996"/>
    <n v="4.0999999999999996"/>
  </r>
  <r>
    <x v="9"/>
    <d v="2026-03-21T00:00:00"/>
    <s v="Day 3"/>
    <x v="100"/>
    <x v="90"/>
    <x v="75"/>
    <x v="6"/>
    <x v="4"/>
    <m/>
    <s v="Guitarfish - Lesser"/>
    <n v="66"/>
    <n v="1"/>
    <n v="1"/>
  </r>
  <r>
    <x v="9"/>
    <d v="2026-03-21T00:00:00"/>
    <s v="Day 3"/>
    <x v="100"/>
    <x v="90"/>
    <x v="75"/>
    <x v="6"/>
    <x v="4"/>
    <m/>
    <s v="Guitarfish - Lesser"/>
    <n v="75"/>
    <n v="1.5"/>
    <n v="1.5"/>
  </r>
  <r>
    <x v="9"/>
    <d v="2026-03-21T00:00:00"/>
    <s v="Day 3"/>
    <x v="100"/>
    <x v="90"/>
    <x v="75"/>
    <x v="6"/>
    <x v="4"/>
    <m/>
    <s v="Guitarfish - Lesser"/>
    <n v="62"/>
    <n v="0"/>
    <n v="0"/>
  </r>
  <r>
    <x v="9"/>
    <d v="2026-03-21T00:00:00"/>
    <s v="Day 3"/>
    <x v="100"/>
    <x v="90"/>
    <x v="75"/>
    <x v="6"/>
    <x v="4"/>
    <s v="Kob"/>
    <m/>
    <n v="40"/>
    <n v="0.7"/>
    <n v="0.7"/>
  </r>
  <r>
    <x v="9"/>
    <d v="2026-03-21T00:00:00"/>
    <s v="Day 3"/>
    <x v="99"/>
    <x v="89"/>
    <x v="70"/>
    <x v="6"/>
    <x v="4"/>
    <s v="Kob"/>
    <m/>
    <n v="43"/>
    <n v="0.8"/>
    <n v="0.8"/>
  </r>
  <r>
    <x v="9"/>
    <d v="2026-03-21T00:00:00"/>
    <s v="Day 3"/>
    <x v="99"/>
    <x v="89"/>
    <x v="70"/>
    <x v="6"/>
    <x v="4"/>
    <m/>
    <s v="Guitarfish - Lesser"/>
    <n v="66"/>
    <n v="1"/>
    <n v="1"/>
  </r>
  <r>
    <x v="9"/>
    <d v="2026-03-21T00:00:00"/>
    <s v="Day 3"/>
    <x v="99"/>
    <x v="89"/>
    <x v="70"/>
    <x v="6"/>
    <x v="4"/>
    <m/>
    <s v="Guitarfish - Lesser"/>
    <n v="75"/>
    <n v="1.5"/>
    <n v="1.5"/>
  </r>
  <r>
    <x v="9"/>
    <d v="2026-03-21T00:00:00"/>
    <s v="Day 3"/>
    <x v="99"/>
    <x v="89"/>
    <x v="70"/>
    <x v="6"/>
    <x v="4"/>
    <m/>
    <s v="Guitarfish - Lesser"/>
    <n v="71"/>
    <n v="1.3"/>
    <n v="1.3"/>
  </r>
  <r>
    <x v="9"/>
    <d v="2026-03-21T00:00:00"/>
    <s v="Day 3"/>
    <x v="99"/>
    <x v="89"/>
    <x v="70"/>
    <x v="6"/>
    <x v="4"/>
    <m/>
    <s v="Guitarfish - Lesser"/>
    <n v="69"/>
    <n v="1.2"/>
    <n v="1.2"/>
  </r>
  <r>
    <x v="9"/>
    <d v="2026-03-21T00:00:00"/>
    <s v="Day 3"/>
    <x v="99"/>
    <x v="89"/>
    <x v="70"/>
    <x v="6"/>
    <x v="4"/>
    <s v="Kob"/>
    <m/>
    <n v="45"/>
    <n v="0.9"/>
    <n v="0.9"/>
  </r>
  <r>
    <x v="9"/>
    <d v="2026-03-21T00:00:00"/>
    <s v="Day 3"/>
    <x v="99"/>
    <x v="89"/>
    <x v="70"/>
    <x v="6"/>
    <x v="4"/>
    <m/>
    <s v="Guitarfish - Lesser"/>
    <n v="68"/>
    <n v="1.1000000000000001"/>
    <n v="1.1000000000000001"/>
  </r>
  <r>
    <x v="9"/>
    <d v="2026-03-21T00:00:00"/>
    <s v="Day 3"/>
    <x v="158"/>
    <x v="140"/>
    <x v="85"/>
    <x v="9"/>
    <x v="4"/>
    <s v="Kob"/>
    <m/>
    <n v="75"/>
    <n v="4.4000000000000004"/>
    <n v="4.4000000000000004"/>
  </r>
  <r>
    <x v="9"/>
    <d v="2026-03-21T00:00:00"/>
    <s v="Day 3"/>
    <x v="127"/>
    <x v="10"/>
    <x v="69"/>
    <x v="9"/>
    <x v="4"/>
    <m/>
    <s v="Guitarfish - Lesser"/>
    <n v="79"/>
    <n v="1.8"/>
    <n v="1.8"/>
  </r>
  <r>
    <x v="9"/>
    <d v="2026-03-21T00:00:00"/>
    <s v="Day 3"/>
    <x v="127"/>
    <x v="10"/>
    <x v="69"/>
    <x v="9"/>
    <x v="4"/>
    <s v="Kob"/>
    <m/>
    <n v="40"/>
    <n v="0.7"/>
    <n v="0.7"/>
  </r>
  <r>
    <x v="9"/>
    <d v="2026-03-21T00:00:00"/>
    <s v="Day 3"/>
    <x v="127"/>
    <x v="10"/>
    <x v="69"/>
    <x v="9"/>
    <x v="4"/>
    <s v="Kob"/>
    <m/>
    <n v="44"/>
    <n v="0.9"/>
    <n v="0.9"/>
  </r>
  <r>
    <x v="9"/>
    <d v="2026-03-21T00:00:00"/>
    <s v="Day 3"/>
    <x v="98"/>
    <x v="88"/>
    <x v="69"/>
    <x v="9"/>
    <x v="4"/>
    <s v="Kob"/>
    <m/>
    <n v="42"/>
    <n v="0.8"/>
    <n v="0.8"/>
  </r>
  <r>
    <x v="9"/>
    <d v="2026-03-21T00:00:00"/>
    <s v="Day 3"/>
    <x v="98"/>
    <x v="88"/>
    <x v="69"/>
    <x v="9"/>
    <x v="4"/>
    <s v="Kob"/>
    <m/>
    <n v="52"/>
    <n v="1.4"/>
    <n v="1.4"/>
  </r>
  <r>
    <x v="9"/>
    <d v="2026-03-21T00:00:00"/>
    <s v="Day 3"/>
    <x v="159"/>
    <x v="141"/>
    <x v="108"/>
    <x v="2"/>
    <x v="4"/>
    <m/>
    <m/>
    <m/>
    <s v=""/>
    <s v=""/>
  </r>
  <r>
    <x v="9"/>
    <d v="2026-03-21T00:00:00"/>
    <s v="Day 3"/>
    <x v="93"/>
    <x v="83"/>
    <x v="71"/>
    <x v="2"/>
    <x v="4"/>
    <m/>
    <m/>
    <m/>
    <s v=""/>
    <s v=""/>
  </r>
  <r>
    <x v="9"/>
    <d v="2026-03-21T00:00:00"/>
    <s v="Day 3"/>
    <x v="95"/>
    <x v="85"/>
    <x v="73"/>
    <x v="2"/>
    <x v="4"/>
    <m/>
    <m/>
    <m/>
    <s v=""/>
    <s v=""/>
  </r>
  <r>
    <x v="9"/>
    <d v="2026-03-21T00:00:00"/>
    <s v="Day 3"/>
    <x v="160"/>
    <x v="142"/>
    <x v="34"/>
    <x v="9"/>
    <x v="4"/>
    <m/>
    <m/>
    <m/>
    <s v=""/>
    <s v=""/>
  </r>
  <r>
    <x v="9"/>
    <d v="2026-03-21T00:00:00"/>
    <s v="Day 3"/>
    <x v="161"/>
    <x v="143"/>
    <x v="34"/>
    <x v="11"/>
    <x v="4"/>
    <m/>
    <m/>
    <m/>
    <s v=""/>
    <s v=""/>
  </r>
  <r>
    <x v="9"/>
    <d v="2026-03-21T00:00:00"/>
    <s v="Day 3"/>
    <x v="104"/>
    <x v="93"/>
    <x v="79"/>
    <x v="2"/>
    <x v="19"/>
    <m/>
    <s v="Shark Spotted Gully"/>
    <n v="160"/>
    <n v="21.7"/>
    <n v="21.7"/>
  </r>
  <r>
    <x v="9"/>
    <d v="2026-03-21T00:00:00"/>
    <s v="Day 3"/>
    <x v="104"/>
    <x v="93"/>
    <x v="79"/>
    <x v="2"/>
    <x v="19"/>
    <m/>
    <s v="Shark Spotted Gully"/>
    <n v="156"/>
    <n v="19.899999999999999"/>
    <n v="19.899999999999999"/>
  </r>
  <r>
    <x v="9"/>
    <d v="2026-03-21T00:00:00"/>
    <s v="Day 3"/>
    <x v="111"/>
    <x v="99"/>
    <x v="82"/>
    <x v="0"/>
    <x v="19"/>
    <s v="Kob"/>
    <m/>
    <n v="88"/>
    <n v="7.2"/>
    <n v="7.2"/>
  </r>
  <r>
    <x v="9"/>
    <d v="2026-03-21T00:00:00"/>
    <s v="Day 3"/>
    <x v="187"/>
    <x v="167"/>
    <x v="125"/>
    <x v="6"/>
    <x v="19"/>
    <m/>
    <s v="Guitarfish - Lesser"/>
    <n v="66"/>
    <n v="1"/>
    <n v="1"/>
  </r>
  <r>
    <x v="9"/>
    <d v="2026-03-21T00:00:00"/>
    <s v="Day 3"/>
    <x v="165"/>
    <x v="147"/>
    <x v="41"/>
    <x v="0"/>
    <x v="19"/>
    <m/>
    <m/>
    <m/>
    <s v=""/>
    <s v=""/>
  </r>
  <r>
    <x v="9"/>
    <d v="2026-03-21T00:00:00"/>
    <s v="Day 3"/>
    <x v="112"/>
    <x v="100"/>
    <x v="86"/>
    <x v="11"/>
    <x v="19"/>
    <m/>
    <m/>
    <m/>
    <s v=""/>
    <s v=""/>
  </r>
  <r>
    <x v="9"/>
    <d v="2026-03-21T00:00:00"/>
    <s v="Day 3"/>
    <x v="186"/>
    <x v="103"/>
    <x v="124"/>
    <x v="9"/>
    <x v="19"/>
    <m/>
    <m/>
    <m/>
    <s v=""/>
    <s v=""/>
  </r>
  <r>
    <x v="9"/>
    <d v="2026-03-21T00:00:00"/>
    <s v="Day 3"/>
    <x v="166"/>
    <x v="148"/>
    <x v="112"/>
    <x v="9"/>
    <x v="19"/>
    <m/>
    <m/>
    <m/>
    <s v=""/>
    <s v=""/>
  </r>
  <r>
    <x v="9"/>
    <d v="2026-03-21T00:00:00"/>
    <s v="Day 3"/>
    <x v="110"/>
    <x v="98"/>
    <x v="85"/>
    <x v="10"/>
    <x v="19"/>
    <m/>
    <m/>
    <m/>
    <s v=""/>
    <s v=""/>
  </r>
  <r>
    <x v="9"/>
    <d v="2026-03-21T00:00:00"/>
    <s v="Day 3"/>
    <x v="106"/>
    <x v="95"/>
    <x v="81"/>
    <x v="2"/>
    <x v="19"/>
    <m/>
    <m/>
    <m/>
    <s v=""/>
    <s v=""/>
  </r>
  <r>
    <x v="9"/>
    <d v="2026-03-21T00:00:00"/>
    <s v="Day 3"/>
    <x v="163"/>
    <x v="145"/>
    <x v="110"/>
    <x v="4"/>
    <x v="19"/>
    <m/>
    <m/>
    <m/>
    <s v=""/>
    <s v=""/>
  </r>
  <r>
    <x v="9"/>
    <d v="2026-03-21T00:00:00"/>
    <s v="Day 3"/>
    <x v="107"/>
    <x v="96"/>
    <x v="82"/>
    <x v="3"/>
    <x v="19"/>
    <m/>
    <m/>
    <m/>
    <s v=""/>
    <s v=""/>
  </r>
  <r>
    <x v="9"/>
    <d v="2026-03-21T00:00:00"/>
    <s v="Day 3"/>
    <x v="164"/>
    <x v="146"/>
    <x v="111"/>
    <x v="3"/>
    <x v="19"/>
    <m/>
    <m/>
    <m/>
    <s v=""/>
    <s v=""/>
  </r>
  <r>
    <x v="9"/>
    <d v="2026-03-21T00:00:00"/>
    <s v="Day 3"/>
    <x v="122"/>
    <x v="109"/>
    <x v="50"/>
    <x v="4"/>
    <x v="7"/>
    <m/>
    <s v="Shark Spotted Gully"/>
    <n v="80"/>
    <n v="2"/>
    <n v="2"/>
  </r>
  <r>
    <x v="9"/>
    <d v="2026-03-21T00:00:00"/>
    <s v="Day 3"/>
    <x v="122"/>
    <x v="109"/>
    <x v="50"/>
    <x v="4"/>
    <x v="7"/>
    <m/>
    <s v="Shark Cow / Sevengill"/>
    <n v="103"/>
    <n v="13.2"/>
    <n v="13.2"/>
  </r>
  <r>
    <x v="9"/>
    <d v="2026-03-21T00:00:00"/>
    <s v="Day 3"/>
    <x v="122"/>
    <x v="109"/>
    <x v="50"/>
    <x v="4"/>
    <x v="7"/>
    <m/>
    <s v="Shark Cow / Sevengill"/>
    <n v="124"/>
    <n v="24.3"/>
    <n v="24.3"/>
  </r>
  <r>
    <x v="9"/>
    <d v="2026-03-21T00:00:00"/>
    <s v="Day 3"/>
    <x v="120"/>
    <x v="108"/>
    <x v="88"/>
    <x v="4"/>
    <x v="7"/>
    <m/>
    <s v="Shark Cow / Sevengill"/>
    <n v="110"/>
    <n v="16.399999999999999"/>
    <n v="16.399999999999999"/>
  </r>
  <r>
    <x v="9"/>
    <d v="2026-03-21T00:00:00"/>
    <s v="Day 3"/>
    <x v="119"/>
    <x v="107"/>
    <x v="91"/>
    <x v="4"/>
    <x v="7"/>
    <m/>
    <s v="Shark Spotted Gully"/>
    <n v="79"/>
    <n v="1.9"/>
    <n v="1.9"/>
  </r>
  <r>
    <x v="9"/>
    <d v="2026-03-21T00:00:00"/>
    <s v="Day 3"/>
    <x v="116"/>
    <x v="104"/>
    <x v="88"/>
    <x v="9"/>
    <x v="7"/>
    <m/>
    <s v="Shark Spotted Gully"/>
    <n v="153"/>
    <n v="18.600000000000001"/>
    <n v="18.600000000000001"/>
  </r>
  <r>
    <x v="9"/>
    <d v="2026-03-21T00:00:00"/>
    <s v="Day 3"/>
    <x v="125"/>
    <x v="112"/>
    <x v="92"/>
    <x v="4"/>
    <x v="7"/>
    <m/>
    <m/>
    <m/>
    <s v=""/>
    <s v=""/>
  </r>
  <r>
    <x v="9"/>
    <d v="2026-03-21T00:00:00"/>
    <s v="Day 3"/>
    <x v="121"/>
    <x v="22"/>
    <x v="88"/>
    <x v="2"/>
    <x v="7"/>
    <m/>
    <m/>
    <m/>
    <s v=""/>
    <s v=""/>
  </r>
  <r>
    <x v="9"/>
    <d v="2026-03-21T00:00:00"/>
    <s v="Day 3"/>
    <x v="207"/>
    <x v="178"/>
    <x v="134"/>
    <x v="10"/>
    <x v="7"/>
    <m/>
    <m/>
    <m/>
    <s v=""/>
    <s v=""/>
  </r>
  <r>
    <x v="9"/>
    <d v="2026-03-21T00:00:00"/>
    <s v="Day 3"/>
    <x v="126"/>
    <x v="113"/>
    <x v="89"/>
    <x v="2"/>
    <x v="7"/>
    <m/>
    <m/>
    <m/>
    <s v=""/>
    <s v=""/>
  </r>
  <r>
    <x v="9"/>
    <d v="2026-03-21T00:00:00"/>
    <s v="Day 3"/>
    <x v="115"/>
    <x v="103"/>
    <x v="62"/>
    <x v="9"/>
    <x v="7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3"/>
    <s v=""/>
    <s v=""/>
    <x v="128"/>
    <x v="114"/>
    <x v="93"/>
    <x v="13"/>
    <x v="22"/>
    <m/>
    <m/>
    <m/>
    <s v=""/>
    <s v=""/>
  </r>
  <r>
    <x v="10"/>
    <m/>
    <m/>
    <x v="174"/>
    <x v="179"/>
    <x v="135"/>
    <x v="14"/>
    <x v="23"/>
    <m/>
    <m/>
    <m/>
    <m/>
    <m/>
  </r>
  <r>
    <x v="10"/>
    <m/>
    <m/>
    <x v="128"/>
    <x v="179"/>
    <x v="135"/>
    <x v="14"/>
    <x v="23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64">
  <r>
    <x v="0"/>
    <d v="2024-03-21T00:00:00"/>
    <s v="Day 1"/>
    <x v="0"/>
    <x v="0"/>
    <x v="0"/>
    <x v="0"/>
    <x v="0"/>
    <x v="0"/>
    <x v="0"/>
    <n v="104"/>
    <n v="5"/>
    <n v="5"/>
  </r>
  <r>
    <x v="0"/>
    <d v="2024-03-21T00:00:00"/>
    <s v="Day 1"/>
    <x v="0"/>
    <x v="0"/>
    <x v="0"/>
    <x v="0"/>
    <x v="0"/>
    <x v="0"/>
    <x v="0"/>
    <n v="83"/>
    <n v="2.2999999999999998"/>
    <n v="2.2999999999999998"/>
  </r>
  <r>
    <x v="0"/>
    <d v="2024-03-21T00:00:00"/>
    <s v="Day 1"/>
    <x v="1"/>
    <x v="1"/>
    <x v="1"/>
    <x v="1"/>
    <x v="1"/>
    <x v="0"/>
    <x v="0"/>
    <n v="110"/>
    <n v="6"/>
    <n v="6"/>
  </r>
  <r>
    <x v="0"/>
    <d v="2024-03-21T00:00:00"/>
    <s v="Day 1"/>
    <x v="1"/>
    <x v="1"/>
    <x v="1"/>
    <x v="1"/>
    <x v="1"/>
    <x v="0"/>
    <x v="0"/>
    <n v="87"/>
    <n v="2.7"/>
    <n v="2.7"/>
  </r>
  <r>
    <x v="0"/>
    <d v="2024-03-21T00:00:00"/>
    <s v="Day 1"/>
    <x v="1"/>
    <x v="1"/>
    <x v="1"/>
    <x v="1"/>
    <x v="1"/>
    <x v="0"/>
    <x v="1"/>
    <n v="95"/>
    <n v="3.1"/>
    <n v="3.1"/>
  </r>
  <r>
    <x v="0"/>
    <d v="2024-03-21T00:00:00"/>
    <s v="Day 1"/>
    <x v="2"/>
    <x v="2"/>
    <x v="2"/>
    <x v="2"/>
    <x v="1"/>
    <x v="0"/>
    <x v="1"/>
    <n v="74"/>
    <n v="1.3"/>
    <n v="1.3"/>
  </r>
  <r>
    <x v="0"/>
    <d v="2024-03-21T00:00:00"/>
    <s v="Day 1"/>
    <x v="2"/>
    <x v="2"/>
    <x v="2"/>
    <x v="2"/>
    <x v="1"/>
    <x v="0"/>
    <x v="1"/>
    <n v="68"/>
    <n v="1"/>
    <n v="1"/>
  </r>
  <r>
    <x v="0"/>
    <d v="2024-03-21T00:00:00"/>
    <s v="Day 1"/>
    <x v="2"/>
    <x v="2"/>
    <x v="2"/>
    <x v="2"/>
    <x v="1"/>
    <x v="0"/>
    <x v="1"/>
    <n v="118"/>
    <n v="6.6"/>
    <n v="6.6"/>
  </r>
  <r>
    <x v="0"/>
    <d v="2024-03-21T00:00:00"/>
    <s v="Day 1"/>
    <x v="2"/>
    <x v="2"/>
    <x v="2"/>
    <x v="2"/>
    <x v="1"/>
    <x v="0"/>
    <x v="1"/>
    <n v="87"/>
    <n v="2.2999999999999998"/>
    <n v="2.2999999999999998"/>
  </r>
  <r>
    <x v="0"/>
    <d v="2024-03-21T00:00:00"/>
    <s v="Day 1"/>
    <x v="2"/>
    <x v="2"/>
    <x v="2"/>
    <x v="2"/>
    <x v="1"/>
    <x v="0"/>
    <x v="0"/>
    <n v="77"/>
    <n v="1.8"/>
    <n v="1.8"/>
  </r>
  <r>
    <x v="0"/>
    <d v="2024-03-21T00:00:00"/>
    <s v="Day 1"/>
    <x v="3"/>
    <x v="3"/>
    <x v="3"/>
    <x v="2"/>
    <x v="1"/>
    <x v="0"/>
    <x v="2"/>
    <n v="75"/>
    <n v="1.5"/>
    <n v="1.5"/>
  </r>
  <r>
    <x v="0"/>
    <d v="2024-03-21T00:00:00"/>
    <s v="Day 1"/>
    <x v="4"/>
    <x v="4"/>
    <x v="0"/>
    <x v="3"/>
    <x v="1"/>
    <x v="0"/>
    <x v="3"/>
    <m/>
    <s v=""/>
    <s v=""/>
  </r>
  <r>
    <x v="0"/>
    <d v="2024-03-21T00:00:00"/>
    <s v="Day 1"/>
    <x v="5"/>
    <x v="5"/>
    <x v="4"/>
    <x v="4"/>
    <x v="2"/>
    <x v="0"/>
    <x v="0"/>
    <n v="90"/>
    <n v="3"/>
    <n v="3"/>
  </r>
  <r>
    <x v="0"/>
    <d v="2024-03-21T00:00:00"/>
    <s v="Day 1"/>
    <x v="6"/>
    <x v="6"/>
    <x v="5"/>
    <x v="4"/>
    <x v="3"/>
    <x v="0"/>
    <x v="0"/>
    <n v="138"/>
    <n v="13.1"/>
    <n v="13.1"/>
  </r>
  <r>
    <x v="0"/>
    <d v="2024-03-21T00:00:00"/>
    <s v="Day 1"/>
    <x v="6"/>
    <x v="6"/>
    <x v="5"/>
    <x v="4"/>
    <x v="3"/>
    <x v="0"/>
    <x v="0"/>
    <n v="118"/>
    <n v="7.6"/>
    <n v="7.6"/>
  </r>
  <r>
    <x v="0"/>
    <d v="2024-03-21T00:00:00"/>
    <s v="Day 1"/>
    <x v="6"/>
    <x v="6"/>
    <x v="5"/>
    <x v="4"/>
    <x v="3"/>
    <x v="0"/>
    <x v="0"/>
    <n v="74"/>
    <n v="1.5"/>
    <n v="1.5"/>
  </r>
  <r>
    <x v="0"/>
    <d v="2024-03-21T00:00:00"/>
    <s v="Day 1"/>
    <x v="6"/>
    <x v="6"/>
    <x v="5"/>
    <x v="4"/>
    <x v="3"/>
    <x v="0"/>
    <x v="1"/>
    <n v="110"/>
    <n v="5.2"/>
    <n v="5.2"/>
  </r>
  <r>
    <x v="0"/>
    <d v="2024-03-21T00:00:00"/>
    <s v="Day 1"/>
    <x v="6"/>
    <x v="6"/>
    <x v="5"/>
    <x v="4"/>
    <x v="3"/>
    <x v="0"/>
    <x v="1"/>
    <n v="104"/>
    <n v="4.2"/>
    <n v="4.2"/>
  </r>
  <r>
    <x v="0"/>
    <d v="2024-03-21T00:00:00"/>
    <s v="Day 1"/>
    <x v="6"/>
    <x v="6"/>
    <x v="5"/>
    <x v="4"/>
    <x v="3"/>
    <x v="0"/>
    <x v="1"/>
    <n v="76"/>
    <n v="1.4"/>
    <n v="1.4"/>
  </r>
  <r>
    <x v="0"/>
    <d v="2024-03-21T00:00:00"/>
    <s v="Day 1"/>
    <x v="6"/>
    <x v="6"/>
    <x v="5"/>
    <x v="4"/>
    <x v="3"/>
    <x v="0"/>
    <x v="1"/>
    <n v="106"/>
    <n v="4.5"/>
    <n v="4.5"/>
  </r>
  <r>
    <x v="0"/>
    <d v="2024-03-21T00:00:00"/>
    <s v="Day 1"/>
    <x v="7"/>
    <x v="7"/>
    <x v="6"/>
    <x v="5"/>
    <x v="2"/>
    <x v="0"/>
    <x v="1"/>
    <n v="105"/>
    <n v="4.4000000000000004"/>
    <n v="4.4000000000000004"/>
  </r>
  <r>
    <x v="0"/>
    <d v="2024-03-21T00:00:00"/>
    <s v="Day 1"/>
    <x v="7"/>
    <x v="7"/>
    <x v="6"/>
    <x v="5"/>
    <x v="2"/>
    <x v="0"/>
    <x v="1"/>
    <n v="109"/>
    <n v="5"/>
    <n v="5"/>
  </r>
  <r>
    <x v="0"/>
    <d v="2024-03-21T00:00:00"/>
    <s v="Day 1"/>
    <x v="7"/>
    <x v="7"/>
    <x v="6"/>
    <x v="5"/>
    <x v="2"/>
    <x v="0"/>
    <x v="1"/>
    <n v="112"/>
    <n v="5.5"/>
    <n v="5.5"/>
  </r>
  <r>
    <x v="0"/>
    <d v="2024-03-21T00:00:00"/>
    <s v="Day 1"/>
    <x v="7"/>
    <x v="7"/>
    <x v="6"/>
    <x v="5"/>
    <x v="2"/>
    <x v="0"/>
    <x v="0"/>
    <n v="82"/>
    <n v="2.2000000000000002"/>
    <n v="2.2000000000000002"/>
  </r>
  <r>
    <x v="0"/>
    <d v="2024-03-21T00:00:00"/>
    <s v="Day 1"/>
    <x v="8"/>
    <x v="8"/>
    <x v="7"/>
    <x v="3"/>
    <x v="2"/>
    <x v="0"/>
    <x v="1"/>
    <n v="94"/>
    <n v="3"/>
    <n v="3"/>
  </r>
  <r>
    <x v="0"/>
    <d v="2024-03-21T00:00:00"/>
    <s v="Day 1"/>
    <x v="8"/>
    <x v="8"/>
    <x v="7"/>
    <x v="3"/>
    <x v="2"/>
    <x v="0"/>
    <x v="1"/>
    <n v="105"/>
    <n v="4.4000000000000004"/>
    <n v="4.4000000000000004"/>
  </r>
  <r>
    <x v="0"/>
    <d v="2024-03-21T00:00:00"/>
    <s v="Day 1"/>
    <x v="9"/>
    <x v="9"/>
    <x v="8"/>
    <x v="4"/>
    <x v="2"/>
    <x v="0"/>
    <x v="1"/>
    <n v="89"/>
    <n v="2.5"/>
    <n v="2.5"/>
  </r>
  <r>
    <x v="0"/>
    <d v="2024-03-21T00:00:00"/>
    <s v="Day 1"/>
    <x v="9"/>
    <x v="9"/>
    <x v="8"/>
    <x v="4"/>
    <x v="2"/>
    <x v="0"/>
    <x v="1"/>
    <n v="83"/>
    <n v="1.9"/>
    <n v="1.9"/>
  </r>
  <r>
    <x v="0"/>
    <d v="2024-03-21T00:00:00"/>
    <s v="Day 1"/>
    <x v="10"/>
    <x v="10"/>
    <x v="9"/>
    <x v="1"/>
    <x v="4"/>
    <x v="0"/>
    <x v="4"/>
    <n v="158"/>
    <n v="53.8"/>
    <n v="53.8"/>
  </r>
  <r>
    <x v="0"/>
    <d v="2024-03-21T00:00:00"/>
    <s v="Day 1"/>
    <x v="10"/>
    <x v="10"/>
    <x v="9"/>
    <x v="1"/>
    <x v="4"/>
    <x v="0"/>
    <x v="0"/>
    <n v="108"/>
    <n v="5.6"/>
    <n v="5.6"/>
  </r>
  <r>
    <x v="0"/>
    <d v="2024-03-21T00:00:00"/>
    <s v="Day 1"/>
    <x v="10"/>
    <x v="10"/>
    <x v="9"/>
    <x v="1"/>
    <x v="4"/>
    <x v="0"/>
    <x v="0"/>
    <n v="97"/>
    <n v="3.9"/>
    <n v="3.9"/>
  </r>
  <r>
    <x v="0"/>
    <d v="2024-03-21T00:00:00"/>
    <s v="Day 1"/>
    <x v="11"/>
    <x v="11"/>
    <x v="5"/>
    <x v="6"/>
    <x v="3"/>
    <x v="0"/>
    <x v="0"/>
    <n v="121"/>
    <n v="8.3000000000000007"/>
    <n v="8.3000000000000007"/>
  </r>
  <r>
    <x v="0"/>
    <d v="2024-03-21T00:00:00"/>
    <s v="Day 1"/>
    <x v="11"/>
    <x v="11"/>
    <x v="5"/>
    <x v="6"/>
    <x v="3"/>
    <x v="0"/>
    <x v="0"/>
    <n v="104"/>
    <n v="5"/>
    <n v="5"/>
  </r>
  <r>
    <x v="0"/>
    <d v="2024-03-21T00:00:00"/>
    <s v="Day 1"/>
    <x v="11"/>
    <x v="11"/>
    <x v="5"/>
    <x v="6"/>
    <x v="3"/>
    <x v="0"/>
    <x v="1"/>
    <n v="70"/>
    <n v="1.1000000000000001"/>
    <n v="1.1000000000000001"/>
  </r>
  <r>
    <x v="0"/>
    <d v="2024-03-21T00:00:00"/>
    <s v="Day 1"/>
    <x v="11"/>
    <x v="11"/>
    <x v="5"/>
    <x v="6"/>
    <x v="3"/>
    <x v="0"/>
    <x v="5"/>
    <n v="120"/>
    <n v="15.7"/>
    <n v="15.7"/>
  </r>
  <r>
    <x v="0"/>
    <d v="2024-03-21T00:00:00"/>
    <s v="Day 1"/>
    <x v="12"/>
    <x v="12"/>
    <x v="6"/>
    <x v="0"/>
    <x v="2"/>
    <x v="1"/>
    <x v="3"/>
    <n v="54"/>
    <n v="1.6"/>
    <n v="1.6"/>
  </r>
  <r>
    <x v="0"/>
    <d v="2024-03-21T00:00:00"/>
    <s v="Day 1"/>
    <x v="12"/>
    <x v="12"/>
    <x v="6"/>
    <x v="0"/>
    <x v="2"/>
    <x v="0"/>
    <x v="0"/>
    <n v="115"/>
    <n v="7"/>
    <n v="7"/>
  </r>
  <r>
    <x v="0"/>
    <d v="2024-03-21T00:00:00"/>
    <s v="Day 1"/>
    <x v="13"/>
    <x v="13"/>
    <x v="6"/>
    <x v="4"/>
    <x v="2"/>
    <x v="0"/>
    <x v="6"/>
    <n v="74"/>
    <n v="3.2"/>
    <n v="3.2"/>
  </r>
  <r>
    <x v="0"/>
    <d v="2024-03-21T00:00:00"/>
    <s v="Day 1"/>
    <x v="13"/>
    <x v="13"/>
    <x v="6"/>
    <x v="4"/>
    <x v="2"/>
    <x v="0"/>
    <x v="1"/>
    <n v="71"/>
    <n v="1.1000000000000001"/>
    <n v="1.1000000000000001"/>
  </r>
  <r>
    <x v="0"/>
    <d v="2024-03-21T00:00:00"/>
    <s v="Day 1"/>
    <x v="14"/>
    <x v="14"/>
    <x v="10"/>
    <x v="1"/>
    <x v="5"/>
    <x v="0"/>
    <x v="3"/>
    <m/>
    <s v=""/>
    <s v=""/>
  </r>
  <r>
    <x v="0"/>
    <d v="2024-03-21T00:00:00"/>
    <s v="Day 1"/>
    <x v="15"/>
    <x v="15"/>
    <x v="11"/>
    <x v="7"/>
    <x v="6"/>
    <x v="0"/>
    <x v="0"/>
    <n v="105"/>
    <n v="5.0999999999999996"/>
    <n v="5.0999999999999996"/>
  </r>
  <r>
    <x v="0"/>
    <d v="2024-03-21T00:00:00"/>
    <s v="Day 1"/>
    <x v="15"/>
    <x v="15"/>
    <x v="11"/>
    <x v="7"/>
    <x v="6"/>
    <x v="0"/>
    <x v="0"/>
    <n v="100"/>
    <n v="4.3"/>
    <n v="4.3"/>
  </r>
  <r>
    <x v="0"/>
    <d v="2024-03-21T00:00:00"/>
    <s v="Day 1"/>
    <x v="15"/>
    <x v="15"/>
    <x v="11"/>
    <x v="7"/>
    <x v="6"/>
    <x v="0"/>
    <x v="0"/>
    <n v="119"/>
    <n v="7.9"/>
    <n v="7.9"/>
  </r>
  <r>
    <x v="0"/>
    <d v="2024-03-21T00:00:00"/>
    <s v="Day 1"/>
    <x v="15"/>
    <x v="15"/>
    <x v="11"/>
    <x v="7"/>
    <x v="6"/>
    <x v="0"/>
    <x v="0"/>
    <n v="104"/>
    <n v="5"/>
    <n v="5"/>
  </r>
  <r>
    <x v="0"/>
    <d v="2024-03-21T00:00:00"/>
    <s v="Day 1"/>
    <x v="16"/>
    <x v="16"/>
    <x v="12"/>
    <x v="0"/>
    <x v="7"/>
    <x v="0"/>
    <x v="0"/>
    <n v="84"/>
    <n v="2.4"/>
    <n v="2.4"/>
  </r>
  <r>
    <x v="0"/>
    <d v="2024-03-21T00:00:00"/>
    <s v="Day 1"/>
    <x v="17"/>
    <x v="17"/>
    <x v="13"/>
    <x v="4"/>
    <x v="8"/>
    <x v="0"/>
    <x v="0"/>
    <n v="67"/>
    <n v="1.1000000000000001"/>
    <n v="1.1000000000000001"/>
  </r>
  <r>
    <x v="0"/>
    <d v="2024-03-21T00:00:00"/>
    <s v="Day 1"/>
    <x v="17"/>
    <x v="17"/>
    <x v="13"/>
    <x v="4"/>
    <x v="8"/>
    <x v="0"/>
    <x v="0"/>
    <n v="82"/>
    <n v="2.2000000000000002"/>
    <n v="2.2000000000000002"/>
  </r>
  <r>
    <x v="0"/>
    <d v="2024-03-21T00:00:00"/>
    <s v="Day 1"/>
    <x v="17"/>
    <x v="17"/>
    <x v="13"/>
    <x v="4"/>
    <x v="8"/>
    <x v="0"/>
    <x v="0"/>
    <n v="71"/>
    <n v="1.3"/>
    <n v="1.3"/>
  </r>
  <r>
    <x v="0"/>
    <d v="2024-03-21T00:00:00"/>
    <s v="Day 1"/>
    <x v="17"/>
    <x v="17"/>
    <x v="13"/>
    <x v="4"/>
    <x v="8"/>
    <x v="0"/>
    <x v="1"/>
    <n v="105"/>
    <n v="4.4000000000000004"/>
    <n v="4.4000000000000004"/>
  </r>
  <r>
    <x v="0"/>
    <d v="2024-03-21T00:00:00"/>
    <s v="Day 1"/>
    <x v="17"/>
    <x v="17"/>
    <x v="13"/>
    <x v="4"/>
    <x v="8"/>
    <x v="0"/>
    <x v="1"/>
    <n v="86"/>
    <n v="2.2000000000000002"/>
    <n v="2.2000000000000002"/>
  </r>
  <r>
    <x v="0"/>
    <d v="2024-03-21T00:00:00"/>
    <s v="Day 1"/>
    <x v="17"/>
    <x v="17"/>
    <x v="13"/>
    <x v="4"/>
    <x v="8"/>
    <x v="0"/>
    <x v="1"/>
    <n v="97"/>
    <n v="3.3"/>
    <n v="3.3"/>
  </r>
  <r>
    <x v="0"/>
    <d v="2024-03-21T00:00:00"/>
    <s v="Day 1"/>
    <x v="17"/>
    <x v="17"/>
    <x v="13"/>
    <x v="4"/>
    <x v="8"/>
    <x v="0"/>
    <x v="1"/>
    <n v="81"/>
    <n v="1.8"/>
    <n v="1.8"/>
  </r>
  <r>
    <x v="0"/>
    <d v="2024-03-21T00:00:00"/>
    <s v="Day 1"/>
    <x v="17"/>
    <x v="17"/>
    <x v="13"/>
    <x v="4"/>
    <x v="8"/>
    <x v="0"/>
    <x v="1"/>
    <n v="88"/>
    <n v="2.4"/>
    <n v="2.4"/>
  </r>
  <r>
    <x v="0"/>
    <d v="2024-03-21T00:00:00"/>
    <s v="Day 1"/>
    <x v="18"/>
    <x v="18"/>
    <x v="14"/>
    <x v="3"/>
    <x v="9"/>
    <x v="0"/>
    <x v="1"/>
    <n v="98"/>
    <n v="3.4"/>
    <n v="3.4"/>
  </r>
  <r>
    <x v="0"/>
    <d v="2024-03-21T00:00:00"/>
    <s v="Day 1"/>
    <x v="18"/>
    <x v="18"/>
    <x v="14"/>
    <x v="3"/>
    <x v="9"/>
    <x v="0"/>
    <x v="1"/>
    <n v="82"/>
    <n v="1.9"/>
    <n v="1.9"/>
  </r>
  <r>
    <x v="0"/>
    <d v="2024-03-21T00:00:00"/>
    <s v="Day 1"/>
    <x v="18"/>
    <x v="18"/>
    <x v="14"/>
    <x v="3"/>
    <x v="9"/>
    <x v="0"/>
    <x v="1"/>
    <n v="73"/>
    <n v="1.2"/>
    <n v="1.2"/>
  </r>
  <r>
    <x v="0"/>
    <d v="2024-03-21T00:00:00"/>
    <s v="Day 1"/>
    <x v="18"/>
    <x v="18"/>
    <x v="14"/>
    <x v="3"/>
    <x v="9"/>
    <x v="0"/>
    <x v="1"/>
    <n v="77"/>
    <n v="1.5"/>
    <n v="1.5"/>
  </r>
  <r>
    <x v="0"/>
    <d v="2024-03-21T00:00:00"/>
    <s v="Day 1"/>
    <x v="18"/>
    <x v="18"/>
    <x v="14"/>
    <x v="3"/>
    <x v="9"/>
    <x v="0"/>
    <x v="0"/>
    <n v="110"/>
    <n v="6"/>
    <n v="6"/>
  </r>
  <r>
    <x v="0"/>
    <d v="2024-03-21T00:00:00"/>
    <s v="Day 1"/>
    <x v="19"/>
    <x v="19"/>
    <x v="15"/>
    <x v="5"/>
    <x v="6"/>
    <x v="0"/>
    <x v="0"/>
    <n v="108"/>
    <n v="5.6"/>
    <n v="5.6"/>
  </r>
  <r>
    <x v="0"/>
    <d v="2024-03-21T00:00:00"/>
    <s v="Day 1"/>
    <x v="19"/>
    <x v="19"/>
    <x v="15"/>
    <x v="5"/>
    <x v="6"/>
    <x v="0"/>
    <x v="0"/>
    <n v="73"/>
    <n v="1.4"/>
    <n v="1.4"/>
  </r>
  <r>
    <x v="0"/>
    <d v="2024-03-21T00:00:00"/>
    <s v="Day 1"/>
    <x v="19"/>
    <x v="19"/>
    <x v="15"/>
    <x v="5"/>
    <x v="6"/>
    <x v="0"/>
    <x v="2"/>
    <n v="80"/>
    <n v="1.8"/>
    <n v="1.8"/>
  </r>
  <r>
    <x v="0"/>
    <d v="2024-03-21T00:00:00"/>
    <s v="Day 1"/>
    <x v="19"/>
    <x v="19"/>
    <x v="15"/>
    <x v="5"/>
    <x v="6"/>
    <x v="0"/>
    <x v="2"/>
    <n v="79"/>
    <n v="1.8"/>
    <n v="1.8"/>
  </r>
  <r>
    <x v="0"/>
    <d v="2024-03-21T00:00:00"/>
    <s v="Day 1"/>
    <x v="19"/>
    <x v="19"/>
    <x v="15"/>
    <x v="5"/>
    <x v="6"/>
    <x v="0"/>
    <x v="2"/>
    <n v="94"/>
    <n v="3.1"/>
    <n v="3.1"/>
  </r>
  <r>
    <x v="0"/>
    <d v="2024-03-21T00:00:00"/>
    <s v="Day 1"/>
    <x v="19"/>
    <x v="19"/>
    <x v="15"/>
    <x v="5"/>
    <x v="6"/>
    <x v="0"/>
    <x v="1"/>
    <n v="102"/>
    <n v="4"/>
    <n v="4"/>
  </r>
  <r>
    <x v="0"/>
    <d v="2024-03-21T00:00:00"/>
    <s v="Day 1"/>
    <x v="19"/>
    <x v="19"/>
    <x v="15"/>
    <x v="5"/>
    <x v="6"/>
    <x v="0"/>
    <x v="1"/>
    <n v="99"/>
    <n v="3.6"/>
    <n v="3.6"/>
  </r>
  <r>
    <x v="0"/>
    <d v="2024-03-21T00:00:00"/>
    <s v="Day 1"/>
    <x v="19"/>
    <x v="19"/>
    <x v="15"/>
    <x v="5"/>
    <x v="6"/>
    <x v="0"/>
    <x v="1"/>
    <n v="87"/>
    <n v="2.2999999999999998"/>
    <n v="2.2999999999999998"/>
  </r>
  <r>
    <x v="0"/>
    <d v="2024-03-21T00:00:00"/>
    <s v="Day 1"/>
    <x v="19"/>
    <x v="19"/>
    <x v="15"/>
    <x v="5"/>
    <x v="6"/>
    <x v="0"/>
    <x v="1"/>
    <n v="113"/>
    <n v="5.7"/>
    <n v="5.7"/>
  </r>
  <r>
    <x v="0"/>
    <d v="2024-03-21T00:00:00"/>
    <s v="Day 1"/>
    <x v="20"/>
    <x v="20"/>
    <x v="14"/>
    <x v="4"/>
    <x v="9"/>
    <x v="0"/>
    <x v="1"/>
    <n v="77"/>
    <n v="1.5"/>
    <n v="1.5"/>
  </r>
  <r>
    <x v="0"/>
    <d v="2024-03-21T00:00:00"/>
    <s v="Day 1"/>
    <x v="20"/>
    <x v="20"/>
    <x v="14"/>
    <x v="4"/>
    <x v="9"/>
    <x v="0"/>
    <x v="1"/>
    <n v="98"/>
    <n v="3.4"/>
    <n v="3.4"/>
  </r>
  <r>
    <x v="0"/>
    <d v="2024-03-21T00:00:00"/>
    <s v="Day 1"/>
    <x v="20"/>
    <x v="20"/>
    <x v="14"/>
    <x v="4"/>
    <x v="9"/>
    <x v="0"/>
    <x v="1"/>
    <n v="84"/>
    <n v="2"/>
    <n v="2"/>
  </r>
  <r>
    <x v="0"/>
    <d v="2024-03-21T00:00:00"/>
    <s v="Day 1"/>
    <x v="20"/>
    <x v="20"/>
    <x v="14"/>
    <x v="4"/>
    <x v="9"/>
    <x v="0"/>
    <x v="1"/>
    <n v="97"/>
    <n v="3.3"/>
    <n v="3.3"/>
  </r>
  <r>
    <x v="0"/>
    <d v="2024-03-21T00:00:00"/>
    <s v="Day 1"/>
    <x v="20"/>
    <x v="20"/>
    <x v="14"/>
    <x v="4"/>
    <x v="9"/>
    <x v="0"/>
    <x v="0"/>
    <n v="145"/>
    <n v="15.5"/>
    <n v="15.5"/>
  </r>
  <r>
    <x v="0"/>
    <d v="2024-03-21T00:00:00"/>
    <s v="Day 1"/>
    <x v="21"/>
    <x v="21"/>
    <x v="16"/>
    <x v="4"/>
    <x v="6"/>
    <x v="0"/>
    <x v="0"/>
    <n v="83"/>
    <n v="2.2999999999999998"/>
    <n v="2.2999999999999998"/>
  </r>
  <r>
    <x v="0"/>
    <d v="2024-03-21T00:00:00"/>
    <s v="Day 1"/>
    <x v="21"/>
    <x v="21"/>
    <x v="16"/>
    <x v="4"/>
    <x v="6"/>
    <x v="0"/>
    <x v="2"/>
    <n v="83"/>
    <n v="2.1"/>
    <n v="2.1"/>
  </r>
  <r>
    <x v="0"/>
    <d v="2024-03-21T00:00:00"/>
    <s v="Day 1"/>
    <x v="21"/>
    <x v="21"/>
    <x v="16"/>
    <x v="4"/>
    <x v="6"/>
    <x v="0"/>
    <x v="1"/>
    <n v="79"/>
    <n v="1.6"/>
    <n v="1.6"/>
  </r>
  <r>
    <x v="0"/>
    <d v="2024-03-21T00:00:00"/>
    <s v="Day 1"/>
    <x v="21"/>
    <x v="21"/>
    <x v="16"/>
    <x v="4"/>
    <x v="6"/>
    <x v="0"/>
    <x v="1"/>
    <n v="86"/>
    <n v="2.2000000000000002"/>
    <n v="2.2000000000000002"/>
  </r>
  <r>
    <x v="0"/>
    <d v="2024-03-21T00:00:00"/>
    <s v="Day 1"/>
    <x v="22"/>
    <x v="8"/>
    <x v="17"/>
    <x v="2"/>
    <x v="10"/>
    <x v="0"/>
    <x v="0"/>
    <n v="104"/>
    <n v="5"/>
    <n v="5"/>
  </r>
  <r>
    <x v="0"/>
    <d v="2024-03-21T00:00:00"/>
    <s v="Day 1"/>
    <x v="22"/>
    <x v="8"/>
    <x v="17"/>
    <x v="2"/>
    <x v="10"/>
    <x v="0"/>
    <x v="1"/>
    <n v="89"/>
    <n v="2.5"/>
    <n v="2.5"/>
  </r>
  <r>
    <x v="0"/>
    <d v="2024-03-21T00:00:00"/>
    <s v="Day 1"/>
    <x v="23"/>
    <x v="22"/>
    <x v="18"/>
    <x v="3"/>
    <x v="6"/>
    <x v="0"/>
    <x v="0"/>
    <n v="76"/>
    <n v="1.7"/>
    <n v="1.7"/>
  </r>
  <r>
    <x v="0"/>
    <d v="2024-03-21T00:00:00"/>
    <s v="Day 1"/>
    <x v="23"/>
    <x v="22"/>
    <x v="18"/>
    <x v="3"/>
    <x v="6"/>
    <x v="0"/>
    <x v="0"/>
    <n v="79"/>
    <n v="1.9"/>
    <n v="1.9"/>
  </r>
  <r>
    <x v="0"/>
    <d v="2024-03-21T00:00:00"/>
    <s v="Day 1"/>
    <x v="23"/>
    <x v="22"/>
    <x v="18"/>
    <x v="3"/>
    <x v="6"/>
    <x v="0"/>
    <x v="3"/>
    <m/>
    <s v=""/>
    <s v=""/>
  </r>
  <r>
    <x v="0"/>
    <d v="2024-03-21T00:00:00"/>
    <s v="Day 1"/>
    <x v="23"/>
    <x v="22"/>
    <x v="18"/>
    <x v="3"/>
    <x v="6"/>
    <x v="0"/>
    <x v="1"/>
    <n v="72"/>
    <n v="1.2"/>
    <n v="1.2"/>
  </r>
  <r>
    <x v="0"/>
    <d v="2024-03-21T00:00:00"/>
    <s v="Day 1"/>
    <x v="23"/>
    <x v="22"/>
    <x v="18"/>
    <x v="3"/>
    <x v="6"/>
    <x v="0"/>
    <x v="2"/>
    <n v="88"/>
    <n v="2.5"/>
    <n v="2.5"/>
  </r>
  <r>
    <x v="0"/>
    <d v="2024-03-21T00:00:00"/>
    <s v="Day 1"/>
    <x v="24"/>
    <x v="23"/>
    <x v="19"/>
    <x v="8"/>
    <x v="11"/>
    <x v="0"/>
    <x v="5"/>
    <n v="120"/>
    <n v="15.7"/>
    <n v="15.7"/>
  </r>
  <r>
    <x v="0"/>
    <d v="2024-03-21T00:00:00"/>
    <s v="Day 1"/>
    <x v="24"/>
    <x v="23"/>
    <x v="19"/>
    <x v="8"/>
    <x v="11"/>
    <x v="0"/>
    <x v="0"/>
    <n v="85"/>
    <n v="2.5"/>
    <n v="2.5"/>
  </r>
  <r>
    <x v="0"/>
    <d v="2024-03-21T00:00:00"/>
    <s v="Day 1"/>
    <x v="24"/>
    <x v="23"/>
    <x v="19"/>
    <x v="8"/>
    <x v="11"/>
    <x v="0"/>
    <x v="0"/>
    <n v="129"/>
    <n v="10.4"/>
    <n v="10.4"/>
  </r>
  <r>
    <x v="0"/>
    <d v="2024-03-21T00:00:00"/>
    <s v="Day 1"/>
    <x v="25"/>
    <x v="24"/>
    <x v="20"/>
    <x v="9"/>
    <x v="11"/>
    <x v="0"/>
    <x v="0"/>
    <n v="104"/>
    <n v="5"/>
    <n v="5"/>
  </r>
  <r>
    <x v="0"/>
    <d v="2024-03-21T00:00:00"/>
    <s v="Day 1"/>
    <x v="25"/>
    <x v="24"/>
    <x v="20"/>
    <x v="9"/>
    <x v="11"/>
    <x v="0"/>
    <x v="0"/>
    <n v="120"/>
    <n v="8.1"/>
    <n v="8.1"/>
  </r>
  <r>
    <x v="0"/>
    <d v="2024-03-21T00:00:00"/>
    <s v="Day 1"/>
    <x v="25"/>
    <x v="24"/>
    <x v="20"/>
    <x v="9"/>
    <x v="11"/>
    <x v="0"/>
    <x v="0"/>
    <n v="74"/>
    <n v="1.5"/>
    <n v="1.5"/>
  </r>
  <r>
    <x v="0"/>
    <d v="2024-03-21T00:00:00"/>
    <s v="Day 1"/>
    <x v="25"/>
    <x v="24"/>
    <x v="20"/>
    <x v="9"/>
    <x v="11"/>
    <x v="0"/>
    <x v="0"/>
    <n v="87"/>
    <n v="2.7"/>
    <n v="2.7"/>
  </r>
  <r>
    <x v="0"/>
    <d v="2024-03-21T00:00:00"/>
    <s v="Day 1"/>
    <x v="25"/>
    <x v="24"/>
    <x v="20"/>
    <x v="9"/>
    <x v="11"/>
    <x v="0"/>
    <x v="1"/>
    <n v="118"/>
    <n v="6.6"/>
    <n v="6.6"/>
  </r>
  <r>
    <x v="0"/>
    <d v="2024-03-21T00:00:00"/>
    <s v="Day 1"/>
    <x v="26"/>
    <x v="25"/>
    <x v="21"/>
    <x v="2"/>
    <x v="11"/>
    <x v="0"/>
    <x v="1"/>
    <n v="88"/>
    <n v="2.4"/>
    <n v="2.4"/>
  </r>
  <r>
    <x v="0"/>
    <d v="2024-03-21T00:00:00"/>
    <s v="Day 1"/>
    <x v="26"/>
    <x v="25"/>
    <x v="21"/>
    <x v="2"/>
    <x v="11"/>
    <x v="0"/>
    <x v="2"/>
    <n v="73"/>
    <n v="1.4"/>
    <n v="1.4"/>
  </r>
  <r>
    <x v="0"/>
    <d v="2024-03-21T00:00:00"/>
    <s v="Day 1"/>
    <x v="26"/>
    <x v="25"/>
    <x v="21"/>
    <x v="2"/>
    <x v="11"/>
    <x v="0"/>
    <x v="0"/>
    <n v="121"/>
    <n v="8.3000000000000007"/>
    <n v="8.3000000000000007"/>
  </r>
  <r>
    <x v="0"/>
    <d v="2024-03-21T00:00:00"/>
    <s v="Day 1"/>
    <x v="26"/>
    <x v="25"/>
    <x v="21"/>
    <x v="2"/>
    <x v="11"/>
    <x v="0"/>
    <x v="0"/>
    <n v="106"/>
    <n v="5.3"/>
    <n v="5.3"/>
  </r>
  <r>
    <x v="0"/>
    <d v="2024-03-21T00:00:00"/>
    <s v="Day 1"/>
    <x v="26"/>
    <x v="25"/>
    <x v="21"/>
    <x v="2"/>
    <x v="11"/>
    <x v="0"/>
    <x v="0"/>
    <n v="70"/>
    <n v="1.3"/>
    <n v="1.3"/>
  </r>
  <r>
    <x v="0"/>
    <d v="2024-03-21T00:00:00"/>
    <s v="Day 1"/>
    <x v="27"/>
    <x v="26"/>
    <x v="20"/>
    <x v="10"/>
    <x v="11"/>
    <x v="0"/>
    <x v="0"/>
    <n v="106"/>
    <n v="5.3"/>
    <n v="5.3"/>
  </r>
  <r>
    <x v="0"/>
    <d v="2024-03-21T00:00:00"/>
    <s v="Day 1"/>
    <x v="27"/>
    <x v="26"/>
    <x v="20"/>
    <x v="10"/>
    <x v="11"/>
    <x v="0"/>
    <x v="0"/>
    <n v="83"/>
    <n v="2.2999999999999998"/>
    <n v="2.2999999999999998"/>
  </r>
  <r>
    <x v="0"/>
    <d v="2024-03-21T00:00:00"/>
    <s v="Day 1"/>
    <x v="27"/>
    <x v="26"/>
    <x v="20"/>
    <x v="10"/>
    <x v="11"/>
    <x v="0"/>
    <x v="2"/>
    <n v="76"/>
    <n v="1.6"/>
    <n v="1.6"/>
  </r>
  <r>
    <x v="0"/>
    <d v="2024-03-21T00:00:00"/>
    <s v="Day 1"/>
    <x v="27"/>
    <x v="26"/>
    <x v="20"/>
    <x v="10"/>
    <x v="11"/>
    <x v="0"/>
    <x v="1"/>
    <n v="87"/>
    <n v="2.2999999999999998"/>
    <n v="2.2999999999999998"/>
  </r>
  <r>
    <x v="0"/>
    <d v="2024-03-21T00:00:00"/>
    <s v="Day 1"/>
    <x v="27"/>
    <x v="26"/>
    <x v="20"/>
    <x v="10"/>
    <x v="11"/>
    <x v="0"/>
    <x v="1"/>
    <n v="89"/>
    <n v="2.5"/>
    <n v="2.5"/>
  </r>
  <r>
    <x v="0"/>
    <d v="2024-03-21T00:00:00"/>
    <s v="Day 1"/>
    <x v="27"/>
    <x v="26"/>
    <x v="20"/>
    <x v="10"/>
    <x v="11"/>
    <x v="0"/>
    <x v="1"/>
    <n v="79"/>
    <n v="1.6"/>
    <n v="1.6"/>
  </r>
  <r>
    <x v="0"/>
    <d v="2024-03-21T00:00:00"/>
    <s v="Day 1"/>
    <x v="28"/>
    <x v="27"/>
    <x v="22"/>
    <x v="2"/>
    <x v="11"/>
    <x v="0"/>
    <x v="0"/>
    <n v="108"/>
    <n v="5.6"/>
    <n v="5.6"/>
  </r>
  <r>
    <x v="0"/>
    <d v="2024-03-21T00:00:00"/>
    <s v="Day 1"/>
    <x v="29"/>
    <x v="28"/>
    <x v="23"/>
    <x v="2"/>
    <x v="11"/>
    <x v="0"/>
    <x v="0"/>
    <n v="84"/>
    <n v="2.4"/>
    <n v="2.4"/>
  </r>
  <r>
    <x v="0"/>
    <d v="2024-03-21T00:00:00"/>
    <s v="Day 1"/>
    <x v="29"/>
    <x v="28"/>
    <x v="23"/>
    <x v="2"/>
    <x v="11"/>
    <x v="0"/>
    <x v="0"/>
    <n v="98"/>
    <n v="4"/>
    <n v="4"/>
  </r>
  <r>
    <x v="0"/>
    <d v="2024-03-21T00:00:00"/>
    <s v="Day 1"/>
    <x v="29"/>
    <x v="28"/>
    <x v="23"/>
    <x v="2"/>
    <x v="11"/>
    <x v="0"/>
    <x v="6"/>
    <n v="80"/>
    <n v="4.0999999999999996"/>
    <n v="4.0999999999999996"/>
  </r>
  <r>
    <x v="0"/>
    <d v="2024-03-21T00:00:00"/>
    <s v="Day 1"/>
    <x v="29"/>
    <x v="28"/>
    <x v="23"/>
    <x v="2"/>
    <x v="11"/>
    <x v="0"/>
    <x v="1"/>
    <n v="84"/>
    <n v="2"/>
    <n v="2"/>
  </r>
  <r>
    <x v="0"/>
    <d v="2024-03-21T00:00:00"/>
    <s v="Day 1"/>
    <x v="30"/>
    <x v="29"/>
    <x v="20"/>
    <x v="2"/>
    <x v="11"/>
    <x v="0"/>
    <x v="1"/>
    <n v="93"/>
    <n v="2.9"/>
    <n v="2.9"/>
  </r>
  <r>
    <x v="0"/>
    <d v="2024-03-21T00:00:00"/>
    <s v="Day 1"/>
    <x v="30"/>
    <x v="29"/>
    <x v="20"/>
    <x v="2"/>
    <x v="11"/>
    <x v="0"/>
    <x v="1"/>
    <n v="84"/>
    <n v="2"/>
    <n v="2"/>
  </r>
  <r>
    <x v="0"/>
    <d v="2024-03-21T00:00:00"/>
    <s v="Day 1"/>
    <x v="30"/>
    <x v="29"/>
    <x v="20"/>
    <x v="2"/>
    <x v="11"/>
    <x v="0"/>
    <x v="1"/>
    <n v="90"/>
    <n v="2.6"/>
    <n v="2.6"/>
  </r>
  <r>
    <x v="0"/>
    <d v="2024-03-21T00:00:00"/>
    <s v="Day 1"/>
    <x v="30"/>
    <x v="29"/>
    <x v="20"/>
    <x v="2"/>
    <x v="11"/>
    <x v="0"/>
    <x v="1"/>
    <n v="94"/>
    <n v="3"/>
    <n v="3"/>
  </r>
  <r>
    <x v="0"/>
    <d v="2024-03-21T00:00:00"/>
    <s v="Day 1"/>
    <x v="30"/>
    <x v="29"/>
    <x v="20"/>
    <x v="2"/>
    <x v="11"/>
    <x v="0"/>
    <x v="1"/>
    <n v="102"/>
    <n v="4"/>
    <n v="4"/>
  </r>
  <r>
    <x v="0"/>
    <d v="2024-03-21T00:00:00"/>
    <s v="Day 1"/>
    <x v="30"/>
    <x v="29"/>
    <x v="20"/>
    <x v="2"/>
    <x v="11"/>
    <x v="0"/>
    <x v="7"/>
    <n v="77"/>
    <n v="8.4"/>
    <n v="8.4"/>
  </r>
  <r>
    <x v="0"/>
    <d v="2024-03-21T00:00:00"/>
    <s v="Day 1"/>
    <x v="30"/>
    <x v="29"/>
    <x v="20"/>
    <x v="2"/>
    <x v="11"/>
    <x v="0"/>
    <x v="0"/>
    <n v="113"/>
    <n v="6.6"/>
    <n v="6.6"/>
  </r>
  <r>
    <x v="0"/>
    <d v="2024-03-21T00:00:00"/>
    <s v="Day 1"/>
    <x v="30"/>
    <x v="29"/>
    <x v="20"/>
    <x v="2"/>
    <x v="11"/>
    <x v="0"/>
    <x v="0"/>
    <n v="132"/>
    <n v="11.2"/>
    <n v="11.2"/>
  </r>
  <r>
    <x v="0"/>
    <d v="2024-03-21T00:00:00"/>
    <s v="Day 1"/>
    <x v="31"/>
    <x v="30"/>
    <x v="24"/>
    <x v="4"/>
    <x v="11"/>
    <x v="0"/>
    <x v="0"/>
    <n v="86"/>
    <n v="2.6"/>
    <n v="2.6"/>
  </r>
  <r>
    <x v="0"/>
    <d v="2024-03-21T00:00:00"/>
    <s v="Day 1"/>
    <x v="31"/>
    <x v="30"/>
    <x v="24"/>
    <x v="4"/>
    <x v="11"/>
    <x v="0"/>
    <x v="1"/>
    <n v="109"/>
    <n v="5"/>
    <n v="5"/>
  </r>
  <r>
    <x v="0"/>
    <d v="2024-03-21T00:00:00"/>
    <s v="Day 1"/>
    <x v="31"/>
    <x v="30"/>
    <x v="24"/>
    <x v="4"/>
    <x v="11"/>
    <x v="0"/>
    <x v="1"/>
    <n v="94"/>
    <n v="3"/>
    <n v="3"/>
  </r>
  <r>
    <x v="0"/>
    <d v="2024-03-21T00:00:00"/>
    <s v="Day 1"/>
    <x v="32"/>
    <x v="22"/>
    <x v="5"/>
    <x v="2"/>
    <x v="11"/>
    <x v="0"/>
    <x v="1"/>
    <n v="92"/>
    <n v="2.8"/>
    <n v="2.8"/>
  </r>
  <r>
    <x v="0"/>
    <d v="2024-03-21T00:00:00"/>
    <s v="Day 1"/>
    <x v="32"/>
    <x v="22"/>
    <x v="5"/>
    <x v="2"/>
    <x v="11"/>
    <x v="0"/>
    <x v="1"/>
    <n v="94"/>
    <n v="3"/>
    <n v="3"/>
  </r>
  <r>
    <x v="0"/>
    <d v="2024-03-21T00:00:00"/>
    <s v="Day 1"/>
    <x v="32"/>
    <x v="22"/>
    <x v="5"/>
    <x v="2"/>
    <x v="11"/>
    <x v="0"/>
    <x v="1"/>
    <n v="100"/>
    <n v="3.7"/>
    <n v="3.7"/>
  </r>
  <r>
    <x v="0"/>
    <d v="2024-03-21T00:00:00"/>
    <s v="Day 1"/>
    <x v="32"/>
    <x v="22"/>
    <x v="5"/>
    <x v="2"/>
    <x v="11"/>
    <x v="0"/>
    <x v="0"/>
    <n v="100"/>
    <n v="4.3"/>
    <n v="4.3"/>
  </r>
  <r>
    <x v="0"/>
    <d v="2024-03-21T00:00:00"/>
    <s v="Day 1"/>
    <x v="33"/>
    <x v="31"/>
    <x v="25"/>
    <x v="4"/>
    <x v="12"/>
    <x v="0"/>
    <x v="0"/>
    <n v="74"/>
    <n v="1.5"/>
    <n v="1.5"/>
  </r>
  <r>
    <x v="0"/>
    <d v="2024-03-21T00:00:00"/>
    <s v="Day 1"/>
    <x v="33"/>
    <x v="31"/>
    <x v="25"/>
    <x v="4"/>
    <x v="12"/>
    <x v="0"/>
    <x v="0"/>
    <n v="97"/>
    <n v="3.9"/>
    <n v="3.9"/>
  </r>
  <r>
    <x v="0"/>
    <d v="2024-03-21T00:00:00"/>
    <s v="Day 1"/>
    <x v="34"/>
    <x v="20"/>
    <x v="26"/>
    <x v="1"/>
    <x v="13"/>
    <x v="0"/>
    <x v="0"/>
    <n v="161"/>
    <n v="22.2"/>
    <n v="22.2"/>
  </r>
  <r>
    <x v="0"/>
    <d v="2024-03-21T00:00:00"/>
    <s v="Day 1"/>
    <x v="34"/>
    <x v="20"/>
    <x v="26"/>
    <x v="1"/>
    <x v="13"/>
    <x v="0"/>
    <x v="0"/>
    <n v="143"/>
    <n v="14.8"/>
    <n v="14.8"/>
  </r>
  <r>
    <x v="0"/>
    <d v="2024-03-21T00:00:00"/>
    <s v="Day 1"/>
    <x v="34"/>
    <x v="20"/>
    <x v="26"/>
    <x v="1"/>
    <x v="13"/>
    <x v="0"/>
    <x v="0"/>
    <n v="114"/>
    <n v="6.8"/>
    <n v="6.8"/>
  </r>
  <r>
    <x v="0"/>
    <d v="2024-03-21T00:00:00"/>
    <s v="Day 1"/>
    <x v="34"/>
    <x v="20"/>
    <x v="26"/>
    <x v="1"/>
    <x v="13"/>
    <x v="0"/>
    <x v="2"/>
    <n v="67"/>
    <n v="1.1000000000000001"/>
    <n v="1.1000000000000001"/>
  </r>
  <r>
    <x v="0"/>
    <d v="2024-03-21T00:00:00"/>
    <s v="Day 1"/>
    <x v="35"/>
    <x v="22"/>
    <x v="27"/>
    <x v="4"/>
    <x v="13"/>
    <x v="0"/>
    <x v="0"/>
    <n v="166"/>
    <n v="24.6"/>
    <n v="24.6"/>
  </r>
  <r>
    <x v="0"/>
    <d v="2024-03-21T00:00:00"/>
    <s v="Day 1"/>
    <x v="35"/>
    <x v="22"/>
    <x v="27"/>
    <x v="4"/>
    <x v="13"/>
    <x v="0"/>
    <x v="0"/>
    <n v="130"/>
    <n v="10.7"/>
    <n v="10.7"/>
  </r>
  <r>
    <x v="0"/>
    <d v="2024-03-21T00:00:00"/>
    <s v="Day 1"/>
    <x v="35"/>
    <x v="22"/>
    <x v="27"/>
    <x v="4"/>
    <x v="13"/>
    <x v="0"/>
    <x v="0"/>
    <n v="105"/>
    <n v="5.0999999999999996"/>
    <n v="5.0999999999999996"/>
  </r>
  <r>
    <x v="0"/>
    <d v="2024-03-21T00:00:00"/>
    <s v="Day 1"/>
    <x v="35"/>
    <x v="22"/>
    <x v="27"/>
    <x v="4"/>
    <x v="13"/>
    <x v="0"/>
    <x v="0"/>
    <n v="94"/>
    <n v="3.5"/>
    <n v="3.5"/>
  </r>
  <r>
    <x v="0"/>
    <d v="2024-03-21T00:00:00"/>
    <s v="Day 1"/>
    <x v="35"/>
    <x v="22"/>
    <x v="27"/>
    <x v="4"/>
    <x v="13"/>
    <x v="0"/>
    <x v="0"/>
    <n v="117"/>
    <n v="7.4"/>
    <n v="7.4"/>
  </r>
  <r>
    <x v="0"/>
    <d v="2024-03-21T00:00:00"/>
    <s v="Day 1"/>
    <x v="35"/>
    <x v="22"/>
    <x v="27"/>
    <x v="4"/>
    <x v="13"/>
    <x v="0"/>
    <x v="0"/>
    <n v="111"/>
    <n v="6.2"/>
    <n v="6.2"/>
  </r>
  <r>
    <x v="0"/>
    <d v="2024-03-21T00:00:00"/>
    <s v="Day 1"/>
    <x v="35"/>
    <x v="22"/>
    <x v="27"/>
    <x v="4"/>
    <x v="13"/>
    <x v="0"/>
    <x v="0"/>
    <n v="96"/>
    <n v="3.8"/>
    <n v="3.8"/>
  </r>
  <r>
    <x v="0"/>
    <d v="2024-03-21T00:00:00"/>
    <s v="Day 1"/>
    <x v="36"/>
    <x v="32"/>
    <x v="28"/>
    <x v="4"/>
    <x v="13"/>
    <x v="0"/>
    <x v="0"/>
    <n v="156"/>
    <n v="19.899999999999999"/>
    <n v="19.899999999999999"/>
  </r>
  <r>
    <x v="0"/>
    <d v="2024-03-21T00:00:00"/>
    <s v="Day 1"/>
    <x v="36"/>
    <x v="32"/>
    <x v="28"/>
    <x v="4"/>
    <x v="13"/>
    <x v="0"/>
    <x v="1"/>
    <n v="114"/>
    <n v="5.8"/>
    <n v="5.8"/>
  </r>
  <r>
    <x v="0"/>
    <d v="2024-03-21T00:00:00"/>
    <s v="Day 1"/>
    <x v="37"/>
    <x v="22"/>
    <x v="29"/>
    <x v="2"/>
    <x v="6"/>
    <x v="0"/>
    <x v="0"/>
    <n v="83"/>
    <n v="2.2999999999999998"/>
    <n v="2.2999999999999998"/>
  </r>
  <r>
    <x v="0"/>
    <d v="2024-03-21T00:00:00"/>
    <s v="Day 1"/>
    <x v="38"/>
    <x v="33"/>
    <x v="30"/>
    <x v="3"/>
    <x v="13"/>
    <x v="0"/>
    <x v="0"/>
    <n v="102"/>
    <n v="4.5999999999999996"/>
    <n v="4.5999999999999996"/>
  </r>
  <r>
    <x v="0"/>
    <d v="2024-03-21T00:00:00"/>
    <s v="Day 1"/>
    <x v="38"/>
    <x v="33"/>
    <x v="30"/>
    <x v="3"/>
    <x v="13"/>
    <x v="0"/>
    <x v="0"/>
    <n v="83"/>
    <n v="2.2999999999999998"/>
    <n v="2.2999999999999998"/>
  </r>
  <r>
    <x v="0"/>
    <d v="2024-03-21T00:00:00"/>
    <s v="Day 1"/>
    <x v="38"/>
    <x v="33"/>
    <x v="30"/>
    <x v="3"/>
    <x v="13"/>
    <x v="0"/>
    <x v="0"/>
    <n v="74"/>
    <n v="1.5"/>
    <n v="1.5"/>
  </r>
  <r>
    <x v="0"/>
    <d v="2024-03-21T00:00:00"/>
    <s v="Day 1"/>
    <x v="39"/>
    <x v="34"/>
    <x v="31"/>
    <x v="2"/>
    <x v="13"/>
    <x v="0"/>
    <x v="0"/>
    <n v="145"/>
    <n v="15.5"/>
    <n v="15.5"/>
  </r>
  <r>
    <x v="0"/>
    <d v="2024-03-21T00:00:00"/>
    <s v="Day 1"/>
    <x v="40"/>
    <x v="35"/>
    <x v="32"/>
    <x v="3"/>
    <x v="6"/>
    <x v="0"/>
    <x v="0"/>
    <n v="91"/>
    <n v="3.1"/>
    <n v="3.1"/>
  </r>
  <r>
    <x v="0"/>
    <d v="2024-03-21T00:00:00"/>
    <s v="Day 1"/>
    <x v="41"/>
    <x v="36"/>
    <x v="33"/>
    <x v="2"/>
    <x v="14"/>
    <x v="1"/>
    <x v="3"/>
    <n v="66"/>
    <n v="3"/>
    <n v="3"/>
  </r>
  <r>
    <x v="0"/>
    <d v="2024-03-21T00:00:00"/>
    <s v="Day 1"/>
    <x v="41"/>
    <x v="36"/>
    <x v="33"/>
    <x v="2"/>
    <x v="14"/>
    <x v="1"/>
    <x v="3"/>
    <n v="47"/>
    <n v="1.1000000000000001"/>
    <n v="1.1000000000000001"/>
  </r>
  <r>
    <x v="0"/>
    <d v="2024-03-21T00:00:00"/>
    <s v="Day 1"/>
    <x v="41"/>
    <x v="36"/>
    <x v="33"/>
    <x v="2"/>
    <x v="14"/>
    <x v="0"/>
    <x v="0"/>
    <n v="90"/>
    <n v="3"/>
    <n v="3"/>
  </r>
  <r>
    <x v="0"/>
    <d v="2024-03-21T00:00:00"/>
    <s v="Day 1"/>
    <x v="42"/>
    <x v="37"/>
    <x v="34"/>
    <x v="2"/>
    <x v="8"/>
    <x v="0"/>
    <x v="0"/>
    <n v="161"/>
    <n v="22.2"/>
    <n v="22.2"/>
  </r>
  <r>
    <x v="0"/>
    <d v="2024-03-21T00:00:00"/>
    <s v="Day 1"/>
    <x v="42"/>
    <x v="37"/>
    <x v="34"/>
    <x v="2"/>
    <x v="8"/>
    <x v="0"/>
    <x v="4"/>
    <n v="189"/>
    <n v="94.4"/>
    <n v="94.4"/>
  </r>
  <r>
    <x v="0"/>
    <d v="2024-03-21T00:00:00"/>
    <s v="Day 1"/>
    <x v="43"/>
    <x v="7"/>
    <x v="35"/>
    <x v="4"/>
    <x v="15"/>
    <x v="0"/>
    <x v="2"/>
    <n v="87"/>
    <n v="2.4"/>
    <n v="2.4"/>
  </r>
  <r>
    <x v="0"/>
    <d v="2024-03-21T00:00:00"/>
    <s v="Day 1"/>
    <x v="43"/>
    <x v="7"/>
    <x v="35"/>
    <x v="4"/>
    <x v="15"/>
    <x v="0"/>
    <x v="1"/>
    <n v="70"/>
    <n v="1.1000000000000001"/>
    <n v="1.1000000000000001"/>
  </r>
  <r>
    <x v="0"/>
    <d v="2024-03-21T00:00:00"/>
    <s v="Day 1"/>
    <x v="43"/>
    <x v="7"/>
    <x v="35"/>
    <x v="4"/>
    <x v="15"/>
    <x v="0"/>
    <x v="1"/>
    <n v="125"/>
    <n v="8.1"/>
    <n v="8.1"/>
  </r>
  <r>
    <x v="0"/>
    <d v="2024-03-21T00:00:00"/>
    <s v="Day 1"/>
    <x v="43"/>
    <x v="7"/>
    <x v="35"/>
    <x v="4"/>
    <x v="15"/>
    <x v="0"/>
    <x v="1"/>
    <n v="76"/>
    <n v="1.4"/>
    <n v="1.4"/>
  </r>
  <r>
    <x v="0"/>
    <d v="2024-03-21T00:00:00"/>
    <s v="Day 1"/>
    <x v="43"/>
    <x v="7"/>
    <x v="35"/>
    <x v="4"/>
    <x v="15"/>
    <x v="0"/>
    <x v="1"/>
    <n v="89"/>
    <n v="2.5"/>
    <n v="2.5"/>
  </r>
  <r>
    <x v="0"/>
    <d v="2024-03-21T00:00:00"/>
    <s v="Day 1"/>
    <x v="44"/>
    <x v="38"/>
    <x v="36"/>
    <x v="2"/>
    <x v="8"/>
    <x v="0"/>
    <x v="0"/>
    <n v="108"/>
    <n v="5.6"/>
    <n v="5.6"/>
  </r>
  <r>
    <x v="0"/>
    <d v="2024-03-21T00:00:00"/>
    <s v="Day 1"/>
    <x v="45"/>
    <x v="39"/>
    <x v="37"/>
    <x v="2"/>
    <x v="15"/>
    <x v="0"/>
    <x v="2"/>
    <n v="77"/>
    <n v="1.6"/>
    <n v="1.6"/>
  </r>
  <r>
    <x v="0"/>
    <d v="2024-03-21T00:00:00"/>
    <s v="Day 1"/>
    <x v="45"/>
    <x v="39"/>
    <x v="37"/>
    <x v="2"/>
    <x v="15"/>
    <x v="0"/>
    <x v="1"/>
    <n v="80"/>
    <n v="1.7"/>
    <n v="1.7"/>
  </r>
  <r>
    <x v="0"/>
    <d v="2024-03-21T00:00:00"/>
    <s v="Day 1"/>
    <x v="46"/>
    <x v="40"/>
    <x v="38"/>
    <x v="2"/>
    <x v="8"/>
    <x v="0"/>
    <x v="1"/>
    <n v="73"/>
    <n v="1.2"/>
    <n v="1.2"/>
  </r>
  <r>
    <x v="0"/>
    <d v="2024-03-21T00:00:00"/>
    <s v="Day 1"/>
    <x v="46"/>
    <x v="40"/>
    <x v="38"/>
    <x v="2"/>
    <x v="8"/>
    <x v="0"/>
    <x v="1"/>
    <n v="100"/>
    <n v="3.7"/>
    <n v="3.7"/>
  </r>
  <r>
    <x v="0"/>
    <d v="2024-03-21T00:00:00"/>
    <s v="Day 1"/>
    <x v="47"/>
    <x v="37"/>
    <x v="39"/>
    <x v="4"/>
    <x v="8"/>
    <x v="0"/>
    <x v="1"/>
    <n v="103"/>
    <n v="4.0999999999999996"/>
    <n v="4.0999999999999996"/>
  </r>
  <r>
    <x v="0"/>
    <d v="2024-03-21T00:00:00"/>
    <s v="Day 1"/>
    <x v="47"/>
    <x v="37"/>
    <x v="39"/>
    <x v="4"/>
    <x v="8"/>
    <x v="0"/>
    <x v="0"/>
    <n v="130"/>
    <n v="10.7"/>
    <n v="10.7"/>
  </r>
  <r>
    <x v="0"/>
    <d v="2024-03-21T00:00:00"/>
    <s v="Day 1"/>
    <x v="48"/>
    <x v="41"/>
    <x v="36"/>
    <x v="2"/>
    <x v="8"/>
    <x v="0"/>
    <x v="3"/>
    <m/>
    <s v=""/>
    <s v=""/>
  </r>
  <r>
    <x v="0"/>
    <d v="2024-03-21T00:00:00"/>
    <s v="Day 1"/>
    <x v="49"/>
    <x v="42"/>
    <x v="40"/>
    <x v="4"/>
    <x v="10"/>
    <x v="0"/>
    <x v="7"/>
    <n v="92"/>
    <n v="14.4"/>
    <n v="14.4"/>
  </r>
  <r>
    <x v="0"/>
    <d v="2024-03-21T00:00:00"/>
    <s v="Day 1"/>
    <x v="49"/>
    <x v="42"/>
    <x v="40"/>
    <x v="4"/>
    <x v="10"/>
    <x v="0"/>
    <x v="1"/>
    <n v="112"/>
    <n v="5.5"/>
    <n v="5.5"/>
  </r>
  <r>
    <x v="0"/>
    <d v="2024-03-21T00:00:00"/>
    <s v="Day 1"/>
    <x v="49"/>
    <x v="42"/>
    <x v="40"/>
    <x v="4"/>
    <x v="10"/>
    <x v="0"/>
    <x v="0"/>
    <n v="66"/>
    <n v="1"/>
    <n v="1"/>
  </r>
  <r>
    <x v="0"/>
    <d v="2024-03-21T00:00:00"/>
    <s v="Day 1"/>
    <x v="49"/>
    <x v="42"/>
    <x v="40"/>
    <x v="4"/>
    <x v="10"/>
    <x v="0"/>
    <x v="0"/>
    <n v="108"/>
    <n v="5.6"/>
    <n v="5.6"/>
  </r>
  <r>
    <x v="0"/>
    <d v="2024-03-21T00:00:00"/>
    <s v="Day 1"/>
    <x v="50"/>
    <x v="43"/>
    <x v="41"/>
    <x v="4"/>
    <x v="10"/>
    <x v="0"/>
    <x v="0"/>
    <n v="128"/>
    <n v="10.1"/>
    <n v="10.1"/>
  </r>
  <r>
    <x v="0"/>
    <d v="2024-03-21T00:00:00"/>
    <s v="Day 1"/>
    <x v="50"/>
    <x v="43"/>
    <x v="41"/>
    <x v="4"/>
    <x v="10"/>
    <x v="0"/>
    <x v="0"/>
    <n v="123"/>
    <n v="8.8000000000000007"/>
    <n v="8.8000000000000007"/>
  </r>
  <r>
    <x v="0"/>
    <d v="2024-03-21T00:00:00"/>
    <s v="Day 1"/>
    <x v="50"/>
    <x v="43"/>
    <x v="41"/>
    <x v="4"/>
    <x v="10"/>
    <x v="0"/>
    <x v="1"/>
    <n v="115"/>
    <n v="6"/>
    <n v="6"/>
  </r>
  <r>
    <x v="0"/>
    <d v="2024-03-21T00:00:00"/>
    <s v="Day 1"/>
    <x v="50"/>
    <x v="43"/>
    <x v="41"/>
    <x v="4"/>
    <x v="10"/>
    <x v="0"/>
    <x v="1"/>
    <n v="87"/>
    <n v="2.2999999999999998"/>
    <n v="2.2999999999999998"/>
  </r>
  <r>
    <x v="0"/>
    <d v="2024-03-21T00:00:00"/>
    <s v="Day 1"/>
    <x v="50"/>
    <x v="43"/>
    <x v="41"/>
    <x v="4"/>
    <x v="10"/>
    <x v="0"/>
    <x v="1"/>
    <n v="98"/>
    <n v="3.4"/>
    <n v="3.4"/>
  </r>
  <r>
    <x v="0"/>
    <d v="2024-03-21T00:00:00"/>
    <s v="Day 1"/>
    <x v="50"/>
    <x v="43"/>
    <x v="41"/>
    <x v="4"/>
    <x v="10"/>
    <x v="0"/>
    <x v="1"/>
    <n v="108"/>
    <n v="4.8"/>
    <n v="4.8"/>
  </r>
  <r>
    <x v="0"/>
    <d v="2024-03-21T00:00:00"/>
    <s v="Day 1"/>
    <x v="51"/>
    <x v="44"/>
    <x v="42"/>
    <x v="4"/>
    <x v="10"/>
    <x v="0"/>
    <x v="1"/>
    <n v="76"/>
    <n v="1.4"/>
    <n v="1.4"/>
  </r>
  <r>
    <x v="0"/>
    <d v="2024-03-21T00:00:00"/>
    <s v="Day 1"/>
    <x v="51"/>
    <x v="44"/>
    <x v="42"/>
    <x v="4"/>
    <x v="10"/>
    <x v="0"/>
    <x v="1"/>
    <n v="81"/>
    <n v="1.8"/>
    <n v="1.8"/>
  </r>
  <r>
    <x v="0"/>
    <d v="2024-03-21T00:00:00"/>
    <s v="Day 1"/>
    <x v="51"/>
    <x v="44"/>
    <x v="42"/>
    <x v="4"/>
    <x v="10"/>
    <x v="0"/>
    <x v="1"/>
    <n v="75"/>
    <n v="1.3"/>
    <n v="1.3"/>
  </r>
  <r>
    <x v="0"/>
    <d v="2024-03-21T00:00:00"/>
    <s v="Day 1"/>
    <x v="51"/>
    <x v="44"/>
    <x v="42"/>
    <x v="4"/>
    <x v="10"/>
    <x v="0"/>
    <x v="0"/>
    <n v="69"/>
    <n v="1.2"/>
    <n v="1.2"/>
  </r>
  <r>
    <x v="0"/>
    <d v="2024-03-21T00:00:00"/>
    <s v="Day 1"/>
    <x v="52"/>
    <x v="45"/>
    <x v="43"/>
    <x v="4"/>
    <x v="16"/>
    <x v="0"/>
    <x v="2"/>
    <n v="69"/>
    <n v="1.2"/>
    <n v="1.2"/>
  </r>
  <r>
    <x v="0"/>
    <d v="2024-03-21T00:00:00"/>
    <s v="Day 1"/>
    <x v="52"/>
    <x v="45"/>
    <x v="43"/>
    <x v="4"/>
    <x v="16"/>
    <x v="0"/>
    <x v="1"/>
    <n v="87"/>
    <n v="2.2999999999999998"/>
    <n v="2.2999999999999998"/>
  </r>
  <r>
    <x v="0"/>
    <d v="2024-03-21T00:00:00"/>
    <s v="Day 1"/>
    <x v="52"/>
    <x v="45"/>
    <x v="43"/>
    <x v="4"/>
    <x v="16"/>
    <x v="0"/>
    <x v="1"/>
    <n v="82"/>
    <n v="1.9"/>
    <n v="1.9"/>
  </r>
  <r>
    <x v="0"/>
    <d v="2024-03-21T00:00:00"/>
    <s v="Day 1"/>
    <x v="52"/>
    <x v="45"/>
    <x v="43"/>
    <x v="4"/>
    <x v="16"/>
    <x v="0"/>
    <x v="1"/>
    <n v="90"/>
    <n v="2.6"/>
    <n v="2.6"/>
  </r>
  <r>
    <x v="0"/>
    <d v="2024-03-21T00:00:00"/>
    <s v="Day 1"/>
    <x v="52"/>
    <x v="45"/>
    <x v="43"/>
    <x v="4"/>
    <x v="16"/>
    <x v="0"/>
    <x v="1"/>
    <n v="96"/>
    <n v="3.2"/>
    <n v="3.2"/>
  </r>
  <r>
    <x v="0"/>
    <d v="2024-03-21T00:00:00"/>
    <s v="Day 1"/>
    <x v="52"/>
    <x v="45"/>
    <x v="43"/>
    <x v="4"/>
    <x v="16"/>
    <x v="0"/>
    <x v="1"/>
    <n v="72"/>
    <n v="1.2"/>
    <n v="1.2"/>
  </r>
  <r>
    <x v="0"/>
    <d v="2024-03-21T00:00:00"/>
    <s v="Day 1"/>
    <x v="52"/>
    <x v="45"/>
    <x v="43"/>
    <x v="4"/>
    <x v="16"/>
    <x v="0"/>
    <x v="1"/>
    <n v="113"/>
    <n v="5.7"/>
    <n v="5.7"/>
  </r>
  <r>
    <x v="0"/>
    <d v="2024-03-21T00:00:00"/>
    <s v="Day 1"/>
    <x v="52"/>
    <x v="45"/>
    <x v="43"/>
    <x v="4"/>
    <x v="16"/>
    <x v="0"/>
    <x v="1"/>
    <n v="109"/>
    <n v="5"/>
    <n v="5"/>
  </r>
  <r>
    <x v="0"/>
    <d v="2024-03-21T00:00:00"/>
    <s v="Day 1"/>
    <x v="52"/>
    <x v="45"/>
    <x v="43"/>
    <x v="4"/>
    <x v="16"/>
    <x v="0"/>
    <x v="1"/>
    <n v="85"/>
    <n v="2.1"/>
    <n v="2.1"/>
  </r>
  <r>
    <x v="0"/>
    <d v="2024-03-21T00:00:00"/>
    <s v="Day 1"/>
    <x v="52"/>
    <x v="45"/>
    <x v="43"/>
    <x v="4"/>
    <x v="16"/>
    <x v="0"/>
    <x v="1"/>
    <n v="93"/>
    <n v="2.9"/>
    <n v="2.9"/>
  </r>
  <r>
    <x v="0"/>
    <d v="2024-03-21T00:00:00"/>
    <s v="Day 1"/>
    <x v="53"/>
    <x v="46"/>
    <x v="44"/>
    <x v="2"/>
    <x v="10"/>
    <x v="0"/>
    <x v="1"/>
    <n v="78"/>
    <n v="1.5"/>
    <n v="1.5"/>
  </r>
  <r>
    <x v="0"/>
    <d v="2024-03-21T00:00:00"/>
    <s v="Day 1"/>
    <x v="53"/>
    <x v="46"/>
    <x v="44"/>
    <x v="2"/>
    <x v="10"/>
    <x v="0"/>
    <x v="1"/>
    <n v="108"/>
    <n v="4.8"/>
    <n v="4.8"/>
  </r>
  <r>
    <x v="0"/>
    <d v="2024-03-21T00:00:00"/>
    <s v="Day 1"/>
    <x v="53"/>
    <x v="46"/>
    <x v="44"/>
    <x v="2"/>
    <x v="10"/>
    <x v="0"/>
    <x v="1"/>
    <n v="74"/>
    <n v="1.3"/>
    <n v="1.3"/>
  </r>
  <r>
    <x v="0"/>
    <d v="2024-03-21T00:00:00"/>
    <s v="Day 1"/>
    <x v="53"/>
    <x v="46"/>
    <x v="44"/>
    <x v="2"/>
    <x v="10"/>
    <x v="0"/>
    <x v="2"/>
    <n v="65"/>
    <n v="1"/>
    <n v="1"/>
  </r>
  <r>
    <x v="0"/>
    <d v="2024-03-21T00:00:00"/>
    <s v="Day 1"/>
    <x v="53"/>
    <x v="46"/>
    <x v="44"/>
    <x v="2"/>
    <x v="10"/>
    <x v="0"/>
    <x v="0"/>
    <n v="127"/>
    <n v="9.8000000000000007"/>
    <n v="9.8000000000000007"/>
  </r>
  <r>
    <x v="0"/>
    <d v="2024-03-21T00:00:00"/>
    <s v="Day 1"/>
    <x v="53"/>
    <x v="46"/>
    <x v="44"/>
    <x v="2"/>
    <x v="10"/>
    <x v="0"/>
    <x v="0"/>
    <n v="79"/>
    <n v="1.9"/>
    <n v="1.9"/>
  </r>
  <r>
    <x v="0"/>
    <d v="2024-03-21T00:00:00"/>
    <s v="Day 1"/>
    <x v="53"/>
    <x v="46"/>
    <x v="44"/>
    <x v="2"/>
    <x v="10"/>
    <x v="0"/>
    <x v="0"/>
    <n v="125"/>
    <n v="9.3000000000000007"/>
    <n v="9.3000000000000007"/>
  </r>
  <r>
    <x v="0"/>
    <d v="2024-03-21T00:00:00"/>
    <s v="Day 1"/>
    <x v="54"/>
    <x v="47"/>
    <x v="45"/>
    <x v="4"/>
    <x v="10"/>
    <x v="0"/>
    <x v="0"/>
    <n v="98"/>
    <n v="4"/>
    <n v="4"/>
  </r>
  <r>
    <x v="0"/>
    <d v="2024-03-21T00:00:00"/>
    <s v="Day 1"/>
    <x v="54"/>
    <x v="47"/>
    <x v="45"/>
    <x v="4"/>
    <x v="10"/>
    <x v="0"/>
    <x v="8"/>
    <n v="40"/>
    <n v="1"/>
    <n v="1"/>
  </r>
  <r>
    <x v="0"/>
    <d v="2024-03-21T00:00:00"/>
    <s v="Day 1"/>
    <x v="54"/>
    <x v="47"/>
    <x v="45"/>
    <x v="4"/>
    <x v="10"/>
    <x v="0"/>
    <x v="2"/>
    <n v="84"/>
    <n v="2.2000000000000002"/>
    <n v="2.2000000000000002"/>
  </r>
  <r>
    <x v="0"/>
    <d v="2024-03-21T00:00:00"/>
    <s v="Day 1"/>
    <x v="54"/>
    <x v="47"/>
    <x v="45"/>
    <x v="4"/>
    <x v="10"/>
    <x v="0"/>
    <x v="1"/>
    <n v="75"/>
    <n v="1.3"/>
    <n v="1.3"/>
  </r>
  <r>
    <x v="0"/>
    <d v="2024-03-21T00:00:00"/>
    <s v="Day 1"/>
    <x v="54"/>
    <x v="47"/>
    <x v="45"/>
    <x v="4"/>
    <x v="10"/>
    <x v="0"/>
    <x v="1"/>
    <n v="87"/>
    <n v="2.2999999999999998"/>
    <n v="2.2999999999999998"/>
  </r>
  <r>
    <x v="0"/>
    <d v="2024-03-21T00:00:00"/>
    <s v="Day 1"/>
    <x v="54"/>
    <x v="47"/>
    <x v="45"/>
    <x v="4"/>
    <x v="10"/>
    <x v="0"/>
    <x v="1"/>
    <n v="97"/>
    <n v="3.3"/>
    <n v="3.3"/>
  </r>
  <r>
    <x v="0"/>
    <d v="2024-03-21T00:00:00"/>
    <s v="Day 1"/>
    <x v="54"/>
    <x v="47"/>
    <x v="45"/>
    <x v="4"/>
    <x v="10"/>
    <x v="0"/>
    <x v="1"/>
    <n v="108"/>
    <n v="4.8"/>
    <n v="4.8"/>
  </r>
  <r>
    <x v="0"/>
    <d v="2024-03-21T00:00:00"/>
    <s v="Day 1"/>
    <x v="55"/>
    <x v="48"/>
    <x v="43"/>
    <x v="3"/>
    <x v="10"/>
    <x v="0"/>
    <x v="1"/>
    <n v="108"/>
    <n v="4.8"/>
    <n v="4.8"/>
  </r>
  <r>
    <x v="0"/>
    <d v="2024-03-21T00:00:00"/>
    <s v="Day 1"/>
    <x v="55"/>
    <x v="48"/>
    <x v="43"/>
    <x v="3"/>
    <x v="10"/>
    <x v="0"/>
    <x v="1"/>
    <n v="112"/>
    <n v="5.5"/>
    <n v="5.5"/>
  </r>
  <r>
    <x v="0"/>
    <d v="2024-03-21T00:00:00"/>
    <s v="Day 1"/>
    <x v="55"/>
    <x v="48"/>
    <x v="43"/>
    <x v="3"/>
    <x v="10"/>
    <x v="0"/>
    <x v="1"/>
    <n v="101"/>
    <n v="3.8"/>
    <n v="3.8"/>
  </r>
  <r>
    <x v="0"/>
    <d v="2024-03-21T00:00:00"/>
    <s v="Day 1"/>
    <x v="55"/>
    <x v="48"/>
    <x v="43"/>
    <x v="3"/>
    <x v="10"/>
    <x v="0"/>
    <x v="1"/>
    <n v="80"/>
    <n v="1.7"/>
    <n v="1.7"/>
  </r>
  <r>
    <x v="0"/>
    <d v="2024-03-21T00:00:00"/>
    <s v="Day 1"/>
    <x v="55"/>
    <x v="48"/>
    <x v="43"/>
    <x v="3"/>
    <x v="10"/>
    <x v="0"/>
    <x v="0"/>
    <n v="124"/>
    <n v="9.1"/>
    <n v="9.1"/>
  </r>
  <r>
    <x v="0"/>
    <d v="2024-03-21T00:00:00"/>
    <s v="Day 1"/>
    <x v="55"/>
    <x v="48"/>
    <x v="43"/>
    <x v="3"/>
    <x v="10"/>
    <x v="0"/>
    <x v="0"/>
    <n v="171"/>
    <n v="27.3"/>
    <n v="27.3"/>
  </r>
  <r>
    <x v="0"/>
    <d v="2024-03-21T00:00:00"/>
    <s v="Day 1"/>
    <x v="56"/>
    <x v="49"/>
    <x v="43"/>
    <x v="0"/>
    <x v="10"/>
    <x v="0"/>
    <x v="7"/>
    <n v="49"/>
    <n v="2.1"/>
    <n v="2.1"/>
  </r>
  <r>
    <x v="0"/>
    <d v="2024-03-21T00:00:00"/>
    <s v="Day 1"/>
    <x v="56"/>
    <x v="49"/>
    <x v="43"/>
    <x v="0"/>
    <x v="10"/>
    <x v="0"/>
    <x v="0"/>
    <n v="107"/>
    <n v="5.5"/>
    <n v="5.5"/>
  </r>
  <r>
    <x v="0"/>
    <d v="2024-03-21T00:00:00"/>
    <s v="Day 1"/>
    <x v="56"/>
    <x v="49"/>
    <x v="43"/>
    <x v="0"/>
    <x v="10"/>
    <x v="0"/>
    <x v="0"/>
    <n v="151"/>
    <n v="17.8"/>
    <n v="17.8"/>
  </r>
  <r>
    <x v="0"/>
    <d v="2024-03-21T00:00:00"/>
    <s v="Day 1"/>
    <x v="57"/>
    <x v="50"/>
    <x v="46"/>
    <x v="11"/>
    <x v="10"/>
    <x v="0"/>
    <x v="3"/>
    <m/>
    <s v=""/>
    <s v=""/>
  </r>
  <r>
    <x v="0"/>
    <d v="2024-03-21T00:00:00"/>
    <s v="Day 1"/>
    <x v="58"/>
    <x v="51"/>
    <x v="47"/>
    <x v="9"/>
    <x v="17"/>
    <x v="0"/>
    <x v="0"/>
    <n v="80"/>
    <n v="2"/>
    <n v="2"/>
  </r>
  <r>
    <x v="0"/>
    <d v="2024-03-21T00:00:00"/>
    <s v="Day 1"/>
    <x v="58"/>
    <x v="51"/>
    <x v="47"/>
    <x v="9"/>
    <x v="17"/>
    <x v="0"/>
    <x v="0"/>
    <n v="84"/>
    <n v="2.4"/>
    <n v="2.4"/>
  </r>
  <r>
    <x v="0"/>
    <d v="2024-03-21T00:00:00"/>
    <s v="Day 1"/>
    <x v="59"/>
    <x v="52"/>
    <x v="48"/>
    <x v="9"/>
    <x v="14"/>
    <x v="0"/>
    <x v="0"/>
    <n v="82"/>
    <n v="2.2000000000000002"/>
    <n v="2.2000000000000002"/>
  </r>
  <r>
    <x v="0"/>
    <d v="2024-03-21T00:00:00"/>
    <s v="Day 1"/>
    <x v="60"/>
    <x v="53"/>
    <x v="49"/>
    <x v="0"/>
    <x v="17"/>
    <x v="0"/>
    <x v="0"/>
    <n v="93"/>
    <n v="3.4"/>
    <n v="3.4"/>
  </r>
  <r>
    <x v="0"/>
    <d v="2024-03-21T00:00:00"/>
    <s v="Day 1"/>
    <x v="60"/>
    <x v="53"/>
    <x v="49"/>
    <x v="0"/>
    <x v="17"/>
    <x v="0"/>
    <x v="8"/>
    <n v="40"/>
    <n v="1"/>
    <n v="1"/>
  </r>
  <r>
    <x v="0"/>
    <d v="2024-03-21T00:00:00"/>
    <s v="Day 1"/>
    <x v="60"/>
    <x v="53"/>
    <x v="49"/>
    <x v="0"/>
    <x v="17"/>
    <x v="0"/>
    <x v="2"/>
    <n v="81"/>
    <n v="1.9"/>
    <n v="1.9"/>
  </r>
  <r>
    <x v="0"/>
    <d v="2024-03-21T00:00:00"/>
    <s v="Day 1"/>
    <x v="61"/>
    <x v="54"/>
    <x v="47"/>
    <x v="1"/>
    <x v="17"/>
    <x v="0"/>
    <x v="1"/>
    <n v="98"/>
    <n v="3.4"/>
    <n v="3.4"/>
  </r>
  <r>
    <x v="0"/>
    <d v="2024-03-21T00:00:00"/>
    <s v="Day 1"/>
    <x v="61"/>
    <x v="54"/>
    <x v="47"/>
    <x v="1"/>
    <x v="17"/>
    <x v="0"/>
    <x v="1"/>
    <n v="72"/>
    <n v="1.2"/>
    <n v="1.2"/>
  </r>
  <r>
    <x v="0"/>
    <d v="2024-03-21T00:00:00"/>
    <s v="Day 1"/>
    <x v="62"/>
    <x v="55"/>
    <x v="47"/>
    <x v="2"/>
    <x v="17"/>
    <x v="0"/>
    <x v="1"/>
    <n v="106"/>
    <n v="4.5"/>
    <n v="4.5"/>
  </r>
  <r>
    <x v="0"/>
    <d v="2024-03-21T00:00:00"/>
    <s v="Day 1"/>
    <x v="62"/>
    <x v="55"/>
    <x v="47"/>
    <x v="2"/>
    <x v="17"/>
    <x v="0"/>
    <x v="1"/>
    <n v="81"/>
    <n v="1.8"/>
    <n v="1.8"/>
  </r>
  <r>
    <x v="0"/>
    <d v="2024-03-21T00:00:00"/>
    <s v="Day 1"/>
    <x v="62"/>
    <x v="55"/>
    <x v="47"/>
    <x v="2"/>
    <x v="17"/>
    <x v="0"/>
    <x v="1"/>
    <n v="77"/>
    <n v="1.5"/>
    <n v="1.5"/>
  </r>
  <r>
    <x v="0"/>
    <d v="2024-03-21T00:00:00"/>
    <s v="Day 1"/>
    <x v="62"/>
    <x v="55"/>
    <x v="47"/>
    <x v="2"/>
    <x v="17"/>
    <x v="0"/>
    <x v="1"/>
    <n v="72"/>
    <n v="1.2"/>
    <n v="1.2"/>
  </r>
  <r>
    <x v="0"/>
    <d v="2024-03-21T00:00:00"/>
    <s v="Day 1"/>
    <x v="63"/>
    <x v="56"/>
    <x v="50"/>
    <x v="2"/>
    <x v="14"/>
    <x v="0"/>
    <x v="1"/>
    <n v="125"/>
    <n v="8.1"/>
    <n v="8.1"/>
  </r>
  <r>
    <x v="0"/>
    <d v="2024-03-21T00:00:00"/>
    <s v="Day 1"/>
    <x v="63"/>
    <x v="56"/>
    <x v="50"/>
    <x v="2"/>
    <x v="14"/>
    <x v="0"/>
    <x v="1"/>
    <n v="84"/>
    <n v="2"/>
    <n v="2"/>
  </r>
  <r>
    <x v="0"/>
    <d v="2024-03-21T00:00:00"/>
    <s v="Day 1"/>
    <x v="63"/>
    <x v="56"/>
    <x v="50"/>
    <x v="2"/>
    <x v="14"/>
    <x v="0"/>
    <x v="1"/>
    <n v="94"/>
    <n v="3"/>
    <n v="3"/>
  </r>
  <r>
    <x v="0"/>
    <d v="2024-03-21T00:00:00"/>
    <s v="Day 1"/>
    <x v="63"/>
    <x v="56"/>
    <x v="50"/>
    <x v="2"/>
    <x v="14"/>
    <x v="0"/>
    <x v="1"/>
    <n v="80"/>
    <n v="1.7"/>
    <n v="1.7"/>
  </r>
  <r>
    <x v="0"/>
    <d v="2024-03-21T00:00:00"/>
    <s v="Day 1"/>
    <x v="63"/>
    <x v="56"/>
    <x v="50"/>
    <x v="2"/>
    <x v="14"/>
    <x v="0"/>
    <x v="1"/>
    <n v="70"/>
    <n v="1.1000000000000001"/>
    <n v="1.1000000000000001"/>
  </r>
  <r>
    <x v="0"/>
    <d v="2024-03-21T00:00:00"/>
    <s v="Day 1"/>
    <x v="63"/>
    <x v="56"/>
    <x v="50"/>
    <x v="2"/>
    <x v="14"/>
    <x v="0"/>
    <x v="1"/>
    <n v="87"/>
    <n v="2.2999999999999998"/>
    <n v="2.2999999999999998"/>
  </r>
  <r>
    <x v="0"/>
    <d v="2024-03-21T00:00:00"/>
    <s v="Day 1"/>
    <x v="63"/>
    <x v="56"/>
    <x v="50"/>
    <x v="2"/>
    <x v="14"/>
    <x v="0"/>
    <x v="0"/>
    <n v="159"/>
    <n v="21.3"/>
    <n v="21.3"/>
  </r>
  <r>
    <x v="0"/>
    <d v="2024-03-21T00:00:00"/>
    <s v="Day 1"/>
    <x v="64"/>
    <x v="36"/>
    <x v="51"/>
    <x v="4"/>
    <x v="14"/>
    <x v="0"/>
    <x v="1"/>
    <n v="74"/>
    <n v="1.3"/>
    <n v="1.3"/>
  </r>
  <r>
    <x v="0"/>
    <d v="2024-03-21T00:00:00"/>
    <s v="Day 1"/>
    <x v="64"/>
    <x v="36"/>
    <x v="51"/>
    <x v="4"/>
    <x v="14"/>
    <x v="0"/>
    <x v="1"/>
    <n v="84"/>
    <n v="2"/>
    <n v="2"/>
  </r>
  <r>
    <x v="0"/>
    <d v="2024-03-21T00:00:00"/>
    <s v="Day 1"/>
    <x v="64"/>
    <x v="36"/>
    <x v="51"/>
    <x v="4"/>
    <x v="14"/>
    <x v="0"/>
    <x v="1"/>
    <n v="89"/>
    <n v="2.5"/>
    <n v="2.5"/>
  </r>
  <r>
    <x v="0"/>
    <d v="2024-03-21T00:00:00"/>
    <s v="Day 1"/>
    <x v="64"/>
    <x v="36"/>
    <x v="51"/>
    <x v="4"/>
    <x v="14"/>
    <x v="0"/>
    <x v="1"/>
    <n v="118"/>
    <n v="6.6"/>
    <n v="6.6"/>
  </r>
  <r>
    <x v="0"/>
    <d v="2024-03-21T00:00:00"/>
    <s v="Day 1"/>
    <x v="64"/>
    <x v="36"/>
    <x v="51"/>
    <x v="4"/>
    <x v="14"/>
    <x v="0"/>
    <x v="1"/>
    <n v="75"/>
    <n v="1.3"/>
    <n v="1.3"/>
  </r>
  <r>
    <x v="0"/>
    <d v="2024-03-21T00:00:00"/>
    <s v="Day 1"/>
    <x v="65"/>
    <x v="57"/>
    <x v="52"/>
    <x v="2"/>
    <x v="14"/>
    <x v="0"/>
    <x v="2"/>
    <n v="81"/>
    <n v="1.9"/>
    <n v="1.9"/>
  </r>
  <r>
    <x v="0"/>
    <d v="2024-03-21T00:00:00"/>
    <s v="Day 1"/>
    <x v="65"/>
    <x v="57"/>
    <x v="52"/>
    <x v="2"/>
    <x v="14"/>
    <x v="0"/>
    <x v="0"/>
    <n v="132"/>
    <n v="11.2"/>
    <n v="11.2"/>
  </r>
  <r>
    <x v="0"/>
    <d v="2024-03-21T00:00:00"/>
    <s v="Day 1"/>
    <x v="66"/>
    <x v="58"/>
    <x v="53"/>
    <x v="2"/>
    <x v="14"/>
    <x v="0"/>
    <x v="0"/>
    <n v="107"/>
    <n v="5.5"/>
    <n v="5.5"/>
  </r>
  <r>
    <x v="0"/>
    <d v="2024-03-21T00:00:00"/>
    <s v="Day 1"/>
    <x v="66"/>
    <x v="58"/>
    <x v="53"/>
    <x v="2"/>
    <x v="14"/>
    <x v="0"/>
    <x v="1"/>
    <n v="106"/>
    <n v="4.5"/>
    <n v="4.5"/>
  </r>
  <r>
    <x v="0"/>
    <d v="2024-03-21T00:00:00"/>
    <s v="Day 1"/>
    <x v="66"/>
    <x v="58"/>
    <x v="53"/>
    <x v="2"/>
    <x v="14"/>
    <x v="0"/>
    <x v="1"/>
    <n v="129"/>
    <n v="9"/>
    <n v="9"/>
  </r>
  <r>
    <x v="0"/>
    <d v="2024-03-21T00:00:00"/>
    <s v="Day 1"/>
    <x v="66"/>
    <x v="58"/>
    <x v="53"/>
    <x v="2"/>
    <x v="14"/>
    <x v="0"/>
    <x v="1"/>
    <n v="85"/>
    <n v="2.1"/>
    <n v="2.1"/>
  </r>
  <r>
    <x v="0"/>
    <d v="2024-03-21T00:00:00"/>
    <s v="Day 1"/>
    <x v="66"/>
    <x v="58"/>
    <x v="53"/>
    <x v="2"/>
    <x v="14"/>
    <x v="0"/>
    <x v="1"/>
    <n v="107"/>
    <n v="4.7"/>
    <n v="4.7"/>
  </r>
  <r>
    <x v="0"/>
    <d v="2024-03-21T00:00:00"/>
    <s v="Day 1"/>
    <x v="66"/>
    <x v="58"/>
    <x v="53"/>
    <x v="2"/>
    <x v="14"/>
    <x v="0"/>
    <x v="1"/>
    <n v="100"/>
    <n v="3.7"/>
    <n v="3.7"/>
  </r>
  <r>
    <x v="0"/>
    <d v="2024-03-21T00:00:00"/>
    <s v="Day 1"/>
    <x v="67"/>
    <x v="59"/>
    <x v="48"/>
    <x v="2"/>
    <x v="14"/>
    <x v="0"/>
    <x v="3"/>
    <m/>
    <s v=""/>
    <s v=""/>
  </r>
  <r>
    <x v="0"/>
    <d v="2024-03-21T00:00:00"/>
    <s v="Day 1"/>
    <x v="68"/>
    <x v="60"/>
    <x v="54"/>
    <x v="1"/>
    <x v="9"/>
    <x v="0"/>
    <x v="1"/>
    <n v="112"/>
    <n v="5.5"/>
    <n v="5.5"/>
  </r>
  <r>
    <x v="0"/>
    <d v="2024-03-21T00:00:00"/>
    <s v="Day 1"/>
    <x v="68"/>
    <x v="60"/>
    <x v="54"/>
    <x v="1"/>
    <x v="9"/>
    <x v="0"/>
    <x v="1"/>
    <n v="87"/>
    <n v="2.2999999999999998"/>
    <n v="2.2999999999999998"/>
  </r>
  <r>
    <x v="0"/>
    <d v="2024-03-21T00:00:00"/>
    <s v="Day 1"/>
    <x v="68"/>
    <x v="60"/>
    <x v="54"/>
    <x v="1"/>
    <x v="9"/>
    <x v="0"/>
    <x v="0"/>
    <n v="86"/>
    <n v="2.6"/>
    <n v="2.6"/>
  </r>
  <r>
    <x v="0"/>
    <d v="2024-03-21T00:00:00"/>
    <s v="Day 1"/>
    <x v="68"/>
    <x v="60"/>
    <x v="54"/>
    <x v="1"/>
    <x v="9"/>
    <x v="0"/>
    <x v="0"/>
    <n v="137"/>
    <n v="12.8"/>
    <n v="12.8"/>
  </r>
  <r>
    <x v="0"/>
    <d v="2024-03-21T00:00:00"/>
    <s v="Day 1"/>
    <x v="68"/>
    <x v="60"/>
    <x v="54"/>
    <x v="1"/>
    <x v="9"/>
    <x v="0"/>
    <x v="0"/>
    <n v="178"/>
    <n v="31.3"/>
    <n v="31.3"/>
  </r>
  <r>
    <x v="0"/>
    <d v="2024-03-21T00:00:00"/>
    <s v="Day 1"/>
    <x v="68"/>
    <x v="60"/>
    <x v="54"/>
    <x v="1"/>
    <x v="9"/>
    <x v="0"/>
    <x v="0"/>
    <n v="145"/>
    <n v="15.5"/>
    <n v="15.5"/>
  </r>
  <r>
    <x v="0"/>
    <d v="2024-03-21T00:00:00"/>
    <s v="Day 1"/>
    <x v="68"/>
    <x v="60"/>
    <x v="54"/>
    <x v="1"/>
    <x v="9"/>
    <x v="0"/>
    <x v="0"/>
    <n v="164"/>
    <n v="23.6"/>
    <n v="23.6"/>
  </r>
  <r>
    <x v="0"/>
    <d v="2024-03-21T00:00:00"/>
    <s v="Day 1"/>
    <x v="68"/>
    <x v="60"/>
    <x v="54"/>
    <x v="1"/>
    <x v="9"/>
    <x v="0"/>
    <x v="0"/>
    <n v="136"/>
    <n v="12.4"/>
    <n v="12.4"/>
  </r>
  <r>
    <x v="0"/>
    <d v="2024-03-21T00:00:00"/>
    <s v="Day 1"/>
    <x v="69"/>
    <x v="61"/>
    <x v="55"/>
    <x v="1"/>
    <x v="9"/>
    <x v="0"/>
    <x v="3"/>
    <m/>
    <s v=""/>
    <s v=""/>
  </r>
  <r>
    <x v="0"/>
    <d v="2024-03-21T00:00:00"/>
    <s v="Day 1"/>
    <x v="70"/>
    <x v="62"/>
    <x v="56"/>
    <x v="4"/>
    <x v="9"/>
    <x v="0"/>
    <x v="1"/>
    <n v="125"/>
    <n v="8.1"/>
    <n v="8.1"/>
  </r>
  <r>
    <x v="0"/>
    <d v="2024-03-21T00:00:00"/>
    <s v="Day 1"/>
    <x v="70"/>
    <x v="62"/>
    <x v="56"/>
    <x v="4"/>
    <x v="9"/>
    <x v="0"/>
    <x v="1"/>
    <n v="96"/>
    <n v="3.2"/>
    <n v="3.2"/>
  </r>
  <r>
    <x v="0"/>
    <d v="2024-03-21T00:00:00"/>
    <s v="Day 1"/>
    <x v="70"/>
    <x v="62"/>
    <x v="56"/>
    <x v="4"/>
    <x v="9"/>
    <x v="0"/>
    <x v="1"/>
    <n v="89"/>
    <n v="2.5"/>
    <n v="2.5"/>
  </r>
  <r>
    <x v="0"/>
    <d v="2024-03-21T00:00:00"/>
    <s v="Day 1"/>
    <x v="70"/>
    <x v="62"/>
    <x v="56"/>
    <x v="4"/>
    <x v="9"/>
    <x v="0"/>
    <x v="1"/>
    <n v="93"/>
    <n v="2.9"/>
    <n v="2.9"/>
  </r>
  <r>
    <x v="0"/>
    <d v="2024-03-21T00:00:00"/>
    <s v="Day 1"/>
    <x v="70"/>
    <x v="62"/>
    <x v="56"/>
    <x v="4"/>
    <x v="9"/>
    <x v="0"/>
    <x v="1"/>
    <n v="113"/>
    <n v="5.7"/>
    <n v="5.7"/>
  </r>
  <r>
    <x v="0"/>
    <d v="2024-03-21T00:00:00"/>
    <s v="Day 1"/>
    <x v="71"/>
    <x v="63"/>
    <x v="54"/>
    <x v="3"/>
    <x v="9"/>
    <x v="0"/>
    <x v="9"/>
    <n v="46"/>
    <n v="1.8"/>
    <n v="1.8"/>
  </r>
  <r>
    <x v="0"/>
    <d v="2024-03-21T00:00:00"/>
    <s v="Day 1"/>
    <x v="71"/>
    <x v="63"/>
    <x v="54"/>
    <x v="3"/>
    <x v="9"/>
    <x v="0"/>
    <x v="0"/>
    <n v="99"/>
    <n v="4.2"/>
    <n v="4.2"/>
  </r>
  <r>
    <x v="0"/>
    <d v="2024-03-21T00:00:00"/>
    <s v="Day 1"/>
    <x v="71"/>
    <x v="63"/>
    <x v="54"/>
    <x v="3"/>
    <x v="9"/>
    <x v="0"/>
    <x v="1"/>
    <n v="90"/>
    <n v="2.6"/>
    <n v="2.6"/>
  </r>
  <r>
    <x v="0"/>
    <d v="2024-03-21T00:00:00"/>
    <s v="Day 1"/>
    <x v="71"/>
    <x v="63"/>
    <x v="54"/>
    <x v="3"/>
    <x v="9"/>
    <x v="0"/>
    <x v="1"/>
    <n v="115"/>
    <n v="6"/>
    <n v="6"/>
  </r>
  <r>
    <x v="0"/>
    <d v="2024-03-21T00:00:00"/>
    <s v="Day 1"/>
    <x v="71"/>
    <x v="63"/>
    <x v="54"/>
    <x v="3"/>
    <x v="9"/>
    <x v="0"/>
    <x v="1"/>
    <n v="82"/>
    <n v="1.9"/>
    <n v="1.9"/>
  </r>
  <r>
    <x v="0"/>
    <d v="2024-03-21T00:00:00"/>
    <s v="Day 1"/>
    <x v="71"/>
    <x v="63"/>
    <x v="54"/>
    <x v="3"/>
    <x v="9"/>
    <x v="0"/>
    <x v="1"/>
    <n v="78"/>
    <n v="1.5"/>
    <n v="1.5"/>
  </r>
  <r>
    <x v="0"/>
    <d v="2024-03-21T00:00:00"/>
    <s v="Day 1"/>
    <x v="71"/>
    <x v="63"/>
    <x v="54"/>
    <x v="3"/>
    <x v="9"/>
    <x v="0"/>
    <x v="1"/>
    <n v="74"/>
    <n v="1.3"/>
    <n v="1.3"/>
  </r>
  <r>
    <x v="0"/>
    <d v="2024-03-21T00:00:00"/>
    <s v="Day 1"/>
    <x v="71"/>
    <x v="63"/>
    <x v="54"/>
    <x v="3"/>
    <x v="9"/>
    <x v="0"/>
    <x v="1"/>
    <n v="94"/>
    <n v="3"/>
    <n v="3"/>
  </r>
  <r>
    <x v="0"/>
    <d v="2024-03-21T00:00:00"/>
    <s v="Day 1"/>
    <x v="72"/>
    <x v="64"/>
    <x v="57"/>
    <x v="2"/>
    <x v="9"/>
    <x v="0"/>
    <x v="0"/>
    <n v="99"/>
    <n v="4.2"/>
    <n v="4.2"/>
  </r>
  <r>
    <x v="0"/>
    <d v="2024-03-21T00:00:00"/>
    <s v="Day 1"/>
    <x v="72"/>
    <x v="64"/>
    <x v="57"/>
    <x v="2"/>
    <x v="9"/>
    <x v="0"/>
    <x v="0"/>
    <n v="144"/>
    <n v="15.1"/>
    <n v="15.1"/>
  </r>
  <r>
    <x v="0"/>
    <d v="2024-03-21T00:00:00"/>
    <s v="Day 1"/>
    <x v="72"/>
    <x v="64"/>
    <x v="57"/>
    <x v="2"/>
    <x v="9"/>
    <x v="0"/>
    <x v="4"/>
    <n v="206"/>
    <n v="123.7"/>
    <n v="123.7"/>
  </r>
  <r>
    <x v="0"/>
    <d v="2024-03-21T00:00:00"/>
    <s v="Day 1"/>
    <x v="72"/>
    <x v="64"/>
    <x v="57"/>
    <x v="2"/>
    <x v="9"/>
    <x v="0"/>
    <x v="10"/>
    <n v="162"/>
    <n v="58.3"/>
    <n v="58.3"/>
  </r>
  <r>
    <x v="0"/>
    <d v="2024-03-21T00:00:00"/>
    <s v="Day 1"/>
    <x v="72"/>
    <x v="64"/>
    <x v="57"/>
    <x v="2"/>
    <x v="9"/>
    <x v="0"/>
    <x v="7"/>
    <n v="108"/>
    <n v="23.5"/>
    <n v="23.5"/>
  </r>
  <r>
    <x v="0"/>
    <d v="2024-03-21T00:00:00"/>
    <s v="Day 1"/>
    <x v="73"/>
    <x v="65"/>
    <x v="54"/>
    <x v="4"/>
    <x v="9"/>
    <x v="0"/>
    <x v="6"/>
    <n v="71"/>
    <n v="2.9"/>
    <n v="2.9"/>
  </r>
  <r>
    <x v="0"/>
    <d v="2024-03-21T00:00:00"/>
    <s v="Day 1"/>
    <x v="73"/>
    <x v="65"/>
    <x v="54"/>
    <x v="4"/>
    <x v="9"/>
    <x v="0"/>
    <x v="6"/>
    <n v="65"/>
    <n v="2.2000000000000002"/>
    <n v="2.2000000000000002"/>
  </r>
  <r>
    <x v="0"/>
    <d v="2024-03-21T00:00:00"/>
    <s v="Day 1"/>
    <x v="73"/>
    <x v="65"/>
    <x v="54"/>
    <x v="4"/>
    <x v="9"/>
    <x v="0"/>
    <x v="0"/>
    <n v="116"/>
    <n v="7.2"/>
    <n v="7.2"/>
  </r>
  <r>
    <x v="0"/>
    <d v="2024-03-21T00:00:00"/>
    <s v="Day 1"/>
    <x v="73"/>
    <x v="65"/>
    <x v="54"/>
    <x v="4"/>
    <x v="9"/>
    <x v="0"/>
    <x v="0"/>
    <n v="96"/>
    <n v="3.8"/>
    <n v="3.8"/>
  </r>
  <r>
    <x v="0"/>
    <d v="2024-03-21T00:00:00"/>
    <s v="Day 1"/>
    <x v="74"/>
    <x v="66"/>
    <x v="58"/>
    <x v="3"/>
    <x v="9"/>
    <x v="0"/>
    <x v="0"/>
    <n v="100"/>
    <n v="4.3"/>
    <n v="4.3"/>
  </r>
  <r>
    <x v="0"/>
    <d v="2024-03-21T00:00:00"/>
    <s v="Day 1"/>
    <x v="74"/>
    <x v="66"/>
    <x v="58"/>
    <x v="3"/>
    <x v="9"/>
    <x v="0"/>
    <x v="0"/>
    <n v="107"/>
    <n v="5.5"/>
    <n v="5.5"/>
  </r>
  <r>
    <x v="0"/>
    <d v="2024-03-21T00:00:00"/>
    <s v="Day 1"/>
    <x v="74"/>
    <x v="66"/>
    <x v="58"/>
    <x v="3"/>
    <x v="9"/>
    <x v="0"/>
    <x v="0"/>
    <n v="101"/>
    <n v="4.5"/>
    <n v="4.5"/>
  </r>
  <r>
    <x v="0"/>
    <d v="2024-03-21T00:00:00"/>
    <s v="Day 1"/>
    <x v="74"/>
    <x v="66"/>
    <x v="58"/>
    <x v="3"/>
    <x v="9"/>
    <x v="0"/>
    <x v="0"/>
    <n v="160"/>
    <n v="21.7"/>
    <n v="21.7"/>
  </r>
  <r>
    <x v="0"/>
    <d v="2024-03-21T00:00:00"/>
    <s v="Day 1"/>
    <x v="74"/>
    <x v="66"/>
    <x v="58"/>
    <x v="3"/>
    <x v="9"/>
    <x v="0"/>
    <x v="0"/>
    <n v="71"/>
    <n v="1.3"/>
    <n v="1.3"/>
  </r>
  <r>
    <x v="0"/>
    <d v="2024-03-21T00:00:00"/>
    <s v="Day 1"/>
    <x v="74"/>
    <x v="66"/>
    <x v="58"/>
    <x v="3"/>
    <x v="9"/>
    <x v="0"/>
    <x v="6"/>
    <n v="86"/>
    <n v="5.0999999999999996"/>
    <n v="5.0999999999999996"/>
  </r>
  <r>
    <x v="0"/>
    <d v="2024-03-21T00:00:00"/>
    <s v="Day 1"/>
    <x v="74"/>
    <x v="66"/>
    <x v="58"/>
    <x v="3"/>
    <x v="9"/>
    <x v="0"/>
    <x v="1"/>
    <n v="109"/>
    <n v="5"/>
    <n v="5"/>
  </r>
  <r>
    <x v="0"/>
    <d v="2024-03-21T00:00:00"/>
    <s v="Day 1"/>
    <x v="74"/>
    <x v="66"/>
    <x v="58"/>
    <x v="3"/>
    <x v="9"/>
    <x v="0"/>
    <x v="1"/>
    <n v="76"/>
    <n v="1.4"/>
    <n v="1.4"/>
  </r>
  <r>
    <x v="0"/>
    <d v="2024-03-21T00:00:00"/>
    <s v="Day 1"/>
    <x v="75"/>
    <x v="67"/>
    <x v="59"/>
    <x v="2"/>
    <x v="18"/>
    <x v="0"/>
    <x v="1"/>
    <n v="84"/>
    <n v="2"/>
    <n v="2"/>
  </r>
  <r>
    <x v="0"/>
    <d v="2024-03-21T00:00:00"/>
    <s v="Day 1"/>
    <x v="75"/>
    <x v="67"/>
    <x v="59"/>
    <x v="2"/>
    <x v="18"/>
    <x v="0"/>
    <x v="1"/>
    <n v="106"/>
    <n v="4.5"/>
    <n v="4.5"/>
  </r>
  <r>
    <x v="0"/>
    <d v="2024-03-21T00:00:00"/>
    <s v="Day 1"/>
    <x v="75"/>
    <x v="67"/>
    <x v="59"/>
    <x v="2"/>
    <x v="18"/>
    <x v="0"/>
    <x v="1"/>
    <n v="82"/>
    <n v="1.9"/>
    <n v="1.9"/>
  </r>
  <r>
    <x v="0"/>
    <d v="2024-03-21T00:00:00"/>
    <s v="Day 1"/>
    <x v="75"/>
    <x v="67"/>
    <x v="59"/>
    <x v="2"/>
    <x v="18"/>
    <x v="0"/>
    <x v="1"/>
    <n v="110"/>
    <n v="5.2"/>
    <n v="5.2"/>
  </r>
  <r>
    <x v="0"/>
    <d v="2024-03-21T00:00:00"/>
    <s v="Day 1"/>
    <x v="75"/>
    <x v="67"/>
    <x v="59"/>
    <x v="2"/>
    <x v="18"/>
    <x v="0"/>
    <x v="1"/>
    <n v="91"/>
    <n v="2.7"/>
    <n v="2.7"/>
  </r>
  <r>
    <x v="0"/>
    <d v="2024-03-21T00:00:00"/>
    <s v="Day 1"/>
    <x v="75"/>
    <x v="67"/>
    <x v="59"/>
    <x v="2"/>
    <x v="18"/>
    <x v="0"/>
    <x v="1"/>
    <n v="79"/>
    <n v="1.6"/>
    <n v="1.6"/>
  </r>
  <r>
    <x v="0"/>
    <d v="2024-03-21T00:00:00"/>
    <s v="Day 1"/>
    <x v="75"/>
    <x v="67"/>
    <x v="59"/>
    <x v="2"/>
    <x v="18"/>
    <x v="0"/>
    <x v="1"/>
    <n v="96"/>
    <n v="3.2"/>
    <n v="3.2"/>
  </r>
  <r>
    <x v="0"/>
    <d v="2024-03-21T00:00:00"/>
    <s v="Day 1"/>
    <x v="75"/>
    <x v="67"/>
    <x v="59"/>
    <x v="2"/>
    <x v="18"/>
    <x v="0"/>
    <x v="1"/>
    <n v="97"/>
    <n v="3.3"/>
    <n v="3.3"/>
  </r>
  <r>
    <x v="0"/>
    <d v="2024-03-21T00:00:00"/>
    <s v="Day 1"/>
    <x v="75"/>
    <x v="67"/>
    <x v="59"/>
    <x v="2"/>
    <x v="18"/>
    <x v="0"/>
    <x v="2"/>
    <n v="86"/>
    <n v="2.2999999999999998"/>
    <n v="2.2999999999999998"/>
  </r>
  <r>
    <x v="0"/>
    <d v="2024-03-21T00:00:00"/>
    <s v="Day 1"/>
    <x v="75"/>
    <x v="67"/>
    <x v="59"/>
    <x v="2"/>
    <x v="18"/>
    <x v="0"/>
    <x v="0"/>
    <n v="92"/>
    <n v="3.3"/>
    <n v="3.3"/>
  </r>
  <r>
    <x v="0"/>
    <d v="2024-03-21T00:00:00"/>
    <s v="Day 1"/>
    <x v="75"/>
    <x v="67"/>
    <x v="59"/>
    <x v="2"/>
    <x v="18"/>
    <x v="0"/>
    <x v="0"/>
    <n v="88"/>
    <n v="2.8"/>
    <n v="2.8"/>
  </r>
  <r>
    <x v="0"/>
    <d v="2024-03-21T00:00:00"/>
    <s v="Day 1"/>
    <x v="75"/>
    <x v="67"/>
    <x v="59"/>
    <x v="2"/>
    <x v="18"/>
    <x v="0"/>
    <x v="0"/>
    <n v="89"/>
    <n v="2.9"/>
    <n v="2.9"/>
  </r>
  <r>
    <x v="0"/>
    <d v="2024-03-21T00:00:00"/>
    <s v="Day 1"/>
    <x v="75"/>
    <x v="67"/>
    <x v="59"/>
    <x v="2"/>
    <x v="18"/>
    <x v="0"/>
    <x v="0"/>
    <n v="75"/>
    <n v="1.6"/>
    <n v="1.6"/>
  </r>
  <r>
    <x v="0"/>
    <d v="2024-03-21T00:00:00"/>
    <s v="Day 1"/>
    <x v="75"/>
    <x v="67"/>
    <x v="59"/>
    <x v="2"/>
    <x v="18"/>
    <x v="0"/>
    <x v="0"/>
    <n v="98"/>
    <n v="4"/>
    <n v="4"/>
  </r>
  <r>
    <x v="0"/>
    <d v="2024-03-21T00:00:00"/>
    <s v="Day 1"/>
    <x v="75"/>
    <x v="67"/>
    <x v="59"/>
    <x v="2"/>
    <x v="18"/>
    <x v="0"/>
    <x v="0"/>
    <n v="84"/>
    <n v="2.4"/>
    <n v="2.4"/>
  </r>
  <r>
    <x v="0"/>
    <d v="2024-03-21T00:00:00"/>
    <s v="Day 1"/>
    <x v="76"/>
    <x v="68"/>
    <x v="54"/>
    <x v="3"/>
    <x v="9"/>
    <x v="1"/>
    <x v="3"/>
    <n v="47"/>
    <n v="1.1000000000000001"/>
    <n v="1.1000000000000001"/>
  </r>
  <r>
    <x v="0"/>
    <d v="2024-03-21T00:00:00"/>
    <s v="Day 1"/>
    <x v="76"/>
    <x v="68"/>
    <x v="54"/>
    <x v="3"/>
    <x v="9"/>
    <x v="0"/>
    <x v="0"/>
    <n v="98"/>
    <n v="4"/>
    <n v="4"/>
  </r>
  <r>
    <x v="0"/>
    <d v="2024-03-21T00:00:00"/>
    <s v="Day 1"/>
    <x v="76"/>
    <x v="68"/>
    <x v="54"/>
    <x v="3"/>
    <x v="9"/>
    <x v="0"/>
    <x v="0"/>
    <n v="97"/>
    <n v="3.9"/>
    <n v="3.9"/>
  </r>
  <r>
    <x v="0"/>
    <d v="2024-03-21T00:00:00"/>
    <s v="Day 1"/>
    <x v="76"/>
    <x v="68"/>
    <x v="54"/>
    <x v="3"/>
    <x v="9"/>
    <x v="0"/>
    <x v="0"/>
    <n v="88"/>
    <n v="2.8"/>
    <n v="2.8"/>
  </r>
  <r>
    <x v="0"/>
    <d v="2024-03-21T00:00:00"/>
    <s v="Day 1"/>
    <x v="76"/>
    <x v="68"/>
    <x v="54"/>
    <x v="3"/>
    <x v="9"/>
    <x v="0"/>
    <x v="1"/>
    <n v="109"/>
    <n v="5"/>
    <n v="5"/>
  </r>
  <r>
    <x v="0"/>
    <d v="2024-03-21T00:00:00"/>
    <s v="Day 1"/>
    <x v="76"/>
    <x v="68"/>
    <x v="54"/>
    <x v="3"/>
    <x v="9"/>
    <x v="0"/>
    <x v="1"/>
    <n v="110"/>
    <n v="5.2"/>
    <n v="5.2"/>
  </r>
  <r>
    <x v="0"/>
    <d v="2024-03-21T00:00:00"/>
    <s v="Day 1"/>
    <x v="76"/>
    <x v="68"/>
    <x v="54"/>
    <x v="3"/>
    <x v="9"/>
    <x v="0"/>
    <x v="1"/>
    <n v="91"/>
    <n v="2.7"/>
    <n v="2.7"/>
  </r>
  <r>
    <x v="0"/>
    <d v="2024-03-21T00:00:00"/>
    <s v="Day 1"/>
    <x v="76"/>
    <x v="68"/>
    <x v="54"/>
    <x v="3"/>
    <x v="9"/>
    <x v="0"/>
    <x v="1"/>
    <n v="93"/>
    <n v="2.9"/>
    <n v="2.9"/>
  </r>
  <r>
    <x v="0"/>
    <d v="2024-03-21T00:00:00"/>
    <s v="Day 1"/>
    <x v="76"/>
    <x v="68"/>
    <x v="54"/>
    <x v="3"/>
    <x v="9"/>
    <x v="0"/>
    <x v="1"/>
    <n v="112"/>
    <n v="5.5"/>
    <n v="5.5"/>
  </r>
  <r>
    <x v="0"/>
    <d v="2024-03-21T00:00:00"/>
    <s v="Day 1"/>
    <x v="76"/>
    <x v="68"/>
    <x v="54"/>
    <x v="3"/>
    <x v="9"/>
    <x v="0"/>
    <x v="1"/>
    <n v="76"/>
    <n v="1.4"/>
    <n v="1.4"/>
  </r>
  <r>
    <x v="0"/>
    <d v="2024-03-21T00:00:00"/>
    <s v="Day 1"/>
    <x v="76"/>
    <x v="68"/>
    <x v="54"/>
    <x v="3"/>
    <x v="9"/>
    <x v="0"/>
    <x v="1"/>
    <n v="103"/>
    <n v="4.0999999999999996"/>
    <n v="4.0999999999999996"/>
  </r>
  <r>
    <x v="0"/>
    <d v="2024-03-21T00:00:00"/>
    <s v="Day 1"/>
    <x v="76"/>
    <x v="68"/>
    <x v="54"/>
    <x v="3"/>
    <x v="9"/>
    <x v="0"/>
    <x v="1"/>
    <n v="109"/>
    <n v="5"/>
    <n v="5"/>
  </r>
  <r>
    <x v="0"/>
    <d v="2024-03-21T00:00:00"/>
    <s v="Day 1"/>
    <x v="76"/>
    <x v="68"/>
    <x v="54"/>
    <x v="3"/>
    <x v="9"/>
    <x v="0"/>
    <x v="1"/>
    <n v="114"/>
    <n v="5.8"/>
    <n v="5.8"/>
  </r>
  <r>
    <x v="0"/>
    <d v="2024-03-21T00:00:00"/>
    <s v="Day 1"/>
    <x v="76"/>
    <x v="68"/>
    <x v="54"/>
    <x v="3"/>
    <x v="9"/>
    <x v="0"/>
    <x v="1"/>
    <n v="100"/>
    <n v="3.7"/>
    <n v="3.7"/>
  </r>
  <r>
    <x v="0"/>
    <d v="2024-03-21T00:00:00"/>
    <s v="Day 1"/>
    <x v="76"/>
    <x v="68"/>
    <x v="54"/>
    <x v="3"/>
    <x v="9"/>
    <x v="0"/>
    <x v="1"/>
    <n v="94"/>
    <n v="3"/>
    <n v="3"/>
  </r>
  <r>
    <x v="0"/>
    <d v="2024-03-21T00:00:00"/>
    <s v="Day 1"/>
    <x v="77"/>
    <x v="34"/>
    <x v="60"/>
    <x v="4"/>
    <x v="3"/>
    <x v="0"/>
    <x v="0"/>
    <n v="114"/>
    <n v="6.8"/>
    <n v="6.8"/>
  </r>
  <r>
    <x v="0"/>
    <d v="2024-03-21T00:00:00"/>
    <s v="Day 1"/>
    <x v="77"/>
    <x v="34"/>
    <x v="60"/>
    <x v="4"/>
    <x v="3"/>
    <x v="0"/>
    <x v="0"/>
    <n v="145"/>
    <n v="15.5"/>
    <n v="15.5"/>
  </r>
  <r>
    <x v="0"/>
    <d v="2024-03-21T00:00:00"/>
    <s v="Day 1"/>
    <x v="78"/>
    <x v="69"/>
    <x v="61"/>
    <x v="2"/>
    <x v="3"/>
    <x v="0"/>
    <x v="1"/>
    <n v="105"/>
    <n v="4.4000000000000004"/>
    <n v="4.4000000000000004"/>
  </r>
  <r>
    <x v="0"/>
    <d v="2024-03-21T00:00:00"/>
    <s v="Day 1"/>
    <x v="78"/>
    <x v="69"/>
    <x v="61"/>
    <x v="2"/>
    <x v="3"/>
    <x v="0"/>
    <x v="1"/>
    <n v="82"/>
    <n v="1.9"/>
    <n v="1.9"/>
  </r>
  <r>
    <x v="0"/>
    <d v="2024-03-21T00:00:00"/>
    <s v="Day 1"/>
    <x v="78"/>
    <x v="69"/>
    <x v="61"/>
    <x v="2"/>
    <x v="3"/>
    <x v="0"/>
    <x v="1"/>
    <n v="95"/>
    <n v="3.1"/>
    <n v="3.1"/>
  </r>
  <r>
    <x v="0"/>
    <d v="2024-03-21T00:00:00"/>
    <s v="Day 1"/>
    <x v="78"/>
    <x v="69"/>
    <x v="61"/>
    <x v="2"/>
    <x v="3"/>
    <x v="0"/>
    <x v="1"/>
    <n v="97"/>
    <n v="3.3"/>
    <n v="3.3"/>
  </r>
  <r>
    <x v="0"/>
    <d v="2024-03-21T00:00:00"/>
    <s v="Day 1"/>
    <x v="78"/>
    <x v="69"/>
    <x v="61"/>
    <x v="2"/>
    <x v="3"/>
    <x v="0"/>
    <x v="1"/>
    <n v="91"/>
    <n v="2.7"/>
    <n v="2.7"/>
  </r>
  <r>
    <x v="0"/>
    <d v="2024-03-21T00:00:00"/>
    <s v="Day 1"/>
    <x v="79"/>
    <x v="70"/>
    <x v="62"/>
    <x v="4"/>
    <x v="3"/>
    <x v="0"/>
    <x v="1"/>
    <n v="77"/>
    <n v="1.5"/>
    <n v="1.5"/>
  </r>
  <r>
    <x v="0"/>
    <d v="2024-03-21T00:00:00"/>
    <s v="Day 1"/>
    <x v="79"/>
    <x v="70"/>
    <x v="62"/>
    <x v="4"/>
    <x v="3"/>
    <x v="0"/>
    <x v="1"/>
    <n v="111"/>
    <n v="5.3"/>
    <n v="5.3"/>
  </r>
  <r>
    <x v="0"/>
    <d v="2024-03-21T00:00:00"/>
    <s v="Day 1"/>
    <x v="79"/>
    <x v="70"/>
    <x v="62"/>
    <x v="4"/>
    <x v="3"/>
    <x v="0"/>
    <x v="1"/>
    <n v="94"/>
    <n v="3"/>
    <n v="3"/>
  </r>
  <r>
    <x v="0"/>
    <d v="2024-03-21T00:00:00"/>
    <s v="Day 1"/>
    <x v="80"/>
    <x v="71"/>
    <x v="63"/>
    <x v="4"/>
    <x v="10"/>
    <x v="0"/>
    <x v="1"/>
    <n v="108"/>
    <n v="4.8"/>
    <n v="4.8"/>
  </r>
  <r>
    <x v="0"/>
    <d v="2024-03-21T00:00:00"/>
    <s v="Day 1"/>
    <x v="80"/>
    <x v="71"/>
    <x v="63"/>
    <x v="4"/>
    <x v="10"/>
    <x v="0"/>
    <x v="1"/>
    <n v="110"/>
    <n v="5.2"/>
    <n v="5.2"/>
  </r>
  <r>
    <x v="0"/>
    <d v="2024-03-21T00:00:00"/>
    <s v="Day 1"/>
    <x v="80"/>
    <x v="71"/>
    <x v="63"/>
    <x v="4"/>
    <x v="10"/>
    <x v="0"/>
    <x v="1"/>
    <n v="96"/>
    <n v="3.2"/>
    <n v="3.2"/>
  </r>
  <r>
    <x v="0"/>
    <d v="2024-03-21T00:00:00"/>
    <s v="Day 1"/>
    <x v="80"/>
    <x v="71"/>
    <x v="63"/>
    <x v="4"/>
    <x v="10"/>
    <x v="0"/>
    <x v="1"/>
    <n v="84"/>
    <n v="2"/>
    <n v="2"/>
  </r>
  <r>
    <x v="0"/>
    <d v="2024-03-21T00:00:00"/>
    <s v="Day 1"/>
    <x v="80"/>
    <x v="71"/>
    <x v="63"/>
    <x v="4"/>
    <x v="10"/>
    <x v="0"/>
    <x v="1"/>
    <n v="96"/>
    <n v="3.2"/>
    <n v="3.2"/>
  </r>
  <r>
    <x v="0"/>
    <d v="2024-03-21T00:00:00"/>
    <s v="Day 1"/>
    <x v="80"/>
    <x v="71"/>
    <x v="63"/>
    <x v="4"/>
    <x v="10"/>
    <x v="0"/>
    <x v="0"/>
    <n v="114"/>
    <n v="6.8"/>
    <n v="6.8"/>
  </r>
  <r>
    <x v="0"/>
    <d v="2024-03-21T00:00:00"/>
    <s v="Day 1"/>
    <x v="81"/>
    <x v="72"/>
    <x v="64"/>
    <x v="2"/>
    <x v="3"/>
    <x v="0"/>
    <x v="1"/>
    <n v="107"/>
    <n v="4.7"/>
    <n v="4.7"/>
  </r>
  <r>
    <x v="0"/>
    <d v="2024-03-21T00:00:00"/>
    <s v="Day 1"/>
    <x v="82"/>
    <x v="73"/>
    <x v="36"/>
    <x v="4"/>
    <x v="3"/>
    <x v="0"/>
    <x v="0"/>
    <n v="155"/>
    <n v="19.5"/>
    <n v="19.5"/>
  </r>
  <r>
    <x v="0"/>
    <d v="2024-03-21T00:00:00"/>
    <s v="Day 1"/>
    <x v="82"/>
    <x v="73"/>
    <x v="36"/>
    <x v="4"/>
    <x v="3"/>
    <x v="0"/>
    <x v="1"/>
    <n v="107"/>
    <n v="4.7"/>
    <n v="4.7"/>
  </r>
  <r>
    <x v="0"/>
    <d v="2024-03-21T00:00:00"/>
    <s v="Day 1"/>
    <x v="83"/>
    <x v="74"/>
    <x v="65"/>
    <x v="4"/>
    <x v="3"/>
    <x v="0"/>
    <x v="4"/>
    <n v="166"/>
    <n v="62.8"/>
    <n v="62.8"/>
  </r>
  <r>
    <x v="0"/>
    <d v="2024-03-21T00:00:00"/>
    <s v="Day 1"/>
    <x v="83"/>
    <x v="74"/>
    <x v="65"/>
    <x v="4"/>
    <x v="3"/>
    <x v="0"/>
    <x v="0"/>
    <n v="141"/>
    <n v="14.1"/>
    <n v="14.1"/>
  </r>
  <r>
    <x v="0"/>
    <d v="2024-03-21T00:00:00"/>
    <s v="Day 1"/>
    <x v="83"/>
    <x v="74"/>
    <x v="65"/>
    <x v="4"/>
    <x v="3"/>
    <x v="0"/>
    <x v="0"/>
    <n v="125"/>
    <n v="9.3000000000000007"/>
    <n v="9.3000000000000007"/>
  </r>
  <r>
    <x v="0"/>
    <d v="2024-03-21T00:00:00"/>
    <s v="Day 1"/>
    <x v="83"/>
    <x v="74"/>
    <x v="65"/>
    <x v="4"/>
    <x v="3"/>
    <x v="0"/>
    <x v="0"/>
    <n v="109"/>
    <n v="5.8"/>
    <n v="5.8"/>
  </r>
  <r>
    <x v="0"/>
    <d v="2024-03-21T00:00:00"/>
    <s v="Day 1"/>
    <x v="84"/>
    <x v="75"/>
    <x v="36"/>
    <x v="6"/>
    <x v="3"/>
    <x v="0"/>
    <x v="0"/>
    <n v="87"/>
    <n v="2.7"/>
    <n v="2.7"/>
  </r>
  <r>
    <x v="0"/>
    <d v="2024-03-21T00:00:00"/>
    <s v="Day 1"/>
    <x v="85"/>
    <x v="76"/>
    <x v="66"/>
    <x v="9"/>
    <x v="3"/>
    <x v="0"/>
    <x v="0"/>
    <n v="159"/>
    <n v="21.3"/>
    <n v="21.3"/>
  </r>
  <r>
    <x v="0"/>
    <d v="2024-03-21T00:00:00"/>
    <s v="Day 1"/>
    <x v="85"/>
    <x v="76"/>
    <x v="66"/>
    <x v="9"/>
    <x v="3"/>
    <x v="0"/>
    <x v="0"/>
    <n v="138"/>
    <n v="13.1"/>
    <n v="13.1"/>
  </r>
  <r>
    <x v="0"/>
    <d v="2024-03-21T00:00:00"/>
    <s v="Day 1"/>
    <x v="85"/>
    <x v="76"/>
    <x v="66"/>
    <x v="9"/>
    <x v="3"/>
    <x v="0"/>
    <x v="0"/>
    <n v="127"/>
    <n v="9.8000000000000007"/>
    <n v="9.8000000000000007"/>
  </r>
  <r>
    <x v="0"/>
    <d v="2024-03-21T00:00:00"/>
    <s v="Day 1"/>
    <x v="85"/>
    <x v="76"/>
    <x v="66"/>
    <x v="9"/>
    <x v="3"/>
    <x v="0"/>
    <x v="0"/>
    <n v="131"/>
    <n v="10.9"/>
    <n v="10.9"/>
  </r>
  <r>
    <x v="0"/>
    <d v="2024-03-21T00:00:00"/>
    <s v="Day 1"/>
    <x v="86"/>
    <x v="77"/>
    <x v="61"/>
    <x v="9"/>
    <x v="3"/>
    <x v="0"/>
    <x v="0"/>
    <n v="138"/>
    <n v="13.1"/>
    <n v="13.1"/>
  </r>
  <r>
    <x v="0"/>
    <d v="2024-03-21T00:00:00"/>
    <s v="Day 1"/>
    <x v="86"/>
    <x v="77"/>
    <x v="61"/>
    <x v="9"/>
    <x v="3"/>
    <x v="0"/>
    <x v="7"/>
    <n v="52"/>
    <n v="2.5"/>
    <n v="2.5"/>
  </r>
  <r>
    <x v="0"/>
    <d v="2024-03-21T00:00:00"/>
    <s v="Day 1"/>
    <x v="87"/>
    <x v="78"/>
    <x v="67"/>
    <x v="9"/>
    <x v="3"/>
    <x v="0"/>
    <x v="3"/>
    <m/>
    <s v=""/>
    <s v=""/>
  </r>
  <r>
    <x v="0"/>
    <d v="2024-03-21T00:00:00"/>
    <s v="Day 1"/>
    <x v="88"/>
    <x v="79"/>
    <x v="61"/>
    <x v="9"/>
    <x v="3"/>
    <x v="0"/>
    <x v="3"/>
    <m/>
    <s v=""/>
    <s v=""/>
  </r>
  <r>
    <x v="0"/>
    <d v="2024-03-21T00:00:00"/>
    <s v="Day 1"/>
    <x v="89"/>
    <x v="80"/>
    <x v="68"/>
    <x v="2"/>
    <x v="4"/>
    <x v="0"/>
    <x v="2"/>
    <n v="81"/>
    <n v="1.9"/>
    <n v="1.9"/>
  </r>
  <r>
    <x v="0"/>
    <d v="2024-03-21T00:00:00"/>
    <s v="Day 1"/>
    <x v="89"/>
    <x v="80"/>
    <x v="68"/>
    <x v="2"/>
    <x v="4"/>
    <x v="0"/>
    <x v="0"/>
    <n v="100"/>
    <n v="4.3"/>
    <n v="4.3"/>
  </r>
  <r>
    <x v="0"/>
    <d v="2024-03-21T00:00:00"/>
    <s v="Day 1"/>
    <x v="90"/>
    <x v="81"/>
    <x v="69"/>
    <x v="2"/>
    <x v="4"/>
    <x v="0"/>
    <x v="1"/>
    <n v="105"/>
    <n v="4.4000000000000004"/>
    <n v="4.4000000000000004"/>
  </r>
  <r>
    <x v="0"/>
    <d v="2024-03-21T00:00:00"/>
    <s v="Day 1"/>
    <x v="90"/>
    <x v="81"/>
    <x v="69"/>
    <x v="2"/>
    <x v="4"/>
    <x v="0"/>
    <x v="1"/>
    <n v="94"/>
    <n v="3"/>
    <n v="3"/>
  </r>
  <r>
    <x v="0"/>
    <d v="2024-03-21T00:00:00"/>
    <s v="Day 1"/>
    <x v="90"/>
    <x v="81"/>
    <x v="69"/>
    <x v="2"/>
    <x v="4"/>
    <x v="0"/>
    <x v="1"/>
    <n v="111"/>
    <n v="5.3"/>
    <n v="5.3"/>
  </r>
  <r>
    <x v="0"/>
    <d v="2024-03-21T00:00:00"/>
    <s v="Day 1"/>
    <x v="90"/>
    <x v="81"/>
    <x v="69"/>
    <x v="2"/>
    <x v="4"/>
    <x v="0"/>
    <x v="1"/>
    <n v="108"/>
    <n v="4.8"/>
    <n v="4.8"/>
  </r>
  <r>
    <x v="0"/>
    <d v="2024-03-21T00:00:00"/>
    <s v="Day 1"/>
    <x v="91"/>
    <x v="82"/>
    <x v="70"/>
    <x v="2"/>
    <x v="4"/>
    <x v="0"/>
    <x v="1"/>
    <n v="82"/>
    <n v="1.9"/>
    <n v="1.9"/>
  </r>
  <r>
    <x v="0"/>
    <d v="2024-03-21T00:00:00"/>
    <s v="Day 1"/>
    <x v="91"/>
    <x v="82"/>
    <x v="70"/>
    <x v="2"/>
    <x v="4"/>
    <x v="0"/>
    <x v="2"/>
    <n v="75"/>
    <n v="1.5"/>
    <n v="1.5"/>
  </r>
  <r>
    <x v="0"/>
    <d v="2024-03-21T00:00:00"/>
    <s v="Day 1"/>
    <x v="91"/>
    <x v="82"/>
    <x v="70"/>
    <x v="2"/>
    <x v="4"/>
    <x v="0"/>
    <x v="2"/>
    <n v="73"/>
    <n v="1.4"/>
    <n v="1.4"/>
  </r>
  <r>
    <x v="0"/>
    <d v="2024-03-21T00:00:00"/>
    <s v="Day 1"/>
    <x v="91"/>
    <x v="82"/>
    <x v="70"/>
    <x v="2"/>
    <x v="4"/>
    <x v="0"/>
    <x v="0"/>
    <n v="152"/>
    <n v="18.2"/>
    <n v="18.2"/>
  </r>
  <r>
    <x v="0"/>
    <d v="2024-03-21T00:00:00"/>
    <s v="Day 1"/>
    <x v="91"/>
    <x v="82"/>
    <x v="70"/>
    <x v="2"/>
    <x v="4"/>
    <x v="0"/>
    <x v="0"/>
    <n v="72"/>
    <n v="1.4"/>
    <n v="1.4"/>
  </r>
  <r>
    <x v="0"/>
    <d v="2024-03-21T00:00:00"/>
    <s v="Day 1"/>
    <x v="92"/>
    <x v="45"/>
    <x v="33"/>
    <x v="2"/>
    <x v="4"/>
    <x v="0"/>
    <x v="0"/>
    <n v="104"/>
    <n v="5"/>
    <n v="5"/>
  </r>
  <r>
    <x v="0"/>
    <d v="2024-03-21T00:00:00"/>
    <s v="Day 1"/>
    <x v="92"/>
    <x v="45"/>
    <x v="33"/>
    <x v="2"/>
    <x v="4"/>
    <x v="0"/>
    <x v="1"/>
    <n v="85"/>
    <n v="2.1"/>
    <n v="2.1"/>
  </r>
  <r>
    <x v="0"/>
    <d v="2024-03-21T00:00:00"/>
    <s v="Day 1"/>
    <x v="92"/>
    <x v="45"/>
    <x v="33"/>
    <x v="2"/>
    <x v="4"/>
    <x v="0"/>
    <x v="1"/>
    <n v="79"/>
    <n v="1.6"/>
    <n v="1.6"/>
  </r>
  <r>
    <x v="0"/>
    <d v="2024-03-21T00:00:00"/>
    <s v="Day 1"/>
    <x v="92"/>
    <x v="45"/>
    <x v="33"/>
    <x v="2"/>
    <x v="4"/>
    <x v="0"/>
    <x v="1"/>
    <n v="97"/>
    <n v="3.3"/>
    <n v="3.3"/>
  </r>
  <r>
    <x v="0"/>
    <d v="2024-03-21T00:00:00"/>
    <s v="Day 1"/>
    <x v="92"/>
    <x v="45"/>
    <x v="33"/>
    <x v="2"/>
    <x v="4"/>
    <x v="0"/>
    <x v="1"/>
    <n v="77"/>
    <n v="1.5"/>
    <n v="1.5"/>
  </r>
  <r>
    <x v="0"/>
    <d v="2024-03-21T00:00:00"/>
    <s v="Day 1"/>
    <x v="93"/>
    <x v="83"/>
    <x v="71"/>
    <x v="2"/>
    <x v="4"/>
    <x v="0"/>
    <x v="0"/>
    <n v="169"/>
    <n v="26.2"/>
    <n v="26.2"/>
  </r>
  <r>
    <x v="0"/>
    <d v="2024-03-21T00:00:00"/>
    <s v="Day 1"/>
    <x v="93"/>
    <x v="83"/>
    <x v="71"/>
    <x v="2"/>
    <x v="4"/>
    <x v="0"/>
    <x v="0"/>
    <n v="120"/>
    <n v="8.1"/>
    <n v="8.1"/>
  </r>
  <r>
    <x v="0"/>
    <d v="2024-03-21T00:00:00"/>
    <s v="Day 1"/>
    <x v="94"/>
    <x v="84"/>
    <x v="72"/>
    <x v="2"/>
    <x v="4"/>
    <x v="0"/>
    <x v="1"/>
    <n v="68"/>
    <n v="1"/>
    <n v="1"/>
  </r>
  <r>
    <x v="0"/>
    <d v="2024-03-21T00:00:00"/>
    <s v="Day 1"/>
    <x v="94"/>
    <x v="84"/>
    <x v="72"/>
    <x v="2"/>
    <x v="4"/>
    <x v="0"/>
    <x v="1"/>
    <n v="70"/>
    <n v="1.1000000000000001"/>
    <n v="1.1000000000000001"/>
  </r>
  <r>
    <x v="0"/>
    <d v="2024-03-21T00:00:00"/>
    <s v="Day 1"/>
    <x v="95"/>
    <x v="85"/>
    <x v="73"/>
    <x v="2"/>
    <x v="4"/>
    <x v="0"/>
    <x v="1"/>
    <n v="106"/>
    <n v="4.5"/>
    <n v="4.5"/>
  </r>
  <r>
    <x v="0"/>
    <d v="2024-03-21T00:00:00"/>
    <s v="Day 1"/>
    <x v="95"/>
    <x v="85"/>
    <x v="73"/>
    <x v="2"/>
    <x v="4"/>
    <x v="0"/>
    <x v="1"/>
    <n v="75"/>
    <n v="1.3"/>
    <n v="1.3"/>
  </r>
  <r>
    <x v="0"/>
    <d v="2024-03-21T00:00:00"/>
    <s v="Day 1"/>
    <x v="95"/>
    <x v="85"/>
    <x v="73"/>
    <x v="2"/>
    <x v="4"/>
    <x v="0"/>
    <x v="1"/>
    <n v="73"/>
    <n v="1.2"/>
    <n v="1.2"/>
  </r>
  <r>
    <x v="0"/>
    <d v="2024-03-21T00:00:00"/>
    <s v="Day 1"/>
    <x v="95"/>
    <x v="85"/>
    <x v="73"/>
    <x v="2"/>
    <x v="4"/>
    <x v="0"/>
    <x v="0"/>
    <n v="117"/>
    <n v="7.4"/>
    <n v="7.4"/>
  </r>
  <r>
    <x v="0"/>
    <d v="2024-03-21T00:00:00"/>
    <s v="Day 1"/>
    <x v="96"/>
    <x v="86"/>
    <x v="74"/>
    <x v="12"/>
    <x v="4"/>
    <x v="1"/>
    <x v="3"/>
    <n v="47"/>
    <n v="1.1000000000000001"/>
    <n v="1.1000000000000001"/>
  </r>
  <r>
    <x v="0"/>
    <d v="2024-03-21T00:00:00"/>
    <s v="Day 1"/>
    <x v="97"/>
    <x v="87"/>
    <x v="70"/>
    <x v="9"/>
    <x v="4"/>
    <x v="0"/>
    <x v="1"/>
    <n v="109"/>
    <n v="5"/>
    <n v="5"/>
  </r>
  <r>
    <x v="0"/>
    <d v="2024-03-21T00:00:00"/>
    <s v="Day 1"/>
    <x v="97"/>
    <x v="87"/>
    <x v="70"/>
    <x v="9"/>
    <x v="4"/>
    <x v="0"/>
    <x v="0"/>
    <n v="127"/>
    <n v="9.8000000000000007"/>
    <n v="9.8000000000000007"/>
  </r>
  <r>
    <x v="0"/>
    <d v="2024-03-21T00:00:00"/>
    <s v="Day 1"/>
    <x v="97"/>
    <x v="87"/>
    <x v="70"/>
    <x v="9"/>
    <x v="4"/>
    <x v="0"/>
    <x v="0"/>
    <n v="124"/>
    <n v="9.1"/>
    <n v="9.1"/>
  </r>
  <r>
    <x v="0"/>
    <d v="2024-03-21T00:00:00"/>
    <s v="Day 1"/>
    <x v="97"/>
    <x v="87"/>
    <x v="70"/>
    <x v="9"/>
    <x v="4"/>
    <x v="0"/>
    <x v="0"/>
    <n v="101"/>
    <n v="4.5"/>
    <n v="4.5"/>
  </r>
  <r>
    <x v="0"/>
    <d v="2024-03-21T00:00:00"/>
    <s v="Day 1"/>
    <x v="98"/>
    <x v="88"/>
    <x v="69"/>
    <x v="9"/>
    <x v="4"/>
    <x v="0"/>
    <x v="1"/>
    <n v="112"/>
    <n v="5.5"/>
    <n v="5.5"/>
  </r>
  <r>
    <x v="0"/>
    <d v="2024-03-21T00:00:00"/>
    <s v="Day 1"/>
    <x v="99"/>
    <x v="89"/>
    <x v="70"/>
    <x v="6"/>
    <x v="4"/>
    <x v="0"/>
    <x v="0"/>
    <n v="116"/>
    <n v="7.2"/>
    <n v="7.2"/>
  </r>
  <r>
    <x v="0"/>
    <d v="2024-03-21T00:00:00"/>
    <s v="Day 1"/>
    <x v="99"/>
    <x v="89"/>
    <x v="70"/>
    <x v="6"/>
    <x v="4"/>
    <x v="0"/>
    <x v="0"/>
    <n v="104"/>
    <n v="5"/>
    <n v="5"/>
  </r>
  <r>
    <x v="0"/>
    <d v="2024-03-21T00:00:00"/>
    <s v="Day 1"/>
    <x v="99"/>
    <x v="89"/>
    <x v="70"/>
    <x v="6"/>
    <x v="4"/>
    <x v="0"/>
    <x v="0"/>
    <n v="150"/>
    <n v="17.399999999999999"/>
    <n v="17.399999999999999"/>
  </r>
  <r>
    <x v="0"/>
    <d v="2024-03-21T00:00:00"/>
    <s v="Day 1"/>
    <x v="99"/>
    <x v="89"/>
    <x v="70"/>
    <x v="6"/>
    <x v="4"/>
    <x v="0"/>
    <x v="0"/>
    <n v="120"/>
    <n v="8.1"/>
    <n v="8.1"/>
  </r>
  <r>
    <x v="0"/>
    <d v="2024-03-21T00:00:00"/>
    <s v="Day 1"/>
    <x v="100"/>
    <x v="90"/>
    <x v="75"/>
    <x v="6"/>
    <x v="4"/>
    <x v="0"/>
    <x v="0"/>
    <n v="73"/>
    <n v="1.4"/>
    <n v="1.4"/>
  </r>
  <r>
    <x v="0"/>
    <d v="2024-03-21T00:00:00"/>
    <s v="Day 1"/>
    <x v="100"/>
    <x v="90"/>
    <x v="75"/>
    <x v="6"/>
    <x v="4"/>
    <x v="0"/>
    <x v="0"/>
    <n v="78"/>
    <n v="1.9"/>
    <n v="1.9"/>
  </r>
  <r>
    <x v="0"/>
    <d v="2024-03-21T00:00:00"/>
    <s v="Day 1"/>
    <x v="100"/>
    <x v="90"/>
    <x v="75"/>
    <x v="6"/>
    <x v="4"/>
    <x v="0"/>
    <x v="0"/>
    <n v="125"/>
    <n v="9.3000000000000007"/>
    <n v="9.3000000000000007"/>
  </r>
  <r>
    <x v="0"/>
    <d v="2024-03-21T00:00:00"/>
    <s v="Day 1"/>
    <x v="100"/>
    <x v="90"/>
    <x v="75"/>
    <x v="6"/>
    <x v="4"/>
    <x v="0"/>
    <x v="0"/>
    <n v="141"/>
    <n v="14.1"/>
    <n v="14.1"/>
  </r>
  <r>
    <x v="0"/>
    <d v="2024-03-21T00:00:00"/>
    <s v="Day 1"/>
    <x v="101"/>
    <x v="91"/>
    <x v="76"/>
    <x v="1"/>
    <x v="19"/>
    <x v="0"/>
    <x v="1"/>
    <n v="108"/>
    <n v="4.8"/>
    <n v="4.8"/>
  </r>
  <r>
    <x v="0"/>
    <d v="2024-03-21T00:00:00"/>
    <s v="Day 1"/>
    <x v="101"/>
    <x v="91"/>
    <x v="76"/>
    <x v="1"/>
    <x v="19"/>
    <x v="0"/>
    <x v="1"/>
    <n v="122"/>
    <n v="7.4"/>
    <n v="7.4"/>
  </r>
  <r>
    <x v="0"/>
    <d v="2024-03-21T00:00:00"/>
    <s v="Day 1"/>
    <x v="101"/>
    <x v="91"/>
    <x v="76"/>
    <x v="1"/>
    <x v="19"/>
    <x v="0"/>
    <x v="1"/>
    <n v="82"/>
    <n v="1.9"/>
    <n v="1.9"/>
  </r>
  <r>
    <x v="0"/>
    <d v="2024-03-21T00:00:00"/>
    <s v="Day 1"/>
    <x v="101"/>
    <x v="91"/>
    <x v="76"/>
    <x v="1"/>
    <x v="19"/>
    <x v="0"/>
    <x v="1"/>
    <n v="127"/>
    <n v="8.5"/>
    <n v="8.5"/>
  </r>
  <r>
    <x v="0"/>
    <d v="2024-03-21T00:00:00"/>
    <s v="Day 1"/>
    <x v="101"/>
    <x v="91"/>
    <x v="76"/>
    <x v="1"/>
    <x v="19"/>
    <x v="1"/>
    <x v="3"/>
    <n v="60"/>
    <n v="2.2000000000000002"/>
    <n v="2.2000000000000002"/>
  </r>
  <r>
    <x v="0"/>
    <d v="2024-03-21T00:00:00"/>
    <s v="Day 1"/>
    <x v="101"/>
    <x v="91"/>
    <x v="76"/>
    <x v="1"/>
    <x v="19"/>
    <x v="1"/>
    <x v="3"/>
    <n v="58"/>
    <n v="2"/>
    <n v="2"/>
  </r>
  <r>
    <x v="0"/>
    <d v="2024-03-21T00:00:00"/>
    <s v="Day 1"/>
    <x v="101"/>
    <x v="91"/>
    <x v="76"/>
    <x v="1"/>
    <x v="19"/>
    <x v="0"/>
    <x v="0"/>
    <n v="121"/>
    <n v="8.3000000000000007"/>
    <n v="8.3000000000000007"/>
  </r>
  <r>
    <x v="0"/>
    <d v="2024-03-21T00:00:00"/>
    <s v="Day 1"/>
    <x v="102"/>
    <x v="34"/>
    <x v="77"/>
    <x v="3"/>
    <x v="20"/>
    <x v="0"/>
    <x v="1"/>
    <n v="91"/>
    <n v="2.7"/>
    <n v="2.7"/>
  </r>
  <r>
    <x v="0"/>
    <d v="2024-03-21T00:00:00"/>
    <s v="Day 1"/>
    <x v="102"/>
    <x v="34"/>
    <x v="77"/>
    <x v="3"/>
    <x v="20"/>
    <x v="0"/>
    <x v="1"/>
    <n v="75"/>
    <n v="1.3"/>
    <n v="1.3"/>
  </r>
  <r>
    <x v="0"/>
    <d v="2024-03-21T00:00:00"/>
    <s v="Day 1"/>
    <x v="102"/>
    <x v="34"/>
    <x v="77"/>
    <x v="3"/>
    <x v="20"/>
    <x v="0"/>
    <x v="2"/>
    <n v="82"/>
    <n v="2"/>
    <n v="2"/>
  </r>
  <r>
    <x v="0"/>
    <d v="2024-03-21T00:00:00"/>
    <s v="Day 1"/>
    <x v="102"/>
    <x v="34"/>
    <x v="77"/>
    <x v="3"/>
    <x v="20"/>
    <x v="0"/>
    <x v="2"/>
    <n v="72"/>
    <n v="1.3"/>
    <n v="1.3"/>
  </r>
  <r>
    <x v="0"/>
    <d v="2024-03-21T00:00:00"/>
    <s v="Day 1"/>
    <x v="102"/>
    <x v="34"/>
    <x v="77"/>
    <x v="3"/>
    <x v="20"/>
    <x v="0"/>
    <x v="0"/>
    <n v="99"/>
    <n v="4.2"/>
    <n v="4.2"/>
  </r>
  <r>
    <x v="0"/>
    <d v="2024-03-21T00:00:00"/>
    <s v="Day 1"/>
    <x v="102"/>
    <x v="34"/>
    <x v="77"/>
    <x v="3"/>
    <x v="20"/>
    <x v="0"/>
    <x v="0"/>
    <n v="77"/>
    <n v="1.8"/>
    <n v="1.8"/>
  </r>
  <r>
    <x v="0"/>
    <d v="2024-03-21T00:00:00"/>
    <s v="Day 1"/>
    <x v="102"/>
    <x v="34"/>
    <x v="77"/>
    <x v="3"/>
    <x v="20"/>
    <x v="0"/>
    <x v="0"/>
    <n v="74"/>
    <n v="1.5"/>
    <n v="1.5"/>
  </r>
  <r>
    <x v="0"/>
    <d v="2024-03-21T00:00:00"/>
    <s v="Day 1"/>
    <x v="102"/>
    <x v="34"/>
    <x v="77"/>
    <x v="3"/>
    <x v="20"/>
    <x v="0"/>
    <x v="0"/>
    <n v="81"/>
    <n v="2.1"/>
    <n v="2.1"/>
  </r>
  <r>
    <x v="0"/>
    <d v="2024-03-21T00:00:00"/>
    <s v="Day 1"/>
    <x v="102"/>
    <x v="34"/>
    <x v="77"/>
    <x v="3"/>
    <x v="20"/>
    <x v="0"/>
    <x v="0"/>
    <n v="75"/>
    <n v="1.6"/>
    <n v="1.6"/>
  </r>
  <r>
    <x v="0"/>
    <d v="2024-03-21T00:00:00"/>
    <s v="Day 1"/>
    <x v="102"/>
    <x v="34"/>
    <x v="77"/>
    <x v="3"/>
    <x v="20"/>
    <x v="0"/>
    <x v="0"/>
    <n v="90"/>
    <n v="3"/>
    <n v="3"/>
  </r>
  <r>
    <x v="0"/>
    <d v="2024-03-21T00:00:00"/>
    <s v="Day 1"/>
    <x v="103"/>
    <x v="92"/>
    <x v="78"/>
    <x v="2"/>
    <x v="8"/>
    <x v="0"/>
    <x v="0"/>
    <n v="122"/>
    <n v="8.6"/>
    <n v="8.6"/>
  </r>
  <r>
    <x v="0"/>
    <d v="2024-03-21T00:00:00"/>
    <s v="Day 1"/>
    <x v="103"/>
    <x v="92"/>
    <x v="78"/>
    <x v="2"/>
    <x v="8"/>
    <x v="0"/>
    <x v="0"/>
    <n v="106"/>
    <n v="5.3"/>
    <n v="5.3"/>
  </r>
  <r>
    <x v="0"/>
    <d v="2024-03-21T00:00:00"/>
    <s v="Day 1"/>
    <x v="103"/>
    <x v="92"/>
    <x v="78"/>
    <x v="2"/>
    <x v="8"/>
    <x v="0"/>
    <x v="0"/>
    <n v="116"/>
    <n v="7.2"/>
    <n v="7.2"/>
  </r>
  <r>
    <x v="0"/>
    <d v="2024-03-21T00:00:00"/>
    <s v="Day 1"/>
    <x v="103"/>
    <x v="92"/>
    <x v="78"/>
    <x v="2"/>
    <x v="8"/>
    <x v="0"/>
    <x v="0"/>
    <n v="86"/>
    <n v="2.6"/>
    <n v="2.6"/>
  </r>
  <r>
    <x v="0"/>
    <d v="2024-03-21T00:00:00"/>
    <s v="Day 1"/>
    <x v="103"/>
    <x v="92"/>
    <x v="78"/>
    <x v="2"/>
    <x v="8"/>
    <x v="0"/>
    <x v="0"/>
    <n v="74"/>
    <n v="1.5"/>
    <n v="1.5"/>
  </r>
  <r>
    <x v="0"/>
    <d v="2024-03-21T00:00:00"/>
    <s v="Day 1"/>
    <x v="103"/>
    <x v="92"/>
    <x v="78"/>
    <x v="2"/>
    <x v="8"/>
    <x v="0"/>
    <x v="0"/>
    <n v="94"/>
    <n v="3.5"/>
    <n v="3.5"/>
  </r>
  <r>
    <x v="0"/>
    <d v="2024-03-21T00:00:00"/>
    <s v="Day 1"/>
    <x v="103"/>
    <x v="92"/>
    <x v="78"/>
    <x v="2"/>
    <x v="8"/>
    <x v="0"/>
    <x v="1"/>
    <n v="100"/>
    <n v="3.7"/>
    <n v="3.7"/>
  </r>
  <r>
    <x v="0"/>
    <d v="2024-03-21T00:00:00"/>
    <s v="Day 1"/>
    <x v="103"/>
    <x v="92"/>
    <x v="78"/>
    <x v="2"/>
    <x v="8"/>
    <x v="0"/>
    <x v="1"/>
    <n v="93"/>
    <n v="2.9"/>
    <n v="2.9"/>
  </r>
  <r>
    <x v="0"/>
    <d v="2024-03-21T00:00:00"/>
    <s v="Day 1"/>
    <x v="104"/>
    <x v="93"/>
    <x v="79"/>
    <x v="2"/>
    <x v="19"/>
    <x v="0"/>
    <x v="1"/>
    <n v="76"/>
    <n v="1.4"/>
    <n v="1.4"/>
  </r>
  <r>
    <x v="0"/>
    <d v="2024-03-21T00:00:00"/>
    <s v="Day 1"/>
    <x v="105"/>
    <x v="94"/>
    <x v="80"/>
    <x v="2"/>
    <x v="10"/>
    <x v="0"/>
    <x v="1"/>
    <n v="80"/>
    <n v="1.7"/>
    <n v="1.7"/>
  </r>
  <r>
    <x v="0"/>
    <d v="2024-03-21T00:00:00"/>
    <s v="Day 1"/>
    <x v="105"/>
    <x v="94"/>
    <x v="80"/>
    <x v="2"/>
    <x v="10"/>
    <x v="0"/>
    <x v="1"/>
    <n v="68"/>
    <n v="1"/>
    <n v="1"/>
  </r>
  <r>
    <x v="0"/>
    <d v="2024-03-21T00:00:00"/>
    <s v="Day 1"/>
    <x v="105"/>
    <x v="94"/>
    <x v="80"/>
    <x v="2"/>
    <x v="10"/>
    <x v="0"/>
    <x v="1"/>
    <n v="104"/>
    <n v="4.2"/>
    <n v="4.2"/>
  </r>
  <r>
    <x v="0"/>
    <d v="2024-03-21T00:00:00"/>
    <s v="Day 1"/>
    <x v="105"/>
    <x v="94"/>
    <x v="80"/>
    <x v="2"/>
    <x v="10"/>
    <x v="0"/>
    <x v="10"/>
    <n v="168"/>
    <n v="65.7"/>
    <n v="65.7"/>
  </r>
  <r>
    <x v="0"/>
    <d v="2024-03-21T00:00:00"/>
    <s v="Day 1"/>
    <x v="105"/>
    <x v="94"/>
    <x v="80"/>
    <x v="2"/>
    <x v="10"/>
    <x v="0"/>
    <x v="0"/>
    <n v="80"/>
    <n v="2"/>
    <n v="2"/>
  </r>
  <r>
    <x v="0"/>
    <d v="2024-03-21T00:00:00"/>
    <s v="Day 1"/>
    <x v="106"/>
    <x v="95"/>
    <x v="81"/>
    <x v="2"/>
    <x v="19"/>
    <x v="0"/>
    <x v="0"/>
    <n v="106"/>
    <n v="5.3"/>
    <n v="5.3"/>
  </r>
  <r>
    <x v="0"/>
    <d v="2024-03-21T00:00:00"/>
    <s v="Day 1"/>
    <x v="106"/>
    <x v="95"/>
    <x v="81"/>
    <x v="2"/>
    <x v="19"/>
    <x v="0"/>
    <x v="0"/>
    <n v="105"/>
    <n v="5.0999999999999996"/>
    <n v="5.0999999999999996"/>
  </r>
  <r>
    <x v="0"/>
    <d v="2024-03-21T00:00:00"/>
    <s v="Day 1"/>
    <x v="106"/>
    <x v="95"/>
    <x v="81"/>
    <x v="2"/>
    <x v="19"/>
    <x v="0"/>
    <x v="1"/>
    <n v="74"/>
    <n v="1.3"/>
    <n v="1.3"/>
  </r>
  <r>
    <x v="0"/>
    <d v="2024-03-21T00:00:00"/>
    <s v="Day 1"/>
    <x v="106"/>
    <x v="95"/>
    <x v="81"/>
    <x v="2"/>
    <x v="19"/>
    <x v="0"/>
    <x v="1"/>
    <n v="93"/>
    <n v="2.9"/>
    <n v="2.9"/>
  </r>
  <r>
    <x v="0"/>
    <d v="2024-03-21T00:00:00"/>
    <s v="Day 1"/>
    <x v="106"/>
    <x v="95"/>
    <x v="81"/>
    <x v="2"/>
    <x v="19"/>
    <x v="0"/>
    <x v="1"/>
    <n v="81"/>
    <n v="1.8"/>
    <n v="1.8"/>
  </r>
  <r>
    <x v="0"/>
    <d v="2024-03-21T00:00:00"/>
    <s v="Day 1"/>
    <x v="106"/>
    <x v="95"/>
    <x v="81"/>
    <x v="2"/>
    <x v="19"/>
    <x v="0"/>
    <x v="1"/>
    <n v="95"/>
    <n v="3.1"/>
    <n v="3.1"/>
  </r>
  <r>
    <x v="0"/>
    <d v="2024-03-21T00:00:00"/>
    <s v="Day 1"/>
    <x v="106"/>
    <x v="95"/>
    <x v="81"/>
    <x v="2"/>
    <x v="19"/>
    <x v="0"/>
    <x v="1"/>
    <n v="72"/>
    <n v="1.2"/>
    <n v="1.2"/>
  </r>
  <r>
    <x v="0"/>
    <d v="2024-03-21T00:00:00"/>
    <s v="Day 1"/>
    <x v="106"/>
    <x v="95"/>
    <x v="81"/>
    <x v="2"/>
    <x v="19"/>
    <x v="0"/>
    <x v="1"/>
    <n v="105"/>
    <n v="4.4000000000000004"/>
    <n v="4.4000000000000004"/>
  </r>
  <r>
    <x v="0"/>
    <d v="2024-03-21T00:00:00"/>
    <s v="Day 1"/>
    <x v="106"/>
    <x v="95"/>
    <x v="81"/>
    <x v="2"/>
    <x v="19"/>
    <x v="0"/>
    <x v="1"/>
    <n v="114"/>
    <n v="5.8"/>
    <n v="5.8"/>
  </r>
  <r>
    <x v="0"/>
    <d v="2024-03-21T00:00:00"/>
    <s v="Day 1"/>
    <x v="107"/>
    <x v="96"/>
    <x v="82"/>
    <x v="3"/>
    <x v="19"/>
    <x v="0"/>
    <x v="0"/>
    <n v="73"/>
    <n v="1.4"/>
    <n v="1.4"/>
  </r>
  <r>
    <x v="0"/>
    <d v="2024-03-21T00:00:00"/>
    <s v="Day 1"/>
    <x v="108"/>
    <x v="97"/>
    <x v="83"/>
    <x v="3"/>
    <x v="8"/>
    <x v="0"/>
    <x v="0"/>
    <n v="101"/>
    <n v="4.5"/>
    <n v="4.5"/>
  </r>
  <r>
    <x v="0"/>
    <d v="2024-03-21T00:00:00"/>
    <s v="Day 1"/>
    <x v="108"/>
    <x v="97"/>
    <x v="83"/>
    <x v="3"/>
    <x v="8"/>
    <x v="0"/>
    <x v="0"/>
    <n v="79"/>
    <n v="1.9"/>
    <n v="1.9"/>
  </r>
  <r>
    <x v="0"/>
    <d v="2024-03-21T00:00:00"/>
    <s v="Day 1"/>
    <x v="108"/>
    <x v="97"/>
    <x v="83"/>
    <x v="3"/>
    <x v="8"/>
    <x v="0"/>
    <x v="2"/>
    <n v="83"/>
    <n v="2.1"/>
    <n v="2.1"/>
  </r>
  <r>
    <x v="0"/>
    <d v="2024-03-21T00:00:00"/>
    <s v="Day 1"/>
    <x v="108"/>
    <x v="97"/>
    <x v="83"/>
    <x v="3"/>
    <x v="8"/>
    <x v="0"/>
    <x v="1"/>
    <n v="71"/>
    <n v="1.1000000000000001"/>
    <n v="1.1000000000000001"/>
  </r>
  <r>
    <x v="0"/>
    <d v="2024-03-21T00:00:00"/>
    <s v="Day 1"/>
    <x v="108"/>
    <x v="97"/>
    <x v="83"/>
    <x v="3"/>
    <x v="8"/>
    <x v="0"/>
    <x v="1"/>
    <n v="86"/>
    <n v="2.2000000000000002"/>
    <n v="2.2000000000000002"/>
  </r>
  <r>
    <x v="0"/>
    <d v="2024-03-21T00:00:00"/>
    <s v="Day 1"/>
    <x v="108"/>
    <x v="97"/>
    <x v="83"/>
    <x v="3"/>
    <x v="8"/>
    <x v="0"/>
    <x v="1"/>
    <n v="120"/>
    <n v="7"/>
    <n v="7"/>
  </r>
  <r>
    <x v="0"/>
    <d v="2024-03-21T00:00:00"/>
    <s v="Day 1"/>
    <x v="109"/>
    <x v="43"/>
    <x v="84"/>
    <x v="4"/>
    <x v="10"/>
    <x v="0"/>
    <x v="1"/>
    <n v="83"/>
    <n v="1.9"/>
    <n v="1.9"/>
  </r>
  <r>
    <x v="0"/>
    <d v="2024-03-21T00:00:00"/>
    <s v="Day 1"/>
    <x v="109"/>
    <x v="43"/>
    <x v="84"/>
    <x v="4"/>
    <x v="10"/>
    <x v="0"/>
    <x v="2"/>
    <n v="88"/>
    <n v="2.5"/>
    <n v="2.5"/>
  </r>
  <r>
    <x v="0"/>
    <d v="2024-03-21T00:00:00"/>
    <s v="Day 1"/>
    <x v="109"/>
    <x v="43"/>
    <x v="84"/>
    <x v="4"/>
    <x v="10"/>
    <x v="0"/>
    <x v="0"/>
    <n v="128"/>
    <n v="10.1"/>
    <n v="10.1"/>
  </r>
  <r>
    <x v="0"/>
    <d v="2024-03-21T00:00:00"/>
    <s v="Day 1"/>
    <x v="109"/>
    <x v="43"/>
    <x v="84"/>
    <x v="4"/>
    <x v="10"/>
    <x v="0"/>
    <x v="0"/>
    <n v="86"/>
    <n v="2.6"/>
    <n v="2.6"/>
  </r>
  <r>
    <x v="0"/>
    <d v="2024-03-21T00:00:00"/>
    <s v="Day 1"/>
    <x v="110"/>
    <x v="98"/>
    <x v="85"/>
    <x v="10"/>
    <x v="19"/>
    <x v="0"/>
    <x v="0"/>
    <n v="105"/>
    <n v="5.0999999999999996"/>
    <n v="5.0999999999999996"/>
  </r>
  <r>
    <x v="0"/>
    <d v="2024-03-21T00:00:00"/>
    <s v="Day 1"/>
    <x v="111"/>
    <x v="99"/>
    <x v="82"/>
    <x v="0"/>
    <x v="19"/>
    <x v="0"/>
    <x v="0"/>
    <n v="88"/>
    <n v="2.8"/>
    <n v="2.8"/>
  </r>
  <r>
    <x v="0"/>
    <d v="2024-03-21T00:00:00"/>
    <s v="Day 1"/>
    <x v="111"/>
    <x v="99"/>
    <x v="82"/>
    <x v="0"/>
    <x v="19"/>
    <x v="0"/>
    <x v="0"/>
    <n v="105"/>
    <n v="5.0999999999999996"/>
    <n v="5.0999999999999996"/>
  </r>
  <r>
    <x v="0"/>
    <d v="2024-03-21T00:00:00"/>
    <s v="Day 1"/>
    <x v="111"/>
    <x v="99"/>
    <x v="82"/>
    <x v="0"/>
    <x v="19"/>
    <x v="0"/>
    <x v="0"/>
    <n v="114"/>
    <n v="6.8"/>
    <n v="6.8"/>
  </r>
  <r>
    <x v="0"/>
    <d v="2024-03-21T00:00:00"/>
    <s v="Day 1"/>
    <x v="112"/>
    <x v="100"/>
    <x v="86"/>
    <x v="11"/>
    <x v="19"/>
    <x v="0"/>
    <x v="2"/>
    <n v="70"/>
    <n v="1.2"/>
    <n v="1.2"/>
  </r>
  <r>
    <x v="0"/>
    <d v="2024-03-21T00:00:00"/>
    <s v="Day 1"/>
    <x v="112"/>
    <x v="100"/>
    <x v="86"/>
    <x v="11"/>
    <x v="19"/>
    <x v="0"/>
    <x v="0"/>
    <n v="79"/>
    <n v="1.9"/>
    <n v="1.9"/>
  </r>
  <r>
    <x v="0"/>
    <d v="2024-03-21T00:00:00"/>
    <s v="Day 1"/>
    <x v="112"/>
    <x v="100"/>
    <x v="86"/>
    <x v="11"/>
    <x v="19"/>
    <x v="0"/>
    <x v="0"/>
    <n v="104"/>
    <n v="5"/>
    <n v="5"/>
  </r>
  <r>
    <x v="0"/>
    <d v="2024-03-21T00:00:00"/>
    <s v="Day 1"/>
    <x v="113"/>
    <x v="101"/>
    <x v="87"/>
    <x v="1"/>
    <x v="10"/>
    <x v="0"/>
    <x v="0"/>
    <n v="86"/>
    <n v="2.6"/>
    <n v="2.6"/>
  </r>
  <r>
    <x v="0"/>
    <d v="2024-03-21T00:00:00"/>
    <s v="Day 1"/>
    <x v="113"/>
    <x v="101"/>
    <x v="87"/>
    <x v="1"/>
    <x v="10"/>
    <x v="0"/>
    <x v="0"/>
    <n v="139"/>
    <n v="13.4"/>
    <n v="13.4"/>
  </r>
  <r>
    <x v="0"/>
    <d v="2024-03-21T00:00:00"/>
    <s v="Day 1"/>
    <x v="113"/>
    <x v="101"/>
    <x v="87"/>
    <x v="1"/>
    <x v="10"/>
    <x v="0"/>
    <x v="0"/>
    <n v="81"/>
    <n v="2.1"/>
    <n v="2.1"/>
  </r>
  <r>
    <x v="0"/>
    <d v="2024-03-21T00:00:00"/>
    <s v="Day 1"/>
    <x v="113"/>
    <x v="101"/>
    <x v="87"/>
    <x v="1"/>
    <x v="10"/>
    <x v="0"/>
    <x v="1"/>
    <n v="102"/>
    <n v="4"/>
    <n v="4"/>
  </r>
  <r>
    <x v="0"/>
    <d v="2024-03-21T00:00:00"/>
    <s v="Day 1"/>
    <x v="114"/>
    <x v="102"/>
    <x v="32"/>
    <x v="0"/>
    <x v="6"/>
    <x v="0"/>
    <x v="3"/>
    <m/>
    <s v=""/>
    <s v=""/>
  </r>
  <r>
    <x v="0"/>
    <d v="2024-03-21T00:00:00"/>
    <s v="Day 1"/>
    <x v="115"/>
    <x v="103"/>
    <x v="62"/>
    <x v="9"/>
    <x v="7"/>
    <x v="0"/>
    <x v="4"/>
    <n v="142"/>
    <n v="38.5"/>
    <n v="38.5"/>
  </r>
  <r>
    <x v="0"/>
    <d v="2024-03-21T00:00:00"/>
    <s v="Day 1"/>
    <x v="115"/>
    <x v="103"/>
    <x v="62"/>
    <x v="9"/>
    <x v="7"/>
    <x v="0"/>
    <x v="0"/>
    <n v="107"/>
    <n v="5.5"/>
    <n v="5.5"/>
  </r>
  <r>
    <x v="0"/>
    <d v="2024-03-21T00:00:00"/>
    <s v="Day 1"/>
    <x v="115"/>
    <x v="103"/>
    <x v="62"/>
    <x v="9"/>
    <x v="7"/>
    <x v="0"/>
    <x v="0"/>
    <n v="144"/>
    <n v="15.1"/>
    <n v="15.1"/>
  </r>
  <r>
    <x v="0"/>
    <d v="2024-03-21T00:00:00"/>
    <s v="Day 1"/>
    <x v="115"/>
    <x v="103"/>
    <x v="62"/>
    <x v="9"/>
    <x v="7"/>
    <x v="0"/>
    <x v="0"/>
    <n v="137"/>
    <n v="12.8"/>
    <n v="12.8"/>
  </r>
  <r>
    <x v="0"/>
    <d v="2024-03-21T00:00:00"/>
    <s v="Day 1"/>
    <x v="116"/>
    <x v="104"/>
    <x v="88"/>
    <x v="9"/>
    <x v="7"/>
    <x v="0"/>
    <x v="0"/>
    <n v="100"/>
    <n v="4.3"/>
    <n v="4.3"/>
  </r>
  <r>
    <x v="0"/>
    <d v="2024-03-21T00:00:00"/>
    <s v="Day 1"/>
    <x v="116"/>
    <x v="104"/>
    <x v="88"/>
    <x v="9"/>
    <x v="7"/>
    <x v="0"/>
    <x v="1"/>
    <n v="74"/>
    <n v="1.3"/>
    <n v="1.3"/>
  </r>
  <r>
    <x v="0"/>
    <d v="2024-03-21T00:00:00"/>
    <s v="Day 1"/>
    <x v="117"/>
    <x v="105"/>
    <x v="89"/>
    <x v="11"/>
    <x v="7"/>
    <x v="0"/>
    <x v="0"/>
    <n v="144"/>
    <n v="15.1"/>
    <n v="15.1"/>
  </r>
  <r>
    <x v="0"/>
    <d v="2024-03-21T00:00:00"/>
    <s v="Day 1"/>
    <x v="117"/>
    <x v="105"/>
    <x v="89"/>
    <x v="11"/>
    <x v="7"/>
    <x v="0"/>
    <x v="0"/>
    <n v="106"/>
    <n v="5.3"/>
    <n v="5.3"/>
  </r>
  <r>
    <x v="0"/>
    <d v="2024-03-21T00:00:00"/>
    <s v="Day 1"/>
    <x v="117"/>
    <x v="105"/>
    <x v="89"/>
    <x v="11"/>
    <x v="7"/>
    <x v="0"/>
    <x v="0"/>
    <n v="73"/>
    <n v="1.4"/>
    <n v="1.4"/>
  </r>
  <r>
    <x v="0"/>
    <d v="2024-03-21T00:00:00"/>
    <s v="Day 1"/>
    <x v="118"/>
    <x v="106"/>
    <x v="90"/>
    <x v="0"/>
    <x v="7"/>
    <x v="0"/>
    <x v="1"/>
    <n v="100"/>
    <n v="3.7"/>
    <n v="3.7"/>
  </r>
  <r>
    <x v="0"/>
    <d v="2024-03-21T00:00:00"/>
    <s v="Day 1"/>
    <x v="118"/>
    <x v="106"/>
    <x v="90"/>
    <x v="0"/>
    <x v="7"/>
    <x v="0"/>
    <x v="1"/>
    <n v="122"/>
    <n v="7.4"/>
    <n v="7.4"/>
  </r>
  <r>
    <x v="0"/>
    <d v="2024-03-21T00:00:00"/>
    <s v="Day 1"/>
    <x v="119"/>
    <x v="107"/>
    <x v="91"/>
    <x v="4"/>
    <x v="7"/>
    <x v="0"/>
    <x v="1"/>
    <n v="87"/>
    <n v="2.2999999999999998"/>
    <n v="2.2999999999999998"/>
  </r>
  <r>
    <x v="0"/>
    <d v="2024-03-21T00:00:00"/>
    <s v="Day 1"/>
    <x v="119"/>
    <x v="107"/>
    <x v="91"/>
    <x v="4"/>
    <x v="7"/>
    <x v="0"/>
    <x v="1"/>
    <n v="94"/>
    <n v="3"/>
    <n v="3"/>
  </r>
  <r>
    <x v="0"/>
    <d v="2024-03-21T00:00:00"/>
    <s v="Day 1"/>
    <x v="119"/>
    <x v="107"/>
    <x v="91"/>
    <x v="4"/>
    <x v="7"/>
    <x v="0"/>
    <x v="1"/>
    <n v="101"/>
    <n v="3.8"/>
    <n v="3.8"/>
  </r>
  <r>
    <x v="0"/>
    <d v="2024-03-21T00:00:00"/>
    <s v="Day 1"/>
    <x v="119"/>
    <x v="107"/>
    <x v="91"/>
    <x v="4"/>
    <x v="7"/>
    <x v="0"/>
    <x v="0"/>
    <n v="88"/>
    <n v="2.8"/>
    <n v="2.8"/>
  </r>
  <r>
    <x v="0"/>
    <d v="2024-03-21T00:00:00"/>
    <s v="Day 1"/>
    <x v="120"/>
    <x v="108"/>
    <x v="88"/>
    <x v="4"/>
    <x v="7"/>
    <x v="0"/>
    <x v="0"/>
    <n v="93"/>
    <n v="3.4"/>
    <n v="3.4"/>
  </r>
  <r>
    <x v="0"/>
    <d v="2024-03-21T00:00:00"/>
    <s v="Day 1"/>
    <x v="120"/>
    <x v="108"/>
    <x v="88"/>
    <x v="4"/>
    <x v="7"/>
    <x v="0"/>
    <x v="10"/>
    <n v="132"/>
    <n v="29.8"/>
    <n v="29.8"/>
  </r>
  <r>
    <x v="0"/>
    <d v="2024-03-21T00:00:00"/>
    <s v="Day 1"/>
    <x v="121"/>
    <x v="22"/>
    <x v="88"/>
    <x v="2"/>
    <x v="7"/>
    <x v="0"/>
    <x v="4"/>
    <n v="158"/>
    <n v="53.8"/>
    <n v="53.8"/>
  </r>
  <r>
    <x v="0"/>
    <d v="2024-03-21T00:00:00"/>
    <s v="Day 1"/>
    <x v="121"/>
    <x v="22"/>
    <x v="88"/>
    <x v="2"/>
    <x v="7"/>
    <x v="0"/>
    <x v="1"/>
    <n v="107"/>
    <n v="4.7"/>
    <n v="4.7"/>
  </r>
  <r>
    <x v="0"/>
    <d v="2024-03-21T00:00:00"/>
    <s v="Day 1"/>
    <x v="121"/>
    <x v="22"/>
    <x v="88"/>
    <x v="2"/>
    <x v="7"/>
    <x v="0"/>
    <x v="1"/>
    <n v="74"/>
    <n v="1.3"/>
    <n v="1.3"/>
  </r>
  <r>
    <x v="0"/>
    <d v="2024-03-21T00:00:00"/>
    <s v="Day 1"/>
    <x v="121"/>
    <x v="22"/>
    <x v="88"/>
    <x v="2"/>
    <x v="7"/>
    <x v="0"/>
    <x v="1"/>
    <n v="110"/>
    <n v="5.2"/>
    <n v="5.2"/>
  </r>
  <r>
    <x v="0"/>
    <d v="2024-03-21T00:00:00"/>
    <s v="Day 1"/>
    <x v="121"/>
    <x v="22"/>
    <x v="88"/>
    <x v="2"/>
    <x v="7"/>
    <x v="0"/>
    <x v="1"/>
    <n v="82"/>
    <n v="1.9"/>
    <n v="1.9"/>
  </r>
  <r>
    <x v="0"/>
    <d v="2024-03-21T00:00:00"/>
    <s v="Day 1"/>
    <x v="122"/>
    <x v="109"/>
    <x v="50"/>
    <x v="4"/>
    <x v="7"/>
    <x v="0"/>
    <x v="2"/>
    <n v="88"/>
    <n v="2.5"/>
    <n v="2.5"/>
  </r>
  <r>
    <x v="0"/>
    <d v="2024-03-21T00:00:00"/>
    <s v="Day 1"/>
    <x v="122"/>
    <x v="109"/>
    <x v="50"/>
    <x v="4"/>
    <x v="7"/>
    <x v="0"/>
    <x v="0"/>
    <n v="100"/>
    <n v="4.3"/>
    <n v="4.3"/>
  </r>
  <r>
    <x v="0"/>
    <d v="2024-03-21T00:00:00"/>
    <s v="Day 1"/>
    <x v="122"/>
    <x v="109"/>
    <x v="50"/>
    <x v="4"/>
    <x v="7"/>
    <x v="0"/>
    <x v="0"/>
    <n v="119"/>
    <n v="7.9"/>
    <n v="7.9"/>
  </r>
  <r>
    <x v="0"/>
    <d v="2024-03-21T00:00:00"/>
    <s v="Day 1"/>
    <x v="123"/>
    <x v="110"/>
    <x v="92"/>
    <x v="4"/>
    <x v="21"/>
    <x v="0"/>
    <x v="1"/>
    <n v="71"/>
    <n v="1.1000000000000001"/>
    <n v="1.1000000000000001"/>
  </r>
  <r>
    <x v="0"/>
    <d v="2024-03-21T00:00:00"/>
    <s v="Day 1"/>
    <x v="124"/>
    <x v="111"/>
    <x v="62"/>
    <x v="2"/>
    <x v="7"/>
    <x v="0"/>
    <x v="0"/>
    <n v="144"/>
    <n v="15.1"/>
    <n v="15.1"/>
  </r>
  <r>
    <x v="0"/>
    <d v="2024-03-21T00:00:00"/>
    <s v="Day 1"/>
    <x v="124"/>
    <x v="111"/>
    <x v="62"/>
    <x v="2"/>
    <x v="7"/>
    <x v="0"/>
    <x v="0"/>
    <n v="138"/>
    <n v="13.1"/>
    <n v="13.1"/>
  </r>
  <r>
    <x v="0"/>
    <d v="2024-03-21T00:00:00"/>
    <s v="Day 1"/>
    <x v="124"/>
    <x v="111"/>
    <x v="62"/>
    <x v="2"/>
    <x v="7"/>
    <x v="0"/>
    <x v="1"/>
    <n v="87"/>
    <n v="2.2999999999999998"/>
    <n v="2.2999999999999998"/>
  </r>
  <r>
    <x v="0"/>
    <d v="2024-03-21T00:00:00"/>
    <s v="Day 1"/>
    <x v="124"/>
    <x v="111"/>
    <x v="62"/>
    <x v="2"/>
    <x v="7"/>
    <x v="0"/>
    <x v="1"/>
    <n v="88"/>
    <n v="2.4"/>
    <n v="2.4"/>
  </r>
  <r>
    <x v="0"/>
    <d v="2024-03-21T00:00:00"/>
    <s v="Day 1"/>
    <x v="125"/>
    <x v="112"/>
    <x v="92"/>
    <x v="4"/>
    <x v="7"/>
    <x v="0"/>
    <x v="1"/>
    <n v="85"/>
    <n v="2.1"/>
    <n v="2.1"/>
  </r>
  <r>
    <x v="0"/>
    <d v="2024-03-21T00:00:00"/>
    <s v="Day 1"/>
    <x v="126"/>
    <x v="113"/>
    <x v="89"/>
    <x v="2"/>
    <x v="7"/>
    <x v="0"/>
    <x v="1"/>
    <n v="90"/>
    <n v="2.6"/>
    <n v="2.6"/>
  </r>
  <r>
    <x v="0"/>
    <d v="2024-03-21T00:00:00"/>
    <s v="Day 1"/>
    <x v="126"/>
    <x v="113"/>
    <x v="89"/>
    <x v="2"/>
    <x v="7"/>
    <x v="0"/>
    <x v="1"/>
    <n v="103"/>
    <n v="4.0999999999999996"/>
    <n v="4.0999999999999996"/>
  </r>
  <r>
    <x v="0"/>
    <d v="2024-03-21T00:00:00"/>
    <s v="Day 1"/>
    <x v="126"/>
    <x v="113"/>
    <x v="89"/>
    <x v="2"/>
    <x v="7"/>
    <x v="0"/>
    <x v="1"/>
    <n v="106"/>
    <n v="4.5"/>
    <n v="4.5"/>
  </r>
  <r>
    <x v="0"/>
    <d v="2024-03-21T00:00:00"/>
    <s v="Day 1"/>
    <x v="126"/>
    <x v="113"/>
    <x v="89"/>
    <x v="2"/>
    <x v="7"/>
    <x v="0"/>
    <x v="1"/>
    <n v="100"/>
    <n v="3.7"/>
    <n v="3.7"/>
  </r>
  <r>
    <x v="1"/>
    <d v="2024-03-22T00:00:00"/>
    <s v="Day 2"/>
    <x v="4"/>
    <x v="4"/>
    <x v="0"/>
    <x v="3"/>
    <x v="1"/>
    <x v="1"/>
    <x v="3"/>
    <n v="59"/>
    <n v="2.1"/>
    <n v="2.1"/>
  </r>
  <r>
    <x v="1"/>
    <d v="2024-03-22T00:00:00"/>
    <s v="Day 2"/>
    <x v="4"/>
    <x v="4"/>
    <x v="0"/>
    <x v="3"/>
    <x v="1"/>
    <x v="0"/>
    <x v="0"/>
    <n v="93"/>
    <n v="3.4"/>
    <n v="3.4"/>
  </r>
  <r>
    <x v="1"/>
    <d v="2024-03-22T00:00:00"/>
    <s v="Day 2"/>
    <x v="4"/>
    <x v="4"/>
    <x v="0"/>
    <x v="3"/>
    <x v="1"/>
    <x v="0"/>
    <x v="0"/>
    <n v="97"/>
    <n v="3.9"/>
    <n v="3.9"/>
  </r>
  <r>
    <x v="1"/>
    <d v="2024-03-22T00:00:00"/>
    <s v="Day 2"/>
    <x v="4"/>
    <x v="4"/>
    <x v="0"/>
    <x v="3"/>
    <x v="1"/>
    <x v="0"/>
    <x v="0"/>
    <n v="85"/>
    <n v="2.5"/>
    <n v="2.5"/>
  </r>
  <r>
    <x v="1"/>
    <d v="2024-03-22T00:00:00"/>
    <s v="Day 2"/>
    <x v="3"/>
    <x v="3"/>
    <x v="3"/>
    <x v="2"/>
    <x v="1"/>
    <x v="0"/>
    <x v="3"/>
    <m/>
    <s v=""/>
    <s v=""/>
  </r>
  <r>
    <x v="1"/>
    <d v="2024-03-22T00:00:00"/>
    <s v="Day 2"/>
    <x v="1"/>
    <x v="1"/>
    <x v="1"/>
    <x v="1"/>
    <x v="1"/>
    <x v="0"/>
    <x v="0"/>
    <n v="110"/>
    <n v="6"/>
    <n v="6"/>
  </r>
  <r>
    <x v="1"/>
    <d v="2024-03-22T00:00:00"/>
    <s v="Day 2"/>
    <x v="1"/>
    <x v="1"/>
    <x v="1"/>
    <x v="1"/>
    <x v="1"/>
    <x v="0"/>
    <x v="0"/>
    <n v="110"/>
    <n v="6"/>
    <n v="6"/>
  </r>
  <r>
    <x v="1"/>
    <d v="2024-03-22T00:00:00"/>
    <s v="Day 2"/>
    <x v="0"/>
    <x v="0"/>
    <x v="0"/>
    <x v="0"/>
    <x v="0"/>
    <x v="1"/>
    <x v="3"/>
    <n v="69"/>
    <n v="3.4"/>
    <n v="3.4"/>
  </r>
  <r>
    <x v="1"/>
    <d v="2024-03-22T00:00:00"/>
    <s v="Day 2"/>
    <x v="0"/>
    <x v="0"/>
    <x v="0"/>
    <x v="0"/>
    <x v="0"/>
    <x v="0"/>
    <x v="0"/>
    <n v="76"/>
    <n v="1.7"/>
    <n v="1.7"/>
  </r>
  <r>
    <x v="1"/>
    <d v="2024-03-22T00:00:00"/>
    <s v="Day 2"/>
    <x v="0"/>
    <x v="0"/>
    <x v="0"/>
    <x v="0"/>
    <x v="0"/>
    <x v="0"/>
    <x v="1"/>
    <n v="100"/>
    <n v="3.7"/>
    <n v="3.7"/>
  </r>
  <r>
    <x v="1"/>
    <d v="2024-03-22T00:00:00"/>
    <s v="Day 2"/>
    <x v="2"/>
    <x v="2"/>
    <x v="2"/>
    <x v="2"/>
    <x v="1"/>
    <x v="0"/>
    <x v="3"/>
    <m/>
    <s v=""/>
    <s v=""/>
  </r>
  <r>
    <x v="1"/>
    <d v="2024-03-22T00:00:00"/>
    <s v="Day 2"/>
    <x v="12"/>
    <x v="12"/>
    <x v="6"/>
    <x v="0"/>
    <x v="2"/>
    <x v="0"/>
    <x v="0"/>
    <n v="121"/>
    <n v="8.3000000000000007"/>
    <n v="8.3000000000000007"/>
  </r>
  <r>
    <x v="1"/>
    <d v="2024-03-22T00:00:00"/>
    <s v="Day 2"/>
    <x v="12"/>
    <x v="12"/>
    <x v="6"/>
    <x v="0"/>
    <x v="2"/>
    <x v="0"/>
    <x v="0"/>
    <n v="84"/>
    <n v="2.4"/>
    <n v="2.4"/>
  </r>
  <r>
    <x v="1"/>
    <d v="2024-03-22T00:00:00"/>
    <s v="Day 2"/>
    <x v="12"/>
    <x v="12"/>
    <x v="6"/>
    <x v="0"/>
    <x v="2"/>
    <x v="0"/>
    <x v="0"/>
    <n v="83"/>
    <n v="2.2999999999999998"/>
    <n v="2.2999999999999998"/>
  </r>
  <r>
    <x v="1"/>
    <d v="2024-03-22T00:00:00"/>
    <s v="Day 2"/>
    <x v="12"/>
    <x v="12"/>
    <x v="6"/>
    <x v="0"/>
    <x v="2"/>
    <x v="0"/>
    <x v="0"/>
    <n v="86"/>
    <n v="2.6"/>
    <n v="2.6"/>
  </r>
  <r>
    <x v="1"/>
    <d v="2024-03-22T00:00:00"/>
    <s v="Day 2"/>
    <x v="12"/>
    <x v="12"/>
    <x v="6"/>
    <x v="0"/>
    <x v="2"/>
    <x v="0"/>
    <x v="0"/>
    <n v="78"/>
    <n v="1.9"/>
    <n v="1.9"/>
  </r>
  <r>
    <x v="1"/>
    <d v="2024-03-22T00:00:00"/>
    <s v="Day 2"/>
    <x v="11"/>
    <x v="11"/>
    <x v="5"/>
    <x v="6"/>
    <x v="3"/>
    <x v="0"/>
    <x v="0"/>
    <n v="115"/>
    <n v="7"/>
    <n v="7"/>
  </r>
  <r>
    <x v="1"/>
    <d v="2024-03-22T00:00:00"/>
    <s v="Day 2"/>
    <x v="11"/>
    <x v="11"/>
    <x v="5"/>
    <x v="6"/>
    <x v="3"/>
    <x v="0"/>
    <x v="0"/>
    <n v="85"/>
    <n v="2.5"/>
    <n v="2.5"/>
  </r>
  <r>
    <x v="1"/>
    <d v="2024-03-22T00:00:00"/>
    <s v="Day 2"/>
    <x v="11"/>
    <x v="11"/>
    <x v="5"/>
    <x v="6"/>
    <x v="3"/>
    <x v="0"/>
    <x v="0"/>
    <n v="153"/>
    <n v="18.600000000000001"/>
    <n v="18.600000000000001"/>
  </r>
  <r>
    <x v="1"/>
    <d v="2024-03-22T00:00:00"/>
    <s v="Day 2"/>
    <x v="10"/>
    <x v="10"/>
    <x v="9"/>
    <x v="1"/>
    <x v="4"/>
    <x v="0"/>
    <x v="0"/>
    <n v="128"/>
    <n v="10.1"/>
    <n v="10.1"/>
  </r>
  <r>
    <x v="1"/>
    <d v="2024-03-22T00:00:00"/>
    <s v="Day 2"/>
    <x v="10"/>
    <x v="10"/>
    <x v="9"/>
    <x v="1"/>
    <x v="4"/>
    <x v="0"/>
    <x v="0"/>
    <n v="79"/>
    <n v="1.9"/>
    <n v="1.9"/>
  </r>
  <r>
    <x v="1"/>
    <d v="2024-03-22T00:00:00"/>
    <s v="Day 2"/>
    <x v="7"/>
    <x v="7"/>
    <x v="6"/>
    <x v="5"/>
    <x v="2"/>
    <x v="0"/>
    <x v="6"/>
    <n v="82"/>
    <n v="4.4000000000000004"/>
    <n v="4.4000000000000004"/>
  </r>
  <r>
    <x v="1"/>
    <d v="2024-03-22T00:00:00"/>
    <s v="Day 2"/>
    <x v="7"/>
    <x v="7"/>
    <x v="6"/>
    <x v="5"/>
    <x v="2"/>
    <x v="0"/>
    <x v="2"/>
    <n v="76"/>
    <n v="1.6"/>
    <n v="1.6"/>
  </r>
  <r>
    <x v="1"/>
    <d v="2024-03-22T00:00:00"/>
    <s v="Day 2"/>
    <x v="8"/>
    <x v="8"/>
    <x v="7"/>
    <x v="3"/>
    <x v="2"/>
    <x v="0"/>
    <x v="6"/>
    <n v="70"/>
    <n v="2.7"/>
    <n v="2.7"/>
  </r>
  <r>
    <x v="1"/>
    <d v="2024-03-22T00:00:00"/>
    <s v="Day 2"/>
    <x v="6"/>
    <x v="6"/>
    <x v="5"/>
    <x v="4"/>
    <x v="3"/>
    <x v="0"/>
    <x v="2"/>
    <n v="73"/>
    <n v="1.4"/>
    <n v="1.4"/>
  </r>
  <r>
    <x v="1"/>
    <d v="2024-03-22T00:00:00"/>
    <s v="Day 2"/>
    <x v="5"/>
    <x v="5"/>
    <x v="4"/>
    <x v="4"/>
    <x v="2"/>
    <x v="0"/>
    <x v="3"/>
    <m/>
    <s v=""/>
    <s v=""/>
  </r>
  <r>
    <x v="1"/>
    <d v="2024-03-22T00:00:00"/>
    <s v="Day 2"/>
    <x v="14"/>
    <x v="14"/>
    <x v="10"/>
    <x v="1"/>
    <x v="5"/>
    <x v="0"/>
    <x v="3"/>
    <m/>
    <s v=""/>
    <s v=""/>
  </r>
  <r>
    <x v="1"/>
    <d v="2024-03-22T00:00:00"/>
    <s v="Day 2"/>
    <x v="13"/>
    <x v="13"/>
    <x v="6"/>
    <x v="4"/>
    <x v="2"/>
    <x v="0"/>
    <x v="3"/>
    <m/>
    <s v=""/>
    <s v=""/>
  </r>
  <r>
    <x v="1"/>
    <d v="2024-03-22T00:00:00"/>
    <s v="Day 2"/>
    <x v="9"/>
    <x v="9"/>
    <x v="8"/>
    <x v="4"/>
    <x v="2"/>
    <x v="0"/>
    <x v="3"/>
    <m/>
    <s v=""/>
    <s v=""/>
  </r>
  <r>
    <x v="1"/>
    <d v="2024-03-22T00:00:00"/>
    <s v="Day 2"/>
    <x v="19"/>
    <x v="19"/>
    <x v="15"/>
    <x v="5"/>
    <x v="6"/>
    <x v="0"/>
    <x v="0"/>
    <n v="94"/>
    <n v="3.5"/>
    <n v="3.5"/>
  </r>
  <r>
    <x v="1"/>
    <d v="2024-03-22T00:00:00"/>
    <s v="Day 2"/>
    <x v="19"/>
    <x v="19"/>
    <x v="15"/>
    <x v="5"/>
    <x v="6"/>
    <x v="0"/>
    <x v="1"/>
    <n v="76"/>
    <n v="1.4"/>
    <n v="1.4"/>
  </r>
  <r>
    <x v="1"/>
    <d v="2024-03-22T00:00:00"/>
    <s v="Day 2"/>
    <x v="19"/>
    <x v="19"/>
    <x v="15"/>
    <x v="5"/>
    <x v="6"/>
    <x v="0"/>
    <x v="0"/>
    <n v="81"/>
    <n v="2.1"/>
    <n v="2.1"/>
  </r>
  <r>
    <x v="1"/>
    <d v="2024-03-22T00:00:00"/>
    <s v="Day 2"/>
    <x v="19"/>
    <x v="19"/>
    <x v="15"/>
    <x v="5"/>
    <x v="6"/>
    <x v="0"/>
    <x v="1"/>
    <n v="69"/>
    <n v="1"/>
    <n v="1"/>
  </r>
  <r>
    <x v="1"/>
    <d v="2024-03-22T00:00:00"/>
    <s v="Day 2"/>
    <x v="17"/>
    <x v="17"/>
    <x v="13"/>
    <x v="4"/>
    <x v="8"/>
    <x v="0"/>
    <x v="0"/>
    <n v="156"/>
    <n v="19.899999999999999"/>
    <n v="19.899999999999999"/>
  </r>
  <r>
    <x v="1"/>
    <d v="2024-03-22T00:00:00"/>
    <s v="Day 2"/>
    <x v="21"/>
    <x v="21"/>
    <x v="16"/>
    <x v="4"/>
    <x v="6"/>
    <x v="0"/>
    <x v="7"/>
    <n v="55"/>
    <n v="3"/>
    <n v="3"/>
  </r>
  <r>
    <x v="1"/>
    <d v="2024-03-22T00:00:00"/>
    <s v="Day 2"/>
    <x v="21"/>
    <x v="21"/>
    <x v="16"/>
    <x v="4"/>
    <x v="6"/>
    <x v="0"/>
    <x v="1"/>
    <n v="115"/>
    <n v="6"/>
    <n v="6"/>
  </r>
  <r>
    <x v="1"/>
    <d v="2024-03-22T00:00:00"/>
    <s v="Day 2"/>
    <x v="18"/>
    <x v="18"/>
    <x v="14"/>
    <x v="3"/>
    <x v="9"/>
    <x v="0"/>
    <x v="4"/>
    <n v="185"/>
    <n v="88.2"/>
    <n v="88.2"/>
  </r>
  <r>
    <x v="1"/>
    <d v="2024-03-22T00:00:00"/>
    <s v="Day 2"/>
    <x v="20"/>
    <x v="20"/>
    <x v="14"/>
    <x v="4"/>
    <x v="9"/>
    <x v="0"/>
    <x v="3"/>
    <m/>
    <s v=""/>
    <s v=""/>
  </r>
  <r>
    <x v="1"/>
    <d v="2024-03-22T00:00:00"/>
    <s v="Day 2"/>
    <x v="22"/>
    <x v="8"/>
    <x v="17"/>
    <x v="2"/>
    <x v="10"/>
    <x v="0"/>
    <x v="3"/>
    <m/>
    <s v=""/>
    <s v=""/>
  </r>
  <r>
    <x v="1"/>
    <d v="2024-03-22T00:00:00"/>
    <s v="Day 2"/>
    <x v="23"/>
    <x v="22"/>
    <x v="18"/>
    <x v="3"/>
    <x v="6"/>
    <x v="0"/>
    <x v="3"/>
    <m/>
    <s v=""/>
    <s v=""/>
  </r>
  <r>
    <x v="1"/>
    <d v="2024-03-22T00:00:00"/>
    <s v="Day 2"/>
    <x v="15"/>
    <x v="15"/>
    <x v="11"/>
    <x v="7"/>
    <x v="6"/>
    <x v="1"/>
    <x v="3"/>
    <n v="88"/>
    <n v="7.2"/>
    <n v="7.2"/>
  </r>
  <r>
    <x v="1"/>
    <d v="2024-03-22T00:00:00"/>
    <s v="Day 2"/>
    <x v="15"/>
    <x v="15"/>
    <x v="11"/>
    <x v="7"/>
    <x v="6"/>
    <x v="0"/>
    <x v="0"/>
    <n v="77"/>
    <n v="1.8"/>
    <n v="1.8"/>
  </r>
  <r>
    <x v="1"/>
    <d v="2024-03-22T00:00:00"/>
    <s v="Day 2"/>
    <x v="15"/>
    <x v="15"/>
    <x v="11"/>
    <x v="7"/>
    <x v="6"/>
    <x v="0"/>
    <x v="0"/>
    <n v="78"/>
    <n v="1.9"/>
    <n v="1.9"/>
  </r>
  <r>
    <x v="1"/>
    <d v="2024-03-22T00:00:00"/>
    <s v="Day 2"/>
    <x v="15"/>
    <x v="15"/>
    <x v="11"/>
    <x v="7"/>
    <x v="6"/>
    <x v="0"/>
    <x v="0"/>
    <n v="88"/>
    <n v="2.8"/>
    <n v="2.8"/>
  </r>
  <r>
    <x v="1"/>
    <d v="2024-03-22T00:00:00"/>
    <s v="Day 2"/>
    <x v="15"/>
    <x v="15"/>
    <x v="11"/>
    <x v="7"/>
    <x v="6"/>
    <x v="0"/>
    <x v="0"/>
    <n v="111"/>
    <n v="6.2"/>
    <n v="6.2"/>
  </r>
  <r>
    <x v="1"/>
    <d v="2024-03-22T00:00:00"/>
    <s v="Day 2"/>
    <x v="15"/>
    <x v="15"/>
    <x v="11"/>
    <x v="7"/>
    <x v="6"/>
    <x v="0"/>
    <x v="0"/>
    <n v="76"/>
    <n v="1.7"/>
    <n v="1.7"/>
  </r>
  <r>
    <x v="1"/>
    <d v="2024-03-22T00:00:00"/>
    <s v="Day 2"/>
    <x v="16"/>
    <x v="16"/>
    <x v="12"/>
    <x v="0"/>
    <x v="7"/>
    <x v="0"/>
    <x v="2"/>
    <n v="74"/>
    <n v="1.5"/>
    <n v="1.5"/>
  </r>
  <r>
    <x v="1"/>
    <d v="2024-03-22T00:00:00"/>
    <s v="Day 2"/>
    <x v="25"/>
    <x v="24"/>
    <x v="20"/>
    <x v="9"/>
    <x v="11"/>
    <x v="0"/>
    <x v="10"/>
    <n v="108"/>
    <n v="15.4"/>
    <n v="15.4"/>
  </r>
  <r>
    <x v="1"/>
    <d v="2024-03-22T00:00:00"/>
    <s v="Day 2"/>
    <x v="25"/>
    <x v="24"/>
    <x v="20"/>
    <x v="9"/>
    <x v="11"/>
    <x v="0"/>
    <x v="1"/>
    <n v="93"/>
    <n v="2.9"/>
    <n v="2.9"/>
  </r>
  <r>
    <x v="1"/>
    <d v="2024-03-22T00:00:00"/>
    <s v="Day 2"/>
    <x v="25"/>
    <x v="24"/>
    <x v="20"/>
    <x v="9"/>
    <x v="11"/>
    <x v="0"/>
    <x v="1"/>
    <n v="101"/>
    <n v="3.8"/>
    <n v="3.8"/>
  </r>
  <r>
    <x v="1"/>
    <d v="2024-03-22T00:00:00"/>
    <s v="Day 2"/>
    <x v="25"/>
    <x v="24"/>
    <x v="20"/>
    <x v="9"/>
    <x v="11"/>
    <x v="0"/>
    <x v="1"/>
    <n v="93"/>
    <n v="2.9"/>
    <n v="2.9"/>
  </r>
  <r>
    <x v="1"/>
    <d v="2024-03-22T00:00:00"/>
    <s v="Day 2"/>
    <x v="25"/>
    <x v="24"/>
    <x v="20"/>
    <x v="9"/>
    <x v="11"/>
    <x v="0"/>
    <x v="1"/>
    <n v="88"/>
    <n v="2.4"/>
    <n v="2.4"/>
  </r>
  <r>
    <x v="1"/>
    <d v="2024-03-22T00:00:00"/>
    <s v="Day 2"/>
    <x v="25"/>
    <x v="24"/>
    <x v="20"/>
    <x v="9"/>
    <x v="11"/>
    <x v="0"/>
    <x v="1"/>
    <n v="87"/>
    <n v="2.2999999999999998"/>
    <n v="2.2999999999999998"/>
  </r>
  <r>
    <x v="1"/>
    <d v="2024-03-22T00:00:00"/>
    <s v="Day 2"/>
    <x v="25"/>
    <x v="24"/>
    <x v="20"/>
    <x v="9"/>
    <x v="11"/>
    <x v="0"/>
    <x v="0"/>
    <n v="70"/>
    <n v="1.3"/>
    <n v="1.3"/>
  </r>
  <r>
    <x v="1"/>
    <d v="2024-03-22T00:00:00"/>
    <s v="Day 2"/>
    <x v="25"/>
    <x v="24"/>
    <x v="20"/>
    <x v="9"/>
    <x v="11"/>
    <x v="0"/>
    <x v="0"/>
    <n v="81"/>
    <n v="2.1"/>
    <n v="2.1"/>
  </r>
  <r>
    <x v="1"/>
    <d v="2024-03-22T00:00:00"/>
    <s v="Day 2"/>
    <x v="32"/>
    <x v="22"/>
    <x v="5"/>
    <x v="2"/>
    <x v="11"/>
    <x v="0"/>
    <x v="0"/>
    <n v="80"/>
    <n v="2"/>
    <n v="2"/>
  </r>
  <r>
    <x v="1"/>
    <d v="2024-03-22T00:00:00"/>
    <s v="Day 2"/>
    <x v="27"/>
    <x v="26"/>
    <x v="20"/>
    <x v="10"/>
    <x v="11"/>
    <x v="0"/>
    <x v="0"/>
    <n v="152"/>
    <n v="18.2"/>
    <n v="18.2"/>
  </r>
  <r>
    <x v="1"/>
    <d v="2024-03-22T00:00:00"/>
    <s v="Day 2"/>
    <x v="28"/>
    <x v="27"/>
    <x v="22"/>
    <x v="2"/>
    <x v="11"/>
    <x v="0"/>
    <x v="0"/>
    <n v="154"/>
    <n v="19.100000000000001"/>
    <n v="19.100000000000001"/>
  </r>
  <r>
    <x v="1"/>
    <d v="2024-03-22T00:00:00"/>
    <s v="Day 2"/>
    <x v="28"/>
    <x v="27"/>
    <x v="22"/>
    <x v="2"/>
    <x v="11"/>
    <x v="0"/>
    <x v="0"/>
    <n v="163"/>
    <n v="23.1"/>
    <n v="23.1"/>
  </r>
  <r>
    <x v="1"/>
    <d v="2024-03-22T00:00:00"/>
    <s v="Day 2"/>
    <x v="26"/>
    <x v="25"/>
    <x v="21"/>
    <x v="2"/>
    <x v="11"/>
    <x v="0"/>
    <x v="0"/>
    <n v="148"/>
    <n v="16.600000000000001"/>
    <n v="16.600000000000001"/>
  </r>
  <r>
    <x v="1"/>
    <d v="2024-03-22T00:00:00"/>
    <s v="Day 2"/>
    <x v="26"/>
    <x v="25"/>
    <x v="21"/>
    <x v="2"/>
    <x v="11"/>
    <x v="0"/>
    <x v="4"/>
    <n v="149"/>
    <n v="44.7"/>
    <n v="44.7"/>
  </r>
  <r>
    <x v="1"/>
    <d v="2024-03-22T00:00:00"/>
    <s v="Day 2"/>
    <x v="31"/>
    <x v="30"/>
    <x v="24"/>
    <x v="4"/>
    <x v="11"/>
    <x v="0"/>
    <x v="2"/>
    <n v="77"/>
    <n v="1.6"/>
    <n v="1.6"/>
  </r>
  <r>
    <x v="1"/>
    <d v="2024-03-22T00:00:00"/>
    <s v="Day 2"/>
    <x v="31"/>
    <x v="30"/>
    <x v="24"/>
    <x v="4"/>
    <x v="11"/>
    <x v="0"/>
    <x v="0"/>
    <n v="86"/>
    <n v="2.6"/>
    <n v="2.6"/>
  </r>
  <r>
    <x v="1"/>
    <d v="2024-03-22T00:00:00"/>
    <s v="Day 2"/>
    <x v="30"/>
    <x v="29"/>
    <x v="20"/>
    <x v="2"/>
    <x v="11"/>
    <x v="0"/>
    <x v="0"/>
    <n v="124"/>
    <n v="9.1"/>
    <n v="9.1"/>
  </r>
  <r>
    <x v="1"/>
    <d v="2024-03-22T00:00:00"/>
    <s v="Day 2"/>
    <x v="30"/>
    <x v="29"/>
    <x v="20"/>
    <x v="2"/>
    <x v="11"/>
    <x v="0"/>
    <x v="0"/>
    <n v="82"/>
    <n v="2.2000000000000002"/>
    <n v="2.2000000000000002"/>
  </r>
  <r>
    <x v="1"/>
    <d v="2024-03-22T00:00:00"/>
    <s v="Day 2"/>
    <x v="30"/>
    <x v="29"/>
    <x v="20"/>
    <x v="2"/>
    <x v="11"/>
    <x v="0"/>
    <x v="1"/>
    <n v="103"/>
    <n v="4.0999999999999996"/>
    <n v="4.0999999999999996"/>
  </r>
  <r>
    <x v="1"/>
    <d v="2024-03-22T00:00:00"/>
    <s v="Day 2"/>
    <x v="30"/>
    <x v="29"/>
    <x v="20"/>
    <x v="2"/>
    <x v="11"/>
    <x v="0"/>
    <x v="2"/>
    <n v="75"/>
    <n v="1.5"/>
    <n v="1.5"/>
  </r>
  <r>
    <x v="1"/>
    <d v="2024-03-22T00:00:00"/>
    <s v="Day 2"/>
    <x v="30"/>
    <x v="29"/>
    <x v="20"/>
    <x v="2"/>
    <x v="11"/>
    <x v="0"/>
    <x v="2"/>
    <n v="67"/>
    <n v="1.1000000000000001"/>
    <n v="1.1000000000000001"/>
  </r>
  <r>
    <x v="1"/>
    <d v="2024-03-22T00:00:00"/>
    <s v="Day 2"/>
    <x v="30"/>
    <x v="29"/>
    <x v="20"/>
    <x v="2"/>
    <x v="11"/>
    <x v="0"/>
    <x v="2"/>
    <n v="72"/>
    <n v="1.3"/>
    <n v="1.3"/>
  </r>
  <r>
    <x v="1"/>
    <d v="2024-03-22T00:00:00"/>
    <s v="Day 2"/>
    <x v="30"/>
    <x v="29"/>
    <x v="20"/>
    <x v="2"/>
    <x v="11"/>
    <x v="0"/>
    <x v="2"/>
    <n v="79"/>
    <n v="1.8"/>
    <n v="1.8"/>
  </r>
  <r>
    <x v="1"/>
    <d v="2024-03-22T00:00:00"/>
    <s v="Day 2"/>
    <x v="29"/>
    <x v="28"/>
    <x v="23"/>
    <x v="2"/>
    <x v="11"/>
    <x v="0"/>
    <x v="3"/>
    <m/>
    <s v=""/>
    <s v=""/>
  </r>
  <r>
    <x v="1"/>
    <d v="2024-03-22T00:00:00"/>
    <s v="Day 2"/>
    <x v="24"/>
    <x v="23"/>
    <x v="19"/>
    <x v="8"/>
    <x v="11"/>
    <x v="0"/>
    <x v="3"/>
    <m/>
    <s v=""/>
    <s v=""/>
  </r>
  <r>
    <x v="1"/>
    <d v="2024-03-22T00:00:00"/>
    <s v="Day 2"/>
    <x v="40"/>
    <x v="35"/>
    <x v="32"/>
    <x v="3"/>
    <x v="6"/>
    <x v="0"/>
    <x v="0"/>
    <n v="147"/>
    <n v="16.2"/>
    <n v="16.2"/>
  </r>
  <r>
    <x v="1"/>
    <d v="2024-03-22T00:00:00"/>
    <s v="Day 2"/>
    <x v="35"/>
    <x v="22"/>
    <x v="27"/>
    <x v="4"/>
    <x v="13"/>
    <x v="0"/>
    <x v="0"/>
    <n v="168"/>
    <n v="25.7"/>
    <n v="25.7"/>
  </r>
  <r>
    <x v="1"/>
    <d v="2024-03-22T00:00:00"/>
    <s v="Day 2"/>
    <x v="35"/>
    <x v="22"/>
    <x v="27"/>
    <x v="4"/>
    <x v="13"/>
    <x v="0"/>
    <x v="1"/>
    <n v="73"/>
    <n v="1.2"/>
    <n v="1.2"/>
  </r>
  <r>
    <x v="1"/>
    <d v="2024-03-22T00:00:00"/>
    <s v="Day 2"/>
    <x v="39"/>
    <x v="34"/>
    <x v="31"/>
    <x v="2"/>
    <x v="13"/>
    <x v="0"/>
    <x v="0"/>
    <n v="152"/>
    <n v="18.2"/>
    <n v="18.2"/>
  </r>
  <r>
    <x v="1"/>
    <d v="2024-03-22T00:00:00"/>
    <s v="Day 2"/>
    <x v="39"/>
    <x v="34"/>
    <x v="31"/>
    <x v="2"/>
    <x v="13"/>
    <x v="0"/>
    <x v="0"/>
    <n v="82"/>
    <n v="2.2000000000000002"/>
    <n v="2.2000000000000002"/>
  </r>
  <r>
    <x v="1"/>
    <d v="2024-03-22T00:00:00"/>
    <s v="Day 2"/>
    <x v="37"/>
    <x v="22"/>
    <x v="29"/>
    <x v="2"/>
    <x v="6"/>
    <x v="0"/>
    <x v="2"/>
    <n v="73"/>
    <n v="1.4"/>
    <n v="1.4"/>
  </r>
  <r>
    <x v="1"/>
    <d v="2024-03-22T00:00:00"/>
    <s v="Day 2"/>
    <x v="41"/>
    <x v="36"/>
    <x v="33"/>
    <x v="2"/>
    <x v="14"/>
    <x v="0"/>
    <x v="2"/>
    <n v="76"/>
    <n v="1.6"/>
    <n v="1.6"/>
  </r>
  <r>
    <x v="1"/>
    <d v="2024-03-22T00:00:00"/>
    <s v="Day 2"/>
    <x v="38"/>
    <x v="33"/>
    <x v="30"/>
    <x v="3"/>
    <x v="13"/>
    <x v="0"/>
    <x v="3"/>
    <m/>
    <s v=""/>
    <s v=""/>
  </r>
  <r>
    <x v="1"/>
    <d v="2024-03-22T00:00:00"/>
    <s v="Day 2"/>
    <x v="36"/>
    <x v="32"/>
    <x v="28"/>
    <x v="4"/>
    <x v="13"/>
    <x v="0"/>
    <x v="3"/>
    <m/>
    <s v=""/>
    <s v=""/>
  </r>
  <r>
    <x v="1"/>
    <d v="2024-03-22T00:00:00"/>
    <s v="Day 2"/>
    <x v="33"/>
    <x v="31"/>
    <x v="25"/>
    <x v="4"/>
    <x v="12"/>
    <x v="0"/>
    <x v="0"/>
    <n v="88"/>
    <n v="2.8"/>
    <n v="2.8"/>
  </r>
  <r>
    <x v="1"/>
    <d v="2024-03-22T00:00:00"/>
    <s v="Day 2"/>
    <x v="34"/>
    <x v="20"/>
    <x v="26"/>
    <x v="1"/>
    <x v="13"/>
    <x v="0"/>
    <x v="0"/>
    <n v="82"/>
    <n v="2.2000000000000002"/>
    <n v="2.2000000000000002"/>
  </r>
  <r>
    <x v="1"/>
    <d v="2024-03-22T00:00:00"/>
    <s v="Day 2"/>
    <x v="57"/>
    <x v="50"/>
    <x v="46"/>
    <x v="11"/>
    <x v="10"/>
    <x v="0"/>
    <x v="0"/>
    <n v="143"/>
    <n v="14.8"/>
    <n v="14.8"/>
  </r>
  <r>
    <x v="1"/>
    <d v="2024-03-22T00:00:00"/>
    <s v="Day 2"/>
    <x v="57"/>
    <x v="50"/>
    <x v="46"/>
    <x v="11"/>
    <x v="10"/>
    <x v="0"/>
    <x v="0"/>
    <n v="141"/>
    <n v="14.1"/>
    <n v="14.1"/>
  </r>
  <r>
    <x v="1"/>
    <d v="2024-03-22T00:00:00"/>
    <s v="Day 2"/>
    <x v="57"/>
    <x v="50"/>
    <x v="46"/>
    <x v="11"/>
    <x v="10"/>
    <x v="0"/>
    <x v="0"/>
    <n v="110"/>
    <n v="6"/>
    <n v="6"/>
  </r>
  <r>
    <x v="1"/>
    <d v="2024-03-22T00:00:00"/>
    <s v="Day 2"/>
    <x v="54"/>
    <x v="47"/>
    <x v="45"/>
    <x v="4"/>
    <x v="10"/>
    <x v="0"/>
    <x v="0"/>
    <n v="134"/>
    <n v="11.8"/>
    <n v="11.8"/>
  </r>
  <r>
    <x v="1"/>
    <d v="2024-03-22T00:00:00"/>
    <s v="Day 2"/>
    <x v="54"/>
    <x v="47"/>
    <x v="45"/>
    <x v="4"/>
    <x v="10"/>
    <x v="0"/>
    <x v="0"/>
    <n v="147"/>
    <n v="16.2"/>
    <n v="16.2"/>
  </r>
  <r>
    <x v="1"/>
    <d v="2024-03-22T00:00:00"/>
    <s v="Day 2"/>
    <x v="54"/>
    <x v="47"/>
    <x v="45"/>
    <x v="4"/>
    <x v="10"/>
    <x v="0"/>
    <x v="0"/>
    <n v="97"/>
    <n v="3.9"/>
    <n v="3.9"/>
  </r>
  <r>
    <x v="1"/>
    <d v="2024-03-22T00:00:00"/>
    <s v="Day 2"/>
    <x v="49"/>
    <x v="42"/>
    <x v="40"/>
    <x v="4"/>
    <x v="10"/>
    <x v="0"/>
    <x v="0"/>
    <n v="149"/>
    <n v="17"/>
    <n v="17"/>
  </r>
  <r>
    <x v="1"/>
    <d v="2024-03-22T00:00:00"/>
    <s v="Day 2"/>
    <x v="49"/>
    <x v="42"/>
    <x v="40"/>
    <x v="4"/>
    <x v="10"/>
    <x v="0"/>
    <x v="0"/>
    <n v="124"/>
    <n v="9.1"/>
    <n v="9.1"/>
  </r>
  <r>
    <x v="1"/>
    <d v="2024-03-22T00:00:00"/>
    <s v="Day 2"/>
    <x v="50"/>
    <x v="43"/>
    <x v="41"/>
    <x v="4"/>
    <x v="10"/>
    <x v="0"/>
    <x v="2"/>
    <n v="76"/>
    <n v="1.6"/>
    <n v="1.6"/>
  </r>
  <r>
    <x v="1"/>
    <d v="2024-03-22T00:00:00"/>
    <s v="Day 2"/>
    <x v="50"/>
    <x v="43"/>
    <x v="41"/>
    <x v="4"/>
    <x v="10"/>
    <x v="0"/>
    <x v="2"/>
    <n v="76"/>
    <n v="1.6"/>
    <n v="1.6"/>
  </r>
  <r>
    <x v="1"/>
    <d v="2024-03-22T00:00:00"/>
    <s v="Day 2"/>
    <x v="55"/>
    <x v="48"/>
    <x v="43"/>
    <x v="3"/>
    <x v="10"/>
    <x v="0"/>
    <x v="0"/>
    <n v="70"/>
    <n v="1.3"/>
    <n v="1.3"/>
  </r>
  <r>
    <x v="1"/>
    <d v="2024-03-22T00:00:00"/>
    <s v="Day 2"/>
    <x v="55"/>
    <x v="48"/>
    <x v="43"/>
    <x v="3"/>
    <x v="10"/>
    <x v="0"/>
    <x v="2"/>
    <n v="80"/>
    <n v="1.8"/>
    <n v="1.8"/>
  </r>
  <r>
    <x v="1"/>
    <d v="2024-03-22T00:00:00"/>
    <s v="Day 2"/>
    <x v="53"/>
    <x v="46"/>
    <x v="44"/>
    <x v="2"/>
    <x v="10"/>
    <x v="0"/>
    <x v="1"/>
    <n v="116"/>
    <n v="6.2"/>
    <n v="6.2"/>
  </r>
  <r>
    <x v="1"/>
    <d v="2024-03-22T00:00:00"/>
    <s v="Day 2"/>
    <x v="53"/>
    <x v="46"/>
    <x v="44"/>
    <x v="2"/>
    <x v="10"/>
    <x v="0"/>
    <x v="1"/>
    <n v="88"/>
    <n v="2.4"/>
    <n v="2.4"/>
  </r>
  <r>
    <x v="1"/>
    <d v="2024-03-22T00:00:00"/>
    <s v="Day 2"/>
    <x v="52"/>
    <x v="45"/>
    <x v="43"/>
    <x v="4"/>
    <x v="16"/>
    <x v="0"/>
    <x v="2"/>
    <n v="76"/>
    <n v="1.6"/>
    <n v="1.6"/>
  </r>
  <r>
    <x v="1"/>
    <d v="2024-03-22T00:00:00"/>
    <s v="Day 2"/>
    <x v="56"/>
    <x v="49"/>
    <x v="43"/>
    <x v="0"/>
    <x v="10"/>
    <x v="0"/>
    <x v="1"/>
    <n v="107"/>
    <n v="4.7"/>
    <n v="4.7"/>
  </r>
  <r>
    <x v="1"/>
    <d v="2024-03-22T00:00:00"/>
    <s v="Day 2"/>
    <x v="56"/>
    <x v="49"/>
    <x v="43"/>
    <x v="0"/>
    <x v="10"/>
    <x v="0"/>
    <x v="0"/>
    <n v="86"/>
    <n v="2.6"/>
    <n v="2.6"/>
  </r>
  <r>
    <x v="1"/>
    <d v="2024-03-22T00:00:00"/>
    <s v="Day 2"/>
    <x v="56"/>
    <x v="49"/>
    <x v="43"/>
    <x v="0"/>
    <x v="10"/>
    <x v="0"/>
    <x v="0"/>
    <n v="167"/>
    <n v="25.2"/>
    <n v="25.2"/>
  </r>
  <r>
    <x v="1"/>
    <d v="2024-03-22T00:00:00"/>
    <s v="Day 2"/>
    <x v="51"/>
    <x v="44"/>
    <x v="42"/>
    <x v="4"/>
    <x v="10"/>
    <x v="0"/>
    <x v="3"/>
    <m/>
    <s v=""/>
    <s v=""/>
  </r>
  <r>
    <x v="1"/>
    <d v="2024-03-22T00:00:00"/>
    <s v="Day 2"/>
    <x v="43"/>
    <x v="7"/>
    <x v="35"/>
    <x v="4"/>
    <x v="15"/>
    <x v="0"/>
    <x v="0"/>
    <n v="109"/>
    <n v="5.8"/>
    <n v="5.8"/>
  </r>
  <r>
    <x v="1"/>
    <d v="2024-03-22T00:00:00"/>
    <s v="Day 2"/>
    <x v="48"/>
    <x v="41"/>
    <x v="36"/>
    <x v="2"/>
    <x v="8"/>
    <x v="0"/>
    <x v="0"/>
    <n v="147"/>
    <n v="16.2"/>
    <n v="16.2"/>
  </r>
  <r>
    <x v="1"/>
    <d v="2024-03-22T00:00:00"/>
    <s v="Day 2"/>
    <x v="46"/>
    <x v="40"/>
    <x v="38"/>
    <x v="2"/>
    <x v="8"/>
    <x v="0"/>
    <x v="0"/>
    <n v="102"/>
    <n v="4.5999999999999996"/>
    <n v="4.5999999999999996"/>
  </r>
  <r>
    <x v="1"/>
    <d v="2024-03-22T00:00:00"/>
    <s v="Day 2"/>
    <x v="46"/>
    <x v="40"/>
    <x v="38"/>
    <x v="2"/>
    <x v="8"/>
    <x v="0"/>
    <x v="0"/>
    <n v="126"/>
    <n v="9.6"/>
    <n v="9.6"/>
  </r>
  <r>
    <x v="1"/>
    <d v="2024-03-22T00:00:00"/>
    <s v="Day 2"/>
    <x v="47"/>
    <x v="37"/>
    <x v="39"/>
    <x v="4"/>
    <x v="8"/>
    <x v="0"/>
    <x v="0"/>
    <n v="86"/>
    <n v="2.6"/>
    <n v="2.6"/>
  </r>
  <r>
    <x v="1"/>
    <d v="2024-03-22T00:00:00"/>
    <s v="Day 2"/>
    <x v="47"/>
    <x v="37"/>
    <x v="39"/>
    <x v="4"/>
    <x v="8"/>
    <x v="0"/>
    <x v="0"/>
    <n v="88"/>
    <n v="2.8"/>
    <n v="2.8"/>
  </r>
  <r>
    <x v="1"/>
    <d v="2024-03-22T00:00:00"/>
    <s v="Day 2"/>
    <x v="47"/>
    <x v="37"/>
    <x v="39"/>
    <x v="4"/>
    <x v="8"/>
    <x v="0"/>
    <x v="0"/>
    <n v="83"/>
    <n v="2.2999999999999998"/>
    <n v="2.2999999999999998"/>
  </r>
  <r>
    <x v="1"/>
    <d v="2024-03-22T00:00:00"/>
    <s v="Day 2"/>
    <x v="47"/>
    <x v="37"/>
    <x v="39"/>
    <x v="4"/>
    <x v="8"/>
    <x v="0"/>
    <x v="1"/>
    <n v="90"/>
    <n v="2.6"/>
    <n v="2.6"/>
  </r>
  <r>
    <x v="1"/>
    <d v="2024-03-22T00:00:00"/>
    <s v="Day 2"/>
    <x v="44"/>
    <x v="38"/>
    <x v="36"/>
    <x v="2"/>
    <x v="8"/>
    <x v="0"/>
    <x v="2"/>
    <n v="73"/>
    <n v="1.4"/>
    <n v="1.4"/>
  </r>
  <r>
    <x v="1"/>
    <d v="2024-03-22T00:00:00"/>
    <s v="Day 2"/>
    <x v="44"/>
    <x v="38"/>
    <x v="36"/>
    <x v="2"/>
    <x v="8"/>
    <x v="0"/>
    <x v="0"/>
    <n v="105"/>
    <n v="5.0999999999999996"/>
    <n v="5.0999999999999996"/>
  </r>
  <r>
    <x v="1"/>
    <d v="2024-03-22T00:00:00"/>
    <s v="Day 2"/>
    <x v="44"/>
    <x v="38"/>
    <x v="36"/>
    <x v="2"/>
    <x v="8"/>
    <x v="0"/>
    <x v="0"/>
    <n v="94"/>
    <n v="3.5"/>
    <n v="3.5"/>
  </r>
  <r>
    <x v="1"/>
    <d v="2024-03-22T00:00:00"/>
    <s v="Day 2"/>
    <x v="42"/>
    <x v="37"/>
    <x v="34"/>
    <x v="2"/>
    <x v="8"/>
    <x v="1"/>
    <x v="3"/>
    <n v="56"/>
    <n v="1.8"/>
    <n v="1.8"/>
  </r>
  <r>
    <x v="1"/>
    <d v="2024-03-22T00:00:00"/>
    <s v="Day 2"/>
    <x v="42"/>
    <x v="37"/>
    <x v="34"/>
    <x v="2"/>
    <x v="8"/>
    <x v="0"/>
    <x v="2"/>
    <n v="74"/>
    <n v="1.5"/>
    <n v="1.5"/>
  </r>
  <r>
    <x v="1"/>
    <d v="2024-03-22T00:00:00"/>
    <s v="Day 2"/>
    <x v="45"/>
    <x v="39"/>
    <x v="37"/>
    <x v="2"/>
    <x v="15"/>
    <x v="0"/>
    <x v="3"/>
    <m/>
    <s v=""/>
    <s v=""/>
  </r>
  <r>
    <x v="1"/>
    <d v="2024-03-22T00:00:00"/>
    <s v="Day 2"/>
    <x v="59"/>
    <x v="52"/>
    <x v="48"/>
    <x v="9"/>
    <x v="14"/>
    <x v="0"/>
    <x v="0"/>
    <n v="109"/>
    <n v="5.8"/>
    <n v="5.8"/>
  </r>
  <r>
    <x v="1"/>
    <d v="2024-03-22T00:00:00"/>
    <s v="Day 2"/>
    <x v="59"/>
    <x v="52"/>
    <x v="48"/>
    <x v="9"/>
    <x v="14"/>
    <x v="0"/>
    <x v="0"/>
    <n v="120"/>
    <n v="8.1"/>
    <n v="8.1"/>
  </r>
  <r>
    <x v="1"/>
    <d v="2024-03-22T00:00:00"/>
    <s v="Day 2"/>
    <x v="60"/>
    <x v="53"/>
    <x v="49"/>
    <x v="0"/>
    <x v="17"/>
    <x v="0"/>
    <x v="2"/>
    <n v="81"/>
    <n v="1.9"/>
    <n v="1.9"/>
  </r>
  <r>
    <x v="1"/>
    <d v="2024-03-22T00:00:00"/>
    <s v="Day 2"/>
    <x v="58"/>
    <x v="51"/>
    <x v="47"/>
    <x v="9"/>
    <x v="17"/>
    <x v="2"/>
    <x v="3"/>
    <n v="37"/>
    <n v="1.6"/>
    <n v="1.6"/>
  </r>
  <r>
    <x v="1"/>
    <d v="2024-03-22T00:00:00"/>
    <s v="Day 2"/>
    <x v="61"/>
    <x v="54"/>
    <x v="47"/>
    <x v="1"/>
    <x v="17"/>
    <x v="0"/>
    <x v="2"/>
    <n v="82"/>
    <n v="2"/>
    <n v="2"/>
  </r>
  <r>
    <x v="1"/>
    <d v="2024-03-22T00:00:00"/>
    <s v="Day 2"/>
    <x v="61"/>
    <x v="54"/>
    <x v="47"/>
    <x v="1"/>
    <x v="17"/>
    <x v="0"/>
    <x v="2"/>
    <n v="77"/>
    <n v="1.6"/>
    <n v="1.6"/>
  </r>
  <r>
    <x v="1"/>
    <d v="2024-03-22T00:00:00"/>
    <s v="Day 2"/>
    <x v="61"/>
    <x v="54"/>
    <x v="47"/>
    <x v="1"/>
    <x v="17"/>
    <x v="0"/>
    <x v="0"/>
    <n v="169"/>
    <n v="26.2"/>
    <n v="26.2"/>
  </r>
  <r>
    <x v="1"/>
    <d v="2024-03-22T00:00:00"/>
    <s v="Day 2"/>
    <x v="61"/>
    <x v="54"/>
    <x v="47"/>
    <x v="1"/>
    <x v="17"/>
    <x v="0"/>
    <x v="0"/>
    <n v="102"/>
    <n v="4.5999999999999996"/>
    <n v="4.5999999999999996"/>
  </r>
  <r>
    <x v="1"/>
    <d v="2024-03-22T00:00:00"/>
    <s v="Day 2"/>
    <x v="67"/>
    <x v="59"/>
    <x v="48"/>
    <x v="2"/>
    <x v="14"/>
    <x v="0"/>
    <x v="2"/>
    <n v="76"/>
    <n v="1.6"/>
    <n v="1.6"/>
  </r>
  <r>
    <x v="1"/>
    <d v="2024-03-22T00:00:00"/>
    <s v="Day 2"/>
    <x v="67"/>
    <x v="59"/>
    <x v="48"/>
    <x v="2"/>
    <x v="14"/>
    <x v="0"/>
    <x v="2"/>
    <n v="72"/>
    <n v="1.3"/>
    <n v="1.3"/>
  </r>
  <r>
    <x v="1"/>
    <d v="2024-03-22T00:00:00"/>
    <s v="Day 2"/>
    <x v="62"/>
    <x v="55"/>
    <x v="47"/>
    <x v="2"/>
    <x v="17"/>
    <x v="0"/>
    <x v="1"/>
    <n v="78"/>
    <n v="1.5"/>
    <n v="1.5"/>
  </r>
  <r>
    <x v="1"/>
    <d v="2024-03-22T00:00:00"/>
    <s v="Day 2"/>
    <x v="63"/>
    <x v="56"/>
    <x v="50"/>
    <x v="2"/>
    <x v="14"/>
    <x v="0"/>
    <x v="0"/>
    <n v="90"/>
    <n v="3"/>
    <n v="3"/>
  </r>
  <r>
    <x v="1"/>
    <d v="2024-03-22T00:00:00"/>
    <s v="Day 2"/>
    <x v="65"/>
    <x v="57"/>
    <x v="52"/>
    <x v="2"/>
    <x v="14"/>
    <x v="0"/>
    <x v="3"/>
    <m/>
    <s v=""/>
    <s v=""/>
  </r>
  <r>
    <x v="1"/>
    <d v="2024-03-22T00:00:00"/>
    <s v="Day 2"/>
    <x v="64"/>
    <x v="36"/>
    <x v="51"/>
    <x v="4"/>
    <x v="14"/>
    <x v="0"/>
    <x v="3"/>
    <m/>
    <s v=""/>
    <s v=""/>
  </r>
  <r>
    <x v="1"/>
    <d v="2024-03-22T00:00:00"/>
    <s v="Day 2"/>
    <x v="71"/>
    <x v="63"/>
    <x v="54"/>
    <x v="3"/>
    <x v="9"/>
    <x v="0"/>
    <x v="0"/>
    <n v="113"/>
    <n v="6.6"/>
    <n v="6.6"/>
  </r>
  <r>
    <x v="1"/>
    <d v="2024-03-22T00:00:00"/>
    <s v="Day 2"/>
    <x v="71"/>
    <x v="63"/>
    <x v="54"/>
    <x v="3"/>
    <x v="9"/>
    <x v="0"/>
    <x v="0"/>
    <n v="105"/>
    <n v="5.0999999999999996"/>
    <n v="5.0999999999999996"/>
  </r>
  <r>
    <x v="1"/>
    <d v="2024-03-22T00:00:00"/>
    <s v="Day 2"/>
    <x v="71"/>
    <x v="63"/>
    <x v="54"/>
    <x v="3"/>
    <x v="9"/>
    <x v="0"/>
    <x v="0"/>
    <n v="90"/>
    <n v="3"/>
    <n v="3"/>
  </r>
  <r>
    <x v="1"/>
    <d v="2024-03-22T00:00:00"/>
    <s v="Day 2"/>
    <x v="72"/>
    <x v="64"/>
    <x v="57"/>
    <x v="2"/>
    <x v="9"/>
    <x v="0"/>
    <x v="0"/>
    <n v="73"/>
    <n v="1.4"/>
    <n v="1.4"/>
  </r>
  <r>
    <x v="1"/>
    <d v="2024-03-22T00:00:00"/>
    <s v="Day 2"/>
    <x v="72"/>
    <x v="64"/>
    <x v="57"/>
    <x v="2"/>
    <x v="9"/>
    <x v="0"/>
    <x v="0"/>
    <n v="113"/>
    <n v="6.6"/>
    <n v="6.6"/>
  </r>
  <r>
    <x v="1"/>
    <d v="2024-03-22T00:00:00"/>
    <s v="Day 2"/>
    <x v="72"/>
    <x v="64"/>
    <x v="57"/>
    <x v="2"/>
    <x v="9"/>
    <x v="0"/>
    <x v="0"/>
    <n v="146"/>
    <n v="15.9"/>
    <n v="15.9"/>
  </r>
  <r>
    <x v="1"/>
    <d v="2024-03-22T00:00:00"/>
    <s v="Day 2"/>
    <x v="72"/>
    <x v="64"/>
    <x v="57"/>
    <x v="2"/>
    <x v="9"/>
    <x v="0"/>
    <x v="0"/>
    <n v="108"/>
    <n v="5.6"/>
    <n v="5.6"/>
  </r>
  <r>
    <x v="1"/>
    <d v="2024-03-22T00:00:00"/>
    <s v="Day 2"/>
    <x v="75"/>
    <x v="67"/>
    <x v="59"/>
    <x v="2"/>
    <x v="18"/>
    <x v="0"/>
    <x v="0"/>
    <n v="114"/>
    <n v="6.8"/>
    <n v="6.8"/>
  </r>
  <r>
    <x v="1"/>
    <d v="2024-03-22T00:00:00"/>
    <s v="Day 2"/>
    <x v="75"/>
    <x v="67"/>
    <x v="59"/>
    <x v="2"/>
    <x v="18"/>
    <x v="0"/>
    <x v="0"/>
    <n v="127"/>
    <n v="9.8000000000000007"/>
    <n v="9.8000000000000007"/>
  </r>
  <r>
    <x v="1"/>
    <d v="2024-03-22T00:00:00"/>
    <s v="Day 2"/>
    <x v="75"/>
    <x v="67"/>
    <x v="59"/>
    <x v="2"/>
    <x v="18"/>
    <x v="0"/>
    <x v="1"/>
    <n v="87"/>
    <n v="2.2999999999999998"/>
    <n v="2.2999999999999998"/>
  </r>
  <r>
    <x v="1"/>
    <d v="2024-03-22T00:00:00"/>
    <s v="Day 2"/>
    <x v="76"/>
    <x v="68"/>
    <x v="54"/>
    <x v="3"/>
    <x v="9"/>
    <x v="0"/>
    <x v="0"/>
    <n v="127"/>
    <n v="9.8000000000000007"/>
    <n v="9.8000000000000007"/>
  </r>
  <r>
    <x v="1"/>
    <d v="2024-03-22T00:00:00"/>
    <s v="Day 2"/>
    <x v="76"/>
    <x v="68"/>
    <x v="54"/>
    <x v="3"/>
    <x v="9"/>
    <x v="0"/>
    <x v="0"/>
    <n v="143"/>
    <n v="14.8"/>
    <n v="14.8"/>
  </r>
  <r>
    <x v="1"/>
    <d v="2024-03-22T00:00:00"/>
    <s v="Day 2"/>
    <x v="73"/>
    <x v="65"/>
    <x v="54"/>
    <x v="4"/>
    <x v="9"/>
    <x v="0"/>
    <x v="0"/>
    <n v="118"/>
    <n v="7.6"/>
    <n v="7.6"/>
  </r>
  <r>
    <x v="1"/>
    <d v="2024-03-22T00:00:00"/>
    <s v="Day 2"/>
    <x v="70"/>
    <x v="62"/>
    <x v="56"/>
    <x v="4"/>
    <x v="9"/>
    <x v="0"/>
    <x v="3"/>
    <m/>
    <s v=""/>
    <s v=""/>
  </r>
  <r>
    <x v="1"/>
    <d v="2024-03-22T00:00:00"/>
    <s v="Day 2"/>
    <x v="74"/>
    <x v="66"/>
    <x v="58"/>
    <x v="3"/>
    <x v="9"/>
    <x v="0"/>
    <x v="3"/>
    <m/>
    <s v=""/>
    <s v=""/>
  </r>
  <r>
    <x v="1"/>
    <d v="2024-03-22T00:00:00"/>
    <s v="Day 2"/>
    <x v="68"/>
    <x v="60"/>
    <x v="54"/>
    <x v="1"/>
    <x v="9"/>
    <x v="0"/>
    <x v="0"/>
    <n v="114"/>
    <n v="6.8"/>
    <n v="6.8"/>
  </r>
  <r>
    <x v="1"/>
    <d v="2024-03-22T00:00:00"/>
    <s v="Day 2"/>
    <x v="68"/>
    <x v="60"/>
    <x v="54"/>
    <x v="1"/>
    <x v="9"/>
    <x v="0"/>
    <x v="0"/>
    <n v="150"/>
    <n v="17.399999999999999"/>
    <n v="17.399999999999999"/>
  </r>
  <r>
    <x v="1"/>
    <d v="2024-03-22T00:00:00"/>
    <s v="Day 2"/>
    <x v="68"/>
    <x v="60"/>
    <x v="54"/>
    <x v="1"/>
    <x v="9"/>
    <x v="0"/>
    <x v="0"/>
    <n v="110"/>
    <n v="6"/>
    <n v="6"/>
  </r>
  <r>
    <x v="1"/>
    <d v="2024-03-22T00:00:00"/>
    <s v="Day 2"/>
    <x v="68"/>
    <x v="60"/>
    <x v="54"/>
    <x v="1"/>
    <x v="9"/>
    <x v="0"/>
    <x v="0"/>
    <n v="159"/>
    <n v="21.3"/>
    <n v="21.3"/>
  </r>
  <r>
    <x v="1"/>
    <d v="2024-03-22T00:00:00"/>
    <s v="Day 2"/>
    <x v="69"/>
    <x v="61"/>
    <x v="55"/>
    <x v="1"/>
    <x v="9"/>
    <x v="0"/>
    <x v="1"/>
    <n v="76"/>
    <n v="1.4"/>
    <n v="1.4"/>
  </r>
  <r>
    <x v="1"/>
    <d v="2024-03-22T00:00:00"/>
    <s v="Day 2"/>
    <x v="69"/>
    <x v="61"/>
    <x v="55"/>
    <x v="1"/>
    <x v="9"/>
    <x v="0"/>
    <x v="1"/>
    <n v="116"/>
    <n v="6.2"/>
    <n v="6.2"/>
  </r>
  <r>
    <x v="1"/>
    <d v="2024-03-22T00:00:00"/>
    <s v="Day 2"/>
    <x v="69"/>
    <x v="61"/>
    <x v="55"/>
    <x v="1"/>
    <x v="9"/>
    <x v="0"/>
    <x v="0"/>
    <n v="102"/>
    <n v="4.5999999999999996"/>
    <n v="4.5999999999999996"/>
  </r>
  <r>
    <x v="1"/>
    <d v="2024-03-22T00:00:00"/>
    <s v="Day 2"/>
    <x v="83"/>
    <x v="74"/>
    <x v="65"/>
    <x v="4"/>
    <x v="3"/>
    <x v="0"/>
    <x v="1"/>
    <n v="108"/>
    <n v="4.8"/>
    <n v="4.8"/>
  </r>
  <r>
    <x v="1"/>
    <d v="2024-03-22T00:00:00"/>
    <s v="Day 2"/>
    <x v="79"/>
    <x v="70"/>
    <x v="62"/>
    <x v="4"/>
    <x v="3"/>
    <x v="0"/>
    <x v="0"/>
    <n v="114"/>
    <n v="6.8"/>
    <n v="6.8"/>
  </r>
  <r>
    <x v="1"/>
    <d v="2024-03-22T00:00:00"/>
    <s v="Day 2"/>
    <x v="82"/>
    <x v="73"/>
    <x v="36"/>
    <x v="4"/>
    <x v="3"/>
    <x v="0"/>
    <x v="0"/>
    <n v="106"/>
    <n v="5.3"/>
    <n v="5.3"/>
  </r>
  <r>
    <x v="1"/>
    <d v="2024-03-22T00:00:00"/>
    <s v="Day 2"/>
    <x v="81"/>
    <x v="72"/>
    <x v="64"/>
    <x v="2"/>
    <x v="3"/>
    <x v="0"/>
    <x v="2"/>
    <n v="66"/>
    <n v="1"/>
    <n v="1"/>
  </r>
  <r>
    <x v="1"/>
    <d v="2024-03-22T00:00:00"/>
    <s v="Day 2"/>
    <x v="80"/>
    <x v="71"/>
    <x v="63"/>
    <x v="4"/>
    <x v="10"/>
    <x v="0"/>
    <x v="8"/>
    <n v="41"/>
    <n v="1.1000000000000001"/>
    <n v="1.1000000000000001"/>
  </r>
  <r>
    <x v="1"/>
    <d v="2024-03-22T00:00:00"/>
    <s v="Day 2"/>
    <x v="80"/>
    <x v="71"/>
    <x v="63"/>
    <x v="4"/>
    <x v="10"/>
    <x v="0"/>
    <x v="0"/>
    <n v="108"/>
    <n v="5.6"/>
    <n v="5.6"/>
  </r>
  <r>
    <x v="1"/>
    <d v="2024-03-22T00:00:00"/>
    <s v="Day 2"/>
    <x v="78"/>
    <x v="69"/>
    <x v="61"/>
    <x v="2"/>
    <x v="3"/>
    <x v="0"/>
    <x v="3"/>
    <m/>
    <s v=""/>
    <s v=""/>
  </r>
  <r>
    <x v="1"/>
    <d v="2024-03-22T00:00:00"/>
    <s v="Day 2"/>
    <x v="77"/>
    <x v="34"/>
    <x v="60"/>
    <x v="4"/>
    <x v="3"/>
    <x v="0"/>
    <x v="3"/>
    <m/>
    <s v=""/>
    <s v=""/>
  </r>
  <r>
    <x v="1"/>
    <d v="2024-03-22T00:00:00"/>
    <s v="Day 2"/>
    <x v="85"/>
    <x v="76"/>
    <x v="66"/>
    <x v="9"/>
    <x v="3"/>
    <x v="0"/>
    <x v="0"/>
    <n v="128"/>
    <n v="10.1"/>
    <n v="10.1"/>
  </r>
  <r>
    <x v="1"/>
    <d v="2024-03-22T00:00:00"/>
    <s v="Day 2"/>
    <x v="85"/>
    <x v="76"/>
    <x v="66"/>
    <x v="9"/>
    <x v="3"/>
    <x v="0"/>
    <x v="0"/>
    <n v="147"/>
    <n v="16.2"/>
    <n v="16.2"/>
  </r>
  <r>
    <x v="1"/>
    <d v="2024-03-22T00:00:00"/>
    <s v="Day 2"/>
    <x v="85"/>
    <x v="76"/>
    <x v="66"/>
    <x v="9"/>
    <x v="3"/>
    <x v="0"/>
    <x v="0"/>
    <n v="124"/>
    <n v="9.1"/>
    <n v="9.1"/>
  </r>
  <r>
    <x v="1"/>
    <d v="2024-03-22T00:00:00"/>
    <s v="Day 2"/>
    <x v="85"/>
    <x v="76"/>
    <x v="66"/>
    <x v="9"/>
    <x v="3"/>
    <x v="0"/>
    <x v="0"/>
    <n v="108"/>
    <n v="5.6"/>
    <n v="5.6"/>
  </r>
  <r>
    <x v="1"/>
    <d v="2024-03-22T00:00:00"/>
    <s v="Day 2"/>
    <x v="85"/>
    <x v="76"/>
    <x v="66"/>
    <x v="9"/>
    <x v="3"/>
    <x v="0"/>
    <x v="0"/>
    <n v="83"/>
    <n v="2.2999999999999998"/>
    <n v="2.2999999999999998"/>
  </r>
  <r>
    <x v="1"/>
    <d v="2024-03-22T00:00:00"/>
    <s v="Day 2"/>
    <x v="85"/>
    <x v="76"/>
    <x v="66"/>
    <x v="9"/>
    <x v="3"/>
    <x v="0"/>
    <x v="0"/>
    <n v="105"/>
    <n v="5.0999999999999996"/>
    <n v="5.0999999999999996"/>
  </r>
  <r>
    <x v="1"/>
    <d v="2024-03-22T00:00:00"/>
    <s v="Day 2"/>
    <x v="88"/>
    <x v="79"/>
    <x v="61"/>
    <x v="9"/>
    <x v="3"/>
    <x v="0"/>
    <x v="0"/>
    <n v="84"/>
    <n v="2.4"/>
    <n v="2.4"/>
  </r>
  <r>
    <x v="1"/>
    <d v="2024-03-22T00:00:00"/>
    <s v="Day 2"/>
    <x v="88"/>
    <x v="79"/>
    <x v="61"/>
    <x v="9"/>
    <x v="3"/>
    <x v="0"/>
    <x v="0"/>
    <n v="82"/>
    <n v="2.2000000000000002"/>
    <n v="2.2000000000000002"/>
  </r>
  <r>
    <x v="1"/>
    <d v="2024-03-22T00:00:00"/>
    <s v="Day 2"/>
    <x v="88"/>
    <x v="79"/>
    <x v="61"/>
    <x v="9"/>
    <x v="3"/>
    <x v="0"/>
    <x v="0"/>
    <n v="101"/>
    <n v="4.5"/>
    <n v="4.5"/>
  </r>
  <r>
    <x v="1"/>
    <d v="2024-03-22T00:00:00"/>
    <s v="Day 2"/>
    <x v="86"/>
    <x v="77"/>
    <x v="61"/>
    <x v="9"/>
    <x v="3"/>
    <x v="0"/>
    <x v="0"/>
    <n v="135"/>
    <n v="12.1"/>
    <n v="12.1"/>
  </r>
  <r>
    <x v="1"/>
    <d v="2024-03-22T00:00:00"/>
    <s v="Day 2"/>
    <x v="86"/>
    <x v="77"/>
    <x v="61"/>
    <x v="9"/>
    <x v="3"/>
    <x v="0"/>
    <x v="0"/>
    <n v="107"/>
    <n v="5.5"/>
    <n v="5.5"/>
  </r>
  <r>
    <x v="1"/>
    <d v="2024-03-22T00:00:00"/>
    <s v="Day 2"/>
    <x v="86"/>
    <x v="77"/>
    <x v="61"/>
    <x v="9"/>
    <x v="3"/>
    <x v="0"/>
    <x v="0"/>
    <n v="97"/>
    <n v="3.9"/>
    <n v="3.9"/>
  </r>
  <r>
    <x v="1"/>
    <d v="2024-03-22T00:00:00"/>
    <s v="Day 2"/>
    <x v="84"/>
    <x v="75"/>
    <x v="36"/>
    <x v="6"/>
    <x v="3"/>
    <x v="1"/>
    <x v="3"/>
    <n v="52"/>
    <n v="1.4"/>
    <n v="1.4"/>
  </r>
  <r>
    <x v="1"/>
    <d v="2024-03-22T00:00:00"/>
    <s v="Day 2"/>
    <x v="84"/>
    <x v="75"/>
    <x v="36"/>
    <x v="6"/>
    <x v="3"/>
    <x v="1"/>
    <x v="3"/>
    <n v="49"/>
    <n v="1.2"/>
    <n v="1.2"/>
  </r>
  <r>
    <x v="1"/>
    <d v="2024-03-22T00:00:00"/>
    <s v="Day 2"/>
    <x v="87"/>
    <x v="78"/>
    <x v="67"/>
    <x v="9"/>
    <x v="3"/>
    <x v="0"/>
    <x v="2"/>
    <n v="80"/>
    <n v="1.8"/>
    <n v="1.8"/>
  </r>
  <r>
    <x v="1"/>
    <d v="2024-03-22T00:00:00"/>
    <s v="Day 2"/>
    <x v="95"/>
    <x v="85"/>
    <x v="73"/>
    <x v="2"/>
    <x v="4"/>
    <x v="0"/>
    <x v="7"/>
    <n v="77"/>
    <n v="8.4"/>
    <n v="8.4"/>
  </r>
  <r>
    <x v="1"/>
    <d v="2024-03-22T00:00:00"/>
    <s v="Day 2"/>
    <x v="95"/>
    <x v="85"/>
    <x v="73"/>
    <x v="2"/>
    <x v="4"/>
    <x v="0"/>
    <x v="0"/>
    <n v="76"/>
    <n v="1.7"/>
    <n v="1.7"/>
  </r>
  <r>
    <x v="1"/>
    <d v="2024-03-22T00:00:00"/>
    <s v="Day 2"/>
    <x v="95"/>
    <x v="85"/>
    <x v="73"/>
    <x v="2"/>
    <x v="4"/>
    <x v="0"/>
    <x v="0"/>
    <n v="82"/>
    <n v="2.2000000000000002"/>
    <n v="2.2000000000000002"/>
  </r>
  <r>
    <x v="1"/>
    <d v="2024-03-22T00:00:00"/>
    <s v="Day 2"/>
    <x v="94"/>
    <x v="84"/>
    <x v="72"/>
    <x v="2"/>
    <x v="4"/>
    <x v="0"/>
    <x v="0"/>
    <n v="70"/>
    <n v="1.3"/>
    <n v="1.3"/>
  </r>
  <r>
    <x v="1"/>
    <d v="2024-03-22T00:00:00"/>
    <s v="Day 2"/>
    <x v="94"/>
    <x v="84"/>
    <x v="72"/>
    <x v="2"/>
    <x v="4"/>
    <x v="0"/>
    <x v="0"/>
    <n v="71"/>
    <n v="1.3"/>
    <n v="1.3"/>
  </r>
  <r>
    <x v="1"/>
    <d v="2024-03-22T00:00:00"/>
    <s v="Day 2"/>
    <x v="94"/>
    <x v="84"/>
    <x v="72"/>
    <x v="2"/>
    <x v="4"/>
    <x v="0"/>
    <x v="3"/>
    <m/>
    <s v=""/>
    <s v=""/>
  </r>
  <r>
    <x v="1"/>
    <d v="2024-03-22T00:00:00"/>
    <s v="Day 2"/>
    <x v="92"/>
    <x v="45"/>
    <x v="33"/>
    <x v="2"/>
    <x v="4"/>
    <x v="1"/>
    <x v="3"/>
    <n v="69"/>
    <n v="3.4"/>
    <n v="3.4"/>
  </r>
  <r>
    <x v="1"/>
    <d v="2024-03-22T00:00:00"/>
    <s v="Day 2"/>
    <x v="92"/>
    <x v="45"/>
    <x v="33"/>
    <x v="2"/>
    <x v="4"/>
    <x v="0"/>
    <x v="2"/>
    <n v="67"/>
    <n v="1.1000000000000001"/>
    <n v="1.1000000000000001"/>
  </r>
  <r>
    <x v="1"/>
    <d v="2024-03-22T00:00:00"/>
    <s v="Day 2"/>
    <x v="93"/>
    <x v="83"/>
    <x v="71"/>
    <x v="2"/>
    <x v="4"/>
    <x v="0"/>
    <x v="0"/>
    <n v="104"/>
    <n v="5"/>
    <n v="5"/>
  </r>
  <r>
    <x v="1"/>
    <d v="2024-03-22T00:00:00"/>
    <s v="Day 2"/>
    <x v="93"/>
    <x v="83"/>
    <x v="71"/>
    <x v="2"/>
    <x v="4"/>
    <x v="0"/>
    <x v="0"/>
    <n v="124"/>
    <n v="9.1"/>
    <n v="9.1"/>
  </r>
  <r>
    <x v="1"/>
    <d v="2024-03-22T00:00:00"/>
    <s v="Day 2"/>
    <x v="90"/>
    <x v="81"/>
    <x v="69"/>
    <x v="2"/>
    <x v="4"/>
    <x v="0"/>
    <x v="0"/>
    <n v="100"/>
    <n v="4.3"/>
    <n v="4.3"/>
  </r>
  <r>
    <x v="1"/>
    <d v="2024-03-22T00:00:00"/>
    <s v="Day 2"/>
    <x v="90"/>
    <x v="81"/>
    <x v="69"/>
    <x v="2"/>
    <x v="4"/>
    <x v="0"/>
    <x v="1"/>
    <n v="94"/>
    <n v="3"/>
    <n v="3"/>
  </r>
  <r>
    <x v="1"/>
    <d v="2024-03-22T00:00:00"/>
    <s v="Day 2"/>
    <x v="98"/>
    <x v="88"/>
    <x v="69"/>
    <x v="9"/>
    <x v="4"/>
    <x v="0"/>
    <x v="0"/>
    <n v="127"/>
    <n v="9.8000000000000007"/>
    <n v="9.8000000000000007"/>
  </r>
  <r>
    <x v="1"/>
    <d v="2024-03-22T00:00:00"/>
    <s v="Day 2"/>
    <x v="97"/>
    <x v="87"/>
    <x v="70"/>
    <x v="9"/>
    <x v="4"/>
    <x v="0"/>
    <x v="0"/>
    <n v="150"/>
    <n v="17.399999999999999"/>
    <n v="17.399999999999999"/>
  </r>
  <r>
    <x v="1"/>
    <d v="2024-03-22T00:00:00"/>
    <s v="Day 2"/>
    <x v="91"/>
    <x v="82"/>
    <x v="70"/>
    <x v="2"/>
    <x v="4"/>
    <x v="0"/>
    <x v="0"/>
    <n v="117"/>
    <n v="7.4"/>
    <n v="7.4"/>
  </r>
  <r>
    <x v="1"/>
    <d v="2024-03-22T00:00:00"/>
    <s v="Day 2"/>
    <x v="127"/>
    <x v="10"/>
    <x v="69"/>
    <x v="9"/>
    <x v="4"/>
    <x v="0"/>
    <x v="3"/>
    <m/>
    <s v=""/>
    <s v=""/>
  </r>
  <r>
    <x v="1"/>
    <d v="2024-03-22T00:00:00"/>
    <s v="Day 2"/>
    <x v="99"/>
    <x v="89"/>
    <x v="70"/>
    <x v="6"/>
    <x v="4"/>
    <x v="0"/>
    <x v="3"/>
    <m/>
    <s v=""/>
    <s v=""/>
  </r>
  <r>
    <x v="1"/>
    <d v="2024-03-22T00:00:00"/>
    <s v="Day 2"/>
    <x v="100"/>
    <x v="90"/>
    <x v="75"/>
    <x v="6"/>
    <x v="4"/>
    <x v="0"/>
    <x v="3"/>
    <m/>
    <s v=""/>
    <s v=""/>
  </r>
  <r>
    <x v="1"/>
    <d v="2024-03-22T00:00:00"/>
    <s v="Day 2"/>
    <x v="89"/>
    <x v="80"/>
    <x v="68"/>
    <x v="2"/>
    <x v="4"/>
    <x v="0"/>
    <x v="3"/>
    <m/>
    <s v=""/>
    <s v=""/>
  </r>
  <r>
    <x v="1"/>
    <d v="2024-03-22T00:00:00"/>
    <s v="Day 2"/>
    <x v="102"/>
    <x v="34"/>
    <x v="77"/>
    <x v="3"/>
    <x v="20"/>
    <x v="0"/>
    <x v="1"/>
    <n v="106"/>
    <n v="4.5"/>
    <n v="4.5"/>
  </r>
  <r>
    <x v="1"/>
    <d v="2024-03-22T00:00:00"/>
    <s v="Day 2"/>
    <x v="102"/>
    <x v="34"/>
    <x v="77"/>
    <x v="3"/>
    <x v="20"/>
    <x v="0"/>
    <x v="0"/>
    <n v="90"/>
    <n v="3"/>
    <n v="3"/>
  </r>
  <r>
    <x v="1"/>
    <d v="2024-03-22T00:00:00"/>
    <s v="Day 2"/>
    <x v="102"/>
    <x v="34"/>
    <x v="77"/>
    <x v="3"/>
    <x v="20"/>
    <x v="0"/>
    <x v="0"/>
    <n v="66"/>
    <n v="1"/>
    <n v="1"/>
  </r>
  <r>
    <x v="1"/>
    <d v="2024-03-22T00:00:00"/>
    <s v="Day 2"/>
    <x v="102"/>
    <x v="34"/>
    <x v="77"/>
    <x v="3"/>
    <x v="20"/>
    <x v="0"/>
    <x v="0"/>
    <n v="113"/>
    <n v="6.6"/>
    <n v="6.6"/>
  </r>
  <r>
    <x v="1"/>
    <d v="2024-03-22T00:00:00"/>
    <s v="Day 2"/>
    <x v="101"/>
    <x v="91"/>
    <x v="76"/>
    <x v="1"/>
    <x v="19"/>
    <x v="0"/>
    <x v="7"/>
    <n v="82"/>
    <n v="10.1"/>
    <n v="10.1"/>
  </r>
  <r>
    <x v="1"/>
    <d v="2024-03-22T00:00:00"/>
    <s v="Day 2"/>
    <x v="101"/>
    <x v="91"/>
    <x v="76"/>
    <x v="1"/>
    <x v="19"/>
    <x v="0"/>
    <x v="1"/>
    <n v="104"/>
    <n v="4.2"/>
    <n v="4.2"/>
  </r>
  <r>
    <x v="1"/>
    <d v="2024-03-22T00:00:00"/>
    <s v="Day 2"/>
    <x v="101"/>
    <x v="91"/>
    <x v="76"/>
    <x v="1"/>
    <x v="19"/>
    <x v="0"/>
    <x v="1"/>
    <n v="104"/>
    <n v="4.2"/>
    <n v="4.2"/>
  </r>
  <r>
    <x v="1"/>
    <d v="2024-03-22T00:00:00"/>
    <s v="Day 2"/>
    <x v="105"/>
    <x v="94"/>
    <x v="80"/>
    <x v="2"/>
    <x v="10"/>
    <x v="0"/>
    <x v="0"/>
    <n v="110"/>
    <n v="6"/>
    <n v="6"/>
  </r>
  <r>
    <x v="1"/>
    <d v="2024-03-22T00:00:00"/>
    <s v="Day 2"/>
    <x v="105"/>
    <x v="94"/>
    <x v="80"/>
    <x v="2"/>
    <x v="10"/>
    <x v="0"/>
    <x v="0"/>
    <n v="94"/>
    <n v="3.5"/>
    <n v="3.5"/>
  </r>
  <r>
    <x v="1"/>
    <d v="2024-03-22T00:00:00"/>
    <s v="Day 2"/>
    <x v="107"/>
    <x v="96"/>
    <x v="82"/>
    <x v="3"/>
    <x v="19"/>
    <x v="0"/>
    <x v="0"/>
    <n v="142"/>
    <n v="14.4"/>
    <n v="14.4"/>
  </r>
  <r>
    <x v="1"/>
    <d v="2024-03-22T00:00:00"/>
    <s v="Day 2"/>
    <x v="107"/>
    <x v="96"/>
    <x v="82"/>
    <x v="3"/>
    <x v="19"/>
    <x v="0"/>
    <x v="2"/>
    <n v="74"/>
    <n v="1.5"/>
    <n v="1.5"/>
  </r>
  <r>
    <x v="1"/>
    <d v="2024-03-22T00:00:00"/>
    <s v="Day 2"/>
    <x v="104"/>
    <x v="93"/>
    <x v="79"/>
    <x v="2"/>
    <x v="19"/>
    <x v="0"/>
    <x v="0"/>
    <n v="86"/>
    <n v="2.6"/>
    <n v="2.6"/>
  </r>
  <r>
    <x v="1"/>
    <d v="2024-03-22T00:00:00"/>
    <s v="Day 2"/>
    <x v="108"/>
    <x v="97"/>
    <x v="83"/>
    <x v="3"/>
    <x v="8"/>
    <x v="0"/>
    <x v="0"/>
    <n v="122"/>
    <n v="8.6"/>
    <n v="8.6"/>
  </r>
  <r>
    <x v="1"/>
    <d v="2024-03-22T00:00:00"/>
    <s v="Day 2"/>
    <x v="103"/>
    <x v="92"/>
    <x v="78"/>
    <x v="2"/>
    <x v="8"/>
    <x v="0"/>
    <x v="1"/>
    <n v="76"/>
    <n v="1.4"/>
    <n v="1.4"/>
  </r>
  <r>
    <x v="1"/>
    <d v="2024-03-22T00:00:00"/>
    <s v="Day 2"/>
    <x v="110"/>
    <x v="98"/>
    <x v="85"/>
    <x v="10"/>
    <x v="19"/>
    <x v="0"/>
    <x v="0"/>
    <n v="140"/>
    <n v="13.7"/>
    <n v="13.7"/>
  </r>
  <r>
    <x v="1"/>
    <d v="2024-03-22T00:00:00"/>
    <s v="Day 2"/>
    <x v="109"/>
    <x v="43"/>
    <x v="84"/>
    <x v="4"/>
    <x v="10"/>
    <x v="0"/>
    <x v="2"/>
    <n v="77"/>
    <n v="1.6"/>
    <n v="1.6"/>
  </r>
  <r>
    <x v="1"/>
    <d v="2024-03-22T00:00:00"/>
    <s v="Day 2"/>
    <x v="106"/>
    <x v="95"/>
    <x v="81"/>
    <x v="2"/>
    <x v="19"/>
    <x v="0"/>
    <x v="3"/>
    <m/>
    <s v=""/>
    <s v=""/>
  </r>
  <r>
    <x v="1"/>
    <d v="2024-03-22T00:00:00"/>
    <s v="Day 2"/>
    <x v="111"/>
    <x v="99"/>
    <x v="82"/>
    <x v="0"/>
    <x v="19"/>
    <x v="0"/>
    <x v="2"/>
    <n v="89"/>
    <n v="2.6"/>
    <n v="2.6"/>
  </r>
  <r>
    <x v="1"/>
    <d v="2024-03-22T00:00:00"/>
    <s v="Day 2"/>
    <x v="111"/>
    <x v="99"/>
    <x v="82"/>
    <x v="0"/>
    <x v="19"/>
    <x v="1"/>
    <x v="3"/>
    <n v="61"/>
    <n v="2.2999999999999998"/>
    <n v="2.2999999999999998"/>
  </r>
  <r>
    <x v="1"/>
    <d v="2024-03-22T00:00:00"/>
    <s v="Day 2"/>
    <x v="111"/>
    <x v="99"/>
    <x v="82"/>
    <x v="0"/>
    <x v="19"/>
    <x v="1"/>
    <x v="3"/>
    <n v="65"/>
    <n v="2.8"/>
    <n v="2.8"/>
  </r>
  <r>
    <x v="1"/>
    <d v="2024-03-22T00:00:00"/>
    <s v="Day 2"/>
    <x v="111"/>
    <x v="99"/>
    <x v="82"/>
    <x v="0"/>
    <x v="19"/>
    <x v="1"/>
    <x v="3"/>
    <n v="95"/>
    <n v="9"/>
    <n v="9"/>
  </r>
  <r>
    <x v="1"/>
    <d v="2024-03-22T00:00:00"/>
    <s v="Day 2"/>
    <x v="111"/>
    <x v="99"/>
    <x v="82"/>
    <x v="0"/>
    <x v="19"/>
    <x v="0"/>
    <x v="0"/>
    <n v="121"/>
    <n v="8.3000000000000007"/>
    <n v="8.3000000000000007"/>
  </r>
  <r>
    <x v="1"/>
    <d v="2024-03-22T00:00:00"/>
    <s v="Day 2"/>
    <x v="111"/>
    <x v="99"/>
    <x v="82"/>
    <x v="0"/>
    <x v="19"/>
    <x v="0"/>
    <x v="0"/>
    <n v="117"/>
    <n v="7.4"/>
    <n v="7.4"/>
  </r>
  <r>
    <x v="1"/>
    <d v="2024-03-22T00:00:00"/>
    <s v="Day 2"/>
    <x v="111"/>
    <x v="99"/>
    <x v="82"/>
    <x v="0"/>
    <x v="19"/>
    <x v="0"/>
    <x v="0"/>
    <n v="104"/>
    <n v="5"/>
    <n v="5"/>
  </r>
  <r>
    <x v="1"/>
    <d v="2024-03-22T00:00:00"/>
    <s v="Day 2"/>
    <x v="111"/>
    <x v="99"/>
    <x v="82"/>
    <x v="0"/>
    <x v="19"/>
    <x v="0"/>
    <x v="0"/>
    <n v="107"/>
    <n v="5.5"/>
    <n v="5.5"/>
  </r>
  <r>
    <x v="1"/>
    <d v="2024-03-22T00:00:00"/>
    <s v="Day 2"/>
    <x v="111"/>
    <x v="99"/>
    <x v="82"/>
    <x v="0"/>
    <x v="19"/>
    <x v="0"/>
    <x v="0"/>
    <n v="117"/>
    <n v="7.4"/>
    <n v="7.4"/>
  </r>
  <r>
    <x v="1"/>
    <d v="2024-03-22T00:00:00"/>
    <s v="Day 2"/>
    <x v="113"/>
    <x v="101"/>
    <x v="87"/>
    <x v="1"/>
    <x v="10"/>
    <x v="1"/>
    <x v="3"/>
    <n v="41"/>
    <n v="0.7"/>
    <n v="0.7"/>
  </r>
  <r>
    <x v="1"/>
    <d v="2024-03-22T00:00:00"/>
    <s v="Day 2"/>
    <x v="113"/>
    <x v="101"/>
    <x v="87"/>
    <x v="1"/>
    <x v="10"/>
    <x v="0"/>
    <x v="1"/>
    <n v="109"/>
    <n v="5"/>
    <n v="5"/>
  </r>
  <r>
    <x v="1"/>
    <d v="2024-03-22T00:00:00"/>
    <s v="Day 2"/>
    <x v="113"/>
    <x v="101"/>
    <x v="87"/>
    <x v="1"/>
    <x v="10"/>
    <x v="0"/>
    <x v="1"/>
    <n v="84"/>
    <n v="2"/>
    <n v="2"/>
  </r>
  <r>
    <x v="1"/>
    <d v="2024-03-22T00:00:00"/>
    <s v="Day 2"/>
    <x v="113"/>
    <x v="101"/>
    <x v="87"/>
    <x v="1"/>
    <x v="10"/>
    <x v="0"/>
    <x v="0"/>
    <n v="115"/>
    <n v="7"/>
    <n v="7"/>
  </r>
  <r>
    <x v="1"/>
    <d v="2024-03-22T00:00:00"/>
    <s v="Day 2"/>
    <x v="113"/>
    <x v="101"/>
    <x v="87"/>
    <x v="1"/>
    <x v="10"/>
    <x v="0"/>
    <x v="0"/>
    <n v="102"/>
    <n v="4.5999999999999996"/>
    <n v="4.5999999999999996"/>
  </r>
  <r>
    <x v="1"/>
    <d v="2024-03-22T00:00:00"/>
    <s v="Day 2"/>
    <x v="113"/>
    <x v="101"/>
    <x v="87"/>
    <x v="1"/>
    <x v="10"/>
    <x v="0"/>
    <x v="0"/>
    <n v="109"/>
    <n v="5.8"/>
    <n v="5.8"/>
  </r>
  <r>
    <x v="1"/>
    <d v="2024-03-22T00:00:00"/>
    <s v="Day 2"/>
    <x v="113"/>
    <x v="101"/>
    <x v="87"/>
    <x v="1"/>
    <x v="10"/>
    <x v="0"/>
    <x v="0"/>
    <n v="126"/>
    <n v="9.6"/>
    <n v="9.6"/>
  </r>
  <r>
    <x v="1"/>
    <d v="2024-03-22T00:00:00"/>
    <s v="Day 2"/>
    <x v="113"/>
    <x v="101"/>
    <x v="87"/>
    <x v="1"/>
    <x v="10"/>
    <x v="0"/>
    <x v="0"/>
    <n v="118"/>
    <n v="7.6"/>
    <n v="7.6"/>
  </r>
  <r>
    <x v="1"/>
    <d v="2024-03-22T00:00:00"/>
    <s v="Day 2"/>
    <x v="112"/>
    <x v="100"/>
    <x v="86"/>
    <x v="11"/>
    <x v="19"/>
    <x v="0"/>
    <x v="2"/>
    <n v="70"/>
    <n v="1.2"/>
    <n v="1.2"/>
  </r>
  <r>
    <x v="1"/>
    <d v="2024-03-22T00:00:00"/>
    <s v="Day 2"/>
    <x v="112"/>
    <x v="100"/>
    <x v="86"/>
    <x v="11"/>
    <x v="19"/>
    <x v="0"/>
    <x v="2"/>
    <n v="70"/>
    <n v="1.2"/>
    <n v="1.2"/>
  </r>
  <r>
    <x v="1"/>
    <d v="2024-03-22T00:00:00"/>
    <s v="Day 2"/>
    <x v="112"/>
    <x v="100"/>
    <x v="86"/>
    <x v="11"/>
    <x v="19"/>
    <x v="0"/>
    <x v="2"/>
    <n v="92"/>
    <n v="2.9"/>
    <n v="2.9"/>
  </r>
  <r>
    <x v="1"/>
    <d v="2024-03-22T00:00:00"/>
    <s v="Day 2"/>
    <x v="112"/>
    <x v="100"/>
    <x v="86"/>
    <x v="11"/>
    <x v="19"/>
    <x v="0"/>
    <x v="1"/>
    <n v="78"/>
    <n v="1.5"/>
    <n v="1.5"/>
  </r>
  <r>
    <x v="1"/>
    <d v="2024-03-22T00:00:00"/>
    <s v="Day 2"/>
    <x v="112"/>
    <x v="100"/>
    <x v="86"/>
    <x v="11"/>
    <x v="19"/>
    <x v="1"/>
    <x v="3"/>
    <n v="88"/>
    <n v="7.2"/>
    <n v="7.2"/>
  </r>
  <r>
    <x v="1"/>
    <d v="2024-03-22T00:00:00"/>
    <s v="Day 2"/>
    <x v="112"/>
    <x v="100"/>
    <x v="86"/>
    <x v="11"/>
    <x v="19"/>
    <x v="0"/>
    <x v="0"/>
    <n v="91"/>
    <n v="3.1"/>
    <n v="3.1"/>
  </r>
  <r>
    <x v="1"/>
    <d v="2024-03-22T00:00:00"/>
    <s v="Day 2"/>
    <x v="114"/>
    <x v="102"/>
    <x v="32"/>
    <x v="0"/>
    <x v="6"/>
    <x v="1"/>
    <x v="3"/>
    <n v="54"/>
    <n v="1.6"/>
    <n v="1.6"/>
  </r>
  <r>
    <x v="1"/>
    <d v="2024-03-22T00:00:00"/>
    <s v="Day 2"/>
    <x v="114"/>
    <x v="102"/>
    <x v="32"/>
    <x v="0"/>
    <x v="6"/>
    <x v="0"/>
    <x v="2"/>
    <n v="71"/>
    <n v="1.3"/>
    <n v="1.3"/>
  </r>
  <r>
    <x v="1"/>
    <d v="2024-03-22T00:00:00"/>
    <s v="Day 2"/>
    <x v="116"/>
    <x v="104"/>
    <x v="88"/>
    <x v="9"/>
    <x v="7"/>
    <x v="0"/>
    <x v="1"/>
    <n v="96"/>
    <n v="3.2"/>
    <n v="3.2"/>
  </r>
  <r>
    <x v="1"/>
    <d v="2024-03-22T00:00:00"/>
    <s v="Day 2"/>
    <x v="116"/>
    <x v="104"/>
    <x v="88"/>
    <x v="9"/>
    <x v="7"/>
    <x v="0"/>
    <x v="0"/>
    <n v="141"/>
    <n v="14.1"/>
    <n v="14.1"/>
  </r>
  <r>
    <x v="1"/>
    <d v="2024-03-22T00:00:00"/>
    <s v="Day 2"/>
    <x v="116"/>
    <x v="104"/>
    <x v="88"/>
    <x v="9"/>
    <x v="7"/>
    <x v="0"/>
    <x v="0"/>
    <n v="127"/>
    <n v="9.8000000000000007"/>
    <n v="9.8000000000000007"/>
  </r>
  <r>
    <x v="1"/>
    <d v="2024-03-22T00:00:00"/>
    <s v="Day 2"/>
    <x v="115"/>
    <x v="103"/>
    <x v="62"/>
    <x v="9"/>
    <x v="7"/>
    <x v="0"/>
    <x v="0"/>
    <n v="108"/>
    <n v="5.6"/>
    <n v="5.6"/>
  </r>
  <r>
    <x v="1"/>
    <d v="2024-03-22T00:00:00"/>
    <s v="Day 2"/>
    <x v="115"/>
    <x v="103"/>
    <x v="62"/>
    <x v="9"/>
    <x v="7"/>
    <x v="0"/>
    <x v="0"/>
    <n v="97"/>
    <n v="3.9"/>
    <n v="3.9"/>
  </r>
  <r>
    <x v="1"/>
    <d v="2024-03-22T00:00:00"/>
    <s v="Day 2"/>
    <x v="117"/>
    <x v="105"/>
    <x v="89"/>
    <x v="11"/>
    <x v="7"/>
    <x v="0"/>
    <x v="0"/>
    <n v="110"/>
    <n v="6"/>
    <n v="6"/>
  </r>
  <r>
    <x v="1"/>
    <d v="2024-03-22T00:00:00"/>
    <s v="Day 2"/>
    <x v="118"/>
    <x v="106"/>
    <x v="90"/>
    <x v="0"/>
    <x v="7"/>
    <x v="0"/>
    <x v="3"/>
    <m/>
    <s v=""/>
    <s v=""/>
  </r>
  <r>
    <x v="1"/>
    <d v="2024-03-22T00:00:00"/>
    <s v="Day 2"/>
    <x v="124"/>
    <x v="111"/>
    <x v="62"/>
    <x v="2"/>
    <x v="7"/>
    <x v="0"/>
    <x v="10"/>
    <n v="132"/>
    <n v="29.8"/>
    <n v="29.8"/>
  </r>
  <r>
    <x v="1"/>
    <d v="2024-03-22T00:00:00"/>
    <s v="Day 2"/>
    <x v="124"/>
    <x v="111"/>
    <x v="62"/>
    <x v="2"/>
    <x v="7"/>
    <x v="0"/>
    <x v="0"/>
    <n v="134"/>
    <n v="11.8"/>
    <n v="11.8"/>
  </r>
  <r>
    <x v="1"/>
    <d v="2024-03-22T00:00:00"/>
    <s v="Day 2"/>
    <x v="124"/>
    <x v="111"/>
    <x v="62"/>
    <x v="2"/>
    <x v="7"/>
    <x v="0"/>
    <x v="0"/>
    <n v="116"/>
    <n v="7.2"/>
    <n v="7.2"/>
  </r>
  <r>
    <x v="1"/>
    <d v="2024-03-22T00:00:00"/>
    <s v="Day 2"/>
    <x v="124"/>
    <x v="111"/>
    <x v="62"/>
    <x v="2"/>
    <x v="7"/>
    <x v="0"/>
    <x v="0"/>
    <n v="102"/>
    <n v="4.5999999999999996"/>
    <n v="4.5999999999999996"/>
  </r>
  <r>
    <x v="1"/>
    <d v="2024-03-22T00:00:00"/>
    <s v="Day 2"/>
    <x v="124"/>
    <x v="111"/>
    <x v="62"/>
    <x v="2"/>
    <x v="7"/>
    <x v="0"/>
    <x v="0"/>
    <n v="109"/>
    <n v="5.8"/>
    <n v="5.8"/>
  </r>
  <r>
    <x v="1"/>
    <d v="2024-03-22T00:00:00"/>
    <s v="Day 2"/>
    <x v="124"/>
    <x v="111"/>
    <x v="62"/>
    <x v="2"/>
    <x v="7"/>
    <x v="0"/>
    <x v="0"/>
    <n v="112"/>
    <n v="6.4"/>
    <n v="6.4"/>
  </r>
  <r>
    <x v="1"/>
    <d v="2024-03-22T00:00:00"/>
    <s v="Day 2"/>
    <x v="126"/>
    <x v="113"/>
    <x v="89"/>
    <x v="2"/>
    <x v="7"/>
    <x v="0"/>
    <x v="0"/>
    <n v="122"/>
    <n v="8.6"/>
    <n v="8.6"/>
  </r>
  <r>
    <x v="1"/>
    <d v="2024-03-22T00:00:00"/>
    <s v="Day 2"/>
    <x v="126"/>
    <x v="113"/>
    <x v="89"/>
    <x v="2"/>
    <x v="7"/>
    <x v="0"/>
    <x v="0"/>
    <n v="106"/>
    <n v="5.3"/>
    <n v="5.3"/>
  </r>
  <r>
    <x v="1"/>
    <d v="2024-03-22T00:00:00"/>
    <s v="Day 2"/>
    <x v="119"/>
    <x v="107"/>
    <x v="91"/>
    <x v="4"/>
    <x v="7"/>
    <x v="0"/>
    <x v="0"/>
    <n v="92"/>
    <n v="3.3"/>
    <n v="3.3"/>
  </r>
  <r>
    <x v="1"/>
    <d v="2024-03-22T00:00:00"/>
    <s v="Day 2"/>
    <x v="120"/>
    <x v="108"/>
    <x v="88"/>
    <x v="4"/>
    <x v="7"/>
    <x v="0"/>
    <x v="7"/>
    <n v="84"/>
    <n v="10.9"/>
    <n v="10.9"/>
  </r>
  <r>
    <x v="1"/>
    <d v="2024-03-22T00:00:00"/>
    <s v="Day 2"/>
    <x v="123"/>
    <x v="110"/>
    <x v="92"/>
    <x v="4"/>
    <x v="21"/>
    <x v="0"/>
    <x v="3"/>
    <m/>
    <s v=""/>
    <s v=""/>
  </r>
  <r>
    <x v="1"/>
    <d v="2024-03-22T00:00:00"/>
    <s v="Day 2"/>
    <x v="122"/>
    <x v="109"/>
    <x v="50"/>
    <x v="4"/>
    <x v="7"/>
    <x v="0"/>
    <x v="3"/>
    <m/>
    <s v=""/>
    <s v=""/>
  </r>
  <r>
    <x v="1"/>
    <d v="2024-03-22T00:00:00"/>
    <s v="Day 2"/>
    <x v="121"/>
    <x v="22"/>
    <x v="88"/>
    <x v="2"/>
    <x v="7"/>
    <x v="0"/>
    <x v="3"/>
    <m/>
    <s v=""/>
    <s v=""/>
  </r>
  <r>
    <x v="1"/>
    <d v="2024-03-22T00:00:00"/>
    <s v="Day 2"/>
    <x v="125"/>
    <x v="112"/>
    <x v="92"/>
    <x v="4"/>
    <x v="7"/>
    <x v="0"/>
    <x v="3"/>
    <m/>
    <s v=""/>
    <s v=""/>
  </r>
  <r>
    <x v="2"/>
    <d v="2024-03-23T00:00:00"/>
    <s v="Day 3"/>
    <x v="3"/>
    <x v="3"/>
    <x v="3"/>
    <x v="2"/>
    <x v="1"/>
    <x v="0"/>
    <x v="0"/>
    <n v="87"/>
    <n v="2.7"/>
    <n v="2.7"/>
  </r>
  <r>
    <x v="2"/>
    <d v="2024-03-23T00:00:00"/>
    <s v="Day 3"/>
    <x v="4"/>
    <x v="4"/>
    <x v="0"/>
    <x v="3"/>
    <x v="1"/>
    <x v="0"/>
    <x v="3"/>
    <m/>
    <s v=""/>
    <s v=""/>
  </r>
  <r>
    <x v="2"/>
    <d v="2024-03-23T00:00:00"/>
    <s v="Day 3"/>
    <x v="2"/>
    <x v="2"/>
    <x v="2"/>
    <x v="2"/>
    <x v="1"/>
    <x v="0"/>
    <x v="3"/>
    <m/>
    <s v=""/>
    <s v=""/>
  </r>
  <r>
    <x v="2"/>
    <d v="2024-03-23T00:00:00"/>
    <s v="Day 3"/>
    <x v="13"/>
    <x v="13"/>
    <x v="6"/>
    <x v="4"/>
    <x v="2"/>
    <x v="0"/>
    <x v="3"/>
    <m/>
    <s v=""/>
    <s v=""/>
  </r>
  <r>
    <x v="2"/>
    <d v="2024-03-23T00:00:00"/>
    <s v="Day 3"/>
    <x v="7"/>
    <x v="7"/>
    <x v="6"/>
    <x v="5"/>
    <x v="2"/>
    <x v="0"/>
    <x v="3"/>
    <m/>
    <s v=""/>
    <s v=""/>
  </r>
  <r>
    <x v="2"/>
    <d v="2024-03-23T00:00:00"/>
    <s v="Day 3"/>
    <x v="8"/>
    <x v="8"/>
    <x v="7"/>
    <x v="3"/>
    <x v="2"/>
    <x v="0"/>
    <x v="3"/>
    <m/>
    <s v=""/>
    <s v=""/>
  </r>
  <r>
    <x v="2"/>
    <d v="2024-03-23T00:00:00"/>
    <s v="Day 3"/>
    <x v="5"/>
    <x v="5"/>
    <x v="4"/>
    <x v="4"/>
    <x v="2"/>
    <x v="0"/>
    <x v="3"/>
    <m/>
    <s v=""/>
    <s v=""/>
  </r>
  <r>
    <x v="2"/>
    <d v="2024-03-23T00:00:00"/>
    <s v="Day 3"/>
    <x v="6"/>
    <x v="6"/>
    <x v="5"/>
    <x v="4"/>
    <x v="3"/>
    <x v="0"/>
    <x v="0"/>
    <n v="156"/>
    <n v="19.899999999999999"/>
    <n v="19.899999999999999"/>
  </r>
  <r>
    <x v="2"/>
    <d v="2024-03-23T00:00:00"/>
    <s v="Day 3"/>
    <x v="9"/>
    <x v="9"/>
    <x v="8"/>
    <x v="4"/>
    <x v="2"/>
    <x v="0"/>
    <x v="10"/>
    <n v="162"/>
    <n v="58.3"/>
    <n v="58.3"/>
  </r>
  <r>
    <x v="2"/>
    <d v="2024-03-23T00:00:00"/>
    <s v="Day 3"/>
    <x v="18"/>
    <x v="18"/>
    <x v="14"/>
    <x v="3"/>
    <x v="9"/>
    <x v="0"/>
    <x v="0"/>
    <n v="148"/>
    <n v="16.600000000000001"/>
    <n v="16.600000000000001"/>
  </r>
  <r>
    <x v="2"/>
    <d v="2024-03-23T00:00:00"/>
    <s v="Day 3"/>
    <x v="18"/>
    <x v="18"/>
    <x v="14"/>
    <x v="3"/>
    <x v="9"/>
    <x v="0"/>
    <x v="0"/>
    <n v="98"/>
    <n v="4"/>
    <n v="4"/>
  </r>
  <r>
    <x v="2"/>
    <d v="2024-03-23T00:00:00"/>
    <s v="Day 3"/>
    <x v="23"/>
    <x v="22"/>
    <x v="18"/>
    <x v="3"/>
    <x v="6"/>
    <x v="0"/>
    <x v="0"/>
    <n v="101"/>
    <n v="4.5"/>
    <n v="4.5"/>
  </r>
  <r>
    <x v="2"/>
    <d v="2024-03-23T00:00:00"/>
    <s v="Day 3"/>
    <x v="23"/>
    <x v="22"/>
    <x v="18"/>
    <x v="3"/>
    <x v="6"/>
    <x v="0"/>
    <x v="0"/>
    <n v="79"/>
    <n v="1.9"/>
    <n v="1.9"/>
  </r>
  <r>
    <x v="2"/>
    <d v="2024-03-23T00:00:00"/>
    <s v="Day 3"/>
    <x v="22"/>
    <x v="8"/>
    <x v="17"/>
    <x v="2"/>
    <x v="10"/>
    <x v="0"/>
    <x v="0"/>
    <n v="93"/>
    <n v="3.4"/>
    <n v="3.4"/>
  </r>
  <r>
    <x v="2"/>
    <d v="2024-03-23T00:00:00"/>
    <s v="Day 3"/>
    <x v="21"/>
    <x v="21"/>
    <x v="16"/>
    <x v="4"/>
    <x v="6"/>
    <x v="0"/>
    <x v="0"/>
    <n v="141"/>
    <n v="14.1"/>
    <n v="14.1"/>
  </r>
  <r>
    <x v="2"/>
    <d v="2024-03-23T00:00:00"/>
    <s v="Day 3"/>
    <x v="17"/>
    <x v="17"/>
    <x v="13"/>
    <x v="4"/>
    <x v="8"/>
    <x v="0"/>
    <x v="3"/>
    <m/>
    <s v=""/>
    <s v=""/>
  </r>
  <r>
    <x v="2"/>
    <d v="2024-03-23T00:00:00"/>
    <s v="Day 3"/>
    <x v="20"/>
    <x v="20"/>
    <x v="14"/>
    <x v="4"/>
    <x v="9"/>
    <x v="0"/>
    <x v="3"/>
    <m/>
    <s v=""/>
    <s v=""/>
  </r>
  <r>
    <x v="2"/>
    <d v="2024-03-23T00:00:00"/>
    <s v="Day 3"/>
    <x v="19"/>
    <x v="19"/>
    <x v="15"/>
    <x v="5"/>
    <x v="6"/>
    <x v="0"/>
    <x v="3"/>
    <m/>
    <s v=""/>
    <s v=""/>
  </r>
  <r>
    <x v="2"/>
    <d v="2024-03-23T00:00:00"/>
    <s v="Day 3"/>
    <x v="30"/>
    <x v="29"/>
    <x v="20"/>
    <x v="2"/>
    <x v="11"/>
    <x v="0"/>
    <x v="2"/>
    <n v="87"/>
    <n v="2.4"/>
    <n v="2.4"/>
  </r>
  <r>
    <x v="2"/>
    <d v="2024-03-23T00:00:00"/>
    <s v="Day 3"/>
    <x v="30"/>
    <x v="29"/>
    <x v="20"/>
    <x v="2"/>
    <x v="11"/>
    <x v="0"/>
    <x v="0"/>
    <n v="89"/>
    <n v="2.9"/>
    <n v="2.9"/>
  </r>
  <r>
    <x v="2"/>
    <d v="2024-03-23T00:00:00"/>
    <s v="Day 3"/>
    <x v="30"/>
    <x v="29"/>
    <x v="20"/>
    <x v="2"/>
    <x v="11"/>
    <x v="0"/>
    <x v="0"/>
    <n v="84"/>
    <n v="2.4"/>
    <n v="2.4"/>
  </r>
  <r>
    <x v="2"/>
    <d v="2024-03-23T00:00:00"/>
    <s v="Day 3"/>
    <x v="30"/>
    <x v="29"/>
    <x v="20"/>
    <x v="2"/>
    <x v="11"/>
    <x v="0"/>
    <x v="0"/>
    <n v="113"/>
    <n v="6.6"/>
    <n v="6.6"/>
  </r>
  <r>
    <x v="2"/>
    <d v="2024-03-23T00:00:00"/>
    <s v="Day 3"/>
    <x v="30"/>
    <x v="29"/>
    <x v="20"/>
    <x v="2"/>
    <x v="11"/>
    <x v="0"/>
    <x v="0"/>
    <n v="116"/>
    <n v="7.2"/>
    <n v="7.2"/>
  </r>
  <r>
    <x v="2"/>
    <d v="2024-03-23T00:00:00"/>
    <s v="Day 3"/>
    <x v="30"/>
    <x v="29"/>
    <x v="20"/>
    <x v="2"/>
    <x v="11"/>
    <x v="0"/>
    <x v="0"/>
    <n v="91"/>
    <n v="3.1"/>
    <n v="3.1"/>
  </r>
  <r>
    <x v="2"/>
    <d v="2024-03-23T00:00:00"/>
    <s v="Day 3"/>
    <x v="27"/>
    <x v="26"/>
    <x v="20"/>
    <x v="10"/>
    <x v="11"/>
    <x v="0"/>
    <x v="0"/>
    <n v="99"/>
    <n v="4.2"/>
    <n v="4.2"/>
  </r>
  <r>
    <x v="2"/>
    <d v="2024-03-23T00:00:00"/>
    <s v="Day 3"/>
    <x v="27"/>
    <x v="26"/>
    <x v="20"/>
    <x v="10"/>
    <x v="11"/>
    <x v="0"/>
    <x v="0"/>
    <n v="92"/>
    <n v="3.3"/>
    <n v="3.3"/>
  </r>
  <r>
    <x v="2"/>
    <d v="2024-03-23T00:00:00"/>
    <s v="Day 3"/>
    <x v="27"/>
    <x v="26"/>
    <x v="20"/>
    <x v="10"/>
    <x v="11"/>
    <x v="0"/>
    <x v="0"/>
    <n v="151"/>
    <n v="17.8"/>
    <n v="17.8"/>
  </r>
  <r>
    <x v="2"/>
    <d v="2024-03-23T00:00:00"/>
    <s v="Day 3"/>
    <x v="27"/>
    <x v="26"/>
    <x v="20"/>
    <x v="10"/>
    <x v="11"/>
    <x v="0"/>
    <x v="0"/>
    <n v="82"/>
    <n v="2.2000000000000002"/>
    <n v="2.2000000000000002"/>
  </r>
  <r>
    <x v="2"/>
    <d v="2024-03-23T00:00:00"/>
    <s v="Day 3"/>
    <x v="28"/>
    <x v="27"/>
    <x v="22"/>
    <x v="2"/>
    <x v="11"/>
    <x v="0"/>
    <x v="4"/>
    <n v="140"/>
    <n v="36.799999999999997"/>
    <n v="36.799999999999997"/>
  </r>
  <r>
    <x v="2"/>
    <d v="2024-03-23T00:00:00"/>
    <s v="Day 3"/>
    <x v="28"/>
    <x v="27"/>
    <x v="22"/>
    <x v="2"/>
    <x v="11"/>
    <x v="0"/>
    <x v="0"/>
    <n v="100"/>
    <n v="4.3"/>
    <n v="4.3"/>
  </r>
  <r>
    <x v="2"/>
    <d v="2024-03-23T00:00:00"/>
    <s v="Day 3"/>
    <x v="28"/>
    <x v="27"/>
    <x v="22"/>
    <x v="2"/>
    <x v="11"/>
    <x v="0"/>
    <x v="0"/>
    <n v="127"/>
    <n v="9.8000000000000007"/>
    <n v="9.8000000000000007"/>
  </r>
  <r>
    <x v="2"/>
    <d v="2024-03-23T00:00:00"/>
    <s v="Day 3"/>
    <x v="28"/>
    <x v="27"/>
    <x v="22"/>
    <x v="2"/>
    <x v="11"/>
    <x v="0"/>
    <x v="0"/>
    <n v="122"/>
    <n v="8.6"/>
    <n v="8.6"/>
  </r>
  <r>
    <x v="2"/>
    <d v="2024-03-23T00:00:00"/>
    <s v="Day 3"/>
    <x v="31"/>
    <x v="30"/>
    <x v="24"/>
    <x v="4"/>
    <x v="11"/>
    <x v="0"/>
    <x v="0"/>
    <n v="113"/>
    <n v="6.6"/>
    <n v="6.6"/>
  </r>
  <r>
    <x v="2"/>
    <d v="2024-03-23T00:00:00"/>
    <s v="Day 3"/>
    <x v="32"/>
    <x v="22"/>
    <x v="5"/>
    <x v="2"/>
    <x v="11"/>
    <x v="0"/>
    <x v="11"/>
    <n v="192"/>
    <n v="94.5"/>
    <n v="94.5"/>
  </r>
  <r>
    <x v="2"/>
    <d v="2024-03-23T00:00:00"/>
    <s v="Day 3"/>
    <x v="26"/>
    <x v="25"/>
    <x v="21"/>
    <x v="2"/>
    <x v="11"/>
    <x v="0"/>
    <x v="4"/>
    <n v="150"/>
    <n v="45.7"/>
    <n v="45.7"/>
  </r>
  <r>
    <x v="2"/>
    <d v="2024-03-23T00:00:00"/>
    <s v="Day 3"/>
    <x v="29"/>
    <x v="28"/>
    <x v="23"/>
    <x v="2"/>
    <x v="11"/>
    <x v="0"/>
    <x v="0"/>
    <n v="123"/>
    <n v="8.8000000000000007"/>
    <n v="8.8000000000000007"/>
  </r>
  <r>
    <x v="2"/>
    <d v="2024-03-23T00:00:00"/>
    <s v="Day 3"/>
    <x v="39"/>
    <x v="34"/>
    <x v="31"/>
    <x v="2"/>
    <x v="13"/>
    <x v="0"/>
    <x v="4"/>
    <n v="144"/>
    <n v="40.200000000000003"/>
    <n v="40.200000000000003"/>
  </r>
  <r>
    <x v="2"/>
    <d v="2024-03-23T00:00:00"/>
    <s v="Day 3"/>
    <x v="39"/>
    <x v="34"/>
    <x v="31"/>
    <x v="2"/>
    <x v="13"/>
    <x v="0"/>
    <x v="0"/>
    <n v="150"/>
    <n v="17.399999999999999"/>
    <n v="17.399999999999999"/>
  </r>
  <r>
    <x v="2"/>
    <d v="2024-03-23T00:00:00"/>
    <s v="Day 3"/>
    <x v="39"/>
    <x v="34"/>
    <x v="31"/>
    <x v="2"/>
    <x v="13"/>
    <x v="0"/>
    <x v="0"/>
    <n v="106"/>
    <n v="5.3"/>
    <n v="5.3"/>
  </r>
  <r>
    <x v="2"/>
    <d v="2024-03-23T00:00:00"/>
    <s v="Day 3"/>
    <x v="36"/>
    <x v="32"/>
    <x v="28"/>
    <x v="4"/>
    <x v="13"/>
    <x v="0"/>
    <x v="0"/>
    <n v="130"/>
    <n v="10.7"/>
    <n v="10.7"/>
  </r>
  <r>
    <x v="2"/>
    <d v="2024-03-23T00:00:00"/>
    <s v="Day 3"/>
    <x v="36"/>
    <x v="32"/>
    <x v="28"/>
    <x v="4"/>
    <x v="13"/>
    <x v="0"/>
    <x v="7"/>
    <n v="72"/>
    <n v="6.8"/>
    <n v="6.8"/>
  </r>
  <r>
    <x v="2"/>
    <d v="2024-03-23T00:00:00"/>
    <s v="Day 3"/>
    <x v="34"/>
    <x v="20"/>
    <x v="26"/>
    <x v="1"/>
    <x v="13"/>
    <x v="0"/>
    <x v="0"/>
    <n v="137"/>
    <n v="12.8"/>
    <n v="12.8"/>
  </r>
  <r>
    <x v="2"/>
    <d v="2024-03-23T00:00:00"/>
    <s v="Day 3"/>
    <x v="33"/>
    <x v="31"/>
    <x v="25"/>
    <x v="4"/>
    <x v="12"/>
    <x v="0"/>
    <x v="0"/>
    <n v="70"/>
    <n v="1.3"/>
    <n v="1.3"/>
  </r>
  <r>
    <x v="2"/>
    <d v="2024-03-23T00:00:00"/>
    <s v="Day 3"/>
    <x v="35"/>
    <x v="22"/>
    <x v="27"/>
    <x v="4"/>
    <x v="13"/>
    <x v="0"/>
    <x v="0"/>
    <n v="75"/>
    <n v="1.6"/>
    <n v="1.6"/>
  </r>
  <r>
    <x v="2"/>
    <d v="2024-03-23T00:00:00"/>
    <s v="Day 3"/>
    <x v="35"/>
    <x v="22"/>
    <x v="27"/>
    <x v="4"/>
    <x v="13"/>
    <x v="0"/>
    <x v="0"/>
    <n v="90"/>
    <n v="3"/>
    <n v="3"/>
  </r>
  <r>
    <x v="2"/>
    <d v="2024-03-23T00:00:00"/>
    <s v="Day 3"/>
    <x v="37"/>
    <x v="22"/>
    <x v="29"/>
    <x v="2"/>
    <x v="6"/>
    <x v="0"/>
    <x v="7"/>
    <n v="65"/>
    <n v="5"/>
    <n v="5"/>
  </r>
  <r>
    <x v="2"/>
    <d v="2024-03-23T00:00:00"/>
    <s v="Day 3"/>
    <x v="41"/>
    <x v="36"/>
    <x v="33"/>
    <x v="2"/>
    <x v="14"/>
    <x v="0"/>
    <x v="3"/>
    <m/>
    <s v=""/>
    <s v=""/>
  </r>
  <r>
    <x v="2"/>
    <d v="2024-03-23T00:00:00"/>
    <s v="Day 3"/>
    <x v="38"/>
    <x v="33"/>
    <x v="30"/>
    <x v="3"/>
    <x v="13"/>
    <x v="0"/>
    <x v="3"/>
    <m/>
    <s v=""/>
    <s v=""/>
  </r>
  <r>
    <x v="2"/>
    <d v="2024-03-23T00:00:00"/>
    <s v="Day 3"/>
    <x v="40"/>
    <x v="35"/>
    <x v="32"/>
    <x v="3"/>
    <x v="6"/>
    <x v="0"/>
    <x v="3"/>
    <m/>
    <s v=""/>
    <s v=""/>
  </r>
  <r>
    <x v="2"/>
    <d v="2024-03-23T00:00:00"/>
    <s v="Day 3"/>
    <x v="43"/>
    <x v="7"/>
    <x v="35"/>
    <x v="4"/>
    <x v="15"/>
    <x v="0"/>
    <x v="0"/>
    <n v="112"/>
    <n v="6.4"/>
    <n v="6.4"/>
  </r>
  <r>
    <x v="2"/>
    <d v="2024-03-23T00:00:00"/>
    <s v="Day 3"/>
    <x v="45"/>
    <x v="39"/>
    <x v="37"/>
    <x v="2"/>
    <x v="15"/>
    <x v="0"/>
    <x v="0"/>
    <n v="107"/>
    <n v="5.5"/>
    <n v="5.5"/>
  </r>
  <r>
    <x v="2"/>
    <d v="2024-03-23T00:00:00"/>
    <s v="Day 3"/>
    <x v="48"/>
    <x v="41"/>
    <x v="36"/>
    <x v="2"/>
    <x v="8"/>
    <x v="0"/>
    <x v="0"/>
    <n v="149"/>
    <n v="17"/>
    <n v="17"/>
  </r>
  <r>
    <x v="2"/>
    <d v="2024-03-23T00:00:00"/>
    <s v="Day 3"/>
    <x v="46"/>
    <x v="40"/>
    <x v="38"/>
    <x v="2"/>
    <x v="8"/>
    <x v="0"/>
    <x v="3"/>
    <m/>
    <s v=""/>
    <s v=""/>
  </r>
  <r>
    <x v="2"/>
    <d v="2024-03-23T00:00:00"/>
    <s v="Day 3"/>
    <x v="42"/>
    <x v="37"/>
    <x v="34"/>
    <x v="2"/>
    <x v="8"/>
    <x v="0"/>
    <x v="3"/>
    <m/>
    <s v=""/>
    <s v=""/>
  </r>
  <r>
    <x v="2"/>
    <d v="2024-03-23T00:00:00"/>
    <s v="Day 3"/>
    <x v="44"/>
    <x v="38"/>
    <x v="36"/>
    <x v="2"/>
    <x v="8"/>
    <x v="0"/>
    <x v="3"/>
    <m/>
    <s v=""/>
    <s v=""/>
  </r>
  <r>
    <x v="2"/>
    <d v="2024-03-23T00:00:00"/>
    <s v="Day 3"/>
    <x v="47"/>
    <x v="37"/>
    <x v="39"/>
    <x v="4"/>
    <x v="8"/>
    <x v="0"/>
    <x v="3"/>
    <m/>
    <s v=""/>
    <s v=""/>
  </r>
  <r>
    <x v="2"/>
    <d v="2024-03-23T00:00:00"/>
    <s v="Day 3"/>
    <x v="55"/>
    <x v="48"/>
    <x v="43"/>
    <x v="3"/>
    <x v="10"/>
    <x v="0"/>
    <x v="2"/>
    <n v="82"/>
    <n v="2"/>
    <n v="2"/>
  </r>
  <r>
    <x v="2"/>
    <d v="2024-03-23T00:00:00"/>
    <s v="Day 3"/>
    <x v="55"/>
    <x v="48"/>
    <x v="43"/>
    <x v="3"/>
    <x v="10"/>
    <x v="0"/>
    <x v="0"/>
    <n v="113"/>
    <n v="6.6"/>
    <n v="6.6"/>
  </r>
  <r>
    <x v="2"/>
    <d v="2024-03-23T00:00:00"/>
    <s v="Day 3"/>
    <x v="55"/>
    <x v="48"/>
    <x v="43"/>
    <x v="3"/>
    <x v="10"/>
    <x v="0"/>
    <x v="0"/>
    <n v="81"/>
    <n v="2.1"/>
    <n v="2.1"/>
  </r>
  <r>
    <x v="2"/>
    <d v="2024-03-23T00:00:00"/>
    <s v="Day 3"/>
    <x v="49"/>
    <x v="42"/>
    <x v="40"/>
    <x v="4"/>
    <x v="10"/>
    <x v="0"/>
    <x v="2"/>
    <n v="71"/>
    <n v="1.3"/>
    <n v="1.3"/>
  </r>
  <r>
    <x v="2"/>
    <d v="2024-03-23T00:00:00"/>
    <s v="Day 3"/>
    <x v="49"/>
    <x v="42"/>
    <x v="40"/>
    <x v="4"/>
    <x v="10"/>
    <x v="0"/>
    <x v="0"/>
    <n v="88"/>
    <n v="2.8"/>
    <n v="2.8"/>
  </r>
  <r>
    <x v="2"/>
    <d v="2024-03-23T00:00:00"/>
    <s v="Day 3"/>
    <x v="49"/>
    <x v="42"/>
    <x v="40"/>
    <x v="4"/>
    <x v="10"/>
    <x v="0"/>
    <x v="0"/>
    <n v="78"/>
    <n v="1.9"/>
    <n v="1.9"/>
  </r>
  <r>
    <x v="2"/>
    <d v="2024-03-23T00:00:00"/>
    <s v="Day 3"/>
    <x v="53"/>
    <x v="46"/>
    <x v="44"/>
    <x v="2"/>
    <x v="10"/>
    <x v="0"/>
    <x v="0"/>
    <n v="139"/>
    <n v="13.4"/>
    <n v="13.4"/>
  </r>
  <r>
    <x v="2"/>
    <d v="2024-03-23T00:00:00"/>
    <s v="Day 3"/>
    <x v="50"/>
    <x v="43"/>
    <x v="41"/>
    <x v="4"/>
    <x v="10"/>
    <x v="0"/>
    <x v="0"/>
    <n v="94"/>
    <n v="3.5"/>
    <n v="3.5"/>
  </r>
  <r>
    <x v="2"/>
    <d v="2024-03-23T00:00:00"/>
    <s v="Day 3"/>
    <x v="52"/>
    <x v="45"/>
    <x v="43"/>
    <x v="4"/>
    <x v="16"/>
    <x v="0"/>
    <x v="8"/>
    <n v="41"/>
    <n v="1.1000000000000001"/>
    <n v="1.1000000000000001"/>
  </r>
  <r>
    <x v="2"/>
    <d v="2024-03-23T00:00:00"/>
    <s v="Day 3"/>
    <x v="52"/>
    <x v="45"/>
    <x v="43"/>
    <x v="4"/>
    <x v="16"/>
    <x v="0"/>
    <x v="1"/>
    <n v="69"/>
    <n v="1"/>
    <n v="1"/>
  </r>
  <r>
    <x v="2"/>
    <d v="2024-03-23T00:00:00"/>
    <s v="Day 3"/>
    <x v="54"/>
    <x v="47"/>
    <x v="45"/>
    <x v="4"/>
    <x v="10"/>
    <x v="0"/>
    <x v="0"/>
    <n v="152"/>
    <n v="18.2"/>
    <n v="18.2"/>
  </r>
  <r>
    <x v="2"/>
    <d v="2024-03-23T00:00:00"/>
    <s v="Day 3"/>
    <x v="54"/>
    <x v="47"/>
    <x v="45"/>
    <x v="4"/>
    <x v="10"/>
    <x v="0"/>
    <x v="0"/>
    <n v="118"/>
    <n v="7.6"/>
    <n v="7.6"/>
  </r>
  <r>
    <x v="2"/>
    <d v="2024-03-23T00:00:00"/>
    <s v="Day 3"/>
    <x v="51"/>
    <x v="44"/>
    <x v="42"/>
    <x v="4"/>
    <x v="10"/>
    <x v="0"/>
    <x v="3"/>
    <m/>
    <s v=""/>
    <s v=""/>
  </r>
  <r>
    <x v="2"/>
    <d v="2024-03-23T00:00:00"/>
    <s v="Day 3"/>
    <x v="75"/>
    <x v="67"/>
    <x v="59"/>
    <x v="2"/>
    <x v="18"/>
    <x v="0"/>
    <x v="11"/>
    <n v="155"/>
    <n v="48.6"/>
    <n v="48.6"/>
  </r>
  <r>
    <x v="2"/>
    <d v="2024-03-23T00:00:00"/>
    <s v="Day 3"/>
    <x v="75"/>
    <x v="67"/>
    <x v="59"/>
    <x v="2"/>
    <x v="18"/>
    <x v="0"/>
    <x v="0"/>
    <n v="109"/>
    <n v="5.8"/>
    <n v="5.8"/>
  </r>
  <r>
    <x v="2"/>
    <d v="2024-03-23T00:00:00"/>
    <s v="Day 3"/>
    <x v="75"/>
    <x v="67"/>
    <x v="59"/>
    <x v="2"/>
    <x v="18"/>
    <x v="0"/>
    <x v="0"/>
    <n v="113"/>
    <n v="6.6"/>
    <n v="6.6"/>
  </r>
  <r>
    <x v="2"/>
    <d v="2024-03-23T00:00:00"/>
    <s v="Day 3"/>
    <x v="75"/>
    <x v="67"/>
    <x v="59"/>
    <x v="2"/>
    <x v="18"/>
    <x v="0"/>
    <x v="0"/>
    <n v="159"/>
    <n v="21.3"/>
    <n v="21.3"/>
  </r>
  <r>
    <x v="2"/>
    <d v="2024-03-23T00:00:00"/>
    <s v="Day 3"/>
    <x v="72"/>
    <x v="64"/>
    <x v="57"/>
    <x v="2"/>
    <x v="9"/>
    <x v="0"/>
    <x v="0"/>
    <n v="144"/>
    <n v="15.1"/>
    <n v="15.1"/>
  </r>
  <r>
    <x v="2"/>
    <d v="2024-03-23T00:00:00"/>
    <s v="Day 3"/>
    <x v="76"/>
    <x v="68"/>
    <x v="54"/>
    <x v="3"/>
    <x v="9"/>
    <x v="0"/>
    <x v="0"/>
    <n v="108"/>
    <n v="5.6"/>
    <n v="5.6"/>
  </r>
  <r>
    <x v="2"/>
    <d v="2024-03-23T00:00:00"/>
    <s v="Day 3"/>
    <x v="74"/>
    <x v="66"/>
    <x v="58"/>
    <x v="3"/>
    <x v="9"/>
    <x v="0"/>
    <x v="0"/>
    <n v="127"/>
    <n v="9.8000000000000007"/>
    <n v="9.8000000000000007"/>
  </r>
  <r>
    <x v="2"/>
    <d v="2024-03-23T00:00:00"/>
    <s v="Day 3"/>
    <x v="70"/>
    <x v="62"/>
    <x v="56"/>
    <x v="4"/>
    <x v="9"/>
    <x v="0"/>
    <x v="0"/>
    <n v="142"/>
    <n v="14.4"/>
    <n v="14.4"/>
  </r>
  <r>
    <x v="2"/>
    <d v="2024-03-23T00:00:00"/>
    <s v="Day 3"/>
    <x v="71"/>
    <x v="63"/>
    <x v="54"/>
    <x v="3"/>
    <x v="9"/>
    <x v="0"/>
    <x v="0"/>
    <n v="161"/>
    <n v="22.2"/>
    <n v="22.2"/>
  </r>
  <r>
    <x v="2"/>
    <d v="2024-03-23T00:00:00"/>
    <s v="Day 3"/>
    <x v="73"/>
    <x v="65"/>
    <x v="54"/>
    <x v="4"/>
    <x v="9"/>
    <x v="0"/>
    <x v="12"/>
    <n v="74"/>
    <n v="19.2"/>
    <n v="19.2"/>
  </r>
  <r>
    <x v="2"/>
    <d v="2024-03-23T00:00:00"/>
    <s v="Day 3"/>
    <x v="73"/>
    <x v="65"/>
    <x v="54"/>
    <x v="4"/>
    <x v="9"/>
    <x v="0"/>
    <x v="2"/>
    <n v="81"/>
    <n v="1.9"/>
    <n v="1.9"/>
  </r>
  <r>
    <x v="2"/>
    <d v="2024-03-23T00:00:00"/>
    <s v="Day 3"/>
    <x v="62"/>
    <x v="55"/>
    <x v="47"/>
    <x v="2"/>
    <x v="17"/>
    <x v="0"/>
    <x v="2"/>
    <n v="73"/>
    <n v="1.4"/>
    <n v="1.4"/>
  </r>
  <r>
    <x v="2"/>
    <d v="2024-03-23T00:00:00"/>
    <s v="Day 3"/>
    <x v="62"/>
    <x v="55"/>
    <x v="47"/>
    <x v="2"/>
    <x v="17"/>
    <x v="0"/>
    <x v="10"/>
    <n v="103"/>
    <n v="13.2"/>
    <n v="13.2"/>
  </r>
  <r>
    <x v="2"/>
    <d v="2024-03-23T00:00:00"/>
    <s v="Day 3"/>
    <x v="62"/>
    <x v="55"/>
    <x v="47"/>
    <x v="2"/>
    <x v="17"/>
    <x v="0"/>
    <x v="0"/>
    <n v="125"/>
    <n v="9.3000000000000007"/>
    <n v="9.3000000000000007"/>
  </r>
  <r>
    <x v="2"/>
    <d v="2024-03-23T00:00:00"/>
    <s v="Day 3"/>
    <x v="62"/>
    <x v="55"/>
    <x v="47"/>
    <x v="2"/>
    <x v="17"/>
    <x v="0"/>
    <x v="0"/>
    <n v="121"/>
    <n v="8.3000000000000007"/>
    <n v="8.3000000000000007"/>
  </r>
  <r>
    <x v="2"/>
    <d v="2024-03-23T00:00:00"/>
    <s v="Day 3"/>
    <x v="62"/>
    <x v="55"/>
    <x v="47"/>
    <x v="2"/>
    <x v="17"/>
    <x v="0"/>
    <x v="0"/>
    <n v="118"/>
    <n v="7.6"/>
    <n v="7.6"/>
  </r>
  <r>
    <x v="2"/>
    <d v="2024-03-23T00:00:00"/>
    <s v="Day 3"/>
    <x v="62"/>
    <x v="55"/>
    <x v="47"/>
    <x v="2"/>
    <x v="17"/>
    <x v="0"/>
    <x v="0"/>
    <n v="156"/>
    <n v="19.899999999999999"/>
    <n v="19.899999999999999"/>
  </r>
  <r>
    <x v="2"/>
    <d v="2024-03-23T00:00:00"/>
    <s v="Day 3"/>
    <x v="61"/>
    <x v="54"/>
    <x v="47"/>
    <x v="1"/>
    <x v="17"/>
    <x v="0"/>
    <x v="2"/>
    <n v="82"/>
    <n v="2"/>
    <n v="2"/>
  </r>
  <r>
    <x v="2"/>
    <d v="2024-03-23T00:00:00"/>
    <s v="Day 3"/>
    <x v="61"/>
    <x v="54"/>
    <x v="47"/>
    <x v="1"/>
    <x v="17"/>
    <x v="0"/>
    <x v="1"/>
    <n v="100"/>
    <n v="3.7"/>
    <n v="3.7"/>
  </r>
  <r>
    <x v="2"/>
    <d v="2024-03-23T00:00:00"/>
    <s v="Day 3"/>
    <x v="61"/>
    <x v="54"/>
    <x v="47"/>
    <x v="1"/>
    <x v="17"/>
    <x v="0"/>
    <x v="0"/>
    <n v="154"/>
    <n v="19.100000000000001"/>
    <n v="19.100000000000001"/>
  </r>
  <r>
    <x v="2"/>
    <d v="2024-03-23T00:00:00"/>
    <s v="Day 3"/>
    <x v="61"/>
    <x v="54"/>
    <x v="47"/>
    <x v="1"/>
    <x v="17"/>
    <x v="0"/>
    <x v="0"/>
    <n v="123"/>
    <n v="8.8000000000000007"/>
    <n v="8.8000000000000007"/>
  </r>
  <r>
    <x v="2"/>
    <d v="2024-03-23T00:00:00"/>
    <s v="Day 3"/>
    <x v="61"/>
    <x v="54"/>
    <x v="47"/>
    <x v="1"/>
    <x v="17"/>
    <x v="0"/>
    <x v="0"/>
    <n v="142"/>
    <n v="14.4"/>
    <n v="14.4"/>
  </r>
  <r>
    <x v="2"/>
    <d v="2024-03-23T00:00:00"/>
    <s v="Day 3"/>
    <x v="61"/>
    <x v="54"/>
    <x v="47"/>
    <x v="1"/>
    <x v="17"/>
    <x v="0"/>
    <x v="0"/>
    <n v="101"/>
    <n v="4.5"/>
    <n v="4.5"/>
  </r>
  <r>
    <x v="2"/>
    <d v="2024-03-23T00:00:00"/>
    <s v="Day 3"/>
    <x v="63"/>
    <x v="56"/>
    <x v="50"/>
    <x v="2"/>
    <x v="14"/>
    <x v="0"/>
    <x v="0"/>
    <n v="96"/>
    <n v="3.8"/>
    <n v="3.8"/>
  </r>
  <r>
    <x v="2"/>
    <d v="2024-03-23T00:00:00"/>
    <s v="Day 3"/>
    <x v="65"/>
    <x v="57"/>
    <x v="52"/>
    <x v="2"/>
    <x v="14"/>
    <x v="0"/>
    <x v="7"/>
    <n v="77"/>
    <n v="8.4"/>
    <n v="8.4"/>
  </r>
  <r>
    <x v="2"/>
    <d v="2024-03-23T00:00:00"/>
    <s v="Day 3"/>
    <x v="66"/>
    <x v="58"/>
    <x v="53"/>
    <x v="2"/>
    <x v="14"/>
    <x v="0"/>
    <x v="3"/>
    <m/>
    <s v=""/>
    <s v=""/>
  </r>
  <r>
    <x v="2"/>
    <d v="2024-03-23T00:00:00"/>
    <s v="Day 3"/>
    <x v="64"/>
    <x v="36"/>
    <x v="51"/>
    <x v="4"/>
    <x v="14"/>
    <x v="0"/>
    <x v="3"/>
    <m/>
    <s v=""/>
    <s v=""/>
  </r>
  <r>
    <x v="2"/>
    <d v="2024-03-23T00:00:00"/>
    <s v="Day 3"/>
    <x v="67"/>
    <x v="59"/>
    <x v="48"/>
    <x v="2"/>
    <x v="14"/>
    <x v="0"/>
    <x v="3"/>
    <m/>
    <s v=""/>
    <s v=""/>
  </r>
  <r>
    <x v="2"/>
    <d v="2024-03-23T00:00:00"/>
    <s v="Day 3"/>
    <x v="92"/>
    <x v="45"/>
    <x v="33"/>
    <x v="2"/>
    <x v="4"/>
    <x v="0"/>
    <x v="0"/>
    <n v="141"/>
    <n v="14.1"/>
    <n v="14.1"/>
  </r>
  <r>
    <x v="2"/>
    <d v="2024-03-23T00:00:00"/>
    <s v="Day 3"/>
    <x v="95"/>
    <x v="85"/>
    <x v="73"/>
    <x v="2"/>
    <x v="4"/>
    <x v="0"/>
    <x v="0"/>
    <n v="109"/>
    <n v="5.8"/>
    <n v="5.8"/>
  </r>
  <r>
    <x v="2"/>
    <d v="2024-03-23T00:00:00"/>
    <s v="Day 3"/>
    <x v="89"/>
    <x v="80"/>
    <x v="68"/>
    <x v="2"/>
    <x v="4"/>
    <x v="1"/>
    <x v="3"/>
    <n v="76"/>
    <n v="4.5999999999999996"/>
    <n v="4.5999999999999996"/>
  </r>
  <r>
    <x v="2"/>
    <d v="2024-03-23T00:00:00"/>
    <s v="Day 3"/>
    <x v="90"/>
    <x v="81"/>
    <x v="69"/>
    <x v="2"/>
    <x v="4"/>
    <x v="0"/>
    <x v="3"/>
    <m/>
    <s v=""/>
    <s v=""/>
  </r>
  <r>
    <x v="2"/>
    <d v="2024-03-23T00:00:00"/>
    <s v="Day 3"/>
    <x v="94"/>
    <x v="84"/>
    <x v="72"/>
    <x v="2"/>
    <x v="4"/>
    <x v="0"/>
    <x v="3"/>
    <m/>
    <s v=""/>
    <s v=""/>
  </r>
  <r>
    <x v="2"/>
    <d v="2024-03-23T00:00:00"/>
    <s v="Day 3"/>
    <x v="93"/>
    <x v="83"/>
    <x v="71"/>
    <x v="2"/>
    <x v="4"/>
    <x v="0"/>
    <x v="3"/>
    <m/>
    <s v=""/>
    <s v=""/>
  </r>
  <r>
    <x v="2"/>
    <d v="2024-03-23T00:00:00"/>
    <s v="Day 3"/>
    <x v="91"/>
    <x v="82"/>
    <x v="70"/>
    <x v="2"/>
    <x v="4"/>
    <x v="0"/>
    <x v="3"/>
    <m/>
    <s v=""/>
    <s v=""/>
  </r>
  <r>
    <x v="2"/>
    <d v="2024-03-23T00:00:00"/>
    <s v="Day 3"/>
    <x v="80"/>
    <x v="71"/>
    <x v="63"/>
    <x v="4"/>
    <x v="10"/>
    <x v="0"/>
    <x v="3"/>
    <m/>
    <s v=""/>
    <s v=""/>
  </r>
  <r>
    <x v="2"/>
    <d v="2024-03-23T00:00:00"/>
    <s v="Day 3"/>
    <x v="83"/>
    <x v="74"/>
    <x v="65"/>
    <x v="4"/>
    <x v="3"/>
    <x v="0"/>
    <x v="0"/>
    <n v="115"/>
    <n v="7"/>
    <n v="7"/>
  </r>
  <r>
    <x v="2"/>
    <d v="2024-03-23T00:00:00"/>
    <s v="Day 3"/>
    <x v="81"/>
    <x v="72"/>
    <x v="64"/>
    <x v="2"/>
    <x v="3"/>
    <x v="0"/>
    <x v="10"/>
    <n v="117"/>
    <n v="20.100000000000001"/>
    <n v="20.100000000000001"/>
  </r>
  <r>
    <x v="2"/>
    <d v="2024-03-23T00:00:00"/>
    <s v="Day 3"/>
    <x v="78"/>
    <x v="69"/>
    <x v="61"/>
    <x v="2"/>
    <x v="3"/>
    <x v="0"/>
    <x v="10"/>
    <n v="151"/>
    <n v="46.3"/>
    <n v="46.3"/>
  </r>
  <r>
    <x v="2"/>
    <d v="2024-03-23T00:00:00"/>
    <s v="Day 3"/>
    <x v="79"/>
    <x v="70"/>
    <x v="62"/>
    <x v="4"/>
    <x v="3"/>
    <x v="0"/>
    <x v="4"/>
    <n v="151"/>
    <n v="46.6"/>
    <n v="46.6"/>
  </r>
  <r>
    <x v="2"/>
    <d v="2024-03-23T00:00:00"/>
    <s v="Day 3"/>
    <x v="79"/>
    <x v="70"/>
    <x v="62"/>
    <x v="4"/>
    <x v="3"/>
    <x v="0"/>
    <x v="0"/>
    <n v="131"/>
    <n v="10.9"/>
    <n v="10.9"/>
  </r>
  <r>
    <x v="2"/>
    <d v="2024-03-23T00:00:00"/>
    <s v="Day 3"/>
    <x v="77"/>
    <x v="34"/>
    <x v="60"/>
    <x v="4"/>
    <x v="3"/>
    <x v="0"/>
    <x v="0"/>
    <n v="117"/>
    <n v="7.4"/>
    <n v="7.4"/>
  </r>
  <r>
    <x v="2"/>
    <d v="2024-03-23T00:00:00"/>
    <s v="Day 3"/>
    <x v="77"/>
    <x v="34"/>
    <x v="60"/>
    <x v="4"/>
    <x v="3"/>
    <x v="0"/>
    <x v="0"/>
    <n v="112"/>
    <n v="6.4"/>
    <n v="6.4"/>
  </r>
  <r>
    <x v="2"/>
    <d v="2024-03-23T00:00:00"/>
    <s v="Day 3"/>
    <x v="82"/>
    <x v="73"/>
    <x v="36"/>
    <x v="4"/>
    <x v="3"/>
    <x v="0"/>
    <x v="8"/>
    <n v="41"/>
    <n v="1.1000000000000001"/>
    <n v="1.1000000000000001"/>
  </r>
  <r>
    <x v="2"/>
    <d v="2024-03-23T00:00:00"/>
    <s v="Day 3"/>
    <x v="82"/>
    <x v="73"/>
    <x v="36"/>
    <x v="4"/>
    <x v="3"/>
    <x v="0"/>
    <x v="0"/>
    <n v="82"/>
    <n v="2.2000000000000002"/>
    <n v="2.2000000000000002"/>
  </r>
  <r>
    <x v="2"/>
    <d v="2024-03-23T00:00:00"/>
    <s v="Day 3"/>
    <x v="105"/>
    <x v="94"/>
    <x v="80"/>
    <x v="2"/>
    <x v="10"/>
    <x v="0"/>
    <x v="0"/>
    <n v="114"/>
    <n v="6.8"/>
    <n v="6.8"/>
  </r>
  <r>
    <x v="2"/>
    <d v="2024-03-23T00:00:00"/>
    <s v="Day 3"/>
    <x v="105"/>
    <x v="94"/>
    <x v="80"/>
    <x v="2"/>
    <x v="10"/>
    <x v="0"/>
    <x v="0"/>
    <n v="116"/>
    <n v="7.2"/>
    <n v="7.2"/>
  </r>
  <r>
    <x v="2"/>
    <d v="2024-03-23T00:00:00"/>
    <s v="Day 3"/>
    <x v="103"/>
    <x v="92"/>
    <x v="78"/>
    <x v="2"/>
    <x v="8"/>
    <x v="0"/>
    <x v="0"/>
    <n v="83"/>
    <n v="2.2999999999999998"/>
    <n v="2.2999999999999998"/>
  </r>
  <r>
    <x v="2"/>
    <d v="2024-03-23T00:00:00"/>
    <s v="Day 3"/>
    <x v="103"/>
    <x v="92"/>
    <x v="78"/>
    <x v="2"/>
    <x v="8"/>
    <x v="0"/>
    <x v="0"/>
    <n v="88"/>
    <n v="2.8"/>
    <n v="2.8"/>
  </r>
  <r>
    <x v="2"/>
    <d v="2024-03-23T00:00:00"/>
    <s v="Day 3"/>
    <x v="103"/>
    <x v="92"/>
    <x v="78"/>
    <x v="2"/>
    <x v="8"/>
    <x v="0"/>
    <x v="0"/>
    <n v="123"/>
    <n v="8.8000000000000007"/>
    <n v="8.8000000000000007"/>
  </r>
  <r>
    <x v="2"/>
    <d v="2024-03-23T00:00:00"/>
    <s v="Day 3"/>
    <x v="107"/>
    <x v="96"/>
    <x v="82"/>
    <x v="3"/>
    <x v="19"/>
    <x v="0"/>
    <x v="0"/>
    <n v="156"/>
    <n v="19.899999999999999"/>
    <n v="19.899999999999999"/>
  </r>
  <r>
    <x v="2"/>
    <d v="2024-03-23T00:00:00"/>
    <s v="Day 3"/>
    <x v="107"/>
    <x v="96"/>
    <x v="82"/>
    <x v="3"/>
    <x v="19"/>
    <x v="0"/>
    <x v="0"/>
    <n v="102"/>
    <n v="4.5999999999999996"/>
    <n v="4.5999999999999996"/>
  </r>
  <r>
    <x v="2"/>
    <d v="2024-03-23T00:00:00"/>
    <s v="Day 3"/>
    <x v="109"/>
    <x v="43"/>
    <x v="84"/>
    <x v="4"/>
    <x v="10"/>
    <x v="0"/>
    <x v="8"/>
    <n v="42"/>
    <n v="1.1000000000000001"/>
    <n v="1.1000000000000001"/>
  </r>
  <r>
    <x v="2"/>
    <d v="2024-03-23T00:00:00"/>
    <s v="Day 3"/>
    <x v="109"/>
    <x v="43"/>
    <x v="84"/>
    <x v="4"/>
    <x v="10"/>
    <x v="0"/>
    <x v="0"/>
    <n v="76"/>
    <n v="1.7"/>
    <n v="1.7"/>
  </r>
  <r>
    <x v="2"/>
    <d v="2024-03-23T00:00:00"/>
    <s v="Day 3"/>
    <x v="104"/>
    <x v="93"/>
    <x v="79"/>
    <x v="2"/>
    <x v="19"/>
    <x v="1"/>
    <x v="3"/>
    <n v="47"/>
    <n v="1.1000000000000001"/>
    <n v="1.1000000000000001"/>
  </r>
  <r>
    <x v="2"/>
    <d v="2024-03-23T00:00:00"/>
    <s v="Day 3"/>
    <x v="104"/>
    <x v="93"/>
    <x v="79"/>
    <x v="2"/>
    <x v="19"/>
    <x v="0"/>
    <x v="4"/>
    <n v="163"/>
    <n v="59.3"/>
    <n v="59.3"/>
  </r>
  <r>
    <x v="2"/>
    <d v="2024-03-23T00:00:00"/>
    <s v="Day 3"/>
    <x v="106"/>
    <x v="95"/>
    <x v="81"/>
    <x v="2"/>
    <x v="19"/>
    <x v="0"/>
    <x v="0"/>
    <n v="99"/>
    <n v="4.2"/>
    <n v="4.2"/>
  </r>
  <r>
    <x v="2"/>
    <d v="2024-03-23T00:00:00"/>
    <s v="Day 3"/>
    <x v="101"/>
    <x v="91"/>
    <x v="76"/>
    <x v="1"/>
    <x v="19"/>
    <x v="0"/>
    <x v="0"/>
    <n v="142"/>
    <n v="14.4"/>
    <n v="14.4"/>
  </r>
  <r>
    <x v="2"/>
    <d v="2024-03-23T00:00:00"/>
    <s v="Day 3"/>
    <x v="110"/>
    <x v="98"/>
    <x v="85"/>
    <x v="10"/>
    <x v="19"/>
    <x v="0"/>
    <x v="4"/>
    <n v="156"/>
    <n v="51.7"/>
    <n v="51.7"/>
  </r>
  <r>
    <x v="2"/>
    <d v="2024-03-23T00:00:00"/>
    <s v="Day 3"/>
    <x v="102"/>
    <x v="34"/>
    <x v="77"/>
    <x v="3"/>
    <x v="20"/>
    <x v="0"/>
    <x v="3"/>
    <m/>
    <s v=""/>
    <s v=""/>
  </r>
  <r>
    <x v="2"/>
    <d v="2024-03-23T00:00:00"/>
    <s v="Day 3"/>
    <x v="108"/>
    <x v="97"/>
    <x v="83"/>
    <x v="3"/>
    <x v="8"/>
    <x v="0"/>
    <x v="3"/>
    <m/>
    <s v=""/>
    <s v=""/>
  </r>
  <r>
    <x v="2"/>
    <d v="2024-03-23T00:00:00"/>
    <s v="Day 3"/>
    <x v="120"/>
    <x v="108"/>
    <x v="88"/>
    <x v="4"/>
    <x v="7"/>
    <x v="0"/>
    <x v="2"/>
    <n v="70"/>
    <n v="1.2"/>
    <n v="1.2"/>
  </r>
  <r>
    <x v="2"/>
    <d v="2024-03-23T00:00:00"/>
    <s v="Day 3"/>
    <x v="120"/>
    <x v="108"/>
    <x v="88"/>
    <x v="4"/>
    <x v="7"/>
    <x v="0"/>
    <x v="1"/>
    <n v="74"/>
    <n v="1.3"/>
    <n v="1.3"/>
  </r>
  <r>
    <x v="2"/>
    <d v="2024-03-23T00:00:00"/>
    <s v="Day 3"/>
    <x v="120"/>
    <x v="108"/>
    <x v="88"/>
    <x v="4"/>
    <x v="7"/>
    <x v="0"/>
    <x v="1"/>
    <n v="85"/>
    <n v="2.1"/>
    <n v="2.1"/>
  </r>
  <r>
    <x v="2"/>
    <d v="2024-03-23T00:00:00"/>
    <s v="Day 3"/>
    <x v="125"/>
    <x v="112"/>
    <x v="92"/>
    <x v="4"/>
    <x v="7"/>
    <x v="0"/>
    <x v="1"/>
    <n v="93"/>
    <n v="2.9"/>
    <n v="2.9"/>
  </r>
  <r>
    <x v="2"/>
    <d v="2024-03-23T00:00:00"/>
    <s v="Day 3"/>
    <x v="125"/>
    <x v="112"/>
    <x v="92"/>
    <x v="4"/>
    <x v="7"/>
    <x v="0"/>
    <x v="4"/>
    <n v="142"/>
    <n v="38.5"/>
    <n v="38.5"/>
  </r>
  <r>
    <x v="2"/>
    <d v="2024-03-23T00:00:00"/>
    <s v="Day 3"/>
    <x v="122"/>
    <x v="109"/>
    <x v="50"/>
    <x v="4"/>
    <x v="7"/>
    <x v="0"/>
    <x v="10"/>
    <n v="130"/>
    <n v="28.3"/>
    <n v="28.3"/>
  </r>
  <r>
    <x v="2"/>
    <d v="2024-03-23T00:00:00"/>
    <s v="Day 3"/>
    <x v="124"/>
    <x v="111"/>
    <x v="62"/>
    <x v="2"/>
    <x v="7"/>
    <x v="0"/>
    <x v="7"/>
    <n v="90"/>
    <n v="13.5"/>
    <n v="13.5"/>
  </r>
  <r>
    <x v="2"/>
    <d v="2024-03-23T00:00:00"/>
    <s v="Day 3"/>
    <x v="119"/>
    <x v="107"/>
    <x v="91"/>
    <x v="4"/>
    <x v="7"/>
    <x v="0"/>
    <x v="7"/>
    <n v="98"/>
    <n v="17.5"/>
    <n v="17.5"/>
  </r>
  <r>
    <x v="2"/>
    <d v="2024-03-23T00:00:00"/>
    <s v="Day 3"/>
    <x v="126"/>
    <x v="113"/>
    <x v="89"/>
    <x v="2"/>
    <x v="7"/>
    <x v="0"/>
    <x v="0"/>
    <n v="146"/>
    <n v="15.9"/>
    <n v="15.9"/>
  </r>
  <r>
    <x v="2"/>
    <d v="2024-03-23T00:00:00"/>
    <s v="Day 3"/>
    <x v="121"/>
    <x v="22"/>
    <x v="88"/>
    <x v="2"/>
    <x v="7"/>
    <x v="0"/>
    <x v="3"/>
    <m/>
    <s v=""/>
    <s v=""/>
  </r>
  <r>
    <x v="2"/>
    <d v="2024-03-23T00:00:00"/>
    <s v="Day 3"/>
    <x v="123"/>
    <x v="110"/>
    <x v="92"/>
    <x v="4"/>
    <x v="21"/>
    <x v="0"/>
    <x v="3"/>
    <m/>
    <s v=""/>
    <s v=""/>
  </r>
  <r>
    <x v="2"/>
    <d v="2024-03-23T00:00:00"/>
    <s v="Day 3"/>
    <x v="0"/>
    <x v="0"/>
    <x v="0"/>
    <x v="0"/>
    <x v="0"/>
    <x v="0"/>
    <x v="2"/>
    <n v="70"/>
    <n v="1.2"/>
    <n v="1.2"/>
  </r>
  <r>
    <x v="2"/>
    <d v="2024-03-23T00:00:00"/>
    <s v="Day 3"/>
    <x v="0"/>
    <x v="0"/>
    <x v="0"/>
    <x v="0"/>
    <x v="0"/>
    <x v="0"/>
    <x v="2"/>
    <n v="83"/>
    <n v="2.1"/>
    <n v="2.1"/>
  </r>
  <r>
    <x v="2"/>
    <d v="2024-03-23T00:00:00"/>
    <s v="Day 3"/>
    <x v="1"/>
    <x v="1"/>
    <x v="1"/>
    <x v="1"/>
    <x v="1"/>
    <x v="0"/>
    <x v="0"/>
    <n v="168"/>
    <n v="25.7"/>
    <n v="25.7"/>
  </r>
  <r>
    <x v="2"/>
    <d v="2024-03-23T00:00:00"/>
    <s v="Day 3"/>
    <x v="10"/>
    <x v="10"/>
    <x v="9"/>
    <x v="1"/>
    <x v="4"/>
    <x v="0"/>
    <x v="2"/>
    <n v="72"/>
    <n v="1.3"/>
    <n v="1.3"/>
  </r>
  <r>
    <x v="2"/>
    <d v="2024-03-23T00:00:00"/>
    <s v="Day 3"/>
    <x v="10"/>
    <x v="10"/>
    <x v="9"/>
    <x v="1"/>
    <x v="4"/>
    <x v="0"/>
    <x v="2"/>
    <n v="71"/>
    <n v="1.3"/>
    <n v="1.3"/>
  </r>
  <r>
    <x v="2"/>
    <d v="2024-03-23T00:00:00"/>
    <s v="Day 3"/>
    <x v="12"/>
    <x v="12"/>
    <x v="6"/>
    <x v="0"/>
    <x v="2"/>
    <x v="0"/>
    <x v="2"/>
    <n v="75"/>
    <n v="1.5"/>
    <n v="1.5"/>
  </r>
  <r>
    <x v="2"/>
    <d v="2024-03-23T00:00:00"/>
    <s v="Day 3"/>
    <x v="12"/>
    <x v="12"/>
    <x v="6"/>
    <x v="0"/>
    <x v="2"/>
    <x v="0"/>
    <x v="0"/>
    <n v="160"/>
    <n v="21.7"/>
    <n v="21.7"/>
  </r>
  <r>
    <x v="2"/>
    <d v="2024-03-23T00:00:00"/>
    <s v="Day 3"/>
    <x v="14"/>
    <x v="14"/>
    <x v="10"/>
    <x v="1"/>
    <x v="5"/>
    <x v="0"/>
    <x v="3"/>
    <m/>
    <s v=""/>
    <s v=""/>
  </r>
  <r>
    <x v="2"/>
    <d v="2024-03-23T00:00:00"/>
    <s v="Day 3"/>
    <x v="11"/>
    <x v="11"/>
    <x v="5"/>
    <x v="6"/>
    <x v="3"/>
    <x v="0"/>
    <x v="3"/>
    <m/>
    <s v=""/>
    <s v=""/>
  </r>
  <r>
    <x v="2"/>
    <d v="2024-03-23T00:00:00"/>
    <s v="Day 3"/>
    <x v="15"/>
    <x v="15"/>
    <x v="11"/>
    <x v="7"/>
    <x v="6"/>
    <x v="0"/>
    <x v="3"/>
    <m/>
    <s v=""/>
    <s v=""/>
  </r>
  <r>
    <x v="2"/>
    <d v="2024-03-23T00:00:00"/>
    <s v="Day 3"/>
    <x v="16"/>
    <x v="16"/>
    <x v="12"/>
    <x v="0"/>
    <x v="7"/>
    <x v="0"/>
    <x v="3"/>
    <m/>
    <s v=""/>
    <s v=""/>
  </r>
  <r>
    <x v="2"/>
    <d v="2024-03-23T00:00:00"/>
    <s v="Day 3"/>
    <x v="24"/>
    <x v="23"/>
    <x v="19"/>
    <x v="8"/>
    <x v="11"/>
    <x v="0"/>
    <x v="2"/>
    <n v="78"/>
    <n v="1.7"/>
    <n v="1.7"/>
  </r>
  <r>
    <x v="2"/>
    <d v="2024-03-23T00:00:00"/>
    <s v="Day 3"/>
    <x v="25"/>
    <x v="24"/>
    <x v="20"/>
    <x v="9"/>
    <x v="11"/>
    <x v="0"/>
    <x v="3"/>
    <m/>
    <s v=""/>
    <s v=""/>
  </r>
  <r>
    <x v="2"/>
    <d v="2024-03-23T00:00:00"/>
    <s v="Day 3"/>
    <x v="57"/>
    <x v="50"/>
    <x v="46"/>
    <x v="11"/>
    <x v="10"/>
    <x v="0"/>
    <x v="1"/>
    <n v="106"/>
    <n v="4.5"/>
    <n v="4.5"/>
  </r>
  <r>
    <x v="2"/>
    <d v="2024-03-23T00:00:00"/>
    <s v="Day 3"/>
    <x v="57"/>
    <x v="50"/>
    <x v="46"/>
    <x v="11"/>
    <x v="10"/>
    <x v="0"/>
    <x v="2"/>
    <n v="101"/>
    <n v="3.9"/>
    <n v="3.9"/>
  </r>
  <r>
    <x v="2"/>
    <d v="2024-03-23T00:00:00"/>
    <s v="Day 3"/>
    <x v="57"/>
    <x v="50"/>
    <x v="46"/>
    <x v="11"/>
    <x v="10"/>
    <x v="0"/>
    <x v="2"/>
    <n v="78"/>
    <n v="1.7"/>
    <n v="1.7"/>
  </r>
  <r>
    <x v="2"/>
    <d v="2024-03-23T00:00:00"/>
    <s v="Day 3"/>
    <x v="56"/>
    <x v="49"/>
    <x v="43"/>
    <x v="0"/>
    <x v="10"/>
    <x v="0"/>
    <x v="2"/>
    <n v="78"/>
    <n v="1.7"/>
    <n v="1.7"/>
  </r>
  <r>
    <x v="2"/>
    <d v="2024-03-23T00:00:00"/>
    <s v="Day 3"/>
    <x v="56"/>
    <x v="49"/>
    <x v="43"/>
    <x v="0"/>
    <x v="10"/>
    <x v="0"/>
    <x v="0"/>
    <n v="165"/>
    <n v="24.1"/>
    <n v="24.1"/>
  </r>
  <r>
    <x v="2"/>
    <d v="2024-03-23T00:00:00"/>
    <s v="Day 3"/>
    <x v="60"/>
    <x v="53"/>
    <x v="49"/>
    <x v="0"/>
    <x v="17"/>
    <x v="0"/>
    <x v="3"/>
    <m/>
    <s v=""/>
    <s v=""/>
  </r>
  <r>
    <x v="2"/>
    <d v="2024-03-23T00:00:00"/>
    <s v="Day 3"/>
    <x v="59"/>
    <x v="52"/>
    <x v="48"/>
    <x v="9"/>
    <x v="14"/>
    <x v="0"/>
    <x v="3"/>
    <m/>
    <s v=""/>
    <s v=""/>
  </r>
  <r>
    <x v="2"/>
    <d v="2024-03-23T00:00:00"/>
    <s v="Day 3"/>
    <x v="58"/>
    <x v="51"/>
    <x v="47"/>
    <x v="9"/>
    <x v="17"/>
    <x v="0"/>
    <x v="3"/>
    <m/>
    <s v=""/>
    <s v=""/>
  </r>
  <r>
    <x v="2"/>
    <d v="2024-03-23T00:00:00"/>
    <s v="Day 3"/>
    <x v="68"/>
    <x v="60"/>
    <x v="54"/>
    <x v="1"/>
    <x v="9"/>
    <x v="0"/>
    <x v="0"/>
    <n v="124"/>
    <n v="9.1"/>
    <n v="9.1"/>
  </r>
  <r>
    <x v="2"/>
    <d v="2024-03-23T00:00:00"/>
    <s v="Day 3"/>
    <x v="69"/>
    <x v="61"/>
    <x v="55"/>
    <x v="1"/>
    <x v="9"/>
    <x v="0"/>
    <x v="3"/>
    <m/>
    <s v=""/>
    <s v=""/>
  </r>
  <r>
    <x v="2"/>
    <d v="2024-03-23T00:00:00"/>
    <s v="Day 3"/>
    <x v="116"/>
    <x v="104"/>
    <x v="88"/>
    <x v="9"/>
    <x v="7"/>
    <x v="0"/>
    <x v="0"/>
    <n v="144"/>
    <n v="15.1"/>
    <n v="15.1"/>
  </r>
  <r>
    <x v="2"/>
    <d v="2024-03-23T00:00:00"/>
    <s v="Day 3"/>
    <x v="115"/>
    <x v="103"/>
    <x v="62"/>
    <x v="9"/>
    <x v="7"/>
    <x v="0"/>
    <x v="3"/>
    <m/>
    <s v=""/>
    <s v=""/>
  </r>
  <r>
    <x v="2"/>
    <d v="2024-03-23T00:00:00"/>
    <s v="Day 3"/>
    <x v="118"/>
    <x v="106"/>
    <x v="90"/>
    <x v="0"/>
    <x v="7"/>
    <x v="0"/>
    <x v="3"/>
    <m/>
    <s v=""/>
    <s v=""/>
  </r>
  <r>
    <x v="2"/>
    <d v="2024-03-23T00:00:00"/>
    <s v="Day 3"/>
    <x v="117"/>
    <x v="105"/>
    <x v="89"/>
    <x v="11"/>
    <x v="7"/>
    <x v="0"/>
    <x v="3"/>
    <m/>
    <s v=""/>
    <s v=""/>
  </r>
  <r>
    <x v="2"/>
    <d v="2024-03-23T00:00:00"/>
    <s v="Day 3"/>
    <x v="85"/>
    <x v="76"/>
    <x v="66"/>
    <x v="9"/>
    <x v="3"/>
    <x v="0"/>
    <x v="3"/>
    <m/>
    <s v=""/>
    <s v=""/>
  </r>
  <r>
    <x v="2"/>
    <d v="2024-03-23T00:00:00"/>
    <s v="Day 3"/>
    <x v="84"/>
    <x v="75"/>
    <x v="36"/>
    <x v="6"/>
    <x v="3"/>
    <x v="0"/>
    <x v="3"/>
    <m/>
    <s v=""/>
    <s v=""/>
  </r>
  <r>
    <x v="2"/>
    <d v="2024-03-23T00:00:00"/>
    <s v="Day 3"/>
    <x v="88"/>
    <x v="79"/>
    <x v="61"/>
    <x v="9"/>
    <x v="3"/>
    <x v="0"/>
    <x v="3"/>
    <m/>
    <s v=""/>
    <s v=""/>
  </r>
  <r>
    <x v="2"/>
    <d v="2024-03-23T00:00:00"/>
    <s v="Day 3"/>
    <x v="86"/>
    <x v="77"/>
    <x v="61"/>
    <x v="9"/>
    <x v="3"/>
    <x v="0"/>
    <x v="3"/>
    <m/>
    <s v=""/>
    <s v=""/>
  </r>
  <r>
    <x v="2"/>
    <d v="2024-03-23T00:00:00"/>
    <s v="Day 3"/>
    <x v="87"/>
    <x v="78"/>
    <x v="67"/>
    <x v="9"/>
    <x v="3"/>
    <x v="0"/>
    <x v="3"/>
    <m/>
    <s v=""/>
    <s v=""/>
  </r>
  <r>
    <x v="2"/>
    <d v="2024-03-23T00:00:00"/>
    <s v="Day 3"/>
    <x v="113"/>
    <x v="101"/>
    <x v="87"/>
    <x v="1"/>
    <x v="10"/>
    <x v="0"/>
    <x v="0"/>
    <n v="163"/>
    <n v="23.1"/>
    <n v="23.1"/>
  </r>
  <r>
    <x v="2"/>
    <d v="2024-03-23T00:00:00"/>
    <s v="Day 3"/>
    <x v="113"/>
    <x v="101"/>
    <x v="87"/>
    <x v="1"/>
    <x v="10"/>
    <x v="0"/>
    <x v="0"/>
    <n v="155"/>
    <n v="19.5"/>
    <n v="19.5"/>
  </r>
  <r>
    <x v="2"/>
    <d v="2024-03-23T00:00:00"/>
    <s v="Day 3"/>
    <x v="112"/>
    <x v="100"/>
    <x v="86"/>
    <x v="11"/>
    <x v="19"/>
    <x v="0"/>
    <x v="2"/>
    <n v="86"/>
    <n v="2.2999999999999998"/>
    <n v="2.2999999999999998"/>
  </r>
  <r>
    <x v="2"/>
    <d v="2024-03-23T00:00:00"/>
    <s v="Day 3"/>
    <x v="111"/>
    <x v="99"/>
    <x v="82"/>
    <x v="0"/>
    <x v="19"/>
    <x v="0"/>
    <x v="2"/>
    <n v="78"/>
    <n v="1.7"/>
    <n v="1.7"/>
  </r>
  <r>
    <x v="2"/>
    <d v="2024-03-23T00:00:00"/>
    <s v="Day 3"/>
    <x v="114"/>
    <x v="102"/>
    <x v="32"/>
    <x v="0"/>
    <x v="6"/>
    <x v="0"/>
    <x v="3"/>
    <m/>
    <s v=""/>
    <s v=""/>
  </r>
  <r>
    <x v="2"/>
    <d v="2024-03-23T00:00:00"/>
    <s v="Day 3"/>
    <x v="100"/>
    <x v="90"/>
    <x v="75"/>
    <x v="6"/>
    <x v="4"/>
    <x v="0"/>
    <x v="2"/>
    <n v="85"/>
    <n v="2.2000000000000002"/>
    <n v="2.2000000000000002"/>
  </r>
  <r>
    <x v="2"/>
    <d v="2024-03-23T00:00:00"/>
    <s v="Day 3"/>
    <x v="100"/>
    <x v="90"/>
    <x v="75"/>
    <x v="6"/>
    <x v="4"/>
    <x v="0"/>
    <x v="2"/>
    <n v="74"/>
    <n v="1.5"/>
    <n v="1.5"/>
  </r>
  <r>
    <x v="2"/>
    <d v="2024-03-23T00:00:00"/>
    <s v="Day 3"/>
    <x v="99"/>
    <x v="89"/>
    <x v="70"/>
    <x v="6"/>
    <x v="4"/>
    <x v="0"/>
    <x v="7"/>
    <n v="73"/>
    <n v="7.1"/>
    <n v="7.1"/>
  </r>
  <r>
    <x v="2"/>
    <d v="2024-03-23T00:00:00"/>
    <s v="Day 3"/>
    <x v="99"/>
    <x v="89"/>
    <x v="70"/>
    <x v="6"/>
    <x v="4"/>
    <x v="0"/>
    <x v="0"/>
    <n v="98"/>
    <n v="4"/>
    <n v="4"/>
  </r>
  <r>
    <x v="2"/>
    <d v="2024-03-23T00:00:00"/>
    <s v="Day 3"/>
    <x v="127"/>
    <x v="10"/>
    <x v="69"/>
    <x v="9"/>
    <x v="4"/>
    <x v="0"/>
    <x v="0"/>
    <n v="155"/>
    <n v="19.5"/>
    <n v="19.5"/>
  </r>
  <r>
    <x v="2"/>
    <d v="2024-03-23T00:00:00"/>
    <s v="Day 3"/>
    <x v="97"/>
    <x v="87"/>
    <x v="70"/>
    <x v="9"/>
    <x v="4"/>
    <x v="0"/>
    <x v="3"/>
    <m/>
    <s v=""/>
    <s v=""/>
  </r>
  <r>
    <x v="2"/>
    <d v="2024-03-23T00:00:00"/>
    <s v="Day 3"/>
    <x v="98"/>
    <x v="88"/>
    <x v="69"/>
    <x v="9"/>
    <x v="4"/>
    <x v="0"/>
    <x v="3"/>
    <m/>
    <s v=""/>
    <s v=""/>
  </r>
  <r>
    <x v="3"/>
    <d v="2025-03-20T00:00:00"/>
    <s v="Day 1"/>
    <x v="128"/>
    <x v="114"/>
    <x v="93"/>
    <x v="3"/>
    <x v="1"/>
    <x v="0"/>
    <x v="3"/>
    <m/>
    <s v=""/>
    <s v=""/>
  </r>
  <r>
    <x v="3"/>
    <d v="2025-03-20T00:00:00"/>
    <s v="Day 1"/>
    <x v="1"/>
    <x v="1"/>
    <x v="1"/>
    <x v="1"/>
    <x v="1"/>
    <x v="0"/>
    <x v="3"/>
    <m/>
    <s v=""/>
    <s v=""/>
  </r>
  <r>
    <x v="3"/>
    <d v="2025-03-20T00:00:00"/>
    <s v="Day 1"/>
    <x v="129"/>
    <x v="115"/>
    <x v="93"/>
    <x v="2"/>
    <x v="1"/>
    <x v="0"/>
    <x v="1"/>
    <n v="139"/>
    <n v="11.7"/>
    <n v="11.7"/>
  </r>
  <r>
    <x v="3"/>
    <d v="2025-03-20T00:00:00"/>
    <s v="Day 1"/>
    <x v="129"/>
    <x v="115"/>
    <x v="93"/>
    <x v="2"/>
    <x v="1"/>
    <x v="0"/>
    <x v="7"/>
    <n v="85"/>
    <n v="11.3"/>
    <n v="11.3"/>
  </r>
  <r>
    <x v="3"/>
    <d v="2025-03-20T00:00:00"/>
    <s v="Day 1"/>
    <x v="130"/>
    <x v="116"/>
    <x v="65"/>
    <x v="2"/>
    <x v="1"/>
    <x v="0"/>
    <x v="0"/>
    <n v="145"/>
    <n v="15.5"/>
    <n v="15.5"/>
  </r>
  <r>
    <x v="3"/>
    <d v="2025-03-20T00:00:00"/>
    <s v="Day 1"/>
    <x v="3"/>
    <x v="3"/>
    <x v="3"/>
    <x v="2"/>
    <x v="1"/>
    <x v="0"/>
    <x v="2"/>
    <n v="82"/>
    <n v="2"/>
    <n v="2"/>
  </r>
  <r>
    <x v="3"/>
    <d v="2025-03-20T00:00:00"/>
    <s v="Day 1"/>
    <x v="131"/>
    <x v="117"/>
    <x v="94"/>
    <x v="2"/>
    <x v="1"/>
    <x v="0"/>
    <x v="3"/>
    <m/>
    <s v=""/>
    <s v=""/>
  </r>
  <r>
    <x v="3"/>
    <d v="2025-03-20T00:00:00"/>
    <s v="Day 1"/>
    <x v="132"/>
    <x v="118"/>
    <x v="53"/>
    <x v="3"/>
    <x v="1"/>
    <x v="0"/>
    <x v="3"/>
    <m/>
    <s v=""/>
    <s v=""/>
  </r>
  <r>
    <x v="3"/>
    <d v="2025-03-20T00:00:00"/>
    <s v="Day 1"/>
    <x v="133"/>
    <x v="119"/>
    <x v="41"/>
    <x v="3"/>
    <x v="1"/>
    <x v="0"/>
    <x v="3"/>
    <m/>
    <s v=""/>
    <s v=""/>
  </r>
  <r>
    <x v="3"/>
    <d v="2025-03-20T00:00:00"/>
    <s v="Day 1"/>
    <x v="134"/>
    <x v="120"/>
    <x v="95"/>
    <x v="10"/>
    <x v="19"/>
    <x v="1"/>
    <x v="3"/>
    <n v="63"/>
    <n v="2.6"/>
    <n v="2.6"/>
  </r>
  <r>
    <x v="3"/>
    <d v="2025-03-20T00:00:00"/>
    <s v="Day 1"/>
    <x v="134"/>
    <x v="120"/>
    <x v="95"/>
    <x v="10"/>
    <x v="19"/>
    <x v="1"/>
    <x v="3"/>
    <n v="58"/>
    <n v="2"/>
    <n v="2"/>
  </r>
  <r>
    <x v="3"/>
    <d v="2025-03-20T00:00:00"/>
    <s v="Day 1"/>
    <x v="134"/>
    <x v="120"/>
    <x v="95"/>
    <x v="10"/>
    <x v="19"/>
    <x v="0"/>
    <x v="0"/>
    <n v="158"/>
    <n v="20.8"/>
    <n v="20.8"/>
  </r>
  <r>
    <x v="3"/>
    <d v="2025-03-20T00:00:00"/>
    <s v="Day 1"/>
    <x v="134"/>
    <x v="120"/>
    <x v="95"/>
    <x v="10"/>
    <x v="19"/>
    <x v="0"/>
    <x v="4"/>
    <n v="118"/>
    <n v="21.5"/>
    <n v="21.5"/>
  </r>
  <r>
    <x v="3"/>
    <d v="2025-03-20T00:00:00"/>
    <s v="Day 1"/>
    <x v="9"/>
    <x v="9"/>
    <x v="8"/>
    <x v="4"/>
    <x v="2"/>
    <x v="0"/>
    <x v="0"/>
    <n v="142"/>
    <n v="14.4"/>
    <n v="14.4"/>
  </r>
  <r>
    <x v="3"/>
    <d v="2025-03-20T00:00:00"/>
    <s v="Day 1"/>
    <x v="10"/>
    <x v="10"/>
    <x v="9"/>
    <x v="1"/>
    <x v="4"/>
    <x v="0"/>
    <x v="0"/>
    <n v="108"/>
    <n v="5.6"/>
    <n v="5.6"/>
  </r>
  <r>
    <x v="3"/>
    <d v="2025-03-20T00:00:00"/>
    <s v="Day 1"/>
    <x v="12"/>
    <x v="12"/>
    <x v="6"/>
    <x v="0"/>
    <x v="2"/>
    <x v="0"/>
    <x v="0"/>
    <n v="81"/>
    <n v="2.1"/>
    <n v="2.1"/>
  </r>
  <r>
    <x v="3"/>
    <d v="2025-03-20T00:00:00"/>
    <s v="Day 1"/>
    <x v="13"/>
    <x v="13"/>
    <x v="6"/>
    <x v="4"/>
    <x v="2"/>
    <x v="1"/>
    <x v="3"/>
    <n v="122"/>
    <n v="19.3"/>
    <n v="19.3"/>
  </r>
  <r>
    <x v="3"/>
    <d v="2025-03-20T00:00:00"/>
    <s v="Day 1"/>
    <x v="13"/>
    <x v="13"/>
    <x v="6"/>
    <x v="4"/>
    <x v="2"/>
    <x v="1"/>
    <x v="3"/>
    <n v="49"/>
    <n v="1.2"/>
    <n v="1.2"/>
  </r>
  <r>
    <x v="3"/>
    <d v="2025-03-20T00:00:00"/>
    <s v="Day 1"/>
    <x v="13"/>
    <x v="13"/>
    <x v="6"/>
    <x v="4"/>
    <x v="2"/>
    <x v="0"/>
    <x v="2"/>
    <n v="76"/>
    <n v="1.6"/>
    <n v="1.6"/>
  </r>
  <r>
    <x v="3"/>
    <d v="2025-03-20T00:00:00"/>
    <s v="Day 1"/>
    <x v="7"/>
    <x v="7"/>
    <x v="6"/>
    <x v="5"/>
    <x v="2"/>
    <x v="1"/>
    <x v="3"/>
    <n v="40"/>
    <n v="0.7"/>
    <n v="0.7"/>
  </r>
  <r>
    <x v="3"/>
    <d v="2025-03-20T00:00:00"/>
    <s v="Day 1"/>
    <x v="135"/>
    <x v="121"/>
    <x v="8"/>
    <x v="5"/>
    <x v="2"/>
    <x v="1"/>
    <x v="3"/>
    <n v="62"/>
    <n v="2.5"/>
    <n v="2.5"/>
  </r>
  <r>
    <x v="3"/>
    <d v="2025-03-20T00:00:00"/>
    <s v="Day 1"/>
    <x v="5"/>
    <x v="5"/>
    <x v="4"/>
    <x v="4"/>
    <x v="2"/>
    <x v="0"/>
    <x v="3"/>
    <m/>
    <s v=""/>
    <s v=""/>
  </r>
  <r>
    <x v="3"/>
    <d v="2025-03-20T00:00:00"/>
    <s v="Day 1"/>
    <x v="8"/>
    <x v="8"/>
    <x v="7"/>
    <x v="3"/>
    <x v="2"/>
    <x v="0"/>
    <x v="3"/>
    <m/>
    <s v=""/>
    <s v=""/>
  </r>
  <r>
    <x v="3"/>
    <d v="2025-03-20T00:00:00"/>
    <s v="Day 1"/>
    <x v="21"/>
    <x v="21"/>
    <x v="16"/>
    <x v="4"/>
    <x v="6"/>
    <x v="0"/>
    <x v="4"/>
    <n v="161"/>
    <n v="57"/>
    <n v="57"/>
  </r>
  <r>
    <x v="3"/>
    <d v="2025-03-20T00:00:00"/>
    <s v="Day 1"/>
    <x v="17"/>
    <x v="17"/>
    <x v="13"/>
    <x v="4"/>
    <x v="8"/>
    <x v="0"/>
    <x v="0"/>
    <n v="89"/>
    <n v="2.9"/>
    <n v="2.9"/>
  </r>
  <r>
    <x v="3"/>
    <d v="2025-03-20T00:00:00"/>
    <s v="Day 1"/>
    <x v="17"/>
    <x v="17"/>
    <x v="13"/>
    <x v="4"/>
    <x v="8"/>
    <x v="0"/>
    <x v="1"/>
    <n v="82"/>
    <n v="1.9"/>
    <n v="1.9"/>
  </r>
  <r>
    <x v="3"/>
    <d v="2025-03-20T00:00:00"/>
    <s v="Day 1"/>
    <x v="17"/>
    <x v="17"/>
    <x v="13"/>
    <x v="4"/>
    <x v="8"/>
    <x v="0"/>
    <x v="0"/>
    <n v="147"/>
    <n v="16.2"/>
    <n v="16.2"/>
  </r>
  <r>
    <x v="3"/>
    <d v="2025-03-20T00:00:00"/>
    <s v="Day 1"/>
    <x v="17"/>
    <x v="17"/>
    <x v="13"/>
    <x v="4"/>
    <x v="8"/>
    <x v="0"/>
    <x v="1"/>
    <n v="113"/>
    <n v="5.7"/>
    <n v="5.7"/>
  </r>
  <r>
    <x v="3"/>
    <d v="2025-03-20T00:00:00"/>
    <s v="Day 1"/>
    <x v="17"/>
    <x v="17"/>
    <x v="13"/>
    <x v="4"/>
    <x v="8"/>
    <x v="0"/>
    <x v="0"/>
    <n v="85"/>
    <n v="2.5"/>
    <n v="2.5"/>
  </r>
  <r>
    <x v="3"/>
    <d v="2025-03-20T00:00:00"/>
    <s v="Day 1"/>
    <x v="15"/>
    <x v="15"/>
    <x v="11"/>
    <x v="7"/>
    <x v="6"/>
    <x v="0"/>
    <x v="2"/>
    <n v="81"/>
    <n v="1.9"/>
    <n v="1.9"/>
  </r>
  <r>
    <x v="3"/>
    <d v="2025-03-20T00:00:00"/>
    <s v="Day 1"/>
    <x v="40"/>
    <x v="35"/>
    <x v="32"/>
    <x v="3"/>
    <x v="6"/>
    <x v="0"/>
    <x v="3"/>
    <m/>
    <s v=""/>
    <s v=""/>
  </r>
  <r>
    <x v="3"/>
    <d v="2025-03-20T00:00:00"/>
    <s v="Day 1"/>
    <x v="37"/>
    <x v="22"/>
    <x v="29"/>
    <x v="2"/>
    <x v="6"/>
    <x v="0"/>
    <x v="3"/>
    <m/>
    <s v=""/>
    <s v=""/>
  </r>
  <r>
    <x v="3"/>
    <d v="2025-03-20T00:00:00"/>
    <s v="Day 1"/>
    <x v="136"/>
    <x v="122"/>
    <x v="18"/>
    <x v="4"/>
    <x v="6"/>
    <x v="0"/>
    <x v="3"/>
    <m/>
    <s v=""/>
    <s v=""/>
  </r>
  <r>
    <x v="3"/>
    <d v="2025-03-20T00:00:00"/>
    <s v="Day 1"/>
    <x v="137"/>
    <x v="123"/>
    <x v="13"/>
    <x v="5"/>
    <x v="8"/>
    <x v="0"/>
    <x v="3"/>
    <m/>
    <s v=""/>
    <s v=""/>
  </r>
  <r>
    <x v="3"/>
    <d v="2025-03-20T00:00:00"/>
    <s v="Day 1"/>
    <x v="25"/>
    <x v="24"/>
    <x v="20"/>
    <x v="9"/>
    <x v="11"/>
    <x v="0"/>
    <x v="8"/>
    <n v="40"/>
    <n v="1"/>
    <n v="1"/>
  </r>
  <r>
    <x v="3"/>
    <d v="2025-03-20T00:00:00"/>
    <s v="Day 1"/>
    <x v="24"/>
    <x v="23"/>
    <x v="19"/>
    <x v="8"/>
    <x v="11"/>
    <x v="0"/>
    <x v="0"/>
    <n v="115"/>
    <n v="7"/>
    <n v="7"/>
  </r>
  <r>
    <x v="3"/>
    <d v="2025-03-20T00:00:00"/>
    <s v="Day 1"/>
    <x v="24"/>
    <x v="23"/>
    <x v="19"/>
    <x v="8"/>
    <x v="11"/>
    <x v="0"/>
    <x v="0"/>
    <n v="109"/>
    <n v="5.8"/>
    <n v="5.8"/>
  </r>
  <r>
    <x v="3"/>
    <d v="2025-03-20T00:00:00"/>
    <s v="Day 1"/>
    <x v="24"/>
    <x v="23"/>
    <x v="19"/>
    <x v="8"/>
    <x v="11"/>
    <x v="0"/>
    <x v="2"/>
    <n v="66"/>
    <n v="1"/>
    <n v="1"/>
  </r>
  <r>
    <x v="3"/>
    <d v="2025-03-20T00:00:00"/>
    <s v="Day 1"/>
    <x v="26"/>
    <x v="25"/>
    <x v="21"/>
    <x v="2"/>
    <x v="11"/>
    <x v="0"/>
    <x v="0"/>
    <n v="73"/>
    <n v="1.4"/>
    <n v="1.4"/>
  </r>
  <r>
    <x v="3"/>
    <d v="2025-03-20T00:00:00"/>
    <s v="Day 1"/>
    <x v="26"/>
    <x v="25"/>
    <x v="21"/>
    <x v="2"/>
    <x v="11"/>
    <x v="0"/>
    <x v="0"/>
    <n v="165"/>
    <n v="24.1"/>
    <n v="24.1"/>
  </r>
  <r>
    <x v="3"/>
    <d v="2025-03-20T00:00:00"/>
    <s v="Day 1"/>
    <x v="26"/>
    <x v="25"/>
    <x v="21"/>
    <x v="2"/>
    <x v="11"/>
    <x v="0"/>
    <x v="7"/>
    <n v="56"/>
    <n v="3.2"/>
    <n v="3.2"/>
  </r>
  <r>
    <x v="3"/>
    <d v="2025-03-20T00:00:00"/>
    <s v="Day 1"/>
    <x v="30"/>
    <x v="29"/>
    <x v="20"/>
    <x v="2"/>
    <x v="11"/>
    <x v="0"/>
    <x v="0"/>
    <n v="105"/>
    <n v="5.0999999999999996"/>
    <n v="5.0999999999999996"/>
  </r>
  <r>
    <x v="3"/>
    <d v="2025-03-20T00:00:00"/>
    <s v="Day 1"/>
    <x v="31"/>
    <x v="30"/>
    <x v="24"/>
    <x v="4"/>
    <x v="11"/>
    <x v="0"/>
    <x v="0"/>
    <n v="156"/>
    <n v="19.899999999999999"/>
    <n v="19.899999999999999"/>
  </r>
  <r>
    <x v="3"/>
    <d v="2025-03-20T00:00:00"/>
    <s v="Day 1"/>
    <x v="31"/>
    <x v="30"/>
    <x v="24"/>
    <x v="4"/>
    <x v="11"/>
    <x v="0"/>
    <x v="0"/>
    <n v="112"/>
    <n v="6.4"/>
    <n v="6.4"/>
  </r>
  <r>
    <x v="3"/>
    <d v="2025-03-20T00:00:00"/>
    <s v="Day 1"/>
    <x v="138"/>
    <x v="22"/>
    <x v="39"/>
    <x v="2"/>
    <x v="11"/>
    <x v="0"/>
    <x v="0"/>
    <n v="154"/>
    <n v="19.100000000000001"/>
    <n v="19.100000000000001"/>
  </r>
  <r>
    <x v="3"/>
    <d v="2025-03-20T00:00:00"/>
    <s v="Day 1"/>
    <x v="138"/>
    <x v="22"/>
    <x v="39"/>
    <x v="2"/>
    <x v="11"/>
    <x v="3"/>
    <x v="3"/>
    <n v="54"/>
    <n v="2.1"/>
    <n v="2.1"/>
  </r>
  <r>
    <x v="3"/>
    <d v="2025-03-20T00:00:00"/>
    <s v="Day 1"/>
    <x v="28"/>
    <x v="27"/>
    <x v="22"/>
    <x v="2"/>
    <x v="11"/>
    <x v="0"/>
    <x v="1"/>
    <n v="70"/>
    <n v="1.1000000000000001"/>
    <n v="1.1000000000000001"/>
  </r>
  <r>
    <x v="3"/>
    <d v="2025-03-20T00:00:00"/>
    <s v="Day 1"/>
    <x v="139"/>
    <x v="124"/>
    <x v="96"/>
    <x v="4"/>
    <x v="11"/>
    <x v="0"/>
    <x v="2"/>
    <n v="81"/>
    <n v="1.9"/>
    <n v="1.9"/>
  </r>
  <r>
    <x v="3"/>
    <d v="2025-03-20T00:00:00"/>
    <s v="Day 1"/>
    <x v="27"/>
    <x v="26"/>
    <x v="20"/>
    <x v="10"/>
    <x v="11"/>
    <x v="0"/>
    <x v="2"/>
    <n v="69"/>
    <n v="1.2"/>
    <n v="1.2"/>
  </r>
  <r>
    <x v="3"/>
    <d v="2025-03-20T00:00:00"/>
    <s v="Day 1"/>
    <x v="27"/>
    <x v="26"/>
    <x v="20"/>
    <x v="10"/>
    <x v="11"/>
    <x v="0"/>
    <x v="2"/>
    <n v="85"/>
    <n v="2.2000000000000002"/>
    <n v="2.2000000000000002"/>
  </r>
  <r>
    <x v="3"/>
    <d v="2025-03-20T00:00:00"/>
    <s v="Day 1"/>
    <x v="27"/>
    <x v="26"/>
    <x v="20"/>
    <x v="10"/>
    <x v="11"/>
    <x v="0"/>
    <x v="2"/>
    <n v="79"/>
    <n v="1.8"/>
    <n v="1.8"/>
  </r>
  <r>
    <x v="3"/>
    <d v="2025-03-20T00:00:00"/>
    <s v="Day 1"/>
    <x v="33"/>
    <x v="31"/>
    <x v="25"/>
    <x v="4"/>
    <x v="12"/>
    <x v="0"/>
    <x v="1"/>
    <n v="87"/>
    <n v="2.2999999999999998"/>
    <n v="2.2999999999999998"/>
  </r>
  <r>
    <x v="3"/>
    <d v="2025-03-20T00:00:00"/>
    <s v="Day 1"/>
    <x v="140"/>
    <x v="125"/>
    <x v="97"/>
    <x v="6"/>
    <x v="13"/>
    <x v="0"/>
    <x v="0"/>
    <n v="91"/>
    <n v="3.1"/>
    <n v="3.1"/>
  </r>
  <r>
    <x v="3"/>
    <d v="2025-03-20T00:00:00"/>
    <s v="Day 1"/>
    <x v="140"/>
    <x v="125"/>
    <x v="97"/>
    <x v="6"/>
    <x v="13"/>
    <x v="1"/>
    <x v="3"/>
    <n v="40"/>
    <n v="0.7"/>
    <n v="0.7"/>
  </r>
  <r>
    <x v="3"/>
    <d v="2025-03-20T00:00:00"/>
    <s v="Day 1"/>
    <x v="140"/>
    <x v="125"/>
    <x v="97"/>
    <x v="6"/>
    <x v="13"/>
    <x v="1"/>
    <x v="3"/>
    <n v="46"/>
    <n v="1"/>
    <n v="1"/>
  </r>
  <r>
    <x v="3"/>
    <d v="2025-03-20T00:00:00"/>
    <s v="Day 1"/>
    <x v="140"/>
    <x v="125"/>
    <x v="97"/>
    <x v="6"/>
    <x v="13"/>
    <x v="0"/>
    <x v="2"/>
    <n v="75"/>
    <n v="1.5"/>
    <n v="1.5"/>
  </r>
  <r>
    <x v="3"/>
    <d v="2025-03-20T00:00:00"/>
    <s v="Day 1"/>
    <x v="140"/>
    <x v="125"/>
    <x v="97"/>
    <x v="6"/>
    <x v="13"/>
    <x v="1"/>
    <x v="3"/>
    <n v="41"/>
    <n v="0.7"/>
    <n v="0.7"/>
  </r>
  <r>
    <x v="3"/>
    <d v="2025-03-20T00:00:00"/>
    <s v="Day 1"/>
    <x v="140"/>
    <x v="125"/>
    <x v="97"/>
    <x v="6"/>
    <x v="13"/>
    <x v="0"/>
    <x v="2"/>
    <n v="68"/>
    <n v="1.1000000000000001"/>
    <n v="1.1000000000000001"/>
  </r>
  <r>
    <x v="3"/>
    <d v="2025-03-20T00:00:00"/>
    <s v="Day 1"/>
    <x v="141"/>
    <x v="126"/>
    <x v="98"/>
    <x v="6"/>
    <x v="10"/>
    <x v="0"/>
    <x v="2"/>
    <n v="73"/>
    <n v="1.4"/>
    <n v="1.4"/>
  </r>
  <r>
    <x v="3"/>
    <d v="2025-03-20T00:00:00"/>
    <s v="Day 1"/>
    <x v="141"/>
    <x v="126"/>
    <x v="98"/>
    <x v="6"/>
    <x v="10"/>
    <x v="0"/>
    <x v="2"/>
    <n v="84"/>
    <n v="2.2000000000000002"/>
    <n v="2.2000000000000002"/>
  </r>
  <r>
    <x v="3"/>
    <d v="2025-03-20T00:00:00"/>
    <s v="Day 1"/>
    <x v="141"/>
    <x v="126"/>
    <x v="98"/>
    <x v="6"/>
    <x v="10"/>
    <x v="0"/>
    <x v="2"/>
    <n v="68"/>
    <n v="1.1000000000000001"/>
    <n v="1.1000000000000001"/>
  </r>
  <r>
    <x v="3"/>
    <d v="2025-03-20T00:00:00"/>
    <s v="Day 1"/>
    <x v="141"/>
    <x v="126"/>
    <x v="98"/>
    <x v="6"/>
    <x v="10"/>
    <x v="1"/>
    <x v="3"/>
    <n v="42"/>
    <n v="0.8"/>
    <n v="0.8"/>
  </r>
  <r>
    <x v="3"/>
    <d v="2025-03-20T00:00:00"/>
    <s v="Day 1"/>
    <x v="39"/>
    <x v="34"/>
    <x v="31"/>
    <x v="2"/>
    <x v="13"/>
    <x v="1"/>
    <x v="3"/>
    <n v="44"/>
    <n v="0.9"/>
    <n v="0.9"/>
  </r>
  <r>
    <x v="3"/>
    <d v="2025-03-20T00:00:00"/>
    <s v="Day 1"/>
    <x v="142"/>
    <x v="22"/>
    <x v="99"/>
    <x v="2"/>
    <x v="13"/>
    <x v="1"/>
    <x v="3"/>
    <n v="61"/>
    <n v="2.2999999999999998"/>
    <n v="2.2999999999999998"/>
  </r>
  <r>
    <x v="3"/>
    <d v="2025-03-20T00:00:00"/>
    <s v="Day 1"/>
    <x v="38"/>
    <x v="33"/>
    <x v="30"/>
    <x v="3"/>
    <x v="13"/>
    <x v="1"/>
    <x v="3"/>
    <n v="49"/>
    <n v="1.2"/>
    <n v="1.2"/>
  </r>
  <r>
    <x v="3"/>
    <d v="2025-03-20T00:00:00"/>
    <s v="Day 1"/>
    <x v="34"/>
    <x v="20"/>
    <x v="26"/>
    <x v="1"/>
    <x v="13"/>
    <x v="1"/>
    <x v="3"/>
    <n v="44"/>
    <n v="0.9"/>
    <n v="0.9"/>
  </r>
  <r>
    <x v="3"/>
    <d v="2025-03-20T00:00:00"/>
    <s v="Day 1"/>
    <x v="34"/>
    <x v="20"/>
    <x v="26"/>
    <x v="1"/>
    <x v="13"/>
    <x v="1"/>
    <x v="3"/>
    <n v="68"/>
    <n v="3.3"/>
    <n v="3.3"/>
  </r>
  <r>
    <x v="3"/>
    <d v="2025-03-20T00:00:00"/>
    <s v="Day 1"/>
    <x v="34"/>
    <x v="20"/>
    <x v="26"/>
    <x v="1"/>
    <x v="13"/>
    <x v="1"/>
    <x v="3"/>
    <n v="51"/>
    <n v="1.4"/>
    <n v="1.4"/>
  </r>
  <r>
    <x v="3"/>
    <d v="2025-03-20T00:00:00"/>
    <s v="Day 1"/>
    <x v="34"/>
    <x v="20"/>
    <x v="26"/>
    <x v="1"/>
    <x v="13"/>
    <x v="0"/>
    <x v="2"/>
    <n v="73"/>
    <n v="1.4"/>
    <n v="1.4"/>
  </r>
  <r>
    <x v="3"/>
    <d v="2025-03-20T00:00:00"/>
    <s v="Day 1"/>
    <x v="35"/>
    <x v="22"/>
    <x v="27"/>
    <x v="4"/>
    <x v="13"/>
    <x v="0"/>
    <x v="3"/>
    <m/>
    <s v=""/>
    <s v=""/>
  </r>
  <r>
    <x v="3"/>
    <d v="2025-03-20T00:00:00"/>
    <s v="Day 1"/>
    <x v="143"/>
    <x v="127"/>
    <x v="100"/>
    <x v="4"/>
    <x v="13"/>
    <x v="0"/>
    <x v="3"/>
    <m/>
    <s v=""/>
    <s v=""/>
  </r>
  <r>
    <x v="3"/>
    <d v="2025-03-20T00:00:00"/>
    <s v="Day 1"/>
    <x v="144"/>
    <x v="128"/>
    <x v="34"/>
    <x v="2"/>
    <x v="8"/>
    <x v="0"/>
    <x v="2"/>
    <n v="86"/>
    <n v="2.2999999999999998"/>
    <n v="2.2999999999999998"/>
  </r>
  <r>
    <x v="3"/>
    <d v="2025-03-20T00:00:00"/>
    <s v="Day 1"/>
    <x v="144"/>
    <x v="128"/>
    <x v="34"/>
    <x v="2"/>
    <x v="8"/>
    <x v="0"/>
    <x v="4"/>
    <n v="125"/>
    <n v="25.8"/>
    <n v="25.8"/>
  </r>
  <r>
    <x v="3"/>
    <d v="2025-03-20T00:00:00"/>
    <s v="Day 1"/>
    <x v="108"/>
    <x v="97"/>
    <x v="83"/>
    <x v="3"/>
    <x v="8"/>
    <x v="0"/>
    <x v="4"/>
    <n v="126"/>
    <n v="26.4"/>
    <n v="26.4"/>
  </r>
  <r>
    <x v="3"/>
    <d v="2025-03-20T00:00:00"/>
    <s v="Day 1"/>
    <x v="145"/>
    <x v="129"/>
    <x v="101"/>
    <x v="2"/>
    <x v="8"/>
    <x v="0"/>
    <x v="0"/>
    <n v="90"/>
    <n v="3"/>
    <n v="3"/>
  </r>
  <r>
    <x v="3"/>
    <d v="2025-03-20T00:00:00"/>
    <s v="Day 1"/>
    <x v="145"/>
    <x v="129"/>
    <x v="101"/>
    <x v="2"/>
    <x v="8"/>
    <x v="0"/>
    <x v="0"/>
    <n v="129"/>
    <n v="10.4"/>
    <n v="10.4"/>
  </r>
  <r>
    <x v="3"/>
    <d v="2025-03-20T00:00:00"/>
    <s v="Day 1"/>
    <x v="145"/>
    <x v="129"/>
    <x v="101"/>
    <x v="2"/>
    <x v="8"/>
    <x v="0"/>
    <x v="0"/>
    <n v="118"/>
    <n v="7.6"/>
    <n v="7.6"/>
  </r>
  <r>
    <x v="3"/>
    <d v="2025-03-20T00:00:00"/>
    <s v="Day 1"/>
    <x v="48"/>
    <x v="41"/>
    <x v="36"/>
    <x v="2"/>
    <x v="8"/>
    <x v="0"/>
    <x v="0"/>
    <n v="155"/>
    <n v="19.5"/>
    <n v="19.5"/>
  </r>
  <r>
    <x v="3"/>
    <d v="2025-03-20T00:00:00"/>
    <s v="Day 1"/>
    <x v="48"/>
    <x v="41"/>
    <x v="36"/>
    <x v="2"/>
    <x v="8"/>
    <x v="0"/>
    <x v="0"/>
    <n v="154"/>
    <n v="19.100000000000001"/>
    <n v="19.100000000000001"/>
  </r>
  <r>
    <x v="3"/>
    <d v="2025-03-20T00:00:00"/>
    <s v="Day 1"/>
    <x v="48"/>
    <x v="41"/>
    <x v="36"/>
    <x v="2"/>
    <x v="8"/>
    <x v="0"/>
    <x v="0"/>
    <n v="93"/>
    <n v="3.4"/>
    <n v="3.4"/>
  </r>
  <r>
    <x v="3"/>
    <d v="2025-03-20T00:00:00"/>
    <s v="Day 1"/>
    <x v="48"/>
    <x v="41"/>
    <x v="36"/>
    <x v="2"/>
    <x v="8"/>
    <x v="0"/>
    <x v="0"/>
    <n v="126"/>
    <n v="9.6"/>
    <n v="9.6"/>
  </r>
  <r>
    <x v="3"/>
    <d v="2025-03-20T00:00:00"/>
    <s v="Day 1"/>
    <x v="48"/>
    <x v="41"/>
    <x v="36"/>
    <x v="2"/>
    <x v="8"/>
    <x v="0"/>
    <x v="0"/>
    <n v="95"/>
    <n v="3.6"/>
    <n v="3.6"/>
  </r>
  <r>
    <x v="3"/>
    <d v="2025-03-20T00:00:00"/>
    <s v="Day 1"/>
    <x v="48"/>
    <x v="41"/>
    <x v="36"/>
    <x v="2"/>
    <x v="8"/>
    <x v="0"/>
    <x v="1"/>
    <n v="124"/>
    <n v="7.9"/>
    <n v="7.9"/>
  </r>
  <r>
    <x v="3"/>
    <d v="2025-03-20T00:00:00"/>
    <s v="Day 1"/>
    <x v="48"/>
    <x v="41"/>
    <x v="36"/>
    <x v="2"/>
    <x v="8"/>
    <x v="1"/>
    <x v="3"/>
    <n v="91"/>
    <n v="7.9"/>
    <n v="7.9"/>
  </r>
  <r>
    <x v="3"/>
    <d v="2025-03-20T00:00:00"/>
    <s v="Day 1"/>
    <x v="47"/>
    <x v="37"/>
    <x v="39"/>
    <x v="4"/>
    <x v="8"/>
    <x v="0"/>
    <x v="0"/>
    <n v="100"/>
    <n v="4.3"/>
    <n v="4.3"/>
  </r>
  <r>
    <x v="3"/>
    <d v="2025-03-20T00:00:00"/>
    <s v="Day 1"/>
    <x v="46"/>
    <x v="40"/>
    <x v="38"/>
    <x v="2"/>
    <x v="8"/>
    <x v="0"/>
    <x v="0"/>
    <n v="95"/>
    <n v="3.6"/>
    <n v="3.6"/>
  </r>
  <r>
    <x v="3"/>
    <d v="2025-03-20T00:00:00"/>
    <s v="Day 1"/>
    <x v="103"/>
    <x v="92"/>
    <x v="78"/>
    <x v="2"/>
    <x v="8"/>
    <x v="0"/>
    <x v="0"/>
    <n v="147"/>
    <n v="16.2"/>
    <n v="16.2"/>
  </r>
  <r>
    <x v="3"/>
    <d v="2025-03-20T00:00:00"/>
    <s v="Day 1"/>
    <x v="103"/>
    <x v="92"/>
    <x v="78"/>
    <x v="2"/>
    <x v="8"/>
    <x v="0"/>
    <x v="2"/>
    <n v="85"/>
    <n v="2.2000000000000002"/>
    <n v="2.2000000000000002"/>
  </r>
  <r>
    <x v="3"/>
    <d v="2025-03-20T00:00:00"/>
    <s v="Day 1"/>
    <x v="103"/>
    <x v="92"/>
    <x v="78"/>
    <x v="2"/>
    <x v="8"/>
    <x v="0"/>
    <x v="2"/>
    <n v="83"/>
    <n v="2.1"/>
    <n v="2.1"/>
  </r>
  <r>
    <x v="3"/>
    <d v="2025-03-20T00:00:00"/>
    <s v="Day 1"/>
    <x v="103"/>
    <x v="92"/>
    <x v="78"/>
    <x v="2"/>
    <x v="8"/>
    <x v="0"/>
    <x v="2"/>
    <n v="71"/>
    <n v="1.3"/>
    <n v="1.3"/>
  </r>
  <r>
    <x v="3"/>
    <d v="2025-03-20T00:00:00"/>
    <s v="Day 1"/>
    <x v="103"/>
    <x v="92"/>
    <x v="78"/>
    <x v="2"/>
    <x v="8"/>
    <x v="0"/>
    <x v="2"/>
    <n v="86"/>
    <n v="2.2999999999999998"/>
    <n v="2.2999999999999998"/>
  </r>
  <r>
    <x v="3"/>
    <d v="2025-03-20T00:00:00"/>
    <s v="Day 1"/>
    <x v="103"/>
    <x v="92"/>
    <x v="78"/>
    <x v="2"/>
    <x v="8"/>
    <x v="0"/>
    <x v="2"/>
    <n v="88"/>
    <n v="2.5"/>
    <n v="2.5"/>
  </r>
  <r>
    <x v="3"/>
    <d v="2025-03-20T00:00:00"/>
    <s v="Day 1"/>
    <x v="103"/>
    <x v="92"/>
    <x v="78"/>
    <x v="2"/>
    <x v="8"/>
    <x v="0"/>
    <x v="2"/>
    <n v="89"/>
    <n v="2.6"/>
    <n v="2.6"/>
  </r>
  <r>
    <x v="3"/>
    <d v="2025-03-20T00:00:00"/>
    <s v="Day 1"/>
    <x v="103"/>
    <x v="92"/>
    <x v="78"/>
    <x v="2"/>
    <x v="8"/>
    <x v="1"/>
    <x v="3"/>
    <n v="52"/>
    <n v="1.4"/>
    <n v="1.4"/>
  </r>
  <r>
    <x v="3"/>
    <d v="2025-03-20T00:00:00"/>
    <s v="Day 1"/>
    <x v="146"/>
    <x v="130"/>
    <x v="36"/>
    <x v="9"/>
    <x v="8"/>
    <x v="0"/>
    <x v="3"/>
    <m/>
    <s v=""/>
    <s v=""/>
  </r>
  <r>
    <x v="3"/>
    <d v="2025-03-20T00:00:00"/>
    <s v="Day 1"/>
    <x v="54"/>
    <x v="47"/>
    <x v="45"/>
    <x v="4"/>
    <x v="10"/>
    <x v="0"/>
    <x v="0"/>
    <n v="162"/>
    <n v="22.7"/>
    <n v="22.7"/>
  </r>
  <r>
    <x v="3"/>
    <d v="2025-03-20T00:00:00"/>
    <s v="Day 1"/>
    <x v="54"/>
    <x v="47"/>
    <x v="45"/>
    <x v="4"/>
    <x v="10"/>
    <x v="0"/>
    <x v="2"/>
    <n v="87"/>
    <n v="2.4"/>
    <n v="2.4"/>
  </r>
  <r>
    <x v="3"/>
    <d v="2025-03-20T00:00:00"/>
    <s v="Day 1"/>
    <x v="109"/>
    <x v="43"/>
    <x v="84"/>
    <x v="4"/>
    <x v="10"/>
    <x v="0"/>
    <x v="0"/>
    <n v="166"/>
    <n v="24.6"/>
    <n v="24.6"/>
  </r>
  <r>
    <x v="3"/>
    <d v="2025-03-20T00:00:00"/>
    <s v="Day 1"/>
    <x v="109"/>
    <x v="43"/>
    <x v="84"/>
    <x v="4"/>
    <x v="10"/>
    <x v="1"/>
    <x v="3"/>
    <n v="126"/>
    <n v="21.3"/>
    <n v="21.3"/>
  </r>
  <r>
    <x v="3"/>
    <d v="2025-03-20T00:00:00"/>
    <s v="Day 1"/>
    <x v="147"/>
    <x v="131"/>
    <x v="102"/>
    <x v="4"/>
    <x v="10"/>
    <x v="0"/>
    <x v="1"/>
    <n v="91"/>
    <n v="2.7"/>
    <n v="2.7"/>
  </r>
  <r>
    <x v="3"/>
    <d v="2025-03-20T00:00:00"/>
    <s v="Day 1"/>
    <x v="147"/>
    <x v="131"/>
    <x v="102"/>
    <x v="4"/>
    <x v="10"/>
    <x v="0"/>
    <x v="0"/>
    <n v="88"/>
    <n v="2.8"/>
    <n v="2.8"/>
  </r>
  <r>
    <x v="3"/>
    <d v="2025-03-20T00:00:00"/>
    <s v="Day 1"/>
    <x v="147"/>
    <x v="131"/>
    <x v="102"/>
    <x v="4"/>
    <x v="10"/>
    <x v="0"/>
    <x v="4"/>
    <n v="157"/>
    <n v="52.7"/>
    <n v="52.7"/>
  </r>
  <r>
    <x v="3"/>
    <d v="2025-03-20T00:00:00"/>
    <s v="Day 1"/>
    <x v="53"/>
    <x v="46"/>
    <x v="44"/>
    <x v="2"/>
    <x v="10"/>
    <x v="0"/>
    <x v="0"/>
    <n v="160"/>
    <n v="21.7"/>
    <n v="21.7"/>
  </r>
  <r>
    <x v="3"/>
    <d v="2025-03-20T00:00:00"/>
    <s v="Day 1"/>
    <x v="53"/>
    <x v="46"/>
    <x v="44"/>
    <x v="2"/>
    <x v="10"/>
    <x v="0"/>
    <x v="12"/>
    <n v="62"/>
    <n v="10.8"/>
    <n v="10.8"/>
  </r>
  <r>
    <x v="3"/>
    <d v="2025-03-20T00:00:00"/>
    <s v="Day 1"/>
    <x v="148"/>
    <x v="132"/>
    <x v="102"/>
    <x v="4"/>
    <x v="10"/>
    <x v="0"/>
    <x v="0"/>
    <n v="115"/>
    <n v="7"/>
    <n v="7"/>
  </r>
  <r>
    <x v="3"/>
    <d v="2025-03-20T00:00:00"/>
    <s v="Day 1"/>
    <x v="149"/>
    <x v="39"/>
    <x v="34"/>
    <x v="4"/>
    <x v="10"/>
    <x v="0"/>
    <x v="8"/>
    <n v="40"/>
    <n v="1"/>
    <n v="1"/>
  </r>
  <r>
    <x v="3"/>
    <d v="2025-03-20T00:00:00"/>
    <s v="Day 1"/>
    <x v="149"/>
    <x v="39"/>
    <x v="34"/>
    <x v="4"/>
    <x v="10"/>
    <x v="0"/>
    <x v="1"/>
    <n v="76"/>
    <n v="1.4"/>
    <n v="1.4"/>
  </r>
  <r>
    <x v="3"/>
    <d v="2025-03-20T00:00:00"/>
    <s v="Day 1"/>
    <x v="113"/>
    <x v="101"/>
    <x v="87"/>
    <x v="1"/>
    <x v="10"/>
    <x v="0"/>
    <x v="2"/>
    <n v="90"/>
    <n v="2.7"/>
    <n v="2.7"/>
  </r>
  <r>
    <x v="3"/>
    <d v="2025-03-20T00:00:00"/>
    <s v="Day 1"/>
    <x v="113"/>
    <x v="101"/>
    <x v="87"/>
    <x v="1"/>
    <x v="10"/>
    <x v="0"/>
    <x v="2"/>
    <n v="85"/>
    <n v="2.2000000000000002"/>
    <n v="2.2000000000000002"/>
  </r>
  <r>
    <x v="3"/>
    <d v="2025-03-20T00:00:00"/>
    <s v="Day 1"/>
    <x v="49"/>
    <x v="42"/>
    <x v="40"/>
    <x v="4"/>
    <x v="10"/>
    <x v="1"/>
    <x v="3"/>
    <n v="74"/>
    <n v="4.2"/>
    <n v="4.2"/>
  </r>
  <r>
    <x v="3"/>
    <d v="2025-03-20T00:00:00"/>
    <s v="Day 1"/>
    <x v="55"/>
    <x v="48"/>
    <x v="43"/>
    <x v="3"/>
    <x v="10"/>
    <x v="0"/>
    <x v="3"/>
    <m/>
    <s v=""/>
    <s v=""/>
  </r>
  <r>
    <x v="3"/>
    <d v="2025-03-20T00:00:00"/>
    <s v="Day 1"/>
    <x v="56"/>
    <x v="49"/>
    <x v="43"/>
    <x v="0"/>
    <x v="10"/>
    <x v="0"/>
    <x v="3"/>
    <m/>
    <s v=""/>
    <s v=""/>
  </r>
  <r>
    <x v="3"/>
    <d v="2025-03-20T00:00:00"/>
    <s v="Day 1"/>
    <x v="57"/>
    <x v="50"/>
    <x v="46"/>
    <x v="11"/>
    <x v="10"/>
    <x v="0"/>
    <x v="3"/>
    <m/>
    <s v=""/>
    <s v=""/>
  </r>
  <r>
    <x v="3"/>
    <d v="2025-03-20T00:00:00"/>
    <s v="Day 1"/>
    <x v="58"/>
    <x v="51"/>
    <x v="47"/>
    <x v="9"/>
    <x v="17"/>
    <x v="1"/>
    <x v="3"/>
    <n v="47"/>
    <n v="1.1000000000000001"/>
    <n v="1.1000000000000001"/>
  </r>
  <r>
    <x v="3"/>
    <d v="2025-03-20T00:00:00"/>
    <s v="Day 1"/>
    <x v="150"/>
    <x v="133"/>
    <x v="103"/>
    <x v="3"/>
    <x v="17"/>
    <x v="1"/>
    <x v="3"/>
    <n v="48"/>
    <n v="1.1000000000000001"/>
    <n v="1.1000000000000001"/>
  </r>
  <r>
    <x v="3"/>
    <d v="2025-03-20T00:00:00"/>
    <s v="Day 1"/>
    <x v="150"/>
    <x v="133"/>
    <x v="103"/>
    <x v="3"/>
    <x v="17"/>
    <x v="1"/>
    <x v="3"/>
    <n v="51"/>
    <n v="1.4"/>
    <n v="1.4"/>
  </r>
  <r>
    <x v="3"/>
    <d v="2025-03-20T00:00:00"/>
    <s v="Day 1"/>
    <x v="150"/>
    <x v="133"/>
    <x v="103"/>
    <x v="3"/>
    <x v="17"/>
    <x v="0"/>
    <x v="4"/>
    <n v="106"/>
    <n v="15.3"/>
    <n v="15.3"/>
  </r>
  <r>
    <x v="3"/>
    <d v="2025-03-20T00:00:00"/>
    <s v="Day 1"/>
    <x v="66"/>
    <x v="58"/>
    <x v="53"/>
    <x v="2"/>
    <x v="14"/>
    <x v="0"/>
    <x v="0"/>
    <n v="86"/>
    <n v="2.6"/>
    <n v="2.6"/>
  </r>
  <r>
    <x v="3"/>
    <d v="2025-03-20T00:00:00"/>
    <s v="Day 1"/>
    <x v="66"/>
    <x v="58"/>
    <x v="53"/>
    <x v="2"/>
    <x v="14"/>
    <x v="0"/>
    <x v="2"/>
    <n v="83"/>
    <n v="2.1"/>
    <n v="2.1"/>
  </r>
  <r>
    <x v="3"/>
    <d v="2025-03-20T00:00:00"/>
    <s v="Day 1"/>
    <x v="66"/>
    <x v="58"/>
    <x v="53"/>
    <x v="2"/>
    <x v="14"/>
    <x v="0"/>
    <x v="7"/>
    <n v="99"/>
    <n v="18"/>
    <n v="18"/>
  </r>
  <r>
    <x v="3"/>
    <d v="2025-03-20T00:00:00"/>
    <s v="Day 1"/>
    <x v="59"/>
    <x v="52"/>
    <x v="48"/>
    <x v="9"/>
    <x v="14"/>
    <x v="0"/>
    <x v="8"/>
    <n v="40"/>
    <n v="1"/>
    <n v="1"/>
  </r>
  <r>
    <x v="3"/>
    <d v="2025-03-20T00:00:00"/>
    <s v="Day 1"/>
    <x v="60"/>
    <x v="53"/>
    <x v="49"/>
    <x v="0"/>
    <x v="17"/>
    <x v="1"/>
    <x v="3"/>
    <n v="47"/>
    <n v="1.1000000000000001"/>
    <n v="1.1000000000000001"/>
  </r>
  <r>
    <x v="3"/>
    <d v="2025-03-20T00:00:00"/>
    <s v="Day 1"/>
    <x v="60"/>
    <x v="53"/>
    <x v="49"/>
    <x v="0"/>
    <x v="17"/>
    <x v="1"/>
    <x v="3"/>
    <n v="46"/>
    <n v="1"/>
    <n v="1"/>
  </r>
  <r>
    <x v="3"/>
    <d v="2025-03-20T00:00:00"/>
    <s v="Day 1"/>
    <x v="63"/>
    <x v="56"/>
    <x v="50"/>
    <x v="2"/>
    <x v="14"/>
    <x v="1"/>
    <x v="3"/>
    <n v="43"/>
    <n v="0.8"/>
    <n v="0.8"/>
  </r>
  <r>
    <x v="3"/>
    <d v="2025-03-20T00:00:00"/>
    <s v="Day 1"/>
    <x v="63"/>
    <x v="56"/>
    <x v="50"/>
    <x v="2"/>
    <x v="14"/>
    <x v="0"/>
    <x v="0"/>
    <n v="158"/>
    <n v="20.8"/>
    <n v="20.8"/>
  </r>
  <r>
    <x v="3"/>
    <d v="2025-03-20T00:00:00"/>
    <s v="Day 1"/>
    <x v="65"/>
    <x v="57"/>
    <x v="52"/>
    <x v="2"/>
    <x v="14"/>
    <x v="0"/>
    <x v="3"/>
    <m/>
    <s v=""/>
    <s v=""/>
  </r>
  <r>
    <x v="3"/>
    <d v="2025-03-20T00:00:00"/>
    <s v="Day 1"/>
    <x v="67"/>
    <x v="59"/>
    <x v="48"/>
    <x v="2"/>
    <x v="14"/>
    <x v="0"/>
    <x v="3"/>
    <m/>
    <s v=""/>
    <s v=""/>
  </r>
  <r>
    <x v="3"/>
    <d v="2025-03-20T00:00:00"/>
    <s v="Day 1"/>
    <x v="151"/>
    <x v="134"/>
    <x v="1"/>
    <x v="1"/>
    <x v="9"/>
    <x v="0"/>
    <x v="1"/>
    <n v="134"/>
    <n v="10.3"/>
    <n v="10.3"/>
  </r>
  <r>
    <x v="3"/>
    <d v="2025-03-20T00:00:00"/>
    <s v="Day 1"/>
    <x v="71"/>
    <x v="63"/>
    <x v="54"/>
    <x v="3"/>
    <x v="9"/>
    <x v="0"/>
    <x v="0"/>
    <n v="145"/>
    <n v="15.5"/>
    <n v="15.5"/>
  </r>
  <r>
    <x v="3"/>
    <d v="2025-03-20T00:00:00"/>
    <s v="Day 1"/>
    <x v="76"/>
    <x v="68"/>
    <x v="54"/>
    <x v="3"/>
    <x v="9"/>
    <x v="0"/>
    <x v="0"/>
    <n v="160"/>
    <n v="21.7"/>
    <n v="21.7"/>
  </r>
  <r>
    <x v="3"/>
    <d v="2025-03-20T00:00:00"/>
    <s v="Day 1"/>
    <x v="76"/>
    <x v="68"/>
    <x v="54"/>
    <x v="3"/>
    <x v="9"/>
    <x v="0"/>
    <x v="0"/>
    <n v="163"/>
    <n v="23.1"/>
    <n v="23.1"/>
  </r>
  <r>
    <x v="3"/>
    <d v="2025-03-20T00:00:00"/>
    <s v="Day 1"/>
    <x v="76"/>
    <x v="68"/>
    <x v="54"/>
    <x v="3"/>
    <x v="9"/>
    <x v="0"/>
    <x v="0"/>
    <n v="168"/>
    <n v="25.7"/>
    <n v="25.7"/>
  </r>
  <r>
    <x v="3"/>
    <d v="2025-03-20T00:00:00"/>
    <s v="Day 1"/>
    <x v="76"/>
    <x v="68"/>
    <x v="54"/>
    <x v="3"/>
    <x v="9"/>
    <x v="0"/>
    <x v="0"/>
    <n v="140"/>
    <n v="13.7"/>
    <n v="13.7"/>
  </r>
  <r>
    <x v="3"/>
    <d v="2025-03-20T00:00:00"/>
    <s v="Day 1"/>
    <x v="76"/>
    <x v="68"/>
    <x v="54"/>
    <x v="3"/>
    <x v="9"/>
    <x v="0"/>
    <x v="0"/>
    <n v="80"/>
    <n v="2"/>
    <n v="2"/>
  </r>
  <r>
    <x v="3"/>
    <d v="2025-03-20T00:00:00"/>
    <s v="Day 1"/>
    <x v="73"/>
    <x v="65"/>
    <x v="54"/>
    <x v="4"/>
    <x v="9"/>
    <x v="0"/>
    <x v="0"/>
    <n v="167"/>
    <n v="25.2"/>
    <n v="25.2"/>
  </r>
  <r>
    <x v="3"/>
    <d v="2025-03-20T00:00:00"/>
    <s v="Day 1"/>
    <x v="70"/>
    <x v="62"/>
    <x v="56"/>
    <x v="4"/>
    <x v="9"/>
    <x v="0"/>
    <x v="0"/>
    <n v="142"/>
    <n v="14.4"/>
    <n v="14.4"/>
  </r>
  <r>
    <x v="3"/>
    <d v="2025-03-20T00:00:00"/>
    <s v="Day 1"/>
    <x v="70"/>
    <x v="62"/>
    <x v="56"/>
    <x v="4"/>
    <x v="9"/>
    <x v="0"/>
    <x v="0"/>
    <n v="154"/>
    <n v="19.100000000000001"/>
    <n v="19.100000000000001"/>
  </r>
  <r>
    <x v="3"/>
    <d v="2025-03-20T00:00:00"/>
    <s v="Day 1"/>
    <x v="70"/>
    <x v="62"/>
    <x v="56"/>
    <x v="4"/>
    <x v="9"/>
    <x v="0"/>
    <x v="0"/>
    <n v="124"/>
    <n v="9.1"/>
    <n v="9.1"/>
  </r>
  <r>
    <x v="3"/>
    <d v="2025-03-20T00:00:00"/>
    <s v="Day 1"/>
    <x v="70"/>
    <x v="62"/>
    <x v="56"/>
    <x v="4"/>
    <x v="9"/>
    <x v="0"/>
    <x v="0"/>
    <n v="107"/>
    <n v="5.5"/>
    <n v="5.5"/>
  </r>
  <r>
    <x v="3"/>
    <d v="2025-03-20T00:00:00"/>
    <s v="Day 1"/>
    <x v="70"/>
    <x v="62"/>
    <x v="56"/>
    <x v="4"/>
    <x v="9"/>
    <x v="0"/>
    <x v="2"/>
    <n v="90"/>
    <n v="2.7"/>
    <n v="2.7"/>
  </r>
  <r>
    <x v="3"/>
    <d v="2025-03-20T00:00:00"/>
    <s v="Day 1"/>
    <x v="72"/>
    <x v="64"/>
    <x v="57"/>
    <x v="2"/>
    <x v="9"/>
    <x v="0"/>
    <x v="0"/>
    <n v="145"/>
    <n v="15.5"/>
    <n v="15.5"/>
  </r>
  <r>
    <x v="3"/>
    <d v="2025-03-20T00:00:00"/>
    <s v="Day 1"/>
    <x v="72"/>
    <x v="64"/>
    <x v="57"/>
    <x v="2"/>
    <x v="9"/>
    <x v="0"/>
    <x v="12"/>
    <n v="48"/>
    <n v="4.7"/>
    <n v="4.7"/>
  </r>
  <r>
    <x v="3"/>
    <d v="2025-03-20T00:00:00"/>
    <s v="Day 1"/>
    <x v="72"/>
    <x v="64"/>
    <x v="57"/>
    <x v="2"/>
    <x v="9"/>
    <x v="0"/>
    <x v="1"/>
    <n v="92"/>
    <n v="2.8"/>
    <n v="2.8"/>
  </r>
  <r>
    <x v="3"/>
    <d v="2025-03-20T00:00:00"/>
    <s v="Day 1"/>
    <x v="152"/>
    <x v="135"/>
    <x v="57"/>
    <x v="1"/>
    <x v="9"/>
    <x v="0"/>
    <x v="7"/>
    <n v="66"/>
    <n v="5.2"/>
    <n v="5.2"/>
  </r>
  <r>
    <x v="3"/>
    <d v="2025-03-20T00:00:00"/>
    <s v="Day 1"/>
    <x v="153"/>
    <x v="136"/>
    <x v="104"/>
    <x v="4"/>
    <x v="9"/>
    <x v="0"/>
    <x v="3"/>
    <m/>
    <s v=""/>
    <s v=""/>
  </r>
  <r>
    <x v="3"/>
    <d v="2025-03-20T00:00:00"/>
    <s v="Day 1"/>
    <x v="68"/>
    <x v="60"/>
    <x v="54"/>
    <x v="1"/>
    <x v="9"/>
    <x v="0"/>
    <x v="3"/>
    <m/>
    <s v=""/>
    <s v=""/>
  </r>
  <r>
    <x v="3"/>
    <d v="2025-03-20T00:00:00"/>
    <s v="Day 1"/>
    <x v="154"/>
    <x v="97"/>
    <x v="105"/>
    <x v="4"/>
    <x v="3"/>
    <x v="0"/>
    <x v="0"/>
    <n v="163"/>
    <n v="23.1"/>
    <n v="23.1"/>
  </r>
  <r>
    <x v="3"/>
    <d v="2025-03-20T00:00:00"/>
    <s v="Day 1"/>
    <x v="83"/>
    <x v="74"/>
    <x v="65"/>
    <x v="4"/>
    <x v="3"/>
    <x v="0"/>
    <x v="1"/>
    <n v="86"/>
    <n v="2.2000000000000002"/>
    <n v="2.2000000000000002"/>
  </r>
  <r>
    <x v="3"/>
    <d v="2025-03-20T00:00:00"/>
    <s v="Day 1"/>
    <x v="155"/>
    <x v="137"/>
    <x v="61"/>
    <x v="9"/>
    <x v="3"/>
    <x v="0"/>
    <x v="2"/>
    <n v="76"/>
    <n v="1.6"/>
    <n v="1.6"/>
  </r>
  <r>
    <x v="3"/>
    <d v="2025-03-20T00:00:00"/>
    <s v="Day 1"/>
    <x v="155"/>
    <x v="137"/>
    <x v="61"/>
    <x v="9"/>
    <x v="3"/>
    <x v="0"/>
    <x v="2"/>
    <n v="70"/>
    <n v="1.2"/>
    <n v="1.2"/>
  </r>
  <r>
    <x v="3"/>
    <d v="2025-03-20T00:00:00"/>
    <s v="Day 1"/>
    <x v="87"/>
    <x v="78"/>
    <x v="67"/>
    <x v="9"/>
    <x v="3"/>
    <x v="0"/>
    <x v="2"/>
    <n v="65"/>
    <n v="1"/>
    <n v="1"/>
  </r>
  <r>
    <x v="3"/>
    <d v="2025-03-20T00:00:00"/>
    <s v="Day 1"/>
    <x v="87"/>
    <x v="78"/>
    <x v="67"/>
    <x v="9"/>
    <x v="3"/>
    <x v="0"/>
    <x v="2"/>
    <n v="75"/>
    <n v="1.5"/>
    <n v="1.5"/>
  </r>
  <r>
    <x v="3"/>
    <d v="2025-03-20T00:00:00"/>
    <s v="Day 1"/>
    <x v="82"/>
    <x v="73"/>
    <x v="36"/>
    <x v="4"/>
    <x v="3"/>
    <x v="0"/>
    <x v="3"/>
    <m/>
    <s v=""/>
    <s v=""/>
  </r>
  <r>
    <x v="3"/>
    <d v="2025-03-20T00:00:00"/>
    <s v="Day 1"/>
    <x v="81"/>
    <x v="72"/>
    <x v="64"/>
    <x v="2"/>
    <x v="3"/>
    <x v="0"/>
    <x v="3"/>
    <m/>
    <s v=""/>
    <s v=""/>
  </r>
  <r>
    <x v="3"/>
    <d v="2025-03-20T00:00:00"/>
    <s v="Day 1"/>
    <x v="86"/>
    <x v="77"/>
    <x v="61"/>
    <x v="9"/>
    <x v="3"/>
    <x v="0"/>
    <x v="3"/>
    <m/>
    <s v=""/>
    <s v=""/>
  </r>
  <r>
    <x v="3"/>
    <d v="2025-03-20T00:00:00"/>
    <s v="Day 1"/>
    <x v="11"/>
    <x v="11"/>
    <x v="5"/>
    <x v="6"/>
    <x v="3"/>
    <x v="0"/>
    <x v="3"/>
    <m/>
    <s v=""/>
    <s v=""/>
  </r>
  <r>
    <x v="3"/>
    <d v="2025-03-20T00:00:00"/>
    <s v="Day 1"/>
    <x v="88"/>
    <x v="79"/>
    <x v="61"/>
    <x v="9"/>
    <x v="3"/>
    <x v="0"/>
    <x v="3"/>
    <m/>
    <s v=""/>
    <s v=""/>
  </r>
  <r>
    <x v="3"/>
    <d v="2025-03-20T00:00:00"/>
    <s v="Day 1"/>
    <x v="78"/>
    <x v="69"/>
    <x v="61"/>
    <x v="2"/>
    <x v="3"/>
    <x v="0"/>
    <x v="3"/>
    <m/>
    <s v=""/>
    <s v=""/>
  </r>
  <r>
    <x v="3"/>
    <d v="2025-03-20T00:00:00"/>
    <s v="Day 1"/>
    <x v="80"/>
    <x v="71"/>
    <x v="63"/>
    <x v="4"/>
    <x v="10"/>
    <x v="0"/>
    <x v="3"/>
    <m/>
    <s v=""/>
    <s v=""/>
  </r>
  <r>
    <x v="3"/>
    <d v="2025-03-20T00:00:00"/>
    <s v="Day 1"/>
    <x v="79"/>
    <x v="70"/>
    <x v="62"/>
    <x v="4"/>
    <x v="3"/>
    <x v="0"/>
    <x v="3"/>
    <m/>
    <s v=""/>
    <s v=""/>
  </r>
  <r>
    <x v="3"/>
    <d v="2025-03-20T00:00:00"/>
    <s v="Day 1"/>
    <x v="91"/>
    <x v="82"/>
    <x v="70"/>
    <x v="2"/>
    <x v="4"/>
    <x v="0"/>
    <x v="4"/>
    <n v="122"/>
    <n v="23.9"/>
    <n v="23.9"/>
  </r>
  <r>
    <x v="3"/>
    <d v="2025-03-20T00:00:00"/>
    <s v="Day 1"/>
    <x v="91"/>
    <x v="82"/>
    <x v="70"/>
    <x v="2"/>
    <x v="4"/>
    <x v="0"/>
    <x v="4"/>
    <n v="148"/>
    <n v="43.8"/>
    <n v="43.8"/>
  </r>
  <r>
    <x v="3"/>
    <d v="2025-03-20T00:00:00"/>
    <s v="Day 1"/>
    <x v="156"/>
    <x v="138"/>
    <x v="106"/>
    <x v="9"/>
    <x v="4"/>
    <x v="0"/>
    <x v="0"/>
    <n v="123"/>
    <n v="8.8000000000000007"/>
    <n v="8.8000000000000007"/>
  </r>
  <r>
    <x v="3"/>
    <d v="2025-03-20T00:00:00"/>
    <s v="Day 1"/>
    <x v="156"/>
    <x v="138"/>
    <x v="106"/>
    <x v="9"/>
    <x v="4"/>
    <x v="0"/>
    <x v="0"/>
    <n v="93"/>
    <n v="3.4"/>
    <n v="3.4"/>
  </r>
  <r>
    <x v="3"/>
    <d v="2025-03-20T00:00:00"/>
    <s v="Day 1"/>
    <x v="99"/>
    <x v="89"/>
    <x v="70"/>
    <x v="6"/>
    <x v="4"/>
    <x v="0"/>
    <x v="1"/>
    <n v="122"/>
    <n v="7.4"/>
    <n v="7.4"/>
  </r>
  <r>
    <x v="3"/>
    <d v="2025-03-20T00:00:00"/>
    <s v="Day 1"/>
    <x v="100"/>
    <x v="90"/>
    <x v="75"/>
    <x v="6"/>
    <x v="4"/>
    <x v="1"/>
    <x v="3"/>
    <n v="58"/>
    <n v="2"/>
    <n v="2"/>
  </r>
  <r>
    <x v="3"/>
    <d v="2025-03-20T00:00:00"/>
    <s v="Day 1"/>
    <x v="100"/>
    <x v="90"/>
    <x v="75"/>
    <x v="6"/>
    <x v="4"/>
    <x v="0"/>
    <x v="0"/>
    <n v="112"/>
    <n v="6.4"/>
    <n v="6.4"/>
  </r>
  <r>
    <x v="3"/>
    <d v="2025-03-20T00:00:00"/>
    <s v="Day 1"/>
    <x v="100"/>
    <x v="90"/>
    <x v="75"/>
    <x v="6"/>
    <x v="4"/>
    <x v="0"/>
    <x v="0"/>
    <n v="100"/>
    <n v="4.3"/>
    <n v="4.3"/>
  </r>
  <r>
    <x v="3"/>
    <d v="2025-03-20T00:00:00"/>
    <s v="Day 1"/>
    <x v="100"/>
    <x v="90"/>
    <x v="75"/>
    <x v="6"/>
    <x v="4"/>
    <x v="0"/>
    <x v="0"/>
    <n v="73"/>
    <n v="1.4"/>
    <n v="1.4"/>
  </r>
  <r>
    <x v="3"/>
    <d v="2025-03-20T00:00:00"/>
    <s v="Day 1"/>
    <x v="100"/>
    <x v="90"/>
    <x v="75"/>
    <x v="6"/>
    <x v="4"/>
    <x v="0"/>
    <x v="8"/>
    <n v="42"/>
    <n v="1.1000000000000001"/>
    <n v="1.1000000000000001"/>
  </r>
  <r>
    <x v="3"/>
    <d v="2025-03-20T00:00:00"/>
    <s v="Day 1"/>
    <x v="98"/>
    <x v="88"/>
    <x v="69"/>
    <x v="9"/>
    <x v="4"/>
    <x v="0"/>
    <x v="8"/>
    <n v="41"/>
    <n v="1.1000000000000001"/>
    <n v="1.1000000000000001"/>
  </r>
  <r>
    <x v="3"/>
    <d v="2025-03-20T00:00:00"/>
    <s v="Day 1"/>
    <x v="98"/>
    <x v="88"/>
    <x v="69"/>
    <x v="9"/>
    <x v="4"/>
    <x v="0"/>
    <x v="10"/>
    <n v="114"/>
    <n v="18.399999999999999"/>
    <n v="18.399999999999999"/>
  </r>
  <r>
    <x v="3"/>
    <d v="2025-03-20T00:00:00"/>
    <s v="Day 1"/>
    <x v="98"/>
    <x v="88"/>
    <x v="69"/>
    <x v="9"/>
    <x v="4"/>
    <x v="1"/>
    <x v="3"/>
    <n v="118"/>
    <n v="17.399999999999999"/>
    <n v="17.399999999999999"/>
  </r>
  <r>
    <x v="3"/>
    <d v="2025-03-20T00:00:00"/>
    <s v="Day 1"/>
    <x v="97"/>
    <x v="87"/>
    <x v="70"/>
    <x v="9"/>
    <x v="4"/>
    <x v="1"/>
    <x v="3"/>
    <n v="53"/>
    <n v="1.5"/>
    <n v="1.5"/>
  </r>
  <r>
    <x v="3"/>
    <d v="2025-03-20T00:00:00"/>
    <s v="Day 1"/>
    <x v="97"/>
    <x v="87"/>
    <x v="70"/>
    <x v="9"/>
    <x v="4"/>
    <x v="0"/>
    <x v="0"/>
    <n v="105"/>
    <n v="5.0999999999999996"/>
    <n v="5.0999999999999996"/>
  </r>
  <r>
    <x v="3"/>
    <d v="2025-03-20T00:00:00"/>
    <s v="Day 1"/>
    <x v="97"/>
    <x v="87"/>
    <x v="70"/>
    <x v="9"/>
    <x v="4"/>
    <x v="0"/>
    <x v="8"/>
    <n v="40"/>
    <n v="1"/>
    <n v="1"/>
  </r>
  <r>
    <x v="3"/>
    <d v="2025-03-20T00:00:00"/>
    <s v="Day 1"/>
    <x v="97"/>
    <x v="87"/>
    <x v="70"/>
    <x v="9"/>
    <x v="4"/>
    <x v="0"/>
    <x v="1"/>
    <n v="110"/>
    <n v="5.2"/>
    <n v="5.2"/>
  </r>
  <r>
    <x v="3"/>
    <d v="2025-03-20T00:00:00"/>
    <s v="Day 1"/>
    <x v="157"/>
    <x v="139"/>
    <x v="85"/>
    <x v="9"/>
    <x v="4"/>
    <x v="0"/>
    <x v="0"/>
    <n v="94"/>
    <n v="3.5"/>
    <n v="3.5"/>
  </r>
  <r>
    <x v="3"/>
    <d v="2025-03-20T00:00:00"/>
    <s v="Day 1"/>
    <x v="157"/>
    <x v="139"/>
    <x v="85"/>
    <x v="9"/>
    <x v="4"/>
    <x v="0"/>
    <x v="8"/>
    <n v="40"/>
    <n v="1"/>
    <n v="1"/>
  </r>
  <r>
    <x v="3"/>
    <d v="2025-03-20T00:00:00"/>
    <s v="Day 1"/>
    <x v="157"/>
    <x v="139"/>
    <x v="85"/>
    <x v="9"/>
    <x v="4"/>
    <x v="0"/>
    <x v="2"/>
    <n v="68"/>
    <n v="1.1000000000000001"/>
    <n v="1.1000000000000001"/>
  </r>
  <r>
    <x v="3"/>
    <d v="2025-03-20T00:00:00"/>
    <s v="Day 1"/>
    <x v="157"/>
    <x v="139"/>
    <x v="85"/>
    <x v="9"/>
    <x v="4"/>
    <x v="1"/>
    <x v="3"/>
    <n v="41"/>
    <n v="0.7"/>
    <n v="0.7"/>
  </r>
  <r>
    <x v="3"/>
    <d v="2025-03-20T00:00:00"/>
    <s v="Day 1"/>
    <x v="157"/>
    <x v="139"/>
    <x v="85"/>
    <x v="9"/>
    <x v="4"/>
    <x v="0"/>
    <x v="2"/>
    <n v="74"/>
    <n v="1.5"/>
    <n v="1.5"/>
  </r>
  <r>
    <x v="3"/>
    <d v="2025-03-20T00:00:00"/>
    <s v="Day 1"/>
    <x v="94"/>
    <x v="84"/>
    <x v="72"/>
    <x v="2"/>
    <x v="4"/>
    <x v="0"/>
    <x v="2"/>
    <n v="96"/>
    <n v="3.3"/>
    <n v="3.3"/>
  </r>
  <r>
    <x v="3"/>
    <d v="2025-03-20T00:00:00"/>
    <s v="Day 1"/>
    <x v="94"/>
    <x v="84"/>
    <x v="72"/>
    <x v="2"/>
    <x v="4"/>
    <x v="0"/>
    <x v="2"/>
    <n v="71"/>
    <n v="1.3"/>
    <n v="1.3"/>
  </r>
  <r>
    <x v="3"/>
    <d v="2025-03-20T00:00:00"/>
    <s v="Day 1"/>
    <x v="158"/>
    <x v="140"/>
    <x v="107"/>
    <x v="2"/>
    <x v="4"/>
    <x v="0"/>
    <x v="2"/>
    <n v="90"/>
    <n v="2.7"/>
    <n v="2.7"/>
  </r>
  <r>
    <x v="3"/>
    <d v="2025-03-20T00:00:00"/>
    <s v="Day 1"/>
    <x v="158"/>
    <x v="140"/>
    <x v="107"/>
    <x v="2"/>
    <x v="4"/>
    <x v="0"/>
    <x v="2"/>
    <n v="74"/>
    <n v="1.5"/>
    <n v="1.5"/>
  </r>
  <r>
    <x v="3"/>
    <d v="2025-03-20T00:00:00"/>
    <s v="Day 1"/>
    <x v="95"/>
    <x v="85"/>
    <x v="73"/>
    <x v="2"/>
    <x v="4"/>
    <x v="0"/>
    <x v="2"/>
    <n v="74"/>
    <n v="1.5"/>
    <n v="1.5"/>
  </r>
  <r>
    <x v="3"/>
    <d v="2025-03-20T00:00:00"/>
    <s v="Day 1"/>
    <x v="159"/>
    <x v="141"/>
    <x v="34"/>
    <x v="9"/>
    <x v="4"/>
    <x v="1"/>
    <x v="3"/>
    <n v="52"/>
    <n v="1.4"/>
    <n v="1.4"/>
  </r>
  <r>
    <x v="3"/>
    <d v="2025-03-20T00:00:00"/>
    <s v="Day 1"/>
    <x v="160"/>
    <x v="142"/>
    <x v="34"/>
    <x v="11"/>
    <x v="4"/>
    <x v="1"/>
    <x v="3"/>
    <n v="50"/>
    <n v="1.3"/>
    <n v="1.3"/>
  </r>
  <r>
    <x v="3"/>
    <d v="2025-03-20T00:00:00"/>
    <s v="Day 1"/>
    <x v="160"/>
    <x v="142"/>
    <x v="34"/>
    <x v="11"/>
    <x v="4"/>
    <x v="1"/>
    <x v="3"/>
    <n v="47"/>
    <n v="1.1000000000000001"/>
    <n v="1.1000000000000001"/>
  </r>
  <r>
    <x v="3"/>
    <d v="2025-03-20T00:00:00"/>
    <s v="Day 1"/>
    <x v="127"/>
    <x v="10"/>
    <x v="69"/>
    <x v="9"/>
    <x v="4"/>
    <x v="0"/>
    <x v="3"/>
    <m/>
    <s v=""/>
    <s v=""/>
  </r>
  <r>
    <x v="3"/>
    <d v="2025-03-20T00:00:00"/>
    <s v="Day 1"/>
    <x v="90"/>
    <x v="81"/>
    <x v="69"/>
    <x v="2"/>
    <x v="4"/>
    <x v="0"/>
    <x v="3"/>
    <m/>
    <s v=""/>
    <s v=""/>
  </r>
  <r>
    <x v="3"/>
    <d v="2025-03-20T00:00:00"/>
    <s v="Day 1"/>
    <x v="93"/>
    <x v="83"/>
    <x v="71"/>
    <x v="2"/>
    <x v="4"/>
    <x v="0"/>
    <x v="3"/>
    <m/>
    <s v=""/>
    <s v=""/>
  </r>
  <r>
    <x v="3"/>
    <d v="2025-03-20T00:00:00"/>
    <s v="Day 1"/>
    <x v="92"/>
    <x v="45"/>
    <x v="33"/>
    <x v="2"/>
    <x v="4"/>
    <x v="0"/>
    <x v="3"/>
    <m/>
    <s v=""/>
    <s v=""/>
  </r>
  <r>
    <x v="3"/>
    <d v="2025-03-20T00:00:00"/>
    <s v="Day 1"/>
    <x v="111"/>
    <x v="99"/>
    <x v="82"/>
    <x v="0"/>
    <x v="19"/>
    <x v="0"/>
    <x v="0"/>
    <n v="82"/>
    <n v="2.2000000000000002"/>
    <n v="2.2000000000000002"/>
  </r>
  <r>
    <x v="3"/>
    <d v="2025-03-20T00:00:00"/>
    <s v="Day 1"/>
    <x v="112"/>
    <x v="100"/>
    <x v="86"/>
    <x v="11"/>
    <x v="19"/>
    <x v="0"/>
    <x v="0"/>
    <n v="107"/>
    <n v="5.5"/>
    <n v="5.5"/>
  </r>
  <r>
    <x v="3"/>
    <d v="2025-03-20T00:00:00"/>
    <s v="Day 1"/>
    <x v="161"/>
    <x v="143"/>
    <x v="108"/>
    <x v="4"/>
    <x v="19"/>
    <x v="0"/>
    <x v="0"/>
    <n v="149"/>
    <n v="17"/>
    <n v="17"/>
  </r>
  <r>
    <x v="3"/>
    <d v="2025-03-20T00:00:00"/>
    <s v="Day 1"/>
    <x v="162"/>
    <x v="144"/>
    <x v="109"/>
    <x v="4"/>
    <x v="19"/>
    <x v="1"/>
    <x v="3"/>
    <n v="42"/>
    <n v="0.8"/>
    <n v="0.8"/>
  </r>
  <r>
    <x v="3"/>
    <d v="2025-03-20T00:00:00"/>
    <s v="Day 1"/>
    <x v="162"/>
    <x v="144"/>
    <x v="109"/>
    <x v="4"/>
    <x v="19"/>
    <x v="1"/>
    <x v="3"/>
    <n v="48"/>
    <n v="1.1000000000000001"/>
    <n v="1.1000000000000001"/>
  </r>
  <r>
    <x v="3"/>
    <d v="2025-03-20T00:00:00"/>
    <s v="Day 1"/>
    <x v="162"/>
    <x v="144"/>
    <x v="109"/>
    <x v="4"/>
    <x v="19"/>
    <x v="0"/>
    <x v="0"/>
    <n v="86"/>
    <n v="2.6"/>
    <n v="2.6"/>
  </r>
  <r>
    <x v="3"/>
    <d v="2025-03-20T00:00:00"/>
    <s v="Day 1"/>
    <x v="162"/>
    <x v="144"/>
    <x v="109"/>
    <x v="4"/>
    <x v="19"/>
    <x v="0"/>
    <x v="4"/>
    <n v="120"/>
    <n v="22.7"/>
    <n v="22.7"/>
  </r>
  <r>
    <x v="3"/>
    <d v="2025-03-20T00:00:00"/>
    <s v="Day 1"/>
    <x v="163"/>
    <x v="145"/>
    <x v="110"/>
    <x v="3"/>
    <x v="19"/>
    <x v="0"/>
    <x v="12"/>
    <n v="42"/>
    <n v="3"/>
    <n v="3"/>
  </r>
  <r>
    <x v="3"/>
    <d v="2025-03-20T00:00:00"/>
    <s v="Day 1"/>
    <x v="105"/>
    <x v="94"/>
    <x v="80"/>
    <x v="2"/>
    <x v="10"/>
    <x v="0"/>
    <x v="0"/>
    <n v="149"/>
    <n v="17"/>
    <n v="17"/>
  </r>
  <r>
    <x v="3"/>
    <d v="2025-03-20T00:00:00"/>
    <s v="Day 1"/>
    <x v="105"/>
    <x v="94"/>
    <x v="80"/>
    <x v="2"/>
    <x v="10"/>
    <x v="0"/>
    <x v="0"/>
    <n v="91"/>
    <n v="3.1"/>
    <n v="3.1"/>
  </r>
  <r>
    <x v="3"/>
    <d v="2025-03-20T00:00:00"/>
    <s v="Day 1"/>
    <x v="114"/>
    <x v="102"/>
    <x v="32"/>
    <x v="0"/>
    <x v="6"/>
    <x v="1"/>
    <x v="3"/>
    <n v="45"/>
    <n v="0.9"/>
    <n v="0.9"/>
  </r>
  <r>
    <x v="3"/>
    <d v="2025-03-20T00:00:00"/>
    <s v="Day 1"/>
    <x v="114"/>
    <x v="102"/>
    <x v="32"/>
    <x v="0"/>
    <x v="6"/>
    <x v="1"/>
    <x v="3"/>
    <n v="40"/>
    <n v="0.7"/>
    <n v="0.7"/>
  </r>
  <r>
    <x v="3"/>
    <d v="2025-03-20T00:00:00"/>
    <s v="Day 1"/>
    <x v="114"/>
    <x v="102"/>
    <x v="32"/>
    <x v="0"/>
    <x v="6"/>
    <x v="1"/>
    <x v="3"/>
    <n v="47"/>
    <n v="1.1000000000000001"/>
    <n v="1.1000000000000001"/>
  </r>
  <r>
    <x v="3"/>
    <d v="2025-03-20T00:00:00"/>
    <s v="Day 1"/>
    <x v="114"/>
    <x v="102"/>
    <x v="32"/>
    <x v="0"/>
    <x v="6"/>
    <x v="2"/>
    <x v="3"/>
    <n v="31"/>
    <n v="0.9"/>
    <n v="0.9"/>
  </r>
  <r>
    <x v="3"/>
    <d v="2025-03-20T00:00:00"/>
    <s v="Day 1"/>
    <x v="164"/>
    <x v="146"/>
    <x v="41"/>
    <x v="0"/>
    <x v="19"/>
    <x v="1"/>
    <x v="3"/>
    <n v="48"/>
    <n v="1.1000000000000001"/>
    <n v="1.1000000000000001"/>
  </r>
  <r>
    <x v="3"/>
    <d v="2025-03-20T00:00:00"/>
    <s v="Day 1"/>
    <x v="164"/>
    <x v="146"/>
    <x v="41"/>
    <x v="0"/>
    <x v="19"/>
    <x v="1"/>
    <x v="3"/>
    <n v="44"/>
    <n v="0.9"/>
    <n v="0.9"/>
  </r>
  <r>
    <x v="3"/>
    <d v="2025-03-20T00:00:00"/>
    <s v="Day 1"/>
    <x v="165"/>
    <x v="147"/>
    <x v="111"/>
    <x v="9"/>
    <x v="19"/>
    <x v="1"/>
    <x v="3"/>
    <n v="49"/>
    <n v="1.2"/>
    <n v="1.2"/>
  </r>
  <r>
    <x v="3"/>
    <d v="2025-03-20T00:00:00"/>
    <s v="Day 1"/>
    <x v="165"/>
    <x v="147"/>
    <x v="111"/>
    <x v="9"/>
    <x v="19"/>
    <x v="0"/>
    <x v="2"/>
    <n v="72"/>
    <n v="1.3"/>
    <n v="1.3"/>
  </r>
  <r>
    <x v="3"/>
    <d v="2025-03-20T00:00:00"/>
    <s v="Day 1"/>
    <x v="110"/>
    <x v="98"/>
    <x v="85"/>
    <x v="10"/>
    <x v="19"/>
    <x v="0"/>
    <x v="2"/>
    <n v="91"/>
    <n v="2.8"/>
    <n v="2.8"/>
  </r>
  <r>
    <x v="3"/>
    <d v="2025-03-20T00:00:00"/>
    <s v="Day 1"/>
    <x v="106"/>
    <x v="95"/>
    <x v="81"/>
    <x v="2"/>
    <x v="19"/>
    <x v="0"/>
    <x v="3"/>
    <m/>
    <s v=""/>
    <s v=""/>
  </r>
  <r>
    <x v="3"/>
    <d v="2025-03-20T00:00:00"/>
    <s v="Day 1"/>
    <x v="104"/>
    <x v="93"/>
    <x v="79"/>
    <x v="2"/>
    <x v="19"/>
    <x v="0"/>
    <x v="3"/>
    <m/>
    <s v=""/>
    <s v=""/>
  </r>
  <r>
    <x v="3"/>
    <d v="2025-03-20T00:00:00"/>
    <s v="Day 1"/>
    <x v="166"/>
    <x v="148"/>
    <x v="112"/>
    <x v="1"/>
    <x v="21"/>
    <x v="0"/>
    <x v="4"/>
    <n v="148"/>
    <n v="43.8"/>
    <n v="43.8"/>
  </r>
  <r>
    <x v="3"/>
    <d v="2025-03-20T00:00:00"/>
    <s v="Day 1"/>
    <x v="125"/>
    <x v="112"/>
    <x v="92"/>
    <x v="4"/>
    <x v="7"/>
    <x v="0"/>
    <x v="4"/>
    <n v="128"/>
    <n v="27.8"/>
    <n v="27.8"/>
  </r>
  <r>
    <x v="3"/>
    <d v="2025-03-20T00:00:00"/>
    <s v="Day 1"/>
    <x v="116"/>
    <x v="104"/>
    <x v="88"/>
    <x v="9"/>
    <x v="7"/>
    <x v="0"/>
    <x v="0"/>
    <n v="142"/>
    <n v="14.4"/>
    <n v="14.4"/>
  </r>
  <r>
    <x v="3"/>
    <d v="2025-03-20T00:00:00"/>
    <s v="Day 1"/>
    <x v="116"/>
    <x v="104"/>
    <x v="88"/>
    <x v="9"/>
    <x v="7"/>
    <x v="0"/>
    <x v="0"/>
    <n v="157"/>
    <n v="20.399999999999999"/>
    <n v="20.399999999999999"/>
  </r>
  <r>
    <x v="3"/>
    <d v="2025-03-20T00:00:00"/>
    <s v="Day 1"/>
    <x v="116"/>
    <x v="104"/>
    <x v="88"/>
    <x v="9"/>
    <x v="7"/>
    <x v="0"/>
    <x v="0"/>
    <n v="111"/>
    <n v="6.2"/>
    <n v="6.2"/>
  </r>
  <r>
    <x v="3"/>
    <d v="2025-03-20T00:00:00"/>
    <s v="Day 1"/>
    <x v="116"/>
    <x v="104"/>
    <x v="88"/>
    <x v="9"/>
    <x v="7"/>
    <x v="0"/>
    <x v="0"/>
    <n v="130"/>
    <n v="10.7"/>
    <n v="10.7"/>
  </r>
  <r>
    <x v="3"/>
    <d v="2025-03-20T00:00:00"/>
    <s v="Day 1"/>
    <x v="116"/>
    <x v="104"/>
    <x v="88"/>
    <x v="9"/>
    <x v="7"/>
    <x v="0"/>
    <x v="0"/>
    <n v="109"/>
    <n v="5.8"/>
    <n v="5.8"/>
  </r>
  <r>
    <x v="3"/>
    <d v="2025-03-20T00:00:00"/>
    <s v="Day 1"/>
    <x v="118"/>
    <x v="106"/>
    <x v="90"/>
    <x v="0"/>
    <x v="7"/>
    <x v="0"/>
    <x v="0"/>
    <n v="121"/>
    <n v="8.3000000000000007"/>
    <n v="8.3000000000000007"/>
  </r>
  <r>
    <x v="3"/>
    <d v="2025-03-20T00:00:00"/>
    <s v="Day 1"/>
    <x v="119"/>
    <x v="107"/>
    <x v="91"/>
    <x v="4"/>
    <x v="7"/>
    <x v="0"/>
    <x v="0"/>
    <n v="152"/>
    <n v="18.2"/>
    <n v="18.2"/>
  </r>
  <r>
    <x v="3"/>
    <d v="2025-03-20T00:00:00"/>
    <s v="Day 1"/>
    <x v="120"/>
    <x v="108"/>
    <x v="88"/>
    <x v="4"/>
    <x v="7"/>
    <x v="0"/>
    <x v="0"/>
    <n v="158"/>
    <n v="20.8"/>
    <n v="20.8"/>
  </r>
  <r>
    <x v="3"/>
    <d v="2025-03-20T00:00:00"/>
    <s v="Day 1"/>
    <x v="120"/>
    <x v="108"/>
    <x v="88"/>
    <x v="4"/>
    <x v="7"/>
    <x v="0"/>
    <x v="2"/>
    <n v="77"/>
    <n v="1.6"/>
    <n v="1.6"/>
  </r>
  <r>
    <x v="3"/>
    <d v="2025-03-20T00:00:00"/>
    <s v="Day 1"/>
    <x v="124"/>
    <x v="111"/>
    <x v="62"/>
    <x v="2"/>
    <x v="7"/>
    <x v="0"/>
    <x v="1"/>
    <n v="101"/>
    <n v="3.8"/>
    <n v="3.8"/>
  </r>
  <r>
    <x v="3"/>
    <d v="2025-03-20T00:00:00"/>
    <s v="Day 1"/>
    <x v="167"/>
    <x v="149"/>
    <x v="90"/>
    <x v="3"/>
    <x v="7"/>
    <x v="0"/>
    <x v="1"/>
    <n v="115"/>
    <n v="6"/>
    <n v="6"/>
  </r>
  <r>
    <x v="3"/>
    <d v="2025-03-20T00:00:00"/>
    <s v="Day 1"/>
    <x v="167"/>
    <x v="149"/>
    <x v="90"/>
    <x v="3"/>
    <x v="7"/>
    <x v="0"/>
    <x v="2"/>
    <n v="86"/>
    <n v="2.2999999999999998"/>
    <n v="2.2999999999999998"/>
  </r>
  <r>
    <x v="3"/>
    <d v="2025-03-20T00:00:00"/>
    <s v="Day 1"/>
    <x v="167"/>
    <x v="149"/>
    <x v="90"/>
    <x v="3"/>
    <x v="7"/>
    <x v="1"/>
    <x v="3"/>
    <n v="121"/>
    <n v="18.8"/>
    <n v="18.8"/>
  </r>
  <r>
    <x v="3"/>
    <d v="2025-03-20T00:00:00"/>
    <s v="Day 1"/>
    <x v="122"/>
    <x v="109"/>
    <x v="50"/>
    <x v="4"/>
    <x v="7"/>
    <x v="1"/>
    <x v="3"/>
    <n v="53"/>
    <n v="1.5"/>
    <n v="1.5"/>
  </r>
  <r>
    <x v="3"/>
    <d v="2025-03-20T00:00:00"/>
    <s v="Day 1"/>
    <x v="126"/>
    <x v="113"/>
    <x v="89"/>
    <x v="2"/>
    <x v="7"/>
    <x v="1"/>
    <x v="3"/>
    <n v="52"/>
    <n v="1.4"/>
    <n v="1.4"/>
  </r>
  <r>
    <x v="3"/>
    <d v="2025-03-20T00:00:00"/>
    <s v="Day 1"/>
    <x v="168"/>
    <x v="150"/>
    <x v="113"/>
    <x v="4"/>
    <x v="21"/>
    <x v="0"/>
    <x v="3"/>
    <m/>
    <s v=""/>
    <s v=""/>
  </r>
  <r>
    <x v="4"/>
    <d v="2025-03-21T00:00:00"/>
    <s v="Day 2"/>
    <x v="128"/>
    <x v="114"/>
    <x v="93"/>
    <x v="3"/>
    <x v="1"/>
    <x v="0"/>
    <x v="3"/>
    <m/>
    <s v=""/>
    <s v=""/>
  </r>
  <r>
    <x v="4"/>
    <d v="2025-03-21T00:00:00"/>
    <s v="Day 2"/>
    <x v="1"/>
    <x v="1"/>
    <x v="1"/>
    <x v="1"/>
    <x v="1"/>
    <x v="0"/>
    <x v="3"/>
    <m/>
    <s v=""/>
    <s v=""/>
  </r>
  <r>
    <x v="4"/>
    <d v="2025-03-21T00:00:00"/>
    <s v="Day 2"/>
    <x v="0"/>
    <x v="0"/>
    <x v="0"/>
    <x v="0"/>
    <x v="0"/>
    <x v="0"/>
    <x v="11"/>
    <n v="113"/>
    <n v="18.2"/>
    <n v="18.2"/>
  </r>
  <r>
    <x v="4"/>
    <d v="2025-03-21T00:00:00"/>
    <s v="Day 2"/>
    <x v="129"/>
    <x v="115"/>
    <x v="93"/>
    <x v="2"/>
    <x v="1"/>
    <x v="0"/>
    <x v="4"/>
    <n v="158"/>
    <n v="53.8"/>
    <n v="53.8"/>
  </r>
  <r>
    <x v="4"/>
    <d v="2025-03-21T00:00:00"/>
    <s v="Day 2"/>
    <x v="3"/>
    <x v="3"/>
    <x v="3"/>
    <x v="2"/>
    <x v="1"/>
    <x v="0"/>
    <x v="3"/>
    <m/>
    <s v=""/>
    <s v=""/>
  </r>
  <r>
    <x v="4"/>
    <d v="2025-03-21T00:00:00"/>
    <s v="Day 2"/>
    <x v="132"/>
    <x v="118"/>
    <x v="53"/>
    <x v="3"/>
    <x v="1"/>
    <x v="0"/>
    <x v="3"/>
    <m/>
    <s v=""/>
    <s v=""/>
  </r>
  <r>
    <x v="4"/>
    <d v="2025-03-21T00:00:00"/>
    <s v="Day 2"/>
    <x v="130"/>
    <x v="116"/>
    <x v="65"/>
    <x v="2"/>
    <x v="1"/>
    <x v="0"/>
    <x v="9"/>
    <n v="65"/>
    <n v="3.9"/>
    <n v="3.9"/>
  </r>
  <r>
    <x v="4"/>
    <d v="2025-03-21T00:00:00"/>
    <s v="Day 2"/>
    <x v="130"/>
    <x v="116"/>
    <x v="65"/>
    <x v="2"/>
    <x v="1"/>
    <x v="0"/>
    <x v="9"/>
    <n v="70"/>
    <n v="4.7"/>
    <n v="4.7"/>
  </r>
  <r>
    <x v="4"/>
    <d v="2025-03-21T00:00:00"/>
    <s v="Day 2"/>
    <x v="130"/>
    <x v="116"/>
    <x v="65"/>
    <x v="2"/>
    <x v="1"/>
    <x v="0"/>
    <x v="9"/>
    <n v="64"/>
    <n v="3.8"/>
    <n v="3.8"/>
  </r>
  <r>
    <x v="4"/>
    <d v="2025-03-21T00:00:00"/>
    <s v="Day 2"/>
    <x v="130"/>
    <x v="116"/>
    <x v="65"/>
    <x v="2"/>
    <x v="1"/>
    <x v="0"/>
    <x v="0"/>
    <n v="112"/>
    <n v="6.4"/>
    <n v="6.4"/>
  </r>
  <r>
    <x v="4"/>
    <d v="2025-03-21T00:00:00"/>
    <s v="Day 2"/>
    <x v="133"/>
    <x v="119"/>
    <x v="41"/>
    <x v="3"/>
    <x v="1"/>
    <x v="0"/>
    <x v="3"/>
    <m/>
    <s v=""/>
    <s v=""/>
  </r>
  <r>
    <x v="4"/>
    <d v="2025-03-21T00:00:00"/>
    <s v="Day 2"/>
    <x v="131"/>
    <x v="117"/>
    <x v="94"/>
    <x v="2"/>
    <x v="1"/>
    <x v="0"/>
    <x v="3"/>
    <m/>
    <s v=""/>
    <s v=""/>
  </r>
  <r>
    <x v="4"/>
    <d v="2025-03-21T00:00:00"/>
    <s v="Day 2"/>
    <x v="10"/>
    <x v="10"/>
    <x v="9"/>
    <x v="1"/>
    <x v="4"/>
    <x v="0"/>
    <x v="2"/>
    <n v="75"/>
    <n v="1.5"/>
    <n v="1.5"/>
  </r>
  <r>
    <x v="4"/>
    <d v="2025-03-21T00:00:00"/>
    <s v="Day 2"/>
    <x v="10"/>
    <x v="10"/>
    <x v="9"/>
    <x v="1"/>
    <x v="4"/>
    <x v="0"/>
    <x v="7"/>
    <n v="49"/>
    <n v="2.1"/>
    <n v="2.1"/>
  </r>
  <r>
    <x v="4"/>
    <d v="2025-03-21T00:00:00"/>
    <s v="Day 2"/>
    <x v="10"/>
    <x v="10"/>
    <x v="9"/>
    <x v="1"/>
    <x v="4"/>
    <x v="0"/>
    <x v="0"/>
    <n v="119"/>
    <n v="7.9"/>
    <n v="7.9"/>
  </r>
  <r>
    <x v="4"/>
    <d v="2025-03-21T00:00:00"/>
    <s v="Day 2"/>
    <x v="12"/>
    <x v="12"/>
    <x v="6"/>
    <x v="0"/>
    <x v="2"/>
    <x v="0"/>
    <x v="1"/>
    <n v="70"/>
    <n v="1.1000000000000001"/>
    <n v="1.1000000000000001"/>
  </r>
  <r>
    <x v="4"/>
    <d v="2025-03-21T00:00:00"/>
    <s v="Day 2"/>
    <x v="13"/>
    <x v="13"/>
    <x v="6"/>
    <x v="4"/>
    <x v="2"/>
    <x v="0"/>
    <x v="13"/>
    <n v="37"/>
    <n v="1.5"/>
    <n v="1.5"/>
  </r>
  <r>
    <x v="4"/>
    <d v="2025-03-21T00:00:00"/>
    <s v="Day 2"/>
    <x v="13"/>
    <x v="13"/>
    <x v="6"/>
    <x v="4"/>
    <x v="2"/>
    <x v="0"/>
    <x v="4"/>
    <n v="159"/>
    <n v="54.8"/>
    <n v="54.8"/>
  </r>
  <r>
    <x v="4"/>
    <d v="2025-03-21T00:00:00"/>
    <s v="Day 2"/>
    <x v="5"/>
    <x v="5"/>
    <x v="4"/>
    <x v="4"/>
    <x v="2"/>
    <x v="0"/>
    <x v="2"/>
    <n v="68"/>
    <n v="1.1000000000000001"/>
    <n v="1.1000000000000001"/>
  </r>
  <r>
    <x v="4"/>
    <d v="2025-03-21T00:00:00"/>
    <s v="Day 2"/>
    <x v="7"/>
    <x v="7"/>
    <x v="6"/>
    <x v="5"/>
    <x v="2"/>
    <x v="0"/>
    <x v="2"/>
    <n v="78"/>
    <n v="1.7"/>
    <n v="1.7"/>
  </r>
  <r>
    <x v="4"/>
    <d v="2025-03-21T00:00:00"/>
    <s v="Day 2"/>
    <x v="7"/>
    <x v="7"/>
    <x v="6"/>
    <x v="5"/>
    <x v="2"/>
    <x v="0"/>
    <x v="11"/>
    <n v="138"/>
    <n v="33.799999999999997"/>
    <n v="33.799999999999997"/>
  </r>
  <r>
    <x v="4"/>
    <d v="2025-03-21T00:00:00"/>
    <s v="Day 2"/>
    <x v="9"/>
    <x v="9"/>
    <x v="8"/>
    <x v="4"/>
    <x v="2"/>
    <x v="0"/>
    <x v="9"/>
    <n v="66"/>
    <n v="4.0999999999999996"/>
    <n v="4.0999999999999996"/>
  </r>
  <r>
    <x v="4"/>
    <d v="2025-03-21T00:00:00"/>
    <s v="Day 2"/>
    <x v="9"/>
    <x v="9"/>
    <x v="8"/>
    <x v="4"/>
    <x v="2"/>
    <x v="0"/>
    <x v="4"/>
    <n v="154"/>
    <n v="49.6"/>
    <n v="49.6"/>
  </r>
  <r>
    <x v="4"/>
    <d v="2025-03-21T00:00:00"/>
    <s v="Day 2"/>
    <x v="135"/>
    <x v="121"/>
    <x v="8"/>
    <x v="5"/>
    <x v="2"/>
    <x v="0"/>
    <x v="3"/>
    <m/>
    <s v=""/>
    <s v=""/>
  </r>
  <r>
    <x v="4"/>
    <d v="2025-03-21T00:00:00"/>
    <s v="Day 2"/>
    <x v="8"/>
    <x v="8"/>
    <x v="7"/>
    <x v="3"/>
    <x v="2"/>
    <x v="0"/>
    <x v="3"/>
    <m/>
    <s v=""/>
    <s v=""/>
  </r>
  <r>
    <x v="4"/>
    <d v="2025-03-21T00:00:00"/>
    <s v="Day 2"/>
    <x v="134"/>
    <x v="120"/>
    <x v="95"/>
    <x v="10"/>
    <x v="19"/>
    <x v="0"/>
    <x v="3"/>
    <m/>
    <s v=""/>
    <s v=""/>
  </r>
  <r>
    <x v="4"/>
    <d v="2025-03-21T00:00:00"/>
    <s v="Day 2"/>
    <x v="17"/>
    <x v="17"/>
    <x v="13"/>
    <x v="4"/>
    <x v="8"/>
    <x v="0"/>
    <x v="11"/>
    <n v="147"/>
    <n v="41.2"/>
    <n v="41.2"/>
  </r>
  <r>
    <x v="4"/>
    <d v="2025-03-21T00:00:00"/>
    <s v="Day 2"/>
    <x v="21"/>
    <x v="21"/>
    <x v="16"/>
    <x v="4"/>
    <x v="6"/>
    <x v="0"/>
    <x v="1"/>
    <n v="114"/>
    <n v="5.8"/>
    <n v="5.8"/>
  </r>
  <r>
    <x v="4"/>
    <d v="2025-03-21T00:00:00"/>
    <s v="Day 2"/>
    <x v="21"/>
    <x v="21"/>
    <x v="16"/>
    <x v="4"/>
    <x v="6"/>
    <x v="0"/>
    <x v="11"/>
    <n v="131"/>
    <n v="28.8"/>
    <n v="28.8"/>
  </r>
  <r>
    <x v="4"/>
    <d v="2025-03-21T00:00:00"/>
    <s v="Day 2"/>
    <x v="37"/>
    <x v="22"/>
    <x v="29"/>
    <x v="2"/>
    <x v="6"/>
    <x v="0"/>
    <x v="3"/>
    <m/>
    <s v=""/>
    <s v=""/>
  </r>
  <r>
    <x v="4"/>
    <d v="2025-03-21T00:00:00"/>
    <s v="Day 2"/>
    <x v="40"/>
    <x v="35"/>
    <x v="32"/>
    <x v="3"/>
    <x v="6"/>
    <x v="0"/>
    <x v="6"/>
    <n v="83"/>
    <n v="4.5999999999999996"/>
    <n v="4.5999999999999996"/>
  </r>
  <r>
    <x v="4"/>
    <d v="2025-03-21T00:00:00"/>
    <s v="Day 2"/>
    <x v="136"/>
    <x v="122"/>
    <x v="18"/>
    <x v="4"/>
    <x v="6"/>
    <x v="3"/>
    <x v="3"/>
    <n v="39"/>
    <n v="0.8"/>
    <n v="0.8"/>
  </r>
  <r>
    <x v="4"/>
    <d v="2025-03-21T00:00:00"/>
    <s v="Day 2"/>
    <x v="137"/>
    <x v="123"/>
    <x v="13"/>
    <x v="5"/>
    <x v="8"/>
    <x v="0"/>
    <x v="0"/>
    <n v="103"/>
    <n v="4.8"/>
    <n v="4.8"/>
  </r>
  <r>
    <x v="4"/>
    <d v="2025-03-21T00:00:00"/>
    <s v="Day 2"/>
    <x v="15"/>
    <x v="15"/>
    <x v="11"/>
    <x v="7"/>
    <x v="6"/>
    <x v="0"/>
    <x v="0"/>
    <n v="151"/>
    <n v="17.8"/>
    <n v="17.8"/>
  </r>
  <r>
    <x v="4"/>
    <d v="2025-03-21T00:00:00"/>
    <s v="Day 2"/>
    <x v="26"/>
    <x v="25"/>
    <x v="21"/>
    <x v="2"/>
    <x v="11"/>
    <x v="0"/>
    <x v="0"/>
    <n v="113"/>
    <n v="6.6"/>
    <n v="6.6"/>
  </r>
  <r>
    <x v="4"/>
    <d v="2025-03-21T00:00:00"/>
    <s v="Day 2"/>
    <x v="26"/>
    <x v="25"/>
    <x v="21"/>
    <x v="2"/>
    <x v="11"/>
    <x v="0"/>
    <x v="7"/>
    <n v="46"/>
    <n v="1.7"/>
    <n v="1.7"/>
  </r>
  <r>
    <x v="4"/>
    <d v="2025-03-21T00:00:00"/>
    <s v="Day 2"/>
    <x v="26"/>
    <x v="25"/>
    <x v="21"/>
    <x v="2"/>
    <x v="11"/>
    <x v="0"/>
    <x v="7"/>
    <n v="38"/>
    <n v="1"/>
    <n v="1"/>
  </r>
  <r>
    <x v="4"/>
    <d v="2025-03-21T00:00:00"/>
    <s v="Day 2"/>
    <x v="26"/>
    <x v="25"/>
    <x v="21"/>
    <x v="2"/>
    <x v="11"/>
    <x v="0"/>
    <x v="7"/>
    <n v="58"/>
    <n v="3.5"/>
    <n v="3.5"/>
  </r>
  <r>
    <x v="4"/>
    <d v="2025-03-21T00:00:00"/>
    <s v="Day 2"/>
    <x v="26"/>
    <x v="25"/>
    <x v="21"/>
    <x v="2"/>
    <x v="11"/>
    <x v="0"/>
    <x v="6"/>
    <n v="77"/>
    <n v="3.6"/>
    <n v="3.6"/>
  </r>
  <r>
    <x v="4"/>
    <d v="2025-03-21T00:00:00"/>
    <s v="Day 2"/>
    <x v="139"/>
    <x v="124"/>
    <x v="96"/>
    <x v="4"/>
    <x v="11"/>
    <x v="0"/>
    <x v="7"/>
    <n v="51"/>
    <n v="2.4"/>
    <n v="2.4"/>
  </r>
  <r>
    <x v="4"/>
    <d v="2025-03-21T00:00:00"/>
    <s v="Day 2"/>
    <x v="138"/>
    <x v="22"/>
    <x v="39"/>
    <x v="2"/>
    <x v="11"/>
    <x v="0"/>
    <x v="11"/>
    <n v="154"/>
    <n v="47.6"/>
    <n v="47.6"/>
  </r>
  <r>
    <x v="4"/>
    <d v="2025-03-21T00:00:00"/>
    <s v="Day 2"/>
    <x v="31"/>
    <x v="30"/>
    <x v="24"/>
    <x v="4"/>
    <x v="11"/>
    <x v="0"/>
    <x v="1"/>
    <n v="89"/>
    <n v="2.5"/>
    <n v="2.5"/>
  </r>
  <r>
    <x v="4"/>
    <d v="2025-03-21T00:00:00"/>
    <s v="Day 2"/>
    <x v="31"/>
    <x v="30"/>
    <x v="24"/>
    <x v="4"/>
    <x v="11"/>
    <x v="0"/>
    <x v="0"/>
    <n v="105"/>
    <n v="5.0999999999999996"/>
    <n v="5.0999999999999996"/>
  </r>
  <r>
    <x v="4"/>
    <d v="2025-03-21T00:00:00"/>
    <s v="Day 2"/>
    <x v="31"/>
    <x v="30"/>
    <x v="24"/>
    <x v="4"/>
    <x v="11"/>
    <x v="0"/>
    <x v="1"/>
    <n v="78"/>
    <n v="1.5"/>
    <n v="1.5"/>
  </r>
  <r>
    <x v="4"/>
    <d v="2025-03-21T00:00:00"/>
    <s v="Day 2"/>
    <x v="31"/>
    <x v="30"/>
    <x v="24"/>
    <x v="4"/>
    <x v="11"/>
    <x v="0"/>
    <x v="10"/>
    <n v="128"/>
    <n v="26.9"/>
    <n v="26.9"/>
  </r>
  <r>
    <x v="4"/>
    <d v="2025-03-21T00:00:00"/>
    <s v="Day 2"/>
    <x v="28"/>
    <x v="27"/>
    <x v="22"/>
    <x v="2"/>
    <x v="11"/>
    <x v="0"/>
    <x v="0"/>
    <n v="142"/>
    <n v="14.4"/>
    <n v="14.4"/>
  </r>
  <r>
    <x v="4"/>
    <d v="2025-03-21T00:00:00"/>
    <s v="Day 2"/>
    <x v="28"/>
    <x v="27"/>
    <x v="22"/>
    <x v="2"/>
    <x v="11"/>
    <x v="0"/>
    <x v="0"/>
    <n v="110"/>
    <n v="6"/>
    <n v="6"/>
  </r>
  <r>
    <x v="4"/>
    <d v="2025-03-21T00:00:00"/>
    <s v="Day 2"/>
    <x v="27"/>
    <x v="26"/>
    <x v="20"/>
    <x v="10"/>
    <x v="11"/>
    <x v="0"/>
    <x v="0"/>
    <n v="146"/>
    <n v="15.9"/>
    <n v="15.9"/>
  </r>
  <r>
    <x v="4"/>
    <d v="2025-03-21T00:00:00"/>
    <s v="Day 2"/>
    <x v="30"/>
    <x v="29"/>
    <x v="20"/>
    <x v="2"/>
    <x v="11"/>
    <x v="0"/>
    <x v="0"/>
    <n v="104"/>
    <n v="5"/>
    <n v="5"/>
  </r>
  <r>
    <x v="4"/>
    <d v="2025-03-21T00:00:00"/>
    <s v="Day 2"/>
    <x v="30"/>
    <x v="29"/>
    <x v="20"/>
    <x v="2"/>
    <x v="11"/>
    <x v="0"/>
    <x v="0"/>
    <n v="95"/>
    <n v="3.6"/>
    <n v="3.6"/>
  </r>
  <r>
    <x v="4"/>
    <d v="2025-03-21T00:00:00"/>
    <s v="Day 2"/>
    <x v="30"/>
    <x v="29"/>
    <x v="20"/>
    <x v="2"/>
    <x v="11"/>
    <x v="0"/>
    <x v="9"/>
    <n v="65"/>
    <n v="3.9"/>
    <n v="3.9"/>
  </r>
  <r>
    <x v="4"/>
    <d v="2025-03-21T00:00:00"/>
    <s v="Day 2"/>
    <x v="30"/>
    <x v="29"/>
    <x v="20"/>
    <x v="2"/>
    <x v="11"/>
    <x v="0"/>
    <x v="0"/>
    <n v="97"/>
    <n v="3.9"/>
    <n v="3.9"/>
  </r>
  <r>
    <x v="4"/>
    <d v="2025-03-21T00:00:00"/>
    <s v="Day 2"/>
    <x v="30"/>
    <x v="29"/>
    <x v="20"/>
    <x v="2"/>
    <x v="11"/>
    <x v="0"/>
    <x v="2"/>
    <n v="73"/>
    <n v="1.4"/>
    <n v="1.4"/>
  </r>
  <r>
    <x v="4"/>
    <d v="2025-03-21T00:00:00"/>
    <s v="Day 2"/>
    <x v="30"/>
    <x v="29"/>
    <x v="20"/>
    <x v="2"/>
    <x v="11"/>
    <x v="0"/>
    <x v="9"/>
    <n v="69"/>
    <n v="4.5"/>
    <n v="4.5"/>
  </r>
  <r>
    <x v="4"/>
    <d v="2025-03-21T00:00:00"/>
    <s v="Day 2"/>
    <x v="25"/>
    <x v="24"/>
    <x v="20"/>
    <x v="9"/>
    <x v="11"/>
    <x v="0"/>
    <x v="2"/>
    <n v="84"/>
    <n v="2.2000000000000002"/>
    <n v="2.2000000000000002"/>
  </r>
  <r>
    <x v="4"/>
    <d v="2025-03-21T00:00:00"/>
    <s v="Day 2"/>
    <x v="25"/>
    <x v="24"/>
    <x v="20"/>
    <x v="9"/>
    <x v="11"/>
    <x v="0"/>
    <x v="11"/>
    <n v="134"/>
    <n v="30.9"/>
    <n v="30.9"/>
  </r>
  <r>
    <x v="4"/>
    <d v="2025-03-21T00:00:00"/>
    <s v="Day 2"/>
    <x v="24"/>
    <x v="23"/>
    <x v="19"/>
    <x v="8"/>
    <x v="11"/>
    <x v="0"/>
    <x v="0"/>
    <n v="99"/>
    <n v="4.2"/>
    <n v="4.2"/>
  </r>
  <r>
    <x v="4"/>
    <d v="2025-03-21T00:00:00"/>
    <s v="Day 2"/>
    <x v="24"/>
    <x v="23"/>
    <x v="19"/>
    <x v="8"/>
    <x v="11"/>
    <x v="0"/>
    <x v="0"/>
    <n v="123"/>
    <n v="8.8000000000000007"/>
    <n v="8.8000000000000007"/>
  </r>
  <r>
    <x v="4"/>
    <d v="2025-03-21T00:00:00"/>
    <s v="Day 2"/>
    <x v="24"/>
    <x v="23"/>
    <x v="19"/>
    <x v="8"/>
    <x v="11"/>
    <x v="0"/>
    <x v="0"/>
    <n v="73"/>
    <n v="1.4"/>
    <n v="1.4"/>
  </r>
  <r>
    <x v="4"/>
    <d v="2025-03-21T00:00:00"/>
    <s v="Day 2"/>
    <x v="35"/>
    <x v="22"/>
    <x v="27"/>
    <x v="4"/>
    <x v="13"/>
    <x v="0"/>
    <x v="3"/>
    <m/>
    <s v=""/>
    <s v=""/>
  </r>
  <r>
    <x v="4"/>
    <d v="2025-03-21T00:00:00"/>
    <s v="Day 2"/>
    <x v="143"/>
    <x v="127"/>
    <x v="100"/>
    <x v="4"/>
    <x v="13"/>
    <x v="3"/>
    <x v="3"/>
    <n v="41"/>
    <n v="0.9"/>
    <n v="0.9"/>
  </r>
  <r>
    <x v="4"/>
    <d v="2025-03-21T00:00:00"/>
    <s v="Day 2"/>
    <x v="33"/>
    <x v="31"/>
    <x v="25"/>
    <x v="4"/>
    <x v="12"/>
    <x v="0"/>
    <x v="0"/>
    <n v="91"/>
    <n v="3.1"/>
    <n v="3.1"/>
  </r>
  <r>
    <x v="4"/>
    <d v="2025-03-21T00:00:00"/>
    <s v="Day 2"/>
    <x v="33"/>
    <x v="31"/>
    <x v="25"/>
    <x v="4"/>
    <x v="12"/>
    <x v="0"/>
    <x v="0"/>
    <n v="158"/>
    <n v="20.8"/>
    <n v="20.8"/>
  </r>
  <r>
    <x v="4"/>
    <d v="2025-03-21T00:00:00"/>
    <s v="Day 2"/>
    <x v="39"/>
    <x v="34"/>
    <x v="31"/>
    <x v="2"/>
    <x v="13"/>
    <x v="0"/>
    <x v="13"/>
    <n v="34"/>
    <n v="1.2"/>
    <n v="1.2"/>
  </r>
  <r>
    <x v="4"/>
    <d v="2025-03-21T00:00:00"/>
    <s v="Day 2"/>
    <x v="39"/>
    <x v="34"/>
    <x v="31"/>
    <x v="2"/>
    <x v="13"/>
    <x v="0"/>
    <x v="4"/>
    <n v="134"/>
    <n v="32.1"/>
    <n v="32.1"/>
  </r>
  <r>
    <x v="4"/>
    <d v="2025-03-21T00:00:00"/>
    <s v="Day 2"/>
    <x v="142"/>
    <x v="22"/>
    <x v="99"/>
    <x v="2"/>
    <x v="13"/>
    <x v="0"/>
    <x v="9"/>
    <n v="61"/>
    <n v="3.4"/>
    <n v="3.4"/>
  </r>
  <r>
    <x v="4"/>
    <d v="2025-03-21T00:00:00"/>
    <s v="Day 2"/>
    <x v="142"/>
    <x v="22"/>
    <x v="99"/>
    <x v="2"/>
    <x v="13"/>
    <x v="0"/>
    <x v="9"/>
    <n v="67"/>
    <n v="4.2"/>
    <n v="4.2"/>
  </r>
  <r>
    <x v="4"/>
    <d v="2025-03-21T00:00:00"/>
    <s v="Day 2"/>
    <x v="142"/>
    <x v="22"/>
    <x v="99"/>
    <x v="2"/>
    <x v="13"/>
    <x v="0"/>
    <x v="9"/>
    <n v="72"/>
    <n v="5"/>
    <n v="5"/>
  </r>
  <r>
    <x v="4"/>
    <d v="2025-03-21T00:00:00"/>
    <s v="Day 2"/>
    <x v="142"/>
    <x v="22"/>
    <x v="99"/>
    <x v="2"/>
    <x v="13"/>
    <x v="0"/>
    <x v="10"/>
    <n v="117"/>
    <n v="20.100000000000001"/>
    <n v="20.100000000000001"/>
  </r>
  <r>
    <x v="4"/>
    <d v="2025-03-21T00:00:00"/>
    <s v="Day 2"/>
    <x v="34"/>
    <x v="20"/>
    <x v="26"/>
    <x v="1"/>
    <x v="13"/>
    <x v="0"/>
    <x v="3"/>
    <m/>
    <s v=""/>
    <s v=""/>
  </r>
  <r>
    <x v="4"/>
    <d v="2025-03-21T00:00:00"/>
    <s v="Day 2"/>
    <x v="38"/>
    <x v="33"/>
    <x v="30"/>
    <x v="3"/>
    <x v="13"/>
    <x v="0"/>
    <x v="3"/>
    <m/>
    <s v=""/>
    <s v=""/>
  </r>
  <r>
    <x v="4"/>
    <d v="2025-03-21T00:00:00"/>
    <s v="Day 2"/>
    <x v="140"/>
    <x v="125"/>
    <x v="97"/>
    <x v="6"/>
    <x v="13"/>
    <x v="0"/>
    <x v="3"/>
    <m/>
    <s v=""/>
    <s v=""/>
  </r>
  <r>
    <x v="4"/>
    <d v="2025-03-21T00:00:00"/>
    <s v="Day 2"/>
    <x v="141"/>
    <x v="126"/>
    <x v="98"/>
    <x v="6"/>
    <x v="10"/>
    <x v="0"/>
    <x v="7"/>
    <n v="51"/>
    <n v="2.4"/>
    <n v="2.4"/>
  </r>
  <r>
    <x v="4"/>
    <d v="2025-03-21T00:00:00"/>
    <s v="Day 2"/>
    <x v="113"/>
    <x v="101"/>
    <x v="87"/>
    <x v="1"/>
    <x v="10"/>
    <x v="0"/>
    <x v="12"/>
    <n v="37"/>
    <n v="2"/>
    <n v="2"/>
  </r>
  <r>
    <x v="4"/>
    <d v="2025-03-21T00:00:00"/>
    <s v="Day 2"/>
    <x v="147"/>
    <x v="131"/>
    <x v="102"/>
    <x v="4"/>
    <x v="10"/>
    <x v="0"/>
    <x v="0"/>
    <n v="98"/>
    <n v="4"/>
    <n v="4"/>
  </r>
  <r>
    <x v="4"/>
    <d v="2025-03-21T00:00:00"/>
    <s v="Day 2"/>
    <x v="54"/>
    <x v="47"/>
    <x v="45"/>
    <x v="4"/>
    <x v="10"/>
    <x v="0"/>
    <x v="0"/>
    <n v="142"/>
    <n v="14.4"/>
    <n v="14.4"/>
  </r>
  <r>
    <x v="4"/>
    <d v="2025-03-21T00:00:00"/>
    <s v="Day 2"/>
    <x v="57"/>
    <x v="50"/>
    <x v="46"/>
    <x v="11"/>
    <x v="10"/>
    <x v="0"/>
    <x v="2"/>
    <n v="76"/>
    <n v="1.6"/>
    <n v="1.6"/>
  </r>
  <r>
    <x v="4"/>
    <d v="2025-03-21T00:00:00"/>
    <s v="Day 2"/>
    <x v="57"/>
    <x v="50"/>
    <x v="46"/>
    <x v="11"/>
    <x v="10"/>
    <x v="0"/>
    <x v="9"/>
    <n v="64"/>
    <n v="3.8"/>
    <n v="3.8"/>
  </r>
  <r>
    <x v="4"/>
    <d v="2025-03-21T00:00:00"/>
    <s v="Day 2"/>
    <x v="57"/>
    <x v="50"/>
    <x v="46"/>
    <x v="11"/>
    <x v="10"/>
    <x v="0"/>
    <x v="9"/>
    <n v="75"/>
    <n v="5.5"/>
    <n v="5.5"/>
  </r>
  <r>
    <x v="4"/>
    <d v="2025-03-21T00:00:00"/>
    <s v="Day 2"/>
    <x v="57"/>
    <x v="50"/>
    <x v="46"/>
    <x v="11"/>
    <x v="10"/>
    <x v="0"/>
    <x v="7"/>
    <n v="63"/>
    <n v="4.5"/>
    <n v="4.5"/>
  </r>
  <r>
    <x v="4"/>
    <d v="2025-03-21T00:00:00"/>
    <s v="Day 2"/>
    <x v="56"/>
    <x v="49"/>
    <x v="43"/>
    <x v="0"/>
    <x v="10"/>
    <x v="0"/>
    <x v="4"/>
    <n v="135"/>
    <n v="32.799999999999997"/>
    <n v="32.799999999999997"/>
  </r>
  <r>
    <x v="4"/>
    <d v="2025-03-21T00:00:00"/>
    <s v="Day 2"/>
    <x v="148"/>
    <x v="132"/>
    <x v="102"/>
    <x v="4"/>
    <x v="10"/>
    <x v="0"/>
    <x v="0"/>
    <n v="124"/>
    <n v="9.1"/>
    <n v="9.1"/>
  </r>
  <r>
    <x v="4"/>
    <d v="2025-03-21T00:00:00"/>
    <s v="Day 2"/>
    <x v="148"/>
    <x v="132"/>
    <x v="102"/>
    <x v="4"/>
    <x v="10"/>
    <x v="0"/>
    <x v="1"/>
    <n v="89"/>
    <n v="2.5"/>
    <n v="2.5"/>
  </r>
  <r>
    <x v="4"/>
    <d v="2025-03-21T00:00:00"/>
    <s v="Day 2"/>
    <x v="148"/>
    <x v="132"/>
    <x v="102"/>
    <x v="4"/>
    <x v="10"/>
    <x v="0"/>
    <x v="9"/>
    <n v="60"/>
    <n v="3.2"/>
    <n v="3.2"/>
  </r>
  <r>
    <x v="4"/>
    <d v="2025-03-21T00:00:00"/>
    <s v="Day 2"/>
    <x v="109"/>
    <x v="43"/>
    <x v="84"/>
    <x v="4"/>
    <x v="10"/>
    <x v="0"/>
    <x v="1"/>
    <n v="105"/>
    <n v="4.4000000000000004"/>
    <n v="4.4000000000000004"/>
  </r>
  <r>
    <x v="4"/>
    <d v="2025-03-21T00:00:00"/>
    <s v="Day 2"/>
    <x v="55"/>
    <x v="48"/>
    <x v="43"/>
    <x v="3"/>
    <x v="10"/>
    <x v="0"/>
    <x v="1"/>
    <n v="126"/>
    <n v="8.3000000000000007"/>
    <n v="8.3000000000000007"/>
  </r>
  <r>
    <x v="4"/>
    <d v="2025-03-21T00:00:00"/>
    <s v="Day 2"/>
    <x v="55"/>
    <x v="48"/>
    <x v="43"/>
    <x v="3"/>
    <x v="10"/>
    <x v="0"/>
    <x v="9"/>
    <n v="56"/>
    <n v="2.8"/>
    <n v="2.8"/>
  </r>
  <r>
    <x v="4"/>
    <d v="2025-03-21T00:00:00"/>
    <s v="Day 2"/>
    <x v="55"/>
    <x v="48"/>
    <x v="43"/>
    <x v="3"/>
    <x v="10"/>
    <x v="0"/>
    <x v="9"/>
    <n v="56"/>
    <n v="2.8"/>
    <n v="2.8"/>
  </r>
  <r>
    <x v="4"/>
    <d v="2025-03-21T00:00:00"/>
    <s v="Day 2"/>
    <x v="55"/>
    <x v="48"/>
    <x v="43"/>
    <x v="3"/>
    <x v="10"/>
    <x v="0"/>
    <x v="0"/>
    <n v="152"/>
    <n v="18.2"/>
    <n v="18.2"/>
  </r>
  <r>
    <x v="4"/>
    <d v="2025-03-21T00:00:00"/>
    <s v="Day 2"/>
    <x v="53"/>
    <x v="46"/>
    <x v="44"/>
    <x v="2"/>
    <x v="10"/>
    <x v="0"/>
    <x v="0"/>
    <n v="133"/>
    <n v="11.5"/>
    <n v="11.5"/>
  </r>
  <r>
    <x v="4"/>
    <d v="2025-03-21T00:00:00"/>
    <s v="Day 2"/>
    <x v="53"/>
    <x v="46"/>
    <x v="44"/>
    <x v="2"/>
    <x v="10"/>
    <x v="0"/>
    <x v="0"/>
    <n v="65"/>
    <n v="1"/>
    <n v="1"/>
  </r>
  <r>
    <x v="4"/>
    <d v="2025-03-21T00:00:00"/>
    <s v="Day 2"/>
    <x v="149"/>
    <x v="39"/>
    <x v="34"/>
    <x v="4"/>
    <x v="10"/>
    <x v="0"/>
    <x v="1"/>
    <n v="68"/>
    <n v="1"/>
    <n v="1"/>
  </r>
  <r>
    <x v="4"/>
    <d v="2025-03-21T00:00:00"/>
    <s v="Day 2"/>
    <x v="49"/>
    <x v="42"/>
    <x v="40"/>
    <x v="4"/>
    <x v="10"/>
    <x v="0"/>
    <x v="0"/>
    <n v="126"/>
    <n v="9.6"/>
    <n v="9.6"/>
  </r>
  <r>
    <x v="4"/>
    <d v="2025-03-21T00:00:00"/>
    <s v="Day 2"/>
    <x v="65"/>
    <x v="57"/>
    <x v="52"/>
    <x v="2"/>
    <x v="14"/>
    <x v="0"/>
    <x v="9"/>
    <n v="68"/>
    <n v="4.4000000000000004"/>
    <n v="4.4000000000000004"/>
  </r>
  <r>
    <x v="4"/>
    <d v="2025-03-21T00:00:00"/>
    <s v="Day 2"/>
    <x v="65"/>
    <x v="57"/>
    <x v="52"/>
    <x v="2"/>
    <x v="14"/>
    <x v="0"/>
    <x v="9"/>
    <n v="66"/>
    <n v="4.0999999999999996"/>
    <n v="4.0999999999999996"/>
  </r>
  <r>
    <x v="4"/>
    <d v="2025-03-21T00:00:00"/>
    <s v="Day 2"/>
    <x v="65"/>
    <x v="57"/>
    <x v="52"/>
    <x v="2"/>
    <x v="14"/>
    <x v="0"/>
    <x v="9"/>
    <n v="68"/>
    <n v="4.4000000000000004"/>
    <n v="4.4000000000000004"/>
  </r>
  <r>
    <x v="4"/>
    <d v="2025-03-21T00:00:00"/>
    <s v="Day 2"/>
    <x v="65"/>
    <x v="57"/>
    <x v="52"/>
    <x v="2"/>
    <x v="14"/>
    <x v="0"/>
    <x v="4"/>
    <n v="131"/>
    <n v="29.9"/>
    <n v="29.9"/>
  </r>
  <r>
    <x v="4"/>
    <d v="2025-03-21T00:00:00"/>
    <s v="Day 2"/>
    <x v="63"/>
    <x v="56"/>
    <x v="50"/>
    <x v="2"/>
    <x v="14"/>
    <x v="0"/>
    <x v="0"/>
    <n v="148"/>
    <n v="16.600000000000001"/>
    <n v="16.600000000000001"/>
  </r>
  <r>
    <x v="4"/>
    <d v="2025-03-21T00:00:00"/>
    <s v="Day 2"/>
    <x v="63"/>
    <x v="56"/>
    <x v="50"/>
    <x v="2"/>
    <x v="14"/>
    <x v="0"/>
    <x v="0"/>
    <n v="143"/>
    <n v="14.8"/>
    <n v="14.8"/>
  </r>
  <r>
    <x v="4"/>
    <d v="2025-03-21T00:00:00"/>
    <s v="Day 2"/>
    <x v="63"/>
    <x v="56"/>
    <x v="50"/>
    <x v="2"/>
    <x v="14"/>
    <x v="0"/>
    <x v="0"/>
    <n v="147"/>
    <n v="16.2"/>
    <n v="16.2"/>
  </r>
  <r>
    <x v="4"/>
    <d v="2025-03-21T00:00:00"/>
    <s v="Day 2"/>
    <x v="63"/>
    <x v="56"/>
    <x v="50"/>
    <x v="2"/>
    <x v="14"/>
    <x v="0"/>
    <x v="11"/>
    <n v="181"/>
    <n v="78.7"/>
    <n v="78.7"/>
  </r>
  <r>
    <x v="4"/>
    <d v="2025-03-21T00:00:00"/>
    <s v="Day 2"/>
    <x v="67"/>
    <x v="59"/>
    <x v="48"/>
    <x v="2"/>
    <x v="14"/>
    <x v="0"/>
    <x v="3"/>
    <m/>
    <s v=""/>
    <s v=""/>
  </r>
  <r>
    <x v="4"/>
    <d v="2025-03-21T00:00:00"/>
    <s v="Day 2"/>
    <x v="66"/>
    <x v="58"/>
    <x v="53"/>
    <x v="2"/>
    <x v="14"/>
    <x v="0"/>
    <x v="3"/>
    <m/>
    <s v=""/>
    <s v=""/>
  </r>
  <r>
    <x v="4"/>
    <d v="2025-03-21T00:00:00"/>
    <s v="Day 2"/>
    <x v="150"/>
    <x v="133"/>
    <x v="103"/>
    <x v="3"/>
    <x v="17"/>
    <x v="0"/>
    <x v="3"/>
    <m/>
    <s v=""/>
    <s v=""/>
  </r>
  <r>
    <x v="4"/>
    <d v="2025-03-21T00:00:00"/>
    <s v="Day 2"/>
    <x v="59"/>
    <x v="52"/>
    <x v="48"/>
    <x v="9"/>
    <x v="14"/>
    <x v="0"/>
    <x v="0"/>
    <n v="111"/>
    <n v="6.2"/>
    <n v="6.2"/>
  </r>
  <r>
    <x v="4"/>
    <d v="2025-03-21T00:00:00"/>
    <s v="Day 2"/>
    <x v="60"/>
    <x v="53"/>
    <x v="49"/>
    <x v="0"/>
    <x v="17"/>
    <x v="0"/>
    <x v="2"/>
    <n v="75"/>
    <n v="1.5"/>
    <n v="1.5"/>
  </r>
  <r>
    <x v="4"/>
    <d v="2025-03-21T00:00:00"/>
    <s v="Day 2"/>
    <x v="58"/>
    <x v="51"/>
    <x v="47"/>
    <x v="9"/>
    <x v="17"/>
    <x v="0"/>
    <x v="3"/>
    <m/>
    <s v=""/>
    <s v=""/>
  </r>
  <r>
    <x v="4"/>
    <d v="2025-03-21T00:00:00"/>
    <s v="Day 2"/>
    <x v="68"/>
    <x v="60"/>
    <x v="54"/>
    <x v="1"/>
    <x v="9"/>
    <x v="0"/>
    <x v="3"/>
    <m/>
    <s v=""/>
    <s v=""/>
  </r>
  <r>
    <x v="4"/>
    <d v="2025-03-21T00:00:00"/>
    <s v="Day 2"/>
    <x v="70"/>
    <x v="62"/>
    <x v="56"/>
    <x v="4"/>
    <x v="9"/>
    <x v="0"/>
    <x v="0"/>
    <n v="156"/>
    <n v="19.899999999999999"/>
    <n v="19.899999999999999"/>
  </r>
  <r>
    <x v="4"/>
    <d v="2025-03-21T00:00:00"/>
    <s v="Day 2"/>
    <x v="70"/>
    <x v="62"/>
    <x v="56"/>
    <x v="4"/>
    <x v="9"/>
    <x v="0"/>
    <x v="0"/>
    <n v="162"/>
    <n v="22.7"/>
    <n v="22.7"/>
  </r>
  <r>
    <x v="4"/>
    <d v="2025-03-21T00:00:00"/>
    <s v="Day 2"/>
    <x v="70"/>
    <x v="62"/>
    <x v="56"/>
    <x v="4"/>
    <x v="9"/>
    <x v="0"/>
    <x v="0"/>
    <n v="136"/>
    <n v="12.4"/>
    <n v="12.4"/>
  </r>
  <r>
    <x v="4"/>
    <d v="2025-03-21T00:00:00"/>
    <s v="Day 2"/>
    <x v="70"/>
    <x v="62"/>
    <x v="56"/>
    <x v="4"/>
    <x v="9"/>
    <x v="0"/>
    <x v="0"/>
    <n v="146"/>
    <n v="15.9"/>
    <n v="15.9"/>
  </r>
  <r>
    <x v="4"/>
    <d v="2025-03-21T00:00:00"/>
    <s v="Day 2"/>
    <x v="71"/>
    <x v="63"/>
    <x v="54"/>
    <x v="3"/>
    <x v="9"/>
    <x v="0"/>
    <x v="9"/>
    <n v="75"/>
    <n v="5.5"/>
    <n v="5.5"/>
  </r>
  <r>
    <x v="4"/>
    <d v="2025-03-21T00:00:00"/>
    <s v="Day 2"/>
    <x v="71"/>
    <x v="63"/>
    <x v="54"/>
    <x v="3"/>
    <x v="9"/>
    <x v="0"/>
    <x v="9"/>
    <n v="60"/>
    <n v="3.2"/>
    <n v="3.2"/>
  </r>
  <r>
    <x v="4"/>
    <d v="2025-03-21T00:00:00"/>
    <s v="Day 2"/>
    <x v="71"/>
    <x v="63"/>
    <x v="54"/>
    <x v="3"/>
    <x v="9"/>
    <x v="0"/>
    <x v="9"/>
    <n v="44"/>
    <n v="1.6"/>
    <n v="1.6"/>
  </r>
  <r>
    <x v="4"/>
    <d v="2025-03-21T00:00:00"/>
    <s v="Day 2"/>
    <x v="71"/>
    <x v="63"/>
    <x v="54"/>
    <x v="3"/>
    <x v="9"/>
    <x v="0"/>
    <x v="9"/>
    <n v="62"/>
    <n v="3.5"/>
    <n v="3.5"/>
  </r>
  <r>
    <x v="4"/>
    <d v="2025-03-21T00:00:00"/>
    <s v="Day 2"/>
    <x v="71"/>
    <x v="63"/>
    <x v="54"/>
    <x v="3"/>
    <x v="9"/>
    <x v="0"/>
    <x v="4"/>
    <n v="160"/>
    <n v="55.9"/>
    <n v="55.9"/>
  </r>
  <r>
    <x v="4"/>
    <d v="2025-03-21T00:00:00"/>
    <s v="Day 2"/>
    <x v="73"/>
    <x v="65"/>
    <x v="54"/>
    <x v="4"/>
    <x v="9"/>
    <x v="0"/>
    <x v="9"/>
    <n v="67"/>
    <n v="4.2"/>
    <n v="4.2"/>
  </r>
  <r>
    <x v="4"/>
    <d v="2025-03-21T00:00:00"/>
    <s v="Day 2"/>
    <x v="73"/>
    <x v="65"/>
    <x v="54"/>
    <x v="4"/>
    <x v="9"/>
    <x v="0"/>
    <x v="0"/>
    <n v="115"/>
    <n v="7"/>
    <n v="7"/>
  </r>
  <r>
    <x v="4"/>
    <d v="2025-03-21T00:00:00"/>
    <s v="Day 2"/>
    <x v="73"/>
    <x v="65"/>
    <x v="54"/>
    <x v="4"/>
    <x v="9"/>
    <x v="0"/>
    <x v="9"/>
    <n v="65"/>
    <n v="3.9"/>
    <n v="3.9"/>
  </r>
  <r>
    <x v="4"/>
    <d v="2025-03-21T00:00:00"/>
    <s v="Day 2"/>
    <x v="73"/>
    <x v="65"/>
    <x v="54"/>
    <x v="4"/>
    <x v="9"/>
    <x v="0"/>
    <x v="11"/>
    <n v="128"/>
    <n v="26.8"/>
    <n v="26.8"/>
  </r>
  <r>
    <x v="4"/>
    <d v="2025-03-21T00:00:00"/>
    <s v="Day 2"/>
    <x v="76"/>
    <x v="68"/>
    <x v="54"/>
    <x v="3"/>
    <x v="9"/>
    <x v="0"/>
    <x v="0"/>
    <n v="154"/>
    <n v="19.100000000000001"/>
    <n v="19.100000000000001"/>
  </r>
  <r>
    <x v="4"/>
    <d v="2025-03-21T00:00:00"/>
    <s v="Day 2"/>
    <x v="76"/>
    <x v="68"/>
    <x v="54"/>
    <x v="3"/>
    <x v="9"/>
    <x v="0"/>
    <x v="0"/>
    <n v="91"/>
    <n v="3.1"/>
    <n v="3.1"/>
  </r>
  <r>
    <x v="4"/>
    <d v="2025-03-21T00:00:00"/>
    <s v="Day 2"/>
    <x v="76"/>
    <x v="68"/>
    <x v="54"/>
    <x v="3"/>
    <x v="9"/>
    <x v="0"/>
    <x v="6"/>
    <n v="73"/>
    <n v="3.1"/>
    <n v="3.1"/>
  </r>
  <r>
    <x v="4"/>
    <d v="2025-03-21T00:00:00"/>
    <s v="Day 2"/>
    <x v="76"/>
    <x v="68"/>
    <x v="54"/>
    <x v="3"/>
    <x v="9"/>
    <x v="0"/>
    <x v="4"/>
    <n v="211"/>
    <n v="133.4"/>
    <n v="133.4"/>
  </r>
  <r>
    <x v="4"/>
    <d v="2025-03-21T00:00:00"/>
    <s v="Day 2"/>
    <x v="151"/>
    <x v="134"/>
    <x v="1"/>
    <x v="1"/>
    <x v="9"/>
    <x v="0"/>
    <x v="0"/>
    <n v="157"/>
    <n v="20.399999999999999"/>
    <n v="20.399999999999999"/>
  </r>
  <r>
    <x v="4"/>
    <d v="2025-03-21T00:00:00"/>
    <s v="Day 2"/>
    <x v="151"/>
    <x v="134"/>
    <x v="1"/>
    <x v="1"/>
    <x v="9"/>
    <x v="0"/>
    <x v="4"/>
    <n v="150"/>
    <n v="45.7"/>
    <n v="45.7"/>
  </r>
  <r>
    <x v="4"/>
    <d v="2025-03-21T00:00:00"/>
    <s v="Day 2"/>
    <x v="151"/>
    <x v="134"/>
    <x v="1"/>
    <x v="1"/>
    <x v="9"/>
    <x v="1"/>
    <x v="3"/>
    <n v="62"/>
    <n v="2.5"/>
    <n v="2.5"/>
  </r>
  <r>
    <x v="4"/>
    <d v="2025-03-21T00:00:00"/>
    <s v="Day 2"/>
    <x v="153"/>
    <x v="136"/>
    <x v="104"/>
    <x v="4"/>
    <x v="9"/>
    <x v="0"/>
    <x v="3"/>
    <m/>
    <s v=""/>
    <s v=""/>
  </r>
  <r>
    <x v="4"/>
    <d v="2025-03-21T00:00:00"/>
    <s v="Day 2"/>
    <x v="72"/>
    <x v="64"/>
    <x v="57"/>
    <x v="2"/>
    <x v="9"/>
    <x v="0"/>
    <x v="3"/>
    <m/>
    <s v=""/>
    <s v=""/>
  </r>
  <r>
    <x v="4"/>
    <d v="2025-03-21T00:00:00"/>
    <s v="Day 2"/>
    <x v="152"/>
    <x v="135"/>
    <x v="57"/>
    <x v="1"/>
    <x v="9"/>
    <x v="0"/>
    <x v="0"/>
    <n v="91"/>
    <n v="3.1"/>
    <n v="3.1"/>
  </r>
  <r>
    <x v="4"/>
    <d v="2025-03-21T00:00:00"/>
    <s v="Day 2"/>
    <x v="152"/>
    <x v="135"/>
    <x v="57"/>
    <x v="1"/>
    <x v="9"/>
    <x v="0"/>
    <x v="9"/>
    <n v="60"/>
    <n v="3.2"/>
    <n v="3.2"/>
  </r>
  <r>
    <x v="4"/>
    <d v="2025-03-21T00:00:00"/>
    <s v="Day 2"/>
    <x v="152"/>
    <x v="135"/>
    <x v="57"/>
    <x v="1"/>
    <x v="9"/>
    <x v="0"/>
    <x v="0"/>
    <n v="73"/>
    <n v="1.4"/>
    <n v="1.4"/>
  </r>
  <r>
    <x v="4"/>
    <d v="2025-03-21T00:00:00"/>
    <s v="Day 2"/>
    <x v="152"/>
    <x v="135"/>
    <x v="57"/>
    <x v="1"/>
    <x v="9"/>
    <x v="0"/>
    <x v="0"/>
    <n v="100"/>
    <n v="4.3"/>
    <n v="4.3"/>
  </r>
  <r>
    <x v="4"/>
    <d v="2025-03-21T00:00:00"/>
    <s v="Day 2"/>
    <x v="83"/>
    <x v="74"/>
    <x v="65"/>
    <x v="4"/>
    <x v="3"/>
    <x v="0"/>
    <x v="0"/>
    <n v="116"/>
    <n v="7.2"/>
    <n v="7.2"/>
  </r>
  <r>
    <x v="4"/>
    <d v="2025-03-21T00:00:00"/>
    <s v="Day 2"/>
    <x v="83"/>
    <x v="74"/>
    <x v="65"/>
    <x v="4"/>
    <x v="3"/>
    <x v="0"/>
    <x v="4"/>
    <n v="135"/>
    <n v="32.799999999999997"/>
    <n v="32.799999999999997"/>
  </r>
  <r>
    <x v="4"/>
    <d v="2025-03-21T00:00:00"/>
    <s v="Day 2"/>
    <x v="81"/>
    <x v="72"/>
    <x v="64"/>
    <x v="2"/>
    <x v="3"/>
    <x v="0"/>
    <x v="4"/>
    <n v="133"/>
    <n v="31.3"/>
    <n v="31.3"/>
  </r>
  <r>
    <x v="4"/>
    <d v="2025-03-21T00:00:00"/>
    <s v="Day 2"/>
    <x v="80"/>
    <x v="71"/>
    <x v="63"/>
    <x v="4"/>
    <x v="10"/>
    <x v="0"/>
    <x v="0"/>
    <n v="107"/>
    <n v="5.5"/>
    <n v="5.5"/>
  </r>
  <r>
    <x v="4"/>
    <d v="2025-03-21T00:00:00"/>
    <s v="Day 2"/>
    <x v="88"/>
    <x v="79"/>
    <x v="61"/>
    <x v="9"/>
    <x v="3"/>
    <x v="0"/>
    <x v="4"/>
    <n v="130"/>
    <n v="29.1"/>
    <n v="29.1"/>
  </r>
  <r>
    <x v="4"/>
    <d v="2025-03-21T00:00:00"/>
    <s v="Day 2"/>
    <x v="88"/>
    <x v="79"/>
    <x v="61"/>
    <x v="9"/>
    <x v="3"/>
    <x v="0"/>
    <x v="4"/>
    <n v="137"/>
    <n v="34.4"/>
    <n v="34.4"/>
  </r>
  <r>
    <x v="4"/>
    <d v="2025-03-21T00:00:00"/>
    <s v="Day 2"/>
    <x v="86"/>
    <x v="77"/>
    <x v="61"/>
    <x v="9"/>
    <x v="3"/>
    <x v="0"/>
    <x v="7"/>
    <n v="63"/>
    <n v="4.5"/>
    <n v="4.5"/>
  </r>
  <r>
    <x v="4"/>
    <d v="2025-03-21T00:00:00"/>
    <s v="Day 2"/>
    <x v="86"/>
    <x v="77"/>
    <x v="61"/>
    <x v="9"/>
    <x v="3"/>
    <x v="0"/>
    <x v="9"/>
    <n v="73"/>
    <n v="5.0999999999999996"/>
    <n v="5.0999999999999996"/>
  </r>
  <r>
    <x v="4"/>
    <d v="2025-03-21T00:00:00"/>
    <s v="Day 2"/>
    <x v="86"/>
    <x v="77"/>
    <x v="61"/>
    <x v="9"/>
    <x v="3"/>
    <x v="0"/>
    <x v="9"/>
    <n v="64"/>
    <n v="3.8"/>
    <n v="3.8"/>
  </r>
  <r>
    <x v="4"/>
    <d v="2025-03-21T00:00:00"/>
    <s v="Day 2"/>
    <x v="86"/>
    <x v="77"/>
    <x v="61"/>
    <x v="9"/>
    <x v="3"/>
    <x v="0"/>
    <x v="11"/>
    <n v="137"/>
    <n v="33.1"/>
    <n v="33.1"/>
  </r>
  <r>
    <x v="4"/>
    <d v="2025-03-21T00:00:00"/>
    <s v="Day 2"/>
    <x v="79"/>
    <x v="70"/>
    <x v="62"/>
    <x v="4"/>
    <x v="3"/>
    <x v="0"/>
    <x v="9"/>
    <n v="66"/>
    <n v="4.0999999999999996"/>
    <n v="4.0999999999999996"/>
  </r>
  <r>
    <x v="4"/>
    <d v="2025-03-21T00:00:00"/>
    <s v="Day 2"/>
    <x v="79"/>
    <x v="70"/>
    <x v="62"/>
    <x v="4"/>
    <x v="3"/>
    <x v="0"/>
    <x v="9"/>
    <n v="62"/>
    <n v="3.5"/>
    <n v="3.5"/>
  </r>
  <r>
    <x v="4"/>
    <d v="2025-03-21T00:00:00"/>
    <s v="Day 2"/>
    <x v="78"/>
    <x v="69"/>
    <x v="61"/>
    <x v="2"/>
    <x v="3"/>
    <x v="0"/>
    <x v="10"/>
    <n v="111"/>
    <n v="16.899999999999999"/>
    <n v="16.899999999999999"/>
  </r>
  <r>
    <x v="4"/>
    <d v="2025-03-21T00:00:00"/>
    <s v="Day 2"/>
    <x v="78"/>
    <x v="69"/>
    <x v="61"/>
    <x v="2"/>
    <x v="3"/>
    <x v="0"/>
    <x v="9"/>
    <n v="60"/>
    <n v="3.2"/>
    <n v="3.2"/>
  </r>
  <r>
    <x v="4"/>
    <d v="2025-03-21T00:00:00"/>
    <s v="Day 2"/>
    <x v="82"/>
    <x v="73"/>
    <x v="36"/>
    <x v="4"/>
    <x v="3"/>
    <x v="0"/>
    <x v="7"/>
    <n v="42"/>
    <n v="1.3"/>
    <n v="1.3"/>
  </r>
  <r>
    <x v="4"/>
    <d v="2025-03-21T00:00:00"/>
    <s v="Day 2"/>
    <x v="82"/>
    <x v="73"/>
    <x v="36"/>
    <x v="4"/>
    <x v="3"/>
    <x v="0"/>
    <x v="1"/>
    <n v="113"/>
    <n v="5.7"/>
    <n v="5.7"/>
  </r>
  <r>
    <x v="4"/>
    <d v="2025-03-21T00:00:00"/>
    <s v="Day 2"/>
    <x v="11"/>
    <x v="11"/>
    <x v="5"/>
    <x v="6"/>
    <x v="3"/>
    <x v="0"/>
    <x v="1"/>
    <n v="80"/>
    <n v="1.7"/>
    <n v="1.7"/>
  </r>
  <r>
    <x v="4"/>
    <d v="2025-03-21T00:00:00"/>
    <s v="Day 2"/>
    <x v="154"/>
    <x v="97"/>
    <x v="105"/>
    <x v="4"/>
    <x v="3"/>
    <x v="0"/>
    <x v="9"/>
    <n v="71"/>
    <n v="4.8"/>
    <n v="4.8"/>
  </r>
  <r>
    <x v="4"/>
    <d v="2025-03-21T00:00:00"/>
    <s v="Day 2"/>
    <x v="155"/>
    <x v="137"/>
    <x v="61"/>
    <x v="9"/>
    <x v="3"/>
    <x v="0"/>
    <x v="3"/>
    <m/>
    <s v=""/>
    <s v=""/>
  </r>
  <r>
    <x v="4"/>
    <d v="2025-03-21T00:00:00"/>
    <s v="Day 2"/>
    <x v="87"/>
    <x v="78"/>
    <x v="67"/>
    <x v="9"/>
    <x v="3"/>
    <x v="0"/>
    <x v="3"/>
    <m/>
    <s v=""/>
    <s v=""/>
  </r>
  <r>
    <x v="4"/>
    <d v="2025-03-21T00:00:00"/>
    <s v="Day 2"/>
    <x v="127"/>
    <x v="10"/>
    <x v="69"/>
    <x v="9"/>
    <x v="4"/>
    <x v="0"/>
    <x v="3"/>
    <m/>
    <s v=""/>
    <s v=""/>
  </r>
  <r>
    <x v="4"/>
    <d v="2025-03-21T00:00:00"/>
    <s v="Day 2"/>
    <x v="93"/>
    <x v="83"/>
    <x v="71"/>
    <x v="2"/>
    <x v="4"/>
    <x v="0"/>
    <x v="3"/>
    <m/>
    <s v=""/>
    <s v=""/>
  </r>
  <r>
    <x v="4"/>
    <d v="2025-03-21T00:00:00"/>
    <s v="Day 2"/>
    <x v="97"/>
    <x v="87"/>
    <x v="70"/>
    <x v="9"/>
    <x v="4"/>
    <x v="0"/>
    <x v="7"/>
    <n v="66"/>
    <n v="5.2"/>
    <n v="5.2"/>
  </r>
  <r>
    <x v="4"/>
    <d v="2025-03-21T00:00:00"/>
    <s v="Day 2"/>
    <x v="98"/>
    <x v="88"/>
    <x v="69"/>
    <x v="9"/>
    <x v="4"/>
    <x v="0"/>
    <x v="9"/>
    <n v="56"/>
    <n v="2.8"/>
    <n v="2.8"/>
  </r>
  <r>
    <x v="4"/>
    <d v="2025-03-21T00:00:00"/>
    <s v="Day 2"/>
    <x v="98"/>
    <x v="88"/>
    <x v="69"/>
    <x v="9"/>
    <x v="4"/>
    <x v="0"/>
    <x v="2"/>
    <n v="84"/>
    <n v="2.2000000000000002"/>
    <n v="2.2000000000000002"/>
  </r>
  <r>
    <x v="4"/>
    <d v="2025-03-21T00:00:00"/>
    <s v="Day 2"/>
    <x v="156"/>
    <x v="138"/>
    <x v="106"/>
    <x v="9"/>
    <x v="4"/>
    <x v="0"/>
    <x v="0"/>
    <n v="102"/>
    <n v="4.5999999999999996"/>
    <n v="4.5999999999999996"/>
  </r>
  <r>
    <x v="4"/>
    <d v="2025-03-21T00:00:00"/>
    <s v="Day 2"/>
    <x v="159"/>
    <x v="141"/>
    <x v="34"/>
    <x v="9"/>
    <x v="4"/>
    <x v="0"/>
    <x v="3"/>
    <m/>
    <s v=""/>
    <s v=""/>
  </r>
  <r>
    <x v="4"/>
    <d v="2025-03-21T00:00:00"/>
    <s v="Day 2"/>
    <x v="157"/>
    <x v="139"/>
    <x v="85"/>
    <x v="9"/>
    <x v="4"/>
    <x v="0"/>
    <x v="0"/>
    <n v="135"/>
    <n v="12.1"/>
    <n v="12.1"/>
  </r>
  <r>
    <x v="4"/>
    <d v="2025-03-21T00:00:00"/>
    <s v="Day 2"/>
    <x v="95"/>
    <x v="85"/>
    <x v="73"/>
    <x v="2"/>
    <x v="4"/>
    <x v="0"/>
    <x v="7"/>
    <n v="69"/>
    <n v="6"/>
    <n v="6"/>
  </r>
  <r>
    <x v="4"/>
    <d v="2025-03-21T00:00:00"/>
    <s v="Day 2"/>
    <x v="94"/>
    <x v="84"/>
    <x v="72"/>
    <x v="2"/>
    <x v="4"/>
    <x v="0"/>
    <x v="2"/>
    <n v="78"/>
    <n v="1.7"/>
    <n v="1.7"/>
  </r>
  <r>
    <x v="4"/>
    <d v="2025-03-21T00:00:00"/>
    <s v="Day 2"/>
    <x v="94"/>
    <x v="84"/>
    <x v="72"/>
    <x v="2"/>
    <x v="4"/>
    <x v="0"/>
    <x v="2"/>
    <n v="68"/>
    <n v="1.1000000000000001"/>
    <n v="1.1000000000000001"/>
  </r>
  <r>
    <x v="4"/>
    <d v="2025-03-21T00:00:00"/>
    <s v="Day 2"/>
    <x v="158"/>
    <x v="140"/>
    <x v="107"/>
    <x v="2"/>
    <x v="4"/>
    <x v="1"/>
    <x v="3"/>
    <n v="53"/>
    <n v="1.5"/>
    <n v="1.5"/>
  </r>
  <r>
    <x v="4"/>
    <d v="2025-03-21T00:00:00"/>
    <s v="Day 2"/>
    <x v="90"/>
    <x v="81"/>
    <x v="69"/>
    <x v="2"/>
    <x v="4"/>
    <x v="0"/>
    <x v="2"/>
    <n v="72"/>
    <n v="1.3"/>
    <n v="1.3"/>
  </r>
  <r>
    <x v="4"/>
    <d v="2025-03-21T00:00:00"/>
    <s v="Day 2"/>
    <x v="90"/>
    <x v="81"/>
    <x v="69"/>
    <x v="2"/>
    <x v="4"/>
    <x v="0"/>
    <x v="2"/>
    <n v="73"/>
    <n v="1.4"/>
    <n v="1.4"/>
  </r>
  <r>
    <x v="4"/>
    <d v="2025-03-21T00:00:00"/>
    <s v="Day 2"/>
    <x v="91"/>
    <x v="82"/>
    <x v="70"/>
    <x v="2"/>
    <x v="4"/>
    <x v="0"/>
    <x v="3"/>
    <m/>
    <s v=""/>
    <s v=""/>
  </r>
  <r>
    <x v="4"/>
    <d v="2025-03-21T00:00:00"/>
    <s v="Day 2"/>
    <x v="92"/>
    <x v="45"/>
    <x v="33"/>
    <x v="2"/>
    <x v="4"/>
    <x v="0"/>
    <x v="0"/>
    <n v="92"/>
    <n v="3.3"/>
    <n v="3.3"/>
  </r>
  <r>
    <x v="4"/>
    <d v="2025-03-21T00:00:00"/>
    <s v="Day 2"/>
    <x v="92"/>
    <x v="45"/>
    <x v="33"/>
    <x v="2"/>
    <x v="4"/>
    <x v="0"/>
    <x v="1"/>
    <n v="82"/>
    <n v="1.9"/>
    <n v="1.9"/>
  </r>
  <r>
    <x v="4"/>
    <d v="2025-03-21T00:00:00"/>
    <s v="Day 2"/>
    <x v="92"/>
    <x v="45"/>
    <x v="33"/>
    <x v="2"/>
    <x v="4"/>
    <x v="0"/>
    <x v="7"/>
    <n v="53"/>
    <n v="2.7"/>
    <n v="2.7"/>
  </r>
  <r>
    <x v="4"/>
    <d v="2025-03-21T00:00:00"/>
    <s v="Day 2"/>
    <x v="92"/>
    <x v="45"/>
    <x v="33"/>
    <x v="2"/>
    <x v="4"/>
    <x v="0"/>
    <x v="8"/>
    <n v="40"/>
    <n v="1"/>
    <n v="1"/>
  </r>
  <r>
    <x v="4"/>
    <d v="2025-03-21T00:00:00"/>
    <s v="Day 2"/>
    <x v="160"/>
    <x v="142"/>
    <x v="34"/>
    <x v="11"/>
    <x v="4"/>
    <x v="0"/>
    <x v="3"/>
    <m/>
    <s v=""/>
    <s v=""/>
  </r>
  <r>
    <x v="4"/>
    <d v="2025-03-21T00:00:00"/>
    <s v="Day 2"/>
    <x v="100"/>
    <x v="90"/>
    <x v="75"/>
    <x v="6"/>
    <x v="4"/>
    <x v="0"/>
    <x v="3"/>
    <m/>
    <s v=""/>
    <s v=""/>
  </r>
  <r>
    <x v="4"/>
    <d v="2025-03-21T00:00:00"/>
    <s v="Day 2"/>
    <x v="99"/>
    <x v="89"/>
    <x v="70"/>
    <x v="6"/>
    <x v="4"/>
    <x v="1"/>
    <x v="3"/>
    <n v="65"/>
    <n v="2.8"/>
    <n v="2.8"/>
  </r>
  <r>
    <x v="4"/>
    <d v="2025-03-21T00:00:00"/>
    <s v="Day 2"/>
    <x v="162"/>
    <x v="144"/>
    <x v="109"/>
    <x v="4"/>
    <x v="19"/>
    <x v="0"/>
    <x v="3"/>
    <m/>
    <s v=""/>
    <s v=""/>
  </r>
  <r>
    <x v="4"/>
    <d v="2025-03-21T00:00:00"/>
    <s v="Day 2"/>
    <x v="110"/>
    <x v="98"/>
    <x v="85"/>
    <x v="10"/>
    <x v="19"/>
    <x v="0"/>
    <x v="0"/>
    <n v="148"/>
    <n v="16.600000000000001"/>
    <n v="16.600000000000001"/>
  </r>
  <r>
    <x v="4"/>
    <d v="2025-03-21T00:00:00"/>
    <s v="Day 2"/>
    <x v="110"/>
    <x v="98"/>
    <x v="85"/>
    <x v="10"/>
    <x v="19"/>
    <x v="0"/>
    <x v="11"/>
    <n v="144"/>
    <n v="38.6"/>
    <n v="38.6"/>
  </r>
  <r>
    <x v="4"/>
    <d v="2025-03-21T00:00:00"/>
    <s v="Day 2"/>
    <x v="104"/>
    <x v="93"/>
    <x v="79"/>
    <x v="2"/>
    <x v="19"/>
    <x v="0"/>
    <x v="9"/>
    <n v="57"/>
    <n v="2.9"/>
    <n v="2.9"/>
  </r>
  <r>
    <x v="4"/>
    <d v="2025-03-21T00:00:00"/>
    <s v="Day 2"/>
    <x v="106"/>
    <x v="95"/>
    <x v="81"/>
    <x v="2"/>
    <x v="19"/>
    <x v="0"/>
    <x v="0"/>
    <n v="98"/>
    <n v="4"/>
    <n v="4"/>
  </r>
  <r>
    <x v="4"/>
    <d v="2025-03-21T00:00:00"/>
    <s v="Day 2"/>
    <x v="106"/>
    <x v="95"/>
    <x v="81"/>
    <x v="2"/>
    <x v="19"/>
    <x v="0"/>
    <x v="0"/>
    <n v="112"/>
    <n v="6.4"/>
    <n v="6.4"/>
  </r>
  <r>
    <x v="4"/>
    <d v="2025-03-21T00:00:00"/>
    <s v="Day 2"/>
    <x v="106"/>
    <x v="95"/>
    <x v="81"/>
    <x v="2"/>
    <x v="19"/>
    <x v="0"/>
    <x v="9"/>
    <n v="69"/>
    <n v="4.5"/>
    <n v="4.5"/>
  </r>
  <r>
    <x v="4"/>
    <d v="2025-03-21T00:00:00"/>
    <s v="Day 2"/>
    <x v="106"/>
    <x v="95"/>
    <x v="81"/>
    <x v="2"/>
    <x v="19"/>
    <x v="0"/>
    <x v="9"/>
    <n v="56"/>
    <n v="2.8"/>
    <n v="2.8"/>
  </r>
  <r>
    <x v="4"/>
    <d v="2025-03-21T00:00:00"/>
    <s v="Day 2"/>
    <x v="106"/>
    <x v="95"/>
    <x v="81"/>
    <x v="2"/>
    <x v="19"/>
    <x v="0"/>
    <x v="10"/>
    <n v="97"/>
    <n v="10.8"/>
    <n v="10.8"/>
  </r>
  <r>
    <x v="4"/>
    <d v="2025-03-21T00:00:00"/>
    <s v="Day 2"/>
    <x v="163"/>
    <x v="145"/>
    <x v="110"/>
    <x v="3"/>
    <x v="19"/>
    <x v="0"/>
    <x v="11"/>
    <n v="195"/>
    <n v="99.2"/>
    <n v="99.2"/>
  </r>
  <r>
    <x v="4"/>
    <d v="2025-03-21T00:00:00"/>
    <s v="Day 2"/>
    <x v="161"/>
    <x v="143"/>
    <x v="108"/>
    <x v="4"/>
    <x v="19"/>
    <x v="0"/>
    <x v="4"/>
    <n v="130"/>
    <n v="29.1"/>
    <n v="29.1"/>
  </r>
  <r>
    <x v="4"/>
    <d v="2025-03-21T00:00:00"/>
    <s v="Day 2"/>
    <x v="161"/>
    <x v="143"/>
    <x v="108"/>
    <x v="4"/>
    <x v="19"/>
    <x v="0"/>
    <x v="9"/>
    <n v="68"/>
    <n v="4.4000000000000004"/>
    <n v="4.4000000000000004"/>
  </r>
  <r>
    <x v="4"/>
    <d v="2025-03-21T00:00:00"/>
    <s v="Day 2"/>
    <x v="161"/>
    <x v="143"/>
    <x v="108"/>
    <x v="4"/>
    <x v="19"/>
    <x v="0"/>
    <x v="1"/>
    <n v="110"/>
    <n v="5.2"/>
    <n v="5.2"/>
  </r>
  <r>
    <x v="4"/>
    <d v="2025-03-21T00:00:00"/>
    <s v="Day 2"/>
    <x v="105"/>
    <x v="94"/>
    <x v="80"/>
    <x v="2"/>
    <x v="10"/>
    <x v="0"/>
    <x v="0"/>
    <n v="103"/>
    <n v="4.8"/>
    <n v="4.8"/>
  </r>
  <r>
    <x v="4"/>
    <d v="2025-03-21T00:00:00"/>
    <s v="Day 2"/>
    <x v="164"/>
    <x v="146"/>
    <x v="41"/>
    <x v="0"/>
    <x v="19"/>
    <x v="0"/>
    <x v="0"/>
    <n v="74"/>
    <n v="1.5"/>
    <n v="1.5"/>
  </r>
  <r>
    <x v="4"/>
    <d v="2025-03-21T00:00:00"/>
    <s v="Day 2"/>
    <x v="164"/>
    <x v="146"/>
    <x v="41"/>
    <x v="0"/>
    <x v="19"/>
    <x v="1"/>
    <x v="3"/>
    <n v="53"/>
    <n v="1.5"/>
    <n v="1.5"/>
  </r>
  <r>
    <x v="4"/>
    <d v="2025-03-21T00:00:00"/>
    <s v="Day 2"/>
    <x v="111"/>
    <x v="99"/>
    <x v="82"/>
    <x v="0"/>
    <x v="19"/>
    <x v="0"/>
    <x v="0"/>
    <n v="76"/>
    <n v="1.7"/>
    <n v="1.7"/>
  </r>
  <r>
    <x v="4"/>
    <d v="2025-03-21T00:00:00"/>
    <s v="Day 2"/>
    <x v="114"/>
    <x v="102"/>
    <x v="32"/>
    <x v="0"/>
    <x v="6"/>
    <x v="0"/>
    <x v="0"/>
    <n v="82"/>
    <n v="2.2000000000000002"/>
    <n v="2.2000000000000002"/>
  </r>
  <r>
    <x v="4"/>
    <d v="2025-03-21T00:00:00"/>
    <s v="Day 2"/>
    <x v="114"/>
    <x v="102"/>
    <x v="32"/>
    <x v="0"/>
    <x v="6"/>
    <x v="0"/>
    <x v="2"/>
    <n v="71"/>
    <n v="1.3"/>
    <n v="1.3"/>
  </r>
  <r>
    <x v="4"/>
    <d v="2025-03-21T00:00:00"/>
    <s v="Day 2"/>
    <x v="112"/>
    <x v="100"/>
    <x v="86"/>
    <x v="11"/>
    <x v="19"/>
    <x v="0"/>
    <x v="3"/>
    <m/>
    <s v=""/>
    <s v=""/>
  </r>
  <r>
    <x v="4"/>
    <d v="2025-03-21T00:00:00"/>
    <s v="Day 2"/>
    <x v="165"/>
    <x v="147"/>
    <x v="111"/>
    <x v="9"/>
    <x v="19"/>
    <x v="0"/>
    <x v="3"/>
    <m/>
    <s v=""/>
    <s v=""/>
  </r>
  <r>
    <x v="4"/>
    <d v="2025-03-21T00:00:00"/>
    <s v="Day 2"/>
    <x v="146"/>
    <x v="130"/>
    <x v="36"/>
    <x v="9"/>
    <x v="8"/>
    <x v="0"/>
    <x v="3"/>
    <m/>
    <s v=""/>
    <s v=""/>
  </r>
  <r>
    <x v="4"/>
    <d v="2025-03-21T00:00:00"/>
    <s v="Day 2"/>
    <x v="48"/>
    <x v="41"/>
    <x v="36"/>
    <x v="2"/>
    <x v="8"/>
    <x v="0"/>
    <x v="0"/>
    <n v="87"/>
    <n v="2.7"/>
    <n v="2.7"/>
  </r>
  <r>
    <x v="4"/>
    <d v="2025-03-21T00:00:00"/>
    <s v="Day 2"/>
    <x v="48"/>
    <x v="41"/>
    <x v="36"/>
    <x v="2"/>
    <x v="8"/>
    <x v="0"/>
    <x v="0"/>
    <n v="95"/>
    <n v="3.6"/>
    <n v="3.6"/>
  </r>
  <r>
    <x v="4"/>
    <d v="2025-03-21T00:00:00"/>
    <s v="Day 2"/>
    <x v="145"/>
    <x v="129"/>
    <x v="101"/>
    <x v="2"/>
    <x v="8"/>
    <x v="1"/>
    <x v="3"/>
    <n v="54"/>
    <n v="1.6"/>
    <n v="1.6"/>
  </r>
  <r>
    <x v="4"/>
    <d v="2025-03-21T00:00:00"/>
    <s v="Day 2"/>
    <x v="145"/>
    <x v="129"/>
    <x v="101"/>
    <x v="2"/>
    <x v="8"/>
    <x v="0"/>
    <x v="4"/>
    <n v="147"/>
    <n v="42.9"/>
    <n v="42.9"/>
  </r>
  <r>
    <x v="4"/>
    <d v="2025-03-21T00:00:00"/>
    <s v="Day 2"/>
    <x v="103"/>
    <x v="92"/>
    <x v="78"/>
    <x v="2"/>
    <x v="8"/>
    <x v="0"/>
    <x v="0"/>
    <n v="116"/>
    <n v="7.2"/>
    <n v="7.2"/>
  </r>
  <r>
    <x v="4"/>
    <d v="2025-03-21T00:00:00"/>
    <s v="Day 2"/>
    <x v="108"/>
    <x v="97"/>
    <x v="83"/>
    <x v="3"/>
    <x v="8"/>
    <x v="0"/>
    <x v="9"/>
    <n v="74"/>
    <n v="5.3"/>
    <n v="5.3"/>
  </r>
  <r>
    <x v="4"/>
    <d v="2025-03-21T00:00:00"/>
    <s v="Day 2"/>
    <x v="47"/>
    <x v="37"/>
    <x v="39"/>
    <x v="4"/>
    <x v="8"/>
    <x v="0"/>
    <x v="9"/>
    <n v="56"/>
    <n v="2.8"/>
    <n v="2.8"/>
  </r>
  <r>
    <x v="4"/>
    <d v="2025-03-21T00:00:00"/>
    <s v="Day 2"/>
    <x v="47"/>
    <x v="37"/>
    <x v="39"/>
    <x v="4"/>
    <x v="8"/>
    <x v="0"/>
    <x v="0"/>
    <n v="118"/>
    <n v="7.6"/>
    <n v="7.6"/>
  </r>
  <r>
    <x v="4"/>
    <d v="2025-03-21T00:00:00"/>
    <s v="Day 2"/>
    <x v="47"/>
    <x v="37"/>
    <x v="39"/>
    <x v="4"/>
    <x v="8"/>
    <x v="0"/>
    <x v="7"/>
    <n v="67"/>
    <n v="5.5"/>
    <n v="5.5"/>
  </r>
  <r>
    <x v="4"/>
    <d v="2025-03-21T00:00:00"/>
    <s v="Day 2"/>
    <x v="47"/>
    <x v="37"/>
    <x v="39"/>
    <x v="4"/>
    <x v="8"/>
    <x v="0"/>
    <x v="0"/>
    <n v="96"/>
    <n v="3.8"/>
    <n v="3.8"/>
  </r>
  <r>
    <x v="4"/>
    <d v="2025-03-21T00:00:00"/>
    <s v="Day 2"/>
    <x v="144"/>
    <x v="128"/>
    <x v="34"/>
    <x v="2"/>
    <x v="8"/>
    <x v="0"/>
    <x v="4"/>
    <n v="125"/>
    <n v="25.8"/>
    <n v="25.8"/>
  </r>
  <r>
    <x v="4"/>
    <d v="2025-03-21T00:00:00"/>
    <s v="Day 2"/>
    <x v="144"/>
    <x v="128"/>
    <x v="34"/>
    <x v="2"/>
    <x v="8"/>
    <x v="0"/>
    <x v="4"/>
    <n v="125"/>
    <n v="25.8"/>
    <n v="25.8"/>
  </r>
  <r>
    <x v="4"/>
    <d v="2025-03-21T00:00:00"/>
    <s v="Day 2"/>
    <x v="46"/>
    <x v="40"/>
    <x v="38"/>
    <x v="2"/>
    <x v="8"/>
    <x v="0"/>
    <x v="0"/>
    <n v="100"/>
    <n v="4.3"/>
    <n v="4.3"/>
  </r>
  <r>
    <x v="4"/>
    <d v="2025-03-21T00:00:00"/>
    <s v="Day 2"/>
    <x v="46"/>
    <x v="40"/>
    <x v="38"/>
    <x v="2"/>
    <x v="8"/>
    <x v="0"/>
    <x v="0"/>
    <n v="99"/>
    <n v="4.2"/>
    <n v="4.2"/>
  </r>
  <r>
    <x v="4"/>
    <d v="2025-03-21T00:00:00"/>
    <s v="Day 2"/>
    <x v="46"/>
    <x v="40"/>
    <x v="38"/>
    <x v="2"/>
    <x v="8"/>
    <x v="0"/>
    <x v="1"/>
    <n v="79"/>
    <n v="1.6"/>
    <n v="1.6"/>
  </r>
  <r>
    <x v="4"/>
    <d v="2025-03-21T00:00:00"/>
    <s v="Day 2"/>
    <x v="125"/>
    <x v="112"/>
    <x v="92"/>
    <x v="4"/>
    <x v="7"/>
    <x v="0"/>
    <x v="0"/>
    <n v="154"/>
    <n v="19.100000000000001"/>
    <n v="19.100000000000001"/>
  </r>
  <r>
    <x v="4"/>
    <d v="2025-03-21T00:00:00"/>
    <s v="Day 2"/>
    <x v="119"/>
    <x v="107"/>
    <x v="91"/>
    <x v="4"/>
    <x v="7"/>
    <x v="0"/>
    <x v="3"/>
    <m/>
    <s v=""/>
    <s v=""/>
  </r>
  <r>
    <x v="4"/>
    <d v="2025-03-21T00:00:00"/>
    <s v="Day 2"/>
    <x v="126"/>
    <x v="113"/>
    <x v="89"/>
    <x v="2"/>
    <x v="7"/>
    <x v="0"/>
    <x v="9"/>
    <n v="68"/>
    <n v="4.4000000000000004"/>
    <n v="4.4000000000000004"/>
  </r>
  <r>
    <x v="4"/>
    <d v="2025-03-21T00:00:00"/>
    <s v="Day 2"/>
    <x v="126"/>
    <x v="113"/>
    <x v="89"/>
    <x v="2"/>
    <x v="7"/>
    <x v="0"/>
    <x v="9"/>
    <n v="60"/>
    <n v="3.2"/>
    <n v="3.2"/>
  </r>
  <r>
    <x v="4"/>
    <d v="2025-03-21T00:00:00"/>
    <s v="Day 2"/>
    <x v="126"/>
    <x v="113"/>
    <x v="89"/>
    <x v="2"/>
    <x v="7"/>
    <x v="0"/>
    <x v="9"/>
    <n v="58"/>
    <n v="3"/>
    <n v="3"/>
  </r>
  <r>
    <x v="4"/>
    <d v="2025-03-21T00:00:00"/>
    <s v="Day 2"/>
    <x v="126"/>
    <x v="113"/>
    <x v="89"/>
    <x v="2"/>
    <x v="7"/>
    <x v="0"/>
    <x v="9"/>
    <n v="50"/>
    <n v="2.1"/>
    <n v="2.1"/>
  </r>
  <r>
    <x v="4"/>
    <d v="2025-03-21T00:00:00"/>
    <s v="Day 2"/>
    <x v="126"/>
    <x v="113"/>
    <x v="89"/>
    <x v="2"/>
    <x v="7"/>
    <x v="0"/>
    <x v="10"/>
    <n v="115"/>
    <n v="19"/>
    <n v="19"/>
  </r>
  <r>
    <x v="4"/>
    <d v="2025-03-21T00:00:00"/>
    <s v="Day 2"/>
    <x v="167"/>
    <x v="149"/>
    <x v="90"/>
    <x v="3"/>
    <x v="7"/>
    <x v="0"/>
    <x v="9"/>
    <n v="67"/>
    <n v="4.2"/>
    <n v="4.2"/>
  </r>
  <r>
    <x v="4"/>
    <d v="2025-03-21T00:00:00"/>
    <s v="Day 2"/>
    <x v="124"/>
    <x v="111"/>
    <x v="62"/>
    <x v="2"/>
    <x v="7"/>
    <x v="0"/>
    <x v="4"/>
    <n v="155"/>
    <n v="50.6"/>
    <n v="50.6"/>
  </r>
  <r>
    <x v="4"/>
    <d v="2025-03-21T00:00:00"/>
    <s v="Day 2"/>
    <x v="122"/>
    <x v="109"/>
    <x v="50"/>
    <x v="4"/>
    <x v="7"/>
    <x v="0"/>
    <x v="0"/>
    <n v="109"/>
    <n v="5.8"/>
    <n v="5.8"/>
  </r>
  <r>
    <x v="4"/>
    <d v="2025-03-21T00:00:00"/>
    <s v="Day 2"/>
    <x v="120"/>
    <x v="108"/>
    <x v="88"/>
    <x v="4"/>
    <x v="7"/>
    <x v="0"/>
    <x v="10"/>
    <n v="105"/>
    <n v="14.1"/>
    <n v="14.1"/>
  </r>
  <r>
    <x v="4"/>
    <d v="2025-03-21T00:00:00"/>
    <s v="Day 2"/>
    <x v="118"/>
    <x v="106"/>
    <x v="90"/>
    <x v="0"/>
    <x v="7"/>
    <x v="0"/>
    <x v="3"/>
    <m/>
    <s v=""/>
    <s v=""/>
  </r>
  <r>
    <x v="4"/>
    <d v="2025-03-21T00:00:00"/>
    <s v="Day 2"/>
    <x v="116"/>
    <x v="104"/>
    <x v="88"/>
    <x v="9"/>
    <x v="7"/>
    <x v="0"/>
    <x v="0"/>
    <n v="98"/>
    <n v="4"/>
    <n v="4"/>
  </r>
  <r>
    <x v="4"/>
    <d v="2025-03-21T00:00:00"/>
    <s v="Day 2"/>
    <x v="116"/>
    <x v="104"/>
    <x v="88"/>
    <x v="9"/>
    <x v="7"/>
    <x v="0"/>
    <x v="7"/>
    <n v="65"/>
    <n v="5"/>
    <n v="5"/>
  </r>
  <r>
    <x v="4"/>
    <d v="2025-03-21T00:00:00"/>
    <s v="Day 2"/>
    <x v="166"/>
    <x v="148"/>
    <x v="112"/>
    <x v="1"/>
    <x v="21"/>
    <x v="0"/>
    <x v="3"/>
    <m/>
    <s v=""/>
    <s v=""/>
  </r>
  <r>
    <x v="4"/>
    <d v="2025-03-21T00:00:00"/>
    <s v="Day 2"/>
    <x v="168"/>
    <x v="150"/>
    <x v="113"/>
    <x v="4"/>
    <x v="21"/>
    <x v="0"/>
    <x v="3"/>
    <m/>
    <s v=""/>
    <s v=""/>
  </r>
  <r>
    <x v="5"/>
    <d v="2025-03-22T00:00:00"/>
    <s v="Day 3"/>
    <x v="128"/>
    <x v="114"/>
    <x v="93"/>
    <x v="3"/>
    <x v="1"/>
    <x v="0"/>
    <x v="3"/>
    <m/>
    <s v=""/>
    <s v=""/>
  </r>
  <r>
    <x v="5"/>
    <d v="2025-03-22T00:00:00"/>
    <s v="Day 3"/>
    <x v="131"/>
    <x v="117"/>
    <x v="94"/>
    <x v="2"/>
    <x v="1"/>
    <x v="0"/>
    <x v="0"/>
    <n v="102"/>
    <n v="4.5999999999999996"/>
    <n v="4.5999999999999996"/>
  </r>
  <r>
    <x v="5"/>
    <d v="2025-03-22T00:00:00"/>
    <s v="Day 3"/>
    <x v="131"/>
    <x v="117"/>
    <x v="94"/>
    <x v="2"/>
    <x v="1"/>
    <x v="0"/>
    <x v="0"/>
    <n v="114"/>
    <n v="6.8"/>
    <n v="6.8"/>
  </r>
  <r>
    <x v="5"/>
    <d v="2025-03-22T00:00:00"/>
    <s v="Day 3"/>
    <x v="130"/>
    <x v="116"/>
    <x v="65"/>
    <x v="2"/>
    <x v="1"/>
    <x v="0"/>
    <x v="0"/>
    <n v="90"/>
    <n v="3"/>
    <n v="3"/>
  </r>
  <r>
    <x v="5"/>
    <d v="2025-03-22T00:00:00"/>
    <s v="Day 3"/>
    <x v="130"/>
    <x v="116"/>
    <x v="65"/>
    <x v="2"/>
    <x v="1"/>
    <x v="0"/>
    <x v="4"/>
    <n v="169"/>
    <n v="66.400000000000006"/>
    <n v="66.400000000000006"/>
  </r>
  <r>
    <x v="5"/>
    <d v="2025-03-22T00:00:00"/>
    <s v="Day 3"/>
    <x v="133"/>
    <x v="119"/>
    <x v="41"/>
    <x v="3"/>
    <x v="1"/>
    <x v="0"/>
    <x v="9"/>
    <n v="77"/>
    <n v="5.8"/>
    <n v="5.8"/>
  </r>
  <r>
    <x v="5"/>
    <d v="2025-03-22T00:00:00"/>
    <s v="Day 3"/>
    <x v="133"/>
    <x v="119"/>
    <x v="41"/>
    <x v="3"/>
    <x v="1"/>
    <x v="0"/>
    <x v="2"/>
    <n v="75"/>
    <n v="1.5"/>
    <n v="1.5"/>
  </r>
  <r>
    <x v="5"/>
    <d v="2025-03-22T00:00:00"/>
    <s v="Day 3"/>
    <x v="129"/>
    <x v="115"/>
    <x v="93"/>
    <x v="2"/>
    <x v="1"/>
    <x v="0"/>
    <x v="9"/>
    <n v="65"/>
    <n v="3.9"/>
    <n v="3.9"/>
  </r>
  <r>
    <x v="5"/>
    <d v="2025-03-22T00:00:00"/>
    <s v="Day 3"/>
    <x v="129"/>
    <x v="115"/>
    <x v="93"/>
    <x v="2"/>
    <x v="1"/>
    <x v="0"/>
    <x v="1"/>
    <n v="77"/>
    <n v="1.5"/>
    <n v="1.5"/>
  </r>
  <r>
    <x v="5"/>
    <d v="2025-03-22T00:00:00"/>
    <s v="Day 3"/>
    <x v="0"/>
    <x v="0"/>
    <x v="0"/>
    <x v="0"/>
    <x v="0"/>
    <x v="0"/>
    <x v="3"/>
    <m/>
    <s v=""/>
    <s v=""/>
  </r>
  <r>
    <x v="5"/>
    <d v="2025-03-22T00:00:00"/>
    <s v="Day 3"/>
    <x v="1"/>
    <x v="1"/>
    <x v="1"/>
    <x v="1"/>
    <x v="1"/>
    <x v="0"/>
    <x v="3"/>
    <m/>
    <s v=""/>
    <s v=""/>
  </r>
  <r>
    <x v="5"/>
    <d v="2025-03-22T00:00:00"/>
    <s v="Day 3"/>
    <x v="132"/>
    <x v="118"/>
    <x v="53"/>
    <x v="3"/>
    <x v="1"/>
    <x v="0"/>
    <x v="3"/>
    <m/>
    <s v=""/>
    <s v=""/>
  </r>
  <r>
    <x v="5"/>
    <d v="2025-03-22T00:00:00"/>
    <s v="Day 3"/>
    <x v="3"/>
    <x v="3"/>
    <x v="3"/>
    <x v="2"/>
    <x v="1"/>
    <x v="0"/>
    <x v="3"/>
    <m/>
    <s v=""/>
    <s v=""/>
  </r>
  <r>
    <x v="5"/>
    <d v="2025-03-22T00:00:00"/>
    <s v="Day 3"/>
    <x v="5"/>
    <x v="5"/>
    <x v="4"/>
    <x v="4"/>
    <x v="2"/>
    <x v="0"/>
    <x v="0"/>
    <n v="139"/>
    <n v="13.4"/>
    <n v="13.4"/>
  </r>
  <r>
    <x v="5"/>
    <d v="2025-03-22T00:00:00"/>
    <s v="Day 3"/>
    <x v="13"/>
    <x v="13"/>
    <x v="6"/>
    <x v="4"/>
    <x v="2"/>
    <x v="0"/>
    <x v="0"/>
    <n v="90"/>
    <n v="3"/>
    <n v="3"/>
  </r>
  <r>
    <x v="5"/>
    <d v="2025-03-22T00:00:00"/>
    <s v="Day 3"/>
    <x v="13"/>
    <x v="13"/>
    <x v="6"/>
    <x v="4"/>
    <x v="2"/>
    <x v="0"/>
    <x v="1"/>
    <n v="104"/>
    <n v="4.2"/>
    <n v="4.2"/>
  </r>
  <r>
    <x v="5"/>
    <d v="2025-03-22T00:00:00"/>
    <s v="Day 3"/>
    <x v="10"/>
    <x v="10"/>
    <x v="9"/>
    <x v="1"/>
    <x v="4"/>
    <x v="0"/>
    <x v="3"/>
    <m/>
    <s v=""/>
    <s v=""/>
  </r>
  <r>
    <x v="5"/>
    <d v="2025-03-22T00:00:00"/>
    <s v="Day 3"/>
    <x v="12"/>
    <x v="12"/>
    <x v="6"/>
    <x v="0"/>
    <x v="2"/>
    <x v="0"/>
    <x v="3"/>
    <m/>
    <s v=""/>
    <s v=""/>
  </r>
  <r>
    <x v="5"/>
    <d v="2025-03-22T00:00:00"/>
    <s v="Day 3"/>
    <x v="7"/>
    <x v="7"/>
    <x v="6"/>
    <x v="5"/>
    <x v="2"/>
    <x v="0"/>
    <x v="3"/>
    <m/>
    <s v=""/>
    <s v=""/>
  </r>
  <r>
    <x v="5"/>
    <d v="2025-03-22T00:00:00"/>
    <s v="Day 3"/>
    <x v="135"/>
    <x v="121"/>
    <x v="8"/>
    <x v="5"/>
    <x v="2"/>
    <x v="0"/>
    <x v="3"/>
    <m/>
    <s v=""/>
    <s v=""/>
  </r>
  <r>
    <x v="5"/>
    <d v="2025-03-22T00:00:00"/>
    <s v="Day 3"/>
    <x v="8"/>
    <x v="8"/>
    <x v="7"/>
    <x v="3"/>
    <x v="2"/>
    <x v="0"/>
    <x v="3"/>
    <m/>
    <s v=""/>
    <s v=""/>
  </r>
  <r>
    <x v="5"/>
    <d v="2025-03-22T00:00:00"/>
    <s v="Day 3"/>
    <x v="9"/>
    <x v="9"/>
    <x v="8"/>
    <x v="4"/>
    <x v="2"/>
    <x v="0"/>
    <x v="3"/>
    <m/>
    <s v=""/>
    <s v=""/>
  </r>
  <r>
    <x v="5"/>
    <d v="2025-03-22T00:00:00"/>
    <s v="Day 3"/>
    <x v="134"/>
    <x v="120"/>
    <x v="95"/>
    <x v="10"/>
    <x v="19"/>
    <x v="0"/>
    <x v="3"/>
    <m/>
    <s v=""/>
    <s v=""/>
  </r>
  <r>
    <x v="5"/>
    <d v="2025-03-22T00:00:00"/>
    <s v="Day 3"/>
    <x v="17"/>
    <x v="17"/>
    <x v="13"/>
    <x v="4"/>
    <x v="8"/>
    <x v="0"/>
    <x v="0"/>
    <n v="99"/>
    <n v="4.2"/>
    <n v="4.2"/>
  </r>
  <r>
    <x v="5"/>
    <d v="2025-03-22T00:00:00"/>
    <s v="Day 3"/>
    <x v="17"/>
    <x v="17"/>
    <x v="13"/>
    <x v="4"/>
    <x v="8"/>
    <x v="0"/>
    <x v="0"/>
    <n v="108"/>
    <n v="5.6"/>
    <n v="5.6"/>
  </r>
  <r>
    <x v="5"/>
    <d v="2025-03-22T00:00:00"/>
    <s v="Day 3"/>
    <x v="17"/>
    <x v="17"/>
    <x v="13"/>
    <x v="4"/>
    <x v="8"/>
    <x v="0"/>
    <x v="0"/>
    <n v="107"/>
    <n v="5.5"/>
    <n v="5.5"/>
  </r>
  <r>
    <x v="5"/>
    <d v="2025-03-22T00:00:00"/>
    <s v="Day 3"/>
    <x v="17"/>
    <x v="17"/>
    <x v="13"/>
    <x v="4"/>
    <x v="8"/>
    <x v="0"/>
    <x v="4"/>
    <n v="153"/>
    <n v="48.6"/>
    <n v="48.6"/>
  </r>
  <r>
    <x v="5"/>
    <d v="2025-03-22T00:00:00"/>
    <s v="Day 3"/>
    <x v="15"/>
    <x v="15"/>
    <x v="11"/>
    <x v="7"/>
    <x v="6"/>
    <x v="0"/>
    <x v="2"/>
    <n v="81"/>
    <n v="1.9"/>
    <n v="1.9"/>
  </r>
  <r>
    <x v="5"/>
    <d v="2025-03-22T00:00:00"/>
    <s v="Day 3"/>
    <x v="40"/>
    <x v="35"/>
    <x v="32"/>
    <x v="3"/>
    <x v="6"/>
    <x v="0"/>
    <x v="3"/>
    <m/>
    <s v=""/>
    <s v=""/>
  </r>
  <r>
    <x v="5"/>
    <d v="2025-03-22T00:00:00"/>
    <s v="Day 3"/>
    <x v="136"/>
    <x v="122"/>
    <x v="18"/>
    <x v="4"/>
    <x v="6"/>
    <x v="0"/>
    <x v="3"/>
    <m/>
    <s v=""/>
    <s v=""/>
  </r>
  <r>
    <x v="5"/>
    <d v="2025-03-22T00:00:00"/>
    <s v="Day 3"/>
    <x v="137"/>
    <x v="123"/>
    <x v="13"/>
    <x v="5"/>
    <x v="8"/>
    <x v="0"/>
    <x v="3"/>
    <m/>
    <s v=""/>
    <s v=""/>
  </r>
  <r>
    <x v="5"/>
    <d v="2025-03-22T00:00:00"/>
    <s v="Day 3"/>
    <x v="21"/>
    <x v="21"/>
    <x v="16"/>
    <x v="4"/>
    <x v="6"/>
    <x v="0"/>
    <x v="3"/>
    <m/>
    <s v=""/>
    <s v=""/>
  </r>
  <r>
    <x v="5"/>
    <d v="2025-03-22T00:00:00"/>
    <s v="Day 3"/>
    <x v="37"/>
    <x v="22"/>
    <x v="29"/>
    <x v="2"/>
    <x v="6"/>
    <x v="0"/>
    <x v="3"/>
    <m/>
    <s v=""/>
    <s v=""/>
  </r>
  <r>
    <x v="5"/>
    <d v="2025-03-22T00:00:00"/>
    <s v="Day 3"/>
    <x v="25"/>
    <x v="24"/>
    <x v="20"/>
    <x v="9"/>
    <x v="11"/>
    <x v="0"/>
    <x v="4"/>
    <n v="158"/>
    <n v="53.8"/>
    <n v="53.8"/>
  </r>
  <r>
    <x v="5"/>
    <d v="2025-03-22T00:00:00"/>
    <s v="Day 3"/>
    <x v="25"/>
    <x v="24"/>
    <x v="20"/>
    <x v="9"/>
    <x v="11"/>
    <x v="0"/>
    <x v="4"/>
    <n v="125"/>
    <n v="25.8"/>
    <n v="25.8"/>
  </r>
  <r>
    <x v="5"/>
    <d v="2025-03-22T00:00:00"/>
    <s v="Day 3"/>
    <x v="26"/>
    <x v="25"/>
    <x v="21"/>
    <x v="2"/>
    <x v="11"/>
    <x v="0"/>
    <x v="4"/>
    <n v="187"/>
    <n v="91.3"/>
    <n v="91.3"/>
  </r>
  <r>
    <x v="5"/>
    <d v="2025-03-22T00:00:00"/>
    <s v="Day 3"/>
    <x v="27"/>
    <x v="26"/>
    <x v="20"/>
    <x v="10"/>
    <x v="11"/>
    <x v="0"/>
    <x v="0"/>
    <n v="115"/>
    <n v="7"/>
    <n v="7"/>
  </r>
  <r>
    <x v="5"/>
    <d v="2025-03-22T00:00:00"/>
    <s v="Day 3"/>
    <x v="31"/>
    <x v="30"/>
    <x v="24"/>
    <x v="4"/>
    <x v="11"/>
    <x v="0"/>
    <x v="0"/>
    <n v="81"/>
    <n v="2.1"/>
    <n v="2.1"/>
  </r>
  <r>
    <x v="5"/>
    <d v="2025-03-22T00:00:00"/>
    <s v="Day 3"/>
    <x v="31"/>
    <x v="30"/>
    <x v="24"/>
    <x v="4"/>
    <x v="11"/>
    <x v="0"/>
    <x v="4"/>
    <n v="125"/>
    <n v="25.8"/>
    <n v="25.8"/>
  </r>
  <r>
    <x v="5"/>
    <d v="2025-03-22T00:00:00"/>
    <s v="Day 3"/>
    <x v="31"/>
    <x v="30"/>
    <x v="24"/>
    <x v="4"/>
    <x v="11"/>
    <x v="0"/>
    <x v="0"/>
    <n v="99"/>
    <n v="4.2"/>
    <n v="4.2"/>
  </r>
  <r>
    <x v="5"/>
    <d v="2025-03-22T00:00:00"/>
    <s v="Day 3"/>
    <x v="31"/>
    <x v="30"/>
    <x v="24"/>
    <x v="4"/>
    <x v="11"/>
    <x v="0"/>
    <x v="7"/>
    <n v="59"/>
    <n v="3.7"/>
    <n v="3.7"/>
  </r>
  <r>
    <x v="5"/>
    <d v="2025-03-22T00:00:00"/>
    <s v="Day 3"/>
    <x v="31"/>
    <x v="30"/>
    <x v="24"/>
    <x v="4"/>
    <x v="11"/>
    <x v="0"/>
    <x v="0"/>
    <n v="111"/>
    <n v="6.2"/>
    <n v="6.2"/>
  </r>
  <r>
    <x v="5"/>
    <d v="2025-03-22T00:00:00"/>
    <s v="Day 3"/>
    <x v="28"/>
    <x v="27"/>
    <x v="22"/>
    <x v="2"/>
    <x v="11"/>
    <x v="0"/>
    <x v="0"/>
    <n v="89"/>
    <n v="2.9"/>
    <n v="2.9"/>
  </r>
  <r>
    <x v="5"/>
    <d v="2025-03-22T00:00:00"/>
    <s v="Day 3"/>
    <x v="28"/>
    <x v="27"/>
    <x v="22"/>
    <x v="2"/>
    <x v="11"/>
    <x v="0"/>
    <x v="0"/>
    <n v="133"/>
    <n v="11.5"/>
    <n v="11.5"/>
  </r>
  <r>
    <x v="5"/>
    <d v="2025-03-22T00:00:00"/>
    <s v="Day 3"/>
    <x v="30"/>
    <x v="29"/>
    <x v="20"/>
    <x v="2"/>
    <x v="11"/>
    <x v="0"/>
    <x v="0"/>
    <n v="94"/>
    <n v="3.5"/>
    <n v="3.5"/>
  </r>
  <r>
    <x v="5"/>
    <d v="2025-03-22T00:00:00"/>
    <s v="Day 3"/>
    <x v="30"/>
    <x v="29"/>
    <x v="20"/>
    <x v="2"/>
    <x v="11"/>
    <x v="0"/>
    <x v="0"/>
    <n v="113"/>
    <n v="6.6"/>
    <n v="6.6"/>
  </r>
  <r>
    <x v="5"/>
    <d v="2025-03-22T00:00:00"/>
    <s v="Day 3"/>
    <x v="30"/>
    <x v="29"/>
    <x v="20"/>
    <x v="2"/>
    <x v="11"/>
    <x v="0"/>
    <x v="0"/>
    <n v="75"/>
    <n v="1.6"/>
    <n v="1.6"/>
  </r>
  <r>
    <x v="5"/>
    <d v="2025-03-22T00:00:00"/>
    <s v="Day 3"/>
    <x v="30"/>
    <x v="29"/>
    <x v="20"/>
    <x v="2"/>
    <x v="11"/>
    <x v="0"/>
    <x v="0"/>
    <n v="148"/>
    <n v="16.600000000000001"/>
    <n v="16.600000000000001"/>
  </r>
  <r>
    <x v="5"/>
    <d v="2025-03-22T00:00:00"/>
    <s v="Day 3"/>
    <x v="30"/>
    <x v="29"/>
    <x v="20"/>
    <x v="2"/>
    <x v="11"/>
    <x v="0"/>
    <x v="0"/>
    <n v="113"/>
    <n v="6.6"/>
    <n v="6.6"/>
  </r>
  <r>
    <x v="5"/>
    <d v="2025-03-22T00:00:00"/>
    <s v="Day 3"/>
    <x v="30"/>
    <x v="29"/>
    <x v="20"/>
    <x v="2"/>
    <x v="11"/>
    <x v="0"/>
    <x v="0"/>
    <n v="125"/>
    <n v="9.3000000000000007"/>
    <n v="9.3000000000000007"/>
  </r>
  <r>
    <x v="5"/>
    <d v="2025-03-22T00:00:00"/>
    <s v="Day 3"/>
    <x v="139"/>
    <x v="124"/>
    <x v="96"/>
    <x v="4"/>
    <x v="11"/>
    <x v="0"/>
    <x v="0"/>
    <n v="122"/>
    <n v="8.6"/>
    <n v="8.6"/>
  </r>
  <r>
    <x v="5"/>
    <d v="2025-03-22T00:00:00"/>
    <s v="Day 3"/>
    <x v="139"/>
    <x v="124"/>
    <x v="96"/>
    <x v="4"/>
    <x v="11"/>
    <x v="0"/>
    <x v="0"/>
    <n v="105"/>
    <n v="5.0999999999999996"/>
    <n v="5.0999999999999996"/>
  </r>
  <r>
    <x v="5"/>
    <d v="2025-03-22T00:00:00"/>
    <s v="Day 3"/>
    <x v="139"/>
    <x v="124"/>
    <x v="96"/>
    <x v="4"/>
    <x v="11"/>
    <x v="3"/>
    <x v="3"/>
    <n v="41"/>
    <n v="0.9"/>
    <n v="0.9"/>
  </r>
  <r>
    <x v="5"/>
    <d v="2025-03-22T00:00:00"/>
    <s v="Day 3"/>
    <x v="138"/>
    <x v="22"/>
    <x v="39"/>
    <x v="2"/>
    <x v="11"/>
    <x v="0"/>
    <x v="0"/>
    <n v="103"/>
    <n v="4.8"/>
    <n v="4.8"/>
  </r>
  <r>
    <x v="5"/>
    <d v="2025-03-22T00:00:00"/>
    <s v="Day 3"/>
    <x v="138"/>
    <x v="22"/>
    <x v="39"/>
    <x v="2"/>
    <x v="11"/>
    <x v="0"/>
    <x v="2"/>
    <n v="85"/>
    <n v="2.2000000000000002"/>
    <n v="2.2000000000000002"/>
  </r>
  <r>
    <x v="5"/>
    <d v="2025-03-22T00:00:00"/>
    <s v="Day 3"/>
    <x v="24"/>
    <x v="23"/>
    <x v="19"/>
    <x v="8"/>
    <x v="11"/>
    <x v="0"/>
    <x v="3"/>
    <m/>
    <s v=""/>
    <s v=""/>
  </r>
  <r>
    <x v="5"/>
    <d v="2025-03-22T00:00:00"/>
    <s v="Day 3"/>
    <x v="39"/>
    <x v="34"/>
    <x v="31"/>
    <x v="2"/>
    <x v="13"/>
    <x v="0"/>
    <x v="0"/>
    <n v="104"/>
    <n v="5"/>
    <n v="5"/>
  </r>
  <r>
    <x v="5"/>
    <d v="2025-03-22T00:00:00"/>
    <s v="Day 3"/>
    <x v="140"/>
    <x v="125"/>
    <x v="97"/>
    <x v="6"/>
    <x v="13"/>
    <x v="2"/>
    <x v="3"/>
    <n v="36"/>
    <n v="1.5"/>
    <n v="1.5"/>
  </r>
  <r>
    <x v="5"/>
    <d v="2025-03-22T00:00:00"/>
    <s v="Day 3"/>
    <x v="141"/>
    <x v="126"/>
    <x v="98"/>
    <x v="6"/>
    <x v="10"/>
    <x v="0"/>
    <x v="3"/>
    <m/>
    <s v=""/>
    <s v=""/>
  </r>
  <r>
    <x v="5"/>
    <d v="2025-03-22T00:00:00"/>
    <s v="Day 3"/>
    <x v="142"/>
    <x v="22"/>
    <x v="99"/>
    <x v="2"/>
    <x v="13"/>
    <x v="0"/>
    <x v="3"/>
    <m/>
    <s v=""/>
    <s v=""/>
  </r>
  <r>
    <x v="5"/>
    <d v="2025-03-22T00:00:00"/>
    <s v="Day 3"/>
    <x v="35"/>
    <x v="22"/>
    <x v="27"/>
    <x v="4"/>
    <x v="13"/>
    <x v="0"/>
    <x v="3"/>
    <m/>
    <s v=""/>
    <s v=""/>
  </r>
  <r>
    <x v="5"/>
    <d v="2025-03-22T00:00:00"/>
    <s v="Day 3"/>
    <x v="33"/>
    <x v="31"/>
    <x v="25"/>
    <x v="4"/>
    <x v="12"/>
    <x v="0"/>
    <x v="3"/>
    <m/>
    <s v=""/>
    <s v=""/>
  </r>
  <r>
    <x v="5"/>
    <d v="2025-03-22T00:00:00"/>
    <s v="Day 3"/>
    <x v="34"/>
    <x v="20"/>
    <x v="26"/>
    <x v="1"/>
    <x v="13"/>
    <x v="0"/>
    <x v="3"/>
    <m/>
    <s v=""/>
    <s v=""/>
  </r>
  <r>
    <x v="5"/>
    <d v="2025-03-22T00:00:00"/>
    <s v="Day 3"/>
    <x v="38"/>
    <x v="33"/>
    <x v="30"/>
    <x v="3"/>
    <x v="13"/>
    <x v="0"/>
    <x v="3"/>
    <m/>
    <s v=""/>
    <s v=""/>
  </r>
  <r>
    <x v="5"/>
    <d v="2025-03-22T00:00:00"/>
    <s v="Day 3"/>
    <x v="143"/>
    <x v="127"/>
    <x v="100"/>
    <x v="4"/>
    <x v="13"/>
    <x v="0"/>
    <x v="3"/>
    <m/>
    <s v=""/>
    <s v=""/>
  </r>
  <r>
    <x v="5"/>
    <d v="2025-03-22T00:00:00"/>
    <s v="Day 3"/>
    <x v="47"/>
    <x v="37"/>
    <x v="39"/>
    <x v="4"/>
    <x v="8"/>
    <x v="0"/>
    <x v="1"/>
    <n v="143"/>
    <n v="12.9"/>
    <n v="12.9"/>
  </r>
  <r>
    <x v="5"/>
    <d v="2025-03-22T00:00:00"/>
    <s v="Day 3"/>
    <x v="47"/>
    <x v="37"/>
    <x v="39"/>
    <x v="4"/>
    <x v="8"/>
    <x v="0"/>
    <x v="11"/>
    <n v="154"/>
    <n v="47.6"/>
    <n v="47.6"/>
  </r>
  <r>
    <x v="5"/>
    <d v="2025-03-22T00:00:00"/>
    <s v="Day 3"/>
    <x v="145"/>
    <x v="129"/>
    <x v="101"/>
    <x v="2"/>
    <x v="8"/>
    <x v="0"/>
    <x v="4"/>
    <n v="150"/>
    <n v="45.7"/>
    <n v="45.7"/>
  </r>
  <r>
    <x v="5"/>
    <d v="2025-03-22T00:00:00"/>
    <s v="Day 3"/>
    <x v="145"/>
    <x v="129"/>
    <x v="101"/>
    <x v="2"/>
    <x v="8"/>
    <x v="0"/>
    <x v="0"/>
    <n v="105"/>
    <n v="5.0999999999999996"/>
    <n v="5.0999999999999996"/>
  </r>
  <r>
    <x v="5"/>
    <d v="2025-03-22T00:00:00"/>
    <s v="Day 3"/>
    <x v="144"/>
    <x v="128"/>
    <x v="34"/>
    <x v="2"/>
    <x v="8"/>
    <x v="0"/>
    <x v="4"/>
    <n v="115"/>
    <n v="19.399999999999999"/>
    <n v="19.399999999999999"/>
  </r>
  <r>
    <x v="5"/>
    <d v="2025-03-22T00:00:00"/>
    <s v="Day 3"/>
    <x v="46"/>
    <x v="40"/>
    <x v="38"/>
    <x v="2"/>
    <x v="8"/>
    <x v="0"/>
    <x v="4"/>
    <n v="170"/>
    <n v="67.7"/>
    <n v="67.7"/>
  </r>
  <r>
    <x v="5"/>
    <d v="2025-03-22T00:00:00"/>
    <s v="Day 3"/>
    <x v="108"/>
    <x v="97"/>
    <x v="83"/>
    <x v="3"/>
    <x v="8"/>
    <x v="0"/>
    <x v="0"/>
    <n v="147"/>
    <n v="16.2"/>
    <n v="16.2"/>
  </r>
  <r>
    <x v="5"/>
    <d v="2025-03-22T00:00:00"/>
    <s v="Day 3"/>
    <x v="108"/>
    <x v="97"/>
    <x v="83"/>
    <x v="3"/>
    <x v="8"/>
    <x v="0"/>
    <x v="0"/>
    <n v="92"/>
    <n v="3.3"/>
    <n v="3.3"/>
  </r>
  <r>
    <x v="5"/>
    <d v="2025-03-22T00:00:00"/>
    <s v="Day 3"/>
    <x v="108"/>
    <x v="97"/>
    <x v="83"/>
    <x v="3"/>
    <x v="8"/>
    <x v="0"/>
    <x v="0"/>
    <n v="114"/>
    <n v="6.8"/>
    <n v="6.8"/>
  </r>
  <r>
    <x v="5"/>
    <d v="2025-03-22T00:00:00"/>
    <s v="Day 3"/>
    <x v="48"/>
    <x v="41"/>
    <x v="36"/>
    <x v="2"/>
    <x v="8"/>
    <x v="0"/>
    <x v="0"/>
    <n v="100"/>
    <n v="4.3"/>
    <n v="4.3"/>
  </r>
  <r>
    <x v="5"/>
    <d v="2025-03-22T00:00:00"/>
    <s v="Day 3"/>
    <x v="103"/>
    <x v="92"/>
    <x v="78"/>
    <x v="2"/>
    <x v="8"/>
    <x v="0"/>
    <x v="3"/>
    <m/>
    <s v=""/>
    <s v=""/>
  </r>
  <r>
    <x v="5"/>
    <d v="2025-03-22T00:00:00"/>
    <s v="Day 3"/>
    <x v="146"/>
    <x v="130"/>
    <x v="36"/>
    <x v="9"/>
    <x v="8"/>
    <x v="0"/>
    <x v="3"/>
    <m/>
    <s v=""/>
    <s v=""/>
  </r>
  <r>
    <x v="5"/>
    <d v="2025-03-22T00:00:00"/>
    <s v="Day 3"/>
    <x v="109"/>
    <x v="43"/>
    <x v="84"/>
    <x v="4"/>
    <x v="10"/>
    <x v="0"/>
    <x v="0"/>
    <n v="151"/>
    <n v="17.8"/>
    <n v="17.8"/>
  </r>
  <r>
    <x v="5"/>
    <d v="2025-03-22T00:00:00"/>
    <s v="Day 3"/>
    <x v="49"/>
    <x v="42"/>
    <x v="40"/>
    <x v="4"/>
    <x v="10"/>
    <x v="0"/>
    <x v="11"/>
    <n v="67"/>
    <n v="3.6"/>
    <n v="3.6"/>
  </r>
  <r>
    <x v="5"/>
    <d v="2025-03-22T00:00:00"/>
    <s v="Day 3"/>
    <x v="149"/>
    <x v="39"/>
    <x v="34"/>
    <x v="4"/>
    <x v="10"/>
    <x v="0"/>
    <x v="0"/>
    <n v="99"/>
    <n v="4.2"/>
    <n v="4.2"/>
  </r>
  <r>
    <x v="5"/>
    <d v="2025-03-22T00:00:00"/>
    <s v="Day 3"/>
    <x v="149"/>
    <x v="39"/>
    <x v="34"/>
    <x v="4"/>
    <x v="10"/>
    <x v="0"/>
    <x v="0"/>
    <n v="146"/>
    <n v="15.9"/>
    <n v="15.9"/>
  </r>
  <r>
    <x v="5"/>
    <d v="2025-03-22T00:00:00"/>
    <s v="Day 3"/>
    <x v="148"/>
    <x v="132"/>
    <x v="102"/>
    <x v="4"/>
    <x v="10"/>
    <x v="0"/>
    <x v="0"/>
    <n v="105"/>
    <n v="5.0999999999999996"/>
    <n v="5.0999999999999996"/>
  </r>
  <r>
    <x v="5"/>
    <d v="2025-03-22T00:00:00"/>
    <s v="Day 3"/>
    <x v="54"/>
    <x v="47"/>
    <x v="45"/>
    <x v="4"/>
    <x v="10"/>
    <x v="0"/>
    <x v="11"/>
    <n v="141"/>
    <n v="36.200000000000003"/>
    <n v="36.200000000000003"/>
  </r>
  <r>
    <x v="5"/>
    <d v="2025-03-22T00:00:00"/>
    <s v="Day 3"/>
    <x v="53"/>
    <x v="46"/>
    <x v="44"/>
    <x v="2"/>
    <x v="10"/>
    <x v="0"/>
    <x v="0"/>
    <n v="92"/>
    <n v="3.3"/>
    <n v="3.3"/>
  </r>
  <r>
    <x v="5"/>
    <d v="2025-03-22T00:00:00"/>
    <s v="Day 3"/>
    <x v="53"/>
    <x v="46"/>
    <x v="44"/>
    <x v="2"/>
    <x v="10"/>
    <x v="0"/>
    <x v="11"/>
    <n v="150"/>
    <n v="43.9"/>
    <n v="43.9"/>
  </r>
  <r>
    <x v="5"/>
    <d v="2025-03-22T00:00:00"/>
    <s v="Day 3"/>
    <x v="53"/>
    <x v="46"/>
    <x v="44"/>
    <x v="2"/>
    <x v="10"/>
    <x v="0"/>
    <x v="0"/>
    <n v="85"/>
    <n v="2.5"/>
    <n v="2.5"/>
  </r>
  <r>
    <x v="5"/>
    <d v="2025-03-22T00:00:00"/>
    <s v="Day 3"/>
    <x v="53"/>
    <x v="46"/>
    <x v="44"/>
    <x v="2"/>
    <x v="10"/>
    <x v="0"/>
    <x v="4"/>
    <n v="118"/>
    <n v="21.5"/>
    <n v="21.5"/>
  </r>
  <r>
    <x v="5"/>
    <d v="2025-03-22T00:00:00"/>
    <s v="Day 3"/>
    <x v="53"/>
    <x v="46"/>
    <x v="44"/>
    <x v="2"/>
    <x v="10"/>
    <x v="0"/>
    <x v="7"/>
    <n v="74"/>
    <n v="7.4"/>
    <n v="7.4"/>
  </r>
  <r>
    <x v="5"/>
    <d v="2025-03-22T00:00:00"/>
    <s v="Day 3"/>
    <x v="53"/>
    <x v="46"/>
    <x v="44"/>
    <x v="2"/>
    <x v="10"/>
    <x v="0"/>
    <x v="4"/>
    <n v="161"/>
    <n v="57"/>
    <n v="57"/>
  </r>
  <r>
    <x v="5"/>
    <d v="2025-03-22T00:00:00"/>
    <s v="Day 3"/>
    <x v="147"/>
    <x v="131"/>
    <x v="102"/>
    <x v="4"/>
    <x v="10"/>
    <x v="4"/>
    <x v="3"/>
    <n v="60"/>
    <n v="2.7"/>
    <n v="2.7"/>
  </r>
  <r>
    <x v="5"/>
    <d v="2025-03-22T00:00:00"/>
    <s v="Day 3"/>
    <x v="113"/>
    <x v="101"/>
    <x v="87"/>
    <x v="1"/>
    <x v="10"/>
    <x v="0"/>
    <x v="0"/>
    <n v="108"/>
    <n v="5.6"/>
    <n v="5.6"/>
  </r>
  <r>
    <x v="5"/>
    <d v="2025-03-22T00:00:00"/>
    <s v="Day 3"/>
    <x v="55"/>
    <x v="48"/>
    <x v="43"/>
    <x v="3"/>
    <x v="10"/>
    <x v="0"/>
    <x v="3"/>
    <m/>
    <s v=""/>
    <s v=""/>
  </r>
  <r>
    <x v="5"/>
    <d v="2025-03-22T00:00:00"/>
    <s v="Day 3"/>
    <x v="56"/>
    <x v="49"/>
    <x v="43"/>
    <x v="0"/>
    <x v="10"/>
    <x v="0"/>
    <x v="3"/>
    <m/>
    <s v=""/>
    <s v=""/>
  </r>
  <r>
    <x v="5"/>
    <d v="2025-03-22T00:00:00"/>
    <s v="Day 3"/>
    <x v="57"/>
    <x v="50"/>
    <x v="46"/>
    <x v="11"/>
    <x v="10"/>
    <x v="0"/>
    <x v="3"/>
    <m/>
    <s v=""/>
    <s v=""/>
  </r>
  <r>
    <x v="5"/>
    <d v="2025-03-22T00:00:00"/>
    <s v="Day 3"/>
    <x v="63"/>
    <x v="56"/>
    <x v="50"/>
    <x v="2"/>
    <x v="14"/>
    <x v="0"/>
    <x v="0"/>
    <n v="84"/>
    <n v="2.4"/>
    <n v="2.4"/>
  </r>
  <r>
    <x v="5"/>
    <d v="2025-03-22T00:00:00"/>
    <s v="Day 3"/>
    <x v="63"/>
    <x v="56"/>
    <x v="50"/>
    <x v="2"/>
    <x v="14"/>
    <x v="0"/>
    <x v="0"/>
    <n v="84"/>
    <n v="2.4"/>
    <n v="2.4"/>
  </r>
  <r>
    <x v="5"/>
    <d v="2025-03-22T00:00:00"/>
    <s v="Day 3"/>
    <x v="63"/>
    <x v="56"/>
    <x v="50"/>
    <x v="2"/>
    <x v="14"/>
    <x v="0"/>
    <x v="0"/>
    <n v="124"/>
    <n v="9.1"/>
    <n v="9.1"/>
  </r>
  <r>
    <x v="5"/>
    <d v="2025-03-22T00:00:00"/>
    <s v="Day 3"/>
    <x v="63"/>
    <x v="56"/>
    <x v="50"/>
    <x v="2"/>
    <x v="14"/>
    <x v="0"/>
    <x v="0"/>
    <n v="88"/>
    <n v="2.8"/>
    <n v="2.8"/>
  </r>
  <r>
    <x v="5"/>
    <d v="2025-03-22T00:00:00"/>
    <s v="Day 3"/>
    <x v="63"/>
    <x v="56"/>
    <x v="50"/>
    <x v="2"/>
    <x v="14"/>
    <x v="0"/>
    <x v="0"/>
    <n v="132"/>
    <n v="11.2"/>
    <n v="11.2"/>
  </r>
  <r>
    <x v="5"/>
    <d v="2025-03-22T00:00:00"/>
    <s v="Day 3"/>
    <x v="63"/>
    <x v="56"/>
    <x v="50"/>
    <x v="2"/>
    <x v="14"/>
    <x v="0"/>
    <x v="0"/>
    <n v="107"/>
    <n v="5.5"/>
    <n v="5.5"/>
  </r>
  <r>
    <x v="5"/>
    <d v="2025-03-22T00:00:00"/>
    <s v="Day 3"/>
    <x v="66"/>
    <x v="58"/>
    <x v="53"/>
    <x v="2"/>
    <x v="14"/>
    <x v="0"/>
    <x v="4"/>
    <n v="122"/>
    <n v="23.9"/>
    <n v="23.9"/>
  </r>
  <r>
    <x v="5"/>
    <d v="2025-03-22T00:00:00"/>
    <s v="Day 3"/>
    <x v="67"/>
    <x v="59"/>
    <x v="48"/>
    <x v="2"/>
    <x v="14"/>
    <x v="0"/>
    <x v="3"/>
    <m/>
    <s v=""/>
    <s v=""/>
  </r>
  <r>
    <x v="5"/>
    <d v="2025-03-22T00:00:00"/>
    <s v="Day 3"/>
    <x v="150"/>
    <x v="133"/>
    <x v="103"/>
    <x v="3"/>
    <x v="17"/>
    <x v="0"/>
    <x v="3"/>
    <m/>
    <s v=""/>
    <s v=""/>
  </r>
  <r>
    <x v="5"/>
    <d v="2025-03-22T00:00:00"/>
    <s v="Day 3"/>
    <x v="59"/>
    <x v="52"/>
    <x v="48"/>
    <x v="9"/>
    <x v="14"/>
    <x v="0"/>
    <x v="3"/>
    <m/>
    <s v=""/>
    <s v=""/>
  </r>
  <r>
    <x v="5"/>
    <d v="2025-03-22T00:00:00"/>
    <s v="Day 3"/>
    <x v="60"/>
    <x v="53"/>
    <x v="49"/>
    <x v="0"/>
    <x v="17"/>
    <x v="0"/>
    <x v="3"/>
    <m/>
    <s v=""/>
    <s v=""/>
  </r>
  <r>
    <x v="5"/>
    <d v="2025-03-22T00:00:00"/>
    <s v="Day 3"/>
    <x v="58"/>
    <x v="51"/>
    <x v="47"/>
    <x v="9"/>
    <x v="17"/>
    <x v="0"/>
    <x v="3"/>
    <m/>
    <s v=""/>
    <s v=""/>
  </r>
  <r>
    <x v="5"/>
    <d v="2025-03-22T00:00:00"/>
    <s v="Day 3"/>
    <x v="65"/>
    <x v="57"/>
    <x v="52"/>
    <x v="2"/>
    <x v="14"/>
    <x v="0"/>
    <x v="3"/>
    <m/>
    <s v=""/>
    <s v=""/>
  </r>
  <r>
    <x v="5"/>
    <d v="2025-03-22T00:00:00"/>
    <s v="Day 3"/>
    <x v="71"/>
    <x v="63"/>
    <x v="54"/>
    <x v="3"/>
    <x v="9"/>
    <x v="0"/>
    <x v="0"/>
    <n v="93"/>
    <n v="3.4"/>
    <n v="3.4"/>
  </r>
  <r>
    <x v="5"/>
    <d v="2025-03-22T00:00:00"/>
    <s v="Day 3"/>
    <x v="71"/>
    <x v="63"/>
    <x v="54"/>
    <x v="3"/>
    <x v="9"/>
    <x v="0"/>
    <x v="4"/>
    <n v="138"/>
    <n v="35.200000000000003"/>
    <n v="35.200000000000003"/>
  </r>
  <r>
    <x v="5"/>
    <d v="2025-03-22T00:00:00"/>
    <s v="Day 3"/>
    <x v="73"/>
    <x v="65"/>
    <x v="54"/>
    <x v="4"/>
    <x v="9"/>
    <x v="0"/>
    <x v="0"/>
    <n v="136"/>
    <n v="12.4"/>
    <n v="12.4"/>
  </r>
  <r>
    <x v="5"/>
    <d v="2025-03-22T00:00:00"/>
    <s v="Day 3"/>
    <x v="73"/>
    <x v="65"/>
    <x v="54"/>
    <x v="4"/>
    <x v="9"/>
    <x v="0"/>
    <x v="0"/>
    <n v="145"/>
    <n v="15.5"/>
    <n v="15.5"/>
  </r>
  <r>
    <x v="5"/>
    <d v="2025-03-22T00:00:00"/>
    <s v="Day 3"/>
    <x v="73"/>
    <x v="65"/>
    <x v="54"/>
    <x v="4"/>
    <x v="9"/>
    <x v="0"/>
    <x v="11"/>
    <n v="161"/>
    <n v="54.7"/>
    <n v="54.7"/>
  </r>
  <r>
    <x v="5"/>
    <d v="2025-03-22T00:00:00"/>
    <s v="Day 3"/>
    <x v="76"/>
    <x v="68"/>
    <x v="54"/>
    <x v="3"/>
    <x v="9"/>
    <x v="0"/>
    <x v="4"/>
    <n v="144"/>
    <n v="40.200000000000003"/>
    <n v="40.200000000000003"/>
  </r>
  <r>
    <x v="5"/>
    <d v="2025-03-22T00:00:00"/>
    <s v="Day 3"/>
    <x v="76"/>
    <x v="68"/>
    <x v="54"/>
    <x v="3"/>
    <x v="9"/>
    <x v="0"/>
    <x v="0"/>
    <n v="99"/>
    <n v="4.2"/>
    <n v="4.2"/>
  </r>
  <r>
    <x v="5"/>
    <d v="2025-03-22T00:00:00"/>
    <s v="Day 3"/>
    <x v="76"/>
    <x v="68"/>
    <x v="54"/>
    <x v="3"/>
    <x v="9"/>
    <x v="0"/>
    <x v="0"/>
    <n v="114"/>
    <n v="6.8"/>
    <n v="6.8"/>
  </r>
  <r>
    <x v="5"/>
    <d v="2025-03-22T00:00:00"/>
    <s v="Day 3"/>
    <x v="76"/>
    <x v="68"/>
    <x v="54"/>
    <x v="3"/>
    <x v="9"/>
    <x v="0"/>
    <x v="4"/>
    <n v="132"/>
    <n v="30.6"/>
    <n v="30.6"/>
  </r>
  <r>
    <x v="5"/>
    <d v="2025-03-22T00:00:00"/>
    <s v="Day 3"/>
    <x v="70"/>
    <x v="62"/>
    <x v="56"/>
    <x v="4"/>
    <x v="9"/>
    <x v="0"/>
    <x v="0"/>
    <n v="107"/>
    <n v="5.5"/>
    <n v="5.5"/>
  </r>
  <r>
    <x v="5"/>
    <d v="2025-03-22T00:00:00"/>
    <s v="Day 3"/>
    <x v="70"/>
    <x v="62"/>
    <x v="56"/>
    <x v="4"/>
    <x v="9"/>
    <x v="0"/>
    <x v="0"/>
    <n v="123"/>
    <n v="8.8000000000000007"/>
    <n v="8.8000000000000007"/>
  </r>
  <r>
    <x v="5"/>
    <d v="2025-03-22T00:00:00"/>
    <s v="Day 3"/>
    <x v="70"/>
    <x v="62"/>
    <x v="56"/>
    <x v="4"/>
    <x v="9"/>
    <x v="0"/>
    <x v="4"/>
    <n v="183"/>
    <n v="85.3"/>
    <n v="85.3"/>
  </r>
  <r>
    <x v="5"/>
    <d v="2025-03-22T00:00:00"/>
    <s v="Day 3"/>
    <x v="70"/>
    <x v="62"/>
    <x v="56"/>
    <x v="4"/>
    <x v="9"/>
    <x v="0"/>
    <x v="11"/>
    <n v="163"/>
    <n v="56.8"/>
    <n v="56.8"/>
  </r>
  <r>
    <x v="5"/>
    <d v="2025-03-22T00:00:00"/>
    <s v="Day 3"/>
    <x v="151"/>
    <x v="134"/>
    <x v="1"/>
    <x v="1"/>
    <x v="9"/>
    <x v="0"/>
    <x v="0"/>
    <n v="86"/>
    <n v="2.6"/>
    <n v="2.6"/>
  </r>
  <r>
    <x v="5"/>
    <d v="2025-03-22T00:00:00"/>
    <s v="Day 3"/>
    <x v="152"/>
    <x v="135"/>
    <x v="57"/>
    <x v="1"/>
    <x v="9"/>
    <x v="0"/>
    <x v="0"/>
    <n v="122"/>
    <n v="8.6"/>
    <n v="8.6"/>
  </r>
  <r>
    <x v="5"/>
    <d v="2025-03-22T00:00:00"/>
    <s v="Day 3"/>
    <x v="68"/>
    <x v="60"/>
    <x v="54"/>
    <x v="1"/>
    <x v="9"/>
    <x v="0"/>
    <x v="1"/>
    <n v="89"/>
    <n v="2.5"/>
    <n v="2.5"/>
  </r>
  <r>
    <x v="5"/>
    <d v="2025-03-22T00:00:00"/>
    <s v="Day 3"/>
    <x v="153"/>
    <x v="136"/>
    <x v="104"/>
    <x v="4"/>
    <x v="9"/>
    <x v="0"/>
    <x v="3"/>
    <m/>
    <s v=""/>
    <s v=""/>
  </r>
  <r>
    <x v="5"/>
    <d v="2025-03-22T00:00:00"/>
    <s v="Day 3"/>
    <x v="72"/>
    <x v="64"/>
    <x v="57"/>
    <x v="2"/>
    <x v="9"/>
    <x v="0"/>
    <x v="3"/>
    <m/>
    <s v=""/>
    <s v=""/>
  </r>
  <r>
    <x v="5"/>
    <d v="2025-03-22T00:00:00"/>
    <s v="Day 3"/>
    <x v="154"/>
    <x v="97"/>
    <x v="105"/>
    <x v="4"/>
    <x v="3"/>
    <x v="0"/>
    <x v="11"/>
    <n v="138"/>
    <n v="33.799999999999997"/>
    <n v="33.799999999999997"/>
  </r>
  <r>
    <x v="5"/>
    <d v="2025-03-22T00:00:00"/>
    <s v="Day 3"/>
    <x v="154"/>
    <x v="97"/>
    <x v="105"/>
    <x v="4"/>
    <x v="3"/>
    <x v="0"/>
    <x v="9"/>
    <n v="59"/>
    <n v="3.1"/>
    <n v="3.1"/>
  </r>
  <r>
    <x v="5"/>
    <d v="2025-03-22T00:00:00"/>
    <s v="Day 3"/>
    <x v="154"/>
    <x v="97"/>
    <x v="105"/>
    <x v="4"/>
    <x v="3"/>
    <x v="0"/>
    <x v="9"/>
    <n v="67"/>
    <n v="4.2"/>
    <n v="4.2"/>
  </r>
  <r>
    <x v="5"/>
    <d v="2025-03-22T00:00:00"/>
    <s v="Day 3"/>
    <x v="154"/>
    <x v="97"/>
    <x v="105"/>
    <x v="4"/>
    <x v="3"/>
    <x v="0"/>
    <x v="11"/>
    <n v="127"/>
    <n v="26.1"/>
    <n v="26.1"/>
  </r>
  <r>
    <x v="5"/>
    <d v="2025-03-22T00:00:00"/>
    <s v="Day 3"/>
    <x v="80"/>
    <x v="71"/>
    <x v="63"/>
    <x v="4"/>
    <x v="10"/>
    <x v="0"/>
    <x v="7"/>
    <n v="69"/>
    <n v="6"/>
    <n v="6"/>
  </r>
  <r>
    <x v="5"/>
    <d v="2025-03-22T00:00:00"/>
    <s v="Day 3"/>
    <x v="80"/>
    <x v="71"/>
    <x v="63"/>
    <x v="4"/>
    <x v="10"/>
    <x v="0"/>
    <x v="7"/>
    <n v="67"/>
    <n v="5.5"/>
    <n v="5.5"/>
  </r>
  <r>
    <x v="5"/>
    <d v="2025-03-22T00:00:00"/>
    <s v="Day 3"/>
    <x v="80"/>
    <x v="71"/>
    <x v="63"/>
    <x v="4"/>
    <x v="10"/>
    <x v="0"/>
    <x v="7"/>
    <n v="59"/>
    <n v="3.7"/>
    <n v="3.7"/>
  </r>
  <r>
    <x v="5"/>
    <d v="2025-03-22T00:00:00"/>
    <s v="Day 3"/>
    <x v="80"/>
    <x v="71"/>
    <x v="63"/>
    <x v="4"/>
    <x v="10"/>
    <x v="0"/>
    <x v="9"/>
    <n v="67"/>
    <n v="4.2"/>
    <n v="4.2"/>
  </r>
  <r>
    <x v="5"/>
    <d v="2025-03-22T00:00:00"/>
    <s v="Day 3"/>
    <x v="86"/>
    <x v="77"/>
    <x v="61"/>
    <x v="9"/>
    <x v="3"/>
    <x v="1"/>
    <x v="3"/>
    <n v="70"/>
    <n v="3.6"/>
    <n v="3.6"/>
  </r>
  <r>
    <x v="5"/>
    <d v="2025-03-22T00:00:00"/>
    <s v="Day 3"/>
    <x v="86"/>
    <x v="77"/>
    <x v="61"/>
    <x v="9"/>
    <x v="3"/>
    <x v="2"/>
    <x v="3"/>
    <n v="36"/>
    <n v="1.5"/>
    <n v="1.5"/>
  </r>
  <r>
    <x v="5"/>
    <d v="2025-03-22T00:00:00"/>
    <s v="Day 3"/>
    <x v="86"/>
    <x v="77"/>
    <x v="61"/>
    <x v="9"/>
    <x v="3"/>
    <x v="0"/>
    <x v="4"/>
    <n v="150"/>
    <n v="45.7"/>
    <n v="45.7"/>
  </r>
  <r>
    <x v="5"/>
    <d v="2025-03-22T00:00:00"/>
    <s v="Day 3"/>
    <x v="78"/>
    <x v="69"/>
    <x v="61"/>
    <x v="2"/>
    <x v="3"/>
    <x v="0"/>
    <x v="9"/>
    <n v="73"/>
    <n v="5.0999999999999996"/>
    <n v="5.0999999999999996"/>
  </r>
  <r>
    <x v="5"/>
    <d v="2025-03-22T00:00:00"/>
    <s v="Day 3"/>
    <x v="82"/>
    <x v="73"/>
    <x v="36"/>
    <x v="4"/>
    <x v="3"/>
    <x v="0"/>
    <x v="9"/>
    <n v="59"/>
    <n v="3.1"/>
    <n v="3.1"/>
  </r>
  <r>
    <x v="5"/>
    <d v="2025-03-22T00:00:00"/>
    <s v="Day 3"/>
    <x v="83"/>
    <x v="74"/>
    <x v="65"/>
    <x v="4"/>
    <x v="3"/>
    <x v="0"/>
    <x v="9"/>
    <n v="56"/>
    <n v="2.8"/>
    <n v="2.8"/>
  </r>
  <r>
    <x v="5"/>
    <d v="2025-03-22T00:00:00"/>
    <s v="Day 3"/>
    <x v="155"/>
    <x v="137"/>
    <x v="61"/>
    <x v="9"/>
    <x v="3"/>
    <x v="0"/>
    <x v="2"/>
    <n v="69"/>
    <n v="1.2"/>
    <n v="1.2"/>
  </r>
  <r>
    <x v="5"/>
    <d v="2025-03-22T00:00:00"/>
    <s v="Day 3"/>
    <x v="88"/>
    <x v="79"/>
    <x v="61"/>
    <x v="9"/>
    <x v="3"/>
    <x v="0"/>
    <x v="3"/>
    <m/>
    <s v=""/>
    <s v=""/>
  </r>
  <r>
    <x v="5"/>
    <d v="2025-03-22T00:00:00"/>
    <s v="Day 3"/>
    <x v="11"/>
    <x v="11"/>
    <x v="5"/>
    <x v="6"/>
    <x v="3"/>
    <x v="0"/>
    <x v="3"/>
    <m/>
    <s v=""/>
    <s v=""/>
  </r>
  <r>
    <x v="5"/>
    <d v="2025-03-22T00:00:00"/>
    <s v="Day 3"/>
    <x v="87"/>
    <x v="78"/>
    <x v="67"/>
    <x v="9"/>
    <x v="3"/>
    <x v="0"/>
    <x v="3"/>
    <m/>
    <s v=""/>
    <s v=""/>
  </r>
  <r>
    <x v="5"/>
    <d v="2025-03-22T00:00:00"/>
    <s v="Day 3"/>
    <x v="81"/>
    <x v="72"/>
    <x v="64"/>
    <x v="2"/>
    <x v="3"/>
    <x v="0"/>
    <x v="3"/>
    <m/>
    <s v=""/>
    <s v=""/>
  </r>
  <r>
    <x v="5"/>
    <d v="2025-03-22T00:00:00"/>
    <s v="Day 3"/>
    <x v="79"/>
    <x v="70"/>
    <x v="62"/>
    <x v="4"/>
    <x v="3"/>
    <x v="0"/>
    <x v="3"/>
    <m/>
    <s v=""/>
    <s v=""/>
  </r>
  <r>
    <x v="5"/>
    <d v="2025-03-22T00:00:00"/>
    <s v="Day 3"/>
    <x v="92"/>
    <x v="45"/>
    <x v="33"/>
    <x v="2"/>
    <x v="4"/>
    <x v="0"/>
    <x v="1"/>
    <n v="90"/>
    <n v="2.6"/>
    <n v="2.6"/>
  </r>
  <r>
    <x v="5"/>
    <d v="2025-03-22T00:00:00"/>
    <s v="Day 3"/>
    <x v="97"/>
    <x v="87"/>
    <x v="70"/>
    <x v="9"/>
    <x v="4"/>
    <x v="0"/>
    <x v="0"/>
    <n v="83"/>
    <n v="2.2999999999999998"/>
    <n v="2.2999999999999998"/>
  </r>
  <r>
    <x v="5"/>
    <d v="2025-03-22T00:00:00"/>
    <s v="Day 3"/>
    <x v="97"/>
    <x v="87"/>
    <x v="70"/>
    <x v="9"/>
    <x v="4"/>
    <x v="0"/>
    <x v="0"/>
    <n v="71"/>
    <n v="1.3"/>
    <n v="1.3"/>
  </r>
  <r>
    <x v="5"/>
    <d v="2025-03-22T00:00:00"/>
    <s v="Day 3"/>
    <x v="97"/>
    <x v="87"/>
    <x v="70"/>
    <x v="9"/>
    <x v="4"/>
    <x v="0"/>
    <x v="2"/>
    <n v="80"/>
    <n v="1.8"/>
    <n v="1.8"/>
  </r>
  <r>
    <x v="5"/>
    <d v="2025-03-22T00:00:00"/>
    <s v="Day 3"/>
    <x v="94"/>
    <x v="84"/>
    <x v="72"/>
    <x v="2"/>
    <x v="4"/>
    <x v="0"/>
    <x v="0"/>
    <n v="83"/>
    <n v="2.2999999999999998"/>
    <n v="2.2999999999999998"/>
  </r>
  <r>
    <x v="5"/>
    <d v="2025-03-22T00:00:00"/>
    <s v="Day 3"/>
    <x v="157"/>
    <x v="139"/>
    <x v="85"/>
    <x v="9"/>
    <x v="4"/>
    <x v="0"/>
    <x v="2"/>
    <n v="77"/>
    <n v="1.6"/>
    <n v="1.6"/>
  </r>
  <r>
    <x v="5"/>
    <d v="2025-03-22T00:00:00"/>
    <s v="Day 3"/>
    <x v="99"/>
    <x v="89"/>
    <x v="70"/>
    <x v="6"/>
    <x v="4"/>
    <x v="0"/>
    <x v="2"/>
    <n v="88"/>
    <n v="2.5"/>
    <n v="2.5"/>
  </r>
  <r>
    <x v="5"/>
    <d v="2025-03-22T00:00:00"/>
    <s v="Day 3"/>
    <x v="99"/>
    <x v="89"/>
    <x v="70"/>
    <x v="6"/>
    <x v="4"/>
    <x v="0"/>
    <x v="2"/>
    <n v="85"/>
    <n v="2.2000000000000002"/>
    <n v="2.2000000000000002"/>
  </r>
  <r>
    <x v="5"/>
    <d v="2025-03-22T00:00:00"/>
    <s v="Day 3"/>
    <x v="160"/>
    <x v="142"/>
    <x v="34"/>
    <x v="11"/>
    <x v="4"/>
    <x v="0"/>
    <x v="2"/>
    <n v="92"/>
    <n v="2.9"/>
    <n v="2.9"/>
  </r>
  <r>
    <x v="5"/>
    <d v="2025-03-22T00:00:00"/>
    <s v="Day 3"/>
    <x v="160"/>
    <x v="142"/>
    <x v="34"/>
    <x v="11"/>
    <x v="4"/>
    <x v="0"/>
    <x v="2"/>
    <n v="84"/>
    <n v="2.2000000000000002"/>
    <n v="2.2000000000000002"/>
  </r>
  <r>
    <x v="5"/>
    <d v="2025-03-22T00:00:00"/>
    <s v="Day 3"/>
    <x v="93"/>
    <x v="83"/>
    <x v="71"/>
    <x v="2"/>
    <x v="4"/>
    <x v="1"/>
    <x v="3"/>
    <n v="47"/>
    <n v="1.1000000000000001"/>
    <n v="1.1000000000000001"/>
  </r>
  <r>
    <x v="5"/>
    <d v="2025-03-22T00:00:00"/>
    <s v="Day 3"/>
    <x v="91"/>
    <x v="82"/>
    <x v="70"/>
    <x v="2"/>
    <x v="4"/>
    <x v="0"/>
    <x v="3"/>
    <m/>
    <s v=""/>
    <s v=""/>
  </r>
  <r>
    <x v="5"/>
    <d v="2025-03-22T00:00:00"/>
    <s v="Day 3"/>
    <x v="90"/>
    <x v="81"/>
    <x v="69"/>
    <x v="2"/>
    <x v="4"/>
    <x v="0"/>
    <x v="3"/>
    <m/>
    <s v=""/>
    <s v=""/>
  </r>
  <r>
    <x v="5"/>
    <d v="2025-03-22T00:00:00"/>
    <s v="Day 3"/>
    <x v="158"/>
    <x v="140"/>
    <x v="107"/>
    <x v="2"/>
    <x v="4"/>
    <x v="0"/>
    <x v="3"/>
    <m/>
    <s v=""/>
    <s v=""/>
  </r>
  <r>
    <x v="5"/>
    <d v="2025-03-22T00:00:00"/>
    <s v="Day 3"/>
    <x v="156"/>
    <x v="138"/>
    <x v="106"/>
    <x v="9"/>
    <x v="4"/>
    <x v="0"/>
    <x v="3"/>
    <m/>
    <s v=""/>
    <s v=""/>
  </r>
  <r>
    <x v="5"/>
    <d v="2025-03-22T00:00:00"/>
    <s v="Day 3"/>
    <x v="98"/>
    <x v="88"/>
    <x v="69"/>
    <x v="9"/>
    <x v="4"/>
    <x v="0"/>
    <x v="3"/>
    <m/>
    <s v=""/>
    <s v=""/>
  </r>
  <r>
    <x v="5"/>
    <d v="2025-03-22T00:00:00"/>
    <s v="Day 3"/>
    <x v="159"/>
    <x v="141"/>
    <x v="34"/>
    <x v="9"/>
    <x v="4"/>
    <x v="0"/>
    <x v="3"/>
    <m/>
    <s v=""/>
    <s v=""/>
  </r>
  <r>
    <x v="5"/>
    <d v="2025-03-22T00:00:00"/>
    <s v="Day 3"/>
    <x v="127"/>
    <x v="10"/>
    <x v="69"/>
    <x v="9"/>
    <x v="4"/>
    <x v="0"/>
    <x v="3"/>
    <m/>
    <s v=""/>
    <s v=""/>
  </r>
  <r>
    <x v="5"/>
    <d v="2025-03-22T00:00:00"/>
    <s v="Day 3"/>
    <x v="100"/>
    <x v="90"/>
    <x v="75"/>
    <x v="6"/>
    <x v="4"/>
    <x v="0"/>
    <x v="3"/>
    <m/>
    <s v=""/>
    <s v=""/>
  </r>
  <r>
    <x v="5"/>
    <d v="2025-03-22T00:00:00"/>
    <s v="Day 3"/>
    <x v="95"/>
    <x v="85"/>
    <x v="73"/>
    <x v="2"/>
    <x v="4"/>
    <x v="0"/>
    <x v="3"/>
    <m/>
    <s v=""/>
    <s v=""/>
  </r>
  <r>
    <x v="5"/>
    <d v="2025-03-22T00:00:00"/>
    <s v="Day 3"/>
    <x v="161"/>
    <x v="143"/>
    <x v="108"/>
    <x v="4"/>
    <x v="19"/>
    <x v="0"/>
    <x v="0"/>
    <n v="131"/>
    <n v="10.9"/>
    <n v="10.9"/>
  </r>
  <r>
    <x v="5"/>
    <d v="2025-03-22T00:00:00"/>
    <s v="Day 3"/>
    <x v="104"/>
    <x v="93"/>
    <x v="79"/>
    <x v="2"/>
    <x v="19"/>
    <x v="0"/>
    <x v="0"/>
    <n v="113"/>
    <n v="6.6"/>
    <n v="6.6"/>
  </r>
  <r>
    <x v="5"/>
    <d v="2025-03-22T00:00:00"/>
    <s v="Day 3"/>
    <x v="106"/>
    <x v="95"/>
    <x v="81"/>
    <x v="2"/>
    <x v="19"/>
    <x v="0"/>
    <x v="4"/>
    <n v="149"/>
    <n v="44.7"/>
    <n v="44.7"/>
  </r>
  <r>
    <x v="5"/>
    <d v="2025-03-22T00:00:00"/>
    <s v="Day 3"/>
    <x v="106"/>
    <x v="95"/>
    <x v="81"/>
    <x v="2"/>
    <x v="19"/>
    <x v="0"/>
    <x v="0"/>
    <n v="158"/>
    <n v="20.8"/>
    <n v="20.8"/>
  </r>
  <r>
    <x v="5"/>
    <d v="2025-03-22T00:00:00"/>
    <s v="Day 3"/>
    <x v="110"/>
    <x v="98"/>
    <x v="85"/>
    <x v="10"/>
    <x v="19"/>
    <x v="0"/>
    <x v="4"/>
    <n v="96"/>
    <n v="10.9"/>
    <n v="10.9"/>
  </r>
  <r>
    <x v="5"/>
    <d v="2025-03-22T00:00:00"/>
    <s v="Day 3"/>
    <x v="110"/>
    <x v="98"/>
    <x v="85"/>
    <x v="10"/>
    <x v="19"/>
    <x v="0"/>
    <x v="4"/>
    <n v="150"/>
    <n v="45.7"/>
    <n v="45.7"/>
  </r>
  <r>
    <x v="5"/>
    <d v="2025-03-22T00:00:00"/>
    <s v="Day 3"/>
    <x v="162"/>
    <x v="144"/>
    <x v="109"/>
    <x v="4"/>
    <x v="19"/>
    <x v="0"/>
    <x v="4"/>
    <n v="126"/>
    <n v="26.4"/>
    <n v="26.4"/>
  </r>
  <r>
    <x v="5"/>
    <d v="2025-03-22T00:00:00"/>
    <s v="Day 3"/>
    <x v="165"/>
    <x v="147"/>
    <x v="111"/>
    <x v="9"/>
    <x v="19"/>
    <x v="0"/>
    <x v="11"/>
    <n v="141"/>
    <n v="36.200000000000003"/>
    <n v="36.200000000000003"/>
  </r>
  <r>
    <x v="5"/>
    <d v="2025-03-22T00:00:00"/>
    <s v="Day 3"/>
    <x v="163"/>
    <x v="145"/>
    <x v="110"/>
    <x v="3"/>
    <x v="19"/>
    <x v="0"/>
    <x v="1"/>
    <n v="100"/>
    <n v="3.7"/>
    <n v="3.7"/>
  </r>
  <r>
    <x v="5"/>
    <d v="2025-03-22T00:00:00"/>
    <s v="Day 3"/>
    <x v="105"/>
    <x v="94"/>
    <x v="80"/>
    <x v="2"/>
    <x v="10"/>
    <x v="0"/>
    <x v="3"/>
    <m/>
    <s v=""/>
    <s v=""/>
  </r>
  <r>
    <x v="5"/>
    <d v="2025-03-22T00:00:00"/>
    <s v="Day 3"/>
    <x v="112"/>
    <x v="100"/>
    <x v="86"/>
    <x v="11"/>
    <x v="19"/>
    <x v="0"/>
    <x v="3"/>
    <m/>
    <s v=""/>
    <s v=""/>
  </r>
  <r>
    <x v="5"/>
    <d v="2025-03-22T00:00:00"/>
    <s v="Day 3"/>
    <x v="114"/>
    <x v="102"/>
    <x v="32"/>
    <x v="0"/>
    <x v="6"/>
    <x v="0"/>
    <x v="3"/>
    <m/>
    <s v=""/>
    <s v=""/>
  </r>
  <r>
    <x v="5"/>
    <d v="2025-03-22T00:00:00"/>
    <s v="Day 3"/>
    <x v="164"/>
    <x v="146"/>
    <x v="41"/>
    <x v="0"/>
    <x v="19"/>
    <x v="0"/>
    <x v="3"/>
    <m/>
    <s v=""/>
    <s v=""/>
  </r>
  <r>
    <x v="5"/>
    <d v="2025-03-22T00:00:00"/>
    <s v="Day 3"/>
    <x v="111"/>
    <x v="99"/>
    <x v="82"/>
    <x v="0"/>
    <x v="19"/>
    <x v="0"/>
    <x v="3"/>
    <m/>
    <s v=""/>
    <s v=""/>
  </r>
  <r>
    <x v="5"/>
    <d v="2025-03-22T00:00:00"/>
    <s v="Day 3"/>
    <x v="166"/>
    <x v="148"/>
    <x v="112"/>
    <x v="1"/>
    <x v="21"/>
    <x v="0"/>
    <x v="0"/>
    <n v="94"/>
    <n v="3.5"/>
    <n v="3.5"/>
  </r>
  <r>
    <x v="5"/>
    <d v="2025-03-22T00:00:00"/>
    <s v="Day 3"/>
    <x v="166"/>
    <x v="148"/>
    <x v="112"/>
    <x v="1"/>
    <x v="21"/>
    <x v="0"/>
    <x v="0"/>
    <n v="104"/>
    <n v="5"/>
    <n v="5"/>
  </r>
  <r>
    <x v="5"/>
    <d v="2025-03-22T00:00:00"/>
    <s v="Day 3"/>
    <x v="168"/>
    <x v="150"/>
    <x v="113"/>
    <x v="4"/>
    <x v="21"/>
    <x v="0"/>
    <x v="0"/>
    <n v="108"/>
    <n v="5.6"/>
    <n v="5.6"/>
  </r>
  <r>
    <x v="5"/>
    <d v="2025-03-22T00:00:00"/>
    <s v="Day 3"/>
    <x v="168"/>
    <x v="150"/>
    <x v="113"/>
    <x v="4"/>
    <x v="21"/>
    <x v="0"/>
    <x v="11"/>
    <n v="150"/>
    <n v="43.9"/>
    <n v="43.9"/>
  </r>
  <r>
    <x v="5"/>
    <d v="2025-03-22T00:00:00"/>
    <s v="Day 3"/>
    <x v="122"/>
    <x v="109"/>
    <x v="50"/>
    <x v="4"/>
    <x v="7"/>
    <x v="0"/>
    <x v="4"/>
    <n v="151"/>
    <n v="46.6"/>
    <n v="46.6"/>
  </r>
  <r>
    <x v="5"/>
    <d v="2025-03-22T00:00:00"/>
    <s v="Day 3"/>
    <x v="122"/>
    <x v="109"/>
    <x v="50"/>
    <x v="4"/>
    <x v="7"/>
    <x v="0"/>
    <x v="4"/>
    <n v="116"/>
    <n v="20.399999999999999"/>
    <n v="20.399999999999999"/>
  </r>
  <r>
    <x v="5"/>
    <d v="2025-03-22T00:00:00"/>
    <s v="Day 3"/>
    <x v="119"/>
    <x v="107"/>
    <x v="91"/>
    <x v="4"/>
    <x v="7"/>
    <x v="0"/>
    <x v="0"/>
    <n v="112"/>
    <n v="6.4"/>
    <n v="6.4"/>
  </r>
  <r>
    <x v="5"/>
    <d v="2025-03-22T00:00:00"/>
    <s v="Day 3"/>
    <x v="119"/>
    <x v="107"/>
    <x v="91"/>
    <x v="4"/>
    <x v="7"/>
    <x v="0"/>
    <x v="4"/>
    <n v="129"/>
    <n v="28.4"/>
    <n v="28.4"/>
  </r>
  <r>
    <x v="5"/>
    <d v="2025-03-22T00:00:00"/>
    <s v="Day 3"/>
    <x v="119"/>
    <x v="107"/>
    <x v="91"/>
    <x v="4"/>
    <x v="7"/>
    <x v="0"/>
    <x v="9"/>
    <n v="53"/>
    <n v="2.5"/>
    <n v="2.5"/>
  </r>
  <r>
    <x v="5"/>
    <d v="2025-03-22T00:00:00"/>
    <s v="Day 3"/>
    <x v="125"/>
    <x v="112"/>
    <x v="92"/>
    <x v="4"/>
    <x v="7"/>
    <x v="0"/>
    <x v="0"/>
    <n v="86"/>
    <n v="2.6"/>
    <n v="2.6"/>
  </r>
  <r>
    <x v="5"/>
    <d v="2025-03-22T00:00:00"/>
    <s v="Day 3"/>
    <x v="126"/>
    <x v="113"/>
    <x v="89"/>
    <x v="2"/>
    <x v="7"/>
    <x v="0"/>
    <x v="0"/>
    <n v="91"/>
    <n v="3.1"/>
    <n v="3.1"/>
  </r>
  <r>
    <x v="5"/>
    <d v="2025-03-22T00:00:00"/>
    <s v="Day 3"/>
    <x v="116"/>
    <x v="104"/>
    <x v="88"/>
    <x v="9"/>
    <x v="7"/>
    <x v="0"/>
    <x v="2"/>
    <n v="89"/>
    <n v="2.6"/>
    <n v="2.6"/>
  </r>
  <r>
    <x v="5"/>
    <d v="2025-03-22T00:00:00"/>
    <s v="Day 3"/>
    <x v="118"/>
    <x v="106"/>
    <x v="90"/>
    <x v="0"/>
    <x v="7"/>
    <x v="0"/>
    <x v="2"/>
    <n v="92"/>
    <n v="2.9"/>
    <n v="2.9"/>
  </r>
  <r>
    <x v="5"/>
    <d v="2025-03-22T00:00:00"/>
    <s v="Day 3"/>
    <x v="167"/>
    <x v="149"/>
    <x v="90"/>
    <x v="3"/>
    <x v="7"/>
    <x v="0"/>
    <x v="3"/>
    <m/>
    <s v=""/>
    <s v=""/>
  </r>
  <r>
    <x v="5"/>
    <d v="2025-03-22T00:00:00"/>
    <s v="Day 3"/>
    <x v="124"/>
    <x v="111"/>
    <x v="62"/>
    <x v="2"/>
    <x v="7"/>
    <x v="0"/>
    <x v="3"/>
    <m/>
    <s v=""/>
    <s v=""/>
  </r>
  <r>
    <x v="5"/>
    <d v="2025-03-22T00:00:00"/>
    <s v="Day 3"/>
    <x v="120"/>
    <x v="108"/>
    <x v="88"/>
    <x v="4"/>
    <x v="7"/>
    <x v="0"/>
    <x v="3"/>
    <m/>
    <s v=""/>
    <s v=""/>
  </r>
  <r>
    <x v="6"/>
    <d v="2026-03-19T00:00:00"/>
    <s v="Day 1"/>
    <x v="169"/>
    <x v="151"/>
    <x v="34"/>
    <x v="2"/>
    <x v="4"/>
    <x v="0"/>
    <x v="2"/>
    <n v="95"/>
    <n v="3.2"/>
    <n v="3.2"/>
  </r>
  <r>
    <x v="6"/>
    <d v="2026-03-19T00:00:00"/>
    <s v="Day 1"/>
    <x v="169"/>
    <x v="151"/>
    <x v="34"/>
    <x v="2"/>
    <x v="4"/>
    <x v="0"/>
    <x v="1"/>
    <n v="68"/>
    <n v="1"/>
    <n v="1"/>
  </r>
  <r>
    <x v="6"/>
    <d v="2026-03-19T00:00:00"/>
    <s v="Day 1"/>
    <x v="95"/>
    <x v="85"/>
    <x v="73"/>
    <x v="2"/>
    <x v="4"/>
    <x v="0"/>
    <x v="0"/>
    <n v="160"/>
    <n v="21.7"/>
    <n v="21.7"/>
  </r>
  <r>
    <x v="6"/>
    <d v="2026-03-19T00:00:00"/>
    <s v="Day 1"/>
    <x v="95"/>
    <x v="85"/>
    <x v="73"/>
    <x v="2"/>
    <x v="4"/>
    <x v="0"/>
    <x v="3"/>
    <m/>
    <s v=""/>
    <s v=""/>
  </r>
  <r>
    <x v="6"/>
    <d v="2026-03-19T00:00:00"/>
    <s v="Day 1"/>
    <x v="95"/>
    <x v="85"/>
    <x v="73"/>
    <x v="2"/>
    <x v="4"/>
    <x v="0"/>
    <x v="1"/>
    <n v="121"/>
    <n v="7.2"/>
    <n v="7.2"/>
  </r>
  <r>
    <x v="6"/>
    <d v="2026-03-19T00:00:00"/>
    <s v="Day 1"/>
    <x v="95"/>
    <x v="85"/>
    <x v="73"/>
    <x v="2"/>
    <x v="4"/>
    <x v="0"/>
    <x v="1"/>
    <n v="68"/>
    <n v="1"/>
    <n v="1"/>
  </r>
  <r>
    <x v="6"/>
    <d v="2026-03-19T00:00:00"/>
    <s v="Day 1"/>
    <x v="158"/>
    <x v="140"/>
    <x v="107"/>
    <x v="2"/>
    <x v="4"/>
    <x v="0"/>
    <x v="0"/>
    <n v="142"/>
    <n v="14.4"/>
    <n v="14.4"/>
  </r>
  <r>
    <x v="6"/>
    <d v="2026-03-19T00:00:00"/>
    <s v="Day 1"/>
    <x v="158"/>
    <x v="140"/>
    <x v="107"/>
    <x v="2"/>
    <x v="4"/>
    <x v="1"/>
    <x v="3"/>
    <n v="41"/>
    <n v="0.7"/>
    <n v="0.7"/>
  </r>
  <r>
    <x v="6"/>
    <d v="2026-03-19T00:00:00"/>
    <s v="Day 1"/>
    <x v="158"/>
    <x v="140"/>
    <x v="107"/>
    <x v="2"/>
    <x v="4"/>
    <x v="0"/>
    <x v="0"/>
    <n v="88"/>
    <n v="2.8"/>
    <n v="2.8"/>
  </r>
  <r>
    <x v="6"/>
    <d v="2026-03-19T00:00:00"/>
    <s v="Day 1"/>
    <x v="92"/>
    <x v="45"/>
    <x v="33"/>
    <x v="2"/>
    <x v="4"/>
    <x v="0"/>
    <x v="1"/>
    <n v="118"/>
    <n v="6.6"/>
    <n v="6.6"/>
  </r>
  <r>
    <x v="6"/>
    <d v="2026-03-19T00:00:00"/>
    <s v="Day 1"/>
    <x v="92"/>
    <x v="45"/>
    <x v="33"/>
    <x v="2"/>
    <x v="4"/>
    <x v="0"/>
    <x v="1"/>
    <n v="126"/>
    <n v="8.3000000000000007"/>
    <n v="8.3000000000000007"/>
  </r>
  <r>
    <x v="6"/>
    <d v="2026-03-19T00:00:00"/>
    <s v="Day 1"/>
    <x v="92"/>
    <x v="45"/>
    <x v="33"/>
    <x v="2"/>
    <x v="4"/>
    <x v="0"/>
    <x v="0"/>
    <n v="76"/>
    <n v="1.7"/>
    <n v="1.7"/>
  </r>
  <r>
    <x v="6"/>
    <d v="2026-03-19T00:00:00"/>
    <s v="Day 1"/>
    <x v="92"/>
    <x v="45"/>
    <x v="33"/>
    <x v="2"/>
    <x v="4"/>
    <x v="0"/>
    <x v="1"/>
    <n v="75"/>
    <n v="1.3"/>
    <n v="1.3"/>
  </r>
  <r>
    <x v="6"/>
    <d v="2026-03-19T00:00:00"/>
    <s v="Day 1"/>
    <x v="92"/>
    <x v="45"/>
    <x v="33"/>
    <x v="2"/>
    <x v="4"/>
    <x v="0"/>
    <x v="2"/>
    <n v="81"/>
    <n v="1.9"/>
    <n v="1.9"/>
  </r>
  <r>
    <x v="6"/>
    <d v="2026-03-19T00:00:00"/>
    <s v="Day 1"/>
    <x v="92"/>
    <x v="45"/>
    <x v="33"/>
    <x v="2"/>
    <x v="4"/>
    <x v="0"/>
    <x v="1"/>
    <n v="71"/>
    <n v="1.1000000000000001"/>
    <n v="1.1000000000000001"/>
  </r>
  <r>
    <x v="6"/>
    <d v="2026-03-19T00:00:00"/>
    <s v="Day 1"/>
    <x v="92"/>
    <x v="45"/>
    <x v="33"/>
    <x v="2"/>
    <x v="4"/>
    <x v="0"/>
    <x v="0"/>
    <n v="92"/>
    <n v="3.3"/>
    <n v="3.3"/>
  </r>
  <r>
    <x v="6"/>
    <d v="2026-03-19T00:00:00"/>
    <s v="Day 1"/>
    <x v="92"/>
    <x v="45"/>
    <x v="33"/>
    <x v="2"/>
    <x v="4"/>
    <x v="0"/>
    <x v="2"/>
    <n v="74"/>
    <n v="1.5"/>
    <n v="1.5"/>
  </r>
  <r>
    <x v="6"/>
    <d v="2026-03-19T00:00:00"/>
    <s v="Day 1"/>
    <x v="92"/>
    <x v="45"/>
    <x v="33"/>
    <x v="2"/>
    <x v="4"/>
    <x v="0"/>
    <x v="2"/>
    <n v="78"/>
    <n v="1.7"/>
    <n v="1.7"/>
  </r>
  <r>
    <x v="6"/>
    <d v="2026-03-19T00:00:00"/>
    <s v="Day 1"/>
    <x v="93"/>
    <x v="83"/>
    <x v="71"/>
    <x v="2"/>
    <x v="4"/>
    <x v="0"/>
    <x v="1"/>
    <n v="102"/>
    <n v="4"/>
    <n v="4"/>
  </r>
  <r>
    <x v="6"/>
    <d v="2026-03-19T00:00:00"/>
    <s v="Day 1"/>
    <x v="93"/>
    <x v="83"/>
    <x v="71"/>
    <x v="2"/>
    <x v="4"/>
    <x v="0"/>
    <x v="0"/>
    <n v="81"/>
    <n v="2.1"/>
    <n v="2.1"/>
  </r>
  <r>
    <x v="6"/>
    <d v="2026-03-19T00:00:00"/>
    <s v="Day 1"/>
    <x v="93"/>
    <x v="83"/>
    <x v="71"/>
    <x v="2"/>
    <x v="4"/>
    <x v="0"/>
    <x v="0"/>
    <n v="73"/>
    <n v="1.4"/>
    <n v="1.4"/>
  </r>
  <r>
    <x v="6"/>
    <d v="2026-03-19T00:00:00"/>
    <s v="Day 1"/>
    <x v="93"/>
    <x v="83"/>
    <x v="71"/>
    <x v="2"/>
    <x v="4"/>
    <x v="0"/>
    <x v="0"/>
    <n v="146"/>
    <n v="15.9"/>
    <n v="15.9"/>
  </r>
  <r>
    <x v="6"/>
    <d v="2026-03-19T00:00:00"/>
    <s v="Day 1"/>
    <x v="93"/>
    <x v="83"/>
    <x v="71"/>
    <x v="2"/>
    <x v="4"/>
    <x v="0"/>
    <x v="1"/>
    <n v="83"/>
    <n v="1.9"/>
    <n v="1.9"/>
  </r>
  <r>
    <x v="6"/>
    <d v="2026-03-19T00:00:00"/>
    <s v="Day 1"/>
    <x v="93"/>
    <x v="83"/>
    <x v="71"/>
    <x v="2"/>
    <x v="4"/>
    <x v="0"/>
    <x v="1"/>
    <n v="82"/>
    <n v="1.9"/>
    <n v="1.9"/>
  </r>
  <r>
    <x v="6"/>
    <d v="2026-03-19T00:00:00"/>
    <s v="Day 1"/>
    <x v="93"/>
    <x v="83"/>
    <x v="71"/>
    <x v="2"/>
    <x v="4"/>
    <x v="0"/>
    <x v="8"/>
    <n v="40"/>
    <n v="1"/>
    <n v="1"/>
  </r>
  <r>
    <x v="6"/>
    <d v="2026-03-19T00:00:00"/>
    <s v="Day 1"/>
    <x v="93"/>
    <x v="83"/>
    <x v="71"/>
    <x v="2"/>
    <x v="4"/>
    <x v="0"/>
    <x v="2"/>
    <n v="67"/>
    <n v="1.1000000000000001"/>
    <n v="1.1000000000000001"/>
  </r>
  <r>
    <x v="6"/>
    <d v="2026-03-19T00:00:00"/>
    <s v="Day 1"/>
    <x v="93"/>
    <x v="83"/>
    <x v="71"/>
    <x v="2"/>
    <x v="4"/>
    <x v="0"/>
    <x v="0"/>
    <n v="77"/>
    <n v="1.8"/>
    <n v="1.8"/>
  </r>
  <r>
    <x v="6"/>
    <d v="2026-03-19T00:00:00"/>
    <s v="Day 1"/>
    <x v="170"/>
    <x v="152"/>
    <x v="114"/>
    <x v="2"/>
    <x v="4"/>
    <x v="0"/>
    <x v="1"/>
    <n v="95"/>
    <n v="3.1"/>
    <n v="3.1"/>
  </r>
  <r>
    <x v="6"/>
    <d v="2026-03-19T00:00:00"/>
    <s v="Day 1"/>
    <x v="170"/>
    <x v="152"/>
    <x v="114"/>
    <x v="2"/>
    <x v="4"/>
    <x v="0"/>
    <x v="0"/>
    <n v="81"/>
    <n v="2.1"/>
    <n v="2.1"/>
  </r>
  <r>
    <x v="6"/>
    <d v="2026-03-19T00:00:00"/>
    <s v="Day 1"/>
    <x v="170"/>
    <x v="152"/>
    <x v="114"/>
    <x v="2"/>
    <x v="4"/>
    <x v="0"/>
    <x v="1"/>
    <n v="71"/>
    <n v="1.1000000000000001"/>
    <n v="1.1000000000000001"/>
  </r>
  <r>
    <x v="6"/>
    <d v="2026-03-19T00:00:00"/>
    <s v="Day 1"/>
    <x v="170"/>
    <x v="152"/>
    <x v="114"/>
    <x v="2"/>
    <x v="4"/>
    <x v="0"/>
    <x v="2"/>
    <n v="86"/>
    <n v="2.2999999999999998"/>
    <n v="2.2999999999999998"/>
  </r>
  <r>
    <x v="6"/>
    <d v="2026-03-19T00:00:00"/>
    <s v="Day 1"/>
    <x v="170"/>
    <x v="152"/>
    <x v="114"/>
    <x v="2"/>
    <x v="4"/>
    <x v="0"/>
    <x v="2"/>
    <n v="92"/>
    <n v="2.9"/>
    <n v="2.9"/>
  </r>
  <r>
    <x v="6"/>
    <d v="2026-03-19T00:00:00"/>
    <s v="Day 1"/>
    <x v="170"/>
    <x v="152"/>
    <x v="114"/>
    <x v="2"/>
    <x v="4"/>
    <x v="1"/>
    <x v="3"/>
    <n v="44"/>
    <n v="0.9"/>
    <n v="0.9"/>
  </r>
  <r>
    <x v="6"/>
    <d v="2026-03-19T00:00:00"/>
    <s v="Day 1"/>
    <x v="170"/>
    <x v="152"/>
    <x v="114"/>
    <x v="2"/>
    <x v="4"/>
    <x v="0"/>
    <x v="1"/>
    <n v="99"/>
    <n v="3.6"/>
    <n v="3.6"/>
  </r>
  <r>
    <x v="6"/>
    <d v="2026-03-19T00:00:00"/>
    <s v="Day 1"/>
    <x v="170"/>
    <x v="152"/>
    <x v="114"/>
    <x v="2"/>
    <x v="4"/>
    <x v="0"/>
    <x v="6"/>
    <n v="79"/>
    <n v="3.9"/>
    <n v="3.9"/>
  </r>
  <r>
    <x v="6"/>
    <d v="2026-03-19T00:00:00"/>
    <s v="Day 1"/>
    <x v="94"/>
    <x v="84"/>
    <x v="72"/>
    <x v="2"/>
    <x v="4"/>
    <x v="0"/>
    <x v="3"/>
    <m/>
    <s v=""/>
    <s v=""/>
  </r>
  <r>
    <x v="6"/>
    <d v="2026-03-19T00:00:00"/>
    <s v="Day 1"/>
    <x v="127"/>
    <x v="10"/>
    <x v="69"/>
    <x v="9"/>
    <x v="4"/>
    <x v="0"/>
    <x v="2"/>
    <n v="74"/>
    <n v="1.5"/>
    <n v="1.5"/>
  </r>
  <r>
    <x v="6"/>
    <d v="2026-03-19T00:00:00"/>
    <s v="Day 1"/>
    <x v="127"/>
    <x v="10"/>
    <x v="69"/>
    <x v="9"/>
    <x v="4"/>
    <x v="0"/>
    <x v="1"/>
    <n v="100"/>
    <n v="3.7"/>
    <n v="3.7"/>
  </r>
  <r>
    <x v="6"/>
    <d v="2026-03-19T00:00:00"/>
    <s v="Day 1"/>
    <x v="127"/>
    <x v="10"/>
    <x v="69"/>
    <x v="9"/>
    <x v="4"/>
    <x v="1"/>
    <x v="3"/>
    <n v="45"/>
    <n v="0.9"/>
    <n v="0.9"/>
  </r>
  <r>
    <x v="6"/>
    <d v="2026-03-19T00:00:00"/>
    <s v="Day 1"/>
    <x v="127"/>
    <x v="10"/>
    <x v="69"/>
    <x v="9"/>
    <x v="4"/>
    <x v="1"/>
    <x v="3"/>
    <n v="95"/>
    <n v="9"/>
    <n v="9"/>
  </r>
  <r>
    <x v="6"/>
    <d v="2026-03-19T00:00:00"/>
    <s v="Day 1"/>
    <x v="127"/>
    <x v="10"/>
    <x v="69"/>
    <x v="9"/>
    <x v="4"/>
    <x v="2"/>
    <x v="3"/>
    <n v="33"/>
    <n v="1.1000000000000001"/>
    <n v="1.1000000000000001"/>
  </r>
  <r>
    <x v="6"/>
    <d v="2026-03-19T00:00:00"/>
    <s v="Day 1"/>
    <x v="159"/>
    <x v="141"/>
    <x v="34"/>
    <x v="9"/>
    <x v="4"/>
    <x v="0"/>
    <x v="1"/>
    <n v="89"/>
    <n v="2.5"/>
    <n v="2.5"/>
  </r>
  <r>
    <x v="6"/>
    <d v="2026-03-19T00:00:00"/>
    <s v="Day 1"/>
    <x v="98"/>
    <x v="88"/>
    <x v="69"/>
    <x v="9"/>
    <x v="4"/>
    <x v="0"/>
    <x v="2"/>
    <n v="81"/>
    <n v="1.9"/>
    <n v="1.9"/>
  </r>
  <r>
    <x v="6"/>
    <d v="2026-03-19T00:00:00"/>
    <s v="Day 1"/>
    <x v="157"/>
    <x v="139"/>
    <x v="85"/>
    <x v="9"/>
    <x v="4"/>
    <x v="0"/>
    <x v="1"/>
    <n v="68"/>
    <n v="1"/>
    <n v="1"/>
  </r>
  <r>
    <x v="6"/>
    <d v="2026-03-19T00:00:00"/>
    <s v="Day 1"/>
    <x v="157"/>
    <x v="139"/>
    <x v="85"/>
    <x v="9"/>
    <x v="4"/>
    <x v="0"/>
    <x v="1"/>
    <n v="90"/>
    <n v="2.6"/>
    <n v="2.6"/>
  </r>
  <r>
    <x v="6"/>
    <d v="2026-03-19T00:00:00"/>
    <s v="Day 1"/>
    <x v="157"/>
    <x v="139"/>
    <x v="85"/>
    <x v="9"/>
    <x v="4"/>
    <x v="0"/>
    <x v="2"/>
    <n v="76"/>
    <n v="1.6"/>
    <n v="1.6"/>
  </r>
  <r>
    <x v="6"/>
    <d v="2026-03-19T00:00:00"/>
    <s v="Day 1"/>
    <x v="97"/>
    <x v="87"/>
    <x v="70"/>
    <x v="9"/>
    <x v="4"/>
    <x v="0"/>
    <x v="0"/>
    <n v="86"/>
    <n v="2.6"/>
    <n v="2.6"/>
  </r>
  <r>
    <x v="6"/>
    <d v="2026-03-19T00:00:00"/>
    <s v="Day 1"/>
    <x v="97"/>
    <x v="87"/>
    <x v="70"/>
    <x v="9"/>
    <x v="4"/>
    <x v="0"/>
    <x v="0"/>
    <n v="115"/>
    <n v="7"/>
    <n v="7"/>
  </r>
  <r>
    <x v="6"/>
    <d v="2026-03-19T00:00:00"/>
    <s v="Day 1"/>
    <x v="97"/>
    <x v="87"/>
    <x v="70"/>
    <x v="9"/>
    <x v="4"/>
    <x v="0"/>
    <x v="0"/>
    <n v="153"/>
    <n v="18.600000000000001"/>
    <n v="18.600000000000001"/>
  </r>
  <r>
    <x v="6"/>
    <d v="2026-03-19T00:00:00"/>
    <s v="Day 1"/>
    <x v="97"/>
    <x v="87"/>
    <x v="70"/>
    <x v="9"/>
    <x v="4"/>
    <x v="0"/>
    <x v="0"/>
    <n v="156"/>
    <n v="19.899999999999999"/>
    <n v="19.899999999999999"/>
  </r>
  <r>
    <x v="6"/>
    <d v="2026-03-19T00:00:00"/>
    <s v="Day 1"/>
    <x v="100"/>
    <x v="90"/>
    <x v="75"/>
    <x v="6"/>
    <x v="4"/>
    <x v="0"/>
    <x v="0"/>
    <n v="140"/>
    <n v="13.7"/>
    <n v="13.7"/>
  </r>
  <r>
    <x v="6"/>
    <d v="2026-03-19T00:00:00"/>
    <s v="Day 1"/>
    <x v="100"/>
    <x v="90"/>
    <x v="75"/>
    <x v="6"/>
    <x v="4"/>
    <x v="0"/>
    <x v="0"/>
    <n v="77"/>
    <n v="1.8"/>
    <n v="1.8"/>
  </r>
  <r>
    <x v="6"/>
    <d v="2026-03-19T00:00:00"/>
    <s v="Day 1"/>
    <x v="160"/>
    <x v="142"/>
    <x v="34"/>
    <x v="11"/>
    <x v="4"/>
    <x v="0"/>
    <x v="3"/>
    <m/>
    <s v=""/>
    <s v=""/>
  </r>
  <r>
    <x v="6"/>
    <d v="2026-03-19T00:00:00"/>
    <s v="Day 1"/>
    <x v="99"/>
    <x v="89"/>
    <x v="70"/>
    <x v="6"/>
    <x v="4"/>
    <x v="0"/>
    <x v="0"/>
    <n v="117"/>
    <n v="7.4"/>
    <n v="7.4"/>
  </r>
  <r>
    <x v="6"/>
    <d v="2026-03-19T00:00:00"/>
    <s v="Day 1"/>
    <x v="99"/>
    <x v="89"/>
    <x v="70"/>
    <x v="6"/>
    <x v="4"/>
    <x v="0"/>
    <x v="0"/>
    <n v="87"/>
    <n v="2.7"/>
    <n v="2.7"/>
  </r>
  <r>
    <x v="6"/>
    <d v="2026-03-19T00:00:00"/>
    <s v="Day 1"/>
    <x v="171"/>
    <x v="153"/>
    <x v="96"/>
    <x v="3"/>
    <x v="1"/>
    <x v="0"/>
    <x v="0"/>
    <n v="114"/>
    <n v="6.8"/>
    <n v="6.8"/>
  </r>
  <r>
    <x v="6"/>
    <d v="2026-03-19T00:00:00"/>
    <s v="Day 1"/>
    <x v="171"/>
    <x v="153"/>
    <x v="96"/>
    <x v="3"/>
    <x v="1"/>
    <x v="0"/>
    <x v="0"/>
    <n v="106"/>
    <n v="5.3"/>
    <n v="5.3"/>
  </r>
  <r>
    <x v="6"/>
    <d v="2026-03-19T00:00:00"/>
    <s v="Day 1"/>
    <x v="171"/>
    <x v="153"/>
    <x v="96"/>
    <x v="3"/>
    <x v="1"/>
    <x v="0"/>
    <x v="0"/>
    <n v="129"/>
    <n v="10.4"/>
    <n v="10.4"/>
  </r>
  <r>
    <x v="6"/>
    <d v="2026-03-19T00:00:00"/>
    <s v="Day 1"/>
    <x v="171"/>
    <x v="153"/>
    <x v="96"/>
    <x v="3"/>
    <x v="1"/>
    <x v="0"/>
    <x v="1"/>
    <n v="94"/>
    <n v="3"/>
    <n v="3"/>
  </r>
  <r>
    <x v="6"/>
    <d v="2026-03-19T00:00:00"/>
    <s v="Day 1"/>
    <x v="172"/>
    <x v="154"/>
    <x v="24"/>
    <x v="5"/>
    <x v="1"/>
    <x v="0"/>
    <x v="1"/>
    <n v="116"/>
    <n v="6.2"/>
    <n v="6.2"/>
  </r>
  <r>
    <x v="6"/>
    <d v="2026-03-19T00:00:00"/>
    <s v="Day 1"/>
    <x v="172"/>
    <x v="154"/>
    <x v="24"/>
    <x v="5"/>
    <x v="1"/>
    <x v="0"/>
    <x v="1"/>
    <n v="108"/>
    <n v="4.8"/>
    <n v="4.8"/>
  </r>
  <r>
    <x v="6"/>
    <d v="2026-03-19T00:00:00"/>
    <s v="Day 1"/>
    <x v="172"/>
    <x v="154"/>
    <x v="24"/>
    <x v="5"/>
    <x v="1"/>
    <x v="0"/>
    <x v="1"/>
    <n v="117"/>
    <n v="6.4"/>
    <n v="6.4"/>
  </r>
  <r>
    <x v="6"/>
    <d v="2026-03-19T00:00:00"/>
    <s v="Day 1"/>
    <x v="172"/>
    <x v="154"/>
    <x v="24"/>
    <x v="5"/>
    <x v="1"/>
    <x v="0"/>
    <x v="0"/>
    <n v="156"/>
    <n v="19.899999999999999"/>
    <n v="19.899999999999999"/>
  </r>
  <r>
    <x v="6"/>
    <d v="2026-03-19T00:00:00"/>
    <s v="Day 1"/>
    <x v="172"/>
    <x v="154"/>
    <x v="24"/>
    <x v="5"/>
    <x v="1"/>
    <x v="0"/>
    <x v="0"/>
    <n v="153"/>
    <n v="18.600000000000001"/>
    <n v="18.600000000000001"/>
  </r>
  <r>
    <x v="6"/>
    <d v="2026-03-19T00:00:00"/>
    <s v="Day 1"/>
    <x v="172"/>
    <x v="154"/>
    <x v="24"/>
    <x v="5"/>
    <x v="1"/>
    <x v="0"/>
    <x v="0"/>
    <n v="111"/>
    <n v="6.2"/>
    <n v="6.2"/>
  </r>
  <r>
    <x v="6"/>
    <d v="2026-03-19T00:00:00"/>
    <s v="Day 1"/>
    <x v="172"/>
    <x v="154"/>
    <x v="24"/>
    <x v="5"/>
    <x v="1"/>
    <x v="0"/>
    <x v="2"/>
    <n v="79"/>
    <n v="1.8"/>
    <n v="1.8"/>
  </r>
  <r>
    <x v="6"/>
    <d v="2026-03-19T00:00:00"/>
    <s v="Day 1"/>
    <x v="172"/>
    <x v="154"/>
    <x v="24"/>
    <x v="5"/>
    <x v="1"/>
    <x v="0"/>
    <x v="0"/>
    <n v="147"/>
    <n v="16.2"/>
    <n v="16.2"/>
  </r>
  <r>
    <x v="6"/>
    <d v="2026-03-19T00:00:00"/>
    <s v="Day 1"/>
    <x v="172"/>
    <x v="154"/>
    <x v="24"/>
    <x v="5"/>
    <x v="1"/>
    <x v="0"/>
    <x v="0"/>
    <n v="67"/>
    <n v="1.1000000000000001"/>
    <n v="1.1000000000000001"/>
  </r>
  <r>
    <x v="6"/>
    <d v="2026-03-19T00:00:00"/>
    <s v="Day 1"/>
    <x v="172"/>
    <x v="154"/>
    <x v="24"/>
    <x v="5"/>
    <x v="1"/>
    <x v="0"/>
    <x v="0"/>
    <n v="76"/>
    <n v="1.7"/>
    <n v="1.7"/>
  </r>
  <r>
    <x v="6"/>
    <d v="2026-03-19T00:00:00"/>
    <s v="Day 1"/>
    <x v="173"/>
    <x v="155"/>
    <x v="115"/>
    <x v="2"/>
    <x v="1"/>
    <x v="0"/>
    <x v="0"/>
    <n v="154"/>
    <n v="19.100000000000001"/>
    <n v="19.100000000000001"/>
  </r>
  <r>
    <x v="6"/>
    <d v="2026-03-19T00:00:00"/>
    <s v="Day 1"/>
    <x v="173"/>
    <x v="155"/>
    <x v="115"/>
    <x v="2"/>
    <x v="1"/>
    <x v="0"/>
    <x v="0"/>
    <n v="127"/>
    <n v="9.8000000000000007"/>
    <n v="9.8000000000000007"/>
  </r>
  <r>
    <x v="6"/>
    <d v="2026-03-19T00:00:00"/>
    <s v="Day 1"/>
    <x v="173"/>
    <x v="155"/>
    <x v="115"/>
    <x v="2"/>
    <x v="1"/>
    <x v="0"/>
    <x v="0"/>
    <n v="104"/>
    <n v="5"/>
    <n v="5"/>
  </r>
  <r>
    <x v="6"/>
    <d v="2026-03-19T00:00:00"/>
    <s v="Day 1"/>
    <x v="173"/>
    <x v="155"/>
    <x v="115"/>
    <x v="2"/>
    <x v="1"/>
    <x v="0"/>
    <x v="1"/>
    <n v="68"/>
    <n v="1"/>
    <n v="1"/>
  </r>
  <r>
    <x v="6"/>
    <d v="2026-03-19T00:00:00"/>
    <s v="Day 1"/>
    <x v="129"/>
    <x v="115"/>
    <x v="93"/>
    <x v="2"/>
    <x v="1"/>
    <x v="0"/>
    <x v="0"/>
    <n v="95"/>
    <n v="3.6"/>
    <n v="3.6"/>
  </r>
  <r>
    <x v="6"/>
    <d v="2026-03-19T00:00:00"/>
    <s v="Day 1"/>
    <x v="129"/>
    <x v="115"/>
    <x v="93"/>
    <x v="2"/>
    <x v="1"/>
    <x v="0"/>
    <x v="0"/>
    <n v="146"/>
    <n v="15.9"/>
    <n v="15.9"/>
  </r>
  <r>
    <x v="6"/>
    <d v="2026-03-19T00:00:00"/>
    <s v="Day 1"/>
    <x v="129"/>
    <x v="115"/>
    <x v="93"/>
    <x v="2"/>
    <x v="1"/>
    <x v="0"/>
    <x v="0"/>
    <n v="118"/>
    <n v="7.6"/>
    <n v="7.6"/>
  </r>
  <r>
    <x v="6"/>
    <d v="2026-03-19T00:00:00"/>
    <s v="Day 1"/>
    <x v="129"/>
    <x v="115"/>
    <x v="93"/>
    <x v="2"/>
    <x v="1"/>
    <x v="0"/>
    <x v="0"/>
    <n v="115"/>
    <n v="7"/>
    <n v="7"/>
  </r>
  <r>
    <x v="6"/>
    <d v="2026-03-19T00:00:00"/>
    <s v="Day 1"/>
    <x v="129"/>
    <x v="115"/>
    <x v="93"/>
    <x v="2"/>
    <x v="1"/>
    <x v="0"/>
    <x v="0"/>
    <n v="108"/>
    <n v="5.6"/>
    <n v="5.6"/>
  </r>
  <r>
    <x v="6"/>
    <d v="2026-03-19T00:00:00"/>
    <s v="Day 1"/>
    <x v="129"/>
    <x v="115"/>
    <x v="93"/>
    <x v="2"/>
    <x v="1"/>
    <x v="0"/>
    <x v="0"/>
    <n v="99"/>
    <n v="4.2"/>
    <n v="4.2"/>
  </r>
  <r>
    <x v="6"/>
    <d v="2026-03-19T00:00:00"/>
    <s v="Day 1"/>
    <x v="129"/>
    <x v="115"/>
    <x v="93"/>
    <x v="2"/>
    <x v="1"/>
    <x v="0"/>
    <x v="0"/>
    <n v="127"/>
    <n v="9.8000000000000007"/>
    <n v="9.8000000000000007"/>
  </r>
  <r>
    <x v="6"/>
    <d v="2026-03-19T00:00:00"/>
    <s v="Day 1"/>
    <x v="129"/>
    <x v="115"/>
    <x v="93"/>
    <x v="2"/>
    <x v="1"/>
    <x v="0"/>
    <x v="0"/>
    <n v="151"/>
    <n v="17.8"/>
    <n v="17.8"/>
  </r>
  <r>
    <x v="6"/>
    <d v="2026-03-19T00:00:00"/>
    <s v="Day 1"/>
    <x v="129"/>
    <x v="115"/>
    <x v="93"/>
    <x v="2"/>
    <x v="1"/>
    <x v="0"/>
    <x v="0"/>
    <n v="95"/>
    <n v="3.6"/>
    <n v="3.6"/>
  </r>
  <r>
    <x v="6"/>
    <d v="2026-03-19T00:00:00"/>
    <s v="Day 1"/>
    <x v="129"/>
    <x v="115"/>
    <x v="93"/>
    <x v="2"/>
    <x v="1"/>
    <x v="0"/>
    <x v="1"/>
    <n v="82"/>
    <n v="1.9"/>
    <n v="1.9"/>
  </r>
  <r>
    <x v="6"/>
    <d v="2026-03-19T00:00:00"/>
    <s v="Day 1"/>
    <x v="129"/>
    <x v="115"/>
    <x v="93"/>
    <x v="2"/>
    <x v="1"/>
    <x v="0"/>
    <x v="0"/>
    <n v="120"/>
    <n v="8.1"/>
    <n v="8.1"/>
  </r>
  <r>
    <x v="6"/>
    <d v="2026-03-19T00:00:00"/>
    <s v="Day 1"/>
    <x v="129"/>
    <x v="115"/>
    <x v="93"/>
    <x v="2"/>
    <x v="1"/>
    <x v="0"/>
    <x v="6"/>
    <n v="58"/>
    <n v="1.6"/>
    <n v="1.6"/>
  </r>
  <r>
    <x v="6"/>
    <d v="2026-03-19T00:00:00"/>
    <s v="Day 1"/>
    <x v="129"/>
    <x v="115"/>
    <x v="93"/>
    <x v="2"/>
    <x v="1"/>
    <x v="0"/>
    <x v="1"/>
    <n v="68"/>
    <n v="1"/>
    <n v="1"/>
  </r>
  <r>
    <x v="6"/>
    <d v="2026-03-19T00:00:00"/>
    <s v="Day 1"/>
    <x v="133"/>
    <x v="119"/>
    <x v="41"/>
    <x v="3"/>
    <x v="1"/>
    <x v="0"/>
    <x v="0"/>
    <n v="85"/>
    <n v="2.5"/>
    <n v="2.5"/>
  </r>
  <r>
    <x v="6"/>
    <d v="2026-03-19T00:00:00"/>
    <s v="Day 1"/>
    <x v="133"/>
    <x v="119"/>
    <x v="41"/>
    <x v="3"/>
    <x v="1"/>
    <x v="0"/>
    <x v="0"/>
    <n v="92"/>
    <n v="3.3"/>
    <n v="3.3"/>
  </r>
  <r>
    <x v="6"/>
    <d v="2026-03-19T00:00:00"/>
    <s v="Day 1"/>
    <x v="133"/>
    <x v="119"/>
    <x v="41"/>
    <x v="3"/>
    <x v="1"/>
    <x v="0"/>
    <x v="0"/>
    <n v="113"/>
    <n v="6.6"/>
    <n v="6.6"/>
  </r>
  <r>
    <x v="6"/>
    <d v="2026-03-19T00:00:00"/>
    <s v="Day 1"/>
    <x v="133"/>
    <x v="119"/>
    <x v="41"/>
    <x v="3"/>
    <x v="1"/>
    <x v="0"/>
    <x v="0"/>
    <n v="121"/>
    <n v="8.3000000000000007"/>
    <n v="8.3000000000000007"/>
  </r>
  <r>
    <x v="6"/>
    <d v="2026-03-19T00:00:00"/>
    <s v="Day 1"/>
    <x v="133"/>
    <x v="119"/>
    <x v="41"/>
    <x v="3"/>
    <x v="1"/>
    <x v="0"/>
    <x v="0"/>
    <n v="126"/>
    <n v="9.6"/>
    <n v="9.6"/>
  </r>
  <r>
    <x v="6"/>
    <d v="2026-03-19T00:00:00"/>
    <s v="Day 1"/>
    <x v="133"/>
    <x v="119"/>
    <x v="41"/>
    <x v="3"/>
    <x v="1"/>
    <x v="0"/>
    <x v="1"/>
    <n v="118"/>
    <n v="6.6"/>
    <n v="6.6"/>
  </r>
  <r>
    <x v="6"/>
    <d v="2026-03-19T00:00:00"/>
    <s v="Day 1"/>
    <x v="133"/>
    <x v="119"/>
    <x v="41"/>
    <x v="3"/>
    <x v="1"/>
    <x v="0"/>
    <x v="2"/>
    <n v="71"/>
    <n v="1.3"/>
    <n v="1.3"/>
  </r>
  <r>
    <x v="6"/>
    <d v="2026-03-19T00:00:00"/>
    <s v="Day 1"/>
    <x v="133"/>
    <x v="119"/>
    <x v="41"/>
    <x v="3"/>
    <x v="1"/>
    <x v="0"/>
    <x v="1"/>
    <n v="99"/>
    <n v="3.6"/>
    <n v="3.6"/>
  </r>
  <r>
    <x v="6"/>
    <d v="2026-03-19T00:00:00"/>
    <s v="Day 1"/>
    <x v="133"/>
    <x v="119"/>
    <x v="41"/>
    <x v="3"/>
    <x v="1"/>
    <x v="0"/>
    <x v="0"/>
    <n v="115"/>
    <n v="7"/>
    <n v="7"/>
  </r>
  <r>
    <x v="6"/>
    <d v="2026-03-19T00:00:00"/>
    <s v="Day 1"/>
    <x v="1"/>
    <x v="1"/>
    <x v="1"/>
    <x v="1"/>
    <x v="1"/>
    <x v="0"/>
    <x v="0"/>
    <n v="87"/>
    <n v="2.7"/>
    <n v="2.7"/>
  </r>
  <r>
    <x v="6"/>
    <d v="2026-03-19T00:00:00"/>
    <s v="Day 1"/>
    <x v="130"/>
    <x v="116"/>
    <x v="65"/>
    <x v="2"/>
    <x v="1"/>
    <x v="0"/>
    <x v="0"/>
    <n v="72"/>
    <n v="1.4"/>
    <n v="1.4"/>
  </r>
  <r>
    <x v="6"/>
    <d v="2026-03-19T00:00:00"/>
    <s v="Day 1"/>
    <x v="130"/>
    <x v="116"/>
    <x v="65"/>
    <x v="2"/>
    <x v="1"/>
    <x v="0"/>
    <x v="1"/>
    <n v="70"/>
    <n v="1.1000000000000001"/>
    <n v="1.1000000000000001"/>
  </r>
  <r>
    <x v="6"/>
    <d v="2026-03-19T00:00:00"/>
    <s v="Day 1"/>
    <x v="3"/>
    <x v="3"/>
    <x v="3"/>
    <x v="2"/>
    <x v="1"/>
    <x v="0"/>
    <x v="1"/>
    <n v="118"/>
    <n v="6.6"/>
    <n v="6.6"/>
  </r>
  <r>
    <x v="6"/>
    <d v="2026-03-19T00:00:00"/>
    <s v="Day 1"/>
    <x v="3"/>
    <x v="3"/>
    <x v="3"/>
    <x v="2"/>
    <x v="1"/>
    <x v="0"/>
    <x v="0"/>
    <n v="110"/>
    <n v="6"/>
    <n v="6"/>
  </r>
  <r>
    <x v="6"/>
    <d v="2026-03-19T00:00:00"/>
    <s v="Day 1"/>
    <x v="3"/>
    <x v="3"/>
    <x v="3"/>
    <x v="2"/>
    <x v="1"/>
    <x v="0"/>
    <x v="0"/>
    <n v="108"/>
    <n v="5.6"/>
    <n v="5.6"/>
  </r>
  <r>
    <x v="6"/>
    <d v="2026-03-19T00:00:00"/>
    <s v="Day 1"/>
    <x v="3"/>
    <x v="3"/>
    <x v="3"/>
    <x v="2"/>
    <x v="1"/>
    <x v="0"/>
    <x v="1"/>
    <n v="76"/>
    <n v="1.4"/>
    <n v="1.4"/>
  </r>
  <r>
    <x v="6"/>
    <d v="2026-03-19T00:00:00"/>
    <s v="Day 1"/>
    <x v="3"/>
    <x v="3"/>
    <x v="3"/>
    <x v="2"/>
    <x v="1"/>
    <x v="0"/>
    <x v="7"/>
    <n v="66"/>
    <n v="5.2"/>
    <n v="5.2"/>
  </r>
  <r>
    <x v="6"/>
    <d v="2026-03-19T00:00:00"/>
    <s v="Day 1"/>
    <x v="3"/>
    <x v="3"/>
    <x v="3"/>
    <x v="2"/>
    <x v="1"/>
    <x v="0"/>
    <x v="1"/>
    <n v="72"/>
    <n v="1.2"/>
    <n v="1.2"/>
  </r>
  <r>
    <x v="6"/>
    <d v="2026-03-19T00:00:00"/>
    <s v="Day 1"/>
    <x v="174"/>
    <x v="156"/>
    <x v="116"/>
    <x v="9"/>
    <x v="1"/>
    <x v="0"/>
    <x v="0"/>
    <n v="65"/>
    <n v="1"/>
    <n v="1"/>
  </r>
  <r>
    <x v="6"/>
    <d v="2026-03-19T00:00:00"/>
    <s v="Day 1"/>
    <x v="174"/>
    <x v="156"/>
    <x v="116"/>
    <x v="9"/>
    <x v="1"/>
    <x v="0"/>
    <x v="2"/>
    <n v="67"/>
    <n v="1.1000000000000001"/>
    <n v="1.1000000000000001"/>
  </r>
  <r>
    <x v="6"/>
    <d v="2026-03-19T00:00:00"/>
    <s v="Day 1"/>
    <x v="175"/>
    <x v="157"/>
    <x v="94"/>
    <x v="9"/>
    <x v="1"/>
    <x v="0"/>
    <x v="2"/>
    <n v="86"/>
    <n v="2.2999999999999998"/>
    <n v="2.2999999999999998"/>
  </r>
  <r>
    <x v="6"/>
    <d v="2026-03-19T00:00:00"/>
    <s v="Day 1"/>
    <x v="175"/>
    <x v="157"/>
    <x v="94"/>
    <x v="9"/>
    <x v="1"/>
    <x v="0"/>
    <x v="0"/>
    <n v="85"/>
    <n v="2.5"/>
    <n v="2.5"/>
  </r>
  <r>
    <x v="6"/>
    <d v="2026-03-19T00:00:00"/>
    <s v="Day 1"/>
    <x v="175"/>
    <x v="157"/>
    <x v="94"/>
    <x v="9"/>
    <x v="1"/>
    <x v="0"/>
    <x v="0"/>
    <n v="106"/>
    <n v="5.3"/>
    <n v="5.3"/>
  </r>
  <r>
    <x v="6"/>
    <d v="2026-03-19T00:00:00"/>
    <s v="Day 1"/>
    <x v="175"/>
    <x v="157"/>
    <x v="94"/>
    <x v="9"/>
    <x v="1"/>
    <x v="0"/>
    <x v="2"/>
    <n v="71"/>
    <n v="1.3"/>
    <n v="1.3"/>
  </r>
  <r>
    <x v="6"/>
    <d v="2026-03-19T00:00:00"/>
    <s v="Day 1"/>
    <x v="9"/>
    <x v="9"/>
    <x v="8"/>
    <x v="4"/>
    <x v="2"/>
    <x v="0"/>
    <x v="0"/>
    <n v="146"/>
    <n v="15.9"/>
    <n v="15.9"/>
  </r>
  <r>
    <x v="6"/>
    <d v="2026-03-19T00:00:00"/>
    <s v="Day 1"/>
    <x v="9"/>
    <x v="9"/>
    <x v="8"/>
    <x v="4"/>
    <x v="2"/>
    <x v="0"/>
    <x v="0"/>
    <n v="77"/>
    <n v="1.8"/>
    <n v="1.8"/>
  </r>
  <r>
    <x v="6"/>
    <d v="2026-03-19T00:00:00"/>
    <s v="Day 1"/>
    <x v="176"/>
    <x v="158"/>
    <x v="117"/>
    <x v="4"/>
    <x v="2"/>
    <x v="0"/>
    <x v="0"/>
    <n v="70"/>
    <n v="1.3"/>
    <n v="1.3"/>
  </r>
  <r>
    <x v="6"/>
    <d v="2026-03-19T00:00:00"/>
    <s v="Day 1"/>
    <x v="176"/>
    <x v="158"/>
    <x v="117"/>
    <x v="4"/>
    <x v="2"/>
    <x v="0"/>
    <x v="0"/>
    <n v="77"/>
    <n v="1.8"/>
    <n v="1.8"/>
  </r>
  <r>
    <x v="6"/>
    <d v="2026-03-19T00:00:00"/>
    <s v="Day 1"/>
    <x v="7"/>
    <x v="7"/>
    <x v="6"/>
    <x v="5"/>
    <x v="2"/>
    <x v="0"/>
    <x v="0"/>
    <n v="145"/>
    <n v="15.5"/>
    <n v="15.5"/>
  </r>
  <r>
    <x v="6"/>
    <d v="2026-03-19T00:00:00"/>
    <s v="Day 1"/>
    <x v="7"/>
    <x v="7"/>
    <x v="6"/>
    <x v="5"/>
    <x v="2"/>
    <x v="0"/>
    <x v="0"/>
    <n v="96"/>
    <n v="3.8"/>
    <n v="3.8"/>
  </r>
  <r>
    <x v="6"/>
    <d v="2026-03-19T00:00:00"/>
    <s v="Day 1"/>
    <x v="8"/>
    <x v="8"/>
    <x v="7"/>
    <x v="3"/>
    <x v="2"/>
    <x v="0"/>
    <x v="1"/>
    <n v="74"/>
    <n v="1.3"/>
    <n v="1.3"/>
  </r>
  <r>
    <x v="6"/>
    <d v="2026-03-19T00:00:00"/>
    <s v="Day 1"/>
    <x v="8"/>
    <x v="8"/>
    <x v="7"/>
    <x v="3"/>
    <x v="2"/>
    <x v="0"/>
    <x v="1"/>
    <n v="78"/>
    <n v="1.5"/>
    <n v="1.5"/>
  </r>
  <r>
    <x v="6"/>
    <d v="2026-03-19T00:00:00"/>
    <s v="Day 1"/>
    <x v="8"/>
    <x v="8"/>
    <x v="7"/>
    <x v="3"/>
    <x v="2"/>
    <x v="0"/>
    <x v="1"/>
    <n v="104"/>
    <n v="4.2"/>
    <n v="4.2"/>
  </r>
  <r>
    <x v="6"/>
    <d v="2026-03-19T00:00:00"/>
    <s v="Day 1"/>
    <x v="8"/>
    <x v="8"/>
    <x v="7"/>
    <x v="3"/>
    <x v="2"/>
    <x v="0"/>
    <x v="1"/>
    <n v="80"/>
    <n v="1.7"/>
    <n v="1.7"/>
  </r>
  <r>
    <x v="6"/>
    <d v="2026-03-19T00:00:00"/>
    <s v="Day 1"/>
    <x v="8"/>
    <x v="8"/>
    <x v="7"/>
    <x v="3"/>
    <x v="2"/>
    <x v="0"/>
    <x v="1"/>
    <n v="82"/>
    <n v="1.9"/>
    <n v="1.9"/>
  </r>
  <r>
    <x v="6"/>
    <d v="2026-03-19T00:00:00"/>
    <s v="Day 1"/>
    <x v="177"/>
    <x v="159"/>
    <x v="118"/>
    <x v="4"/>
    <x v="2"/>
    <x v="0"/>
    <x v="1"/>
    <n v="82"/>
    <n v="1.9"/>
    <n v="1.9"/>
  </r>
  <r>
    <x v="6"/>
    <d v="2026-03-19T00:00:00"/>
    <s v="Day 1"/>
    <x v="177"/>
    <x v="159"/>
    <x v="118"/>
    <x v="4"/>
    <x v="2"/>
    <x v="0"/>
    <x v="1"/>
    <n v="142"/>
    <n v="12.6"/>
    <n v="12.6"/>
  </r>
  <r>
    <x v="6"/>
    <d v="2026-03-19T00:00:00"/>
    <s v="Day 1"/>
    <x v="177"/>
    <x v="159"/>
    <x v="118"/>
    <x v="4"/>
    <x v="2"/>
    <x v="0"/>
    <x v="0"/>
    <n v="147"/>
    <n v="16.2"/>
    <n v="16.2"/>
  </r>
  <r>
    <x v="6"/>
    <d v="2026-03-19T00:00:00"/>
    <s v="Day 1"/>
    <x v="177"/>
    <x v="159"/>
    <x v="118"/>
    <x v="4"/>
    <x v="2"/>
    <x v="0"/>
    <x v="0"/>
    <n v="91"/>
    <n v="3.1"/>
    <n v="3.1"/>
  </r>
  <r>
    <x v="6"/>
    <d v="2026-03-19T00:00:00"/>
    <s v="Day 1"/>
    <x v="13"/>
    <x v="13"/>
    <x v="6"/>
    <x v="4"/>
    <x v="2"/>
    <x v="0"/>
    <x v="0"/>
    <n v="133"/>
    <n v="11.5"/>
    <n v="11.5"/>
  </r>
  <r>
    <x v="6"/>
    <d v="2026-03-19T00:00:00"/>
    <s v="Day 1"/>
    <x v="13"/>
    <x v="13"/>
    <x v="6"/>
    <x v="4"/>
    <x v="2"/>
    <x v="0"/>
    <x v="0"/>
    <n v="139"/>
    <n v="13.4"/>
    <n v="13.4"/>
  </r>
  <r>
    <x v="6"/>
    <d v="2026-03-19T00:00:00"/>
    <s v="Day 1"/>
    <x v="13"/>
    <x v="13"/>
    <x v="6"/>
    <x v="4"/>
    <x v="2"/>
    <x v="0"/>
    <x v="1"/>
    <n v="88"/>
    <n v="2.4"/>
    <n v="2.4"/>
  </r>
  <r>
    <x v="6"/>
    <d v="2026-03-19T00:00:00"/>
    <s v="Day 1"/>
    <x v="13"/>
    <x v="13"/>
    <x v="6"/>
    <x v="4"/>
    <x v="2"/>
    <x v="0"/>
    <x v="0"/>
    <n v="100"/>
    <n v="4.3"/>
    <n v="4.3"/>
  </r>
  <r>
    <x v="6"/>
    <d v="2026-03-19T00:00:00"/>
    <s v="Day 1"/>
    <x v="5"/>
    <x v="5"/>
    <x v="4"/>
    <x v="4"/>
    <x v="2"/>
    <x v="0"/>
    <x v="0"/>
    <n v="135"/>
    <n v="12.1"/>
    <n v="12.1"/>
  </r>
  <r>
    <x v="6"/>
    <d v="2026-03-19T00:00:00"/>
    <s v="Day 1"/>
    <x v="5"/>
    <x v="5"/>
    <x v="4"/>
    <x v="4"/>
    <x v="2"/>
    <x v="0"/>
    <x v="1"/>
    <n v="101"/>
    <n v="3.8"/>
    <n v="3.8"/>
  </r>
  <r>
    <x v="6"/>
    <d v="2026-03-19T00:00:00"/>
    <s v="Day 1"/>
    <x v="5"/>
    <x v="5"/>
    <x v="4"/>
    <x v="4"/>
    <x v="2"/>
    <x v="0"/>
    <x v="2"/>
    <n v="82"/>
    <n v="2"/>
    <n v="2"/>
  </r>
  <r>
    <x v="6"/>
    <d v="2026-03-19T00:00:00"/>
    <s v="Day 1"/>
    <x v="5"/>
    <x v="5"/>
    <x v="4"/>
    <x v="4"/>
    <x v="2"/>
    <x v="0"/>
    <x v="0"/>
    <n v="85"/>
    <n v="2.5"/>
    <n v="2.5"/>
  </r>
  <r>
    <x v="6"/>
    <d v="2026-03-19T00:00:00"/>
    <s v="Day 1"/>
    <x v="12"/>
    <x v="12"/>
    <x v="6"/>
    <x v="0"/>
    <x v="2"/>
    <x v="0"/>
    <x v="0"/>
    <n v="126"/>
    <n v="9.6"/>
    <n v="9.6"/>
  </r>
  <r>
    <x v="6"/>
    <d v="2026-03-19T00:00:00"/>
    <s v="Day 1"/>
    <x v="12"/>
    <x v="12"/>
    <x v="6"/>
    <x v="0"/>
    <x v="2"/>
    <x v="1"/>
    <x v="3"/>
    <n v="68"/>
    <n v="3.3"/>
    <n v="3.3"/>
  </r>
  <r>
    <x v="6"/>
    <d v="2026-03-19T00:00:00"/>
    <s v="Day 1"/>
    <x v="178"/>
    <x v="160"/>
    <x v="7"/>
    <x v="11"/>
    <x v="2"/>
    <x v="0"/>
    <x v="1"/>
    <n v="71"/>
    <n v="1.1000000000000001"/>
    <n v="1.1000000000000001"/>
  </r>
  <r>
    <x v="6"/>
    <d v="2026-03-19T00:00:00"/>
    <s v="Day 1"/>
    <x v="179"/>
    <x v="71"/>
    <x v="119"/>
    <x v="4"/>
    <x v="14"/>
    <x v="0"/>
    <x v="1"/>
    <n v="125"/>
    <n v="8.1"/>
    <n v="8.1"/>
  </r>
  <r>
    <x v="6"/>
    <d v="2026-03-19T00:00:00"/>
    <s v="Day 1"/>
    <x v="179"/>
    <x v="71"/>
    <x v="119"/>
    <x v="4"/>
    <x v="14"/>
    <x v="0"/>
    <x v="0"/>
    <n v="100"/>
    <n v="4.3"/>
    <n v="4.3"/>
  </r>
  <r>
    <x v="6"/>
    <d v="2026-03-19T00:00:00"/>
    <s v="Day 1"/>
    <x v="179"/>
    <x v="71"/>
    <x v="119"/>
    <x v="4"/>
    <x v="14"/>
    <x v="1"/>
    <x v="3"/>
    <n v="53"/>
    <n v="1.5"/>
    <n v="1.5"/>
  </r>
  <r>
    <x v="6"/>
    <d v="2026-03-19T00:00:00"/>
    <s v="Day 1"/>
    <x v="179"/>
    <x v="71"/>
    <x v="119"/>
    <x v="4"/>
    <x v="14"/>
    <x v="0"/>
    <x v="0"/>
    <n v="118"/>
    <n v="7.6"/>
    <n v="7.6"/>
  </r>
  <r>
    <x v="6"/>
    <d v="2026-03-19T00:00:00"/>
    <s v="Day 1"/>
    <x v="66"/>
    <x v="58"/>
    <x v="53"/>
    <x v="2"/>
    <x v="14"/>
    <x v="0"/>
    <x v="0"/>
    <n v="81"/>
    <n v="2.1"/>
    <n v="2.1"/>
  </r>
  <r>
    <x v="6"/>
    <d v="2026-03-19T00:00:00"/>
    <s v="Day 1"/>
    <x v="66"/>
    <x v="58"/>
    <x v="53"/>
    <x v="2"/>
    <x v="14"/>
    <x v="1"/>
    <x v="3"/>
    <n v="49"/>
    <n v="1.2"/>
    <n v="1.2"/>
  </r>
  <r>
    <x v="6"/>
    <d v="2026-03-19T00:00:00"/>
    <s v="Day 1"/>
    <x v="66"/>
    <x v="58"/>
    <x v="53"/>
    <x v="2"/>
    <x v="14"/>
    <x v="0"/>
    <x v="3"/>
    <m/>
    <s v=""/>
    <s v=""/>
  </r>
  <r>
    <x v="6"/>
    <d v="2026-03-19T00:00:00"/>
    <s v="Day 1"/>
    <x v="66"/>
    <x v="58"/>
    <x v="53"/>
    <x v="2"/>
    <x v="14"/>
    <x v="0"/>
    <x v="0"/>
    <n v="95"/>
    <n v="3.6"/>
    <n v="3.6"/>
  </r>
  <r>
    <x v="6"/>
    <d v="2026-03-19T00:00:00"/>
    <s v="Day 1"/>
    <x v="66"/>
    <x v="58"/>
    <x v="53"/>
    <x v="2"/>
    <x v="14"/>
    <x v="0"/>
    <x v="1"/>
    <n v="83"/>
    <n v="1.9"/>
    <n v="1.9"/>
  </r>
  <r>
    <x v="6"/>
    <d v="2026-03-19T00:00:00"/>
    <s v="Day 1"/>
    <x v="66"/>
    <x v="58"/>
    <x v="53"/>
    <x v="2"/>
    <x v="14"/>
    <x v="0"/>
    <x v="0"/>
    <n v="78"/>
    <n v="1.9"/>
    <n v="1.9"/>
  </r>
  <r>
    <x v="6"/>
    <d v="2026-03-19T00:00:00"/>
    <s v="Day 1"/>
    <x v="66"/>
    <x v="58"/>
    <x v="53"/>
    <x v="2"/>
    <x v="14"/>
    <x v="0"/>
    <x v="0"/>
    <n v="110"/>
    <n v="6"/>
    <n v="6"/>
  </r>
  <r>
    <x v="6"/>
    <d v="2026-03-19T00:00:00"/>
    <s v="Day 1"/>
    <x v="66"/>
    <x v="58"/>
    <x v="53"/>
    <x v="2"/>
    <x v="14"/>
    <x v="0"/>
    <x v="6"/>
    <n v="66"/>
    <n v="2.2999999999999998"/>
    <n v="2.2999999999999998"/>
  </r>
  <r>
    <x v="6"/>
    <d v="2026-03-19T00:00:00"/>
    <s v="Day 1"/>
    <x v="63"/>
    <x v="56"/>
    <x v="50"/>
    <x v="2"/>
    <x v="14"/>
    <x v="0"/>
    <x v="1"/>
    <n v="111"/>
    <n v="5.3"/>
    <n v="5.3"/>
  </r>
  <r>
    <x v="6"/>
    <d v="2026-03-19T00:00:00"/>
    <s v="Day 1"/>
    <x v="63"/>
    <x v="56"/>
    <x v="50"/>
    <x v="2"/>
    <x v="14"/>
    <x v="0"/>
    <x v="1"/>
    <n v="77"/>
    <n v="1.5"/>
    <n v="1.5"/>
  </r>
  <r>
    <x v="6"/>
    <d v="2026-03-19T00:00:00"/>
    <s v="Day 1"/>
    <x v="63"/>
    <x v="56"/>
    <x v="50"/>
    <x v="2"/>
    <x v="14"/>
    <x v="0"/>
    <x v="1"/>
    <n v="108"/>
    <n v="4.8"/>
    <n v="4.8"/>
  </r>
  <r>
    <x v="6"/>
    <d v="2026-03-19T00:00:00"/>
    <s v="Day 1"/>
    <x v="63"/>
    <x v="56"/>
    <x v="50"/>
    <x v="2"/>
    <x v="14"/>
    <x v="0"/>
    <x v="0"/>
    <n v="150"/>
    <n v="17.399999999999999"/>
    <n v="17.399999999999999"/>
  </r>
  <r>
    <x v="6"/>
    <d v="2026-03-19T00:00:00"/>
    <s v="Day 1"/>
    <x v="63"/>
    <x v="56"/>
    <x v="50"/>
    <x v="2"/>
    <x v="14"/>
    <x v="0"/>
    <x v="0"/>
    <n v="127"/>
    <n v="9.8000000000000007"/>
    <n v="9.8000000000000007"/>
  </r>
  <r>
    <x v="6"/>
    <d v="2026-03-19T00:00:00"/>
    <s v="Day 1"/>
    <x v="180"/>
    <x v="161"/>
    <x v="120"/>
    <x v="4"/>
    <x v="14"/>
    <x v="0"/>
    <x v="1"/>
    <n v="112"/>
    <n v="5.5"/>
    <n v="5.5"/>
  </r>
  <r>
    <x v="6"/>
    <d v="2026-03-19T00:00:00"/>
    <s v="Day 1"/>
    <x v="181"/>
    <x v="162"/>
    <x v="121"/>
    <x v="4"/>
    <x v="14"/>
    <x v="0"/>
    <x v="1"/>
    <n v="92"/>
    <n v="2.8"/>
    <n v="2.8"/>
  </r>
  <r>
    <x v="6"/>
    <d v="2026-03-19T00:00:00"/>
    <s v="Day 1"/>
    <x v="181"/>
    <x v="162"/>
    <x v="121"/>
    <x v="4"/>
    <x v="14"/>
    <x v="0"/>
    <x v="0"/>
    <n v="145"/>
    <n v="15.5"/>
    <n v="15.5"/>
  </r>
  <r>
    <x v="6"/>
    <d v="2026-03-19T00:00:00"/>
    <s v="Day 1"/>
    <x v="181"/>
    <x v="162"/>
    <x v="121"/>
    <x v="4"/>
    <x v="14"/>
    <x v="0"/>
    <x v="1"/>
    <n v="81"/>
    <n v="1.8"/>
    <n v="1.8"/>
  </r>
  <r>
    <x v="6"/>
    <d v="2026-03-19T00:00:00"/>
    <s v="Day 1"/>
    <x v="181"/>
    <x v="162"/>
    <x v="121"/>
    <x v="4"/>
    <x v="14"/>
    <x v="0"/>
    <x v="1"/>
    <n v="70"/>
    <n v="1.1000000000000001"/>
    <n v="1.1000000000000001"/>
  </r>
  <r>
    <x v="6"/>
    <d v="2026-03-19T00:00:00"/>
    <s v="Day 1"/>
    <x v="67"/>
    <x v="59"/>
    <x v="48"/>
    <x v="2"/>
    <x v="14"/>
    <x v="0"/>
    <x v="0"/>
    <n v="82"/>
    <n v="2.2000000000000002"/>
    <n v="2.2000000000000002"/>
  </r>
  <r>
    <x v="6"/>
    <d v="2026-03-19T00:00:00"/>
    <s v="Day 1"/>
    <x v="67"/>
    <x v="59"/>
    <x v="48"/>
    <x v="2"/>
    <x v="14"/>
    <x v="0"/>
    <x v="0"/>
    <n v="78"/>
    <n v="1.9"/>
    <n v="1.9"/>
  </r>
  <r>
    <x v="6"/>
    <d v="2026-03-19T00:00:00"/>
    <s v="Day 1"/>
    <x v="67"/>
    <x v="59"/>
    <x v="48"/>
    <x v="2"/>
    <x v="14"/>
    <x v="0"/>
    <x v="0"/>
    <n v="92"/>
    <n v="3.3"/>
    <n v="3.3"/>
  </r>
  <r>
    <x v="6"/>
    <d v="2026-03-19T00:00:00"/>
    <s v="Day 1"/>
    <x v="67"/>
    <x v="59"/>
    <x v="48"/>
    <x v="2"/>
    <x v="14"/>
    <x v="0"/>
    <x v="0"/>
    <n v="145"/>
    <n v="15.5"/>
    <n v="15.5"/>
  </r>
  <r>
    <x v="6"/>
    <d v="2026-03-19T00:00:00"/>
    <s v="Day 1"/>
    <x v="67"/>
    <x v="59"/>
    <x v="48"/>
    <x v="2"/>
    <x v="14"/>
    <x v="0"/>
    <x v="0"/>
    <n v="158"/>
    <n v="20.8"/>
    <n v="20.8"/>
  </r>
  <r>
    <x v="6"/>
    <d v="2026-03-19T00:00:00"/>
    <s v="Day 1"/>
    <x v="67"/>
    <x v="59"/>
    <x v="48"/>
    <x v="2"/>
    <x v="14"/>
    <x v="0"/>
    <x v="0"/>
    <n v="99"/>
    <n v="4.2"/>
    <n v="4.2"/>
  </r>
  <r>
    <x v="6"/>
    <d v="2026-03-19T00:00:00"/>
    <s v="Day 1"/>
    <x v="182"/>
    <x v="163"/>
    <x v="122"/>
    <x v="3"/>
    <x v="14"/>
    <x v="0"/>
    <x v="0"/>
    <n v="86"/>
    <n v="2.6"/>
    <n v="2.6"/>
  </r>
  <r>
    <x v="6"/>
    <d v="2026-03-19T00:00:00"/>
    <s v="Day 1"/>
    <x v="182"/>
    <x v="163"/>
    <x v="122"/>
    <x v="3"/>
    <x v="14"/>
    <x v="0"/>
    <x v="1"/>
    <n v="120"/>
    <n v="7"/>
    <n v="7"/>
  </r>
  <r>
    <x v="6"/>
    <d v="2026-03-19T00:00:00"/>
    <s v="Day 1"/>
    <x v="182"/>
    <x v="163"/>
    <x v="122"/>
    <x v="3"/>
    <x v="14"/>
    <x v="0"/>
    <x v="0"/>
    <n v="105"/>
    <n v="5.0999999999999996"/>
    <n v="5.0999999999999996"/>
  </r>
  <r>
    <x v="6"/>
    <d v="2026-03-19T00:00:00"/>
    <s v="Day 1"/>
    <x v="182"/>
    <x v="163"/>
    <x v="122"/>
    <x v="3"/>
    <x v="14"/>
    <x v="0"/>
    <x v="1"/>
    <n v="68"/>
    <n v="1"/>
    <n v="1"/>
  </r>
  <r>
    <x v="6"/>
    <d v="2026-03-19T00:00:00"/>
    <s v="Day 1"/>
    <x v="182"/>
    <x v="163"/>
    <x v="122"/>
    <x v="3"/>
    <x v="14"/>
    <x v="0"/>
    <x v="1"/>
    <n v="83"/>
    <n v="1.9"/>
    <n v="1.9"/>
  </r>
  <r>
    <x v="6"/>
    <d v="2026-03-19T00:00:00"/>
    <s v="Day 1"/>
    <x v="183"/>
    <x v="164"/>
    <x v="122"/>
    <x v="9"/>
    <x v="14"/>
    <x v="0"/>
    <x v="7"/>
    <n v="53"/>
    <n v="2.7"/>
    <n v="2.7"/>
  </r>
  <r>
    <x v="6"/>
    <d v="2026-03-19T00:00:00"/>
    <s v="Day 1"/>
    <x v="184"/>
    <x v="165"/>
    <x v="39"/>
    <x v="9"/>
    <x v="14"/>
    <x v="0"/>
    <x v="2"/>
    <n v="71"/>
    <n v="1.3"/>
    <n v="1.3"/>
  </r>
  <r>
    <x v="6"/>
    <d v="2026-03-19T00:00:00"/>
    <s v="Day 1"/>
    <x v="59"/>
    <x v="52"/>
    <x v="48"/>
    <x v="9"/>
    <x v="14"/>
    <x v="0"/>
    <x v="0"/>
    <n v="157"/>
    <n v="20.399999999999999"/>
    <n v="20.399999999999999"/>
  </r>
  <r>
    <x v="6"/>
    <d v="2026-03-19T00:00:00"/>
    <s v="Day 1"/>
    <x v="59"/>
    <x v="52"/>
    <x v="48"/>
    <x v="9"/>
    <x v="14"/>
    <x v="0"/>
    <x v="0"/>
    <n v="107"/>
    <n v="5.5"/>
    <n v="5.5"/>
  </r>
  <r>
    <x v="6"/>
    <d v="2026-03-19T00:00:00"/>
    <s v="Day 1"/>
    <x v="107"/>
    <x v="96"/>
    <x v="82"/>
    <x v="3"/>
    <x v="19"/>
    <x v="0"/>
    <x v="0"/>
    <n v="107"/>
    <n v="5.5"/>
    <n v="5.5"/>
  </r>
  <r>
    <x v="6"/>
    <d v="2026-03-19T00:00:00"/>
    <s v="Day 1"/>
    <x v="107"/>
    <x v="96"/>
    <x v="82"/>
    <x v="3"/>
    <x v="19"/>
    <x v="0"/>
    <x v="0"/>
    <n v="81"/>
    <n v="2.1"/>
    <n v="2.1"/>
  </r>
  <r>
    <x v="6"/>
    <d v="2026-03-19T00:00:00"/>
    <s v="Day 1"/>
    <x v="107"/>
    <x v="96"/>
    <x v="82"/>
    <x v="3"/>
    <x v="19"/>
    <x v="0"/>
    <x v="0"/>
    <n v="87"/>
    <n v="2.7"/>
    <n v="2.7"/>
  </r>
  <r>
    <x v="6"/>
    <d v="2026-03-19T00:00:00"/>
    <s v="Day 1"/>
    <x v="107"/>
    <x v="96"/>
    <x v="82"/>
    <x v="3"/>
    <x v="19"/>
    <x v="0"/>
    <x v="0"/>
    <n v="159"/>
    <n v="21.3"/>
    <n v="21.3"/>
  </r>
  <r>
    <x v="6"/>
    <d v="2026-03-19T00:00:00"/>
    <s v="Day 1"/>
    <x v="107"/>
    <x v="96"/>
    <x v="82"/>
    <x v="3"/>
    <x v="19"/>
    <x v="0"/>
    <x v="2"/>
    <n v="85"/>
    <n v="2.2000000000000002"/>
    <n v="2.2000000000000002"/>
  </r>
  <r>
    <x v="6"/>
    <d v="2026-03-19T00:00:00"/>
    <s v="Day 1"/>
    <x v="107"/>
    <x v="96"/>
    <x v="82"/>
    <x v="3"/>
    <x v="19"/>
    <x v="0"/>
    <x v="2"/>
    <n v="81"/>
    <n v="1.9"/>
    <n v="1.9"/>
  </r>
  <r>
    <x v="6"/>
    <d v="2026-03-19T00:00:00"/>
    <s v="Day 1"/>
    <x v="110"/>
    <x v="98"/>
    <x v="85"/>
    <x v="10"/>
    <x v="19"/>
    <x v="0"/>
    <x v="0"/>
    <n v="117"/>
    <n v="7.4"/>
    <n v="7.4"/>
  </r>
  <r>
    <x v="6"/>
    <d v="2026-03-19T00:00:00"/>
    <s v="Day 1"/>
    <x v="110"/>
    <x v="98"/>
    <x v="85"/>
    <x v="10"/>
    <x v="19"/>
    <x v="0"/>
    <x v="0"/>
    <n v="120"/>
    <n v="8.1"/>
    <n v="8.1"/>
  </r>
  <r>
    <x v="6"/>
    <d v="2026-03-19T00:00:00"/>
    <s v="Day 1"/>
    <x v="110"/>
    <x v="98"/>
    <x v="85"/>
    <x v="10"/>
    <x v="19"/>
    <x v="0"/>
    <x v="0"/>
    <n v="112"/>
    <n v="6.4"/>
    <n v="6.4"/>
  </r>
  <r>
    <x v="6"/>
    <d v="2026-03-19T00:00:00"/>
    <s v="Day 1"/>
    <x v="110"/>
    <x v="98"/>
    <x v="85"/>
    <x v="10"/>
    <x v="19"/>
    <x v="0"/>
    <x v="0"/>
    <n v="96"/>
    <n v="3.8"/>
    <n v="3.8"/>
  </r>
  <r>
    <x v="6"/>
    <d v="2026-03-19T00:00:00"/>
    <s v="Day 1"/>
    <x v="110"/>
    <x v="98"/>
    <x v="85"/>
    <x v="10"/>
    <x v="19"/>
    <x v="0"/>
    <x v="0"/>
    <n v="136"/>
    <n v="12.4"/>
    <n v="12.4"/>
  </r>
  <r>
    <x v="6"/>
    <d v="2026-03-19T00:00:00"/>
    <s v="Day 1"/>
    <x v="110"/>
    <x v="98"/>
    <x v="85"/>
    <x v="10"/>
    <x v="19"/>
    <x v="0"/>
    <x v="1"/>
    <n v="85"/>
    <n v="2.1"/>
    <n v="2.1"/>
  </r>
  <r>
    <x v="6"/>
    <d v="2026-03-19T00:00:00"/>
    <s v="Day 1"/>
    <x v="110"/>
    <x v="98"/>
    <x v="85"/>
    <x v="10"/>
    <x v="19"/>
    <x v="0"/>
    <x v="0"/>
    <n v="146"/>
    <n v="15.9"/>
    <n v="15.9"/>
  </r>
  <r>
    <x v="6"/>
    <d v="2026-03-19T00:00:00"/>
    <s v="Day 1"/>
    <x v="104"/>
    <x v="93"/>
    <x v="79"/>
    <x v="2"/>
    <x v="19"/>
    <x v="0"/>
    <x v="1"/>
    <n v="92"/>
    <n v="2.8"/>
    <n v="2.8"/>
  </r>
  <r>
    <x v="6"/>
    <d v="2026-03-19T00:00:00"/>
    <s v="Day 1"/>
    <x v="104"/>
    <x v="93"/>
    <x v="79"/>
    <x v="2"/>
    <x v="19"/>
    <x v="0"/>
    <x v="0"/>
    <n v="148"/>
    <n v="16.600000000000001"/>
    <n v="16.600000000000001"/>
  </r>
  <r>
    <x v="6"/>
    <d v="2026-03-19T00:00:00"/>
    <s v="Day 1"/>
    <x v="104"/>
    <x v="93"/>
    <x v="79"/>
    <x v="2"/>
    <x v="19"/>
    <x v="0"/>
    <x v="0"/>
    <n v="150"/>
    <n v="17.399999999999999"/>
    <n v="17.399999999999999"/>
  </r>
  <r>
    <x v="6"/>
    <d v="2026-03-19T00:00:00"/>
    <s v="Day 1"/>
    <x v="104"/>
    <x v="93"/>
    <x v="79"/>
    <x v="2"/>
    <x v="19"/>
    <x v="0"/>
    <x v="1"/>
    <n v="127"/>
    <n v="8.5"/>
    <n v="8.5"/>
  </r>
  <r>
    <x v="6"/>
    <d v="2026-03-19T00:00:00"/>
    <s v="Day 1"/>
    <x v="163"/>
    <x v="145"/>
    <x v="110"/>
    <x v="3"/>
    <x v="19"/>
    <x v="0"/>
    <x v="0"/>
    <n v="92"/>
    <n v="3.3"/>
    <n v="3.3"/>
  </r>
  <r>
    <x v="6"/>
    <d v="2026-03-19T00:00:00"/>
    <s v="Day 1"/>
    <x v="163"/>
    <x v="145"/>
    <x v="110"/>
    <x v="3"/>
    <x v="19"/>
    <x v="0"/>
    <x v="12"/>
    <n v="30"/>
    <n v="1"/>
    <n v="1"/>
  </r>
  <r>
    <x v="6"/>
    <d v="2026-03-19T00:00:00"/>
    <s v="Day 1"/>
    <x v="163"/>
    <x v="145"/>
    <x v="110"/>
    <x v="3"/>
    <x v="19"/>
    <x v="0"/>
    <x v="2"/>
    <n v="87"/>
    <n v="2.4"/>
    <n v="2.4"/>
  </r>
  <r>
    <x v="6"/>
    <d v="2026-03-19T00:00:00"/>
    <s v="Day 1"/>
    <x v="163"/>
    <x v="145"/>
    <x v="110"/>
    <x v="3"/>
    <x v="19"/>
    <x v="0"/>
    <x v="0"/>
    <n v="119"/>
    <n v="7.9"/>
    <n v="7.9"/>
  </r>
  <r>
    <x v="6"/>
    <d v="2026-03-19T00:00:00"/>
    <s v="Day 1"/>
    <x v="163"/>
    <x v="145"/>
    <x v="110"/>
    <x v="3"/>
    <x v="19"/>
    <x v="0"/>
    <x v="0"/>
    <n v="84"/>
    <n v="2.4"/>
    <n v="2.4"/>
  </r>
  <r>
    <x v="6"/>
    <d v="2026-03-19T00:00:00"/>
    <s v="Day 1"/>
    <x v="162"/>
    <x v="144"/>
    <x v="109"/>
    <x v="4"/>
    <x v="19"/>
    <x v="0"/>
    <x v="0"/>
    <n v="147"/>
    <n v="16.2"/>
    <n v="16.2"/>
  </r>
  <r>
    <x v="6"/>
    <d v="2026-03-19T00:00:00"/>
    <s v="Day 1"/>
    <x v="162"/>
    <x v="144"/>
    <x v="109"/>
    <x v="4"/>
    <x v="19"/>
    <x v="0"/>
    <x v="1"/>
    <n v="99"/>
    <n v="3.6"/>
    <n v="3.6"/>
  </r>
  <r>
    <x v="6"/>
    <d v="2026-03-19T00:00:00"/>
    <s v="Day 1"/>
    <x v="162"/>
    <x v="144"/>
    <x v="109"/>
    <x v="4"/>
    <x v="19"/>
    <x v="0"/>
    <x v="0"/>
    <n v="98"/>
    <n v="4"/>
    <n v="4"/>
  </r>
  <r>
    <x v="6"/>
    <d v="2026-03-19T00:00:00"/>
    <s v="Day 1"/>
    <x v="162"/>
    <x v="144"/>
    <x v="109"/>
    <x v="4"/>
    <x v="19"/>
    <x v="0"/>
    <x v="0"/>
    <n v="91"/>
    <n v="3.1"/>
    <n v="3.1"/>
  </r>
  <r>
    <x v="6"/>
    <d v="2026-03-19T00:00:00"/>
    <s v="Day 1"/>
    <x v="162"/>
    <x v="144"/>
    <x v="109"/>
    <x v="4"/>
    <x v="19"/>
    <x v="0"/>
    <x v="0"/>
    <n v="158"/>
    <n v="20.8"/>
    <n v="20.8"/>
  </r>
  <r>
    <x v="6"/>
    <d v="2026-03-19T00:00:00"/>
    <s v="Day 1"/>
    <x v="162"/>
    <x v="144"/>
    <x v="109"/>
    <x v="4"/>
    <x v="19"/>
    <x v="0"/>
    <x v="0"/>
    <n v="132"/>
    <n v="11.2"/>
    <n v="11.2"/>
  </r>
  <r>
    <x v="6"/>
    <d v="2026-03-19T00:00:00"/>
    <s v="Day 1"/>
    <x v="162"/>
    <x v="144"/>
    <x v="109"/>
    <x v="4"/>
    <x v="19"/>
    <x v="0"/>
    <x v="1"/>
    <n v="79"/>
    <n v="1.6"/>
    <n v="1.6"/>
  </r>
  <r>
    <x v="6"/>
    <d v="2026-03-19T00:00:00"/>
    <s v="Day 1"/>
    <x v="134"/>
    <x v="120"/>
    <x v="95"/>
    <x v="10"/>
    <x v="19"/>
    <x v="0"/>
    <x v="0"/>
    <n v="129"/>
    <n v="10.4"/>
    <n v="10.4"/>
  </r>
  <r>
    <x v="6"/>
    <d v="2026-03-19T00:00:00"/>
    <s v="Day 1"/>
    <x v="134"/>
    <x v="120"/>
    <x v="95"/>
    <x v="10"/>
    <x v="19"/>
    <x v="0"/>
    <x v="6"/>
    <n v="67"/>
    <n v="2.4"/>
    <n v="2.4"/>
  </r>
  <r>
    <x v="6"/>
    <d v="2026-03-19T00:00:00"/>
    <s v="Day 1"/>
    <x v="134"/>
    <x v="120"/>
    <x v="95"/>
    <x v="10"/>
    <x v="19"/>
    <x v="0"/>
    <x v="6"/>
    <n v="73"/>
    <n v="3.1"/>
    <n v="3.1"/>
  </r>
  <r>
    <x v="6"/>
    <d v="2026-03-19T00:00:00"/>
    <s v="Day 1"/>
    <x v="134"/>
    <x v="120"/>
    <x v="95"/>
    <x v="10"/>
    <x v="19"/>
    <x v="0"/>
    <x v="2"/>
    <n v="69"/>
    <n v="1.2"/>
    <n v="1.2"/>
  </r>
  <r>
    <x v="6"/>
    <d v="2026-03-19T00:00:00"/>
    <s v="Day 1"/>
    <x v="134"/>
    <x v="120"/>
    <x v="95"/>
    <x v="10"/>
    <x v="19"/>
    <x v="0"/>
    <x v="2"/>
    <n v="75"/>
    <n v="1.5"/>
    <n v="1.5"/>
  </r>
  <r>
    <x v="6"/>
    <d v="2026-03-19T00:00:00"/>
    <s v="Day 1"/>
    <x v="106"/>
    <x v="95"/>
    <x v="81"/>
    <x v="2"/>
    <x v="19"/>
    <x v="0"/>
    <x v="0"/>
    <n v="92"/>
    <n v="3.3"/>
    <n v="3.3"/>
  </r>
  <r>
    <x v="6"/>
    <d v="2026-03-19T00:00:00"/>
    <s v="Day 1"/>
    <x v="106"/>
    <x v="95"/>
    <x v="81"/>
    <x v="2"/>
    <x v="19"/>
    <x v="0"/>
    <x v="1"/>
    <n v="81"/>
    <n v="1.8"/>
    <n v="1.8"/>
  </r>
  <r>
    <x v="6"/>
    <d v="2026-03-19T00:00:00"/>
    <s v="Day 1"/>
    <x v="106"/>
    <x v="95"/>
    <x v="81"/>
    <x v="2"/>
    <x v="19"/>
    <x v="0"/>
    <x v="1"/>
    <n v="95"/>
    <n v="3.1"/>
    <n v="3.1"/>
  </r>
  <r>
    <x v="6"/>
    <d v="2026-03-19T00:00:00"/>
    <s v="Day 1"/>
    <x v="106"/>
    <x v="95"/>
    <x v="81"/>
    <x v="2"/>
    <x v="19"/>
    <x v="0"/>
    <x v="7"/>
    <n v="51"/>
    <n v="2.4"/>
    <n v="2.4"/>
  </r>
  <r>
    <x v="6"/>
    <d v="2026-03-19T00:00:00"/>
    <s v="Day 1"/>
    <x v="185"/>
    <x v="103"/>
    <x v="123"/>
    <x v="9"/>
    <x v="19"/>
    <x v="0"/>
    <x v="1"/>
    <n v="129"/>
    <n v="9"/>
    <n v="9"/>
  </r>
  <r>
    <x v="6"/>
    <d v="2026-03-19T00:00:00"/>
    <s v="Day 1"/>
    <x v="185"/>
    <x v="103"/>
    <x v="123"/>
    <x v="9"/>
    <x v="19"/>
    <x v="0"/>
    <x v="1"/>
    <n v="91"/>
    <n v="2.7"/>
    <n v="2.7"/>
  </r>
  <r>
    <x v="6"/>
    <d v="2026-03-19T00:00:00"/>
    <s v="Day 1"/>
    <x v="185"/>
    <x v="103"/>
    <x v="123"/>
    <x v="9"/>
    <x v="19"/>
    <x v="0"/>
    <x v="6"/>
    <n v="75"/>
    <n v="3.4"/>
    <n v="3.4"/>
  </r>
  <r>
    <x v="6"/>
    <d v="2026-03-19T00:00:00"/>
    <s v="Day 1"/>
    <x v="185"/>
    <x v="103"/>
    <x v="123"/>
    <x v="9"/>
    <x v="19"/>
    <x v="0"/>
    <x v="1"/>
    <n v="71"/>
    <n v="1.1000000000000001"/>
    <n v="1.1000000000000001"/>
  </r>
  <r>
    <x v="6"/>
    <d v="2026-03-19T00:00:00"/>
    <s v="Day 1"/>
    <x v="165"/>
    <x v="147"/>
    <x v="111"/>
    <x v="9"/>
    <x v="19"/>
    <x v="0"/>
    <x v="0"/>
    <n v="110"/>
    <n v="6"/>
    <n v="6"/>
  </r>
  <r>
    <x v="6"/>
    <d v="2026-03-19T00:00:00"/>
    <s v="Day 1"/>
    <x v="112"/>
    <x v="100"/>
    <x v="86"/>
    <x v="11"/>
    <x v="19"/>
    <x v="0"/>
    <x v="0"/>
    <n v="117"/>
    <n v="7.4"/>
    <n v="7.4"/>
  </r>
  <r>
    <x v="6"/>
    <d v="2026-03-19T00:00:00"/>
    <s v="Day 1"/>
    <x v="112"/>
    <x v="100"/>
    <x v="86"/>
    <x v="11"/>
    <x v="19"/>
    <x v="0"/>
    <x v="0"/>
    <n v="117"/>
    <n v="7.4"/>
    <n v="7.4"/>
  </r>
  <r>
    <x v="6"/>
    <d v="2026-03-19T00:00:00"/>
    <s v="Day 1"/>
    <x v="112"/>
    <x v="100"/>
    <x v="86"/>
    <x v="11"/>
    <x v="19"/>
    <x v="0"/>
    <x v="1"/>
    <n v="70"/>
    <n v="1.1000000000000001"/>
    <n v="1.1000000000000001"/>
  </r>
  <r>
    <x v="6"/>
    <d v="2026-03-19T00:00:00"/>
    <s v="Day 1"/>
    <x v="111"/>
    <x v="99"/>
    <x v="82"/>
    <x v="0"/>
    <x v="19"/>
    <x v="0"/>
    <x v="0"/>
    <n v="130"/>
    <n v="10.7"/>
    <n v="10.7"/>
  </r>
  <r>
    <x v="6"/>
    <d v="2026-03-19T00:00:00"/>
    <s v="Day 1"/>
    <x v="111"/>
    <x v="99"/>
    <x v="82"/>
    <x v="0"/>
    <x v="19"/>
    <x v="0"/>
    <x v="8"/>
    <n v="41"/>
    <n v="1.1000000000000001"/>
    <n v="1.1000000000000001"/>
  </r>
  <r>
    <x v="6"/>
    <d v="2026-03-19T00:00:00"/>
    <s v="Day 1"/>
    <x v="164"/>
    <x v="146"/>
    <x v="41"/>
    <x v="0"/>
    <x v="19"/>
    <x v="0"/>
    <x v="2"/>
    <n v="67"/>
    <n v="1.1000000000000001"/>
    <n v="1.1000000000000001"/>
  </r>
  <r>
    <x v="6"/>
    <d v="2026-03-19T00:00:00"/>
    <s v="Day 1"/>
    <x v="164"/>
    <x v="146"/>
    <x v="41"/>
    <x v="0"/>
    <x v="19"/>
    <x v="0"/>
    <x v="0"/>
    <n v="152"/>
    <n v="18.2"/>
    <n v="18.2"/>
  </r>
  <r>
    <x v="6"/>
    <d v="2026-03-19T00:00:00"/>
    <s v="Day 1"/>
    <x v="164"/>
    <x v="146"/>
    <x v="41"/>
    <x v="0"/>
    <x v="19"/>
    <x v="0"/>
    <x v="8"/>
    <n v="41"/>
    <n v="1.1000000000000001"/>
    <n v="1.1000000000000001"/>
  </r>
  <r>
    <x v="6"/>
    <d v="2026-03-19T00:00:00"/>
    <s v="Day 1"/>
    <x v="186"/>
    <x v="166"/>
    <x v="124"/>
    <x v="6"/>
    <x v="19"/>
    <x v="0"/>
    <x v="0"/>
    <n v="82"/>
    <n v="2.2000000000000002"/>
    <n v="2.2000000000000002"/>
  </r>
  <r>
    <x v="6"/>
    <d v="2026-03-19T00:00:00"/>
    <s v="Day 1"/>
    <x v="187"/>
    <x v="167"/>
    <x v="34"/>
    <x v="9"/>
    <x v="8"/>
    <x v="0"/>
    <x v="1"/>
    <n v="78"/>
    <n v="1.5"/>
    <n v="1.5"/>
  </r>
  <r>
    <x v="6"/>
    <d v="2026-03-19T00:00:00"/>
    <s v="Day 1"/>
    <x v="187"/>
    <x v="167"/>
    <x v="34"/>
    <x v="9"/>
    <x v="8"/>
    <x v="0"/>
    <x v="1"/>
    <n v="85"/>
    <n v="2.1"/>
    <n v="2.1"/>
  </r>
  <r>
    <x v="6"/>
    <d v="2026-03-19T00:00:00"/>
    <s v="Day 1"/>
    <x v="187"/>
    <x v="167"/>
    <x v="34"/>
    <x v="9"/>
    <x v="8"/>
    <x v="0"/>
    <x v="7"/>
    <n v="46"/>
    <n v="1.7"/>
    <n v="1.7"/>
  </r>
  <r>
    <x v="6"/>
    <d v="2026-03-19T00:00:00"/>
    <s v="Day 1"/>
    <x v="187"/>
    <x v="167"/>
    <x v="34"/>
    <x v="9"/>
    <x v="8"/>
    <x v="0"/>
    <x v="7"/>
    <n v="49"/>
    <n v="2.1"/>
    <n v="2.1"/>
  </r>
  <r>
    <x v="6"/>
    <d v="2026-03-19T00:00:00"/>
    <s v="Day 1"/>
    <x v="146"/>
    <x v="130"/>
    <x v="36"/>
    <x v="9"/>
    <x v="8"/>
    <x v="0"/>
    <x v="3"/>
    <m/>
    <s v=""/>
    <s v=""/>
  </r>
  <r>
    <x v="6"/>
    <d v="2026-03-19T00:00:00"/>
    <s v="Day 1"/>
    <x v="46"/>
    <x v="40"/>
    <x v="38"/>
    <x v="2"/>
    <x v="8"/>
    <x v="0"/>
    <x v="1"/>
    <n v="84"/>
    <n v="2"/>
    <n v="2"/>
  </r>
  <r>
    <x v="6"/>
    <d v="2026-03-19T00:00:00"/>
    <s v="Day 1"/>
    <x v="46"/>
    <x v="40"/>
    <x v="38"/>
    <x v="2"/>
    <x v="8"/>
    <x v="0"/>
    <x v="0"/>
    <n v="115"/>
    <n v="7"/>
    <n v="7"/>
  </r>
  <r>
    <x v="6"/>
    <d v="2026-03-19T00:00:00"/>
    <s v="Day 1"/>
    <x v="46"/>
    <x v="40"/>
    <x v="38"/>
    <x v="2"/>
    <x v="8"/>
    <x v="0"/>
    <x v="0"/>
    <n v="88"/>
    <n v="2.8"/>
    <n v="2.8"/>
  </r>
  <r>
    <x v="6"/>
    <d v="2026-03-19T00:00:00"/>
    <s v="Day 1"/>
    <x v="108"/>
    <x v="97"/>
    <x v="83"/>
    <x v="3"/>
    <x v="8"/>
    <x v="0"/>
    <x v="1"/>
    <n v="117"/>
    <n v="6.4"/>
    <n v="6.4"/>
  </r>
  <r>
    <x v="6"/>
    <d v="2026-03-19T00:00:00"/>
    <s v="Day 1"/>
    <x v="108"/>
    <x v="97"/>
    <x v="83"/>
    <x v="3"/>
    <x v="8"/>
    <x v="0"/>
    <x v="0"/>
    <n v="151"/>
    <n v="17.8"/>
    <n v="17.8"/>
  </r>
  <r>
    <x v="6"/>
    <d v="2026-03-19T00:00:00"/>
    <s v="Day 1"/>
    <x v="108"/>
    <x v="97"/>
    <x v="83"/>
    <x v="3"/>
    <x v="8"/>
    <x v="0"/>
    <x v="0"/>
    <n v="168"/>
    <n v="25.7"/>
    <n v="25.7"/>
  </r>
  <r>
    <x v="6"/>
    <d v="2026-03-19T00:00:00"/>
    <s v="Day 1"/>
    <x v="145"/>
    <x v="129"/>
    <x v="101"/>
    <x v="2"/>
    <x v="8"/>
    <x v="0"/>
    <x v="0"/>
    <n v="136"/>
    <n v="12.4"/>
    <n v="12.4"/>
  </r>
  <r>
    <x v="6"/>
    <d v="2026-03-19T00:00:00"/>
    <s v="Day 1"/>
    <x v="145"/>
    <x v="129"/>
    <x v="101"/>
    <x v="2"/>
    <x v="8"/>
    <x v="0"/>
    <x v="0"/>
    <n v="99"/>
    <n v="4.2"/>
    <n v="4.2"/>
  </r>
  <r>
    <x v="6"/>
    <d v="2026-03-19T00:00:00"/>
    <s v="Day 1"/>
    <x v="145"/>
    <x v="129"/>
    <x v="101"/>
    <x v="2"/>
    <x v="8"/>
    <x v="0"/>
    <x v="0"/>
    <n v="147"/>
    <n v="16.2"/>
    <n v="16.2"/>
  </r>
  <r>
    <x v="6"/>
    <d v="2026-03-19T00:00:00"/>
    <s v="Day 1"/>
    <x v="145"/>
    <x v="129"/>
    <x v="101"/>
    <x v="2"/>
    <x v="8"/>
    <x v="0"/>
    <x v="0"/>
    <n v="129"/>
    <n v="10.4"/>
    <n v="10.4"/>
  </r>
  <r>
    <x v="6"/>
    <d v="2026-03-19T00:00:00"/>
    <s v="Day 1"/>
    <x v="145"/>
    <x v="129"/>
    <x v="101"/>
    <x v="2"/>
    <x v="8"/>
    <x v="0"/>
    <x v="7"/>
    <n v="58"/>
    <n v="3.5"/>
    <n v="3.5"/>
  </r>
  <r>
    <x v="6"/>
    <d v="2026-03-19T00:00:00"/>
    <s v="Day 1"/>
    <x v="145"/>
    <x v="129"/>
    <x v="101"/>
    <x v="2"/>
    <x v="8"/>
    <x v="0"/>
    <x v="0"/>
    <n v="106"/>
    <n v="5.3"/>
    <n v="5.3"/>
  </r>
  <r>
    <x v="6"/>
    <d v="2026-03-19T00:00:00"/>
    <s v="Day 1"/>
    <x v="144"/>
    <x v="128"/>
    <x v="34"/>
    <x v="2"/>
    <x v="8"/>
    <x v="0"/>
    <x v="1"/>
    <n v="120"/>
    <n v="7"/>
    <n v="7"/>
  </r>
  <r>
    <x v="6"/>
    <d v="2026-03-19T00:00:00"/>
    <s v="Day 1"/>
    <x v="144"/>
    <x v="128"/>
    <x v="34"/>
    <x v="2"/>
    <x v="8"/>
    <x v="0"/>
    <x v="0"/>
    <n v="145"/>
    <n v="15.5"/>
    <n v="15.5"/>
  </r>
  <r>
    <x v="6"/>
    <d v="2026-03-19T00:00:00"/>
    <s v="Day 1"/>
    <x v="44"/>
    <x v="38"/>
    <x v="36"/>
    <x v="2"/>
    <x v="8"/>
    <x v="0"/>
    <x v="0"/>
    <n v="137"/>
    <n v="12.8"/>
    <n v="12.8"/>
  </r>
  <r>
    <x v="6"/>
    <d v="2026-03-19T00:00:00"/>
    <s v="Day 1"/>
    <x v="44"/>
    <x v="38"/>
    <x v="36"/>
    <x v="2"/>
    <x v="8"/>
    <x v="0"/>
    <x v="0"/>
    <n v="159"/>
    <n v="21.3"/>
    <n v="21.3"/>
  </r>
  <r>
    <x v="6"/>
    <d v="2026-03-19T00:00:00"/>
    <s v="Day 1"/>
    <x v="44"/>
    <x v="38"/>
    <x v="36"/>
    <x v="2"/>
    <x v="8"/>
    <x v="0"/>
    <x v="2"/>
    <n v="80"/>
    <n v="1.8"/>
    <n v="1.8"/>
  </r>
  <r>
    <x v="6"/>
    <d v="2026-03-19T00:00:00"/>
    <s v="Day 1"/>
    <x v="44"/>
    <x v="38"/>
    <x v="36"/>
    <x v="2"/>
    <x v="8"/>
    <x v="0"/>
    <x v="0"/>
    <n v="119"/>
    <n v="7.9"/>
    <n v="7.9"/>
  </r>
  <r>
    <x v="6"/>
    <d v="2026-03-19T00:00:00"/>
    <s v="Day 1"/>
    <x v="44"/>
    <x v="38"/>
    <x v="36"/>
    <x v="2"/>
    <x v="8"/>
    <x v="0"/>
    <x v="0"/>
    <n v="136"/>
    <n v="12.4"/>
    <n v="12.4"/>
  </r>
  <r>
    <x v="6"/>
    <d v="2026-03-19T00:00:00"/>
    <s v="Day 1"/>
    <x v="103"/>
    <x v="92"/>
    <x v="78"/>
    <x v="2"/>
    <x v="8"/>
    <x v="0"/>
    <x v="1"/>
    <n v="84"/>
    <n v="2"/>
    <n v="2"/>
  </r>
  <r>
    <x v="6"/>
    <d v="2026-03-19T00:00:00"/>
    <s v="Day 1"/>
    <x v="103"/>
    <x v="92"/>
    <x v="78"/>
    <x v="2"/>
    <x v="8"/>
    <x v="0"/>
    <x v="0"/>
    <n v="92"/>
    <n v="3.3"/>
    <n v="3.3"/>
  </r>
  <r>
    <x v="6"/>
    <d v="2026-03-19T00:00:00"/>
    <s v="Day 1"/>
    <x v="103"/>
    <x v="92"/>
    <x v="78"/>
    <x v="2"/>
    <x v="8"/>
    <x v="0"/>
    <x v="0"/>
    <n v="148"/>
    <n v="16.600000000000001"/>
    <n v="16.600000000000001"/>
  </r>
  <r>
    <x v="6"/>
    <d v="2026-03-19T00:00:00"/>
    <s v="Day 1"/>
    <x v="103"/>
    <x v="92"/>
    <x v="78"/>
    <x v="2"/>
    <x v="8"/>
    <x v="0"/>
    <x v="0"/>
    <n v="97"/>
    <n v="3.9"/>
    <n v="3.9"/>
  </r>
  <r>
    <x v="6"/>
    <d v="2026-03-19T00:00:00"/>
    <s v="Day 1"/>
    <x v="103"/>
    <x v="92"/>
    <x v="78"/>
    <x v="2"/>
    <x v="8"/>
    <x v="0"/>
    <x v="1"/>
    <n v="74"/>
    <n v="1.3"/>
    <n v="1.3"/>
  </r>
  <r>
    <x v="6"/>
    <d v="2026-03-19T00:00:00"/>
    <s v="Day 1"/>
    <x v="48"/>
    <x v="41"/>
    <x v="36"/>
    <x v="2"/>
    <x v="8"/>
    <x v="0"/>
    <x v="0"/>
    <n v="159"/>
    <n v="21.3"/>
    <n v="21.3"/>
  </r>
  <r>
    <x v="6"/>
    <d v="2026-03-19T00:00:00"/>
    <s v="Day 1"/>
    <x v="48"/>
    <x v="41"/>
    <x v="36"/>
    <x v="2"/>
    <x v="8"/>
    <x v="0"/>
    <x v="2"/>
    <n v="79"/>
    <n v="1.8"/>
    <n v="1.8"/>
  </r>
  <r>
    <x v="6"/>
    <d v="2026-03-19T00:00:00"/>
    <s v="Day 1"/>
    <x v="48"/>
    <x v="41"/>
    <x v="36"/>
    <x v="2"/>
    <x v="8"/>
    <x v="0"/>
    <x v="0"/>
    <n v="102"/>
    <n v="4.5999999999999996"/>
    <n v="4.5999999999999996"/>
  </r>
  <r>
    <x v="6"/>
    <d v="2026-03-19T00:00:00"/>
    <s v="Day 1"/>
    <x v="48"/>
    <x v="41"/>
    <x v="36"/>
    <x v="2"/>
    <x v="8"/>
    <x v="0"/>
    <x v="0"/>
    <n v="85"/>
    <n v="2.5"/>
    <n v="2.5"/>
  </r>
  <r>
    <x v="6"/>
    <d v="2026-03-19T00:00:00"/>
    <s v="Day 1"/>
    <x v="48"/>
    <x v="41"/>
    <x v="36"/>
    <x v="2"/>
    <x v="8"/>
    <x v="0"/>
    <x v="0"/>
    <n v="90"/>
    <n v="3"/>
    <n v="3"/>
  </r>
  <r>
    <x v="6"/>
    <d v="2026-03-19T00:00:00"/>
    <s v="Day 1"/>
    <x v="48"/>
    <x v="41"/>
    <x v="36"/>
    <x v="2"/>
    <x v="8"/>
    <x v="0"/>
    <x v="0"/>
    <n v="95"/>
    <n v="3.6"/>
    <n v="3.6"/>
  </r>
  <r>
    <x v="6"/>
    <d v="2026-03-19T00:00:00"/>
    <s v="Day 1"/>
    <x v="188"/>
    <x v="147"/>
    <x v="125"/>
    <x v="4"/>
    <x v="6"/>
    <x v="0"/>
    <x v="0"/>
    <n v="146"/>
    <n v="15.9"/>
    <n v="15.9"/>
  </r>
  <r>
    <x v="6"/>
    <d v="2026-03-19T00:00:00"/>
    <s v="Day 1"/>
    <x v="188"/>
    <x v="147"/>
    <x v="125"/>
    <x v="4"/>
    <x v="6"/>
    <x v="0"/>
    <x v="0"/>
    <n v="88"/>
    <n v="2.8"/>
    <n v="2.8"/>
  </r>
  <r>
    <x v="6"/>
    <d v="2026-03-19T00:00:00"/>
    <s v="Day 1"/>
    <x v="15"/>
    <x v="15"/>
    <x v="11"/>
    <x v="7"/>
    <x v="6"/>
    <x v="0"/>
    <x v="1"/>
    <n v="84"/>
    <n v="2"/>
    <n v="2"/>
  </r>
  <r>
    <x v="6"/>
    <d v="2026-03-19T00:00:00"/>
    <s v="Day 1"/>
    <x v="15"/>
    <x v="15"/>
    <x v="11"/>
    <x v="7"/>
    <x v="6"/>
    <x v="0"/>
    <x v="2"/>
    <n v="92"/>
    <n v="2.9"/>
    <n v="2.9"/>
  </r>
  <r>
    <x v="6"/>
    <d v="2026-03-19T00:00:00"/>
    <s v="Day 1"/>
    <x v="19"/>
    <x v="19"/>
    <x v="15"/>
    <x v="5"/>
    <x v="6"/>
    <x v="0"/>
    <x v="1"/>
    <n v="117"/>
    <n v="6.4"/>
    <n v="6.4"/>
  </r>
  <r>
    <x v="6"/>
    <d v="2026-03-19T00:00:00"/>
    <s v="Day 1"/>
    <x v="19"/>
    <x v="19"/>
    <x v="15"/>
    <x v="5"/>
    <x v="6"/>
    <x v="0"/>
    <x v="0"/>
    <n v="121"/>
    <n v="8.3000000000000007"/>
    <n v="8.3000000000000007"/>
  </r>
  <r>
    <x v="6"/>
    <d v="2026-03-19T00:00:00"/>
    <s v="Day 1"/>
    <x v="19"/>
    <x v="19"/>
    <x v="15"/>
    <x v="5"/>
    <x v="6"/>
    <x v="0"/>
    <x v="0"/>
    <n v="100"/>
    <n v="4.3"/>
    <n v="4.3"/>
  </r>
  <r>
    <x v="6"/>
    <d v="2026-03-19T00:00:00"/>
    <s v="Day 1"/>
    <x v="19"/>
    <x v="19"/>
    <x v="15"/>
    <x v="5"/>
    <x v="6"/>
    <x v="0"/>
    <x v="0"/>
    <n v="76"/>
    <n v="1.7"/>
    <n v="1.7"/>
  </r>
  <r>
    <x v="6"/>
    <d v="2026-03-19T00:00:00"/>
    <s v="Day 1"/>
    <x v="19"/>
    <x v="19"/>
    <x v="15"/>
    <x v="5"/>
    <x v="6"/>
    <x v="0"/>
    <x v="0"/>
    <n v="101"/>
    <n v="4.5"/>
    <n v="4.5"/>
  </r>
  <r>
    <x v="6"/>
    <d v="2026-03-19T00:00:00"/>
    <s v="Day 1"/>
    <x v="19"/>
    <x v="19"/>
    <x v="15"/>
    <x v="5"/>
    <x v="6"/>
    <x v="0"/>
    <x v="2"/>
    <n v="87"/>
    <n v="2.4"/>
    <n v="2.4"/>
  </r>
  <r>
    <x v="6"/>
    <d v="2026-03-19T00:00:00"/>
    <s v="Day 1"/>
    <x v="19"/>
    <x v="19"/>
    <x v="15"/>
    <x v="5"/>
    <x v="6"/>
    <x v="0"/>
    <x v="1"/>
    <n v="93"/>
    <n v="2.9"/>
    <n v="2.9"/>
  </r>
  <r>
    <x v="6"/>
    <d v="2026-03-19T00:00:00"/>
    <s v="Day 1"/>
    <x v="19"/>
    <x v="19"/>
    <x v="15"/>
    <x v="5"/>
    <x v="6"/>
    <x v="0"/>
    <x v="1"/>
    <n v="101"/>
    <n v="3.8"/>
    <n v="3.8"/>
  </r>
  <r>
    <x v="6"/>
    <d v="2026-03-19T00:00:00"/>
    <s v="Day 1"/>
    <x v="189"/>
    <x v="34"/>
    <x v="126"/>
    <x v="3"/>
    <x v="6"/>
    <x v="0"/>
    <x v="0"/>
    <n v="107"/>
    <n v="5.5"/>
    <n v="5.5"/>
  </r>
  <r>
    <x v="6"/>
    <d v="2026-03-19T00:00:00"/>
    <s v="Day 1"/>
    <x v="189"/>
    <x v="34"/>
    <x v="126"/>
    <x v="3"/>
    <x v="6"/>
    <x v="0"/>
    <x v="0"/>
    <n v="67"/>
    <n v="1.1000000000000001"/>
    <n v="1.1000000000000001"/>
  </r>
  <r>
    <x v="6"/>
    <d v="2026-03-19T00:00:00"/>
    <s v="Day 1"/>
    <x v="190"/>
    <x v="168"/>
    <x v="126"/>
    <x v="4"/>
    <x v="6"/>
    <x v="0"/>
    <x v="1"/>
    <n v="85"/>
    <n v="2.1"/>
    <n v="2.1"/>
  </r>
  <r>
    <x v="6"/>
    <d v="2026-03-19T00:00:00"/>
    <s v="Day 1"/>
    <x v="191"/>
    <x v="169"/>
    <x v="18"/>
    <x v="4"/>
    <x v="6"/>
    <x v="0"/>
    <x v="0"/>
    <n v="107"/>
    <n v="5.5"/>
    <n v="5.5"/>
  </r>
  <r>
    <x v="6"/>
    <d v="2026-03-19T00:00:00"/>
    <s v="Day 1"/>
    <x v="191"/>
    <x v="169"/>
    <x v="18"/>
    <x v="4"/>
    <x v="6"/>
    <x v="0"/>
    <x v="1"/>
    <n v="89"/>
    <n v="2.5"/>
    <n v="2.5"/>
  </r>
  <r>
    <x v="6"/>
    <d v="2026-03-19T00:00:00"/>
    <s v="Day 1"/>
    <x v="191"/>
    <x v="169"/>
    <x v="18"/>
    <x v="4"/>
    <x v="6"/>
    <x v="0"/>
    <x v="2"/>
    <n v="88"/>
    <n v="2.5"/>
    <n v="2.5"/>
  </r>
  <r>
    <x v="6"/>
    <d v="2026-03-19T00:00:00"/>
    <s v="Day 1"/>
    <x v="37"/>
    <x v="22"/>
    <x v="29"/>
    <x v="2"/>
    <x v="6"/>
    <x v="0"/>
    <x v="3"/>
    <m/>
    <s v=""/>
    <s v=""/>
  </r>
  <r>
    <x v="6"/>
    <d v="2026-03-19T00:00:00"/>
    <s v="Day 1"/>
    <x v="31"/>
    <x v="30"/>
    <x v="24"/>
    <x v="4"/>
    <x v="11"/>
    <x v="0"/>
    <x v="0"/>
    <n v="113"/>
    <n v="6.6"/>
    <n v="6.6"/>
  </r>
  <r>
    <x v="6"/>
    <d v="2026-03-19T00:00:00"/>
    <s v="Day 1"/>
    <x v="31"/>
    <x v="30"/>
    <x v="24"/>
    <x v="4"/>
    <x v="11"/>
    <x v="0"/>
    <x v="0"/>
    <n v="88"/>
    <n v="2.8"/>
    <n v="2.8"/>
  </r>
  <r>
    <x v="6"/>
    <d v="2026-03-19T00:00:00"/>
    <s v="Day 1"/>
    <x v="31"/>
    <x v="30"/>
    <x v="24"/>
    <x v="4"/>
    <x v="11"/>
    <x v="0"/>
    <x v="0"/>
    <n v="94"/>
    <n v="3.5"/>
    <n v="3.5"/>
  </r>
  <r>
    <x v="6"/>
    <d v="2026-03-19T00:00:00"/>
    <s v="Day 1"/>
    <x v="31"/>
    <x v="30"/>
    <x v="24"/>
    <x v="4"/>
    <x v="11"/>
    <x v="0"/>
    <x v="0"/>
    <n v="150"/>
    <n v="17.399999999999999"/>
    <n v="17.399999999999999"/>
  </r>
  <r>
    <x v="6"/>
    <d v="2026-03-19T00:00:00"/>
    <s v="Day 1"/>
    <x v="31"/>
    <x v="30"/>
    <x v="24"/>
    <x v="4"/>
    <x v="11"/>
    <x v="0"/>
    <x v="1"/>
    <n v="127"/>
    <n v="8.5"/>
    <n v="8.5"/>
  </r>
  <r>
    <x v="6"/>
    <d v="2026-03-19T00:00:00"/>
    <s v="Day 1"/>
    <x v="31"/>
    <x v="30"/>
    <x v="24"/>
    <x v="4"/>
    <x v="11"/>
    <x v="0"/>
    <x v="0"/>
    <n v="130"/>
    <n v="10.7"/>
    <n v="10.7"/>
  </r>
  <r>
    <x v="6"/>
    <d v="2026-03-19T00:00:00"/>
    <s v="Day 1"/>
    <x v="31"/>
    <x v="30"/>
    <x v="24"/>
    <x v="4"/>
    <x v="11"/>
    <x v="0"/>
    <x v="0"/>
    <n v="103"/>
    <n v="4.8"/>
    <n v="4.8"/>
  </r>
  <r>
    <x v="6"/>
    <d v="2026-03-19T00:00:00"/>
    <s v="Day 1"/>
    <x v="31"/>
    <x v="30"/>
    <x v="24"/>
    <x v="4"/>
    <x v="11"/>
    <x v="0"/>
    <x v="0"/>
    <n v="121"/>
    <n v="8.3000000000000007"/>
    <n v="8.3000000000000007"/>
  </r>
  <r>
    <x v="6"/>
    <d v="2026-03-19T00:00:00"/>
    <s v="Day 1"/>
    <x v="31"/>
    <x v="30"/>
    <x v="24"/>
    <x v="4"/>
    <x v="11"/>
    <x v="0"/>
    <x v="0"/>
    <n v="103"/>
    <n v="4.8"/>
    <n v="4.8"/>
  </r>
  <r>
    <x v="6"/>
    <d v="2026-03-19T00:00:00"/>
    <s v="Day 1"/>
    <x v="31"/>
    <x v="30"/>
    <x v="24"/>
    <x v="4"/>
    <x v="11"/>
    <x v="0"/>
    <x v="0"/>
    <n v="148"/>
    <n v="16.600000000000001"/>
    <n v="16.600000000000001"/>
  </r>
  <r>
    <x v="6"/>
    <d v="2026-03-19T00:00:00"/>
    <s v="Day 1"/>
    <x v="31"/>
    <x v="30"/>
    <x v="24"/>
    <x v="4"/>
    <x v="11"/>
    <x v="0"/>
    <x v="0"/>
    <n v="156"/>
    <n v="19.899999999999999"/>
    <n v="19.899999999999999"/>
  </r>
  <r>
    <x v="6"/>
    <d v="2026-03-19T00:00:00"/>
    <s v="Day 1"/>
    <x v="27"/>
    <x v="26"/>
    <x v="20"/>
    <x v="10"/>
    <x v="11"/>
    <x v="0"/>
    <x v="0"/>
    <n v="101"/>
    <n v="4.5"/>
    <n v="4.5"/>
  </r>
  <r>
    <x v="6"/>
    <d v="2026-03-19T00:00:00"/>
    <s v="Day 1"/>
    <x v="27"/>
    <x v="26"/>
    <x v="20"/>
    <x v="10"/>
    <x v="11"/>
    <x v="0"/>
    <x v="0"/>
    <n v="144"/>
    <n v="15.1"/>
    <n v="15.1"/>
  </r>
  <r>
    <x v="6"/>
    <d v="2026-03-19T00:00:00"/>
    <s v="Day 1"/>
    <x v="27"/>
    <x v="26"/>
    <x v="20"/>
    <x v="10"/>
    <x v="11"/>
    <x v="0"/>
    <x v="0"/>
    <n v="151"/>
    <n v="17.8"/>
    <n v="17.8"/>
  </r>
  <r>
    <x v="6"/>
    <d v="2026-03-19T00:00:00"/>
    <s v="Day 1"/>
    <x v="27"/>
    <x v="26"/>
    <x v="20"/>
    <x v="10"/>
    <x v="11"/>
    <x v="0"/>
    <x v="0"/>
    <n v="103"/>
    <n v="4.8"/>
    <n v="4.8"/>
  </r>
  <r>
    <x v="6"/>
    <d v="2026-03-19T00:00:00"/>
    <s v="Day 1"/>
    <x v="27"/>
    <x v="26"/>
    <x v="20"/>
    <x v="10"/>
    <x v="11"/>
    <x v="0"/>
    <x v="0"/>
    <n v="148"/>
    <n v="16.600000000000001"/>
    <n v="16.600000000000001"/>
  </r>
  <r>
    <x v="6"/>
    <d v="2026-03-19T00:00:00"/>
    <s v="Day 1"/>
    <x v="27"/>
    <x v="26"/>
    <x v="20"/>
    <x v="10"/>
    <x v="11"/>
    <x v="0"/>
    <x v="0"/>
    <n v="141"/>
    <n v="14.1"/>
    <n v="14.1"/>
  </r>
  <r>
    <x v="6"/>
    <d v="2026-03-19T00:00:00"/>
    <s v="Day 1"/>
    <x v="27"/>
    <x v="26"/>
    <x v="20"/>
    <x v="10"/>
    <x v="11"/>
    <x v="0"/>
    <x v="0"/>
    <n v="109"/>
    <n v="5.8"/>
    <n v="5.8"/>
  </r>
  <r>
    <x v="6"/>
    <d v="2026-03-19T00:00:00"/>
    <s v="Day 1"/>
    <x v="27"/>
    <x v="26"/>
    <x v="20"/>
    <x v="10"/>
    <x v="11"/>
    <x v="0"/>
    <x v="0"/>
    <n v="136"/>
    <n v="12.4"/>
    <n v="12.4"/>
  </r>
  <r>
    <x v="6"/>
    <d v="2026-03-19T00:00:00"/>
    <s v="Day 1"/>
    <x v="27"/>
    <x v="26"/>
    <x v="20"/>
    <x v="10"/>
    <x v="11"/>
    <x v="0"/>
    <x v="0"/>
    <n v="136"/>
    <n v="12.4"/>
    <n v="12.4"/>
  </r>
  <r>
    <x v="6"/>
    <d v="2026-03-19T00:00:00"/>
    <s v="Day 1"/>
    <x v="138"/>
    <x v="22"/>
    <x v="39"/>
    <x v="2"/>
    <x v="11"/>
    <x v="0"/>
    <x v="0"/>
    <n v="117"/>
    <n v="7.4"/>
    <n v="7.4"/>
  </r>
  <r>
    <x v="6"/>
    <d v="2026-03-19T00:00:00"/>
    <s v="Day 1"/>
    <x v="138"/>
    <x v="22"/>
    <x v="39"/>
    <x v="2"/>
    <x v="11"/>
    <x v="0"/>
    <x v="0"/>
    <n v="123"/>
    <n v="8.8000000000000007"/>
    <n v="8.8000000000000007"/>
  </r>
  <r>
    <x v="6"/>
    <d v="2026-03-19T00:00:00"/>
    <s v="Day 1"/>
    <x v="138"/>
    <x v="22"/>
    <x v="39"/>
    <x v="2"/>
    <x v="11"/>
    <x v="0"/>
    <x v="2"/>
    <n v="75"/>
    <n v="1.5"/>
    <n v="1.5"/>
  </r>
  <r>
    <x v="6"/>
    <d v="2026-03-19T00:00:00"/>
    <s v="Day 1"/>
    <x v="138"/>
    <x v="22"/>
    <x v="39"/>
    <x v="2"/>
    <x v="11"/>
    <x v="0"/>
    <x v="1"/>
    <n v="110"/>
    <n v="5.2"/>
    <n v="5.2"/>
  </r>
  <r>
    <x v="6"/>
    <d v="2026-03-19T00:00:00"/>
    <s v="Day 1"/>
    <x v="138"/>
    <x v="22"/>
    <x v="39"/>
    <x v="2"/>
    <x v="11"/>
    <x v="0"/>
    <x v="1"/>
    <n v="99"/>
    <n v="3.6"/>
    <n v="3.6"/>
  </r>
  <r>
    <x v="6"/>
    <d v="2026-03-19T00:00:00"/>
    <s v="Day 1"/>
    <x v="138"/>
    <x v="22"/>
    <x v="39"/>
    <x v="2"/>
    <x v="11"/>
    <x v="0"/>
    <x v="1"/>
    <n v="82"/>
    <n v="1.9"/>
    <n v="1.9"/>
  </r>
  <r>
    <x v="6"/>
    <d v="2026-03-19T00:00:00"/>
    <s v="Day 1"/>
    <x v="138"/>
    <x v="22"/>
    <x v="39"/>
    <x v="2"/>
    <x v="11"/>
    <x v="0"/>
    <x v="1"/>
    <n v="78"/>
    <n v="1.5"/>
    <n v="1.5"/>
  </r>
  <r>
    <x v="6"/>
    <d v="2026-03-19T00:00:00"/>
    <s v="Day 1"/>
    <x v="138"/>
    <x v="22"/>
    <x v="39"/>
    <x v="2"/>
    <x v="11"/>
    <x v="0"/>
    <x v="10"/>
    <n v="133"/>
    <n v="30.6"/>
    <n v="30.6"/>
  </r>
  <r>
    <x v="6"/>
    <d v="2026-03-19T00:00:00"/>
    <s v="Day 1"/>
    <x v="138"/>
    <x v="22"/>
    <x v="39"/>
    <x v="2"/>
    <x v="11"/>
    <x v="0"/>
    <x v="1"/>
    <n v="87"/>
    <n v="2.2999999999999998"/>
    <n v="2.2999999999999998"/>
  </r>
  <r>
    <x v="6"/>
    <d v="2026-03-19T00:00:00"/>
    <s v="Day 1"/>
    <x v="138"/>
    <x v="22"/>
    <x v="39"/>
    <x v="2"/>
    <x v="11"/>
    <x v="0"/>
    <x v="1"/>
    <n v="76"/>
    <n v="1.4"/>
    <n v="1.4"/>
  </r>
  <r>
    <x v="6"/>
    <d v="2026-03-19T00:00:00"/>
    <s v="Day 1"/>
    <x v="138"/>
    <x v="22"/>
    <x v="39"/>
    <x v="2"/>
    <x v="11"/>
    <x v="0"/>
    <x v="1"/>
    <n v="85"/>
    <n v="2.1"/>
    <n v="2.1"/>
  </r>
  <r>
    <x v="6"/>
    <d v="2026-03-19T00:00:00"/>
    <s v="Day 1"/>
    <x v="138"/>
    <x v="22"/>
    <x v="39"/>
    <x v="2"/>
    <x v="11"/>
    <x v="0"/>
    <x v="1"/>
    <n v="130"/>
    <n v="9.3000000000000007"/>
    <n v="9.3000000000000007"/>
  </r>
  <r>
    <x v="6"/>
    <d v="2026-03-19T00:00:00"/>
    <s v="Day 1"/>
    <x v="192"/>
    <x v="43"/>
    <x v="12"/>
    <x v="3"/>
    <x v="11"/>
    <x v="0"/>
    <x v="1"/>
    <n v="80"/>
    <n v="1.7"/>
    <n v="1.7"/>
  </r>
  <r>
    <x v="6"/>
    <d v="2026-03-19T00:00:00"/>
    <s v="Day 1"/>
    <x v="192"/>
    <x v="43"/>
    <x v="12"/>
    <x v="3"/>
    <x v="11"/>
    <x v="0"/>
    <x v="1"/>
    <n v="76"/>
    <n v="1.4"/>
    <n v="1.4"/>
  </r>
  <r>
    <x v="6"/>
    <d v="2026-03-19T00:00:00"/>
    <s v="Day 1"/>
    <x v="192"/>
    <x v="43"/>
    <x v="12"/>
    <x v="3"/>
    <x v="11"/>
    <x v="0"/>
    <x v="0"/>
    <n v="67"/>
    <n v="1.1000000000000001"/>
    <n v="1.1000000000000001"/>
  </r>
  <r>
    <x v="6"/>
    <d v="2026-03-19T00:00:00"/>
    <s v="Day 1"/>
    <x v="192"/>
    <x v="43"/>
    <x v="12"/>
    <x v="3"/>
    <x v="11"/>
    <x v="0"/>
    <x v="1"/>
    <n v="107"/>
    <n v="4.7"/>
    <n v="4.7"/>
  </r>
  <r>
    <x v="6"/>
    <d v="2026-03-19T00:00:00"/>
    <s v="Day 1"/>
    <x v="192"/>
    <x v="43"/>
    <x v="12"/>
    <x v="3"/>
    <x v="11"/>
    <x v="0"/>
    <x v="1"/>
    <n v="84"/>
    <n v="2"/>
    <n v="2"/>
  </r>
  <r>
    <x v="6"/>
    <d v="2026-03-19T00:00:00"/>
    <s v="Day 1"/>
    <x v="30"/>
    <x v="29"/>
    <x v="20"/>
    <x v="2"/>
    <x v="11"/>
    <x v="0"/>
    <x v="0"/>
    <n v="145"/>
    <n v="15.5"/>
    <n v="15.5"/>
  </r>
  <r>
    <x v="6"/>
    <d v="2026-03-19T00:00:00"/>
    <s v="Day 1"/>
    <x v="30"/>
    <x v="29"/>
    <x v="20"/>
    <x v="2"/>
    <x v="11"/>
    <x v="0"/>
    <x v="1"/>
    <n v="82"/>
    <n v="1.9"/>
    <n v="1.9"/>
  </r>
  <r>
    <x v="6"/>
    <d v="2026-03-19T00:00:00"/>
    <s v="Day 1"/>
    <x v="30"/>
    <x v="29"/>
    <x v="20"/>
    <x v="2"/>
    <x v="11"/>
    <x v="0"/>
    <x v="1"/>
    <n v="74"/>
    <n v="1.3"/>
    <n v="1.3"/>
  </r>
  <r>
    <x v="6"/>
    <d v="2026-03-19T00:00:00"/>
    <s v="Day 1"/>
    <x v="30"/>
    <x v="29"/>
    <x v="20"/>
    <x v="2"/>
    <x v="11"/>
    <x v="0"/>
    <x v="1"/>
    <n v="83"/>
    <n v="1.9"/>
    <n v="1.9"/>
  </r>
  <r>
    <x v="6"/>
    <d v="2026-03-19T00:00:00"/>
    <s v="Day 1"/>
    <x v="30"/>
    <x v="29"/>
    <x v="20"/>
    <x v="2"/>
    <x v="11"/>
    <x v="0"/>
    <x v="0"/>
    <n v="121"/>
    <n v="8.3000000000000007"/>
    <n v="8.3000000000000007"/>
  </r>
  <r>
    <x v="6"/>
    <d v="2026-03-19T00:00:00"/>
    <s v="Day 1"/>
    <x v="30"/>
    <x v="29"/>
    <x v="20"/>
    <x v="2"/>
    <x v="11"/>
    <x v="0"/>
    <x v="1"/>
    <n v="69"/>
    <n v="1"/>
    <n v="1"/>
  </r>
  <r>
    <x v="6"/>
    <d v="2026-03-19T00:00:00"/>
    <s v="Day 1"/>
    <x v="30"/>
    <x v="29"/>
    <x v="20"/>
    <x v="2"/>
    <x v="11"/>
    <x v="0"/>
    <x v="0"/>
    <n v="92"/>
    <n v="3.3"/>
    <n v="3.3"/>
  </r>
  <r>
    <x v="6"/>
    <d v="2026-03-19T00:00:00"/>
    <s v="Day 1"/>
    <x v="30"/>
    <x v="29"/>
    <x v="20"/>
    <x v="2"/>
    <x v="11"/>
    <x v="0"/>
    <x v="0"/>
    <n v="105"/>
    <n v="5.0999999999999996"/>
    <n v="5.0999999999999996"/>
  </r>
  <r>
    <x v="6"/>
    <d v="2026-03-19T00:00:00"/>
    <s v="Day 1"/>
    <x v="30"/>
    <x v="29"/>
    <x v="20"/>
    <x v="2"/>
    <x v="11"/>
    <x v="0"/>
    <x v="0"/>
    <n v="104"/>
    <n v="5"/>
    <n v="5"/>
  </r>
  <r>
    <x v="6"/>
    <d v="2026-03-19T00:00:00"/>
    <s v="Day 1"/>
    <x v="28"/>
    <x v="27"/>
    <x v="22"/>
    <x v="2"/>
    <x v="11"/>
    <x v="0"/>
    <x v="0"/>
    <n v="103"/>
    <n v="4.8"/>
    <n v="4.8"/>
  </r>
  <r>
    <x v="6"/>
    <d v="2026-03-19T00:00:00"/>
    <s v="Day 1"/>
    <x v="28"/>
    <x v="27"/>
    <x v="22"/>
    <x v="2"/>
    <x v="11"/>
    <x v="0"/>
    <x v="1"/>
    <n v="74"/>
    <n v="1.3"/>
    <n v="1.3"/>
  </r>
  <r>
    <x v="6"/>
    <d v="2026-03-19T00:00:00"/>
    <s v="Day 1"/>
    <x v="26"/>
    <x v="25"/>
    <x v="21"/>
    <x v="2"/>
    <x v="11"/>
    <x v="0"/>
    <x v="0"/>
    <n v="100"/>
    <n v="4.3"/>
    <n v="4.3"/>
  </r>
  <r>
    <x v="6"/>
    <d v="2026-03-19T00:00:00"/>
    <s v="Day 1"/>
    <x v="26"/>
    <x v="25"/>
    <x v="21"/>
    <x v="2"/>
    <x v="11"/>
    <x v="0"/>
    <x v="0"/>
    <n v="111"/>
    <n v="6.2"/>
    <n v="6.2"/>
  </r>
  <r>
    <x v="6"/>
    <d v="2026-03-19T00:00:00"/>
    <s v="Day 1"/>
    <x v="26"/>
    <x v="25"/>
    <x v="21"/>
    <x v="2"/>
    <x v="11"/>
    <x v="0"/>
    <x v="0"/>
    <n v="141"/>
    <n v="14.1"/>
    <n v="14.1"/>
  </r>
  <r>
    <x v="6"/>
    <d v="2026-03-19T00:00:00"/>
    <s v="Day 1"/>
    <x v="24"/>
    <x v="23"/>
    <x v="19"/>
    <x v="8"/>
    <x v="11"/>
    <x v="0"/>
    <x v="7"/>
    <n v="46"/>
    <n v="1.7"/>
    <n v="1.7"/>
  </r>
  <r>
    <x v="6"/>
    <d v="2026-03-19T00:00:00"/>
    <s v="Day 1"/>
    <x v="24"/>
    <x v="23"/>
    <x v="19"/>
    <x v="8"/>
    <x v="11"/>
    <x v="0"/>
    <x v="7"/>
    <n v="47"/>
    <n v="1.8"/>
    <n v="1.8"/>
  </r>
  <r>
    <x v="6"/>
    <d v="2026-03-19T00:00:00"/>
    <s v="Day 1"/>
    <x v="24"/>
    <x v="23"/>
    <x v="19"/>
    <x v="8"/>
    <x v="11"/>
    <x v="0"/>
    <x v="6"/>
    <n v="78"/>
    <n v="3.8"/>
    <n v="3.8"/>
  </r>
  <r>
    <x v="6"/>
    <d v="2026-03-19T00:00:00"/>
    <s v="Day 1"/>
    <x v="25"/>
    <x v="24"/>
    <x v="20"/>
    <x v="9"/>
    <x v="11"/>
    <x v="0"/>
    <x v="0"/>
    <n v="136"/>
    <n v="12.4"/>
    <n v="12.4"/>
  </r>
  <r>
    <x v="6"/>
    <d v="2026-03-19T00:00:00"/>
    <s v="Day 1"/>
    <x v="25"/>
    <x v="24"/>
    <x v="20"/>
    <x v="9"/>
    <x v="11"/>
    <x v="0"/>
    <x v="0"/>
    <n v="102"/>
    <n v="4.5999999999999996"/>
    <n v="4.5999999999999996"/>
  </r>
  <r>
    <x v="6"/>
    <d v="2026-03-19T00:00:00"/>
    <s v="Day 1"/>
    <x v="25"/>
    <x v="24"/>
    <x v="20"/>
    <x v="9"/>
    <x v="11"/>
    <x v="0"/>
    <x v="0"/>
    <n v="157"/>
    <n v="20.399999999999999"/>
    <n v="20.399999999999999"/>
  </r>
  <r>
    <x v="6"/>
    <d v="2026-03-19T00:00:00"/>
    <s v="Day 1"/>
    <x v="25"/>
    <x v="24"/>
    <x v="20"/>
    <x v="9"/>
    <x v="11"/>
    <x v="0"/>
    <x v="0"/>
    <n v="162"/>
    <n v="22.7"/>
    <n v="22.7"/>
  </r>
  <r>
    <x v="6"/>
    <d v="2026-03-19T00:00:00"/>
    <s v="Day 1"/>
    <x v="25"/>
    <x v="24"/>
    <x v="20"/>
    <x v="9"/>
    <x v="11"/>
    <x v="0"/>
    <x v="0"/>
    <n v="89"/>
    <n v="2.9"/>
    <n v="2.9"/>
  </r>
  <r>
    <x v="6"/>
    <d v="2026-03-19T00:00:00"/>
    <s v="Day 1"/>
    <x v="25"/>
    <x v="24"/>
    <x v="20"/>
    <x v="9"/>
    <x v="11"/>
    <x v="0"/>
    <x v="0"/>
    <n v="156"/>
    <n v="19.899999999999999"/>
    <n v="19.899999999999999"/>
  </r>
  <r>
    <x v="6"/>
    <d v="2026-03-19T00:00:00"/>
    <s v="Day 1"/>
    <x v="154"/>
    <x v="97"/>
    <x v="105"/>
    <x v="4"/>
    <x v="3"/>
    <x v="0"/>
    <x v="0"/>
    <n v="149"/>
    <n v="17"/>
    <n v="17"/>
  </r>
  <r>
    <x v="6"/>
    <d v="2026-03-19T00:00:00"/>
    <s v="Day 1"/>
    <x v="154"/>
    <x v="97"/>
    <x v="105"/>
    <x v="4"/>
    <x v="3"/>
    <x v="0"/>
    <x v="4"/>
    <n v="147"/>
    <n v="42.9"/>
    <n v="42.9"/>
  </r>
  <r>
    <x v="6"/>
    <d v="2026-03-19T00:00:00"/>
    <s v="Day 1"/>
    <x v="154"/>
    <x v="97"/>
    <x v="105"/>
    <x v="4"/>
    <x v="3"/>
    <x v="0"/>
    <x v="0"/>
    <n v="117"/>
    <n v="7.4"/>
    <n v="7.4"/>
  </r>
  <r>
    <x v="6"/>
    <d v="2026-03-19T00:00:00"/>
    <s v="Day 1"/>
    <x v="154"/>
    <x v="97"/>
    <x v="105"/>
    <x v="4"/>
    <x v="3"/>
    <x v="0"/>
    <x v="0"/>
    <n v="154"/>
    <n v="19.100000000000001"/>
    <n v="19.100000000000001"/>
  </r>
  <r>
    <x v="6"/>
    <d v="2026-03-19T00:00:00"/>
    <s v="Day 1"/>
    <x v="193"/>
    <x v="37"/>
    <x v="107"/>
    <x v="2"/>
    <x v="3"/>
    <x v="0"/>
    <x v="0"/>
    <n v="97"/>
    <n v="3.9"/>
    <n v="3.9"/>
  </r>
  <r>
    <x v="6"/>
    <d v="2026-03-19T00:00:00"/>
    <s v="Day 1"/>
    <x v="193"/>
    <x v="37"/>
    <x v="107"/>
    <x v="2"/>
    <x v="3"/>
    <x v="0"/>
    <x v="0"/>
    <n v="116"/>
    <n v="7.2"/>
    <n v="7.2"/>
  </r>
  <r>
    <x v="6"/>
    <d v="2026-03-19T00:00:00"/>
    <s v="Day 1"/>
    <x v="193"/>
    <x v="37"/>
    <x v="107"/>
    <x v="2"/>
    <x v="3"/>
    <x v="0"/>
    <x v="0"/>
    <n v="99"/>
    <n v="4.2"/>
    <n v="4.2"/>
  </r>
  <r>
    <x v="6"/>
    <d v="2026-03-19T00:00:00"/>
    <s v="Day 1"/>
    <x v="193"/>
    <x v="37"/>
    <x v="107"/>
    <x v="2"/>
    <x v="3"/>
    <x v="0"/>
    <x v="0"/>
    <n v="149"/>
    <n v="17"/>
    <n v="17"/>
  </r>
  <r>
    <x v="6"/>
    <d v="2026-03-19T00:00:00"/>
    <s v="Day 1"/>
    <x v="78"/>
    <x v="69"/>
    <x v="61"/>
    <x v="2"/>
    <x v="3"/>
    <x v="0"/>
    <x v="0"/>
    <n v="90"/>
    <n v="3"/>
    <n v="3"/>
  </r>
  <r>
    <x v="6"/>
    <d v="2026-03-19T00:00:00"/>
    <s v="Day 1"/>
    <x v="81"/>
    <x v="72"/>
    <x v="64"/>
    <x v="2"/>
    <x v="3"/>
    <x v="0"/>
    <x v="1"/>
    <n v="98"/>
    <n v="3.4"/>
    <n v="3.4"/>
  </r>
  <r>
    <x v="6"/>
    <d v="2026-03-19T00:00:00"/>
    <s v="Day 1"/>
    <x v="79"/>
    <x v="70"/>
    <x v="62"/>
    <x v="4"/>
    <x v="3"/>
    <x v="0"/>
    <x v="0"/>
    <n v="161"/>
    <n v="22.2"/>
    <n v="22.2"/>
  </r>
  <r>
    <x v="6"/>
    <d v="2026-03-19T00:00:00"/>
    <s v="Day 1"/>
    <x v="79"/>
    <x v="70"/>
    <x v="62"/>
    <x v="4"/>
    <x v="3"/>
    <x v="0"/>
    <x v="0"/>
    <n v="151"/>
    <n v="17.8"/>
    <n v="17.8"/>
  </r>
  <r>
    <x v="6"/>
    <d v="2026-03-19T00:00:00"/>
    <s v="Day 1"/>
    <x v="79"/>
    <x v="70"/>
    <x v="62"/>
    <x v="4"/>
    <x v="3"/>
    <x v="0"/>
    <x v="0"/>
    <n v="165"/>
    <n v="24.1"/>
    <n v="24.1"/>
  </r>
  <r>
    <x v="6"/>
    <d v="2026-03-19T00:00:00"/>
    <s v="Day 1"/>
    <x v="79"/>
    <x v="70"/>
    <x v="62"/>
    <x v="4"/>
    <x v="3"/>
    <x v="0"/>
    <x v="7"/>
    <n v="98"/>
    <n v="17.5"/>
    <n v="17.5"/>
  </r>
  <r>
    <x v="6"/>
    <d v="2026-03-19T00:00:00"/>
    <s v="Day 1"/>
    <x v="79"/>
    <x v="70"/>
    <x v="62"/>
    <x v="4"/>
    <x v="3"/>
    <x v="0"/>
    <x v="1"/>
    <n v="118"/>
    <n v="6.6"/>
    <n v="6.6"/>
  </r>
  <r>
    <x v="6"/>
    <d v="2026-03-19T00:00:00"/>
    <s v="Day 1"/>
    <x v="6"/>
    <x v="6"/>
    <x v="5"/>
    <x v="4"/>
    <x v="3"/>
    <x v="0"/>
    <x v="0"/>
    <n v="82"/>
    <n v="2.2000000000000002"/>
    <n v="2.2000000000000002"/>
  </r>
  <r>
    <x v="6"/>
    <d v="2026-03-19T00:00:00"/>
    <s v="Day 1"/>
    <x v="6"/>
    <x v="6"/>
    <x v="5"/>
    <x v="4"/>
    <x v="3"/>
    <x v="0"/>
    <x v="1"/>
    <n v="109"/>
    <n v="5"/>
    <n v="5"/>
  </r>
  <r>
    <x v="6"/>
    <d v="2026-03-19T00:00:00"/>
    <s v="Day 1"/>
    <x v="6"/>
    <x v="6"/>
    <x v="5"/>
    <x v="4"/>
    <x v="3"/>
    <x v="0"/>
    <x v="0"/>
    <n v="90"/>
    <n v="3"/>
    <n v="3"/>
  </r>
  <r>
    <x v="6"/>
    <d v="2026-03-19T00:00:00"/>
    <s v="Day 1"/>
    <x v="6"/>
    <x v="6"/>
    <x v="5"/>
    <x v="4"/>
    <x v="3"/>
    <x v="0"/>
    <x v="1"/>
    <n v="128"/>
    <n v="8.8000000000000007"/>
    <n v="8.8000000000000007"/>
  </r>
  <r>
    <x v="6"/>
    <d v="2026-03-19T00:00:00"/>
    <s v="Day 1"/>
    <x v="194"/>
    <x v="170"/>
    <x v="25"/>
    <x v="4"/>
    <x v="3"/>
    <x v="0"/>
    <x v="3"/>
    <m/>
    <s v=""/>
    <s v=""/>
  </r>
  <r>
    <x v="6"/>
    <d v="2026-03-19T00:00:00"/>
    <s v="Day 1"/>
    <x v="87"/>
    <x v="78"/>
    <x v="67"/>
    <x v="9"/>
    <x v="3"/>
    <x v="1"/>
    <x v="3"/>
    <n v="41"/>
    <n v="0.7"/>
    <n v="0.7"/>
  </r>
  <r>
    <x v="6"/>
    <d v="2026-03-19T00:00:00"/>
    <s v="Day 1"/>
    <x v="87"/>
    <x v="78"/>
    <x v="67"/>
    <x v="9"/>
    <x v="3"/>
    <x v="0"/>
    <x v="13"/>
    <n v="45"/>
    <n v="2.8"/>
    <n v="2.8"/>
  </r>
  <r>
    <x v="6"/>
    <d v="2026-03-19T00:00:00"/>
    <s v="Day 1"/>
    <x v="87"/>
    <x v="78"/>
    <x v="67"/>
    <x v="9"/>
    <x v="3"/>
    <x v="0"/>
    <x v="7"/>
    <n v="57"/>
    <n v="3.3"/>
    <n v="3.3"/>
  </r>
  <r>
    <x v="6"/>
    <d v="2026-03-19T00:00:00"/>
    <s v="Day 1"/>
    <x v="87"/>
    <x v="78"/>
    <x v="67"/>
    <x v="9"/>
    <x v="3"/>
    <x v="0"/>
    <x v="7"/>
    <n v="70"/>
    <n v="6.2"/>
    <n v="6.2"/>
  </r>
  <r>
    <x v="6"/>
    <d v="2026-03-19T00:00:00"/>
    <s v="Day 1"/>
    <x v="84"/>
    <x v="75"/>
    <x v="36"/>
    <x v="6"/>
    <x v="3"/>
    <x v="1"/>
    <x v="3"/>
    <n v="54"/>
    <n v="1.6"/>
    <n v="1.6"/>
  </r>
  <r>
    <x v="6"/>
    <d v="2026-03-19T00:00:00"/>
    <s v="Day 1"/>
    <x v="84"/>
    <x v="75"/>
    <x v="36"/>
    <x v="6"/>
    <x v="3"/>
    <x v="0"/>
    <x v="0"/>
    <n v="136"/>
    <n v="12.4"/>
    <n v="12.4"/>
  </r>
  <r>
    <x v="6"/>
    <d v="2026-03-19T00:00:00"/>
    <s v="Day 1"/>
    <x v="88"/>
    <x v="79"/>
    <x v="61"/>
    <x v="9"/>
    <x v="3"/>
    <x v="0"/>
    <x v="0"/>
    <n v="111"/>
    <n v="6.2"/>
    <n v="6.2"/>
  </r>
  <r>
    <x v="6"/>
    <d v="2026-03-19T00:00:00"/>
    <s v="Day 1"/>
    <x v="88"/>
    <x v="79"/>
    <x v="61"/>
    <x v="9"/>
    <x v="3"/>
    <x v="0"/>
    <x v="2"/>
    <n v="76"/>
    <n v="1.6"/>
    <n v="1.6"/>
  </r>
  <r>
    <x v="6"/>
    <d v="2026-03-19T00:00:00"/>
    <s v="Day 1"/>
    <x v="155"/>
    <x v="137"/>
    <x v="61"/>
    <x v="9"/>
    <x v="3"/>
    <x v="0"/>
    <x v="6"/>
    <n v="82"/>
    <n v="4.4000000000000004"/>
    <n v="4.4000000000000004"/>
  </r>
  <r>
    <x v="6"/>
    <d v="2026-03-19T00:00:00"/>
    <s v="Day 1"/>
    <x v="155"/>
    <x v="137"/>
    <x v="61"/>
    <x v="9"/>
    <x v="3"/>
    <x v="1"/>
    <x v="3"/>
    <n v="40"/>
    <n v="0.7"/>
    <n v="0.7"/>
  </r>
  <r>
    <x v="6"/>
    <d v="2026-03-19T00:00:00"/>
    <s v="Day 1"/>
    <x v="155"/>
    <x v="137"/>
    <x v="61"/>
    <x v="9"/>
    <x v="3"/>
    <x v="1"/>
    <x v="3"/>
    <n v="40"/>
    <n v="0.7"/>
    <n v="0.7"/>
  </r>
  <r>
    <x v="6"/>
    <d v="2026-03-19T00:00:00"/>
    <s v="Day 1"/>
    <x v="155"/>
    <x v="137"/>
    <x v="61"/>
    <x v="9"/>
    <x v="3"/>
    <x v="0"/>
    <x v="2"/>
    <n v="80"/>
    <n v="1.8"/>
    <n v="1.8"/>
  </r>
  <r>
    <x v="6"/>
    <d v="2026-03-19T00:00:00"/>
    <s v="Day 1"/>
    <x v="86"/>
    <x v="77"/>
    <x v="61"/>
    <x v="9"/>
    <x v="3"/>
    <x v="0"/>
    <x v="0"/>
    <n v="115"/>
    <n v="7"/>
    <n v="7"/>
  </r>
  <r>
    <x v="6"/>
    <d v="2026-03-19T00:00:00"/>
    <s v="Day 1"/>
    <x v="11"/>
    <x v="11"/>
    <x v="5"/>
    <x v="6"/>
    <x v="3"/>
    <x v="0"/>
    <x v="0"/>
    <n v="142"/>
    <n v="14.4"/>
    <n v="14.4"/>
  </r>
  <r>
    <x v="6"/>
    <d v="2026-03-19T00:00:00"/>
    <s v="Day 1"/>
    <x v="11"/>
    <x v="11"/>
    <x v="5"/>
    <x v="6"/>
    <x v="3"/>
    <x v="0"/>
    <x v="0"/>
    <n v="94"/>
    <n v="3.5"/>
    <n v="3.5"/>
  </r>
  <r>
    <x v="6"/>
    <d v="2026-03-19T00:00:00"/>
    <s v="Day 1"/>
    <x v="85"/>
    <x v="76"/>
    <x v="66"/>
    <x v="9"/>
    <x v="3"/>
    <x v="0"/>
    <x v="3"/>
    <m/>
    <s v=""/>
    <s v=""/>
  </r>
  <r>
    <x v="6"/>
    <d v="2026-03-19T00:00:00"/>
    <s v="Day 1"/>
    <x v="195"/>
    <x v="113"/>
    <x v="127"/>
    <x v="2"/>
    <x v="13"/>
    <x v="0"/>
    <x v="1"/>
    <n v="112"/>
    <n v="5.5"/>
    <n v="5.5"/>
  </r>
  <r>
    <x v="6"/>
    <d v="2026-03-19T00:00:00"/>
    <s v="Day 1"/>
    <x v="195"/>
    <x v="113"/>
    <x v="127"/>
    <x v="2"/>
    <x v="13"/>
    <x v="1"/>
    <x v="3"/>
    <n v="73"/>
    <n v="4.0999999999999996"/>
    <n v="4.0999999999999996"/>
  </r>
  <r>
    <x v="6"/>
    <d v="2026-03-19T00:00:00"/>
    <s v="Day 1"/>
    <x v="195"/>
    <x v="113"/>
    <x v="127"/>
    <x v="2"/>
    <x v="13"/>
    <x v="0"/>
    <x v="2"/>
    <n v="75"/>
    <n v="1.5"/>
    <n v="1.5"/>
  </r>
  <r>
    <x v="6"/>
    <d v="2026-03-19T00:00:00"/>
    <s v="Day 1"/>
    <x v="143"/>
    <x v="127"/>
    <x v="100"/>
    <x v="4"/>
    <x v="13"/>
    <x v="0"/>
    <x v="1"/>
    <n v="116"/>
    <n v="6.2"/>
    <n v="6.2"/>
  </r>
  <r>
    <x v="6"/>
    <d v="2026-03-19T00:00:00"/>
    <s v="Day 1"/>
    <x v="143"/>
    <x v="127"/>
    <x v="100"/>
    <x v="4"/>
    <x v="13"/>
    <x v="0"/>
    <x v="1"/>
    <n v="126"/>
    <n v="8.3000000000000007"/>
    <n v="8.3000000000000007"/>
  </r>
  <r>
    <x v="6"/>
    <d v="2026-03-19T00:00:00"/>
    <s v="Day 1"/>
    <x v="143"/>
    <x v="127"/>
    <x v="100"/>
    <x v="4"/>
    <x v="13"/>
    <x v="0"/>
    <x v="1"/>
    <n v="90"/>
    <n v="2.6"/>
    <n v="2.6"/>
  </r>
  <r>
    <x v="6"/>
    <d v="2026-03-19T00:00:00"/>
    <s v="Day 1"/>
    <x v="143"/>
    <x v="127"/>
    <x v="100"/>
    <x v="4"/>
    <x v="13"/>
    <x v="0"/>
    <x v="0"/>
    <n v="77"/>
    <n v="1.8"/>
    <n v="1.8"/>
  </r>
  <r>
    <x v="6"/>
    <d v="2026-03-19T00:00:00"/>
    <s v="Day 1"/>
    <x v="143"/>
    <x v="127"/>
    <x v="100"/>
    <x v="4"/>
    <x v="13"/>
    <x v="0"/>
    <x v="0"/>
    <n v="83"/>
    <n v="2.2999999999999998"/>
    <n v="2.2999999999999998"/>
  </r>
  <r>
    <x v="6"/>
    <d v="2026-03-19T00:00:00"/>
    <s v="Day 1"/>
    <x v="143"/>
    <x v="127"/>
    <x v="100"/>
    <x v="4"/>
    <x v="13"/>
    <x v="0"/>
    <x v="0"/>
    <n v="122"/>
    <n v="8.6"/>
    <n v="8.6"/>
  </r>
  <r>
    <x v="6"/>
    <d v="2026-03-19T00:00:00"/>
    <s v="Day 1"/>
    <x v="143"/>
    <x v="127"/>
    <x v="100"/>
    <x v="4"/>
    <x v="13"/>
    <x v="0"/>
    <x v="0"/>
    <n v="123"/>
    <n v="8.8000000000000007"/>
    <n v="8.8000000000000007"/>
  </r>
  <r>
    <x v="6"/>
    <d v="2026-03-19T00:00:00"/>
    <s v="Day 1"/>
    <x v="196"/>
    <x v="171"/>
    <x v="128"/>
    <x v="4"/>
    <x v="13"/>
    <x v="0"/>
    <x v="0"/>
    <n v="92"/>
    <n v="3.3"/>
    <n v="3.3"/>
  </r>
  <r>
    <x v="6"/>
    <d v="2026-03-19T00:00:00"/>
    <s v="Day 1"/>
    <x v="196"/>
    <x v="171"/>
    <x v="128"/>
    <x v="4"/>
    <x v="13"/>
    <x v="0"/>
    <x v="0"/>
    <n v="91"/>
    <n v="3.1"/>
    <n v="3.1"/>
  </r>
  <r>
    <x v="6"/>
    <d v="2026-03-19T00:00:00"/>
    <s v="Day 1"/>
    <x v="196"/>
    <x v="171"/>
    <x v="128"/>
    <x v="4"/>
    <x v="13"/>
    <x v="0"/>
    <x v="0"/>
    <n v="89"/>
    <n v="2.9"/>
    <n v="2.9"/>
  </r>
  <r>
    <x v="6"/>
    <d v="2026-03-19T00:00:00"/>
    <s v="Day 1"/>
    <x v="36"/>
    <x v="32"/>
    <x v="28"/>
    <x v="4"/>
    <x v="13"/>
    <x v="0"/>
    <x v="0"/>
    <n v="101"/>
    <n v="4.5"/>
    <n v="4.5"/>
  </r>
  <r>
    <x v="6"/>
    <d v="2026-03-19T00:00:00"/>
    <s v="Day 1"/>
    <x v="36"/>
    <x v="32"/>
    <x v="28"/>
    <x v="4"/>
    <x v="13"/>
    <x v="0"/>
    <x v="0"/>
    <n v="72"/>
    <n v="1.4"/>
    <n v="1.4"/>
  </r>
  <r>
    <x v="6"/>
    <d v="2026-03-19T00:00:00"/>
    <s v="Day 1"/>
    <x v="36"/>
    <x v="32"/>
    <x v="28"/>
    <x v="4"/>
    <x v="13"/>
    <x v="0"/>
    <x v="2"/>
    <n v="83"/>
    <n v="2.1"/>
    <n v="2.1"/>
  </r>
  <r>
    <x v="6"/>
    <d v="2026-03-19T00:00:00"/>
    <s v="Day 1"/>
    <x v="197"/>
    <x v="22"/>
    <x v="129"/>
    <x v="4"/>
    <x v="13"/>
    <x v="0"/>
    <x v="1"/>
    <n v="78"/>
    <n v="1.5"/>
    <n v="1.5"/>
  </r>
  <r>
    <x v="6"/>
    <d v="2026-03-19T00:00:00"/>
    <s v="Day 1"/>
    <x v="197"/>
    <x v="22"/>
    <x v="129"/>
    <x v="4"/>
    <x v="13"/>
    <x v="0"/>
    <x v="1"/>
    <n v="100"/>
    <n v="3.7"/>
    <n v="3.7"/>
  </r>
  <r>
    <x v="6"/>
    <d v="2026-03-19T00:00:00"/>
    <s v="Day 1"/>
    <x v="197"/>
    <x v="22"/>
    <x v="129"/>
    <x v="4"/>
    <x v="13"/>
    <x v="0"/>
    <x v="6"/>
    <n v="56"/>
    <n v="1.4"/>
    <n v="1.4"/>
  </r>
  <r>
    <x v="6"/>
    <d v="2026-03-19T00:00:00"/>
    <s v="Day 1"/>
    <x v="197"/>
    <x v="22"/>
    <x v="129"/>
    <x v="4"/>
    <x v="13"/>
    <x v="0"/>
    <x v="6"/>
    <n v="69"/>
    <n v="2.6"/>
    <n v="2.6"/>
  </r>
  <r>
    <x v="6"/>
    <d v="2026-03-19T00:00:00"/>
    <s v="Day 1"/>
    <x v="38"/>
    <x v="33"/>
    <x v="30"/>
    <x v="3"/>
    <x v="13"/>
    <x v="0"/>
    <x v="0"/>
    <n v="92"/>
    <n v="3.3"/>
    <n v="3.3"/>
  </r>
  <r>
    <x v="6"/>
    <d v="2026-03-19T00:00:00"/>
    <s v="Day 1"/>
    <x v="198"/>
    <x v="115"/>
    <x v="97"/>
    <x v="3"/>
    <x v="13"/>
    <x v="0"/>
    <x v="3"/>
    <m/>
    <s v=""/>
    <s v=""/>
  </r>
  <r>
    <x v="6"/>
    <d v="2026-03-19T00:00:00"/>
    <s v="Day 1"/>
    <x v="80"/>
    <x v="71"/>
    <x v="63"/>
    <x v="4"/>
    <x v="10"/>
    <x v="0"/>
    <x v="0"/>
    <n v="100"/>
    <n v="4.3"/>
    <n v="4.3"/>
  </r>
  <r>
    <x v="6"/>
    <d v="2026-03-19T00:00:00"/>
    <s v="Day 1"/>
    <x v="80"/>
    <x v="71"/>
    <x v="63"/>
    <x v="4"/>
    <x v="10"/>
    <x v="0"/>
    <x v="0"/>
    <n v="150"/>
    <n v="17.399999999999999"/>
    <n v="17.399999999999999"/>
  </r>
  <r>
    <x v="6"/>
    <d v="2026-03-19T00:00:00"/>
    <s v="Day 1"/>
    <x v="80"/>
    <x v="71"/>
    <x v="63"/>
    <x v="4"/>
    <x v="10"/>
    <x v="0"/>
    <x v="1"/>
    <n v="101"/>
    <n v="3.8"/>
    <n v="3.8"/>
  </r>
  <r>
    <x v="6"/>
    <d v="2026-03-19T00:00:00"/>
    <s v="Day 1"/>
    <x v="80"/>
    <x v="71"/>
    <x v="63"/>
    <x v="4"/>
    <x v="10"/>
    <x v="0"/>
    <x v="1"/>
    <n v="92"/>
    <n v="2.8"/>
    <n v="2.8"/>
  </r>
  <r>
    <x v="6"/>
    <d v="2026-03-19T00:00:00"/>
    <s v="Day 1"/>
    <x v="49"/>
    <x v="42"/>
    <x v="40"/>
    <x v="4"/>
    <x v="10"/>
    <x v="0"/>
    <x v="0"/>
    <n v="110"/>
    <n v="6"/>
    <n v="6"/>
  </r>
  <r>
    <x v="6"/>
    <d v="2026-03-19T00:00:00"/>
    <s v="Day 1"/>
    <x v="49"/>
    <x v="42"/>
    <x v="40"/>
    <x v="4"/>
    <x v="10"/>
    <x v="0"/>
    <x v="1"/>
    <n v="106"/>
    <n v="4.5"/>
    <n v="4.5"/>
  </r>
  <r>
    <x v="6"/>
    <d v="2026-03-19T00:00:00"/>
    <s v="Day 1"/>
    <x v="49"/>
    <x v="42"/>
    <x v="40"/>
    <x v="4"/>
    <x v="10"/>
    <x v="0"/>
    <x v="0"/>
    <n v="154"/>
    <n v="19.100000000000001"/>
    <n v="19.100000000000001"/>
  </r>
  <r>
    <x v="6"/>
    <d v="2026-03-19T00:00:00"/>
    <s v="Day 1"/>
    <x v="49"/>
    <x v="42"/>
    <x v="40"/>
    <x v="4"/>
    <x v="10"/>
    <x v="0"/>
    <x v="7"/>
    <n v="100"/>
    <n v="18.600000000000001"/>
    <n v="18.600000000000001"/>
  </r>
  <r>
    <x v="6"/>
    <d v="2026-03-19T00:00:00"/>
    <s v="Day 1"/>
    <x v="49"/>
    <x v="42"/>
    <x v="40"/>
    <x v="4"/>
    <x v="10"/>
    <x v="0"/>
    <x v="0"/>
    <n v="101"/>
    <n v="4.5"/>
    <n v="4.5"/>
  </r>
  <r>
    <x v="6"/>
    <d v="2026-03-19T00:00:00"/>
    <s v="Day 1"/>
    <x v="49"/>
    <x v="42"/>
    <x v="40"/>
    <x v="4"/>
    <x v="10"/>
    <x v="0"/>
    <x v="0"/>
    <n v="69"/>
    <n v="1.2"/>
    <n v="1.2"/>
  </r>
  <r>
    <x v="6"/>
    <d v="2026-03-19T00:00:00"/>
    <s v="Day 1"/>
    <x v="54"/>
    <x v="47"/>
    <x v="45"/>
    <x v="4"/>
    <x v="10"/>
    <x v="0"/>
    <x v="0"/>
    <n v="140"/>
    <n v="13.7"/>
    <n v="13.7"/>
  </r>
  <r>
    <x v="6"/>
    <d v="2026-03-19T00:00:00"/>
    <s v="Day 1"/>
    <x v="54"/>
    <x v="47"/>
    <x v="45"/>
    <x v="4"/>
    <x v="10"/>
    <x v="0"/>
    <x v="0"/>
    <n v="114"/>
    <n v="6.8"/>
    <n v="6.8"/>
  </r>
  <r>
    <x v="6"/>
    <d v="2026-03-19T00:00:00"/>
    <s v="Day 1"/>
    <x v="54"/>
    <x v="47"/>
    <x v="45"/>
    <x v="4"/>
    <x v="10"/>
    <x v="0"/>
    <x v="0"/>
    <n v="89"/>
    <n v="2.9"/>
    <n v="2.9"/>
  </r>
  <r>
    <x v="6"/>
    <d v="2026-03-19T00:00:00"/>
    <s v="Day 1"/>
    <x v="54"/>
    <x v="47"/>
    <x v="45"/>
    <x v="4"/>
    <x v="10"/>
    <x v="0"/>
    <x v="0"/>
    <n v="106"/>
    <n v="5.3"/>
    <n v="5.3"/>
  </r>
  <r>
    <x v="6"/>
    <d v="2026-03-19T00:00:00"/>
    <s v="Day 1"/>
    <x v="54"/>
    <x v="47"/>
    <x v="45"/>
    <x v="4"/>
    <x v="10"/>
    <x v="0"/>
    <x v="1"/>
    <n v="109"/>
    <n v="5"/>
    <n v="5"/>
  </r>
  <r>
    <x v="6"/>
    <d v="2026-03-19T00:00:00"/>
    <s v="Day 1"/>
    <x v="54"/>
    <x v="47"/>
    <x v="45"/>
    <x v="4"/>
    <x v="10"/>
    <x v="0"/>
    <x v="0"/>
    <n v="81"/>
    <n v="2.1"/>
    <n v="2.1"/>
  </r>
  <r>
    <x v="6"/>
    <d v="2026-03-19T00:00:00"/>
    <s v="Day 1"/>
    <x v="54"/>
    <x v="47"/>
    <x v="45"/>
    <x v="4"/>
    <x v="10"/>
    <x v="0"/>
    <x v="1"/>
    <n v="109"/>
    <n v="5"/>
    <n v="5"/>
  </r>
  <r>
    <x v="6"/>
    <d v="2026-03-19T00:00:00"/>
    <s v="Day 1"/>
    <x v="54"/>
    <x v="47"/>
    <x v="45"/>
    <x v="4"/>
    <x v="10"/>
    <x v="0"/>
    <x v="1"/>
    <n v="80"/>
    <n v="1.7"/>
    <n v="1.7"/>
  </r>
  <r>
    <x v="6"/>
    <d v="2026-03-19T00:00:00"/>
    <s v="Day 1"/>
    <x v="54"/>
    <x v="47"/>
    <x v="45"/>
    <x v="4"/>
    <x v="10"/>
    <x v="0"/>
    <x v="0"/>
    <n v="149"/>
    <n v="17"/>
    <n v="17"/>
  </r>
  <r>
    <x v="6"/>
    <d v="2026-03-19T00:00:00"/>
    <s v="Day 1"/>
    <x v="53"/>
    <x v="46"/>
    <x v="44"/>
    <x v="2"/>
    <x v="10"/>
    <x v="0"/>
    <x v="0"/>
    <n v="122"/>
    <n v="8.6"/>
    <n v="8.6"/>
  </r>
  <r>
    <x v="6"/>
    <d v="2026-03-19T00:00:00"/>
    <s v="Day 1"/>
    <x v="53"/>
    <x v="46"/>
    <x v="44"/>
    <x v="2"/>
    <x v="10"/>
    <x v="0"/>
    <x v="0"/>
    <n v="116"/>
    <n v="7.2"/>
    <n v="7.2"/>
  </r>
  <r>
    <x v="6"/>
    <d v="2026-03-19T00:00:00"/>
    <s v="Day 1"/>
    <x v="53"/>
    <x v="46"/>
    <x v="44"/>
    <x v="2"/>
    <x v="10"/>
    <x v="0"/>
    <x v="0"/>
    <n v="110"/>
    <n v="6"/>
    <n v="6"/>
  </r>
  <r>
    <x v="6"/>
    <d v="2026-03-19T00:00:00"/>
    <s v="Day 1"/>
    <x v="53"/>
    <x v="46"/>
    <x v="44"/>
    <x v="2"/>
    <x v="10"/>
    <x v="0"/>
    <x v="1"/>
    <n v="81"/>
    <n v="1.8"/>
    <n v="1.8"/>
  </r>
  <r>
    <x v="6"/>
    <d v="2026-03-19T00:00:00"/>
    <s v="Day 1"/>
    <x v="53"/>
    <x v="46"/>
    <x v="44"/>
    <x v="2"/>
    <x v="10"/>
    <x v="0"/>
    <x v="1"/>
    <n v="97"/>
    <n v="3.3"/>
    <n v="3.3"/>
  </r>
  <r>
    <x v="6"/>
    <d v="2026-03-19T00:00:00"/>
    <s v="Day 1"/>
    <x v="53"/>
    <x v="46"/>
    <x v="44"/>
    <x v="2"/>
    <x v="10"/>
    <x v="0"/>
    <x v="0"/>
    <n v="141"/>
    <n v="14.1"/>
    <n v="14.1"/>
  </r>
  <r>
    <x v="6"/>
    <d v="2026-03-19T00:00:00"/>
    <s v="Day 1"/>
    <x v="53"/>
    <x v="46"/>
    <x v="44"/>
    <x v="2"/>
    <x v="10"/>
    <x v="0"/>
    <x v="0"/>
    <n v="161"/>
    <n v="22.2"/>
    <n v="22.2"/>
  </r>
  <r>
    <x v="6"/>
    <d v="2026-03-19T00:00:00"/>
    <s v="Day 1"/>
    <x v="53"/>
    <x v="46"/>
    <x v="44"/>
    <x v="2"/>
    <x v="10"/>
    <x v="0"/>
    <x v="1"/>
    <n v="94"/>
    <n v="3"/>
    <n v="3"/>
  </r>
  <r>
    <x v="6"/>
    <d v="2026-03-19T00:00:00"/>
    <s v="Day 1"/>
    <x v="113"/>
    <x v="101"/>
    <x v="87"/>
    <x v="1"/>
    <x v="10"/>
    <x v="0"/>
    <x v="0"/>
    <n v="137"/>
    <n v="12.8"/>
    <n v="12.8"/>
  </r>
  <r>
    <x v="6"/>
    <d v="2026-03-19T00:00:00"/>
    <s v="Day 1"/>
    <x v="113"/>
    <x v="101"/>
    <x v="87"/>
    <x v="1"/>
    <x v="10"/>
    <x v="0"/>
    <x v="0"/>
    <n v="99"/>
    <n v="4.2"/>
    <n v="4.2"/>
  </r>
  <r>
    <x v="6"/>
    <d v="2026-03-19T00:00:00"/>
    <s v="Day 1"/>
    <x v="113"/>
    <x v="101"/>
    <x v="87"/>
    <x v="1"/>
    <x v="10"/>
    <x v="0"/>
    <x v="0"/>
    <n v="151"/>
    <n v="17.8"/>
    <n v="17.8"/>
  </r>
  <r>
    <x v="6"/>
    <d v="2026-03-19T00:00:00"/>
    <s v="Day 1"/>
    <x v="113"/>
    <x v="101"/>
    <x v="87"/>
    <x v="1"/>
    <x v="10"/>
    <x v="0"/>
    <x v="0"/>
    <n v="112"/>
    <n v="6.4"/>
    <n v="6.4"/>
  </r>
  <r>
    <x v="6"/>
    <d v="2026-03-19T00:00:00"/>
    <s v="Day 1"/>
    <x v="113"/>
    <x v="101"/>
    <x v="87"/>
    <x v="1"/>
    <x v="10"/>
    <x v="0"/>
    <x v="0"/>
    <n v="113"/>
    <n v="6.6"/>
    <n v="6.6"/>
  </r>
  <r>
    <x v="6"/>
    <d v="2026-03-19T00:00:00"/>
    <s v="Day 1"/>
    <x v="113"/>
    <x v="101"/>
    <x v="87"/>
    <x v="1"/>
    <x v="10"/>
    <x v="0"/>
    <x v="0"/>
    <n v="122"/>
    <n v="8.6"/>
    <n v="8.6"/>
  </r>
  <r>
    <x v="6"/>
    <d v="2026-03-19T00:00:00"/>
    <s v="Day 1"/>
    <x v="55"/>
    <x v="48"/>
    <x v="43"/>
    <x v="3"/>
    <x v="10"/>
    <x v="0"/>
    <x v="0"/>
    <n v="146"/>
    <n v="15.9"/>
    <n v="15.9"/>
  </r>
  <r>
    <x v="6"/>
    <d v="2026-03-19T00:00:00"/>
    <s v="Day 1"/>
    <x v="55"/>
    <x v="48"/>
    <x v="43"/>
    <x v="3"/>
    <x v="10"/>
    <x v="0"/>
    <x v="0"/>
    <n v="140"/>
    <n v="13.7"/>
    <n v="13.7"/>
  </r>
  <r>
    <x v="6"/>
    <d v="2026-03-19T00:00:00"/>
    <s v="Day 1"/>
    <x v="55"/>
    <x v="48"/>
    <x v="43"/>
    <x v="3"/>
    <x v="10"/>
    <x v="0"/>
    <x v="0"/>
    <n v="99"/>
    <n v="4.2"/>
    <n v="4.2"/>
  </r>
  <r>
    <x v="6"/>
    <d v="2026-03-19T00:00:00"/>
    <s v="Day 1"/>
    <x v="55"/>
    <x v="48"/>
    <x v="43"/>
    <x v="3"/>
    <x v="10"/>
    <x v="0"/>
    <x v="0"/>
    <n v="87"/>
    <n v="2.7"/>
    <n v="2.7"/>
  </r>
  <r>
    <x v="6"/>
    <d v="2026-03-19T00:00:00"/>
    <s v="Day 1"/>
    <x v="199"/>
    <x v="172"/>
    <x v="87"/>
    <x v="2"/>
    <x v="10"/>
    <x v="0"/>
    <x v="1"/>
    <n v="77"/>
    <n v="1.5"/>
    <n v="1.5"/>
  </r>
  <r>
    <x v="6"/>
    <d v="2026-03-19T00:00:00"/>
    <s v="Day 1"/>
    <x v="199"/>
    <x v="172"/>
    <x v="87"/>
    <x v="2"/>
    <x v="10"/>
    <x v="0"/>
    <x v="0"/>
    <n v="150"/>
    <n v="17.399999999999999"/>
    <n v="17.399999999999999"/>
  </r>
  <r>
    <x v="6"/>
    <d v="2026-03-19T00:00:00"/>
    <s v="Day 1"/>
    <x v="199"/>
    <x v="172"/>
    <x v="87"/>
    <x v="2"/>
    <x v="10"/>
    <x v="0"/>
    <x v="0"/>
    <n v="81"/>
    <n v="2.1"/>
    <n v="2.1"/>
  </r>
  <r>
    <x v="6"/>
    <d v="2026-03-19T00:00:00"/>
    <s v="Day 1"/>
    <x v="199"/>
    <x v="172"/>
    <x v="87"/>
    <x v="2"/>
    <x v="10"/>
    <x v="0"/>
    <x v="0"/>
    <n v="98"/>
    <n v="4"/>
    <n v="4"/>
  </r>
  <r>
    <x v="6"/>
    <d v="2026-03-19T00:00:00"/>
    <s v="Day 1"/>
    <x v="199"/>
    <x v="172"/>
    <x v="87"/>
    <x v="2"/>
    <x v="10"/>
    <x v="0"/>
    <x v="0"/>
    <n v="90"/>
    <n v="3"/>
    <n v="3"/>
  </r>
  <r>
    <x v="6"/>
    <d v="2026-03-19T00:00:00"/>
    <s v="Day 1"/>
    <x v="200"/>
    <x v="173"/>
    <x v="130"/>
    <x v="4"/>
    <x v="10"/>
    <x v="0"/>
    <x v="0"/>
    <n v="101"/>
    <n v="4.5"/>
    <n v="4.5"/>
  </r>
  <r>
    <x v="6"/>
    <d v="2026-03-19T00:00:00"/>
    <s v="Day 1"/>
    <x v="200"/>
    <x v="173"/>
    <x v="130"/>
    <x v="4"/>
    <x v="10"/>
    <x v="0"/>
    <x v="1"/>
    <n v="113"/>
    <n v="5.7"/>
    <n v="5.7"/>
  </r>
  <r>
    <x v="6"/>
    <d v="2026-03-19T00:00:00"/>
    <s v="Day 1"/>
    <x v="200"/>
    <x v="173"/>
    <x v="130"/>
    <x v="4"/>
    <x v="10"/>
    <x v="0"/>
    <x v="0"/>
    <n v="145"/>
    <n v="15.5"/>
    <n v="15.5"/>
  </r>
  <r>
    <x v="6"/>
    <d v="2026-03-19T00:00:00"/>
    <s v="Day 1"/>
    <x v="200"/>
    <x v="173"/>
    <x v="130"/>
    <x v="4"/>
    <x v="10"/>
    <x v="0"/>
    <x v="1"/>
    <n v="82"/>
    <n v="1.9"/>
    <n v="1.9"/>
  </r>
  <r>
    <x v="6"/>
    <d v="2026-03-19T00:00:00"/>
    <s v="Day 1"/>
    <x v="200"/>
    <x v="173"/>
    <x v="130"/>
    <x v="4"/>
    <x v="10"/>
    <x v="3"/>
    <x v="3"/>
    <n v="44"/>
    <n v="1.1000000000000001"/>
    <n v="1.1000000000000001"/>
  </r>
  <r>
    <x v="6"/>
    <d v="2026-03-19T00:00:00"/>
    <s v="Day 1"/>
    <x v="200"/>
    <x v="173"/>
    <x v="130"/>
    <x v="4"/>
    <x v="10"/>
    <x v="0"/>
    <x v="0"/>
    <n v="103"/>
    <n v="4.8"/>
    <n v="4.8"/>
  </r>
  <r>
    <x v="6"/>
    <d v="2026-03-19T00:00:00"/>
    <s v="Day 1"/>
    <x v="200"/>
    <x v="173"/>
    <x v="130"/>
    <x v="4"/>
    <x v="10"/>
    <x v="0"/>
    <x v="1"/>
    <n v="83"/>
    <n v="1.9"/>
    <n v="1.9"/>
  </r>
  <r>
    <x v="6"/>
    <d v="2026-03-19T00:00:00"/>
    <s v="Day 1"/>
    <x v="57"/>
    <x v="50"/>
    <x v="46"/>
    <x v="11"/>
    <x v="10"/>
    <x v="0"/>
    <x v="0"/>
    <n v="122"/>
    <n v="8.6"/>
    <n v="8.6"/>
  </r>
  <r>
    <x v="6"/>
    <d v="2026-03-19T00:00:00"/>
    <s v="Day 1"/>
    <x v="57"/>
    <x v="50"/>
    <x v="46"/>
    <x v="11"/>
    <x v="10"/>
    <x v="0"/>
    <x v="1"/>
    <n v="122"/>
    <n v="7.4"/>
    <n v="7.4"/>
  </r>
  <r>
    <x v="6"/>
    <d v="2026-03-19T00:00:00"/>
    <s v="Day 1"/>
    <x v="56"/>
    <x v="49"/>
    <x v="43"/>
    <x v="0"/>
    <x v="10"/>
    <x v="0"/>
    <x v="0"/>
    <n v="153"/>
    <n v="18.600000000000001"/>
    <n v="18.600000000000001"/>
  </r>
  <r>
    <x v="6"/>
    <d v="2026-03-19T00:00:00"/>
    <s v="Day 1"/>
    <x v="56"/>
    <x v="49"/>
    <x v="43"/>
    <x v="0"/>
    <x v="10"/>
    <x v="0"/>
    <x v="0"/>
    <n v="74"/>
    <n v="1.5"/>
    <n v="1.5"/>
  </r>
  <r>
    <x v="6"/>
    <d v="2026-03-19T00:00:00"/>
    <s v="Day 1"/>
    <x v="56"/>
    <x v="49"/>
    <x v="43"/>
    <x v="0"/>
    <x v="10"/>
    <x v="0"/>
    <x v="0"/>
    <n v="156"/>
    <n v="19.899999999999999"/>
    <n v="19.899999999999999"/>
  </r>
  <r>
    <x v="6"/>
    <d v="2026-03-19T00:00:00"/>
    <s v="Day 1"/>
    <x v="141"/>
    <x v="126"/>
    <x v="98"/>
    <x v="6"/>
    <x v="10"/>
    <x v="0"/>
    <x v="3"/>
    <m/>
    <s v=""/>
    <s v=""/>
  </r>
  <r>
    <x v="6"/>
    <d v="2026-03-19T00:00:00"/>
    <s v="Day 1"/>
    <x v="152"/>
    <x v="135"/>
    <x v="57"/>
    <x v="1"/>
    <x v="9"/>
    <x v="0"/>
    <x v="7"/>
    <n v="74"/>
    <n v="7.4"/>
    <n v="7.4"/>
  </r>
  <r>
    <x v="6"/>
    <d v="2026-03-19T00:00:00"/>
    <s v="Day 1"/>
    <x v="152"/>
    <x v="135"/>
    <x v="57"/>
    <x v="1"/>
    <x v="9"/>
    <x v="0"/>
    <x v="2"/>
    <n v="83"/>
    <n v="2.1"/>
    <n v="2.1"/>
  </r>
  <r>
    <x v="6"/>
    <d v="2026-03-19T00:00:00"/>
    <s v="Day 1"/>
    <x v="152"/>
    <x v="135"/>
    <x v="57"/>
    <x v="1"/>
    <x v="9"/>
    <x v="0"/>
    <x v="0"/>
    <n v="108"/>
    <n v="5.6"/>
    <n v="5.6"/>
  </r>
  <r>
    <x v="6"/>
    <d v="2026-03-19T00:00:00"/>
    <s v="Day 1"/>
    <x v="152"/>
    <x v="135"/>
    <x v="57"/>
    <x v="1"/>
    <x v="9"/>
    <x v="0"/>
    <x v="0"/>
    <n v="155"/>
    <n v="19.5"/>
    <n v="19.5"/>
  </r>
  <r>
    <x v="6"/>
    <d v="2026-03-19T00:00:00"/>
    <s v="Day 1"/>
    <x v="152"/>
    <x v="135"/>
    <x v="57"/>
    <x v="1"/>
    <x v="9"/>
    <x v="0"/>
    <x v="0"/>
    <n v="151"/>
    <n v="17.8"/>
    <n v="17.8"/>
  </r>
  <r>
    <x v="6"/>
    <d v="2026-03-19T00:00:00"/>
    <s v="Day 1"/>
    <x v="151"/>
    <x v="134"/>
    <x v="1"/>
    <x v="1"/>
    <x v="9"/>
    <x v="0"/>
    <x v="0"/>
    <n v="143"/>
    <n v="14.8"/>
    <n v="14.8"/>
  </r>
  <r>
    <x v="6"/>
    <d v="2026-03-19T00:00:00"/>
    <s v="Day 1"/>
    <x v="151"/>
    <x v="134"/>
    <x v="1"/>
    <x v="1"/>
    <x v="9"/>
    <x v="0"/>
    <x v="1"/>
    <n v="131"/>
    <n v="9.5"/>
    <n v="9.5"/>
  </r>
  <r>
    <x v="6"/>
    <d v="2026-03-19T00:00:00"/>
    <s v="Day 1"/>
    <x v="151"/>
    <x v="134"/>
    <x v="1"/>
    <x v="1"/>
    <x v="9"/>
    <x v="0"/>
    <x v="0"/>
    <n v="139"/>
    <n v="13.4"/>
    <n v="13.4"/>
  </r>
  <r>
    <x v="6"/>
    <d v="2026-03-19T00:00:00"/>
    <s v="Day 1"/>
    <x v="151"/>
    <x v="134"/>
    <x v="1"/>
    <x v="1"/>
    <x v="9"/>
    <x v="0"/>
    <x v="0"/>
    <n v="145"/>
    <n v="15.5"/>
    <n v="15.5"/>
  </r>
  <r>
    <x v="6"/>
    <d v="2026-03-19T00:00:00"/>
    <s v="Day 1"/>
    <x v="151"/>
    <x v="134"/>
    <x v="1"/>
    <x v="1"/>
    <x v="9"/>
    <x v="0"/>
    <x v="0"/>
    <n v="97"/>
    <n v="3.9"/>
    <n v="3.9"/>
  </r>
  <r>
    <x v="6"/>
    <d v="2026-03-19T00:00:00"/>
    <s v="Day 1"/>
    <x v="151"/>
    <x v="134"/>
    <x v="1"/>
    <x v="1"/>
    <x v="9"/>
    <x v="0"/>
    <x v="0"/>
    <n v="153"/>
    <n v="18.600000000000001"/>
    <n v="18.600000000000001"/>
  </r>
  <r>
    <x v="6"/>
    <d v="2026-03-19T00:00:00"/>
    <s v="Day 1"/>
    <x v="201"/>
    <x v="71"/>
    <x v="48"/>
    <x v="4"/>
    <x v="9"/>
    <x v="0"/>
    <x v="1"/>
    <n v="127"/>
    <n v="8.5"/>
    <n v="8.5"/>
  </r>
  <r>
    <x v="6"/>
    <d v="2026-03-19T00:00:00"/>
    <s v="Day 1"/>
    <x v="201"/>
    <x v="71"/>
    <x v="48"/>
    <x v="4"/>
    <x v="9"/>
    <x v="0"/>
    <x v="0"/>
    <n v="154"/>
    <n v="19.100000000000001"/>
    <n v="19.100000000000001"/>
  </r>
  <r>
    <x v="6"/>
    <d v="2026-03-19T00:00:00"/>
    <s v="Day 1"/>
    <x v="202"/>
    <x v="174"/>
    <x v="89"/>
    <x v="4"/>
    <x v="9"/>
    <x v="0"/>
    <x v="1"/>
    <n v="80"/>
    <n v="1.7"/>
    <n v="1.7"/>
  </r>
  <r>
    <x v="6"/>
    <d v="2026-03-19T00:00:00"/>
    <s v="Day 1"/>
    <x v="202"/>
    <x v="174"/>
    <x v="89"/>
    <x v="4"/>
    <x v="9"/>
    <x v="0"/>
    <x v="0"/>
    <n v="74"/>
    <n v="1.5"/>
    <n v="1.5"/>
  </r>
  <r>
    <x v="6"/>
    <d v="2026-03-19T00:00:00"/>
    <s v="Day 1"/>
    <x v="202"/>
    <x v="174"/>
    <x v="89"/>
    <x v="4"/>
    <x v="9"/>
    <x v="0"/>
    <x v="0"/>
    <n v="98"/>
    <n v="4"/>
    <n v="4"/>
  </r>
  <r>
    <x v="6"/>
    <d v="2026-03-19T00:00:00"/>
    <s v="Day 1"/>
    <x v="70"/>
    <x v="62"/>
    <x v="56"/>
    <x v="4"/>
    <x v="9"/>
    <x v="0"/>
    <x v="0"/>
    <n v="139"/>
    <n v="13.4"/>
    <n v="13.4"/>
  </r>
  <r>
    <x v="6"/>
    <d v="2026-03-19T00:00:00"/>
    <s v="Day 1"/>
    <x v="70"/>
    <x v="62"/>
    <x v="56"/>
    <x v="4"/>
    <x v="9"/>
    <x v="0"/>
    <x v="0"/>
    <n v="96"/>
    <n v="3.8"/>
    <n v="3.8"/>
  </r>
  <r>
    <x v="6"/>
    <d v="2026-03-19T00:00:00"/>
    <s v="Day 1"/>
    <x v="70"/>
    <x v="62"/>
    <x v="56"/>
    <x v="4"/>
    <x v="9"/>
    <x v="1"/>
    <x v="3"/>
    <n v="86"/>
    <n v="6.7"/>
    <n v="6.7"/>
  </r>
  <r>
    <x v="6"/>
    <d v="2026-03-19T00:00:00"/>
    <s v="Day 1"/>
    <x v="70"/>
    <x v="62"/>
    <x v="56"/>
    <x v="4"/>
    <x v="9"/>
    <x v="0"/>
    <x v="0"/>
    <n v="113"/>
    <n v="6.6"/>
    <n v="6.6"/>
  </r>
  <r>
    <x v="6"/>
    <d v="2026-03-19T00:00:00"/>
    <s v="Day 1"/>
    <x v="70"/>
    <x v="62"/>
    <x v="56"/>
    <x v="4"/>
    <x v="9"/>
    <x v="0"/>
    <x v="0"/>
    <n v="150"/>
    <n v="17.399999999999999"/>
    <n v="17.399999999999999"/>
  </r>
  <r>
    <x v="6"/>
    <d v="2026-03-19T00:00:00"/>
    <s v="Day 1"/>
    <x v="70"/>
    <x v="62"/>
    <x v="56"/>
    <x v="4"/>
    <x v="9"/>
    <x v="0"/>
    <x v="0"/>
    <n v="138"/>
    <n v="13.1"/>
    <n v="13.1"/>
  </r>
  <r>
    <x v="6"/>
    <d v="2026-03-19T00:00:00"/>
    <s v="Day 1"/>
    <x v="70"/>
    <x v="62"/>
    <x v="56"/>
    <x v="4"/>
    <x v="9"/>
    <x v="0"/>
    <x v="0"/>
    <n v="123"/>
    <n v="8.8000000000000007"/>
    <n v="8.8000000000000007"/>
  </r>
  <r>
    <x v="6"/>
    <d v="2026-03-19T00:00:00"/>
    <s v="Day 1"/>
    <x v="70"/>
    <x v="62"/>
    <x v="56"/>
    <x v="4"/>
    <x v="9"/>
    <x v="0"/>
    <x v="0"/>
    <n v="120"/>
    <n v="8.1"/>
    <n v="8.1"/>
  </r>
  <r>
    <x v="6"/>
    <d v="2026-03-19T00:00:00"/>
    <s v="Day 1"/>
    <x v="68"/>
    <x v="60"/>
    <x v="54"/>
    <x v="1"/>
    <x v="9"/>
    <x v="0"/>
    <x v="0"/>
    <n v="80"/>
    <n v="2"/>
    <n v="2"/>
  </r>
  <r>
    <x v="6"/>
    <d v="2026-03-19T00:00:00"/>
    <s v="Day 1"/>
    <x v="68"/>
    <x v="60"/>
    <x v="54"/>
    <x v="1"/>
    <x v="9"/>
    <x v="0"/>
    <x v="0"/>
    <n v="110"/>
    <n v="6"/>
    <n v="6"/>
  </r>
  <r>
    <x v="6"/>
    <d v="2026-03-19T00:00:00"/>
    <s v="Day 1"/>
    <x v="68"/>
    <x v="60"/>
    <x v="54"/>
    <x v="1"/>
    <x v="9"/>
    <x v="0"/>
    <x v="0"/>
    <n v="93"/>
    <n v="3.4"/>
    <n v="3.4"/>
  </r>
  <r>
    <x v="6"/>
    <d v="2026-03-19T00:00:00"/>
    <s v="Day 1"/>
    <x v="68"/>
    <x v="60"/>
    <x v="54"/>
    <x v="1"/>
    <x v="9"/>
    <x v="0"/>
    <x v="0"/>
    <n v="74"/>
    <n v="1.5"/>
    <n v="1.5"/>
  </r>
  <r>
    <x v="6"/>
    <d v="2026-03-19T00:00:00"/>
    <s v="Day 1"/>
    <x v="71"/>
    <x v="63"/>
    <x v="54"/>
    <x v="3"/>
    <x v="9"/>
    <x v="0"/>
    <x v="0"/>
    <n v="114"/>
    <n v="6.8"/>
    <n v="6.8"/>
  </r>
  <r>
    <x v="6"/>
    <d v="2026-03-19T00:00:00"/>
    <s v="Day 1"/>
    <x v="71"/>
    <x v="63"/>
    <x v="54"/>
    <x v="3"/>
    <x v="9"/>
    <x v="0"/>
    <x v="0"/>
    <n v="86"/>
    <n v="2.6"/>
    <n v="2.6"/>
  </r>
  <r>
    <x v="6"/>
    <d v="2026-03-19T00:00:00"/>
    <s v="Day 1"/>
    <x v="71"/>
    <x v="63"/>
    <x v="54"/>
    <x v="3"/>
    <x v="9"/>
    <x v="0"/>
    <x v="1"/>
    <n v="71"/>
    <n v="1.1000000000000001"/>
    <n v="1.1000000000000001"/>
  </r>
  <r>
    <x v="6"/>
    <d v="2026-03-19T00:00:00"/>
    <s v="Day 1"/>
    <x v="71"/>
    <x v="63"/>
    <x v="54"/>
    <x v="3"/>
    <x v="9"/>
    <x v="0"/>
    <x v="1"/>
    <n v="73"/>
    <n v="1.2"/>
    <n v="1.2"/>
  </r>
  <r>
    <x v="6"/>
    <d v="2026-03-19T00:00:00"/>
    <s v="Day 1"/>
    <x v="203"/>
    <x v="137"/>
    <x v="131"/>
    <x v="2"/>
    <x v="9"/>
    <x v="0"/>
    <x v="0"/>
    <n v="94"/>
    <n v="3.5"/>
    <n v="3.5"/>
  </r>
  <r>
    <x v="6"/>
    <d v="2026-03-19T00:00:00"/>
    <s v="Day 1"/>
    <x v="203"/>
    <x v="137"/>
    <x v="131"/>
    <x v="2"/>
    <x v="9"/>
    <x v="0"/>
    <x v="0"/>
    <n v="68"/>
    <n v="1.2"/>
    <n v="1.2"/>
  </r>
  <r>
    <x v="6"/>
    <d v="2026-03-19T00:00:00"/>
    <s v="Day 1"/>
    <x v="203"/>
    <x v="137"/>
    <x v="131"/>
    <x v="2"/>
    <x v="9"/>
    <x v="0"/>
    <x v="0"/>
    <n v="74"/>
    <n v="1.5"/>
    <n v="1.5"/>
  </r>
  <r>
    <x v="6"/>
    <d v="2026-03-19T00:00:00"/>
    <s v="Day 1"/>
    <x v="203"/>
    <x v="137"/>
    <x v="131"/>
    <x v="2"/>
    <x v="9"/>
    <x v="0"/>
    <x v="1"/>
    <n v="77"/>
    <n v="1.5"/>
    <n v="1.5"/>
  </r>
  <r>
    <x v="6"/>
    <d v="2026-03-19T00:00:00"/>
    <s v="Day 1"/>
    <x v="203"/>
    <x v="137"/>
    <x v="131"/>
    <x v="2"/>
    <x v="9"/>
    <x v="0"/>
    <x v="6"/>
    <n v="80"/>
    <n v="4.0999999999999996"/>
    <n v="4.0999999999999996"/>
  </r>
  <r>
    <x v="6"/>
    <d v="2026-03-19T00:00:00"/>
    <s v="Day 1"/>
    <x v="203"/>
    <x v="137"/>
    <x v="131"/>
    <x v="2"/>
    <x v="9"/>
    <x v="0"/>
    <x v="0"/>
    <n v="105"/>
    <n v="5.0999999999999996"/>
    <n v="5.0999999999999996"/>
  </r>
  <r>
    <x v="6"/>
    <d v="2026-03-19T00:00:00"/>
    <s v="Day 1"/>
    <x v="203"/>
    <x v="137"/>
    <x v="131"/>
    <x v="2"/>
    <x v="9"/>
    <x v="0"/>
    <x v="0"/>
    <n v="98"/>
    <n v="4"/>
    <n v="4"/>
  </r>
  <r>
    <x v="6"/>
    <d v="2026-03-19T00:00:00"/>
    <s v="Day 1"/>
    <x v="72"/>
    <x v="64"/>
    <x v="57"/>
    <x v="2"/>
    <x v="9"/>
    <x v="0"/>
    <x v="0"/>
    <n v="90"/>
    <n v="3"/>
    <n v="3"/>
  </r>
  <r>
    <x v="6"/>
    <d v="2026-03-19T00:00:00"/>
    <s v="Day 1"/>
    <x v="72"/>
    <x v="64"/>
    <x v="57"/>
    <x v="2"/>
    <x v="9"/>
    <x v="0"/>
    <x v="0"/>
    <n v="74"/>
    <n v="1.5"/>
    <n v="1.5"/>
  </r>
  <r>
    <x v="6"/>
    <d v="2026-03-19T00:00:00"/>
    <s v="Day 1"/>
    <x v="72"/>
    <x v="64"/>
    <x v="57"/>
    <x v="2"/>
    <x v="9"/>
    <x v="0"/>
    <x v="0"/>
    <n v="156"/>
    <n v="19.899999999999999"/>
    <n v="19.899999999999999"/>
  </r>
  <r>
    <x v="6"/>
    <d v="2026-03-19T00:00:00"/>
    <s v="Day 1"/>
    <x v="153"/>
    <x v="136"/>
    <x v="104"/>
    <x v="4"/>
    <x v="9"/>
    <x v="0"/>
    <x v="1"/>
    <n v="86"/>
    <n v="2.2000000000000002"/>
    <n v="2.2000000000000002"/>
  </r>
  <r>
    <x v="6"/>
    <d v="2026-03-19T00:00:00"/>
    <s v="Day 1"/>
    <x v="153"/>
    <x v="136"/>
    <x v="104"/>
    <x v="4"/>
    <x v="9"/>
    <x v="0"/>
    <x v="0"/>
    <n v="118"/>
    <n v="7.6"/>
    <n v="7.6"/>
  </r>
  <r>
    <x v="6"/>
    <d v="2026-03-19T00:00:00"/>
    <s v="Day 1"/>
    <x v="153"/>
    <x v="136"/>
    <x v="104"/>
    <x v="4"/>
    <x v="9"/>
    <x v="0"/>
    <x v="0"/>
    <n v="111"/>
    <n v="6.2"/>
    <n v="6.2"/>
  </r>
  <r>
    <x v="6"/>
    <d v="2026-03-19T00:00:00"/>
    <s v="Day 1"/>
    <x v="153"/>
    <x v="136"/>
    <x v="104"/>
    <x v="4"/>
    <x v="9"/>
    <x v="0"/>
    <x v="0"/>
    <n v="108"/>
    <n v="5.6"/>
    <n v="5.6"/>
  </r>
  <r>
    <x v="6"/>
    <d v="2026-03-19T00:00:00"/>
    <s v="Day 1"/>
    <x v="204"/>
    <x v="175"/>
    <x v="131"/>
    <x v="9"/>
    <x v="9"/>
    <x v="0"/>
    <x v="0"/>
    <n v="142"/>
    <n v="14.4"/>
    <n v="14.4"/>
  </r>
  <r>
    <x v="6"/>
    <d v="2026-03-19T00:00:00"/>
    <s v="Day 1"/>
    <x v="205"/>
    <x v="176"/>
    <x v="132"/>
    <x v="0"/>
    <x v="9"/>
    <x v="0"/>
    <x v="7"/>
    <n v="61"/>
    <n v="4.0999999999999996"/>
    <n v="4.0999999999999996"/>
  </r>
  <r>
    <x v="6"/>
    <d v="2026-03-19T00:00:00"/>
    <s v="Day 1"/>
    <x v="122"/>
    <x v="109"/>
    <x v="50"/>
    <x v="4"/>
    <x v="7"/>
    <x v="0"/>
    <x v="0"/>
    <n v="132"/>
    <n v="11.2"/>
    <n v="11.2"/>
  </r>
  <r>
    <x v="6"/>
    <d v="2026-03-19T00:00:00"/>
    <s v="Day 1"/>
    <x v="122"/>
    <x v="109"/>
    <x v="50"/>
    <x v="4"/>
    <x v="7"/>
    <x v="0"/>
    <x v="1"/>
    <n v="130"/>
    <n v="9.3000000000000007"/>
    <n v="9.3000000000000007"/>
  </r>
  <r>
    <x v="6"/>
    <d v="2026-03-19T00:00:00"/>
    <s v="Day 1"/>
    <x v="122"/>
    <x v="109"/>
    <x v="50"/>
    <x v="4"/>
    <x v="7"/>
    <x v="0"/>
    <x v="0"/>
    <n v="91"/>
    <n v="3.1"/>
    <n v="3.1"/>
  </r>
  <r>
    <x v="6"/>
    <d v="2026-03-19T00:00:00"/>
    <s v="Day 1"/>
    <x v="122"/>
    <x v="109"/>
    <x v="50"/>
    <x v="4"/>
    <x v="7"/>
    <x v="0"/>
    <x v="10"/>
    <n v="121"/>
    <n v="22.4"/>
    <n v="22.4"/>
  </r>
  <r>
    <x v="6"/>
    <d v="2026-03-19T00:00:00"/>
    <s v="Day 1"/>
    <x v="122"/>
    <x v="109"/>
    <x v="50"/>
    <x v="4"/>
    <x v="7"/>
    <x v="0"/>
    <x v="0"/>
    <n v="114"/>
    <n v="6.8"/>
    <n v="6.8"/>
  </r>
  <r>
    <x v="6"/>
    <d v="2026-03-19T00:00:00"/>
    <s v="Day 1"/>
    <x v="122"/>
    <x v="109"/>
    <x v="50"/>
    <x v="4"/>
    <x v="7"/>
    <x v="0"/>
    <x v="2"/>
    <n v="87"/>
    <n v="2.4"/>
    <n v="2.4"/>
  </r>
  <r>
    <x v="6"/>
    <d v="2026-03-19T00:00:00"/>
    <s v="Day 1"/>
    <x v="122"/>
    <x v="109"/>
    <x v="50"/>
    <x v="4"/>
    <x v="7"/>
    <x v="0"/>
    <x v="1"/>
    <n v="81"/>
    <n v="1.8"/>
    <n v="1.8"/>
  </r>
  <r>
    <x v="6"/>
    <d v="2026-03-19T00:00:00"/>
    <s v="Day 1"/>
    <x v="122"/>
    <x v="109"/>
    <x v="50"/>
    <x v="4"/>
    <x v="7"/>
    <x v="0"/>
    <x v="0"/>
    <n v="90"/>
    <n v="3"/>
    <n v="3"/>
  </r>
  <r>
    <x v="6"/>
    <d v="2026-03-19T00:00:00"/>
    <s v="Day 1"/>
    <x v="122"/>
    <x v="109"/>
    <x v="50"/>
    <x v="4"/>
    <x v="7"/>
    <x v="0"/>
    <x v="0"/>
    <n v="78"/>
    <n v="1.9"/>
    <n v="1.9"/>
  </r>
  <r>
    <x v="6"/>
    <d v="2026-03-19T00:00:00"/>
    <s v="Day 1"/>
    <x v="122"/>
    <x v="109"/>
    <x v="50"/>
    <x v="4"/>
    <x v="7"/>
    <x v="1"/>
    <x v="3"/>
    <n v="68"/>
    <n v="3.3"/>
    <n v="3.3"/>
  </r>
  <r>
    <x v="6"/>
    <d v="2026-03-19T00:00:00"/>
    <s v="Day 1"/>
    <x v="122"/>
    <x v="109"/>
    <x v="50"/>
    <x v="4"/>
    <x v="7"/>
    <x v="0"/>
    <x v="0"/>
    <n v="79"/>
    <n v="1.9"/>
    <n v="1.9"/>
  </r>
  <r>
    <x v="6"/>
    <d v="2026-03-19T00:00:00"/>
    <s v="Day 1"/>
    <x v="122"/>
    <x v="109"/>
    <x v="50"/>
    <x v="4"/>
    <x v="7"/>
    <x v="0"/>
    <x v="0"/>
    <n v="111"/>
    <n v="6.2"/>
    <n v="6.2"/>
  </r>
  <r>
    <x v="6"/>
    <d v="2026-03-19T00:00:00"/>
    <s v="Day 1"/>
    <x v="119"/>
    <x v="107"/>
    <x v="91"/>
    <x v="4"/>
    <x v="7"/>
    <x v="0"/>
    <x v="1"/>
    <n v="123"/>
    <n v="7.6"/>
    <n v="7.6"/>
  </r>
  <r>
    <x v="6"/>
    <d v="2026-03-19T00:00:00"/>
    <s v="Day 1"/>
    <x v="119"/>
    <x v="107"/>
    <x v="91"/>
    <x v="4"/>
    <x v="7"/>
    <x v="0"/>
    <x v="0"/>
    <n v="120"/>
    <n v="8.1"/>
    <n v="8.1"/>
  </r>
  <r>
    <x v="6"/>
    <d v="2026-03-19T00:00:00"/>
    <s v="Day 1"/>
    <x v="119"/>
    <x v="107"/>
    <x v="91"/>
    <x v="4"/>
    <x v="7"/>
    <x v="0"/>
    <x v="0"/>
    <n v="95"/>
    <n v="3.6"/>
    <n v="3.6"/>
  </r>
  <r>
    <x v="6"/>
    <d v="2026-03-19T00:00:00"/>
    <s v="Day 1"/>
    <x v="119"/>
    <x v="107"/>
    <x v="91"/>
    <x v="4"/>
    <x v="7"/>
    <x v="0"/>
    <x v="0"/>
    <n v="170"/>
    <n v="26.7"/>
    <n v="26.7"/>
  </r>
  <r>
    <x v="6"/>
    <d v="2026-03-19T00:00:00"/>
    <s v="Day 1"/>
    <x v="119"/>
    <x v="107"/>
    <x v="91"/>
    <x v="4"/>
    <x v="7"/>
    <x v="0"/>
    <x v="0"/>
    <n v="141"/>
    <n v="14.1"/>
    <n v="14.1"/>
  </r>
  <r>
    <x v="6"/>
    <d v="2026-03-19T00:00:00"/>
    <s v="Day 1"/>
    <x v="121"/>
    <x v="22"/>
    <x v="88"/>
    <x v="2"/>
    <x v="7"/>
    <x v="0"/>
    <x v="1"/>
    <n v="74"/>
    <n v="1.3"/>
    <n v="1.3"/>
  </r>
  <r>
    <x v="6"/>
    <d v="2026-03-19T00:00:00"/>
    <s v="Day 1"/>
    <x v="121"/>
    <x v="22"/>
    <x v="88"/>
    <x v="2"/>
    <x v="7"/>
    <x v="0"/>
    <x v="0"/>
    <n v="118"/>
    <n v="7.6"/>
    <n v="7.6"/>
  </r>
  <r>
    <x v="6"/>
    <d v="2026-03-19T00:00:00"/>
    <s v="Day 1"/>
    <x v="121"/>
    <x v="22"/>
    <x v="88"/>
    <x v="2"/>
    <x v="7"/>
    <x v="0"/>
    <x v="1"/>
    <n v="120"/>
    <n v="7"/>
    <n v="7"/>
  </r>
  <r>
    <x v="6"/>
    <d v="2026-03-19T00:00:00"/>
    <s v="Day 1"/>
    <x v="120"/>
    <x v="108"/>
    <x v="88"/>
    <x v="4"/>
    <x v="7"/>
    <x v="0"/>
    <x v="1"/>
    <n v="118"/>
    <n v="6.6"/>
    <n v="6.6"/>
  </r>
  <r>
    <x v="6"/>
    <d v="2026-03-19T00:00:00"/>
    <s v="Day 1"/>
    <x v="120"/>
    <x v="108"/>
    <x v="88"/>
    <x v="4"/>
    <x v="7"/>
    <x v="0"/>
    <x v="0"/>
    <n v="151"/>
    <n v="17.8"/>
    <n v="17.8"/>
  </r>
  <r>
    <x v="6"/>
    <d v="2026-03-19T00:00:00"/>
    <s v="Day 1"/>
    <x v="120"/>
    <x v="108"/>
    <x v="88"/>
    <x v="4"/>
    <x v="7"/>
    <x v="0"/>
    <x v="0"/>
    <n v="136"/>
    <n v="12.4"/>
    <n v="12.4"/>
  </r>
  <r>
    <x v="6"/>
    <d v="2026-03-19T00:00:00"/>
    <s v="Day 1"/>
    <x v="120"/>
    <x v="108"/>
    <x v="88"/>
    <x v="4"/>
    <x v="7"/>
    <x v="0"/>
    <x v="0"/>
    <n v="67"/>
    <n v="1.1000000000000001"/>
    <n v="1.1000000000000001"/>
  </r>
  <r>
    <x v="6"/>
    <d v="2026-03-19T00:00:00"/>
    <s v="Day 1"/>
    <x v="120"/>
    <x v="108"/>
    <x v="88"/>
    <x v="4"/>
    <x v="7"/>
    <x v="0"/>
    <x v="1"/>
    <n v="102"/>
    <n v="4"/>
    <n v="4"/>
  </r>
  <r>
    <x v="6"/>
    <d v="2026-03-19T00:00:00"/>
    <s v="Day 1"/>
    <x v="120"/>
    <x v="108"/>
    <x v="88"/>
    <x v="4"/>
    <x v="7"/>
    <x v="0"/>
    <x v="0"/>
    <n v="95"/>
    <n v="3.6"/>
    <n v="3.6"/>
  </r>
  <r>
    <x v="6"/>
    <d v="2026-03-19T00:00:00"/>
    <s v="Day 1"/>
    <x v="120"/>
    <x v="108"/>
    <x v="88"/>
    <x v="4"/>
    <x v="7"/>
    <x v="0"/>
    <x v="0"/>
    <n v="126"/>
    <n v="9.6"/>
    <n v="9.6"/>
  </r>
  <r>
    <x v="6"/>
    <d v="2026-03-19T00:00:00"/>
    <s v="Day 1"/>
    <x v="126"/>
    <x v="113"/>
    <x v="89"/>
    <x v="2"/>
    <x v="7"/>
    <x v="0"/>
    <x v="1"/>
    <n v="142"/>
    <n v="12.6"/>
    <n v="12.6"/>
  </r>
  <r>
    <x v="6"/>
    <d v="2026-03-19T00:00:00"/>
    <s v="Day 1"/>
    <x v="126"/>
    <x v="113"/>
    <x v="89"/>
    <x v="2"/>
    <x v="7"/>
    <x v="0"/>
    <x v="1"/>
    <n v="124"/>
    <n v="7.9"/>
    <n v="7.9"/>
  </r>
  <r>
    <x v="6"/>
    <d v="2026-03-19T00:00:00"/>
    <s v="Day 1"/>
    <x v="126"/>
    <x v="113"/>
    <x v="89"/>
    <x v="2"/>
    <x v="7"/>
    <x v="0"/>
    <x v="0"/>
    <n v="114"/>
    <n v="6.8"/>
    <n v="6.8"/>
  </r>
  <r>
    <x v="6"/>
    <d v="2026-03-19T00:00:00"/>
    <s v="Day 1"/>
    <x v="126"/>
    <x v="113"/>
    <x v="89"/>
    <x v="2"/>
    <x v="7"/>
    <x v="0"/>
    <x v="2"/>
    <n v="83"/>
    <n v="2.1"/>
    <n v="2.1"/>
  </r>
  <r>
    <x v="6"/>
    <d v="2026-03-19T00:00:00"/>
    <s v="Day 1"/>
    <x v="126"/>
    <x v="113"/>
    <x v="89"/>
    <x v="2"/>
    <x v="7"/>
    <x v="0"/>
    <x v="0"/>
    <n v="116"/>
    <n v="7.2"/>
    <n v="7.2"/>
  </r>
  <r>
    <x v="6"/>
    <d v="2026-03-19T00:00:00"/>
    <s v="Day 1"/>
    <x v="126"/>
    <x v="113"/>
    <x v="89"/>
    <x v="2"/>
    <x v="7"/>
    <x v="0"/>
    <x v="2"/>
    <n v="80"/>
    <n v="1.8"/>
    <n v="1.8"/>
  </r>
  <r>
    <x v="6"/>
    <d v="2026-03-19T00:00:00"/>
    <s v="Day 1"/>
    <x v="125"/>
    <x v="112"/>
    <x v="92"/>
    <x v="4"/>
    <x v="7"/>
    <x v="0"/>
    <x v="0"/>
    <n v="101"/>
    <n v="4.5"/>
    <n v="4.5"/>
  </r>
  <r>
    <x v="6"/>
    <d v="2026-03-19T00:00:00"/>
    <s v="Day 1"/>
    <x v="125"/>
    <x v="112"/>
    <x v="92"/>
    <x v="4"/>
    <x v="7"/>
    <x v="0"/>
    <x v="0"/>
    <n v="133"/>
    <n v="11.5"/>
    <n v="11.5"/>
  </r>
  <r>
    <x v="6"/>
    <d v="2026-03-19T00:00:00"/>
    <s v="Day 1"/>
    <x v="125"/>
    <x v="112"/>
    <x v="92"/>
    <x v="4"/>
    <x v="7"/>
    <x v="0"/>
    <x v="2"/>
    <n v="82"/>
    <n v="2"/>
    <n v="2"/>
  </r>
  <r>
    <x v="6"/>
    <d v="2026-03-19T00:00:00"/>
    <s v="Day 1"/>
    <x v="206"/>
    <x v="177"/>
    <x v="133"/>
    <x v="10"/>
    <x v="7"/>
    <x v="0"/>
    <x v="0"/>
    <n v="145"/>
    <n v="15.5"/>
    <n v="15.5"/>
  </r>
  <r>
    <x v="6"/>
    <d v="2026-03-19T00:00:00"/>
    <s v="Day 1"/>
    <x v="206"/>
    <x v="177"/>
    <x v="133"/>
    <x v="10"/>
    <x v="7"/>
    <x v="0"/>
    <x v="6"/>
    <n v="84"/>
    <n v="4.7"/>
    <n v="4.7"/>
  </r>
  <r>
    <x v="6"/>
    <d v="2026-03-19T00:00:00"/>
    <s v="Day 1"/>
    <x v="116"/>
    <x v="104"/>
    <x v="88"/>
    <x v="9"/>
    <x v="7"/>
    <x v="0"/>
    <x v="0"/>
    <n v="100"/>
    <n v="4.3"/>
    <n v="4.3"/>
  </r>
  <r>
    <x v="6"/>
    <d v="2026-03-19T00:00:00"/>
    <s v="Day 1"/>
    <x v="116"/>
    <x v="104"/>
    <x v="88"/>
    <x v="9"/>
    <x v="7"/>
    <x v="0"/>
    <x v="0"/>
    <n v="115"/>
    <n v="7"/>
    <n v="7"/>
  </r>
  <r>
    <x v="6"/>
    <d v="2026-03-19T00:00:00"/>
    <s v="Day 1"/>
    <x v="116"/>
    <x v="104"/>
    <x v="88"/>
    <x v="9"/>
    <x v="7"/>
    <x v="0"/>
    <x v="0"/>
    <n v="120"/>
    <n v="8.1"/>
    <n v="8.1"/>
  </r>
  <r>
    <x v="6"/>
    <d v="2026-03-19T00:00:00"/>
    <s v="Day 1"/>
    <x v="116"/>
    <x v="104"/>
    <x v="88"/>
    <x v="9"/>
    <x v="7"/>
    <x v="0"/>
    <x v="2"/>
    <n v="81"/>
    <n v="1.9"/>
    <n v="1.9"/>
  </r>
  <r>
    <x v="6"/>
    <d v="2026-03-19T00:00:00"/>
    <s v="Day 1"/>
    <x v="116"/>
    <x v="104"/>
    <x v="88"/>
    <x v="9"/>
    <x v="7"/>
    <x v="0"/>
    <x v="2"/>
    <n v="69"/>
    <n v="1.2"/>
    <n v="1.2"/>
  </r>
  <r>
    <x v="6"/>
    <d v="2026-03-19T00:00:00"/>
    <s v="Day 1"/>
    <x v="116"/>
    <x v="104"/>
    <x v="88"/>
    <x v="9"/>
    <x v="7"/>
    <x v="0"/>
    <x v="1"/>
    <n v="68"/>
    <n v="1"/>
    <n v="1"/>
  </r>
  <r>
    <x v="6"/>
    <d v="2026-03-19T00:00:00"/>
    <s v="Day 1"/>
    <x v="116"/>
    <x v="104"/>
    <x v="88"/>
    <x v="9"/>
    <x v="7"/>
    <x v="0"/>
    <x v="0"/>
    <n v="151"/>
    <n v="17.8"/>
    <n v="17.8"/>
  </r>
  <r>
    <x v="6"/>
    <d v="2026-03-19T00:00:00"/>
    <s v="Day 1"/>
    <x v="115"/>
    <x v="103"/>
    <x v="62"/>
    <x v="9"/>
    <x v="7"/>
    <x v="0"/>
    <x v="0"/>
    <n v="117"/>
    <n v="7.4"/>
    <n v="7.4"/>
  </r>
  <r>
    <x v="6"/>
    <d v="2026-03-19T00:00:00"/>
    <s v="Day 1"/>
    <x v="115"/>
    <x v="103"/>
    <x v="62"/>
    <x v="9"/>
    <x v="7"/>
    <x v="0"/>
    <x v="1"/>
    <n v="79"/>
    <n v="1.6"/>
    <n v="1.6"/>
  </r>
  <r>
    <x v="7"/>
    <d v="2026-03-20T00:00:00"/>
    <s v="Day 2"/>
    <x v="172"/>
    <x v="154"/>
    <x v="24"/>
    <x v="5"/>
    <x v="1"/>
    <x v="0"/>
    <x v="0"/>
    <n v="93"/>
    <n v="3.4"/>
    <n v="3.4"/>
  </r>
  <r>
    <x v="7"/>
    <d v="2026-03-20T00:00:00"/>
    <s v="Day 2"/>
    <x v="171"/>
    <x v="153"/>
    <x v="96"/>
    <x v="3"/>
    <x v="1"/>
    <x v="0"/>
    <x v="0"/>
    <n v="104"/>
    <n v="5"/>
    <n v="5"/>
  </r>
  <r>
    <x v="7"/>
    <d v="2026-03-20T00:00:00"/>
    <s v="Day 2"/>
    <x v="129"/>
    <x v="115"/>
    <x v="93"/>
    <x v="2"/>
    <x v="1"/>
    <x v="0"/>
    <x v="0"/>
    <n v="106"/>
    <n v="5.3"/>
    <n v="5.3"/>
  </r>
  <r>
    <x v="7"/>
    <d v="2026-03-20T00:00:00"/>
    <s v="Day 2"/>
    <x v="129"/>
    <x v="115"/>
    <x v="93"/>
    <x v="2"/>
    <x v="1"/>
    <x v="0"/>
    <x v="0"/>
    <n v="125"/>
    <n v="9.3000000000000007"/>
    <n v="9.3000000000000007"/>
  </r>
  <r>
    <x v="7"/>
    <d v="2026-03-20T00:00:00"/>
    <s v="Day 2"/>
    <x v="129"/>
    <x v="115"/>
    <x v="93"/>
    <x v="2"/>
    <x v="1"/>
    <x v="0"/>
    <x v="0"/>
    <n v="114"/>
    <n v="6.8"/>
    <n v="6.8"/>
  </r>
  <r>
    <x v="7"/>
    <d v="2026-03-20T00:00:00"/>
    <s v="Day 2"/>
    <x v="129"/>
    <x v="115"/>
    <x v="93"/>
    <x v="2"/>
    <x v="1"/>
    <x v="0"/>
    <x v="0"/>
    <n v="91"/>
    <n v="3.1"/>
    <n v="3.1"/>
  </r>
  <r>
    <x v="7"/>
    <d v="2026-03-20T00:00:00"/>
    <s v="Day 2"/>
    <x v="129"/>
    <x v="115"/>
    <x v="93"/>
    <x v="2"/>
    <x v="1"/>
    <x v="0"/>
    <x v="0"/>
    <n v="94"/>
    <n v="3.5"/>
    <n v="3.5"/>
  </r>
  <r>
    <x v="7"/>
    <d v="2026-03-20T00:00:00"/>
    <s v="Day 2"/>
    <x v="129"/>
    <x v="115"/>
    <x v="93"/>
    <x v="2"/>
    <x v="1"/>
    <x v="0"/>
    <x v="0"/>
    <n v="118"/>
    <n v="7.6"/>
    <n v="7.6"/>
  </r>
  <r>
    <x v="7"/>
    <d v="2026-03-20T00:00:00"/>
    <s v="Day 2"/>
    <x v="129"/>
    <x v="115"/>
    <x v="93"/>
    <x v="2"/>
    <x v="1"/>
    <x v="0"/>
    <x v="0"/>
    <n v="106"/>
    <n v="5.3"/>
    <n v="5.3"/>
  </r>
  <r>
    <x v="7"/>
    <d v="2026-03-20T00:00:00"/>
    <s v="Day 2"/>
    <x v="129"/>
    <x v="115"/>
    <x v="93"/>
    <x v="2"/>
    <x v="1"/>
    <x v="0"/>
    <x v="0"/>
    <n v="120"/>
    <n v="8.1"/>
    <n v="8.1"/>
  </r>
  <r>
    <x v="7"/>
    <d v="2026-03-20T00:00:00"/>
    <s v="Day 2"/>
    <x v="129"/>
    <x v="115"/>
    <x v="93"/>
    <x v="2"/>
    <x v="1"/>
    <x v="0"/>
    <x v="0"/>
    <n v="119"/>
    <n v="7.9"/>
    <n v="7.9"/>
  </r>
  <r>
    <x v="7"/>
    <d v="2026-03-20T00:00:00"/>
    <s v="Day 2"/>
    <x v="129"/>
    <x v="115"/>
    <x v="93"/>
    <x v="2"/>
    <x v="1"/>
    <x v="0"/>
    <x v="0"/>
    <n v="117"/>
    <n v="7.4"/>
    <n v="7.4"/>
  </r>
  <r>
    <x v="7"/>
    <d v="2026-03-20T00:00:00"/>
    <s v="Day 2"/>
    <x v="129"/>
    <x v="115"/>
    <x v="93"/>
    <x v="2"/>
    <x v="1"/>
    <x v="0"/>
    <x v="0"/>
    <n v="124"/>
    <n v="9.1"/>
    <n v="9.1"/>
  </r>
  <r>
    <x v="7"/>
    <d v="2026-03-20T00:00:00"/>
    <s v="Day 2"/>
    <x v="129"/>
    <x v="115"/>
    <x v="93"/>
    <x v="2"/>
    <x v="1"/>
    <x v="0"/>
    <x v="0"/>
    <n v="99"/>
    <n v="4.2"/>
    <n v="4.2"/>
  </r>
  <r>
    <x v="7"/>
    <d v="2026-03-20T00:00:00"/>
    <s v="Day 2"/>
    <x v="130"/>
    <x v="116"/>
    <x v="65"/>
    <x v="2"/>
    <x v="1"/>
    <x v="0"/>
    <x v="0"/>
    <n v="143"/>
    <n v="14.8"/>
    <n v="14.8"/>
  </r>
  <r>
    <x v="7"/>
    <d v="2026-03-20T00:00:00"/>
    <s v="Day 2"/>
    <x v="130"/>
    <x v="116"/>
    <x v="65"/>
    <x v="2"/>
    <x v="1"/>
    <x v="0"/>
    <x v="0"/>
    <n v="112"/>
    <n v="6.4"/>
    <n v="6.4"/>
  </r>
  <r>
    <x v="7"/>
    <d v="2026-03-20T00:00:00"/>
    <s v="Day 2"/>
    <x v="130"/>
    <x v="116"/>
    <x v="65"/>
    <x v="2"/>
    <x v="1"/>
    <x v="0"/>
    <x v="2"/>
    <n v="74"/>
    <n v="1.5"/>
    <n v="1.5"/>
  </r>
  <r>
    <x v="7"/>
    <d v="2026-03-20T00:00:00"/>
    <s v="Day 2"/>
    <x v="130"/>
    <x v="116"/>
    <x v="65"/>
    <x v="2"/>
    <x v="1"/>
    <x v="0"/>
    <x v="10"/>
    <n v="122"/>
    <n v="23"/>
    <n v="23"/>
  </r>
  <r>
    <x v="7"/>
    <d v="2026-03-20T00:00:00"/>
    <s v="Day 2"/>
    <x v="130"/>
    <x v="116"/>
    <x v="65"/>
    <x v="2"/>
    <x v="1"/>
    <x v="0"/>
    <x v="1"/>
    <n v="106"/>
    <n v="4.5"/>
    <n v="4.5"/>
  </r>
  <r>
    <x v="7"/>
    <d v="2026-03-20T00:00:00"/>
    <s v="Day 2"/>
    <x v="133"/>
    <x v="119"/>
    <x v="41"/>
    <x v="3"/>
    <x v="1"/>
    <x v="0"/>
    <x v="0"/>
    <n v="112"/>
    <n v="6.4"/>
    <n v="6.4"/>
  </r>
  <r>
    <x v="7"/>
    <d v="2026-03-20T00:00:00"/>
    <s v="Day 2"/>
    <x v="133"/>
    <x v="119"/>
    <x v="41"/>
    <x v="3"/>
    <x v="1"/>
    <x v="0"/>
    <x v="0"/>
    <n v="117"/>
    <n v="7.4"/>
    <n v="7.4"/>
  </r>
  <r>
    <x v="7"/>
    <d v="2026-03-20T00:00:00"/>
    <s v="Day 2"/>
    <x v="133"/>
    <x v="119"/>
    <x v="41"/>
    <x v="3"/>
    <x v="1"/>
    <x v="1"/>
    <x v="3"/>
    <n v="51"/>
    <n v="1.4"/>
    <n v="1.4"/>
  </r>
  <r>
    <x v="7"/>
    <d v="2026-03-20T00:00:00"/>
    <s v="Day 2"/>
    <x v="173"/>
    <x v="155"/>
    <x v="115"/>
    <x v="2"/>
    <x v="1"/>
    <x v="0"/>
    <x v="0"/>
    <n v="117"/>
    <n v="7.4"/>
    <n v="7.4"/>
  </r>
  <r>
    <x v="7"/>
    <d v="2026-03-20T00:00:00"/>
    <s v="Day 2"/>
    <x v="173"/>
    <x v="155"/>
    <x v="115"/>
    <x v="2"/>
    <x v="1"/>
    <x v="0"/>
    <x v="0"/>
    <n v="108"/>
    <n v="5.6"/>
    <n v="5.6"/>
  </r>
  <r>
    <x v="7"/>
    <d v="2026-03-20T00:00:00"/>
    <s v="Day 2"/>
    <x v="173"/>
    <x v="155"/>
    <x v="115"/>
    <x v="2"/>
    <x v="1"/>
    <x v="0"/>
    <x v="7"/>
    <n v="49"/>
    <n v="2.1"/>
    <n v="2.1"/>
  </r>
  <r>
    <x v="7"/>
    <d v="2026-03-20T00:00:00"/>
    <s v="Day 2"/>
    <x v="173"/>
    <x v="155"/>
    <x v="115"/>
    <x v="2"/>
    <x v="1"/>
    <x v="0"/>
    <x v="2"/>
    <n v="89"/>
    <n v="2.6"/>
    <n v="2.6"/>
  </r>
  <r>
    <x v="7"/>
    <d v="2026-03-20T00:00:00"/>
    <s v="Day 2"/>
    <x v="173"/>
    <x v="155"/>
    <x v="115"/>
    <x v="2"/>
    <x v="1"/>
    <x v="1"/>
    <x v="3"/>
    <n v="69"/>
    <n v="3.4"/>
    <n v="3.4"/>
  </r>
  <r>
    <x v="7"/>
    <d v="2026-03-20T00:00:00"/>
    <s v="Day 2"/>
    <x v="3"/>
    <x v="3"/>
    <x v="3"/>
    <x v="2"/>
    <x v="1"/>
    <x v="0"/>
    <x v="2"/>
    <n v="85"/>
    <n v="2.2000000000000002"/>
    <n v="2.2000000000000002"/>
  </r>
  <r>
    <x v="7"/>
    <d v="2026-03-20T00:00:00"/>
    <s v="Day 2"/>
    <x v="1"/>
    <x v="1"/>
    <x v="1"/>
    <x v="1"/>
    <x v="1"/>
    <x v="0"/>
    <x v="3"/>
    <m/>
    <s v=""/>
    <s v=""/>
  </r>
  <r>
    <x v="7"/>
    <d v="2026-03-20T00:00:00"/>
    <s v="Day 2"/>
    <x v="175"/>
    <x v="157"/>
    <x v="94"/>
    <x v="9"/>
    <x v="1"/>
    <x v="0"/>
    <x v="1"/>
    <n v="69"/>
    <n v="1"/>
    <n v="1"/>
  </r>
  <r>
    <x v="7"/>
    <d v="2026-03-20T00:00:00"/>
    <s v="Day 2"/>
    <x v="175"/>
    <x v="157"/>
    <x v="94"/>
    <x v="9"/>
    <x v="1"/>
    <x v="0"/>
    <x v="0"/>
    <n v="107"/>
    <n v="5.5"/>
    <n v="5.5"/>
  </r>
  <r>
    <x v="7"/>
    <d v="2026-03-20T00:00:00"/>
    <s v="Day 2"/>
    <x v="175"/>
    <x v="157"/>
    <x v="94"/>
    <x v="9"/>
    <x v="1"/>
    <x v="0"/>
    <x v="6"/>
    <n v="78"/>
    <n v="3.8"/>
    <n v="3.8"/>
  </r>
  <r>
    <x v="7"/>
    <d v="2026-03-20T00:00:00"/>
    <s v="Day 2"/>
    <x v="175"/>
    <x v="157"/>
    <x v="94"/>
    <x v="9"/>
    <x v="1"/>
    <x v="0"/>
    <x v="0"/>
    <n v="101"/>
    <n v="4.5"/>
    <n v="4.5"/>
  </r>
  <r>
    <x v="7"/>
    <d v="2026-03-20T00:00:00"/>
    <s v="Day 2"/>
    <x v="175"/>
    <x v="157"/>
    <x v="94"/>
    <x v="9"/>
    <x v="1"/>
    <x v="0"/>
    <x v="0"/>
    <n v="136"/>
    <n v="12.4"/>
    <n v="12.4"/>
  </r>
  <r>
    <x v="7"/>
    <d v="2026-03-20T00:00:00"/>
    <s v="Day 2"/>
    <x v="174"/>
    <x v="156"/>
    <x v="116"/>
    <x v="9"/>
    <x v="1"/>
    <x v="0"/>
    <x v="1"/>
    <n v="116"/>
    <n v="6.2"/>
    <n v="6.2"/>
  </r>
  <r>
    <x v="7"/>
    <d v="2026-03-20T00:00:00"/>
    <s v="Day 2"/>
    <x v="174"/>
    <x v="156"/>
    <x v="116"/>
    <x v="9"/>
    <x v="1"/>
    <x v="0"/>
    <x v="1"/>
    <n v="70"/>
    <n v="1.1000000000000001"/>
    <n v="1.1000000000000001"/>
  </r>
  <r>
    <x v="7"/>
    <d v="2026-03-20T00:00:00"/>
    <s v="Day 2"/>
    <x v="9"/>
    <x v="9"/>
    <x v="8"/>
    <x v="4"/>
    <x v="2"/>
    <x v="1"/>
    <x v="3"/>
    <n v="61"/>
    <n v="2.2999999999999998"/>
    <n v="2.2999999999999998"/>
  </r>
  <r>
    <x v="7"/>
    <d v="2026-03-20T00:00:00"/>
    <s v="Day 2"/>
    <x v="8"/>
    <x v="8"/>
    <x v="7"/>
    <x v="3"/>
    <x v="2"/>
    <x v="0"/>
    <x v="0"/>
    <n v="123"/>
    <n v="8.8000000000000007"/>
    <n v="8.8000000000000007"/>
  </r>
  <r>
    <x v="7"/>
    <d v="2026-03-20T00:00:00"/>
    <s v="Day 2"/>
    <x v="8"/>
    <x v="8"/>
    <x v="7"/>
    <x v="3"/>
    <x v="2"/>
    <x v="0"/>
    <x v="0"/>
    <n v="130"/>
    <n v="10.7"/>
    <n v="10.7"/>
  </r>
  <r>
    <x v="7"/>
    <d v="2026-03-20T00:00:00"/>
    <s v="Day 2"/>
    <x v="8"/>
    <x v="8"/>
    <x v="7"/>
    <x v="3"/>
    <x v="2"/>
    <x v="0"/>
    <x v="0"/>
    <n v="105"/>
    <n v="5.0999999999999996"/>
    <n v="5.0999999999999996"/>
  </r>
  <r>
    <x v="7"/>
    <d v="2026-03-20T00:00:00"/>
    <s v="Day 2"/>
    <x v="8"/>
    <x v="8"/>
    <x v="7"/>
    <x v="3"/>
    <x v="2"/>
    <x v="0"/>
    <x v="2"/>
    <n v="93"/>
    <n v="3"/>
    <n v="3"/>
  </r>
  <r>
    <x v="7"/>
    <d v="2026-03-20T00:00:00"/>
    <s v="Day 2"/>
    <x v="13"/>
    <x v="13"/>
    <x v="6"/>
    <x v="4"/>
    <x v="2"/>
    <x v="0"/>
    <x v="0"/>
    <n v="151"/>
    <n v="17.8"/>
    <n v="17.8"/>
  </r>
  <r>
    <x v="7"/>
    <d v="2026-03-20T00:00:00"/>
    <s v="Day 2"/>
    <x v="13"/>
    <x v="13"/>
    <x v="6"/>
    <x v="4"/>
    <x v="2"/>
    <x v="0"/>
    <x v="0"/>
    <n v="139"/>
    <n v="13.4"/>
    <n v="13.4"/>
  </r>
  <r>
    <x v="7"/>
    <d v="2026-03-20T00:00:00"/>
    <s v="Day 2"/>
    <x v="7"/>
    <x v="7"/>
    <x v="6"/>
    <x v="5"/>
    <x v="2"/>
    <x v="1"/>
    <x v="3"/>
    <n v="61"/>
    <n v="2.2999999999999998"/>
    <n v="2.2999999999999998"/>
  </r>
  <r>
    <x v="7"/>
    <d v="2026-03-20T00:00:00"/>
    <s v="Day 2"/>
    <x v="177"/>
    <x v="159"/>
    <x v="118"/>
    <x v="4"/>
    <x v="2"/>
    <x v="1"/>
    <x v="3"/>
    <n v="72"/>
    <n v="3.9"/>
    <n v="3.9"/>
  </r>
  <r>
    <x v="7"/>
    <d v="2026-03-20T00:00:00"/>
    <s v="Day 2"/>
    <x v="176"/>
    <x v="158"/>
    <x v="117"/>
    <x v="4"/>
    <x v="2"/>
    <x v="0"/>
    <x v="0"/>
    <n v="124"/>
    <n v="9.1"/>
    <n v="9.1"/>
  </r>
  <r>
    <x v="7"/>
    <d v="2026-03-20T00:00:00"/>
    <s v="Day 2"/>
    <x v="176"/>
    <x v="158"/>
    <x v="117"/>
    <x v="4"/>
    <x v="2"/>
    <x v="1"/>
    <x v="3"/>
    <n v="72"/>
    <n v="3.9"/>
    <n v="3.9"/>
  </r>
  <r>
    <x v="7"/>
    <d v="2026-03-20T00:00:00"/>
    <s v="Day 2"/>
    <x v="176"/>
    <x v="158"/>
    <x v="117"/>
    <x v="4"/>
    <x v="2"/>
    <x v="1"/>
    <x v="3"/>
    <n v="44"/>
    <n v="0.9"/>
    <n v="0.9"/>
  </r>
  <r>
    <x v="7"/>
    <d v="2026-03-20T00:00:00"/>
    <s v="Day 2"/>
    <x v="176"/>
    <x v="158"/>
    <x v="117"/>
    <x v="4"/>
    <x v="2"/>
    <x v="0"/>
    <x v="2"/>
    <n v="78"/>
    <n v="1.7"/>
    <n v="1.7"/>
  </r>
  <r>
    <x v="7"/>
    <d v="2026-03-20T00:00:00"/>
    <s v="Day 2"/>
    <x v="5"/>
    <x v="5"/>
    <x v="4"/>
    <x v="4"/>
    <x v="2"/>
    <x v="1"/>
    <x v="3"/>
    <n v="83"/>
    <n v="6"/>
    <n v="6"/>
  </r>
  <r>
    <x v="7"/>
    <d v="2026-03-20T00:00:00"/>
    <s v="Day 2"/>
    <x v="5"/>
    <x v="5"/>
    <x v="4"/>
    <x v="4"/>
    <x v="2"/>
    <x v="0"/>
    <x v="0"/>
    <n v="102"/>
    <n v="4.5999999999999996"/>
    <n v="4.5999999999999996"/>
  </r>
  <r>
    <x v="7"/>
    <d v="2026-03-20T00:00:00"/>
    <s v="Day 2"/>
    <x v="5"/>
    <x v="5"/>
    <x v="4"/>
    <x v="4"/>
    <x v="2"/>
    <x v="1"/>
    <x v="3"/>
    <n v="67"/>
    <n v="3.1"/>
    <n v="3.1"/>
  </r>
  <r>
    <x v="7"/>
    <d v="2026-03-20T00:00:00"/>
    <s v="Day 2"/>
    <x v="12"/>
    <x v="12"/>
    <x v="6"/>
    <x v="0"/>
    <x v="2"/>
    <x v="0"/>
    <x v="8"/>
    <n v="41"/>
    <n v="1.1000000000000001"/>
    <n v="1.1000000000000001"/>
  </r>
  <r>
    <x v="7"/>
    <d v="2026-03-20T00:00:00"/>
    <s v="Day 2"/>
    <x v="178"/>
    <x v="160"/>
    <x v="7"/>
    <x v="11"/>
    <x v="2"/>
    <x v="0"/>
    <x v="0"/>
    <n v="88"/>
    <n v="2.8"/>
    <n v="2.8"/>
  </r>
  <r>
    <x v="7"/>
    <d v="2026-03-20T00:00:00"/>
    <s v="Day 2"/>
    <x v="178"/>
    <x v="160"/>
    <x v="7"/>
    <x v="11"/>
    <x v="2"/>
    <x v="0"/>
    <x v="1"/>
    <n v="83"/>
    <n v="1.9"/>
    <n v="1.9"/>
  </r>
  <r>
    <x v="7"/>
    <d v="2026-03-20T00:00:00"/>
    <s v="Day 2"/>
    <x v="37"/>
    <x v="22"/>
    <x v="29"/>
    <x v="2"/>
    <x v="6"/>
    <x v="0"/>
    <x v="2"/>
    <n v="74"/>
    <n v="1.5"/>
    <n v="1.5"/>
  </r>
  <r>
    <x v="7"/>
    <d v="2026-03-20T00:00:00"/>
    <s v="Day 2"/>
    <x v="19"/>
    <x v="19"/>
    <x v="15"/>
    <x v="5"/>
    <x v="6"/>
    <x v="0"/>
    <x v="0"/>
    <n v="132"/>
    <n v="11.2"/>
    <n v="11.2"/>
  </r>
  <r>
    <x v="7"/>
    <d v="2026-03-20T00:00:00"/>
    <s v="Day 2"/>
    <x v="19"/>
    <x v="19"/>
    <x v="15"/>
    <x v="5"/>
    <x v="6"/>
    <x v="0"/>
    <x v="0"/>
    <n v="128"/>
    <n v="10.1"/>
    <n v="10.1"/>
  </r>
  <r>
    <x v="7"/>
    <d v="2026-03-20T00:00:00"/>
    <s v="Day 2"/>
    <x v="15"/>
    <x v="15"/>
    <x v="11"/>
    <x v="7"/>
    <x v="6"/>
    <x v="0"/>
    <x v="2"/>
    <n v="82"/>
    <n v="2"/>
    <n v="2"/>
  </r>
  <r>
    <x v="7"/>
    <d v="2026-03-20T00:00:00"/>
    <s v="Day 2"/>
    <x v="190"/>
    <x v="168"/>
    <x v="126"/>
    <x v="4"/>
    <x v="6"/>
    <x v="0"/>
    <x v="0"/>
    <n v="118"/>
    <n v="7.6"/>
    <n v="7.6"/>
  </r>
  <r>
    <x v="7"/>
    <d v="2026-03-20T00:00:00"/>
    <s v="Day 2"/>
    <x v="190"/>
    <x v="168"/>
    <x v="126"/>
    <x v="4"/>
    <x v="6"/>
    <x v="0"/>
    <x v="0"/>
    <n v="141"/>
    <n v="14.1"/>
    <n v="14.1"/>
  </r>
  <r>
    <x v="7"/>
    <d v="2026-03-20T00:00:00"/>
    <s v="Day 2"/>
    <x v="189"/>
    <x v="34"/>
    <x v="126"/>
    <x v="3"/>
    <x v="6"/>
    <x v="0"/>
    <x v="2"/>
    <n v="85"/>
    <n v="2.2000000000000002"/>
    <n v="2.2000000000000002"/>
  </r>
  <r>
    <x v="7"/>
    <d v="2026-03-20T00:00:00"/>
    <s v="Day 2"/>
    <x v="189"/>
    <x v="34"/>
    <x v="126"/>
    <x v="3"/>
    <x v="6"/>
    <x v="0"/>
    <x v="2"/>
    <n v="78"/>
    <n v="1.7"/>
    <n v="1.7"/>
  </r>
  <r>
    <x v="7"/>
    <d v="2026-03-20T00:00:00"/>
    <s v="Day 2"/>
    <x v="188"/>
    <x v="147"/>
    <x v="125"/>
    <x v="4"/>
    <x v="6"/>
    <x v="0"/>
    <x v="0"/>
    <n v="98"/>
    <n v="4"/>
    <n v="4"/>
  </r>
  <r>
    <x v="7"/>
    <d v="2026-03-20T00:00:00"/>
    <s v="Day 2"/>
    <x v="188"/>
    <x v="147"/>
    <x v="125"/>
    <x v="4"/>
    <x v="6"/>
    <x v="0"/>
    <x v="2"/>
    <n v="78"/>
    <n v="1.7"/>
    <n v="1.7"/>
  </r>
  <r>
    <x v="7"/>
    <d v="2026-03-20T00:00:00"/>
    <s v="Day 2"/>
    <x v="191"/>
    <x v="169"/>
    <x v="18"/>
    <x v="4"/>
    <x v="6"/>
    <x v="0"/>
    <x v="3"/>
    <m/>
    <s v=""/>
    <s v=""/>
  </r>
  <r>
    <x v="7"/>
    <d v="2026-03-20T00:00:00"/>
    <s v="Day 2"/>
    <x v="180"/>
    <x v="161"/>
    <x v="120"/>
    <x v="4"/>
    <x v="14"/>
    <x v="0"/>
    <x v="0"/>
    <n v="88"/>
    <n v="2.8"/>
    <n v="2.8"/>
  </r>
  <r>
    <x v="7"/>
    <d v="2026-03-20T00:00:00"/>
    <s v="Day 2"/>
    <x v="180"/>
    <x v="161"/>
    <x v="120"/>
    <x v="4"/>
    <x v="14"/>
    <x v="1"/>
    <x v="3"/>
    <n v="78"/>
    <n v="5"/>
    <n v="5"/>
  </r>
  <r>
    <x v="7"/>
    <d v="2026-03-20T00:00:00"/>
    <s v="Day 2"/>
    <x v="180"/>
    <x v="161"/>
    <x v="120"/>
    <x v="4"/>
    <x v="14"/>
    <x v="1"/>
    <x v="3"/>
    <n v="72"/>
    <n v="3.9"/>
    <n v="3.9"/>
  </r>
  <r>
    <x v="7"/>
    <d v="2026-03-20T00:00:00"/>
    <s v="Day 2"/>
    <x v="181"/>
    <x v="162"/>
    <x v="121"/>
    <x v="4"/>
    <x v="14"/>
    <x v="0"/>
    <x v="0"/>
    <n v="143"/>
    <n v="14.8"/>
    <n v="14.8"/>
  </r>
  <r>
    <x v="7"/>
    <d v="2026-03-20T00:00:00"/>
    <s v="Day 2"/>
    <x v="181"/>
    <x v="162"/>
    <x v="121"/>
    <x v="4"/>
    <x v="14"/>
    <x v="1"/>
    <x v="3"/>
    <n v="64"/>
    <n v="2.7"/>
    <n v="2.7"/>
  </r>
  <r>
    <x v="7"/>
    <d v="2026-03-20T00:00:00"/>
    <s v="Day 2"/>
    <x v="181"/>
    <x v="162"/>
    <x v="121"/>
    <x v="4"/>
    <x v="14"/>
    <x v="1"/>
    <x v="3"/>
    <n v="69"/>
    <n v="3.4"/>
    <n v="3.4"/>
  </r>
  <r>
    <x v="7"/>
    <d v="2026-03-20T00:00:00"/>
    <s v="Day 2"/>
    <x v="181"/>
    <x v="162"/>
    <x v="121"/>
    <x v="4"/>
    <x v="14"/>
    <x v="1"/>
    <x v="3"/>
    <n v="52"/>
    <n v="1.4"/>
    <n v="1.4"/>
  </r>
  <r>
    <x v="7"/>
    <d v="2026-03-20T00:00:00"/>
    <s v="Day 2"/>
    <x v="181"/>
    <x v="162"/>
    <x v="121"/>
    <x v="4"/>
    <x v="14"/>
    <x v="2"/>
    <x v="3"/>
    <n v="26"/>
    <n v="0.5"/>
    <n v="0.5"/>
  </r>
  <r>
    <x v="7"/>
    <d v="2026-03-20T00:00:00"/>
    <s v="Day 2"/>
    <x v="181"/>
    <x v="162"/>
    <x v="121"/>
    <x v="4"/>
    <x v="14"/>
    <x v="1"/>
    <x v="3"/>
    <n v="65"/>
    <n v="2.8"/>
    <n v="2.8"/>
  </r>
  <r>
    <x v="7"/>
    <d v="2026-03-20T00:00:00"/>
    <s v="Day 2"/>
    <x v="179"/>
    <x v="71"/>
    <x v="119"/>
    <x v="4"/>
    <x v="14"/>
    <x v="0"/>
    <x v="6"/>
    <n v="72"/>
    <n v="3"/>
    <n v="3"/>
  </r>
  <r>
    <x v="7"/>
    <d v="2026-03-20T00:00:00"/>
    <s v="Day 2"/>
    <x v="63"/>
    <x v="56"/>
    <x v="50"/>
    <x v="2"/>
    <x v="14"/>
    <x v="0"/>
    <x v="0"/>
    <n v="106"/>
    <n v="5.3"/>
    <n v="5.3"/>
  </r>
  <r>
    <x v="7"/>
    <d v="2026-03-20T00:00:00"/>
    <s v="Day 2"/>
    <x v="63"/>
    <x v="56"/>
    <x v="50"/>
    <x v="2"/>
    <x v="14"/>
    <x v="0"/>
    <x v="0"/>
    <n v="171"/>
    <n v="27.3"/>
    <n v="27.3"/>
  </r>
  <r>
    <x v="7"/>
    <d v="2026-03-20T00:00:00"/>
    <s v="Day 2"/>
    <x v="63"/>
    <x v="56"/>
    <x v="50"/>
    <x v="2"/>
    <x v="14"/>
    <x v="0"/>
    <x v="0"/>
    <n v="118"/>
    <n v="7.6"/>
    <n v="7.6"/>
  </r>
  <r>
    <x v="7"/>
    <d v="2026-03-20T00:00:00"/>
    <s v="Day 2"/>
    <x v="63"/>
    <x v="56"/>
    <x v="50"/>
    <x v="2"/>
    <x v="14"/>
    <x v="1"/>
    <x v="3"/>
    <n v="41"/>
    <n v="0.7"/>
    <n v="0.7"/>
  </r>
  <r>
    <x v="7"/>
    <d v="2026-03-20T00:00:00"/>
    <s v="Day 2"/>
    <x v="63"/>
    <x v="56"/>
    <x v="50"/>
    <x v="2"/>
    <x v="14"/>
    <x v="0"/>
    <x v="0"/>
    <n v="113"/>
    <n v="6.6"/>
    <n v="6.6"/>
  </r>
  <r>
    <x v="7"/>
    <d v="2026-03-20T00:00:00"/>
    <s v="Day 2"/>
    <x v="66"/>
    <x v="58"/>
    <x v="53"/>
    <x v="2"/>
    <x v="14"/>
    <x v="0"/>
    <x v="0"/>
    <n v="105"/>
    <n v="5.0999999999999996"/>
    <n v="5.0999999999999996"/>
  </r>
  <r>
    <x v="7"/>
    <d v="2026-03-20T00:00:00"/>
    <s v="Day 2"/>
    <x v="66"/>
    <x v="58"/>
    <x v="53"/>
    <x v="2"/>
    <x v="14"/>
    <x v="0"/>
    <x v="2"/>
    <n v="75"/>
    <n v="1.5"/>
    <n v="1.5"/>
  </r>
  <r>
    <x v="7"/>
    <d v="2026-03-20T00:00:00"/>
    <s v="Day 2"/>
    <x v="66"/>
    <x v="58"/>
    <x v="53"/>
    <x v="2"/>
    <x v="14"/>
    <x v="0"/>
    <x v="2"/>
    <n v="83"/>
    <n v="2.1"/>
    <n v="2.1"/>
  </r>
  <r>
    <x v="7"/>
    <d v="2026-03-20T00:00:00"/>
    <s v="Day 2"/>
    <x v="66"/>
    <x v="58"/>
    <x v="53"/>
    <x v="2"/>
    <x v="14"/>
    <x v="0"/>
    <x v="2"/>
    <n v="91"/>
    <n v="2.8"/>
    <n v="2.8"/>
  </r>
  <r>
    <x v="7"/>
    <d v="2026-03-20T00:00:00"/>
    <s v="Day 2"/>
    <x v="66"/>
    <x v="58"/>
    <x v="53"/>
    <x v="2"/>
    <x v="14"/>
    <x v="0"/>
    <x v="6"/>
    <n v="79"/>
    <n v="3.9"/>
    <n v="3.9"/>
  </r>
  <r>
    <x v="7"/>
    <d v="2026-03-20T00:00:00"/>
    <s v="Day 2"/>
    <x v="66"/>
    <x v="58"/>
    <x v="53"/>
    <x v="2"/>
    <x v="14"/>
    <x v="0"/>
    <x v="2"/>
    <n v="70"/>
    <n v="1.2"/>
    <n v="1.2"/>
  </r>
  <r>
    <x v="7"/>
    <d v="2026-03-20T00:00:00"/>
    <s v="Day 2"/>
    <x v="66"/>
    <x v="58"/>
    <x v="53"/>
    <x v="2"/>
    <x v="14"/>
    <x v="0"/>
    <x v="10"/>
    <n v="111"/>
    <n v="16.899999999999999"/>
    <n v="16.899999999999999"/>
  </r>
  <r>
    <x v="7"/>
    <d v="2026-03-20T00:00:00"/>
    <s v="Day 2"/>
    <x v="67"/>
    <x v="59"/>
    <x v="48"/>
    <x v="2"/>
    <x v="14"/>
    <x v="0"/>
    <x v="2"/>
    <n v="82"/>
    <n v="2"/>
    <n v="2"/>
  </r>
  <r>
    <x v="7"/>
    <d v="2026-03-20T00:00:00"/>
    <s v="Day 2"/>
    <x v="182"/>
    <x v="163"/>
    <x v="122"/>
    <x v="3"/>
    <x v="14"/>
    <x v="0"/>
    <x v="0"/>
    <n v="95"/>
    <n v="3.6"/>
    <n v="3.6"/>
  </r>
  <r>
    <x v="7"/>
    <d v="2026-03-20T00:00:00"/>
    <s v="Day 2"/>
    <x v="182"/>
    <x v="163"/>
    <x v="122"/>
    <x v="3"/>
    <x v="14"/>
    <x v="1"/>
    <x v="3"/>
    <n v="60"/>
    <n v="2.2000000000000002"/>
    <n v="2.2000000000000002"/>
  </r>
  <r>
    <x v="7"/>
    <d v="2026-03-20T00:00:00"/>
    <s v="Day 2"/>
    <x v="182"/>
    <x v="163"/>
    <x v="122"/>
    <x v="3"/>
    <x v="14"/>
    <x v="1"/>
    <x v="3"/>
    <n v="61"/>
    <n v="2.2999999999999998"/>
    <n v="2.2999999999999998"/>
  </r>
  <r>
    <x v="7"/>
    <d v="2026-03-20T00:00:00"/>
    <s v="Day 2"/>
    <x v="182"/>
    <x v="163"/>
    <x v="122"/>
    <x v="3"/>
    <x v="14"/>
    <x v="1"/>
    <x v="3"/>
    <n v="71"/>
    <n v="3.7"/>
    <n v="3.7"/>
  </r>
  <r>
    <x v="7"/>
    <d v="2026-03-20T00:00:00"/>
    <s v="Day 2"/>
    <x v="182"/>
    <x v="163"/>
    <x v="122"/>
    <x v="3"/>
    <x v="14"/>
    <x v="1"/>
    <x v="3"/>
    <n v="64"/>
    <n v="2.7"/>
    <n v="2.7"/>
  </r>
  <r>
    <x v="7"/>
    <d v="2026-03-20T00:00:00"/>
    <s v="Day 2"/>
    <x v="182"/>
    <x v="163"/>
    <x v="122"/>
    <x v="3"/>
    <x v="14"/>
    <x v="1"/>
    <x v="3"/>
    <n v="79"/>
    <n v="5.2"/>
    <n v="5.2"/>
  </r>
  <r>
    <x v="7"/>
    <d v="2026-03-20T00:00:00"/>
    <s v="Day 2"/>
    <x v="182"/>
    <x v="163"/>
    <x v="122"/>
    <x v="3"/>
    <x v="14"/>
    <x v="1"/>
    <x v="3"/>
    <n v="74"/>
    <n v="4.2"/>
    <n v="4.2"/>
  </r>
  <r>
    <x v="7"/>
    <d v="2026-03-20T00:00:00"/>
    <s v="Day 2"/>
    <x v="182"/>
    <x v="163"/>
    <x v="122"/>
    <x v="3"/>
    <x v="14"/>
    <x v="1"/>
    <x v="3"/>
    <n v="46"/>
    <n v="1"/>
    <n v="1"/>
  </r>
  <r>
    <x v="7"/>
    <d v="2026-03-20T00:00:00"/>
    <s v="Day 2"/>
    <x v="182"/>
    <x v="163"/>
    <x v="122"/>
    <x v="3"/>
    <x v="14"/>
    <x v="1"/>
    <x v="3"/>
    <n v="69"/>
    <n v="3.4"/>
    <n v="3.4"/>
  </r>
  <r>
    <x v="7"/>
    <d v="2026-03-20T00:00:00"/>
    <s v="Day 2"/>
    <x v="184"/>
    <x v="165"/>
    <x v="39"/>
    <x v="9"/>
    <x v="14"/>
    <x v="0"/>
    <x v="3"/>
    <m/>
    <s v=""/>
    <s v=""/>
  </r>
  <r>
    <x v="7"/>
    <d v="2026-03-20T00:00:00"/>
    <s v="Day 2"/>
    <x v="59"/>
    <x v="52"/>
    <x v="48"/>
    <x v="9"/>
    <x v="14"/>
    <x v="0"/>
    <x v="0"/>
    <n v="79"/>
    <n v="1.9"/>
    <n v="1.9"/>
  </r>
  <r>
    <x v="7"/>
    <d v="2026-03-20T00:00:00"/>
    <s v="Day 2"/>
    <x v="59"/>
    <x v="52"/>
    <x v="48"/>
    <x v="9"/>
    <x v="14"/>
    <x v="0"/>
    <x v="2"/>
    <n v="82"/>
    <n v="2"/>
    <n v="2"/>
  </r>
  <r>
    <x v="7"/>
    <d v="2026-03-20T00:00:00"/>
    <s v="Day 2"/>
    <x v="183"/>
    <x v="164"/>
    <x v="122"/>
    <x v="9"/>
    <x v="14"/>
    <x v="0"/>
    <x v="3"/>
    <m/>
    <s v=""/>
    <s v=""/>
  </r>
  <r>
    <x v="7"/>
    <d v="2026-03-20T00:00:00"/>
    <s v="Day 2"/>
    <x v="27"/>
    <x v="26"/>
    <x v="20"/>
    <x v="10"/>
    <x v="11"/>
    <x v="0"/>
    <x v="0"/>
    <n v="133"/>
    <n v="11.5"/>
    <n v="11.5"/>
  </r>
  <r>
    <x v="7"/>
    <d v="2026-03-20T00:00:00"/>
    <s v="Day 2"/>
    <x v="27"/>
    <x v="26"/>
    <x v="20"/>
    <x v="10"/>
    <x v="11"/>
    <x v="0"/>
    <x v="0"/>
    <n v="152"/>
    <n v="18.2"/>
    <n v="18.2"/>
  </r>
  <r>
    <x v="7"/>
    <d v="2026-03-20T00:00:00"/>
    <s v="Day 2"/>
    <x v="27"/>
    <x v="26"/>
    <x v="20"/>
    <x v="10"/>
    <x v="11"/>
    <x v="0"/>
    <x v="0"/>
    <n v="138"/>
    <n v="13.1"/>
    <n v="13.1"/>
  </r>
  <r>
    <x v="7"/>
    <d v="2026-03-20T00:00:00"/>
    <s v="Day 2"/>
    <x v="27"/>
    <x v="26"/>
    <x v="20"/>
    <x v="10"/>
    <x v="11"/>
    <x v="0"/>
    <x v="0"/>
    <n v="153"/>
    <n v="18.600000000000001"/>
    <n v="18.600000000000001"/>
  </r>
  <r>
    <x v="7"/>
    <d v="2026-03-20T00:00:00"/>
    <s v="Day 2"/>
    <x v="27"/>
    <x v="26"/>
    <x v="20"/>
    <x v="10"/>
    <x v="11"/>
    <x v="0"/>
    <x v="0"/>
    <n v="122"/>
    <n v="8.6"/>
    <n v="8.6"/>
  </r>
  <r>
    <x v="7"/>
    <d v="2026-03-20T00:00:00"/>
    <s v="Day 2"/>
    <x v="27"/>
    <x v="26"/>
    <x v="20"/>
    <x v="10"/>
    <x v="11"/>
    <x v="0"/>
    <x v="0"/>
    <n v="137"/>
    <n v="12.8"/>
    <n v="12.8"/>
  </r>
  <r>
    <x v="7"/>
    <d v="2026-03-20T00:00:00"/>
    <s v="Day 2"/>
    <x v="28"/>
    <x v="27"/>
    <x v="22"/>
    <x v="2"/>
    <x v="11"/>
    <x v="0"/>
    <x v="0"/>
    <n v="127"/>
    <n v="9.8000000000000007"/>
    <n v="9.8000000000000007"/>
  </r>
  <r>
    <x v="7"/>
    <d v="2026-03-20T00:00:00"/>
    <s v="Day 2"/>
    <x v="28"/>
    <x v="27"/>
    <x v="22"/>
    <x v="2"/>
    <x v="11"/>
    <x v="0"/>
    <x v="0"/>
    <n v="151"/>
    <n v="17.8"/>
    <n v="17.8"/>
  </r>
  <r>
    <x v="7"/>
    <d v="2026-03-20T00:00:00"/>
    <s v="Day 2"/>
    <x v="28"/>
    <x v="27"/>
    <x v="22"/>
    <x v="2"/>
    <x v="11"/>
    <x v="0"/>
    <x v="0"/>
    <n v="104"/>
    <n v="5"/>
    <n v="5"/>
  </r>
  <r>
    <x v="7"/>
    <d v="2026-03-20T00:00:00"/>
    <s v="Day 2"/>
    <x v="28"/>
    <x v="27"/>
    <x v="22"/>
    <x v="2"/>
    <x v="11"/>
    <x v="0"/>
    <x v="0"/>
    <n v="129"/>
    <n v="10.4"/>
    <n v="10.4"/>
  </r>
  <r>
    <x v="7"/>
    <d v="2026-03-20T00:00:00"/>
    <s v="Day 2"/>
    <x v="28"/>
    <x v="27"/>
    <x v="22"/>
    <x v="2"/>
    <x v="11"/>
    <x v="1"/>
    <x v="3"/>
    <n v="80"/>
    <n v="5.4"/>
    <n v="5.4"/>
  </r>
  <r>
    <x v="7"/>
    <d v="2026-03-20T00:00:00"/>
    <s v="Day 2"/>
    <x v="192"/>
    <x v="43"/>
    <x v="12"/>
    <x v="3"/>
    <x v="11"/>
    <x v="0"/>
    <x v="3"/>
    <m/>
    <s v=""/>
    <s v=""/>
  </r>
  <r>
    <x v="7"/>
    <d v="2026-03-20T00:00:00"/>
    <s v="Day 2"/>
    <x v="26"/>
    <x v="25"/>
    <x v="21"/>
    <x v="2"/>
    <x v="11"/>
    <x v="1"/>
    <x v="3"/>
    <n v="69"/>
    <n v="3.4"/>
    <n v="3.4"/>
  </r>
  <r>
    <x v="7"/>
    <d v="2026-03-20T00:00:00"/>
    <s v="Day 2"/>
    <x v="26"/>
    <x v="25"/>
    <x v="21"/>
    <x v="2"/>
    <x v="11"/>
    <x v="0"/>
    <x v="0"/>
    <n v="103"/>
    <n v="4.8"/>
    <n v="4.8"/>
  </r>
  <r>
    <x v="7"/>
    <d v="2026-03-20T00:00:00"/>
    <s v="Day 2"/>
    <x v="26"/>
    <x v="25"/>
    <x v="21"/>
    <x v="2"/>
    <x v="11"/>
    <x v="0"/>
    <x v="2"/>
    <n v="80"/>
    <n v="1.8"/>
    <n v="1.8"/>
  </r>
  <r>
    <x v="7"/>
    <d v="2026-03-20T00:00:00"/>
    <s v="Day 2"/>
    <x v="26"/>
    <x v="25"/>
    <x v="21"/>
    <x v="2"/>
    <x v="11"/>
    <x v="0"/>
    <x v="0"/>
    <n v="134"/>
    <n v="11.8"/>
    <n v="11.8"/>
  </r>
  <r>
    <x v="7"/>
    <d v="2026-03-20T00:00:00"/>
    <s v="Day 2"/>
    <x v="26"/>
    <x v="25"/>
    <x v="21"/>
    <x v="2"/>
    <x v="11"/>
    <x v="1"/>
    <x v="3"/>
    <n v="73"/>
    <n v="4.0999999999999996"/>
    <n v="4.0999999999999996"/>
  </r>
  <r>
    <x v="7"/>
    <d v="2026-03-20T00:00:00"/>
    <s v="Day 2"/>
    <x v="138"/>
    <x v="22"/>
    <x v="39"/>
    <x v="2"/>
    <x v="11"/>
    <x v="0"/>
    <x v="0"/>
    <n v="109"/>
    <n v="5.8"/>
    <n v="5.8"/>
  </r>
  <r>
    <x v="7"/>
    <d v="2026-03-20T00:00:00"/>
    <s v="Day 2"/>
    <x v="138"/>
    <x v="22"/>
    <x v="39"/>
    <x v="2"/>
    <x v="11"/>
    <x v="0"/>
    <x v="0"/>
    <n v="142"/>
    <n v="14.4"/>
    <n v="14.4"/>
  </r>
  <r>
    <x v="7"/>
    <d v="2026-03-20T00:00:00"/>
    <s v="Day 2"/>
    <x v="31"/>
    <x v="30"/>
    <x v="24"/>
    <x v="4"/>
    <x v="11"/>
    <x v="0"/>
    <x v="0"/>
    <n v="126"/>
    <n v="9.6"/>
    <n v="9.6"/>
  </r>
  <r>
    <x v="7"/>
    <d v="2026-03-20T00:00:00"/>
    <s v="Day 2"/>
    <x v="31"/>
    <x v="30"/>
    <x v="24"/>
    <x v="4"/>
    <x v="11"/>
    <x v="0"/>
    <x v="12"/>
    <n v="71"/>
    <n v="16.8"/>
    <n v="16.8"/>
  </r>
  <r>
    <x v="7"/>
    <d v="2026-03-20T00:00:00"/>
    <s v="Day 2"/>
    <x v="31"/>
    <x v="30"/>
    <x v="24"/>
    <x v="4"/>
    <x v="11"/>
    <x v="0"/>
    <x v="0"/>
    <n v="144"/>
    <n v="15.1"/>
    <n v="15.1"/>
  </r>
  <r>
    <x v="7"/>
    <d v="2026-03-20T00:00:00"/>
    <s v="Day 2"/>
    <x v="31"/>
    <x v="30"/>
    <x v="24"/>
    <x v="4"/>
    <x v="11"/>
    <x v="0"/>
    <x v="0"/>
    <n v="144"/>
    <n v="15.1"/>
    <n v="15.1"/>
  </r>
  <r>
    <x v="7"/>
    <d v="2026-03-20T00:00:00"/>
    <s v="Day 2"/>
    <x v="31"/>
    <x v="30"/>
    <x v="24"/>
    <x v="4"/>
    <x v="11"/>
    <x v="0"/>
    <x v="0"/>
    <n v="161"/>
    <n v="22.2"/>
    <n v="22.2"/>
  </r>
  <r>
    <x v="7"/>
    <d v="2026-03-20T00:00:00"/>
    <s v="Day 2"/>
    <x v="31"/>
    <x v="30"/>
    <x v="24"/>
    <x v="4"/>
    <x v="11"/>
    <x v="1"/>
    <x v="3"/>
    <n v="47"/>
    <n v="1.1000000000000001"/>
    <n v="1.1000000000000001"/>
  </r>
  <r>
    <x v="7"/>
    <d v="2026-03-20T00:00:00"/>
    <s v="Day 2"/>
    <x v="31"/>
    <x v="30"/>
    <x v="24"/>
    <x v="4"/>
    <x v="11"/>
    <x v="1"/>
    <x v="3"/>
    <n v="49"/>
    <n v="1.2"/>
    <n v="1.2"/>
  </r>
  <r>
    <x v="7"/>
    <d v="2026-03-20T00:00:00"/>
    <s v="Day 2"/>
    <x v="31"/>
    <x v="30"/>
    <x v="24"/>
    <x v="4"/>
    <x v="11"/>
    <x v="0"/>
    <x v="0"/>
    <n v="143"/>
    <n v="14.8"/>
    <n v="14.8"/>
  </r>
  <r>
    <x v="7"/>
    <d v="2026-03-20T00:00:00"/>
    <s v="Day 2"/>
    <x v="31"/>
    <x v="30"/>
    <x v="24"/>
    <x v="4"/>
    <x v="11"/>
    <x v="0"/>
    <x v="0"/>
    <n v="146"/>
    <n v="15.9"/>
    <n v="15.9"/>
  </r>
  <r>
    <x v="7"/>
    <d v="2026-03-20T00:00:00"/>
    <s v="Day 2"/>
    <x v="30"/>
    <x v="29"/>
    <x v="20"/>
    <x v="2"/>
    <x v="11"/>
    <x v="0"/>
    <x v="0"/>
    <n v="137"/>
    <n v="12.8"/>
    <n v="12.8"/>
  </r>
  <r>
    <x v="7"/>
    <d v="2026-03-20T00:00:00"/>
    <s v="Day 2"/>
    <x v="30"/>
    <x v="29"/>
    <x v="20"/>
    <x v="2"/>
    <x v="11"/>
    <x v="0"/>
    <x v="0"/>
    <n v="134"/>
    <n v="11.8"/>
    <n v="11.8"/>
  </r>
  <r>
    <x v="7"/>
    <d v="2026-03-20T00:00:00"/>
    <s v="Day 2"/>
    <x v="30"/>
    <x v="29"/>
    <x v="20"/>
    <x v="2"/>
    <x v="11"/>
    <x v="0"/>
    <x v="0"/>
    <n v="113"/>
    <n v="6.6"/>
    <n v="6.6"/>
  </r>
  <r>
    <x v="7"/>
    <d v="2026-03-20T00:00:00"/>
    <s v="Day 2"/>
    <x v="30"/>
    <x v="29"/>
    <x v="20"/>
    <x v="2"/>
    <x v="11"/>
    <x v="0"/>
    <x v="2"/>
    <n v="91"/>
    <n v="2.8"/>
    <n v="2.8"/>
  </r>
  <r>
    <x v="7"/>
    <d v="2026-03-20T00:00:00"/>
    <s v="Day 2"/>
    <x v="30"/>
    <x v="29"/>
    <x v="20"/>
    <x v="2"/>
    <x v="11"/>
    <x v="1"/>
    <x v="3"/>
    <n v="84"/>
    <n v="6.2"/>
    <n v="6.2"/>
  </r>
  <r>
    <x v="7"/>
    <d v="2026-03-20T00:00:00"/>
    <s v="Day 2"/>
    <x v="30"/>
    <x v="29"/>
    <x v="20"/>
    <x v="2"/>
    <x v="11"/>
    <x v="1"/>
    <x v="3"/>
    <n v="65"/>
    <n v="2.8"/>
    <n v="2.8"/>
  </r>
  <r>
    <x v="7"/>
    <d v="2026-03-20T00:00:00"/>
    <s v="Day 2"/>
    <x v="30"/>
    <x v="29"/>
    <x v="20"/>
    <x v="2"/>
    <x v="11"/>
    <x v="1"/>
    <x v="3"/>
    <n v="73"/>
    <n v="4.0999999999999996"/>
    <n v="4.0999999999999996"/>
  </r>
  <r>
    <x v="7"/>
    <d v="2026-03-20T00:00:00"/>
    <s v="Day 2"/>
    <x v="30"/>
    <x v="29"/>
    <x v="20"/>
    <x v="2"/>
    <x v="11"/>
    <x v="0"/>
    <x v="0"/>
    <n v="118"/>
    <n v="7.6"/>
    <n v="7.6"/>
  </r>
  <r>
    <x v="7"/>
    <d v="2026-03-20T00:00:00"/>
    <s v="Day 2"/>
    <x v="30"/>
    <x v="29"/>
    <x v="20"/>
    <x v="2"/>
    <x v="11"/>
    <x v="0"/>
    <x v="0"/>
    <n v="140"/>
    <n v="13.7"/>
    <n v="13.7"/>
  </r>
  <r>
    <x v="7"/>
    <d v="2026-03-20T00:00:00"/>
    <s v="Day 2"/>
    <x v="30"/>
    <x v="29"/>
    <x v="20"/>
    <x v="2"/>
    <x v="11"/>
    <x v="1"/>
    <x v="3"/>
    <n v="71"/>
    <n v="3.7"/>
    <n v="3.7"/>
  </r>
  <r>
    <x v="7"/>
    <d v="2026-03-20T00:00:00"/>
    <s v="Day 2"/>
    <x v="30"/>
    <x v="29"/>
    <x v="20"/>
    <x v="2"/>
    <x v="11"/>
    <x v="0"/>
    <x v="0"/>
    <n v="146"/>
    <n v="15.9"/>
    <n v="15.9"/>
  </r>
  <r>
    <x v="7"/>
    <d v="2026-03-20T00:00:00"/>
    <s v="Day 2"/>
    <x v="24"/>
    <x v="23"/>
    <x v="19"/>
    <x v="8"/>
    <x v="11"/>
    <x v="0"/>
    <x v="1"/>
    <n v="82"/>
    <n v="1.9"/>
    <n v="1.9"/>
  </r>
  <r>
    <x v="7"/>
    <d v="2026-03-20T00:00:00"/>
    <s v="Day 2"/>
    <x v="24"/>
    <x v="23"/>
    <x v="19"/>
    <x v="8"/>
    <x v="11"/>
    <x v="0"/>
    <x v="1"/>
    <n v="77"/>
    <n v="1.5"/>
    <n v="1.5"/>
  </r>
  <r>
    <x v="7"/>
    <d v="2026-03-20T00:00:00"/>
    <s v="Day 2"/>
    <x v="25"/>
    <x v="24"/>
    <x v="20"/>
    <x v="9"/>
    <x v="11"/>
    <x v="0"/>
    <x v="1"/>
    <n v="89"/>
    <n v="2.5"/>
    <n v="2.5"/>
  </r>
  <r>
    <x v="7"/>
    <d v="2026-03-20T00:00:00"/>
    <s v="Day 2"/>
    <x v="25"/>
    <x v="24"/>
    <x v="20"/>
    <x v="9"/>
    <x v="11"/>
    <x v="0"/>
    <x v="1"/>
    <n v="111"/>
    <n v="5.3"/>
    <n v="5.3"/>
  </r>
  <r>
    <x v="7"/>
    <d v="2026-03-20T00:00:00"/>
    <s v="Day 2"/>
    <x v="25"/>
    <x v="24"/>
    <x v="20"/>
    <x v="9"/>
    <x v="11"/>
    <x v="0"/>
    <x v="0"/>
    <n v="157"/>
    <n v="20.399999999999999"/>
    <n v="20.399999999999999"/>
  </r>
  <r>
    <x v="7"/>
    <d v="2026-03-20T00:00:00"/>
    <s v="Day 2"/>
    <x v="25"/>
    <x v="24"/>
    <x v="20"/>
    <x v="9"/>
    <x v="11"/>
    <x v="0"/>
    <x v="6"/>
    <n v="56"/>
    <n v="1.4"/>
    <n v="1.4"/>
  </r>
  <r>
    <x v="7"/>
    <d v="2026-03-20T00:00:00"/>
    <s v="Day 2"/>
    <x v="25"/>
    <x v="24"/>
    <x v="20"/>
    <x v="9"/>
    <x v="11"/>
    <x v="0"/>
    <x v="2"/>
    <n v="89"/>
    <n v="2.6"/>
    <n v="2.6"/>
  </r>
  <r>
    <x v="7"/>
    <d v="2026-03-20T00:00:00"/>
    <s v="Day 2"/>
    <x v="25"/>
    <x v="24"/>
    <x v="20"/>
    <x v="9"/>
    <x v="11"/>
    <x v="0"/>
    <x v="0"/>
    <n v="130"/>
    <n v="10.7"/>
    <n v="10.7"/>
  </r>
  <r>
    <x v="7"/>
    <d v="2026-03-20T00:00:00"/>
    <s v="Day 2"/>
    <x v="195"/>
    <x v="113"/>
    <x v="127"/>
    <x v="2"/>
    <x v="13"/>
    <x v="0"/>
    <x v="3"/>
    <m/>
    <s v=""/>
    <s v=""/>
  </r>
  <r>
    <x v="7"/>
    <d v="2026-03-20T00:00:00"/>
    <s v="Day 2"/>
    <x v="38"/>
    <x v="33"/>
    <x v="30"/>
    <x v="3"/>
    <x v="13"/>
    <x v="0"/>
    <x v="3"/>
    <m/>
    <s v=""/>
    <s v=""/>
  </r>
  <r>
    <x v="7"/>
    <d v="2026-03-20T00:00:00"/>
    <s v="Day 2"/>
    <x v="196"/>
    <x v="171"/>
    <x v="128"/>
    <x v="4"/>
    <x v="13"/>
    <x v="0"/>
    <x v="0"/>
    <n v="140"/>
    <n v="13.7"/>
    <n v="13.7"/>
  </r>
  <r>
    <x v="7"/>
    <d v="2026-03-20T00:00:00"/>
    <s v="Day 2"/>
    <x v="196"/>
    <x v="171"/>
    <x v="128"/>
    <x v="4"/>
    <x v="13"/>
    <x v="0"/>
    <x v="0"/>
    <n v="123"/>
    <n v="8.8000000000000007"/>
    <n v="8.8000000000000007"/>
  </r>
  <r>
    <x v="7"/>
    <d v="2026-03-20T00:00:00"/>
    <s v="Day 2"/>
    <x v="197"/>
    <x v="22"/>
    <x v="129"/>
    <x v="4"/>
    <x v="13"/>
    <x v="0"/>
    <x v="0"/>
    <n v="151"/>
    <n v="17.8"/>
    <n v="17.8"/>
  </r>
  <r>
    <x v="7"/>
    <d v="2026-03-20T00:00:00"/>
    <s v="Day 2"/>
    <x v="197"/>
    <x v="22"/>
    <x v="129"/>
    <x v="4"/>
    <x v="13"/>
    <x v="1"/>
    <x v="3"/>
    <n v="44"/>
    <n v="0.9"/>
    <n v="0.9"/>
  </r>
  <r>
    <x v="7"/>
    <d v="2026-03-20T00:00:00"/>
    <s v="Day 2"/>
    <x v="198"/>
    <x v="115"/>
    <x v="97"/>
    <x v="3"/>
    <x v="13"/>
    <x v="1"/>
    <x v="3"/>
    <n v="41"/>
    <n v="0.7"/>
    <n v="0.7"/>
  </r>
  <r>
    <x v="7"/>
    <d v="2026-03-20T00:00:00"/>
    <s v="Day 2"/>
    <x v="36"/>
    <x v="32"/>
    <x v="28"/>
    <x v="4"/>
    <x v="13"/>
    <x v="0"/>
    <x v="0"/>
    <n v="145"/>
    <n v="15.5"/>
    <n v="15.5"/>
  </r>
  <r>
    <x v="7"/>
    <d v="2026-03-20T00:00:00"/>
    <s v="Day 2"/>
    <x v="36"/>
    <x v="32"/>
    <x v="28"/>
    <x v="4"/>
    <x v="13"/>
    <x v="0"/>
    <x v="2"/>
    <n v="65"/>
    <n v="1"/>
    <n v="1"/>
  </r>
  <r>
    <x v="7"/>
    <d v="2026-03-20T00:00:00"/>
    <s v="Day 2"/>
    <x v="36"/>
    <x v="32"/>
    <x v="28"/>
    <x v="4"/>
    <x v="13"/>
    <x v="0"/>
    <x v="2"/>
    <n v="94"/>
    <n v="3.1"/>
    <n v="3.1"/>
  </r>
  <r>
    <x v="7"/>
    <d v="2026-03-20T00:00:00"/>
    <s v="Day 2"/>
    <x v="143"/>
    <x v="127"/>
    <x v="100"/>
    <x v="4"/>
    <x v="13"/>
    <x v="0"/>
    <x v="0"/>
    <n v="136"/>
    <n v="12.4"/>
    <n v="12.4"/>
  </r>
  <r>
    <x v="7"/>
    <d v="2026-03-20T00:00:00"/>
    <s v="Day 2"/>
    <x v="143"/>
    <x v="127"/>
    <x v="100"/>
    <x v="4"/>
    <x v="13"/>
    <x v="0"/>
    <x v="0"/>
    <n v="102"/>
    <n v="4.5999999999999996"/>
    <n v="4.5999999999999996"/>
  </r>
  <r>
    <x v="7"/>
    <d v="2026-03-20T00:00:00"/>
    <s v="Day 2"/>
    <x v="80"/>
    <x v="71"/>
    <x v="63"/>
    <x v="4"/>
    <x v="10"/>
    <x v="0"/>
    <x v="0"/>
    <n v="148"/>
    <n v="16.600000000000001"/>
    <n v="16.600000000000001"/>
  </r>
  <r>
    <x v="7"/>
    <d v="2026-03-20T00:00:00"/>
    <s v="Day 2"/>
    <x v="80"/>
    <x v="71"/>
    <x v="63"/>
    <x v="4"/>
    <x v="10"/>
    <x v="0"/>
    <x v="0"/>
    <n v="121"/>
    <n v="8.3000000000000007"/>
    <n v="8.3000000000000007"/>
  </r>
  <r>
    <x v="7"/>
    <d v="2026-03-20T00:00:00"/>
    <s v="Day 2"/>
    <x v="80"/>
    <x v="71"/>
    <x v="63"/>
    <x v="4"/>
    <x v="10"/>
    <x v="0"/>
    <x v="0"/>
    <n v="152"/>
    <n v="18.2"/>
    <n v="18.2"/>
  </r>
  <r>
    <x v="7"/>
    <d v="2026-03-20T00:00:00"/>
    <s v="Day 2"/>
    <x v="80"/>
    <x v="71"/>
    <x v="63"/>
    <x v="4"/>
    <x v="10"/>
    <x v="0"/>
    <x v="0"/>
    <n v="125"/>
    <n v="9.3000000000000007"/>
    <n v="9.3000000000000007"/>
  </r>
  <r>
    <x v="7"/>
    <d v="2026-03-20T00:00:00"/>
    <s v="Day 2"/>
    <x v="80"/>
    <x v="71"/>
    <x v="63"/>
    <x v="4"/>
    <x v="10"/>
    <x v="0"/>
    <x v="0"/>
    <n v="153"/>
    <n v="18.600000000000001"/>
    <n v="18.600000000000001"/>
  </r>
  <r>
    <x v="7"/>
    <d v="2026-03-20T00:00:00"/>
    <s v="Day 2"/>
    <x v="80"/>
    <x v="71"/>
    <x v="63"/>
    <x v="4"/>
    <x v="10"/>
    <x v="0"/>
    <x v="0"/>
    <n v="156"/>
    <n v="19.899999999999999"/>
    <n v="19.899999999999999"/>
  </r>
  <r>
    <x v="7"/>
    <d v="2026-03-20T00:00:00"/>
    <s v="Day 2"/>
    <x v="80"/>
    <x v="71"/>
    <x v="63"/>
    <x v="4"/>
    <x v="10"/>
    <x v="0"/>
    <x v="0"/>
    <n v="123"/>
    <n v="8.8000000000000007"/>
    <n v="8.8000000000000007"/>
  </r>
  <r>
    <x v="7"/>
    <d v="2026-03-20T00:00:00"/>
    <s v="Day 2"/>
    <x v="54"/>
    <x v="47"/>
    <x v="45"/>
    <x v="4"/>
    <x v="10"/>
    <x v="0"/>
    <x v="0"/>
    <n v="125"/>
    <n v="9.3000000000000007"/>
    <n v="9.3000000000000007"/>
  </r>
  <r>
    <x v="7"/>
    <d v="2026-03-20T00:00:00"/>
    <s v="Day 2"/>
    <x v="54"/>
    <x v="47"/>
    <x v="45"/>
    <x v="4"/>
    <x v="10"/>
    <x v="1"/>
    <x v="3"/>
    <n v="70"/>
    <n v="3.6"/>
    <n v="3.6"/>
  </r>
  <r>
    <x v="7"/>
    <d v="2026-03-20T00:00:00"/>
    <s v="Day 2"/>
    <x v="54"/>
    <x v="47"/>
    <x v="45"/>
    <x v="4"/>
    <x v="10"/>
    <x v="0"/>
    <x v="0"/>
    <n v="139"/>
    <n v="13.4"/>
    <n v="13.4"/>
  </r>
  <r>
    <x v="7"/>
    <d v="2026-03-20T00:00:00"/>
    <s v="Day 2"/>
    <x v="54"/>
    <x v="47"/>
    <x v="45"/>
    <x v="4"/>
    <x v="10"/>
    <x v="0"/>
    <x v="0"/>
    <n v="155"/>
    <n v="19.5"/>
    <n v="19.5"/>
  </r>
  <r>
    <x v="7"/>
    <d v="2026-03-20T00:00:00"/>
    <s v="Day 2"/>
    <x v="54"/>
    <x v="47"/>
    <x v="45"/>
    <x v="4"/>
    <x v="10"/>
    <x v="0"/>
    <x v="0"/>
    <n v="149"/>
    <n v="17"/>
    <n v="17"/>
  </r>
  <r>
    <x v="7"/>
    <d v="2026-03-20T00:00:00"/>
    <s v="Day 2"/>
    <x v="54"/>
    <x v="47"/>
    <x v="45"/>
    <x v="4"/>
    <x v="10"/>
    <x v="0"/>
    <x v="0"/>
    <n v="120"/>
    <n v="8.1"/>
    <n v="8.1"/>
  </r>
  <r>
    <x v="7"/>
    <d v="2026-03-20T00:00:00"/>
    <s v="Day 2"/>
    <x v="55"/>
    <x v="48"/>
    <x v="43"/>
    <x v="3"/>
    <x v="10"/>
    <x v="0"/>
    <x v="2"/>
    <n v="84"/>
    <n v="2.2000000000000002"/>
    <n v="2.2000000000000002"/>
  </r>
  <r>
    <x v="7"/>
    <d v="2026-03-20T00:00:00"/>
    <s v="Day 2"/>
    <x v="55"/>
    <x v="48"/>
    <x v="43"/>
    <x v="3"/>
    <x v="10"/>
    <x v="0"/>
    <x v="0"/>
    <n v="151"/>
    <n v="17.8"/>
    <n v="17.8"/>
  </r>
  <r>
    <x v="7"/>
    <d v="2026-03-20T00:00:00"/>
    <s v="Day 2"/>
    <x v="55"/>
    <x v="48"/>
    <x v="43"/>
    <x v="3"/>
    <x v="10"/>
    <x v="0"/>
    <x v="0"/>
    <n v="161"/>
    <n v="22.2"/>
    <n v="22.2"/>
  </r>
  <r>
    <x v="7"/>
    <d v="2026-03-20T00:00:00"/>
    <s v="Day 2"/>
    <x v="200"/>
    <x v="173"/>
    <x v="130"/>
    <x v="4"/>
    <x v="10"/>
    <x v="1"/>
    <x v="3"/>
    <n v="64"/>
    <n v="2.7"/>
    <n v="2.7"/>
  </r>
  <r>
    <x v="7"/>
    <d v="2026-03-20T00:00:00"/>
    <s v="Day 2"/>
    <x v="200"/>
    <x v="173"/>
    <x v="130"/>
    <x v="4"/>
    <x v="10"/>
    <x v="0"/>
    <x v="10"/>
    <n v="110"/>
    <n v="16.399999999999999"/>
    <n v="16.399999999999999"/>
  </r>
  <r>
    <x v="7"/>
    <d v="2026-03-20T00:00:00"/>
    <s v="Day 2"/>
    <x v="199"/>
    <x v="172"/>
    <x v="87"/>
    <x v="2"/>
    <x v="10"/>
    <x v="0"/>
    <x v="0"/>
    <n v="99"/>
    <n v="4.2"/>
    <n v="4.2"/>
  </r>
  <r>
    <x v="7"/>
    <d v="2026-03-20T00:00:00"/>
    <s v="Day 2"/>
    <x v="199"/>
    <x v="172"/>
    <x v="87"/>
    <x v="2"/>
    <x v="10"/>
    <x v="0"/>
    <x v="0"/>
    <n v="115"/>
    <n v="7"/>
    <n v="7"/>
  </r>
  <r>
    <x v="7"/>
    <d v="2026-03-20T00:00:00"/>
    <s v="Day 2"/>
    <x v="113"/>
    <x v="101"/>
    <x v="87"/>
    <x v="1"/>
    <x v="10"/>
    <x v="0"/>
    <x v="2"/>
    <n v="72"/>
    <n v="1.3"/>
    <n v="1.3"/>
  </r>
  <r>
    <x v="7"/>
    <d v="2026-03-20T00:00:00"/>
    <s v="Day 2"/>
    <x v="113"/>
    <x v="101"/>
    <x v="87"/>
    <x v="1"/>
    <x v="10"/>
    <x v="0"/>
    <x v="0"/>
    <n v="174"/>
    <n v="29"/>
    <n v="29"/>
  </r>
  <r>
    <x v="7"/>
    <d v="2026-03-20T00:00:00"/>
    <s v="Day 2"/>
    <x v="113"/>
    <x v="101"/>
    <x v="87"/>
    <x v="1"/>
    <x v="10"/>
    <x v="0"/>
    <x v="0"/>
    <n v="114"/>
    <n v="6.8"/>
    <n v="6.8"/>
  </r>
  <r>
    <x v="7"/>
    <d v="2026-03-20T00:00:00"/>
    <s v="Day 2"/>
    <x v="113"/>
    <x v="101"/>
    <x v="87"/>
    <x v="1"/>
    <x v="10"/>
    <x v="0"/>
    <x v="0"/>
    <n v="115"/>
    <n v="7"/>
    <n v="7"/>
  </r>
  <r>
    <x v="7"/>
    <d v="2026-03-20T00:00:00"/>
    <s v="Day 2"/>
    <x v="113"/>
    <x v="101"/>
    <x v="87"/>
    <x v="1"/>
    <x v="10"/>
    <x v="0"/>
    <x v="0"/>
    <n v="131"/>
    <n v="10.9"/>
    <n v="10.9"/>
  </r>
  <r>
    <x v="7"/>
    <d v="2026-03-20T00:00:00"/>
    <s v="Day 2"/>
    <x v="113"/>
    <x v="101"/>
    <x v="87"/>
    <x v="1"/>
    <x v="10"/>
    <x v="1"/>
    <x v="3"/>
    <n v="72"/>
    <n v="3.9"/>
    <n v="3.9"/>
  </r>
  <r>
    <x v="7"/>
    <d v="2026-03-20T00:00:00"/>
    <s v="Day 2"/>
    <x v="113"/>
    <x v="101"/>
    <x v="87"/>
    <x v="1"/>
    <x v="10"/>
    <x v="1"/>
    <x v="3"/>
    <n v="62"/>
    <n v="2.5"/>
    <n v="2.5"/>
  </r>
  <r>
    <x v="7"/>
    <d v="2026-03-20T00:00:00"/>
    <s v="Day 2"/>
    <x v="113"/>
    <x v="101"/>
    <x v="87"/>
    <x v="1"/>
    <x v="10"/>
    <x v="1"/>
    <x v="3"/>
    <n v="69"/>
    <n v="3.4"/>
    <n v="3.4"/>
  </r>
  <r>
    <x v="7"/>
    <d v="2026-03-20T00:00:00"/>
    <s v="Day 2"/>
    <x v="113"/>
    <x v="101"/>
    <x v="87"/>
    <x v="1"/>
    <x v="10"/>
    <x v="1"/>
    <x v="3"/>
    <n v="59"/>
    <n v="2.1"/>
    <n v="2.1"/>
  </r>
  <r>
    <x v="7"/>
    <d v="2026-03-20T00:00:00"/>
    <s v="Day 2"/>
    <x v="49"/>
    <x v="42"/>
    <x v="40"/>
    <x v="4"/>
    <x v="10"/>
    <x v="0"/>
    <x v="0"/>
    <n v="127"/>
    <n v="9.8000000000000007"/>
    <n v="9.8000000000000007"/>
  </r>
  <r>
    <x v="7"/>
    <d v="2026-03-20T00:00:00"/>
    <s v="Day 2"/>
    <x v="49"/>
    <x v="42"/>
    <x v="40"/>
    <x v="4"/>
    <x v="10"/>
    <x v="0"/>
    <x v="0"/>
    <n v="133"/>
    <n v="11.5"/>
    <n v="11.5"/>
  </r>
  <r>
    <x v="7"/>
    <d v="2026-03-20T00:00:00"/>
    <s v="Day 2"/>
    <x v="49"/>
    <x v="42"/>
    <x v="40"/>
    <x v="4"/>
    <x v="10"/>
    <x v="0"/>
    <x v="0"/>
    <n v="105"/>
    <n v="5.0999999999999996"/>
    <n v="5.0999999999999996"/>
  </r>
  <r>
    <x v="7"/>
    <d v="2026-03-20T00:00:00"/>
    <s v="Day 2"/>
    <x v="49"/>
    <x v="42"/>
    <x v="40"/>
    <x v="4"/>
    <x v="10"/>
    <x v="0"/>
    <x v="0"/>
    <n v="117"/>
    <n v="7.4"/>
    <n v="7.4"/>
  </r>
  <r>
    <x v="7"/>
    <d v="2026-03-20T00:00:00"/>
    <s v="Day 2"/>
    <x v="49"/>
    <x v="42"/>
    <x v="40"/>
    <x v="4"/>
    <x v="10"/>
    <x v="0"/>
    <x v="0"/>
    <n v="141"/>
    <n v="14.1"/>
    <n v="14.1"/>
  </r>
  <r>
    <x v="7"/>
    <d v="2026-03-20T00:00:00"/>
    <s v="Day 2"/>
    <x v="49"/>
    <x v="42"/>
    <x v="40"/>
    <x v="4"/>
    <x v="10"/>
    <x v="0"/>
    <x v="0"/>
    <n v="140"/>
    <n v="13.7"/>
    <n v="13.7"/>
  </r>
  <r>
    <x v="7"/>
    <d v="2026-03-20T00:00:00"/>
    <s v="Day 2"/>
    <x v="49"/>
    <x v="42"/>
    <x v="40"/>
    <x v="4"/>
    <x v="10"/>
    <x v="0"/>
    <x v="0"/>
    <n v="122"/>
    <n v="8.6"/>
    <n v="8.6"/>
  </r>
  <r>
    <x v="7"/>
    <d v="2026-03-20T00:00:00"/>
    <s v="Day 2"/>
    <x v="49"/>
    <x v="42"/>
    <x v="40"/>
    <x v="4"/>
    <x v="10"/>
    <x v="0"/>
    <x v="0"/>
    <n v="159"/>
    <n v="21.3"/>
    <n v="21.3"/>
  </r>
  <r>
    <x v="7"/>
    <d v="2026-03-20T00:00:00"/>
    <s v="Day 2"/>
    <x v="49"/>
    <x v="42"/>
    <x v="40"/>
    <x v="4"/>
    <x v="10"/>
    <x v="0"/>
    <x v="2"/>
    <n v="74"/>
    <n v="1.5"/>
    <n v="1.5"/>
  </r>
  <r>
    <x v="7"/>
    <d v="2026-03-20T00:00:00"/>
    <s v="Day 2"/>
    <x v="49"/>
    <x v="42"/>
    <x v="40"/>
    <x v="4"/>
    <x v="10"/>
    <x v="0"/>
    <x v="0"/>
    <n v="140"/>
    <n v="13.7"/>
    <n v="13.7"/>
  </r>
  <r>
    <x v="7"/>
    <d v="2026-03-20T00:00:00"/>
    <s v="Day 2"/>
    <x v="49"/>
    <x v="42"/>
    <x v="40"/>
    <x v="4"/>
    <x v="10"/>
    <x v="0"/>
    <x v="1"/>
    <n v="98"/>
    <n v="3.4"/>
    <n v="3.4"/>
  </r>
  <r>
    <x v="7"/>
    <d v="2026-03-20T00:00:00"/>
    <s v="Day 2"/>
    <x v="49"/>
    <x v="42"/>
    <x v="40"/>
    <x v="4"/>
    <x v="10"/>
    <x v="0"/>
    <x v="0"/>
    <n v="166"/>
    <n v="24.6"/>
    <n v="24.6"/>
  </r>
  <r>
    <x v="7"/>
    <d v="2026-03-20T00:00:00"/>
    <s v="Day 2"/>
    <x v="53"/>
    <x v="46"/>
    <x v="44"/>
    <x v="2"/>
    <x v="10"/>
    <x v="0"/>
    <x v="0"/>
    <n v="110"/>
    <n v="6"/>
    <n v="6"/>
  </r>
  <r>
    <x v="7"/>
    <d v="2026-03-20T00:00:00"/>
    <s v="Day 2"/>
    <x v="53"/>
    <x v="46"/>
    <x v="44"/>
    <x v="2"/>
    <x v="10"/>
    <x v="0"/>
    <x v="0"/>
    <n v="113"/>
    <n v="6.6"/>
    <n v="6.6"/>
  </r>
  <r>
    <x v="7"/>
    <d v="2026-03-20T00:00:00"/>
    <s v="Day 2"/>
    <x v="53"/>
    <x v="46"/>
    <x v="44"/>
    <x v="2"/>
    <x v="10"/>
    <x v="0"/>
    <x v="0"/>
    <n v="153"/>
    <n v="18.600000000000001"/>
    <n v="18.600000000000001"/>
  </r>
  <r>
    <x v="7"/>
    <d v="2026-03-20T00:00:00"/>
    <s v="Day 2"/>
    <x v="53"/>
    <x v="46"/>
    <x v="44"/>
    <x v="2"/>
    <x v="10"/>
    <x v="0"/>
    <x v="0"/>
    <n v="102"/>
    <n v="4.5999999999999996"/>
    <n v="4.5999999999999996"/>
  </r>
  <r>
    <x v="7"/>
    <d v="2026-03-20T00:00:00"/>
    <s v="Day 2"/>
    <x v="53"/>
    <x v="46"/>
    <x v="44"/>
    <x v="2"/>
    <x v="10"/>
    <x v="0"/>
    <x v="0"/>
    <n v="110"/>
    <n v="6"/>
    <n v="6"/>
  </r>
  <r>
    <x v="7"/>
    <d v="2026-03-20T00:00:00"/>
    <s v="Day 2"/>
    <x v="57"/>
    <x v="50"/>
    <x v="46"/>
    <x v="11"/>
    <x v="10"/>
    <x v="0"/>
    <x v="0"/>
    <n v="153"/>
    <n v="18.600000000000001"/>
    <n v="18.600000000000001"/>
  </r>
  <r>
    <x v="7"/>
    <d v="2026-03-20T00:00:00"/>
    <s v="Day 2"/>
    <x v="57"/>
    <x v="50"/>
    <x v="46"/>
    <x v="11"/>
    <x v="10"/>
    <x v="0"/>
    <x v="0"/>
    <n v="92"/>
    <n v="3.3"/>
    <n v="3.3"/>
  </r>
  <r>
    <x v="7"/>
    <d v="2026-03-20T00:00:00"/>
    <s v="Day 2"/>
    <x v="57"/>
    <x v="50"/>
    <x v="46"/>
    <x v="11"/>
    <x v="10"/>
    <x v="0"/>
    <x v="0"/>
    <n v="78"/>
    <n v="1.9"/>
    <n v="1.9"/>
  </r>
  <r>
    <x v="7"/>
    <d v="2026-03-20T00:00:00"/>
    <s v="Day 2"/>
    <x v="57"/>
    <x v="50"/>
    <x v="46"/>
    <x v="11"/>
    <x v="10"/>
    <x v="0"/>
    <x v="1"/>
    <n v="87"/>
    <n v="2.2999999999999998"/>
    <n v="2.2999999999999998"/>
  </r>
  <r>
    <x v="7"/>
    <d v="2026-03-20T00:00:00"/>
    <s v="Day 2"/>
    <x v="141"/>
    <x v="126"/>
    <x v="98"/>
    <x v="6"/>
    <x v="10"/>
    <x v="0"/>
    <x v="0"/>
    <n v="79"/>
    <n v="1.9"/>
    <n v="1.9"/>
  </r>
  <r>
    <x v="7"/>
    <d v="2026-03-20T00:00:00"/>
    <s v="Day 2"/>
    <x v="141"/>
    <x v="126"/>
    <x v="98"/>
    <x v="6"/>
    <x v="10"/>
    <x v="0"/>
    <x v="6"/>
    <n v="83"/>
    <n v="4.5999999999999996"/>
    <n v="4.5999999999999996"/>
  </r>
  <r>
    <x v="7"/>
    <d v="2026-03-20T00:00:00"/>
    <s v="Day 2"/>
    <x v="141"/>
    <x v="126"/>
    <x v="98"/>
    <x v="6"/>
    <x v="10"/>
    <x v="0"/>
    <x v="0"/>
    <n v="121"/>
    <n v="8.3000000000000007"/>
    <n v="8.3000000000000007"/>
  </r>
  <r>
    <x v="7"/>
    <d v="2026-03-20T00:00:00"/>
    <s v="Day 2"/>
    <x v="56"/>
    <x v="49"/>
    <x v="43"/>
    <x v="0"/>
    <x v="10"/>
    <x v="0"/>
    <x v="0"/>
    <n v="87"/>
    <n v="2.7"/>
    <n v="2.7"/>
  </r>
  <r>
    <x v="7"/>
    <d v="2026-03-20T00:00:00"/>
    <s v="Day 2"/>
    <x v="103"/>
    <x v="92"/>
    <x v="78"/>
    <x v="2"/>
    <x v="8"/>
    <x v="0"/>
    <x v="0"/>
    <n v="153"/>
    <n v="18.600000000000001"/>
    <n v="18.600000000000001"/>
  </r>
  <r>
    <x v="7"/>
    <d v="2026-03-20T00:00:00"/>
    <s v="Day 2"/>
    <x v="103"/>
    <x v="92"/>
    <x v="78"/>
    <x v="2"/>
    <x v="8"/>
    <x v="0"/>
    <x v="0"/>
    <n v="133"/>
    <n v="11.5"/>
    <n v="11.5"/>
  </r>
  <r>
    <x v="7"/>
    <d v="2026-03-20T00:00:00"/>
    <s v="Day 2"/>
    <x v="103"/>
    <x v="92"/>
    <x v="78"/>
    <x v="2"/>
    <x v="8"/>
    <x v="0"/>
    <x v="0"/>
    <n v="149"/>
    <n v="17"/>
    <n v="17"/>
  </r>
  <r>
    <x v="7"/>
    <d v="2026-03-20T00:00:00"/>
    <s v="Day 2"/>
    <x v="103"/>
    <x v="92"/>
    <x v="78"/>
    <x v="2"/>
    <x v="8"/>
    <x v="1"/>
    <x v="3"/>
    <n v="74"/>
    <n v="4.2"/>
    <n v="4.2"/>
  </r>
  <r>
    <x v="7"/>
    <d v="2026-03-20T00:00:00"/>
    <s v="Day 2"/>
    <x v="48"/>
    <x v="41"/>
    <x v="36"/>
    <x v="2"/>
    <x v="8"/>
    <x v="0"/>
    <x v="0"/>
    <n v="130"/>
    <n v="10.7"/>
    <n v="10.7"/>
  </r>
  <r>
    <x v="7"/>
    <d v="2026-03-20T00:00:00"/>
    <s v="Day 2"/>
    <x v="48"/>
    <x v="41"/>
    <x v="36"/>
    <x v="2"/>
    <x v="8"/>
    <x v="0"/>
    <x v="0"/>
    <n v="151"/>
    <n v="17.8"/>
    <n v="17.8"/>
  </r>
  <r>
    <x v="7"/>
    <d v="2026-03-20T00:00:00"/>
    <s v="Day 2"/>
    <x v="48"/>
    <x v="41"/>
    <x v="36"/>
    <x v="2"/>
    <x v="8"/>
    <x v="0"/>
    <x v="2"/>
    <n v="68"/>
    <n v="1.1000000000000001"/>
    <n v="1.1000000000000001"/>
  </r>
  <r>
    <x v="7"/>
    <d v="2026-03-20T00:00:00"/>
    <s v="Day 2"/>
    <x v="48"/>
    <x v="41"/>
    <x v="36"/>
    <x v="2"/>
    <x v="8"/>
    <x v="0"/>
    <x v="0"/>
    <n v="150"/>
    <n v="17.399999999999999"/>
    <n v="17.399999999999999"/>
  </r>
  <r>
    <x v="7"/>
    <d v="2026-03-20T00:00:00"/>
    <s v="Day 2"/>
    <x v="48"/>
    <x v="41"/>
    <x v="36"/>
    <x v="2"/>
    <x v="8"/>
    <x v="1"/>
    <x v="3"/>
    <n v="74"/>
    <n v="4.2"/>
    <n v="4.2"/>
  </r>
  <r>
    <x v="7"/>
    <d v="2026-03-20T00:00:00"/>
    <s v="Day 2"/>
    <x v="48"/>
    <x v="41"/>
    <x v="36"/>
    <x v="2"/>
    <x v="8"/>
    <x v="1"/>
    <x v="3"/>
    <n v="77"/>
    <n v="4.8"/>
    <n v="4.8"/>
  </r>
  <r>
    <x v="7"/>
    <d v="2026-03-20T00:00:00"/>
    <s v="Day 2"/>
    <x v="48"/>
    <x v="41"/>
    <x v="36"/>
    <x v="2"/>
    <x v="8"/>
    <x v="1"/>
    <x v="3"/>
    <n v="92"/>
    <n v="8.1999999999999993"/>
    <n v="8.1999999999999993"/>
  </r>
  <r>
    <x v="7"/>
    <d v="2026-03-20T00:00:00"/>
    <s v="Day 2"/>
    <x v="48"/>
    <x v="41"/>
    <x v="36"/>
    <x v="2"/>
    <x v="8"/>
    <x v="0"/>
    <x v="7"/>
    <n v="72"/>
    <n v="6.8"/>
    <n v="6.8"/>
  </r>
  <r>
    <x v="7"/>
    <d v="2026-03-20T00:00:00"/>
    <s v="Day 2"/>
    <x v="48"/>
    <x v="41"/>
    <x v="36"/>
    <x v="2"/>
    <x v="8"/>
    <x v="1"/>
    <x v="3"/>
    <n v="71"/>
    <n v="3.7"/>
    <n v="3.7"/>
  </r>
  <r>
    <x v="7"/>
    <d v="2026-03-20T00:00:00"/>
    <s v="Day 2"/>
    <x v="48"/>
    <x v="41"/>
    <x v="36"/>
    <x v="2"/>
    <x v="8"/>
    <x v="1"/>
    <x v="3"/>
    <n v="71"/>
    <n v="3.7"/>
    <n v="3.7"/>
  </r>
  <r>
    <x v="7"/>
    <d v="2026-03-20T00:00:00"/>
    <s v="Day 2"/>
    <x v="145"/>
    <x v="129"/>
    <x v="101"/>
    <x v="2"/>
    <x v="8"/>
    <x v="0"/>
    <x v="0"/>
    <n v="156"/>
    <n v="19.899999999999999"/>
    <n v="19.899999999999999"/>
  </r>
  <r>
    <x v="7"/>
    <d v="2026-03-20T00:00:00"/>
    <s v="Day 2"/>
    <x v="145"/>
    <x v="129"/>
    <x v="101"/>
    <x v="2"/>
    <x v="8"/>
    <x v="0"/>
    <x v="0"/>
    <n v="154"/>
    <n v="19.100000000000001"/>
    <n v="19.100000000000001"/>
  </r>
  <r>
    <x v="7"/>
    <d v="2026-03-20T00:00:00"/>
    <s v="Day 2"/>
    <x v="145"/>
    <x v="129"/>
    <x v="101"/>
    <x v="2"/>
    <x v="8"/>
    <x v="0"/>
    <x v="0"/>
    <n v="101"/>
    <n v="4.5"/>
    <n v="4.5"/>
  </r>
  <r>
    <x v="7"/>
    <d v="2026-03-20T00:00:00"/>
    <s v="Day 2"/>
    <x v="145"/>
    <x v="129"/>
    <x v="101"/>
    <x v="2"/>
    <x v="8"/>
    <x v="1"/>
    <x v="3"/>
    <n v="71"/>
    <n v="3.7"/>
    <n v="3.7"/>
  </r>
  <r>
    <x v="7"/>
    <d v="2026-03-20T00:00:00"/>
    <s v="Day 2"/>
    <x v="108"/>
    <x v="97"/>
    <x v="83"/>
    <x v="3"/>
    <x v="8"/>
    <x v="0"/>
    <x v="0"/>
    <n v="140"/>
    <n v="13.7"/>
    <n v="13.7"/>
  </r>
  <r>
    <x v="7"/>
    <d v="2026-03-20T00:00:00"/>
    <s v="Day 2"/>
    <x v="46"/>
    <x v="40"/>
    <x v="38"/>
    <x v="2"/>
    <x v="8"/>
    <x v="0"/>
    <x v="0"/>
    <n v="142"/>
    <n v="14.4"/>
    <n v="14.4"/>
  </r>
  <r>
    <x v="7"/>
    <d v="2026-03-20T00:00:00"/>
    <s v="Day 2"/>
    <x v="44"/>
    <x v="38"/>
    <x v="36"/>
    <x v="2"/>
    <x v="8"/>
    <x v="1"/>
    <x v="3"/>
    <n v="84"/>
    <n v="6.2"/>
    <n v="6.2"/>
  </r>
  <r>
    <x v="7"/>
    <d v="2026-03-20T00:00:00"/>
    <s v="Day 2"/>
    <x v="44"/>
    <x v="38"/>
    <x v="36"/>
    <x v="2"/>
    <x v="8"/>
    <x v="0"/>
    <x v="0"/>
    <n v="148"/>
    <n v="16.600000000000001"/>
    <n v="16.600000000000001"/>
  </r>
  <r>
    <x v="7"/>
    <d v="2026-03-20T00:00:00"/>
    <s v="Day 2"/>
    <x v="44"/>
    <x v="38"/>
    <x v="36"/>
    <x v="2"/>
    <x v="8"/>
    <x v="0"/>
    <x v="7"/>
    <n v="85"/>
    <n v="11.3"/>
    <n v="11.3"/>
  </r>
  <r>
    <x v="7"/>
    <d v="2026-03-20T00:00:00"/>
    <s v="Day 2"/>
    <x v="44"/>
    <x v="38"/>
    <x v="36"/>
    <x v="2"/>
    <x v="8"/>
    <x v="1"/>
    <x v="3"/>
    <n v="54"/>
    <n v="1.6"/>
    <n v="1.6"/>
  </r>
  <r>
    <x v="7"/>
    <d v="2026-03-20T00:00:00"/>
    <s v="Day 2"/>
    <x v="144"/>
    <x v="128"/>
    <x v="34"/>
    <x v="2"/>
    <x v="8"/>
    <x v="0"/>
    <x v="0"/>
    <n v="124"/>
    <n v="9.1"/>
    <n v="9.1"/>
  </r>
  <r>
    <x v="7"/>
    <d v="2026-03-20T00:00:00"/>
    <s v="Day 2"/>
    <x v="144"/>
    <x v="128"/>
    <x v="34"/>
    <x v="2"/>
    <x v="8"/>
    <x v="0"/>
    <x v="0"/>
    <n v="139"/>
    <n v="13.4"/>
    <n v="13.4"/>
  </r>
  <r>
    <x v="7"/>
    <d v="2026-03-20T00:00:00"/>
    <s v="Day 2"/>
    <x v="144"/>
    <x v="128"/>
    <x v="34"/>
    <x v="2"/>
    <x v="8"/>
    <x v="0"/>
    <x v="2"/>
    <n v="68"/>
    <n v="1.1000000000000001"/>
    <n v="1.1000000000000001"/>
  </r>
  <r>
    <x v="7"/>
    <d v="2026-03-20T00:00:00"/>
    <s v="Day 2"/>
    <x v="146"/>
    <x v="130"/>
    <x v="36"/>
    <x v="9"/>
    <x v="8"/>
    <x v="0"/>
    <x v="0"/>
    <n v="82"/>
    <n v="2.2000000000000002"/>
    <n v="2.2000000000000002"/>
  </r>
  <r>
    <x v="7"/>
    <d v="2026-03-20T00:00:00"/>
    <s v="Day 2"/>
    <x v="146"/>
    <x v="130"/>
    <x v="36"/>
    <x v="9"/>
    <x v="8"/>
    <x v="0"/>
    <x v="0"/>
    <n v="94"/>
    <n v="3.5"/>
    <n v="3.5"/>
  </r>
  <r>
    <x v="7"/>
    <d v="2026-03-20T00:00:00"/>
    <s v="Day 2"/>
    <x v="187"/>
    <x v="167"/>
    <x v="34"/>
    <x v="9"/>
    <x v="8"/>
    <x v="0"/>
    <x v="1"/>
    <n v="69"/>
    <n v="1"/>
    <n v="1"/>
  </r>
  <r>
    <x v="7"/>
    <d v="2026-03-20T00:00:00"/>
    <s v="Day 2"/>
    <x v="187"/>
    <x v="167"/>
    <x v="34"/>
    <x v="9"/>
    <x v="8"/>
    <x v="0"/>
    <x v="1"/>
    <n v="82"/>
    <n v="1.9"/>
    <n v="1.9"/>
  </r>
  <r>
    <x v="7"/>
    <d v="2026-03-20T00:00:00"/>
    <s v="Day 2"/>
    <x v="187"/>
    <x v="167"/>
    <x v="34"/>
    <x v="9"/>
    <x v="8"/>
    <x v="0"/>
    <x v="0"/>
    <n v="104"/>
    <n v="5"/>
    <n v="5"/>
  </r>
  <r>
    <x v="7"/>
    <d v="2026-03-20T00:00:00"/>
    <s v="Day 2"/>
    <x v="72"/>
    <x v="64"/>
    <x v="57"/>
    <x v="2"/>
    <x v="9"/>
    <x v="0"/>
    <x v="0"/>
    <n v="153"/>
    <n v="18.600000000000001"/>
    <n v="18.600000000000001"/>
  </r>
  <r>
    <x v="7"/>
    <d v="2026-03-20T00:00:00"/>
    <s v="Day 2"/>
    <x v="72"/>
    <x v="64"/>
    <x v="57"/>
    <x v="2"/>
    <x v="9"/>
    <x v="0"/>
    <x v="0"/>
    <n v="145"/>
    <n v="15.5"/>
    <n v="15.5"/>
  </r>
  <r>
    <x v="7"/>
    <d v="2026-03-20T00:00:00"/>
    <s v="Day 2"/>
    <x v="72"/>
    <x v="64"/>
    <x v="57"/>
    <x v="2"/>
    <x v="9"/>
    <x v="0"/>
    <x v="0"/>
    <n v="118"/>
    <n v="7.6"/>
    <n v="7.6"/>
  </r>
  <r>
    <x v="7"/>
    <d v="2026-03-20T00:00:00"/>
    <s v="Day 2"/>
    <x v="72"/>
    <x v="64"/>
    <x v="57"/>
    <x v="2"/>
    <x v="9"/>
    <x v="0"/>
    <x v="0"/>
    <n v="112"/>
    <n v="6.4"/>
    <n v="6.4"/>
  </r>
  <r>
    <x v="7"/>
    <d v="2026-03-20T00:00:00"/>
    <s v="Day 2"/>
    <x v="151"/>
    <x v="134"/>
    <x v="1"/>
    <x v="1"/>
    <x v="9"/>
    <x v="0"/>
    <x v="0"/>
    <n v="139"/>
    <n v="13.4"/>
    <n v="13.4"/>
  </r>
  <r>
    <x v="7"/>
    <d v="2026-03-20T00:00:00"/>
    <s v="Day 2"/>
    <x v="151"/>
    <x v="134"/>
    <x v="1"/>
    <x v="1"/>
    <x v="9"/>
    <x v="0"/>
    <x v="0"/>
    <n v="151"/>
    <n v="17.8"/>
    <n v="17.8"/>
  </r>
  <r>
    <x v="7"/>
    <d v="2026-03-20T00:00:00"/>
    <s v="Day 2"/>
    <x v="201"/>
    <x v="71"/>
    <x v="48"/>
    <x v="4"/>
    <x v="9"/>
    <x v="0"/>
    <x v="0"/>
    <n v="113"/>
    <n v="6.6"/>
    <n v="6.6"/>
  </r>
  <r>
    <x v="7"/>
    <d v="2026-03-20T00:00:00"/>
    <s v="Day 2"/>
    <x v="201"/>
    <x v="71"/>
    <x v="48"/>
    <x v="4"/>
    <x v="9"/>
    <x v="0"/>
    <x v="0"/>
    <n v="117"/>
    <n v="7.4"/>
    <n v="7.4"/>
  </r>
  <r>
    <x v="7"/>
    <d v="2026-03-20T00:00:00"/>
    <s v="Day 2"/>
    <x v="201"/>
    <x v="71"/>
    <x v="48"/>
    <x v="4"/>
    <x v="9"/>
    <x v="0"/>
    <x v="0"/>
    <n v="126"/>
    <n v="9.6"/>
    <n v="9.6"/>
  </r>
  <r>
    <x v="7"/>
    <d v="2026-03-20T00:00:00"/>
    <s v="Day 2"/>
    <x v="201"/>
    <x v="71"/>
    <x v="48"/>
    <x v="4"/>
    <x v="9"/>
    <x v="1"/>
    <x v="3"/>
    <n v="61"/>
    <n v="2.2999999999999998"/>
    <n v="2.2999999999999998"/>
  </r>
  <r>
    <x v="7"/>
    <d v="2026-03-20T00:00:00"/>
    <s v="Day 2"/>
    <x v="201"/>
    <x v="71"/>
    <x v="48"/>
    <x v="4"/>
    <x v="9"/>
    <x v="0"/>
    <x v="0"/>
    <n v="116"/>
    <n v="7.2"/>
    <n v="7.2"/>
  </r>
  <r>
    <x v="7"/>
    <d v="2026-03-20T00:00:00"/>
    <s v="Day 2"/>
    <x v="201"/>
    <x v="71"/>
    <x v="48"/>
    <x v="4"/>
    <x v="9"/>
    <x v="0"/>
    <x v="0"/>
    <n v="113"/>
    <n v="6.6"/>
    <n v="6.6"/>
  </r>
  <r>
    <x v="7"/>
    <d v="2026-03-20T00:00:00"/>
    <s v="Day 2"/>
    <x v="153"/>
    <x v="136"/>
    <x v="104"/>
    <x v="4"/>
    <x v="9"/>
    <x v="0"/>
    <x v="0"/>
    <n v="128"/>
    <n v="10.1"/>
    <n v="10.1"/>
  </r>
  <r>
    <x v="7"/>
    <d v="2026-03-20T00:00:00"/>
    <s v="Day 2"/>
    <x v="153"/>
    <x v="136"/>
    <x v="104"/>
    <x v="4"/>
    <x v="9"/>
    <x v="0"/>
    <x v="0"/>
    <n v="119"/>
    <n v="7.9"/>
    <n v="7.9"/>
  </r>
  <r>
    <x v="7"/>
    <d v="2026-03-20T00:00:00"/>
    <s v="Day 2"/>
    <x v="153"/>
    <x v="136"/>
    <x v="104"/>
    <x v="4"/>
    <x v="9"/>
    <x v="0"/>
    <x v="0"/>
    <n v="129"/>
    <n v="10.4"/>
    <n v="10.4"/>
  </r>
  <r>
    <x v="7"/>
    <d v="2026-03-20T00:00:00"/>
    <s v="Day 2"/>
    <x v="153"/>
    <x v="136"/>
    <x v="104"/>
    <x v="4"/>
    <x v="9"/>
    <x v="0"/>
    <x v="0"/>
    <n v="125"/>
    <n v="9.3000000000000007"/>
    <n v="9.3000000000000007"/>
  </r>
  <r>
    <x v="7"/>
    <d v="2026-03-20T00:00:00"/>
    <s v="Day 2"/>
    <x v="153"/>
    <x v="136"/>
    <x v="104"/>
    <x v="4"/>
    <x v="9"/>
    <x v="0"/>
    <x v="0"/>
    <n v="120"/>
    <n v="8.1"/>
    <n v="8.1"/>
  </r>
  <r>
    <x v="7"/>
    <d v="2026-03-20T00:00:00"/>
    <s v="Day 2"/>
    <x v="153"/>
    <x v="136"/>
    <x v="104"/>
    <x v="4"/>
    <x v="9"/>
    <x v="0"/>
    <x v="0"/>
    <n v="151"/>
    <n v="17.8"/>
    <n v="17.8"/>
  </r>
  <r>
    <x v="7"/>
    <d v="2026-03-20T00:00:00"/>
    <s v="Day 2"/>
    <x v="153"/>
    <x v="136"/>
    <x v="104"/>
    <x v="4"/>
    <x v="9"/>
    <x v="0"/>
    <x v="0"/>
    <n v="135"/>
    <n v="12.1"/>
    <n v="12.1"/>
  </r>
  <r>
    <x v="7"/>
    <d v="2026-03-20T00:00:00"/>
    <s v="Day 2"/>
    <x v="205"/>
    <x v="176"/>
    <x v="132"/>
    <x v="0"/>
    <x v="9"/>
    <x v="0"/>
    <x v="1"/>
    <n v="106"/>
    <n v="4.5"/>
    <n v="4.5"/>
  </r>
  <r>
    <x v="7"/>
    <d v="2026-03-20T00:00:00"/>
    <s v="Day 2"/>
    <x v="205"/>
    <x v="176"/>
    <x v="132"/>
    <x v="0"/>
    <x v="9"/>
    <x v="0"/>
    <x v="1"/>
    <n v="91"/>
    <n v="2.7"/>
    <n v="2.7"/>
  </r>
  <r>
    <x v="7"/>
    <d v="2026-03-20T00:00:00"/>
    <s v="Day 2"/>
    <x v="204"/>
    <x v="175"/>
    <x v="131"/>
    <x v="9"/>
    <x v="9"/>
    <x v="0"/>
    <x v="1"/>
    <n v="84"/>
    <n v="2"/>
    <n v="2"/>
  </r>
  <r>
    <x v="7"/>
    <d v="2026-03-20T00:00:00"/>
    <s v="Day 2"/>
    <x v="204"/>
    <x v="175"/>
    <x v="131"/>
    <x v="9"/>
    <x v="9"/>
    <x v="0"/>
    <x v="2"/>
    <n v="68"/>
    <n v="1.1000000000000001"/>
    <n v="1.1000000000000001"/>
  </r>
  <r>
    <x v="7"/>
    <d v="2026-03-20T00:00:00"/>
    <s v="Day 2"/>
    <x v="204"/>
    <x v="175"/>
    <x v="131"/>
    <x v="9"/>
    <x v="9"/>
    <x v="0"/>
    <x v="0"/>
    <n v="82"/>
    <n v="2.2000000000000002"/>
    <n v="2.2000000000000002"/>
  </r>
  <r>
    <x v="7"/>
    <d v="2026-03-20T00:00:00"/>
    <s v="Day 2"/>
    <x v="152"/>
    <x v="135"/>
    <x v="57"/>
    <x v="1"/>
    <x v="9"/>
    <x v="0"/>
    <x v="0"/>
    <n v="135"/>
    <n v="12.1"/>
    <n v="12.1"/>
  </r>
  <r>
    <x v="7"/>
    <d v="2026-03-20T00:00:00"/>
    <s v="Day 2"/>
    <x v="202"/>
    <x v="174"/>
    <x v="89"/>
    <x v="4"/>
    <x v="9"/>
    <x v="0"/>
    <x v="0"/>
    <n v="126"/>
    <n v="9.6"/>
    <n v="9.6"/>
  </r>
  <r>
    <x v="7"/>
    <d v="2026-03-20T00:00:00"/>
    <s v="Day 2"/>
    <x v="202"/>
    <x v="174"/>
    <x v="89"/>
    <x v="4"/>
    <x v="9"/>
    <x v="0"/>
    <x v="0"/>
    <n v="113"/>
    <n v="6.6"/>
    <n v="6.6"/>
  </r>
  <r>
    <x v="7"/>
    <d v="2026-03-20T00:00:00"/>
    <s v="Day 2"/>
    <x v="202"/>
    <x v="174"/>
    <x v="89"/>
    <x v="4"/>
    <x v="9"/>
    <x v="0"/>
    <x v="7"/>
    <n v="80"/>
    <n v="9.4"/>
    <n v="9.4"/>
  </r>
  <r>
    <x v="7"/>
    <d v="2026-03-20T00:00:00"/>
    <s v="Day 2"/>
    <x v="202"/>
    <x v="174"/>
    <x v="89"/>
    <x v="4"/>
    <x v="9"/>
    <x v="0"/>
    <x v="0"/>
    <n v="120"/>
    <n v="8.1"/>
    <n v="8.1"/>
  </r>
  <r>
    <x v="7"/>
    <d v="2026-03-20T00:00:00"/>
    <s v="Day 2"/>
    <x v="202"/>
    <x v="174"/>
    <x v="89"/>
    <x v="4"/>
    <x v="9"/>
    <x v="0"/>
    <x v="0"/>
    <n v="104"/>
    <n v="5"/>
    <n v="5"/>
  </r>
  <r>
    <x v="7"/>
    <d v="2026-03-20T00:00:00"/>
    <s v="Day 2"/>
    <x v="202"/>
    <x v="174"/>
    <x v="89"/>
    <x v="4"/>
    <x v="9"/>
    <x v="0"/>
    <x v="0"/>
    <n v="113"/>
    <n v="6.6"/>
    <n v="6.6"/>
  </r>
  <r>
    <x v="7"/>
    <d v="2026-03-20T00:00:00"/>
    <s v="Day 2"/>
    <x v="202"/>
    <x v="174"/>
    <x v="89"/>
    <x v="4"/>
    <x v="9"/>
    <x v="0"/>
    <x v="0"/>
    <n v="149"/>
    <n v="17"/>
    <n v="17"/>
  </r>
  <r>
    <x v="7"/>
    <d v="2026-03-20T00:00:00"/>
    <s v="Day 2"/>
    <x v="70"/>
    <x v="62"/>
    <x v="56"/>
    <x v="4"/>
    <x v="9"/>
    <x v="0"/>
    <x v="0"/>
    <n v="156"/>
    <n v="19.899999999999999"/>
    <n v="19.899999999999999"/>
  </r>
  <r>
    <x v="7"/>
    <d v="2026-03-20T00:00:00"/>
    <s v="Day 2"/>
    <x v="70"/>
    <x v="62"/>
    <x v="56"/>
    <x v="4"/>
    <x v="9"/>
    <x v="0"/>
    <x v="0"/>
    <n v="115"/>
    <n v="7"/>
    <n v="7"/>
  </r>
  <r>
    <x v="7"/>
    <d v="2026-03-20T00:00:00"/>
    <s v="Day 2"/>
    <x v="70"/>
    <x v="62"/>
    <x v="56"/>
    <x v="4"/>
    <x v="9"/>
    <x v="0"/>
    <x v="0"/>
    <n v="152"/>
    <n v="18.2"/>
    <n v="18.2"/>
  </r>
  <r>
    <x v="7"/>
    <d v="2026-03-20T00:00:00"/>
    <s v="Day 2"/>
    <x v="70"/>
    <x v="62"/>
    <x v="56"/>
    <x v="4"/>
    <x v="9"/>
    <x v="0"/>
    <x v="0"/>
    <n v="123"/>
    <n v="8.8000000000000007"/>
    <n v="8.8000000000000007"/>
  </r>
  <r>
    <x v="7"/>
    <d v="2026-03-20T00:00:00"/>
    <s v="Day 2"/>
    <x v="70"/>
    <x v="62"/>
    <x v="56"/>
    <x v="4"/>
    <x v="9"/>
    <x v="0"/>
    <x v="0"/>
    <n v="152"/>
    <n v="18.2"/>
    <n v="18.2"/>
  </r>
  <r>
    <x v="7"/>
    <d v="2026-03-20T00:00:00"/>
    <s v="Day 2"/>
    <x v="70"/>
    <x v="62"/>
    <x v="56"/>
    <x v="4"/>
    <x v="9"/>
    <x v="1"/>
    <x v="3"/>
    <n v="57"/>
    <n v="1.9"/>
    <n v="1.9"/>
  </r>
  <r>
    <x v="7"/>
    <d v="2026-03-20T00:00:00"/>
    <s v="Day 2"/>
    <x v="203"/>
    <x v="137"/>
    <x v="131"/>
    <x v="2"/>
    <x v="9"/>
    <x v="0"/>
    <x v="3"/>
    <m/>
    <s v=""/>
    <s v=""/>
  </r>
  <r>
    <x v="7"/>
    <d v="2026-03-20T00:00:00"/>
    <s v="Day 2"/>
    <x v="68"/>
    <x v="60"/>
    <x v="54"/>
    <x v="1"/>
    <x v="9"/>
    <x v="0"/>
    <x v="0"/>
    <n v="124"/>
    <n v="9.1"/>
    <n v="9.1"/>
  </r>
  <r>
    <x v="7"/>
    <d v="2026-03-20T00:00:00"/>
    <s v="Day 2"/>
    <x v="68"/>
    <x v="60"/>
    <x v="54"/>
    <x v="1"/>
    <x v="9"/>
    <x v="0"/>
    <x v="2"/>
    <n v="77"/>
    <n v="1.6"/>
    <n v="1.6"/>
  </r>
  <r>
    <x v="7"/>
    <d v="2026-03-20T00:00:00"/>
    <s v="Day 2"/>
    <x v="71"/>
    <x v="63"/>
    <x v="54"/>
    <x v="3"/>
    <x v="9"/>
    <x v="0"/>
    <x v="0"/>
    <n v="122"/>
    <n v="8.6"/>
    <n v="8.6"/>
  </r>
  <r>
    <x v="7"/>
    <d v="2026-03-20T00:00:00"/>
    <s v="Day 2"/>
    <x v="71"/>
    <x v="63"/>
    <x v="54"/>
    <x v="3"/>
    <x v="9"/>
    <x v="0"/>
    <x v="0"/>
    <n v="149"/>
    <n v="17"/>
    <n v="17"/>
  </r>
  <r>
    <x v="7"/>
    <d v="2026-03-20T00:00:00"/>
    <s v="Day 2"/>
    <x v="71"/>
    <x v="63"/>
    <x v="54"/>
    <x v="3"/>
    <x v="9"/>
    <x v="0"/>
    <x v="0"/>
    <n v="156"/>
    <n v="19.899999999999999"/>
    <n v="19.899999999999999"/>
  </r>
  <r>
    <x v="7"/>
    <d v="2026-03-20T00:00:00"/>
    <s v="Day 2"/>
    <x v="71"/>
    <x v="63"/>
    <x v="54"/>
    <x v="3"/>
    <x v="9"/>
    <x v="0"/>
    <x v="0"/>
    <n v="129"/>
    <n v="10.4"/>
    <n v="10.4"/>
  </r>
  <r>
    <x v="7"/>
    <d v="2026-03-20T00:00:00"/>
    <s v="Day 2"/>
    <x v="71"/>
    <x v="63"/>
    <x v="54"/>
    <x v="3"/>
    <x v="9"/>
    <x v="0"/>
    <x v="1"/>
    <n v="73"/>
    <n v="1.2"/>
    <n v="1.2"/>
  </r>
  <r>
    <x v="7"/>
    <d v="2026-03-20T00:00:00"/>
    <s v="Day 2"/>
    <x v="71"/>
    <x v="63"/>
    <x v="54"/>
    <x v="3"/>
    <x v="9"/>
    <x v="0"/>
    <x v="0"/>
    <n v="132"/>
    <n v="11.2"/>
    <n v="11.2"/>
  </r>
  <r>
    <x v="7"/>
    <d v="2026-03-20T00:00:00"/>
    <s v="Day 2"/>
    <x v="71"/>
    <x v="63"/>
    <x v="54"/>
    <x v="3"/>
    <x v="9"/>
    <x v="0"/>
    <x v="0"/>
    <n v="97"/>
    <n v="3.9"/>
    <n v="3.9"/>
  </r>
  <r>
    <x v="7"/>
    <d v="2026-03-20T00:00:00"/>
    <s v="Day 2"/>
    <x v="193"/>
    <x v="37"/>
    <x v="107"/>
    <x v="2"/>
    <x v="3"/>
    <x v="0"/>
    <x v="0"/>
    <n v="153"/>
    <n v="18.600000000000001"/>
    <n v="18.600000000000001"/>
  </r>
  <r>
    <x v="7"/>
    <d v="2026-03-20T00:00:00"/>
    <s v="Day 2"/>
    <x v="193"/>
    <x v="37"/>
    <x v="107"/>
    <x v="2"/>
    <x v="3"/>
    <x v="0"/>
    <x v="0"/>
    <n v="117"/>
    <n v="7.4"/>
    <n v="7.4"/>
  </r>
  <r>
    <x v="7"/>
    <d v="2026-03-20T00:00:00"/>
    <s v="Day 2"/>
    <x v="6"/>
    <x v="6"/>
    <x v="5"/>
    <x v="4"/>
    <x v="3"/>
    <x v="0"/>
    <x v="1"/>
    <n v="84"/>
    <n v="2"/>
    <n v="2"/>
  </r>
  <r>
    <x v="7"/>
    <d v="2026-03-20T00:00:00"/>
    <s v="Day 2"/>
    <x v="6"/>
    <x v="6"/>
    <x v="5"/>
    <x v="4"/>
    <x v="3"/>
    <x v="0"/>
    <x v="8"/>
    <n v="40"/>
    <n v="1"/>
    <n v="1"/>
  </r>
  <r>
    <x v="7"/>
    <d v="2026-03-20T00:00:00"/>
    <s v="Day 2"/>
    <x v="6"/>
    <x v="6"/>
    <x v="5"/>
    <x v="4"/>
    <x v="3"/>
    <x v="0"/>
    <x v="7"/>
    <n v="87"/>
    <n v="12.1"/>
    <n v="12.1"/>
  </r>
  <r>
    <x v="7"/>
    <d v="2026-03-20T00:00:00"/>
    <s v="Day 2"/>
    <x v="6"/>
    <x v="6"/>
    <x v="5"/>
    <x v="4"/>
    <x v="3"/>
    <x v="0"/>
    <x v="0"/>
    <n v="131"/>
    <n v="10.9"/>
    <n v="10.9"/>
  </r>
  <r>
    <x v="7"/>
    <d v="2026-03-20T00:00:00"/>
    <s v="Day 2"/>
    <x v="79"/>
    <x v="70"/>
    <x v="62"/>
    <x v="4"/>
    <x v="3"/>
    <x v="0"/>
    <x v="8"/>
    <n v="40"/>
    <n v="1"/>
    <n v="1"/>
  </r>
  <r>
    <x v="7"/>
    <d v="2026-03-20T00:00:00"/>
    <s v="Day 2"/>
    <x v="81"/>
    <x v="72"/>
    <x v="64"/>
    <x v="2"/>
    <x v="3"/>
    <x v="0"/>
    <x v="0"/>
    <n v="154"/>
    <n v="19.100000000000001"/>
    <n v="19.100000000000001"/>
  </r>
  <r>
    <x v="7"/>
    <d v="2026-03-20T00:00:00"/>
    <s v="Day 2"/>
    <x v="194"/>
    <x v="170"/>
    <x v="25"/>
    <x v="4"/>
    <x v="3"/>
    <x v="2"/>
    <x v="3"/>
    <n v="32"/>
    <n v="1"/>
    <n v="1"/>
  </r>
  <r>
    <x v="7"/>
    <d v="2026-03-20T00:00:00"/>
    <s v="Day 2"/>
    <x v="194"/>
    <x v="170"/>
    <x v="25"/>
    <x v="4"/>
    <x v="3"/>
    <x v="1"/>
    <x v="3"/>
    <n v="52"/>
    <n v="1.4"/>
    <n v="1.4"/>
  </r>
  <r>
    <x v="7"/>
    <d v="2026-03-20T00:00:00"/>
    <s v="Day 2"/>
    <x v="78"/>
    <x v="69"/>
    <x v="61"/>
    <x v="2"/>
    <x v="3"/>
    <x v="1"/>
    <x v="3"/>
    <n v="63"/>
    <n v="2.6"/>
    <n v="2.6"/>
  </r>
  <r>
    <x v="7"/>
    <d v="2026-03-20T00:00:00"/>
    <s v="Day 2"/>
    <x v="78"/>
    <x v="69"/>
    <x v="61"/>
    <x v="2"/>
    <x v="3"/>
    <x v="0"/>
    <x v="0"/>
    <n v="120"/>
    <n v="8.1"/>
    <n v="8.1"/>
  </r>
  <r>
    <x v="7"/>
    <d v="2026-03-20T00:00:00"/>
    <s v="Day 2"/>
    <x v="78"/>
    <x v="69"/>
    <x v="61"/>
    <x v="2"/>
    <x v="3"/>
    <x v="0"/>
    <x v="0"/>
    <n v="133"/>
    <n v="11.5"/>
    <n v="11.5"/>
  </r>
  <r>
    <x v="7"/>
    <d v="2026-03-20T00:00:00"/>
    <s v="Day 2"/>
    <x v="78"/>
    <x v="69"/>
    <x v="61"/>
    <x v="2"/>
    <x v="3"/>
    <x v="0"/>
    <x v="0"/>
    <n v="158"/>
    <n v="20.8"/>
    <n v="20.8"/>
  </r>
  <r>
    <x v="7"/>
    <d v="2026-03-20T00:00:00"/>
    <s v="Day 2"/>
    <x v="78"/>
    <x v="69"/>
    <x v="61"/>
    <x v="2"/>
    <x v="3"/>
    <x v="0"/>
    <x v="7"/>
    <n v="88"/>
    <n v="12.6"/>
    <n v="12.6"/>
  </r>
  <r>
    <x v="7"/>
    <d v="2026-03-20T00:00:00"/>
    <s v="Day 2"/>
    <x v="154"/>
    <x v="97"/>
    <x v="105"/>
    <x v="4"/>
    <x v="3"/>
    <x v="0"/>
    <x v="0"/>
    <n v="118"/>
    <n v="7.6"/>
    <n v="7.6"/>
  </r>
  <r>
    <x v="7"/>
    <d v="2026-03-20T00:00:00"/>
    <s v="Day 2"/>
    <x v="154"/>
    <x v="97"/>
    <x v="105"/>
    <x v="4"/>
    <x v="3"/>
    <x v="1"/>
    <x v="3"/>
    <n v="81"/>
    <n v="5.6"/>
    <n v="5.6"/>
  </r>
  <r>
    <x v="7"/>
    <d v="2026-03-20T00:00:00"/>
    <s v="Day 2"/>
    <x v="154"/>
    <x v="97"/>
    <x v="105"/>
    <x v="4"/>
    <x v="3"/>
    <x v="1"/>
    <x v="3"/>
    <n v="72"/>
    <n v="3.9"/>
    <n v="3.9"/>
  </r>
  <r>
    <x v="7"/>
    <d v="2026-03-20T00:00:00"/>
    <s v="Day 2"/>
    <x v="154"/>
    <x v="97"/>
    <x v="105"/>
    <x v="4"/>
    <x v="3"/>
    <x v="0"/>
    <x v="0"/>
    <n v="145"/>
    <n v="15.5"/>
    <n v="15.5"/>
  </r>
  <r>
    <x v="7"/>
    <d v="2026-03-20T00:00:00"/>
    <s v="Day 2"/>
    <x v="87"/>
    <x v="78"/>
    <x v="67"/>
    <x v="9"/>
    <x v="3"/>
    <x v="0"/>
    <x v="8"/>
    <n v="40"/>
    <n v="1"/>
    <n v="1"/>
  </r>
  <r>
    <x v="7"/>
    <d v="2026-03-20T00:00:00"/>
    <s v="Day 2"/>
    <x v="155"/>
    <x v="137"/>
    <x v="61"/>
    <x v="9"/>
    <x v="3"/>
    <x v="0"/>
    <x v="3"/>
    <m/>
    <s v=""/>
    <s v=""/>
  </r>
  <r>
    <x v="7"/>
    <d v="2026-03-20T00:00:00"/>
    <s v="Day 2"/>
    <x v="86"/>
    <x v="77"/>
    <x v="61"/>
    <x v="9"/>
    <x v="3"/>
    <x v="0"/>
    <x v="0"/>
    <n v="140"/>
    <n v="13.7"/>
    <n v="13.7"/>
  </r>
  <r>
    <x v="7"/>
    <d v="2026-03-20T00:00:00"/>
    <s v="Day 2"/>
    <x v="85"/>
    <x v="76"/>
    <x v="66"/>
    <x v="9"/>
    <x v="3"/>
    <x v="0"/>
    <x v="3"/>
    <m/>
    <s v=""/>
    <s v=""/>
  </r>
  <r>
    <x v="7"/>
    <d v="2026-03-20T00:00:00"/>
    <s v="Day 2"/>
    <x v="88"/>
    <x v="79"/>
    <x v="61"/>
    <x v="9"/>
    <x v="3"/>
    <x v="0"/>
    <x v="0"/>
    <n v="141"/>
    <n v="14.1"/>
    <n v="14.1"/>
  </r>
  <r>
    <x v="7"/>
    <d v="2026-03-20T00:00:00"/>
    <s v="Day 2"/>
    <x v="88"/>
    <x v="79"/>
    <x v="61"/>
    <x v="9"/>
    <x v="3"/>
    <x v="0"/>
    <x v="0"/>
    <n v="135"/>
    <n v="12.1"/>
    <n v="12.1"/>
  </r>
  <r>
    <x v="7"/>
    <d v="2026-03-20T00:00:00"/>
    <s v="Day 2"/>
    <x v="84"/>
    <x v="75"/>
    <x v="36"/>
    <x v="6"/>
    <x v="3"/>
    <x v="0"/>
    <x v="0"/>
    <n v="79"/>
    <n v="1.9"/>
    <n v="1.9"/>
  </r>
  <r>
    <x v="7"/>
    <d v="2026-03-20T00:00:00"/>
    <s v="Day 2"/>
    <x v="84"/>
    <x v="75"/>
    <x v="36"/>
    <x v="6"/>
    <x v="3"/>
    <x v="0"/>
    <x v="1"/>
    <n v="78"/>
    <n v="1.5"/>
    <n v="1.5"/>
  </r>
  <r>
    <x v="7"/>
    <d v="2026-03-20T00:00:00"/>
    <s v="Day 2"/>
    <x v="11"/>
    <x v="11"/>
    <x v="5"/>
    <x v="6"/>
    <x v="3"/>
    <x v="0"/>
    <x v="3"/>
    <m/>
    <s v=""/>
    <s v=""/>
  </r>
  <r>
    <x v="7"/>
    <d v="2026-03-20T00:00:00"/>
    <s v="Day 2"/>
    <x v="94"/>
    <x v="84"/>
    <x v="72"/>
    <x v="2"/>
    <x v="4"/>
    <x v="0"/>
    <x v="0"/>
    <n v="115"/>
    <n v="7"/>
    <n v="7"/>
  </r>
  <r>
    <x v="7"/>
    <d v="2026-03-20T00:00:00"/>
    <s v="Day 2"/>
    <x v="94"/>
    <x v="84"/>
    <x v="72"/>
    <x v="2"/>
    <x v="4"/>
    <x v="0"/>
    <x v="0"/>
    <n v="82"/>
    <n v="2.2000000000000002"/>
    <n v="2.2000000000000002"/>
  </r>
  <r>
    <x v="7"/>
    <d v="2026-03-20T00:00:00"/>
    <s v="Day 2"/>
    <x v="94"/>
    <x v="84"/>
    <x v="72"/>
    <x v="2"/>
    <x v="4"/>
    <x v="0"/>
    <x v="0"/>
    <n v="116"/>
    <n v="7.2"/>
    <n v="7.2"/>
  </r>
  <r>
    <x v="7"/>
    <d v="2026-03-20T00:00:00"/>
    <s v="Day 2"/>
    <x v="94"/>
    <x v="84"/>
    <x v="72"/>
    <x v="2"/>
    <x v="4"/>
    <x v="0"/>
    <x v="0"/>
    <n v="111"/>
    <n v="6.2"/>
    <n v="6.2"/>
  </r>
  <r>
    <x v="7"/>
    <d v="2026-03-20T00:00:00"/>
    <s v="Day 2"/>
    <x v="94"/>
    <x v="84"/>
    <x v="72"/>
    <x v="2"/>
    <x v="4"/>
    <x v="0"/>
    <x v="7"/>
    <n v="83"/>
    <n v="10.5"/>
    <n v="10.5"/>
  </r>
  <r>
    <x v="7"/>
    <d v="2026-03-20T00:00:00"/>
    <s v="Day 2"/>
    <x v="93"/>
    <x v="83"/>
    <x v="71"/>
    <x v="2"/>
    <x v="4"/>
    <x v="0"/>
    <x v="0"/>
    <n v="143"/>
    <n v="14.8"/>
    <n v="14.8"/>
  </r>
  <r>
    <x v="7"/>
    <d v="2026-03-20T00:00:00"/>
    <s v="Day 2"/>
    <x v="93"/>
    <x v="83"/>
    <x v="71"/>
    <x v="2"/>
    <x v="4"/>
    <x v="0"/>
    <x v="6"/>
    <n v="79"/>
    <n v="3.9"/>
    <n v="3.9"/>
  </r>
  <r>
    <x v="7"/>
    <d v="2026-03-20T00:00:00"/>
    <s v="Day 2"/>
    <x v="93"/>
    <x v="83"/>
    <x v="71"/>
    <x v="2"/>
    <x v="4"/>
    <x v="0"/>
    <x v="8"/>
    <n v="40"/>
    <n v="1"/>
    <n v="1"/>
  </r>
  <r>
    <x v="7"/>
    <d v="2026-03-20T00:00:00"/>
    <s v="Day 2"/>
    <x v="169"/>
    <x v="151"/>
    <x v="34"/>
    <x v="2"/>
    <x v="4"/>
    <x v="0"/>
    <x v="2"/>
    <n v="68"/>
    <n v="1.1000000000000001"/>
    <n v="1.1000000000000001"/>
  </r>
  <r>
    <x v="7"/>
    <d v="2026-03-20T00:00:00"/>
    <s v="Day 2"/>
    <x v="170"/>
    <x v="152"/>
    <x v="114"/>
    <x v="2"/>
    <x v="4"/>
    <x v="0"/>
    <x v="2"/>
    <n v="75"/>
    <n v="1.5"/>
    <n v="1.5"/>
  </r>
  <r>
    <x v="7"/>
    <d v="2026-03-20T00:00:00"/>
    <s v="Day 2"/>
    <x v="170"/>
    <x v="152"/>
    <x v="114"/>
    <x v="2"/>
    <x v="4"/>
    <x v="1"/>
    <x v="3"/>
    <n v="52"/>
    <n v="1.4"/>
    <n v="1.4"/>
  </r>
  <r>
    <x v="7"/>
    <d v="2026-03-20T00:00:00"/>
    <s v="Day 2"/>
    <x v="95"/>
    <x v="85"/>
    <x v="73"/>
    <x v="2"/>
    <x v="4"/>
    <x v="0"/>
    <x v="0"/>
    <n v="147"/>
    <n v="16.2"/>
    <n v="16.2"/>
  </r>
  <r>
    <x v="7"/>
    <d v="2026-03-20T00:00:00"/>
    <s v="Day 2"/>
    <x v="95"/>
    <x v="85"/>
    <x v="73"/>
    <x v="2"/>
    <x v="4"/>
    <x v="0"/>
    <x v="0"/>
    <n v="108"/>
    <n v="5.6"/>
    <n v="5.6"/>
  </r>
  <r>
    <x v="7"/>
    <d v="2026-03-20T00:00:00"/>
    <s v="Day 2"/>
    <x v="92"/>
    <x v="45"/>
    <x v="33"/>
    <x v="2"/>
    <x v="4"/>
    <x v="0"/>
    <x v="0"/>
    <n v="113"/>
    <n v="6.6"/>
    <n v="6.6"/>
  </r>
  <r>
    <x v="7"/>
    <d v="2026-03-20T00:00:00"/>
    <s v="Day 2"/>
    <x v="92"/>
    <x v="45"/>
    <x v="33"/>
    <x v="2"/>
    <x v="4"/>
    <x v="0"/>
    <x v="0"/>
    <n v="126"/>
    <n v="9.6"/>
    <n v="9.6"/>
  </r>
  <r>
    <x v="7"/>
    <d v="2026-03-20T00:00:00"/>
    <s v="Day 2"/>
    <x v="92"/>
    <x v="45"/>
    <x v="33"/>
    <x v="2"/>
    <x v="4"/>
    <x v="0"/>
    <x v="0"/>
    <n v="103"/>
    <n v="4.8"/>
    <n v="4.8"/>
  </r>
  <r>
    <x v="7"/>
    <d v="2026-03-20T00:00:00"/>
    <s v="Day 2"/>
    <x v="92"/>
    <x v="45"/>
    <x v="33"/>
    <x v="2"/>
    <x v="4"/>
    <x v="0"/>
    <x v="2"/>
    <n v="74"/>
    <n v="1.5"/>
    <n v="1.5"/>
  </r>
  <r>
    <x v="7"/>
    <d v="2026-03-20T00:00:00"/>
    <s v="Day 2"/>
    <x v="92"/>
    <x v="45"/>
    <x v="33"/>
    <x v="2"/>
    <x v="4"/>
    <x v="1"/>
    <x v="3"/>
    <n v="65"/>
    <n v="2.8"/>
    <n v="2.8"/>
  </r>
  <r>
    <x v="7"/>
    <d v="2026-03-20T00:00:00"/>
    <s v="Day 2"/>
    <x v="92"/>
    <x v="45"/>
    <x v="33"/>
    <x v="2"/>
    <x v="4"/>
    <x v="0"/>
    <x v="2"/>
    <n v="62"/>
    <n v="0"/>
    <n v="0"/>
  </r>
  <r>
    <x v="7"/>
    <d v="2026-03-20T00:00:00"/>
    <s v="Day 2"/>
    <x v="92"/>
    <x v="45"/>
    <x v="33"/>
    <x v="2"/>
    <x v="4"/>
    <x v="0"/>
    <x v="0"/>
    <n v="79"/>
    <n v="1.9"/>
    <n v="1.9"/>
  </r>
  <r>
    <x v="7"/>
    <d v="2026-03-20T00:00:00"/>
    <s v="Day 2"/>
    <x v="92"/>
    <x v="45"/>
    <x v="33"/>
    <x v="2"/>
    <x v="4"/>
    <x v="0"/>
    <x v="2"/>
    <n v="90"/>
    <n v="2.7"/>
    <n v="2.7"/>
  </r>
  <r>
    <x v="7"/>
    <d v="2026-03-20T00:00:00"/>
    <s v="Day 2"/>
    <x v="158"/>
    <x v="140"/>
    <x v="107"/>
    <x v="2"/>
    <x v="4"/>
    <x v="0"/>
    <x v="3"/>
    <m/>
    <s v=""/>
    <s v=""/>
  </r>
  <r>
    <x v="7"/>
    <d v="2026-03-20T00:00:00"/>
    <s v="Day 2"/>
    <x v="100"/>
    <x v="90"/>
    <x v="75"/>
    <x v="6"/>
    <x v="4"/>
    <x v="0"/>
    <x v="0"/>
    <n v="124"/>
    <n v="9.1"/>
    <n v="9.1"/>
  </r>
  <r>
    <x v="7"/>
    <d v="2026-03-20T00:00:00"/>
    <s v="Day 2"/>
    <x v="160"/>
    <x v="142"/>
    <x v="34"/>
    <x v="11"/>
    <x v="4"/>
    <x v="0"/>
    <x v="2"/>
    <n v="66"/>
    <n v="1"/>
    <n v="1"/>
  </r>
  <r>
    <x v="7"/>
    <d v="2026-03-20T00:00:00"/>
    <s v="Day 2"/>
    <x v="99"/>
    <x v="89"/>
    <x v="70"/>
    <x v="6"/>
    <x v="4"/>
    <x v="0"/>
    <x v="1"/>
    <n v="100"/>
    <n v="3.7"/>
    <n v="3.7"/>
  </r>
  <r>
    <x v="7"/>
    <d v="2026-03-20T00:00:00"/>
    <s v="Day 2"/>
    <x v="99"/>
    <x v="89"/>
    <x v="70"/>
    <x v="6"/>
    <x v="4"/>
    <x v="0"/>
    <x v="0"/>
    <n v="140"/>
    <n v="13.7"/>
    <n v="13.7"/>
  </r>
  <r>
    <x v="7"/>
    <d v="2026-03-20T00:00:00"/>
    <s v="Day 2"/>
    <x v="159"/>
    <x v="141"/>
    <x v="34"/>
    <x v="9"/>
    <x v="4"/>
    <x v="0"/>
    <x v="1"/>
    <n v="69"/>
    <n v="1"/>
    <n v="1"/>
  </r>
  <r>
    <x v="7"/>
    <d v="2026-03-20T00:00:00"/>
    <s v="Day 2"/>
    <x v="159"/>
    <x v="141"/>
    <x v="34"/>
    <x v="9"/>
    <x v="4"/>
    <x v="0"/>
    <x v="0"/>
    <n v="101"/>
    <n v="4.5"/>
    <n v="4.5"/>
  </r>
  <r>
    <x v="7"/>
    <d v="2026-03-20T00:00:00"/>
    <s v="Day 2"/>
    <x v="127"/>
    <x v="10"/>
    <x v="69"/>
    <x v="9"/>
    <x v="4"/>
    <x v="0"/>
    <x v="0"/>
    <n v="107"/>
    <n v="5.5"/>
    <n v="5.5"/>
  </r>
  <r>
    <x v="7"/>
    <d v="2026-03-20T00:00:00"/>
    <s v="Day 2"/>
    <x v="157"/>
    <x v="139"/>
    <x v="85"/>
    <x v="9"/>
    <x v="4"/>
    <x v="0"/>
    <x v="1"/>
    <n v="118"/>
    <n v="6.6"/>
    <n v="6.6"/>
  </r>
  <r>
    <x v="7"/>
    <d v="2026-03-20T00:00:00"/>
    <s v="Day 2"/>
    <x v="157"/>
    <x v="139"/>
    <x v="85"/>
    <x v="9"/>
    <x v="4"/>
    <x v="0"/>
    <x v="1"/>
    <n v="106"/>
    <n v="4.5"/>
    <n v="4.5"/>
  </r>
  <r>
    <x v="7"/>
    <d v="2026-03-20T00:00:00"/>
    <s v="Day 2"/>
    <x v="157"/>
    <x v="139"/>
    <x v="85"/>
    <x v="9"/>
    <x v="4"/>
    <x v="0"/>
    <x v="1"/>
    <n v="113"/>
    <n v="5.7"/>
    <n v="5.7"/>
  </r>
  <r>
    <x v="7"/>
    <d v="2026-03-20T00:00:00"/>
    <s v="Day 2"/>
    <x v="157"/>
    <x v="139"/>
    <x v="85"/>
    <x v="9"/>
    <x v="4"/>
    <x v="0"/>
    <x v="1"/>
    <n v="86"/>
    <n v="2.2000000000000002"/>
    <n v="2.2000000000000002"/>
  </r>
  <r>
    <x v="7"/>
    <d v="2026-03-20T00:00:00"/>
    <s v="Day 2"/>
    <x v="157"/>
    <x v="139"/>
    <x v="85"/>
    <x v="9"/>
    <x v="4"/>
    <x v="0"/>
    <x v="2"/>
    <n v="66"/>
    <n v="1"/>
    <n v="1"/>
  </r>
  <r>
    <x v="7"/>
    <d v="2026-03-20T00:00:00"/>
    <s v="Day 2"/>
    <x v="157"/>
    <x v="139"/>
    <x v="85"/>
    <x v="9"/>
    <x v="4"/>
    <x v="0"/>
    <x v="6"/>
    <n v="60"/>
    <n v="1.7"/>
    <n v="1.7"/>
  </r>
  <r>
    <x v="7"/>
    <d v="2026-03-20T00:00:00"/>
    <s v="Day 2"/>
    <x v="97"/>
    <x v="87"/>
    <x v="70"/>
    <x v="9"/>
    <x v="4"/>
    <x v="0"/>
    <x v="1"/>
    <n v="86"/>
    <n v="2.2000000000000002"/>
    <n v="2.2000000000000002"/>
  </r>
  <r>
    <x v="7"/>
    <d v="2026-03-20T00:00:00"/>
    <s v="Day 2"/>
    <x v="97"/>
    <x v="87"/>
    <x v="70"/>
    <x v="9"/>
    <x v="4"/>
    <x v="0"/>
    <x v="1"/>
    <n v="119"/>
    <n v="6.8"/>
    <n v="6.8"/>
  </r>
  <r>
    <x v="7"/>
    <d v="2026-03-20T00:00:00"/>
    <s v="Day 2"/>
    <x v="97"/>
    <x v="87"/>
    <x v="70"/>
    <x v="9"/>
    <x v="4"/>
    <x v="0"/>
    <x v="6"/>
    <n v="68"/>
    <n v="2.5"/>
    <n v="2.5"/>
  </r>
  <r>
    <x v="7"/>
    <d v="2026-03-20T00:00:00"/>
    <s v="Day 2"/>
    <x v="98"/>
    <x v="88"/>
    <x v="69"/>
    <x v="9"/>
    <x v="4"/>
    <x v="0"/>
    <x v="1"/>
    <n v="95"/>
    <n v="3.1"/>
    <n v="3.1"/>
  </r>
  <r>
    <x v="7"/>
    <d v="2026-03-20T00:00:00"/>
    <s v="Day 2"/>
    <x v="98"/>
    <x v="88"/>
    <x v="69"/>
    <x v="9"/>
    <x v="4"/>
    <x v="0"/>
    <x v="0"/>
    <n v="113"/>
    <n v="6.6"/>
    <n v="6.6"/>
  </r>
  <r>
    <x v="7"/>
    <d v="2026-03-20T00:00:00"/>
    <s v="Day 2"/>
    <x v="98"/>
    <x v="88"/>
    <x v="69"/>
    <x v="9"/>
    <x v="4"/>
    <x v="0"/>
    <x v="0"/>
    <n v="132"/>
    <n v="11.2"/>
    <n v="11.2"/>
  </r>
  <r>
    <x v="7"/>
    <d v="2026-03-20T00:00:00"/>
    <s v="Day 2"/>
    <x v="165"/>
    <x v="147"/>
    <x v="111"/>
    <x v="9"/>
    <x v="19"/>
    <x v="0"/>
    <x v="1"/>
    <n v="70"/>
    <n v="1.1000000000000001"/>
    <n v="1.1000000000000001"/>
  </r>
  <r>
    <x v="7"/>
    <d v="2026-03-20T00:00:00"/>
    <s v="Day 2"/>
    <x v="165"/>
    <x v="147"/>
    <x v="111"/>
    <x v="9"/>
    <x v="19"/>
    <x v="0"/>
    <x v="0"/>
    <n v="108"/>
    <n v="5.6"/>
    <n v="5.6"/>
  </r>
  <r>
    <x v="7"/>
    <d v="2026-03-20T00:00:00"/>
    <s v="Day 2"/>
    <x v="185"/>
    <x v="103"/>
    <x v="123"/>
    <x v="9"/>
    <x v="19"/>
    <x v="0"/>
    <x v="0"/>
    <n v="138"/>
    <n v="13.1"/>
    <n v="13.1"/>
  </r>
  <r>
    <x v="7"/>
    <d v="2026-03-20T00:00:00"/>
    <s v="Day 2"/>
    <x v="185"/>
    <x v="103"/>
    <x v="123"/>
    <x v="9"/>
    <x v="19"/>
    <x v="0"/>
    <x v="1"/>
    <n v="140"/>
    <n v="12"/>
    <n v="12"/>
  </r>
  <r>
    <x v="7"/>
    <d v="2026-03-20T00:00:00"/>
    <s v="Day 2"/>
    <x v="185"/>
    <x v="103"/>
    <x v="123"/>
    <x v="9"/>
    <x v="19"/>
    <x v="0"/>
    <x v="0"/>
    <n v="94"/>
    <n v="3.5"/>
    <n v="3.5"/>
  </r>
  <r>
    <x v="7"/>
    <d v="2026-03-20T00:00:00"/>
    <s v="Day 2"/>
    <x v="185"/>
    <x v="103"/>
    <x v="123"/>
    <x v="9"/>
    <x v="19"/>
    <x v="0"/>
    <x v="0"/>
    <n v="111"/>
    <n v="6.2"/>
    <n v="6.2"/>
  </r>
  <r>
    <x v="7"/>
    <d v="2026-03-20T00:00:00"/>
    <s v="Day 2"/>
    <x v="111"/>
    <x v="99"/>
    <x v="82"/>
    <x v="0"/>
    <x v="19"/>
    <x v="0"/>
    <x v="3"/>
    <m/>
    <s v=""/>
    <s v=""/>
  </r>
  <r>
    <x v="7"/>
    <d v="2026-03-20T00:00:00"/>
    <s v="Day 2"/>
    <x v="186"/>
    <x v="166"/>
    <x v="124"/>
    <x v="6"/>
    <x v="19"/>
    <x v="0"/>
    <x v="0"/>
    <n v="76"/>
    <n v="1.7"/>
    <n v="1.7"/>
  </r>
  <r>
    <x v="7"/>
    <d v="2026-03-20T00:00:00"/>
    <s v="Day 2"/>
    <x v="164"/>
    <x v="146"/>
    <x v="41"/>
    <x v="0"/>
    <x v="19"/>
    <x v="0"/>
    <x v="0"/>
    <n v="95"/>
    <n v="3.6"/>
    <n v="3.6"/>
  </r>
  <r>
    <x v="7"/>
    <d v="2026-03-20T00:00:00"/>
    <s v="Day 2"/>
    <x v="112"/>
    <x v="100"/>
    <x v="86"/>
    <x v="11"/>
    <x v="19"/>
    <x v="0"/>
    <x v="1"/>
    <n v="125"/>
    <n v="8.1"/>
    <n v="8.1"/>
  </r>
  <r>
    <x v="7"/>
    <d v="2026-03-20T00:00:00"/>
    <s v="Day 2"/>
    <x v="112"/>
    <x v="100"/>
    <x v="86"/>
    <x v="11"/>
    <x v="19"/>
    <x v="0"/>
    <x v="1"/>
    <n v="70"/>
    <n v="1.1000000000000001"/>
    <n v="1.1000000000000001"/>
  </r>
  <r>
    <x v="7"/>
    <d v="2026-03-20T00:00:00"/>
    <s v="Day 2"/>
    <x v="107"/>
    <x v="96"/>
    <x v="82"/>
    <x v="3"/>
    <x v="19"/>
    <x v="0"/>
    <x v="0"/>
    <n v="114"/>
    <n v="6.8"/>
    <n v="6.8"/>
  </r>
  <r>
    <x v="7"/>
    <d v="2026-03-20T00:00:00"/>
    <s v="Day 2"/>
    <x v="107"/>
    <x v="96"/>
    <x v="82"/>
    <x v="3"/>
    <x v="19"/>
    <x v="0"/>
    <x v="0"/>
    <n v="87"/>
    <n v="2.7"/>
    <n v="2.7"/>
  </r>
  <r>
    <x v="7"/>
    <d v="2026-03-20T00:00:00"/>
    <s v="Day 2"/>
    <x v="106"/>
    <x v="95"/>
    <x v="81"/>
    <x v="2"/>
    <x v="19"/>
    <x v="0"/>
    <x v="0"/>
    <n v="145"/>
    <n v="15.5"/>
    <n v="15.5"/>
  </r>
  <r>
    <x v="7"/>
    <d v="2026-03-20T00:00:00"/>
    <s v="Day 2"/>
    <x v="106"/>
    <x v="95"/>
    <x v="81"/>
    <x v="2"/>
    <x v="19"/>
    <x v="0"/>
    <x v="0"/>
    <n v="149"/>
    <n v="17"/>
    <n v="17"/>
  </r>
  <r>
    <x v="7"/>
    <d v="2026-03-20T00:00:00"/>
    <s v="Day 2"/>
    <x v="106"/>
    <x v="95"/>
    <x v="81"/>
    <x v="2"/>
    <x v="19"/>
    <x v="1"/>
    <x v="3"/>
    <n v="70"/>
    <n v="3.6"/>
    <n v="3.6"/>
  </r>
  <r>
    <x v="7"/>
    <d v="2026-03-20T00:00:00"/>
    <s v="Day 2"/>
    <x v="163"/>
    <x v="145"/>
    <x v="110"/>
    <x v="3"/>
    <x v="19"/>
    <x v="0"/>
    <x v="3"/>
    <m/>
    <s v=""/>
    <s v=""/>
  </r>
  <r>
    <x v="7"/>
    <d v="2026-03-20T00:00:00"/>
    <s v="Day 2"/>
    <x v="110"/>
    <x v="98"/>
    <x v="85"/>
    <x v="10"/>
    <x v="19"/>
    <x v="0"/>
    <x v="0"/>
    <n v="148"/>
    <n v="16.600000000000001"/>
    <n v="16.600000000000001"/>
  </r>
  <r>
    <x v="7"/>
    <d v="2026-03-20T00:00:00"/>
    <s v="Day 2"/>
    <x v="110"/>
    <x v="98"/>
    <x v="85"/>
    <x v="10"/>
    <x v="19"/>
    <x v="1"/>
    <x v="3"/>
    <n v="68"/>
    <n v="3.3"/>
    <n v="3.3"/>
  </r>
  <r>
    <x v="7"/>
    <d v="2026-03-20T00:00:00"/>
    <s v="Day 2"/>
    <x v="134"/>
    <x v="120"/>
    <x v="95"/>
    <x v="10"/>
    <x v="19"/>
    <x v="0"/>
    <x v="0"/>
    <n v="99"/>
    <n v="4.2"/>
    <n v="4.2"/>
  </r>
  <r>
    <x v="7"/>
    <d v="2026-03-20T00:00:00"/>
    <s v="Day 2"/>
    <x v="134"/>
    <x v="120"/>
    <x v="95"/>
    <x v="10"/>
    <x v="19"/>
    <x v="0"/>
    <x v="10"/>
    <n v="123"/>
    <n v="23.6"/>
    <n v="23.6"/>
  </r>
  <r>
    <x v="7"/>
    <d v="2026-03-20T00:00:00"/>
    <s v="Day 2"/>
    <x v="134"/>
    <x v="120"/>
    <x v="95"/>
    <x v="10"/>
    <x v="19"/>
    <x v="0"/>
    <x v="0"/>
    <n v="109"/>
    <n v="5.8"/>
    <n v="5.8"/>
  </r>
  <r>
    <x v="7"/>
    <d v="2026-03-20T00:00:00"/>
    <s v="Day 2"/>
    <x v="104"/>
    <x v="93"/>
    <x v="79"/>
    <x v="2"/>
    <x v="19"/>
    <x v="0"/>
    <x v="0"/>
    <n v="123"/>
    <n v="8.8000000000000007"/>
    <n v="8.8000000000000007"/>
  </r>
  <r>
    <x v="7"/>
    <d v="2026-03-20T00:00:00"/>
    <s v="Day 2"/>
    <x v="104"/>
    <x v="93"/>
    <x v="79"/>
    <x v="2"/>
    <x v="19"/>
    <x v="1"/>
    <x v="3"/>
    <n v="65"/>
    <n v="2.8"/>
    <n v="2.8"/>
  </r>
  <r>
    <x v="7"/>
    <d v="2026-03-20T00:00:00"/>
    <s v="Day 2"/>
    <x v="104"/>
    <x v="93"/>
    <x v="79"/>
    <x v="2"/>
    <x v="19"/>
    <x v="1"/>
    <x v="3"/>
    <n v="67"/>
    <n v="3.1"/>
    <n v="3.1"/>
  </r>
  <r>
    <x v="7"/>
    <d v="2026-03-20T00:00:00"/>
    <s v="Day 2"/>
    <x v="104"/>
    <x v="93"/>
    <x v="79"/>
    <x v="2"/>
    <x v="19"/>
    <x v="0"/>
    <x v="0"/>
    <n v="121"/>
    <n v="8.3000000000000007"/>
    <n v="8.3000000000000007"/>
  </r>
  <r>
    <x v="7"/>
    <d v="2026-03-20T00:00:00"/>
    <s v="Day 2"/>
    <x v="162"/>
    <x v="144"/>
    <x v="109"/>
    <x v="4"/>
    <x v="19"/>
    <x v="0"/>
    <x v="0"/>
    <n v="138"/>
    <n v="13.1"/>
    <n v="13.1"/>
  </r>
  <r>
    <x v="7"/>
    <d v="2026-03-20T00:00:00"/>
    <s v="Day 2"/>
    <x v="119"/>
    <x v="107"/>
    <x v="91"/>
    <x v="4"/>
    <x v="7"/>
    <x v="0"/>
    <x v="0"/>
    <n v="154"/>
    <n v="19.100000000000001"/>
    <n v="19.100000000000001"/>
  </r>
  <r>
    <x v="7"/>
    <d v="2026-03-20T00:00:00"/>
    <s v="Day 2"/>
    <x v="119"/>
    <x v="107"/>
    <x v="91"/>
    <x v="4"/>
    <x v="7"/>
    <x v="0"/>
    <x v="0"/>
    <n v="114"/>
    <n v="6.8"/>
    <n v="6.8"/>
  </r>
  <r>
    <x v="7"/>
    <d v="2026-03-20T00:00:00"/>
    <s v="Day 2"/>
    <x v="119"/>
    <x v="107"/>
    <x v="91"/>
    <x v="4"/>
    <x v="7"/>
    <x v="0"/>
    <x v="0"/>
    <n v="149"/>
    <n v="17"/>
    <n v="17"/>
  </r>
  <r>
    <x v="7"/>
    <d v="2026-03-20T00:00:00"/>
    <s v="Day 2"/>
    <x v="119"/>
    <x v="107"/>
    <x v="91"/>
    <x v="4"/>
    <x v="7"/>
    <x v="0"/>
    <x v="0"/>
    <n v="141"/>
    <n v="14.1"/>
    <n v="14.1"/>
  </r>
  <r>
    <x v="7"/>
    <d v="2026-03-20T00:00:00"/>
    <s v="Day 2"/>
    <x v="119"/>
    <x v="107"/>
    <x v="91"/>
    <x v="4"/>
    <x v="7"/>
    <x v="0"/>
    <x v="0"/>
    <n v="119"/>
    <n v="7.9"/>
    <n v="7.9"/>
  </r>
  <r>
    <x v="7"/>
    <d v="2026-03-20T00:00:00"/>
    <s v="Day 2"/>
    <x v="120"/>
    <x v="108"/>
    <x v="88"/>
    <x v="4"/>
    <x v="7"/>
    <x v="0"/>
    <x v="0"/>
    <n v="142"/>
    <n v="14.4"/>
    <n v="14.4"/>
  </r>
  <r>
    <x v="7"/>
    <d v="2026-03-20T00:00:00"/>
    <s v="Day 2"/>
    <x v="120"/>
    <x v="108"/>
    <x v="88"/>
    <x v="4"/>
    <x v="7"/>
    <x v="0"/>
    <x v="0"/>
    <n v="118"/>
    <n v="7.6"/>
    <n v="7.6"/>
  </r>
  <r>
    <x v="7"/>
    <d v="2026-03-20T00:00:00"/>
    <s v="Day 2"/>
    <x v="120"/>
    <x v="108"/>
    <x v="88"/>
    <x v="4"/>
    <x v="7"/>
    <x v="0"/>
    <x v="0"/>
    <n v="120"/>
    <n v="8.1"/>
    <n v="8.1"/>
  </r>
  <r>
    <x v="7"/>
    <d v="2026-03-20T00:00:00"/>
    <s v="Day 2"/>
    <x v="122"/>
    <x v="109"/>
    <x v="50"/>
    <x v="4"/>
    <x v="7"/>
    <x v="0"/>
    <x v="0"/>
    <n v="144"/>
    <n v="15.1"/>
    <n v="15.1"/>
  </r>
  <r>
    <x v="7"/>
    <d v="2026-03-20T00:00:00"/>
    <s v="Day 2"/>
    <x v="122"/>
    <x v="109"/>
    <x v="50"/>
    <x v="4"/>
    <x v="7"/>
    <x v="0"/>
    <x v="0"/>
    <n v="129"/>
    <n v="10.4"/>
    <n v="10.4"/>
  </r>
  <r>
    <x v="7"/>
    <d v="2026-03-20T00:00:00"/>
    <s v="Day 2"/>
    <x v="122"/>
    <x v="109"/>
    <x v="50"/>
    <x v="4"/>
    <x v="7"/>
    <x v="0"/>
    <x v="0"/>
    <n v="156"/>
    <n v="19.899999999999999"/>
    <n v="19.899999999999999"/>
  </r>
  <r>
    <x v="7"/>
    <d v="2026-03-20T00:00:00"/>
    <s v="Day 2"/>
    <x v="125"/>
    <x v="112"/>
    <x v="92"/>
    <x v="4"/>
    <x v="7"/>
    <x v="0"/>
    <x v="0"/>
    <n v="125"/>
    <n v="9.3000000000000007"/>
    <n v="9.3000000000000007"/>
  </r>
  <r>
    <x v="7"/>
    <d v="2026-03-20T00:00:00"/>
    <s v="Day 2"/>
    <x v="125"/>
    <x v="112"/>
    <x v="92"/>
    <x v="4"/>
    <x v="7"/>
    <x v="0"/>
    <x v="0"/>
    <n v="116"/>
    <n v="7.2"/>
    <n v="7.2"/>
  </r>
  <r>
    <x v="7"/>
    <d v="2026-03-20T00:00:00"/>
    <s v="Day 2"/>
    <x v="125"/>
    <x v="112"/>
    <x v="92"/>
    <x v="4"/>
    <x v="7"/>
    <x v="0"/>
    <x v="0"/>
    <n v="131"/>
    <n v="10.9"/>
    <n v="10.9"/>
  </r>
  <r>
    <x v="7"/>
    <d v="2026-03-20T00:00:00"/>
    <s v="Day 2"/>
    <x v="125"/>
    <x v="112"/>
    <x v="92"/>
    <x v="4"/>
    <x v="7"/>
    <x v="0"/>
    <x v="0"/>
    <n v="144"/>
    <n v="15.1"/>
    <n v="15.1"/>
  </r>
  <r>
    <x v="7"/>
    <d v="2026-03-20T00:00:00"/>
    <s v="Day 2"/>
    <x v="125"/>
    <x v="112"/>
    <x v="92"/>
    <x v="4"/>
    <x v="7"/>
    <x v="0"/>
    <x v="0"/>
    <n v="148"/>
    <n v="16.600000000000001"/>
    <n v="16.600000000000001"/>
  </r>
  <r>
    <x v="7"/>
    <d v="2026-03-20T00:00:00"/>
    <s v="Day 2"/>
    <x v="125"/>
    <x v="112"/>
    <x v="92"/>
    <x v="4"/>
    <x v="7"/>
    <x v="0"/>
    <x v="0"/>
    <n v="123"/>
    <n v="8.8000000000000007"/>
    <n v="8.8000000000000007"/>
  </r>
  <r>
    <x v="7"/>
    <d v="2026-03-20T00:00:00"/>
    <s v="Day 2"/>
    <x v="125"/>
    <x v="112"/>
    <x v="92"/>
    <x v="4"/>
    <x v="7"/>
    <x v="0"/>
    <x v="0"/>
    <n v="137"/>
    <n v="12.8"/>
    <n v="12.8"/>
  </r>
  <r>
    <x v="7"/>
    <d v="2026-03-20T00:00:00"/>
    <s v="Day 2"/>
    <x v="126"/>
    <x v="113"/>
    <x v="89"/>
    <x v="2"/>
    <x v="7"/>
    <x v="0"/>
    <x v="0"/>
    <n v="145"/>
    <n v="15.5"/>
    <n v="15.5"/>
  </r>
  <r>
    <x v="7"/>
    <d v="2026-03-20T00:00:00"/>
    <s v="Day 2"/>
    <x v="206"/>
    <x v="177"/>
    <x v="133"/>
    <x v="10"/>
    <x v="7"/>
    <x v="0"/>
    <x v="2"/>
    <n v="76"/>
    <n v="1.6"/>
    <n v="1.6"/>
  </r>
  <r>
    <x v="7"/>
    <d v="2026-03-20T00:00:00"/>
    <s v="Day 2"/>
    <x v="206"/>
    <x v="177"/>
    <x v="133"/>
    <x v="10"/>
    <x v="7"/>
    <x v="1"/>
    <x v="3"/>
    <n v="54"/>
    <n v="1.6"/>
    <n v="1.6"/>
  </r>
  <r>
    <x v="7"/>
    <d v="2026-03-20T00:00:00"/>
    <s v="Day 2"/>
    <x v="121"/>
    <x v="22"/>
    <x v="88"/>
    <x v="2"/>
    <x v="7"/>
    <x v="0"/>
    <x v="3"/>
    <m/>
    <s v=""/>
    <s v=""/>
  </r>
  <r>
    <x v="7"/>
    <d v="2026-03-20T00:00:00"/>
    <s v="Day 2"/>
    <x v="116"/>
    <x v="104"/>
    <x v="88"/>
    <x v="9"/>
    <x v="7"/>
    <x v="0"/>
    <x v="0"/>
    <n v="107"/>
    <n v="5.5"/>
    <n v="5.5"/>
  </r>
  <r>
    <x v="7"/>
    <d v="2026-03-20T00:00:00"/>
    <s v="Day 2"/>
    <x v="116"/>
    <x v="104"/>
    <x v="88"/>
    <x v="9"/>
    <x v="7"/>
    <x v="0"/>
    <x v="0"/>
    <n v="110"/>
    <n v="6"/>
    <n v="6"/>
  </r>
  <r>
    <x v="7"/>
    <d v="2026-03-20T00:00:00"/>
    <s v="Day 2"/>
    <x v="116"/>
    <x v="104"/>
    <x v="88"/>
    <x v="9"/>
    <x v="7"/>
    <x v="0"/>
    <x v="1"/>
    <n v="83"/>
    <n v="1.9"/>
    <n v="1.9"/>
  </r>
  <r>
    <x v="7"/>
    <d v="2026-03-20T00:00:00"/>
    <s v="Day 2"/>
    <x v="116"/>
    <x v="104"/>
    <x v="88"/>
    <x v="9"/>
    <x v="7"/>
    <x v="0"/>
    <x v="14"/>
    <n v="68"/>
    <n v="1.1000000000000001"/>
    <n v="1.1000000000000001"/>
  </r>
  <r>
    <x v="7"/>
    <d v="2026-03-20T00:00:00"/>
    <s v="Day 2"/>
    <x v="116"/>
    <x v="104"/>
    <x v="88"/>
    <x v="9"/>
    <x v="7"/>
    <x v="0"/>
    <x v="0"/>
    <n v="94"/>
    <n v="3.5"/>
    <n v="3.5"/>
  </r>
  <r>
    <x v="7"/>
    <d v="2026-03-20T00:00:00"/>
    <s v="Day 2"/>
    <x v="115"/>
    <x v="103"/>
    <x v="62"/>
    <x v="9"/>
    <x v="7"/>
    <x v="0"/>
    <x v="0"/>
    <n v="91"/>
    <n v="3.1"/>
    <n v="3.1"/>
  </r>
  <r>
    <x v="7"/>
    <d v="2026-03-20T00:00:00"/>
    <s v="Day 2"/>
    <x v="115"/>
    <x v="103"/>
    <x v="62"/>
    <x v="9"/>
    <x v="7"/>
    <x v="0"/>
    <x v="0"/>
    <n v="117"/>
    <n v="7.4"/>
    <n v="7.4"/>
  </r>
  <r>
    <x v="7"/>
    <d v="2026-03-20T00:00:00"/>
    <s v="Day 2"/>
    <x v="115"/>
    <x v="103"/>
    <x v="62"/>
    <x v="9"/>
    <x v="7"/>
    <x v="0"/>
    <x v="0"/>
    <n v="109"/>
    <n v="5.8"/>
    <n v="5.8"/>
  </r>
  <r>
    <x v="7"/>
    <d v="2026-03-20T00:00:00"/>
    <s v="Day 2"/>
    <x v="115"/>
    <x v="103"/>
    <x v="62"/>
    <x v="9"/>
    <x v="7"/>
    <x v="0"/>
    <x v="0"/>
    <n v="121"/>
    <n v="8.3000000000000007"/>
    <n v="8.3000000000000007"/>
  </r>
  <r>
    <x v="8"/>
    <d v="2026-03-21T00:00:00"/>
    <s v="Day 3"/>
    <x v="129"/>
    <x v="115"/>
    <x v="93"/>
    <x v="2"/>
    <x v="1"/>
    <x v="0"/>
    <x v="10"/>
    <n v="105"/>
    <n v="14.1"/>
    <n v="14.1"/>
  </r>
  <r>
    <x v="8"/>
    <d v="2026-03-21T00:00:00"/>
    <s v="Day 3"/>
    <x v="173"/>
    <x v="155"/>
    <x v="115"/>
    <x v="2"/>
    <x v="1"/>
    <x v="0"/>
    <x v="2"/>
    <n v="83"/>
    <n v="2.1"/>
    <n v="2.1"/>
  </r>
  <r>
    <x v="8"/>
    <d v="2026-03-21T00:00:00"/>
    <s v="Day 3"/>
    <x v="130"/>
    <x v="116"/>
    <x v="65"/>
    <x v="2"/>
    <x v="1"/>
    <x v="1"/>
    <x v="3"/>
    <n v="57"/>
    <n v="1.9"/>
    <n v="1.9"/>
  </r>
  <r>
    <x v="8"/>
    <d v="2026-03-21T00:00:00"/>
    <s v="Day 3"/>
    <x v="174"/>
    <x v="156"/>
    <x v="116"/>
    <x v="9"/>
    <x v="1"/>
    <x v="1"/>
    <x v="3"/>
    <n v="60"/>
    <n v="2.2000000000000002"/>
    <n v="2.2000000000000002"/>
  </r>
  <r>
    <x v="8"/>
    <d v="2026-03-21T00:00:00"/>
    <s v="Day 3"/>
    <x v="133"/>
    <x v="119"/>
    <x v="41"/>
    <x v="3"/>
    <x v="1"/>
    <x v="0"/>
    <x v="3"/>
    <m/>
    <s v=""/>
    <s v=""/>
  </r>
  <r>
    <x v="8"/>
    <d v="2026-03-21T00:00:00"/>
    <s v="Day 3"/>
    <x v="3"/>
    <x v="3"/>
    <x v="3"/>
    <x v="2"/>
    <x v="1"/>
    <x v="0"/>
    <x v="3"/>
    <m/>
    <s v=""/>
    <s v=""/>
  </r>
  <r>
    <x v="8"/>
    <d v="2026-03-21T00:00:00"/>
    <s v="Day 3"/>
    <x v="171"/>
    <x v="153"/>
    <x v="96"/>
    <x v="3"/>
    <x v="1"/>
    <x v="0"/>
    <x v="3"/>
    <m/>
    <s v=""/>
    <s v=""/>
  </r>
  <r>
    <x v="8"/>
    <d v="2026-03-21T00:00:00"/>
    <s v="Day 3"/>
    <x v="1"/>
    <x v="1"/>
    <x v="1"/>
    <x v="1"/>
    <x v="1"/>
    <x v="0"/>
    <x v="3"/>
    <m/>
    <s v=""/>
    <s v=""/>
  </r>
  <r>
    <x v="8"/>
    <d v="2026-03-21T00:00:00"/>
    <s v="Day 3"/>
    <x v="172"/>
    <x v="154"/>
    <x v="24"/>
    <x v="5"/>
    <x v="1"/>
    <x v="0"/>
    <x v="3"/>
    <m/>
    <s v=""/>
    <s v=""/>
  </r>
  <r>
    <x v="8"/>
    <d v="2026-03-21T00:00:00"/>
    <s v="Day 3"/>
    <x v="175"/>
    <x v="157"/>
    <x v="94"/>
    <x v="9"/>
    <x v="1"/>
    <x v="0"/>
    <x v="3"/>
    <m/>
    <s v=""/>
    <s v=""/>
  </r>
  <r>
    <x v="8"/>
    <d v="2026-03-21T00:00:00"/>
    <s v="Day 3"/>
    <x v="177"/>
    <x v="159"/>
    <x v="118"/>
    <x v="4"/>
    <x v="2"/>
    <x v="0"/>
    <x v="0"/>
    <n v="159"/>
    <n v="21.3"/>
    <n v="21.3"/>
  </r>
  <r>
    <x v="8"/>
    <d v="2026-03-21T00:00:00"/>
    <s v="Day 3"/>
    <x v="176"/>
    <x v="158"/>
    <x v="117"/>
    <x v="4"/>
    <x v="2"/>
    <x v="0"/>
    <x v="10"/>
    <n v="160"/>
    <n v="56"/>
    <n v="56"/>
  </r>
  <r>
    <x v="8"/>
    <d v="2026-03-21T00:00:00"/>
    <s v="Day 3"/>
    <x v="176"/>
    <x v="158"/>
    <x v="117"/>
    <x v="4"/>
    <x v="2"/>
    <x v="1"/>
    <x v="3"/>
    <n v="48"/>
    <n v="1.1000000000000001"/>
    <n v="1.1000000000000001"/>
  </r>
  <r>
    <x v="8"/>
    <d v="2026-03-21T00:00:00"/>
    <s v="Day 3"/>
    <x v="7"/>
    <x v="7"/>
    <x v="6"/>
    <x v="5"/>
    <x v="2"/>
    <x v="1"/>
    <x v="3"/>
    <n v="55"/>
    <n v="1.7"/>
    <n v="1.7"/>
  </r>
  <r>
    <x v="8"/>
    <d v="2026-03-21T00:00:00"/>
    <s v="Day 3"/>
    <x v="12"/>
    <x v="12"/>
    <x v="6"/>
    <x v="0"/>
    <x v="2"/>
    <x v="0"/>
    <x v="2"/>
    <n v="76"/>
    <n v="1.6"/>
    <n v="1.6"/>
  </r>
  <r>
    <x v="8"/>
    <d v="2026-03-21T00:00:00"/>
    <s v="Day 3"/>
    <x v="9"/>
    <x v="9"/>
    <x v="8"/>
    <x v="4"/>
    <x v="2"/>
    <x v="0"/>
    <x v="3"/>
    <m/>
    <s v=""/>
    <s v=""/>
  </r>
  <r>
    <x v="8"/>
    <d v="2026-03-21T00:00:00"/>
    <s v="Day 3"/>
    <x v="5"/>
    <x v="5"/>
    <x v="4"/>
    <x v="4"/>
    <x v="2"/>
    <x v="0"/>
    <x v="3"/>
    <m/>
    <s v=""/>
    <s v=""/>
  </r>
  <r>
    <x v="8"/>
    <d v="2026-03-21T00:00:00"/>
    <s v="Day 3"/>
    <x v="8"/>
    <x v="8"/>
    <x v="7"/>
    <x v="3"/>
    <x v="2"/>
    <x v="0"/>
    <x v="3"/>
    <m/>
    <s v=""/>
    <s v=""/>
  </r>
  <r>
    <x v="8"/>
    <d v="2026-03-21T00:00:00"/>
    <s v="Day 3"/>
    <x v="13"/>
    <x v="13"/>
    <x v="6"/>
    <x v="4"/>
    <x v="2"/>
    <x v="0"/>
    <x v="3"/>
    <m/>
    <s v=""/>
    <s v=""/>
  </r>
  <r>
    <x v="8"/>
    <d v="2026-03-21T00:00:00"/>
    <s v="Day 3"/>
    <x v="178"/>
    <x v="160"/>
    <x v="7"/>
    <x v="11"/>
    <x v="2"/>
    <x v="0"/>
    <x v="3"/>
    <m/>
    <s v=""/>
    <s v=""/>
  </r>
  <r>
    <x v="8"/>
    <d v="2026-03-21T00:00:00"/>
    <s v="Day 3"/>
    <x v="188"/>
    <x v="147"/>
    <x v="125"/>
    <x v="4"/>
    <x v="6"/>
    <x v="0"/>
    <x v="10"/>
    <n v="119"/>
    <n v="21.2"/>
    <n v="21.2"/>
  </r>
  <r>
    <x v="8"/>
    <d v="2026-03-21T00:00:00"/>
    <s v="Day 3"/>
    <x v="19"/>
    <x v="19"/>
    <x v="15"/>
    <x v="5"/>
    <x v="6"/>
    <x v="0"/>
    <x v="0"/>
    <n v="103"/>
    <n v="4.8"/>
    <n v="4.8"/>
  </r>
  <r>
    <x v="8"/>
    <d v="2026-03-21T00:00:00"/>
    <s v="Day 3"/>
    <x v="190"/>
    <x v="168"/>
    <x v="126"/>
    <x v="4"/>
    <x v="6"/>
    <x v="0"/>
    <x v="2"/>
    <n v="71"/>
    <n v="1.3"/>
    <n v="1.3"/>
  </r>
  <r>
    <x v="8"/>
    <d v="2026-03-21T00:00:00"/>
    <s v="Day 3"/>
    <x v="37"/>
    <x v="22"/>
    <x v="29"/>
    <x v="2"/>
    <x v="6"/>
    <x v="0"/>
    <x v="3"/>
    <m/>
    <s v=""/>
    <s v=""/>
  </r>
  <r>
    <x v="8"/>
    <d v="2026-03-21T00:00:00"/>
    <s v="Day 3"/>
    <x v="15"/>
    <x v="15"/>
    <x v="11"/>
    <x v="7"/>
    <x v="6"/>
    <x v="0"/>
    <x v="3"/>
    <m/>
    <s v=""/>
    <s v=""/>
  </r>
  <r>
    <x v="8"/>
    <d v="2026-03-21T00:00:00"/>
    <s v="Day 3"/>
    <x v="191"/>
    <x v="169"/>
    <x v="18"/>
    <x v="4"/>
    <x v="6"/>
    <x v="0"/>
    <x v="3"/>
    <m/>
    <s v=""/>
    <s v=""/>
  </r>
  <r>
    <x v="8"/>
    <d v="2026-03-21T00:00:00"/>
    <s v="Day 3"/>
    <x v="189"/>
    <x v="34"/>
    <x v="126"/>
    <x v="3"/>
    <x v="6"/>
    <x v="0"/>
    <x v="3"/>
    <m/>
    <s v=""/>
    <s v=""/>
  </r>
  <r>
    <x v="8"/>
    <d v="2026-03-21T00:00:00"/>
    <s v="Day 3"/>
    <x v="28"/>
    <x v="27"/>
    <x v="22"/>
    <x v="2"/>
    <x v="11"/>
    <x v="0"/>
    <x v="0"/>
    <n v="89"/>
    <n v="2.9"/>
    <n v="2.9"/>
  </r>
  <r>
    <x v="8"/>
    <d v="2026-03-21T00:00:00"/>
    <s v="Day 3"/>
    <x v="28"/>
    <x v="27"/>
    <x v="22"/>
    <x v="2"/>
    <x v="11"/>
    <x v="0"/>
    <x v="2"/>
    <n v="75"/>
    <n v="1.5"/>
    <n v="1.5"/>
  </r>
  <r>
    <x v="8"/>
    <d v="2026-03-21T00:00:00"/>
    <s v="Day 3"/>
    <x v="28"/>
    <x v="27"/>
    <x v="22"/>
    <x v="2"/>
    <x v="11"/>
    <x v="0"/>
    <x v="2"/>
    <n v="67"/>
    <n v="1.1000000000000001"/>
    <n v="1.1000000000000001"/>
  </r>
  <r>
    <x v="8"/>
    <d v="2026-03-21T00:00:00"/>
    <s v="Day 3"/>
    <x v="27"/>
    <x v="26"/>
    <x v="20"/>
    <x v="10"/>
    <x v="11"/>
    <x v="1"/>
    <x v="3"/>
    <n v="43"/>
    <n v="0.8"/>
    <n v="0.8"/>
  </r>
  <r>
    <x v="8"/>
    <d v="2026-03-21T00:00:00"/>
    <s v="Day 3"/>
    <x v="31"/>
    <x v="30"/>
    <x v="24"/>
    <x v="4"/>
    <x v="11"/>
    <x v="0"/>
    <x v="0"/>
    <n v="140"/>
    <n v="13.7"/>
    <n v="13.7"/>
  </r>
  <r>
    <x v="8"/>
    <d v="2026-03-21T00:00:00"/>
    <s v="Day 3"/>
    <x v="31"/>
    <x v="30"/>
    <x v="24"/>
    <x v="4"/>
    <x v="11"/>
    <x v="0"/>
    <x v="0"/>
    <n v="96"/>
    <n v="3.8"/>
    <n v="3.8"/>
  </r>
  <r>
    <x v="8"/>
    <d v="2026-03-21T00:00:00"/>
    <s v="Day 3"/>
    <x v="31"/>
    <x v="30"/>
    <x v="24"/>
    <x v="4"/>
    <x v="11"/>
    <x v="0"/>
    <x v="2"/>
    <n v="77"/>
    <n v="1.6"/>
    <n v="1.6"/>
  </r>
  <r>
    <x v="8"/>
    <d v="2026-03-21T00:00:00"/>
    <s v="Day 3"/>
    <x v="25"/>
    <x v="24"/>
    <x v="20"/>
    <x v="9"/>
    <x v="11"/>
    <x v="0"/>
    <x v="0"/>
    <n v="160"/>
    <n v="21.7"/>
    <n v="21.7"/>
  </r>
  <r>
    <x v="8"/>
    <d v="2026-03-21T00:00:00"/>
    <s v="Day 3"/>
    <x v="25"/>
    <x v="24"/>
    <x v="20"/>
    <x v="9"/>
    <x v="11"/>
    <x v="1"/>
    <x v="3"/>
    <n v="43"/>
    <n v="0.8"/>
    <n v="0.8"/>
  </r>
  <r>
    <x v="8"/>
    <d v="2026-03-21T00:00:00"/>
    <s v="Day 3"/>
    <x v="24"/>
    <x v="23"/>
    <x v="19"/>
    <x v="8"/>
    <x v="11"/>
    <x v="1"/>
    <x v="3"/>
    <n v="48"/>
    <n v="1.1000000000000001"/>
    <n v="1.1000000000000001"/>
  </r>
  <r>
    <x v="8"/>
    <d v="2026-03-21T00:00:00"/>
    <s v="Day 3"/>
    <x v="192"/>
    <x v="43"/>
    <x v="12"/>
    <x v="3"/>
    <x v="11"/>
    <x v="0"/>
    <x v="3"/>
    <m/>
    <s v=""/>
    <s v=""/>
  </r>
  <r>
    <x v="8"/>
    <d v="2026-03-21T00:00:00"/>
    <s v="Day 3"/>
    <x v="30"/>
    <x v="29"/>
    <x v="20"/>
    <x v="2"/>
    <x v="11"/>
    <x v="0"/>
    <x v="3"/>
    <m/>
    <s v=""/>
    <s v=""/>
  </r>
  <r>
    <x v="8"/>
    <d v="2026-03-21T00:00:00"/>
    <s v="Day 3"/>
    <x v="26"/>
    <x v="25"/>
    <x v="21"/>
    <x v="2"/>
    <x v="11"/>
    <x v="0"/>
    <x v="3"/>
    <m/>
    <s v=""/>
    <s v=""/>
  </r>
  <r>
    <x v="8"/>
    <d v="2026-03-21T00:00:00"/>
    <s v="Day 3"/>
    <x v="138"/>
    <x v="22"/>
    <x v="39"/>
    <x v="2"/>
    <x v="11"/>
    <x v="0"/>
    <x v="3"/>
    <m/>
    <s v=""/>
    <s v=""/>
  </r>
  <r>
    <x v="8"/>
    <d v="2026-03-21T00:00:00"/>
    <s v="Day 3"/>
    <x v="36"/>
    <x v="32"/>
    <x v="28"/>
    <x v="4"/>
    <x v="13"/>
    <x v="0"/>
    <x v="10"/>
    <n v="110"/>
    <n v="16.399999999999999"/>
    <n v="16.399999999999999"/>
  </r>
  <r>
    <x v="8"/>
    <d v="2026-03-21T00:00:00"/>
    <s v="Day 3"/>
    <x v="38"/>
    <x v="33"/>
    <x v="30"/>
    <x v="3"/>
    <x v="13"/>
    <x v="0"/>
    <x v="3"/>
    <m/>
    <s v=""/>
    <s v=""/>
  </r>
  <r>
    <x v="8"/>
    <d v="2026-03-21T00:00:00"/>
    <s v="Day 3"/>
    <x v="143"/>
    <x v="127"/>
    <x v="100"/>
    <x v="4"/>
    <x v="13"/>
    <x v="0"/>
    <x v="3"/>
    <m/>
    <s v=""/>
    <s v=""/>
  </r>
  <r>
    <x v="8"/>
    <d v="2026-03-21T00:00:00"/>
    <s v="Day 3"/>
    <x v="196"/>
    <x v="171"/>
    <x v="128"/>
    <x v="4"/>
    <x v="13"/>
    <x v="0"/>
    <x v="3"/>
    <m/>
    <s v=""/>
    <s v=""/>
  </r>
  <r>
    <x v="8"/>
    <d v="2026-03-21T00:00:00"/>
    <s v="Day 3"/>
    <x v="195"/>
    <x v="113"/>
    <x v="127"/>
    <x v="2"/>
    <x v="13"/>
    <x v="0"/>
    <x v="3"/>
    <m/>
    <s v=""/>
    <s v=""/>
  </r>
  <r>
    <x v="8"/>
    <d v="2026-03-21T00:00:00"/>
    <s v="Day 3"/>
    <x v="198"/>
    <x v="115"/>
    <x v="97"/>
    <x v="3"/>
    <x v="13"/>
    <x v="0"/>
    <x v="3"/>
    <m/>
    <s v=""/>
    <s v=""/>
  </r>
  <r>
    <x v="8"/>
    <d v="2026-03-21T00:00:00"/>
    <s v="Day 3"/>
    <x v="197"/>
    <x v="22"/>
    <x v="129"/>
    <x v="4"/>
    <x v="13"/>
    <x v="0"/>
    <x v="3"/>
    <m/>
    <s v=""/>
    <s v=""/>
  </r>
  <r>
    <x v="8"/>
    <d v="2026-03-21T00:00:00"/>
    <s v="Day 3"/>
    <x v="108"/>
    <x v="97"/>
    <x v="83"/>
    <x v="3"/>
    <x v="8"/>
    <x v="0"/>
    <x v="0"/>
    <n v="141"/>
    <n v="14.1"/>
    <n v="14.1"/>
  </r>
  <r>
    <x v="8"/>
    <d v="2026-03-21T00:00:00"/>
    <s v="Day 3"/>
    <x v="108"/>
    <x v="97"/>
    <x v="83"/>
    <x v="3"/>
    <x v="8"/>
    <x v="0"/>
    <x v="0"/>
    <n v="69"/>
    <n v="1.2"/>
    <n v="1.2"/>
  </r>
  <r>
    <x v="8"/>
    <d v="2026-03-21T00:00:00"/>
    <s v="Day 3"/>
    <x v="103"/>
    <x v="92"/>
    <x v="78"/>
    <x v="2"/>
    <x v="8"/>
    <x v="0"/>
    <x v="2"/>
    <n v="68"/>
    <n v="1.1000000000000001"/>
    <n v="1.1000000000000001"/>
  </r>
  <r>
    <x v="8"/>
    <d v="2026-03-21T00:00:00"/>
    <s v="Day 3"/>
    <x v="103"/>
    <x v="92"/>
    <x v="78"/>
    <x v="2"/>
    <x v="8"/>
    <x v="1"/>
    <x v="3"/>
    <n v="52"/>
    <n v="1.4"/>
    <n v="1.4"/>
  </r>
  <r>
    <x v="8"/>
    <d v="2026-03-21T00:00:00"/>
    <s v="Day 3"/>
    <x v="145"/>
    <x v="129"/>
    <x v="101"/>
    <x v="2"/>
    <x v="8"/>
    <x v="0"/>
    <x v="7"/>
    <n v="88"/>
    <n v="12.6"/>
    <n v="12.6"/>
  </r>
  <r>
    <x v="8"/>
    <d v="2026-03-21T00:00:00"/>
    <s v="Day 3"/>
    <x v="145"/>
    <x v="129"/>
    <x v="101"/>
    <x v="2"/>
    <x v="8"/>
    <x v="0"/>
    <x v="0"/>
    <n v="158"/>
    <n v="20.8"/>
    <n v="20.8"/>
  </r>
  <r>
    <x v="8"/>
    <d v="2026-03-21T00:00:00"/>
    <s v="Day 3"/>
    <x v="46"/>
    <x v="40"/>
    <x v="38"/>
    <x v="2"/>
    <x v="8"/>
    <x v="0"/>
    <x v="10"/>
    <n v="121"/>
    <n v="22.4"/>
    <n v="22.4"/>
  </r>
  <r>
    <x v="8"/>
    <d v="2026-03-21T00:00:00"/>
    <s v="Day 3"/>
    <x v="144"/>
    <x v="128"/>
    <x v="34"/>
    <x v="2"/>
    <x v="8"/>
    <x v="0"/>
    <x v="2"/>
    <n v="79"/>
    <n v="1.8"/>
    <n v="1.8"/>
  </r>
  <r>
    <x v="8"/>
    <d v="2026-03-21T00:00:00"/>
    <s v="Day 3"/>
    <x v="144"/>
    <x v="128"/>
    <x v="34"/>
    <x v="2"/>
    <x v="8"/>
    <x v="0"/>
    <x v="2"/>
    <n v="80"/>
    <n v="1.8"/>
    <n v="1.8"/>
  </r>
  <r>
    <x v="8"/>
    <d v="2026-03-21T00:00:00"/>
    <s v="Day 3"/>
    <x v="146"/>
    <x v="130"/>
    <x v="36"/>
    <x v="9"/>
    <x v="8"/>
    <x v="0"/>
    <x v="2"/>
    <n v="70"/>
    <n v="1.2"/>
    <n v="1.2"/>
  </r>
  <r>
    <x v="8"/>
    <d v="2026-03-21T00:00:00"/>
    <s v="Day 3"/>
    <x v="187"/>
    <x v="167"/>
    <x v="34"/>
    <x v="9"/>
    <x v="8"/>
    <x v="1"/>
    <x v="3"/>
    <n v="40"/>
    <n v="0.7"/>
    <n v="0.7"/>
  </r>
  <r>
    <x v="8"/>
    <d v="2026-03-21T00:00:00"/>
    <s v="Day 3"/>
    <x v="48"/>
    <x v="41"/>
    <x v="36"/>
    <x v="2"/>
    <x v="8"/>
    <x v="0"/>
    <x v="3"/>
    <m/>
    <s v=""/>
    <s v=""/>
  </r>
  <r>
    <x v="8"/>
    <d v="2026-03-21T00:00:00"/>
    <s v="Day 3"/>
    <x v="44"/>
    <x v="38"/>
    <x v="36"/>
    <x v="2"/>
    <x v="8"/>
    <x v="0"/>
    <x v="3"/>
    <m/>
    <s v=""/>
    <s v=""/>
  </r>
  <r>
    <x v="8"/>
    <d v="2026-03-21T00:00:00"/>
    <s v="Day 3"/>
    <x v="80"/>
    <x v="71"/>
    <x v="63"/>
    <x v="4"/>
    <x v="10"/>
    <x v="0"/>
    <x v="0"/>
    <n v="150"/>
    <n v="17.399999999999999"/>
    <n v="17.399999999999999"/>
  </r>
  <r>
    <x v="8"/>
    <d v="2026-03-21T00:00:00"/>
    <s v="Day 3"/>
    <x v="199"/>
    <x v="172"/>
    <x v="87"/>
    <x v="2"/>
    <x v="10"/>
    <x v="0"/>
    <x v="0"/>
    <n v="97"/>
    <n v="3.9"/>
    <n v="3.9"/>
  </r>
  <r>
    <x v="8"/>
    <d v="2026-03-21T00:00:00"/>
    <s v="Day 3"/>
    <x v="113"/>
    <x v="101"/>
    <x v="87"/>
    <x v="1"/>
    <x v="10"/>
    <x v="0"/>
    <x v="7"/>
    <n v="90"/>
    <n v="13.5"/>
    <n v="13.5"/>
  </r>
  <r>
    <x v="8"/>
    <d v="2026-03-21T00:00:00"/>
    <s v="Day 3"/>
    <x v="53"/>
    <x v="46"/>
    <x v="44"/>
    <x v="2"/>
    <x v="10"/>
    <x v="1"/>
    <x v="3"/>
    <n v="43"/>
    <n v="0.8"/>
    <n v="0.8"/>
  </r>
  <r>
    <x v="8"/>
    <d v="2026-03-21T00:00:00"/>
    <s v="Day 3"/>
    <x v="53"/>
    <x v="46"/>
    <x v="44"/>
    <x v="2"/>
    <x v="10"/>
    <x v="0"/>
    <x v="0"/>
    <n v="151"/>
    <n v="17.8"/>
    <n v="17.8"/>
  </r>
  <r>
    <x v="8"/>
    <d v="2026-03-21T00:00:00"/>
    <s v="Day 3"/>
    <x v="53"/>
    <x v="46"/>
    <x v="44"/>
    <x v="2"/>
    <x v="10"/>
    <x v="0"/>
    <x v="0"/>
    <n v="152"/>
    <n v="18.2"/>
    <n v="18.2"/>
  </r>
  <r>
    <x v="8"/>
    <d v="2026-03-21T00:00:00"/>
    <s v="Day 3"/>
    <x v="200"/>
    <x v="173"/>
    <x v="130"/>
    <x v="4"/>
    <x v="10"/>
    <x v="0"/>
    <x v="10"/>
    <n v="115"/>
    <n v="19"/>
    <n v="19"/>
  </r>
  <r>
    <x v="8"/>
    <d v="2026-03-21T00:00:00"/>
    <s v="Day 3"/>
    <x v="200"/>
    <x v="173"/>
    <x v="130"/>
    <x v="4"/>
    <x v="10"/>
    <x v="0"/>
    <x v="10"/>
    <n v="110"/>
    <n v="16.399999999999999"/>
    <n v="16.399999999999999"/>
  </r>
  <r>
    <x v="8"/>
    <d v="2026-03-21T00:00:00"/>
    <s v="Day 3"/>
    <x v="54"/>
    <x v="47"/>
    <x v="45"/>
    <x v="4"/>
    <x v="10"/>
    <x v="0"/>
    <x v="0"/>
    <n v="138"/>
    <n v="13.1"/>
    <n v="13.1"/>
  </r>
  <r>
    <x v="8"/>
    <d v="2026-03-21T00:00:00"/>
    <s v="Day 3"/>
    <x v="54"/>
    <x v="47"/>
    <x v="45"/>
    <x v="4"/>
    <x v="10"/>
    <x v="0"/>
    <x v="0"/>
    <n v="89"/>
    <n v="2.9"/>
    <n v="2.9"/>
  </r>
  <r>
    <x v="8"/>
    <d v="2026-03-21T00:00:00"/>
    <s v="Day 3"/>
    <x v="54"/>
    <x v="47"/>
    <x v="45"/>
    <x v="4"/>
    <x v="10"/>
    <x v="0"/>
    <x v="10"/>
    <n v="112"/>
    <n v="17.399999999999999"/>
    <n v="17.399999999999999"/>
  </r>
  <r>
    <x v="8"/>
    <d v="2026-03-21T00:00:00"/>
    <s v="Day 3"/>
    <x v="57"/>
    <x v="50"/>
    <x v="46"/>
    <x v="11"/>
    <x v="10"/>
    <x v="1"/>
    <x v="3"/>
    <n v="69"/>
    <n v="3.4"/>
    <n v="3.4"/>
  </r>
  <r>
    <x v="8"/>
    <d v="2026-03-21T00:00:00"/>
    <s v="Day 3"/>
    <x v="57"/>
    <x v="50"/>
    <x v="46"/>
    <x v="11"/>
    <x v="10"/>
    <x v="0"/>
    <x v="0"/>
    <n v="159"/>
    <n v="21.3"/>
    <n v="21.3"/>
  </r>
  <r>
    <x v="8"/>
    <d v="2026-03-21T00:00:00"/>
    <s v="Day 3"/>
    <x v="56"/>
    <x v="49"/>
    <x v="43"/>
    <x v="0"/>
    <x v="10"/>
    <x v="0"/>
    <x v="2"/>
    <n v="84"/>
    <n v="2.2000000000000002"/>
    <n v="2.2000000000000002"/>
  </r>
  <r>
    <x v="8"/>
    <d v="2026-03-21T00:00:00"/>
    <s v="Day 3"/>
    <x v="49"/>
    <x v="42"/>
    <x v="40"/>
    <x v="4"/>
    <x v="10"/>
    <x v="0"/>
    <x v="3"/>
    <m/>
    <s v=""/>
    <s v=""/>
  </r>
  <r>
    <x v="8"/>
    <d v="2026-03-21T00:00:00"/>
    <s v="Day 3"/>
    <x v="55"/>
    <x v="48"/>
    <x v="43"/>
    <x v="3"/>
    <x v="10"/>
    <x v="0"/>
    <x v="3"/>
    <m/>
    <s v=""/>
    <s v=""/>
  </r>
  <r>
    <x v="8"/>
    <d v="2026-03-21T00:00:00"/>
    <s v="Day 3"/>
    <x v="141"/>
    <x v="126"/>
    <x v="98"/>
    <x v="6"/>
    <x v="10"/>
    <x v="0"/>
    <x v="3"/>
    <m/>
    <s v=""/>
    <s v=""/>
  </r>
  <r>
    <x v="8"/>
    <d v="2026-03-21T00:00:00"/>
    <s v="Day 3"/>
    <x v="63"/>
    <x v="56"/>
    <x v="50"/>
    <x v="2"/>
    <x v="14"/>
    <x v="1"/>
    <x v="3"/>
    <n v="59"/>
    <n v="2.1"/>
    <n v="2.1"/>
  </r>
  <r>
    <x v="8"/>
    <d v="2026-03-21T00:00:00"/>
    <s v="Day 3"/>
    <x v="182"/>
    <x v="163"/>
    <x v="122"/>
    <x v="3"/>
    <x v="14"/>
    <x v="0"/>
    <x v="0"/>
    <n v="159"/>
    <n v="21.3"/>
    <n v="21.3"/>
  </r>
  <r>
    <x v="8"/>
    <d v="2026-03-21T00:00:00"/>
    <s v="Day 3"/>
    <x v="182"/>
    <x v="163"/>
    <x v="122"/>
    <x v="3"/>
    <x v="14"/>
    <x v="1"/>
    <x v="3"/>
    <n v="48"/>
    <n v="1.1000000000000001"/>
    <n v="1.1000000000000001"/>
  </r>
  <r>
    <x v="8"/>
    <d v="2026-03-21T00:00:00"/>
    <s v="Day 3"/>
    <x v="67"/>
    <x v="59"/>
    <x v="48"/>
    <x v="2"/>
    <x v="14"/>
    <x v="1"/>
    <x v="3"/>
    <n v="52"/>
    <n v="1.4"/>
    <n v="1.4"/>
  </r>
  <r>
    <x v="8"/>
    <d v="2026-03-21T00:00:00"/>
    <s v="Day 3"/>
    <x v="67"/>
    <x v="59"/>
    <x v="48"/>
    <x v="2"/>
    <x v="14"/>
    <x v="1"/>
    <x v="3"/>
    <n v="56"/>
    <n v="1.8"/>
    <n v="1.8"/>
  </r>
  <r>
    <x v="8"/>
    <d v="2026-03-21T00:00:00"/>
    <s v="Day 3"/>
    <x v="183"/>
    <x v="164"/>
    <x v="122"/>
    <x v="9"/>
    <x v="14"/>
    <x v="0"/>
    <x v="2"/>
    <n v="90"/>
    <n v="2.7"/>
    <n v="2.7"/>
  </r>
  <r>
    <x v="8"/>
    <d v="2026-03-21T00:00:00"/>
    <s v="Day 3"/>
    <x v="183"/>
    <x v="164"/>
    <x v="122"/>
    <x v="9"/>
    <x v="14"/>
    <x v="1"/>
    <x v="3"/>
    <n v="40"/>
    <n v="0.7"/>
    <n v="0.7"/>
  </r>
  <r>
    <x v="8"/>
    <d v="2026-03-21T00:00:00"/>
    <s v="Day 3"/>
    <x v="59"/>
    <x v="52"/>
    <x v="48"/>
    <x v="9"/>
    <x v="14"/>
    <x v="1"/>
    <x v="3"/>
    <n v="41"/>
    <n v="0.7"/>
    <n v="0.7"/>
  </r>
  <r>
    <x v="8"/>
    <d v="2026-03-21T00:00:00"/>
    <s v="Day 3"/>
    <x v="59"/>
    <x v="52"/>
    <x v="48"/>
    <x v="9"/>
    <x v="14"/>
    <x v="1"/>
    <x v="3"/>
    <n v="45"/>
    <n v="0.9"/>
    <n v="0.9"/>
  </r>
  <r>
    <x v="8"/>
    <d v="2026-03-21T00:00:00"/>
    <s v="Day 3"/>
    <x v="59"/>
    <x v="52"/>
    <x v="48"/>
    <x v="9"/>
    <x v="14"/>
    <x v="1"/>
    <x v="3"/>
    <n v="40"/>
    <n v="0.7"/>
    <n v="0.7"/>
  </r>
  <r>
    <x v="8"/>
    <d v="2026-03-21T00:00:00"/>
    <s v="Day 3"/>
    <x v="59"/>
    <x v="52"/>
    <x v="48"/>
    <x v="9"/>
    <x v="14"/>
    <x v="0"/>
    <x v="2"/>
    <n v="73"/>
    <n v="1.4"/>
    <n v="1.4"/>
  </r>
  <r>
    <x v="8"/>
    <d v="2026-03-21T00:00:00"/>
    <s v="Day 3"/>
    <x v="184"/>
    <x v="165"/>
    <x v="39"/>
    <x v="9"/>
    <x v="14"/>
    <x v="1"/>
    <x v="3"/>
    <n v="41"/>
    <n v="0.7"/>
    <n v="0.7"/>
  </r>
  <r>
    <x v="8"/>
    <d v="2026-03-21T00:00:00"/>
    <s v="Day 3"/>
    <x v="181"/>
    <x v="162"/>
    <x v="121"/>
    <x v="4"/>
    <x v="14"/>
    <x v="0"/>
    <x v="3"/>
    <m/>
    <s v=""/>
    <s v=""/>
  </r>
  <r>
    <x v="8"/>
    <d v="2026-03-21T00:00:00"/>
    <s v="Day 3"/>
    <x v="66"/>
    <x v="58"/>
    <x v="53"/>
    <x v="2"/>
    <x v="14"/>
    <x v="0"/>
    <x v="3"/>
    <m/>
    <s v=""/>
    <s v=""/>
  </r>
  <r>
    <x v="8"/>
    <d v="2026-03-21T00:00:00"/>
    <s v="Day 3"/>
    <x v="180"/>
    <x v="161"/>
    <x v="120"/>
    <x v="4"/>
    <x v="14"/>
    <x v="0"/>
    <x v="3"/>
    <m/>
    <s v=""/>
    <s v=""/>
  </r>
  <r>
    <x v="8"/>
    <d v="2026-03-21T00:00:00"/>
    <s v="Day 3"/>
    <x v="179"/>
    <x v="71"/>
    <x v="119"/>
    <x v="4"/>
    <x v="14"/>
    <x v="0"/>
    <x v="3"/>
    <m/>
    <s v=""/>
    <s v=""/>
  </r>
  <r>
    <x v="8"/>
    <d v="2026-03-21T00:00:00"/>
    <s v="Day 3"/>
    <x v="68"/>
    <x v="60"/>
    <x v="54"/>
    <x v="1"/>
    <x v="9"/>
    <x v="1"/>
    <x v="3"/>
    <n v="54"/>
    <n v="1.6"/>
    <n v="1.6"/>
  </r>
  <r>
    <x v="8"/>
    <d v="2026-03-21T00:00:00"/>
    <s v="Day 3"/>
    <x v="152"/>
    <x v="135"/>
    <x v="57"/>
    <x v="1"/>
    <x v="9"/>
    <x v="0"/>
    <x v="10"/>
    <n v="107"/>
    <n v="15"/>
    <n v="15"/>
  </r>
  <r>
    <x v="8"/>
    <d v="2026-03-21T00:00:00"/>
    <s v="Day 3"/>
    <x v="70"/>
    <x v="62"/>
    <x v="56"/>
    <x v="4"/>
    <x v="9"/>
    <x v="0"/>
    <x v="0"/>
    <n v="159"/>
    <n v="21.3"/>
    <n v="21.3"/>
  </r>
  <r>
    <x v="8"/>
    <d v="2026-03-21T00:00:00"/>
    <s v="Day 3"/>
    <x v="70"/>
    <x v="62"/>
    <x v="56"/>
    <x v="4"/>
    <x v="9"/>
    <x v="0"/>
    <x v="0"/>
    <n v="165"/>
    <n v="24.1"/>
    <n v="24.1"/>
  </r>
  <r>
    <x v="8"/>
    <d v="2026-03-21T00:00:00"/>
    <s v="Day 3"/>
    <x v="203"/>
    <x v="137"/>
    <x v="131"/>
    <x v="2"/>
    <x v="9"/>
    <x v="0"/>
    <x v="7"/>
    <n v="83"/>
    <n v="10.5"/>
    <n v="10.5"/>
  </r>
  <r>
    <x v="8"/>
    <d v="2026-03-21T00:00:00"/>
    <s v="Day 3"/>
    <x v="202"/>
    <x v="174"/>
    <x v="89"/>
    <x v="4"/>
    <x v="9"/>
    <x v="0"/>
    <x v="0"/>
    <n v="81"/>
    <n v="2.1"/>
    <n v="2.1"/>
  </r>
  <r>
    <x v="8"/>
    <d v="2026-03-21T00:00:00"/>
    <s v="Day 3"/>
    <x v="153"/>
    <x v="136"/>
    <x v="104"/>
    <x v="4"/>
    <x v="9"/>
    <x v="0"/>
    <x v="3"/>
    <m/>
    <s v=""/>
    <s v=""/>
  </r>
  <r>
    <x v="8"/>
    <d v="2026-03-21T00:00:00"/>
    <s v="Day 3"/>
    <x v="201"/>
    <x v="71"/>
    <x v="48"/>
    <x v="4"/>
    <x v="9"/>
    <x v="0"/>
    <x v="3"/>
    <m/>
    <s v=""/>
    <s v=""/>
  </r>
  <r>
    <x v="8"/>
    <d v="2026-03-21T00:00:00"/>
    <s v="Day 3"/>
    <x v="151"/>
    <x v="134"/>
    <x v="1"/>
    <x v="1"/>
    <x v="9"/>
    <x v="0"/>
    <x v="3"/>
    <m/>
    <s v=""/>
    <s v=""/>
  </r>
  <r>
    <x v="8"/>
    <d v="2026-03-21T00:00:00"/>
    <s v="Day 3"/>
    <x v="204"/>
    <x v="175"/>
    <x v="131"/>
    <x v="9"/>
    <x v="9"/>
    <x v="0"/>
    <x v="3"/>
    <m/>
    <s v=""/>
    <s v=""/>
  </r>
  <r>
    <x v="8"/>
    <d v="2026-03-21T00:00:00"/>
    <s v="Day 3"/>
    <x v="205"/>
    <x v="176"/>
    <x v="132"/>
    <x v="0"/>
    <x v="9"/>
    <x v="0"/>
    <x v="3"/>
    <m/>
    <s v=""/>
    <s v=""/>
  </r>
  <r>
    <x v="8"/>
    <d v="2026-03-21T00:00:00"/>
    <s v="Day 3"/>
    <x v="71"/>
    <x v="63"/>
    <x v="54"/>
    <x v="3"/>
    <x v="9"/>
    <x v="0"/>
    <x v="3"/>
    <m/>
    <s v=""/>
    <s v=""/>
  </r>
  <r>
    <x v="8"/>
    <d v="2026-03-21T00:00:00"/>
    <s v="Day 3"/>
    <x v="72"/>
    <x v="64"/>
    <x v="57"/>
    <x v="2"/>
    <x v="9"/>
    <x v="0"/>
    <x v="3"/>
    <m/>
    <s v=""/>
    <s v=""/>
  </r>
  <r>
    <x v="8"/>
    <d v="2026-03-21T00:00:00"/>
    <s v="Day 3"/>
    <x v="78"/>
    <x v="69"/>
    <x v="61"/>
    <x v="2"/>
    <x v="3"/>
    <x v="0"/>
    <x v="10"/>
    <n v="115"/>
    <n v="19"/>
    <n v="19"/>
  </r>
  <r>
    <x v="8"/>
    <d v="2026-03-21T00:00:00"/>
    <s v="Day 3"/>
    <x v="79"/>
    <x v="70"/>
    <x v="62"/>
    <x v="4"/>
    <x v="3"/>
    <x v="0"/>
    <x v="0"/>
    <n v="157"/>
    <n v="20.399999999999999"/>
    <n v="20.399999999999999"/>
  </r>
  <r>
    <x v="8"/>
    <d v="2026-03-21T00:00:00"/>
    <s v="Day 3"/>
    <x v="6"/>
    <x v="6"/>
    <x v="5"/>
    <x v="4"/>
    <x v="3"/>
    <x v="0"/>
    <x v="7"/>
    <n v="55"/>
    <n v="3"/>
    <n v="3"/>
  </r>
  <r>
    <x v="8"/>
    <d v="2026-03-21T00:00:00"/>
    <s v="Day 3"/>
    <x v="6"/>
    <x v="6"/>
    <x v="5"/>
    <x v="4"/>
    <x v="3"/>
    <x v="0"/>
    <x v="0"/>
    <n v="119"/>
    <n v="7.9"/>
    <n v="7.9"/>
  </r>
  <r>
    <x v="8"/>
    <d v="2026-03-21T00:00:00"/>
    <s v="Day 3"/>
    <x v="6"/>
    <x v="6"/>
    <x v="5"/>
    <x v="4"/>
    <x v="3"/>
    <x v="0"/>
    <x v="13"/>
    <n v="47"/>
    <n v="3.3"/>
    <n v="3.3"/>
  </r>
  <r>
    <x v="8"/>
    <d v="2026-03-21T00:00:00"/>
    <s v="Day 3"/>
    <x v="87"/>
    <x v="78"/>
    <x v="67"/>
    <x v="9"/>
    <x v="3"/>
    <x v="0"/>
    <x v="2"/>
    <n v="66"/>
    <n v="1"/>
    <n v="1"/>
  </r>
  <r>
    <x v="8"/>
    <d v="2026-03-21T00:00:00"/>
    <s v="Day 3"/>
    <x v="87"/>
    <x v="78"/>
    <x v="67"/>
    <x v="9"/>
    <x v="3"/>
    <x v="1"/>
    <x v="3"/>
    <n v="48"/>
    <n v="1.1000000000000001"/>
    <n v="1.1000000000000001"/>
  </r>
  <r>
    <x v="8"/>
    <d v="2026-03-21T00:00:00"/>
    <s v="Day 3"/>
    <x v="87"/>
    <x v="78"/>
    <x v="67"/>
    <x v="9"/>
    <x v="3"/>
    <x v="1"/>
    <x v="3"/>
    <n v="61"/>
    <n v="2.2999999999999998"/>
    <n v="2.2999999999999998"/>
  </r>
  <r>
    <x v="8"/>
    <d v="2026-03-21T00:00:00"/>
    <s v="Day 3"/>
    <x v="11"/>
    <x v="11"/>
    <x v="5"/>
    <x v="6"/>
    <x v="3"/>
    <x v="0"/>
    <x v="0"/>
    <n v="155"/>
    <n v="19.5"/>
    <n v="19.5"/>
  </r>
  <r>
    <x v="8"/>
    <d v="2026-03-21T00:00:00"/>
    <s v="Day 3"/>
    <x v="84"/>
    <x v="75"/>
    <x v="36"/>
    <x v="6"/>
    <x v="3"/>
    <x v="1"/>
    <x v="3"/>
    <n v="41"/>
    <n v="0.7"/>
    <n v="0.7"/>
  </r>
  <r>
    <x v="8"/>
    <d v="2026-03-21T00:00:00"/>
    <s v="Day 3"/>
    <x v="86"/>
    <x v="77"/>
    <x v="61"/>
    <x v="9"/>
    <x v="3"/>
    <x v="1"/>
    <x v="3"/>
    <n v="40"/>
    <n v="0.7"/>
    <n v="0.7"/>
  </r>
  <r>
    <x v="8"/>
    <d v="2026-03-21T00:00:00"/>
    <s v="Day 3"/>
    <x v="86"/>
    <x v="77"/>
    <x v="61"/>
    <x v="9"/>
    <x v="3"/>
    <x v="1"/>
    <x v="3"/>
    <n v="48"/>
    <n v="1.1000000000000001"/>
    <n v="1.1000000000000001"/>
  </r>
  <r>
    <x v="8"/>
    <d v="2026-03-21T00:00:00"/>
    <s v="Day 3"/>
    <x v="88"/>
    <x v="79"/>
    <x v="61"/>
    <x v="9"/>
    <x v="3"/>
    <x v="0"/>
    <x v="2"/>
    <n v="73"/>
    <n v="1.4"/>
    <n v="1.4"/>
  </r>
  <r>
    <x v="8"/>
    <d v="2026-03-21T00:00:00"/>
    <s v="Day 3"/>
    <x v="88"/>
    <x v="79"/>
    <x v="61"/>
    <x v="9"/>
    <x v="3"/>
    <x v="1"/>
    <x v="3"/>
    <n v="41"/>
    <n v="0.7"/>
    <n v="0.7"/>
  </r>
  <r>
    <x v="8"/>
    <d v="2026-03-21T00:00:00"/>
    <s v="Day 3"/>
    <x v="88"/>
    <x v="79"/>
    <x v="61"/>
    <x v="9"/>
    <x v="3"/>
    <x v="1"/>
    <x v="3"/>
    <n v="61"/>
    <n v="2.2999999999999998"/>
    <n v="2.2999999999999998"/>
  </r>
  <r>
    <x v="8"/>
    <d v="2026-03-21T00:00:00"/>
    <s v="Day 3"/>
    <x v="193"/>
    <x v="37"/>
    <x v="107"/>
    <x v="2"/>
    <x v="3"/>
    <x v="0"/>
    <x v="3"/>
    <m/>
    <s v=""/>
    <s v=""/>
  </r>
  <r>
    <x v="8"/>
    <d v="2026-03-21T00:00:00"/>
    <s v="Day 3"/>
    <x v="81"/>
    <x v="72"/>
    <x v="64"/>
    <x v="2"/>
    <x v="3"/>
    <x v="0"/>
    <x v="3"/>
    <m/>
    <s v=""/>
    <s v=""/>
  </r>
  <r>
    <x v="8"/>
    <d v="2026-03-21T00:00:00"/>
    <s v="Day 3"/>
    <x v="194"/>
    <x v="170"/>
    <x v="25"/>
    <x v="4"/>
    <x v="3"/>
    <x v="0"/>
    <x v="3"/>
    <m/>
    <s v=""/>
    <s v=""/>
  </r>
  <r>
    <x v="8"/>
    <d v="2026-03-21T00:00:00"/>
    <s v="Day 3"/>
    <x v="154"/>
    <x v="97"/>
    <x v="105"/>
    <x v="4"/>
    <x v="3"/>
    <x v="0"/>
    <x v="3"/>
    <m/>
    <s v=""/>
    <s v=""/>
  </r>
  <r>
    <x v="8"/>
    <d v="2026-03-21T00:00:00"/>
    <s v="Day 3"/>
    <x v="155"/>
    <x v="137"/>
    <x v="61"/>
    <x v="9"/>
    <x v="3"/>
    <x v="0"/>
    <x v="3"/>
    <m/>
    <s v=""/>
    <s v=""/>
  </r>
  <r>
    <x v="8"/>
    <d v="2026-03-21T00:00:00"/>
    <s v="Day 3"/>
    <x v="85"/>
    <x v="76"/>
    <x v="66"/>
    <x v="9"/>
    <x v="3"/>
    <x v="0"/>
    <x v="3"/>
    <m/>
    <s v=""/>
    <s v=""/>
  </r>
  <r>
    <x v="8"/>
    <d v="2026-03-21T00:00:00"/>
    <s v="Day 3"/>
    <x v="97"/>
    <x v="87"/>
    <x v="70"/>
    <x v="9"/>
    <x v="4"/>
    <x v="0"/>
    <x v="2"/>
    <n v="67"/>
    <n v="1.1000000000000001"/>
    <n v="1.1000000000000001"/>
  </r>
  <r>
    <x v="8"/>
    <d v="2026-03-21T00:00:00"/>
    <s v="Day 3"/>
    <x v="170"/>
    <x v="152"/>
    <x v="114"/>
    <x v="2"/>
    <x v="4"/>
    <x v="0"/>
    <x v="7"/>
    <n v="72"/>
    <n v="6.8"/>
    <n v="6.8"/>
  </r>
  <r>
    <x v="8"/>
    <d v="2026-03-21T00:00:00"/>
    <s v="Day 3"/>
    <x v="169"/>
    <x v="151"/>
    <x v="34"/>
    <x v="2"/>
    <x v="4"/>
    <x v="0"/>
    <x v="0"/>
    <n v="120"/>
    <n v="8.1"/>
    <n v="8.1"/>
  </r>
  <r>
    <x v="8"/>
    <d v="2026-03-21T00:00:00"/>
    <s v="Day 3"/>
    <x v="92"/>
    <x v="45"/>
    <x v="33"/>
    <x v="2"/>
    <x v="4"/>
    <x v="0"/>
    <x v="0"/>
    <n v="85"/>
    <n v="2.5"/>
    <n v="2.5"/>
  </r>
  <r>
    <x v="8"/>
    <d v="2026-03-21T00:00:00"/>
    <s v="Day 3"/>
    <x v="92"/>
    <x v="45"/>
    <x v="33"/>
    <x v="2"/>
    <x v="4"/>
    <x v="0"/>
    <x v="0"/>
    <n v="104"/>
    <n v="5"/>
    <n v="5"/>
  </r>
  <r>
    <x v="8"/>
    <d v="2026-03-21T00:00:00"/>
    <s v="Day 3"/>
    <x v="94"/>
    <x v="84"/>
    <x v="72"/>
    <x v="2"/>
    <x v="4"/>
    <x v="0"/>
    <x v="0"/>
    <n v="145"/>
    <n v="15.5"/>
    <n v="15.5"/>
  </r>
  <r>
    <x v="8"/>
    <d v="2026-03-21T00:00:00"/>
    <s v="Day 3"/>
    <x v="94"/>
    <x v="84"/>
    <x v="72"/>
    <x v="2"/>
    <x v="4"/>
    <x v="0"/>
    <x v="7"/>
    <n v="61"/>
    <n v="4.0999999999999996"/>
    <n v="4.0999999999999996"/>
  </r>
  <r>
    <x v="8"/>
    <d v="2026-03-21T00:00:00"/>
    <s v="Day 3"/>
    <x v="100"/>
    <x v="90"/>
    <x v="75"/>
    <x v="6"/>
    <x v="4"/>
    <x v="0"/>
    <x v="2"/>
    <n v="66"/>
    <n v="1"/>
    <n v="1"/>
  </r>
  <r>
    <x v="8"/>
    <d v="2026-03-21T00:00:00"/>
    <s v="Day 3"/>
    <x v="100"/>
    <x v="90"/>
    <x v="75"/>
    <x v="6"/>
    <x v="4"/>
    <x v="0"/>
    <x v="2"/>
    <n v="75"/>
    <n v="1.5"/>
    <n v="1.5"/>
  </r>
  <r>
    <x v="8"/>
    <d v="2026-03-21T00:00:00"/>
    <s v="Day 3"/>
    <x v="100"/>
    <x v="90"/>
    <x v="75"/>
    <x v="6"/>
    <x v="4"/>
    <x v="0"/>
    <x v="2"/>
    <n v="62"/>
    <n v="0"/>
    <n v="0"/>
  </r>
  <r>
    <x v="8"/>
    <d v="2026-03-21T00:00:00"/>
    <s v="Day 3"/>
    <x v="100"/>
    <x v="90"/>
    <x v="75"/>
    <x v="6"/>
    <x v="4"/>
    <x v="1"/>
    <x v="3"/>
    <n v="40"/>
    <n v="0.7"/>
    <n v="0.7"/>
  </r>
  <r>
    <x v="8"/>
    <d v="2026-03-21T00:00:00"/>
    <s v="Day 3"/>
    <x v="99"/>
    <x v="89"/>
    <x v="70"/>
    <x v="6"/>
    <x v="4"/>
    <x v="1"/>
    <x v="3"/>
    <n v="43"/>
    <n v="0.8"/>
    <n v="0.8"/>
  </r>
  <r>
    <x v="8"/>
    <d v="2026-03-21T00:00:00"/>
    <s v="Day 3"/>
    <x v="99"/>
    <x v="89"/>
    <x v="70"/>
    <x v="6"/>
    <x v="4"/>
    <x v="0"/>
    <x v="2"/>
    <n v="66"/>
    <n v="1"/>
    <n v="1"/>
  </r>
  <r>
    <x v="8"/>
    <d v="2026-03-21T00:00:00"/>
    <s v="Day 3"/>
    <x v="99"/>
    <x v="89"/>
    <x v="70"/>
    <x v="6"/>
    <x v="4"/>
    <x v="0"/>
    <x v="2"/>
    <n v="75"/>
    <n v="1.5"/>
    <n v="1.5"/>
  </r>
  <r>
    <x v="8"/>
    <d v="2026-03-21T00:00:00"/>
    <s v="Day 3"/>
    <x v="99"/>
    <x v="89"/>
    <x v="70"/>
    <x v="6"/>
    <x v="4"/>
    <x v="0"/>
    <x v="2"/>
    <n v="71"/>
    <n v="1.3"/>
    <n v="1.3"/>
  </r>
  <r>
    <x v="8"/>
    <d v="2026-03-21T00:00:00"/>
    <s v="Day 3"/>
    <x v="99"/>
    <x v="89"/>
    <x v="70"/>
    <x v="6"/>
    <x v="4"/>
    <x v="0"/>
    <x v="2"/>
    <n v="69"/>
    <n v="1.2"/>
    <n v="1.2"/>
  </r>
  <r>
    <x v="8"/>
    <d v="2026-03-21T00:00:00"/>
    <s v="Day 3"/>
    <x v="99"/>
    <x v="89"/>
    <x v="70"/>
    <x v="6"/>
    <x v="4"/>
    <x v="1"/>
    <x v="3"/>
    <n v="45"/>
    <n v="0.9"/>
    <n v="0.9"/>
  </r>
  <r>
    <x v="8"/>
    <d v="2026-03-21T00:00:00"/>
    <s v="Day 3"/>
    <x v="99"/>
    <x v="89"/>
    <x v="70"/>
    <x v="6"/>
    <x v="4"/>
    <x v="0"/>
    <x v="2"/>
    <n v="68"/>
    <n v="1.1000000000000001"/>
    <n v="1.1000000000000001"/>
  </r>
  <r>
    <x v="8"/>
    <d v="2026-03-21T00:00:00"/>
    <s v="Day 3"/>
    <x v="157"/>
    <x v="139"/>
    <x v="85"/>
    <x v="9"/>
    <x v="4"/>
    <x v="1"/>
    <x v="3"/>
    <n v="75"/>
    <n v="4.4000000000000004"/>
    <n v="4.4000000000000004"/>
  </r>
  <r>
    <x v="8"/>
    <d v="2026-03-21T00:00:00"/>
    <s v="Day 3"/>
    <x v="127"/>
    <x v="10"/>
    <x v="69"/>
    <x v="9"/>
    <x v="4"/>
    <x v="0"/>
    <x v="2"/>
    <n v="79"/>
    <n v="1.8"/>
    <n v="1.8"/>
  </r>
  <r>
    <x v="8"/>
    <d v="2026-03-21T00:00:00"/>
    <s v="Day 3"/>
    <x v="127"/>
    <x v="10"/>
    <x v="69"/>
    <x v="9"/>
    <x v="4"/>
    <x v="1"/>
    <x v="3"/>
    <n v="40"/>
    <n v="0.7"/>
    <n v="0.7"/>
  </r>
  <r>
    <x v="8"/>
    <d v="2026-03-21T00:00:00"/>
    <s v="Day 3"/>
    <x v="127"/>
    <x v="10"/>
    <x v="69"/>
    <x v="9"/>
    <x v="4"/>
    <x v="1"/>
    <x v="3"/>
    <n v="44"/>
    <n v="0.9"/>
    <n v="0.9"/>
  </r>
  <r>
    <x v="8"/>
    <d v="2026-03-21T00:00:00"/>
    <s v="Day 3"/>
    <x v="98"/>
    <x v="88"/>
    <x v="69"/>
    <x v="9"/>
    <x v="4"/>
    <x v="1"/>
    <x v="3"/>
    <n v="42"/>
    <n v="0.8"/>
    <n v="0.8"/>
  </r>
  <r>
    <x v="8"/>
    <d v="2026-03-21T00:00:00"/>
    <s v="Day 3"/>
    <x v="98"/>
    <x v="88"/>
    <x v="69"/>
    <x v="9"/>
    <x v="4"/>
    <x v="1"/>
    <x v="3"/>
    <n v="52"/>
    <n v="1.4"/>
    <n v="1.4"/>
  </r>
  <r>
    <x v="8"/>
    <d v="2026-03-21T00:00:00"/>
    <s v="Day 3"/>
    <x v="158"/>
    <x v="140"/>
    <x v="107"/>
    <x v="2"/>
    <x v="4"/>
    <x v="0"/>
    <x v="3"/>
    <m/>
    <s v=""/>
    <s v=""/>
  </r>
  <r>
    <x v="8"/>
    <d v="2026-03-21T00:00:00"/>
    <s v="Day 3"/>
    <x v="93"/>
    <x v="83"/>
    <x v="71"/>
    <x v="2"/>
    <x v="4"/>
    <x v="0"/>
    <x v="3"/>
    <m/>
    <s v=""/>
    <s v=""/>
  </r>
  <r>
    <x v="8"/>
    <d v="2026-03-21T00:00:00"/>
    <s v="Day 3"/>
    <x v="95"/>
    <x v="85"/>
    <x v="73"/>
    <x v="2"/>
    <x v="4"/>
    <x v="0"/>
    <x v="3"/>
    <m/>
    <s v=""/>
    <s v=""/>
  </r>
  <r>
    <x v="8"/>
    <d v="2026-03-21T00:00:00"/>
    <s v="Day 3"/>
    <x v="159"/>
    <x v="141"/>
    <x v="34"/>
    <x v="9"/>
    <x v="4"/>
    <x v="0"/>
    <x v="3"/>
    <m/>
    <s v=""/>
    <s v=""/>
  </r>
  <r>
    <x v="8"/>
    <d v="2026-03-21T00:00:00"/>
    <s v="Day 3"/>
    <x v="160"/>
    <x v="142"/>
    <x v="34"/>
    <x v="11"/>
    <x v="4"/>
    <x v="0"/>
    <x v="3"/>
    <m/>
    <s v=""/>
    <s v=""/>
  </r>
  <r>
    <x v="8"/>
    <d v="2026-03-21T00:00:00"/>
    <s v="Day 3"/>
    <x v="104"/>
    <x v="93"/>
    <x v="79"/>
    <x v="2"/>
    <x v="19"/>
    <x v="0"/>
    <x v="0"/>
    <n v="160"/>
    <n v="21.7"/>
    <n v="21.7"/>
  </r>
  <r>
    <x v="8"/>
    <d v="2026-03-21T00:00:00"/>
    <s v="Day 3"/>
    <x v="104"/>
    <x v="93"/>
    <x v="79"/>
    <x v="2"/>
    <x v="19"/>
    <x v="0"/>
    <x v="0"/>
    <n v="156"/>
    <n v="19.899999999999999"/>
    <n v="19.899999999999999"/>
  </r>
  <r>
    <x v="8"/>
    <d v="2026-03-21T00:00:00"/>
    <s v="Day 3"/>
    <x v="111"/>
    <x v="99"/>
    <x v="82"/>
    <x v="0"/>
    <x v="19"/>
    <x v="1"/>
    <x v="3"/>
    <n v="88"/>
    <n v="7.2"/>
    <n v="7.2"/>
  </r>
  <r>
    <x v="8"/>
    <d v="2026-03-21T00:00:00"/>
    <s v="Day 3"/>
    <x v="186"/>
    <x v="166"/>
    <x v="124"/>
    <x v="6"/>
    <x v="19"/>
    <x v="0"/>
    <x v="2"/>
    <n v="66"/>
    <n v="1"/>
    <n v="1"/>
  </r>
  <r>
    <x v="8"/>
    <d v="2026-03-21T00:00:00"/>
    <s v="Day 3"/>
    <x v="164"/>
    <x v="146"/>
    <x v="41"/>
    <x v="0"/>
    <x v="19"/>
    <x v="0"/>
    <x v="3"/>
    <m/>
    <s v=""/>
    <s v=""/>
  </r>
  <r>
    <x v="8"/>
    <d v="2026-03-21T00:00:00"/>
    <s v="Day 3"/>
    <x v="112"/>
    <x v="100"/>
    <x v="86"/>
    <x v="11"/>
    <x v="19"/>
    <x v="0"/>
    <x v="3"/>
    <m/>
    <s v=""/>
    <s v=""/>
  </r>
  <r>
    <x v="8"/>
    <d v="2026-03-21T00:00:00"/>
    <s v="Day 3"/>
    <x v="185"/>
    <x v="103"/>
    <x v="123"/>
    <x v="9"/>
    <x v="19"/>
    <x v="0"/>
    <x v="3"/>
    <m/>
    <s v=""/>
    <s v=""/>
  </r>
  <r>
    <x v="8"/>
    <d v="2026-03-21T00:00:00"/>
    <s v="Day 3"/>
    <x v="165"/>
    <x v="147"/>
    <x v="111"/>
    <x v="9"/>
    <x v="19"/>
    <x v="0"/>
    <x v="3"/>
    <m/>
    <s v=""/>
    <s v=""/>
  </r>
  <r>
    <x v="8"/>
    <d v="2026-03-21T00:00:00"/>
    <s v="Day 3"/>
    <x v="110"/>
    <x v="98"/>
    <x v="85"/>
    <x v="10"/>
    <x v="19"/>
    <x v="0"/>
    <x v="3"/>
    <m/>
    <s v=""/>
    <s v=""/>
  </r>
  <r>
    <x v="8"/>
    <d v="2026-03-21T00:00:00"/>
    <s v="Day 3"/>
    <x v="106"/>
    <x v="95"/>
    <x v="81"/>
    <x v="2"/>
    <x v="19"/>
    <x v="0"/>
    <x v="3"/>
    <m/>
    <s v=""/>
    <s v=""/>
  </r>
  <r>
    <x v="8"/>
    <d v="2026-03-21T00:00:00"/>
    <s v="Day 3"/>
    <x v="162"/>
    <x v="144"/>
    <x v="109"/>
    <x v="4"/>
    <x v="19"/>
    <x v="0"/>
    <x v="3"/>
    <m/>
    <s v=""/>
    <s v=""/>
  </r>
  <r>
    <x v="8"/>
    <d v="2026-03-21T00:00:00"/>
    <s v="Day 3"/>
    <x v="107"/>
    <x v="96"/>
    <x v="82"/>
    <x v="3"/>
    <x v="19"/>
    <x v="0"/>
    <x v="3"/>
    <m/>
    <s v=""/>
    <s v=""/>
  </r>
  <r>
    <x v="8"/>
    <d v="2026-03-21T00:00:00"/>
    <s v="Day 3"/>
    <x v="163"/>
    <x v="145"/>
    <x v="110"/>
    <x v="3"/>
    <x v="19"/>
    <x v="0"/>
    <x v="3"/>
    <m/>
    <s v=""/>
    <s v=""/>
  </r>
  <r>
    <x v="8"/>
    <d v="2026-03-21T00:00:00"/>
    <s v="Day 3"/>
    <x v="122"/>
    <x v="109"/>
    <x v="50"/>
    <x v="4"/>
    <x v="7"/>
    <x v="0"/>
    <x v="0"/>
    <n v="80"/>
    <n v="2"/>
    <n v="2"/>
  </r>
  <r>
    <x v="8"/>
    <d v="2026-03-21T00:00:00"/>
    <s v="Day 3"/>
    <x v="122"/>
    <x v="109"/>
    <x v="50"/>
    <x v="4"/>
    <x v="7"/>
    <x v="0"/>
    <x v="10"/>
    <n v="103"/>
    <n v="13.2"/>
    <n v="13.2"/>
  </r>
  <r>
    <x v="8"/>
    <d v="2026-03-21T00:00:00"/>
    <s v="Day 3"/>
    <x v="122"/>
    <x v="109"/>
    <x v="50"/>
    <x v="4"/>
    <x v="7"/>
    <x v="0"/>
    <x v="10"/>
    <n v="124"/>
    <n v="24.3"/>
    <n v="24.3"/>
  </r>
  <r>
    <x v="8"/>
    <d v="2026-03-21T00:00:00"/>
    <s v="Day 3"/>
    <x v="120"/>
    <x v="108"/>
    <x v="88"/>
    <x v="4"/>
    <x v="7"/>
    <x v="0"/>
    <x v="10"/>
    <n v="110"/>
    <n v="16.399999999999999"/>
    <n v="16.399999999999999"/>
  </r>
  <r>
    <x v="8"/>
    <d v="2026-03-21T00:00:00"/>
    <s v="Day 3"/>
    <x v="119"/>
    <x v="107"/>
    <x v="91"/>
    <x v="4"/>
    <x v="7"/>
    <x v="0"/>
    <x v="0"/>
    <n v="79"/>
    <n v="1.9"/>
    <n v="1.9"/>
  </r>
  <r>
    <x v="8"/>
    <d v="2026-03-21T00:00:00"/>
    <s v="Day 3"/>
    <x v="116"/>
    <x v="104"/>
    <x v="88"/>
    <x v="9"/>
    <x v="7"/>
    <x v="0"/>
    <x v="0"/>
    <n v="153"/>
    <n v="18.600000000000001"/>
    <n v="18.600000000000001"/>
  </r>
  <r>
    <x v="8"/>
    <d v="2026-03-21T00:00:00"/>
    <s v="Day 3"/>
    <x v="125"/>
    <x v="112"/>
    <x v="92"/>
    <x v="4"/>
    <x v="7"/>
    <x v="0"/>
    <x v="3"/>
    <m/>
    <s v=""/>
    <s v=""/>
  </r>
  <r>
    <x v="8"/>
    <d v="2026-03-21T00:00:00"/>
    <s v="Day 3"/>
    <x v="121"/>
    <x v="22"/>
    <x v="88"/>
    <x v="2"/>
    <x v="7"/>
    <x v="0"/>
    <x v="3"/>
    <m/>
    <s v=""/>
    <s v=""/>
  </r>
  <r>
    <x v="8"/>
    <d v="2026-03-21T00:00:00"/>
    <s v="Day 3"/>
    <x v="206"/>
    <x v="177"/>
    <x v="133"/>
    <x v="10"/>
    <x v="7"/>
    <x v="0"/>
    <x v="3"/>
    <m/>
    <s v=""/>
    <s v=""/>
  </r>
  <r>
    <x v="8"/>
    <d v="2026-03-21T00:00:00"/>
    <s v="Day 3"/>
    <x v="126"/>
    <x v="113"/>
    <x v="89"/>
    <x v="2"/>
    <x v="7"/>
    <x v="0"/>
    <x v="3"/>
    <m/>
    <s v=""/>
    <s v=""/>
  </r>
  <r>
    <x v="8"/>
    <d v="2026-03-21T00:00:00"/>
    <s v="Day 3"/>
    <x v="115"/>
    <x v="103"/>
    <x v="62"/>
    <x v="9"/>
    <x v="7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9"/>
    <s v=""/>
    <s v=""/>
    <x v="207"/>
    <x v="178"/>
    <x v="134"/>
    <x v="13"/>
    <x v="22"/>
    <x v="0"/>
    <x v="3"/>
    <m/>
    <s v=""/>
    <s v=""/>
  </r>
  <r>
    <x v="10"/>
    <m/>
    <m/>
    <x v="173"/>
    <x v="179"/>
    <x v="135"/>
    <x v="14"/>
    <x v="23"/>
    <x v="0"/>
    <x v="3"/>
    <m/>
    <m/>
    <m/>
  </r>
  <r>
    <x v="10"/>
    <m/>
    <m/>
    <x v="207"/>
    <x v="179"/>
    <x v="135"/>
    <x v="14"/>
    <x v="23"/>
    <x v="0"/>
    <x v="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F9771-6734-4114-BD51-1130396BFE3F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40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h="1" x="7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n="Corne"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x="13"/>
        <item x="8"/>
        <item x="0"/>
        <item x="6"/>
        <item x="11"/>
        <item x="5"/>
        <item x="3"/>
        <item x="4"/>
        <item x="9"/>
        <item x="1"/>
        <item x="2"/>
        <item x="14"/>
        <item x="12"/>
        <item x="10"/>
        <item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5">
    <i>
      <x v="62"/>
      <x v="63"/>
      <x v="3"/>
      <x v="3"/>
    </i>
    <i>
      <x v="45"/>
      <x v="48"/>
      <x v="64"/>
      <x v="3"/>
    </i>
    <i>
      <x v="33"/>
      <x v="35"/>
      <x v="36"/>
      <x v="22"/>
    </i>
    <i>
      <x v="24"/>
      <x v="21"/>
      <x v="6"/>
      <x/>
    </i>
    <i>
      <x v="40"/>
      <x v="37"/>
      <x v="79"/>
      <x v="22"/>
    </i>
    <i>
      <x v="76"/>
      <x v="71"/>
      <x v="3"/>
      <x/>
    </i>
    <i>
      <x v="103"/>
      <x v="93"/>
      <x v="64"/>
      <x v="3"/>
    </i>
    <i>
      <x v="116"/>
      <x v="100"/>
      <x v="43"/>
      <x v="8"/>
    </i>
    <i>
      <x v="28"/>
      <x v="74"/>
      <x v="7"/>
      <x v="8"/>
    </i>
    <i>
      <x v="8"/>
      <x v="28"/>
      <x v="65"/>
      <x v="3"/>
    </i>
    <i>
      <x v="35"/>
      <x v="43"/>
      <x v="59"/>
      <x v="11"/>
    </i>
    <i>
      <x/>
      <x v="4"/>
      <x v="17"/>
      <x v="6"/>
    </i>
    <i>
      <x v="183"/>
      <x v="160"/>
      <x v="124"/>
      <x v="10"/>
    </i>
    <i>
      <x v="121"/>
      <x v="103"/>
      <x v="58"/>
      <x v="11"/>
    </i>
    <i>
      <x v="21"/>
      <x v="27"/>
      <x v="104"/>
      <x v="6"/>
    </i>
    <i>
      <x v="137"/>
      <x v="131"/>
      <x v="105"/>
      <x v="6"/>
    </i>
    <i>
      <x v="100"/>
      <x v="89"/>
      <x v="38"/>
      <x v="5"/>
    </i>
    <i>
      <x v="114"/>
      <x v="99"/>
      <x v="49"/>
      <x v="10"/>
    </i>
    <i>
      <x v="13"/>
      <x v="40"/>
      <x v="86"/>
      <x v="11"/>
    </i>
    <i>
      <x v="22"/>
      <x v="25"/>
      <x v="18"/>
      <x v="6"/>
    </i>
    <i>
      <x v="148"/>
      <x v="128"/>
      <x v="44"/>
      <x v="8"/>
    </i>
    <i>
      <x v="7"/>
      <x v="14"/>
      <x v="20"/>
      <x v="5"/>
    </i>
    <i>
      <x v="47"/>
      <x v="37"/>
      <x v="54"/>
      <x v="5"/>
    </i>
    <i>
      <x v="108"/>
      <x v="22"/>
      <x v="8"/>
      <x/>
    </i>
    <i>
      <x v="72"/>
      <x v="104"/>
      <x v="30"/>
      <x v="9"/>
    </i>
    <i>
      <x v="15"/>
      <x v="36"/>
      <x v="47"/>
      <x v="7"/>
    </i>
    <i>
      <x v="19"/>
      <x v="53"/>
      <x v="53"/>
      <x v="10"/>
    </i>
    <i>
      <x v="42"/>
      <x v="165"/>
      <x v="64"/>
      <x v="3"/>
    </i>
    <i>
      <x v="171"/>
      <x v="87"/>
      <x v="86"/>
      <x v="11"/>
    </i>
    <i>
      <x v="26"/>
      <x v="31"/>
      <x v="14"/>
      <x v="6"/>
    </i>
    <i>
      <x v="46"/>
      <x v="46"/>
      <x v="59"/>
      <x v="7"/>
    </i>
    <i>
      <x v="175"/>
      <x v="155"/>
      <x v="122"/>
      <x v="4"/>
    </i>
    <i>
      <x v="3"/>
      <x v="55"/>
      <x v="73"/>
      <x v="11"/>
    </i>
    <i>
      <x v="82"/>
      <x v="117"/>
      <x v="38"/>
      <x v="5"/>
    </i>
    <i>
      <x v="9"/>
      <x v="30"/>
      <x v="14"/>
      <x v="6"/>
    </i>
    <i>
      <x v="57"/>
      <x v="17"/>
      <x v="57"/>
      <x v="10"/>
    </i>
    <i>
      <x v="64"/>
      <x v="114"/>
      <x v="23"/>
      <x v="6"/>
    </i>
    <i>
      <x v="131"/>
      <x v="112"/>
      <x v="98"/>
      <x/>
    </i>
    <i>
      <x v="18"/>
      <x v="50"/>
      <x v="16"/>
      <x v="2"/>
    </i>
    <i>
      <x v="190"/>
      <x v="169"/>
      <x v="128"/>
      <x v="1"/>
    </i>
    <i>
      <x v="36"/>
      <x v="9"/>
      <x v="55"/>
      <x v="22"/>
    </i>
    <i>
      <x v="79"/>
      <x v="75"/>
      <x v="69"/>
      <x v="1"/>
    </i>
    <i>
      <x v="105"/>
      <x v="94"/>
      <x v="32"/>
      <x v="9"/>
    </i>
    <i>
      <x v="98"/>
      <x v="86"/>
      <x v="34"/>
      <x v="9"/>
    </i>
    <i>
      <x v="23"/>
      <x v="42"/>
      <x v="37"/>
      <x v="6"/>
    </i>
    <i>
      <x v="167"/>
      <x v="146"/>
      <x v="105"/>
      <x v="6"/>
    </i>
    <i>
      <x v="77"/>
      <x v="42"/>
      <x v="47"/>
      <x v="8"/>
    </i>
    <i>
      <x v="69"/>
      <x v="24"/>
      <x v="28"/>
      <x v="9"/>
    </i>
    <i>
      <x v="75"/>
      <x v="148"/>
      <x v="84"/>
      <x v="5"/>
    </i>
    <i>
      <x v="12"/>
      <x v="149"/>
      <x v="119"/>
      <x/>
    </i>
    <i>
      <x v="73"/>
      <x v="70"/>
      <x v="47"/>
      <x v="7"/>
    </i>
    <i>
      <x v="59"/>
      <x v="116"/>
      <x v="4"/>
      <x/>
    </i>
    <i>
      <x v="157"/>
      <x v="2"/>
      <x v="103"/>
      <x v="3"/>
    </i>
    <i>
      <x v="32"/>
      <x v="18"/>
      <x v="44"/>
      <x v="8"/>
    </i>
    <i>
      <x v="39"/>
      <x v="44"/>
      <x v="39"/>
      <x v="5"/>
    </i>
    <i>
      <x v="95"/>
      <x v="84"/>
      <x v="42"/>
      <x v="8"/>
    </i>
    <i>
      <x v="191"/>
      <x v="42"/>
      <x v="129"/>
      <x v="7"/>
    </i>
    <i>
      <x v="193"/>
      <x v="171"/>
      <x v="130"/>
      <x v="7"/>
    </i>
    <i>
      <x v="168"/>
      <x v="3"/>
      <x v="85"/>
      <x v="8"/>
    </i>
    <i>
      <x v="152"/>
      <x v="132"/>
      <x v="8"/>
      <x v="10"/>
    </i>
    <i>
      <x v="147"/>
      <x v="126"/>
      <x v="111"/>
      <x v="1"/>
    </i>
    <i>
      <x v="207"/>
      <x v="179"/>
      <x v="135"/>
      <x v="11"/>
    </i>
    <i>
      <x v="187"/>
      <x v="167"/>
      <x v="125"/>
      <x v="9"/>
    </i>
    <i>
      <x v="113"/>
      <x v="78"/>
      <x v="69"/>
      <x v="1"/>
    </i>
    <i>
      <x v="50"/>
      <x v="38"/>
      <x v="5"/>
      <x v="7"/>
    </i>
    <i>
      <x v="126"/>
      <x v="108"/>
      <x v="61"/>
      <x v="22"/>
    </i>
    <i>
      <x v="200"/>
      <x v="161"/>
      <x v="78"/>
      <x v="2"/>
    </i>
    <i>
      <x v="115"/>
      <x v="130"/>
      <x v="56"/>
      <x v="10"/>
    </i>
    <i>
      <x v="144"/>
      <x v="124"/>
      <x v="108"/>
      <x v="11"/>
    </i>
    <i>
      <x v="154"/>
      <x v="134"/>
      <x v="61"/>
      <x v="22"/>
    </i>
    <i>
      <x v="119"/>
      <x v="10"/>
      <x v="55"/>
      <x v="9"/>
    </i>
    <i>
      <x v="143"/>
      <x v="123"/>
      <x v="19"/>
      <x v="1"/>
    </i>
    <i>
      <x v="194"/>
      <x v="45"/>
      <x v="131"/>
      <x v="7"/>
    </i>
    <i>
      <x v="25"/>
      <x v="19"/>
      <x v="51"/>
      <x v="10"/>
    </i>
    <i>
      <x v="197"/>
      <x v="80"/>
      <x v="132"/>
      <x v="10"/>
    </i>
    <i>
      <x v="118"/>
      <x v="97"/>
      <x v="25"/>
      <x v="9"/>
    </i>
    <i>
      <x v="29"/>
      <x v="13"/>
      <x v="10"/>
      <x v="6"/>
    </i>
    <i>
      <x v="101"/>
      <x v="90"/>
      <x v="12"/>
      <x v="10"/>
    </i>
    <i>
      <x v="4"/>
      <x v="28"/>
      <x v="86"/>
      <x v="11"/>
    </i>
    <i>
      <x v="106"/>
      <x v="129"/>
      <x v="27"/>
      <x v="9"/>
    </i>
    <i>
      <x v="169"/>
      <x v="147"/>
      <x v="85"/>
      <x v="8"/>
    </i>
    <i>
      <x v="109"/>
      <x v="96"/>
      <x v="38"/>
      <x v="22"/>
    </i>
    <i>
      <x v="163"/>
      <x v="142"/>
      <x v="80"/>
      <x v="22"/>
    </i>
    <i>
      <x v="99"/>
      <x v="88"/>
      <x v="41"/>
      <x v="8"/>
    </i>
    <i>
      <x v="112"/>
      <x v="98"/>
      <x v="69"/>
      <x v="1"/>
    </i>
    <i>
      <x v="127"/>
      <x v="109"/>
      <x v="92"/>
      <x v="5"/>
    </i>
    <i>
      <x v="68"/>
      <x v="66"/>
      <x v="57"/>
      <x v="10"/>
    </i>
    <i>
      <x v="70"/>
      <x v="68"/>
      <x v="41"/>
      <x v="8"/>
    </i>
    <i>
      <x v="117"/>
      <x v="115"/>
      <x/>
      <x/>
    </i>
    <i>
      <x v="203"/>
      <x v="55"/>
      <x v="102"/>
      <x v="4"/>
    </i>
    <i>
      <x v="6"/>
      <x v="39"/>
      <x v="24"/>
      <x v="3"/>
    </i>
    <i>
      <x v="44"/>
      <x v="32"/>
      <x v="70"/>
      <x v="1"/>
    </i>
    <i>
      <x v="38"/>
      <x v="15"/>
      <x v="60"/>
      <x v="10"/>
    </i>
    <i>
      <x v="146"/>
      <x v="8"/>
      <x v="11"/>
      <x v="2"/>
    </i>
    <i>
      <x v="55"/>
      <x v="58"/>
      <x v="30"/>
      <x v="9"/>
    </i>
    <i>
      <x v="86"/>
      <x v="79"/>
      <x v="76"/>
      <x v="4"/>
    </i>
    <i>
      <x v="204"/>
      <x v="28"/>
      <x v="134"/>
      <x v="4"/>
    </i>
    <i>
      <x v="87"/>
      <x v="80"/>
      <x v="36"/>
      <x v="11"/>
    </i>
    <i>
      <x v="141"/>
      <x v="122"/>
      <x v="106"/>
      <x v="4"/>
    </i>
    <i>
      <x v="164"/>
      <x v="143"/>
      <x v="22"/>
      <x v="22"/>
    </i>
    <i>
      <x v="178"/>
      <x v="3"/>
      <x v="22"/>
      <x v="22"/>
    </i>
    <i>
      <x v="199"/>
      <x v="175"/>
      <x v="39"/>
      <x v="5"/>
    </i>
    <i>
      <x v="128"/>
      <x v="110"/>
      <x v="93"/>
      <x v="3"/>
    </i>
    <i>
      <x v="205"/>
      <x v="177"/>
      <x v="73"/>
      <x v="8"/>
    </i>
    <i>
      <x v="139"/>
      <x v="91"/>
      <x v="22"/>
      <x v="22"/>
    </i>
    <i>
      <x v="201"/>
      <x v="1"/>
      <x v="90"/>
      <x v="2"/>
    </i>
    <i>
      <x v="102"/>
      <x v="92"/>
      <x v="62"/>
      <x v="3"/>
    </i>
    <i>
      <x v="184"/>
      <x v="161"/>
      <x v="72"/>
      <x v="10"/>
    </i>
    <i>
      <x v="192"/>
      <x v="170"/>
      <x v="107"/>
      <x v="7"/>
    </i>
    <i>
      <x v="180"/>
      <x v="158"/>
      <x v="49"/>
      <x v="9"/>
    </i>
    <i>
      <x v="52"/>
      <x v="57"/>
      <x v="9"/>
      <x v="2"/>
    </i>
    <i>
      <x v="186"/>
      <x v="166"/>
      <x v="39"/>
      <x v="9"/>
    </i>
    <i>
      <x v="206"/>
      <x v="178"/>
      <x v="46"/>
      <x v="8"/>
    </i>
    <i>
      <x v="11"/>
      <x v="49"/>
      <x v="77"/>
      <x v="22"/>
    </i>
    <i>
      <x v="2"/>
      <x v="47"/>
      <x v="75"/>
      <x v="4"/>
    </i>
    <i>
      <x v="189"/>
      <x v="168"/>
      <x v="127"/>
      <x v="1"/>
    </i>
    <i>
      <x v="10"/>
      <x v="7"/>
      <x v="22"/>
      <x v="22"/>
    </i>
    <i>
      <x v="151"/>
      <x v="163"/>
      <x v="7"/>
      <x/>
    </i>
    <i>
      <x v="195"/>
      <x v="172"/>
      <x v="131"/>
      <x v="7"/>
    </i>
    <i>
      <x v="1"/>
      <x v="164"/>
      <x v="2"/>
      <x/>
    </i>
    <i>
      <x v="181"/>
      <x v="34"/>
      <x v="39"/>
      <x v="9"/>
    </i>
    <i>
      <x v="198"/>
      <x v="174"/>
      <x v="133"/>
      <x v="10"/>
    </i>
    <i>
      <x v="202"/>
      <x v="176"/>
      <x v="90"/>
      <x v="2"/>
    </i>
    <i>
      <x v="188"/>
      <x v="20"/>
      <x v="126"/>
      <x/>
    </i>
    <i>
      <x v="104"/>
      <x v="105"/>
      <x v="25"/>
      <x v="9"/>
    </i>
    <i>
      <x v="196"/>
      <x v="173"/>
      <x v="65"/>
      <x v="7"/>
    </i>
    <i>
      <x v="153"/>
      <x v="133"/>
      <x v="70"/>
      <x v="1"/>
    </i>
    <i>
      <x v="174"/>
      <x v="154"/>
      <x v="121"/>
      <x v="6"/>
    </i>
    <i>
      <x v="155"/>
      <x v="135"/>
      <x v="26"/>
      <x v="22"/>
    </i>
    <i>
      <x v="78"/>
      <x v="72"/>
      <x v="83"/>
      <x v="22"/>
    </i>
    <i>
      <x v="132"/>
      <x v="28"/>
      <x v="100"/>
      <x v="2"/>
    </i>
    <i>
      <x v="176"/>
      <x v="156"/>
      <x v="38"/>
      <x v="5"/>
    </i>
    <i>
      <x v="97"/>
      <x v="85"/>
      <x v="31"/>
      <x v="9"/>
    </i>
    <i>
      <x v="150"/>
      <x v="21"/>
      <x v="87"/>
      <x v="4"/>
    </i>
    <i>
      <x v="182"/>
      <x v="159"/>
      <x v="39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350">
    <format dxfId="980">
      <pivotArea field="3" type="button" dataOnly="0" labelOnly="1" outline="0" axis="axisRow" fieldPosition="0"/>
    </format>
    <format dxfId="979">
      <pivotArea field="4" type="button" dataOnly="0" labelOnly="1" outline="0" axis="axisRow" fieldPosition="1"/>
    </format>
    <format dxfId="978">
      <pivotArea field="5" type="button" dataOnly="0" labelOnly="1" outline="0" axis="axisRow" fieldPosition="2"/>
    </format>
    <format dxfId="977">
      <pivotArea field="6" type="button" dataOnly="0" labelOnly="1" outline="0" axis="axisPage" fieldPosition="1"/>
    </format>
    <format dxfId="976">
      <pivotArea field="7" type="button" dataOnly="0" labelOnly="1" outline="0" axis="axisRow" fieldPosition="3"/>
    </format>
    <format dxfId="9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74">
      <pivotArea field="3" type="button" dataOnly="0" labelOnly="1" outline="0" axis="axisRow" fieldPosition="0"/>
    </format>
    <format dxfId="973">
      <pivotArea field="4" type="button" dataOnly="0" labelOnly="1" outline="0" axis="axisRow" fieldPosition="1"/>
    </format>
    <format dxfId="972">
      <pivotArea field="5" type="button" dataOnly="0" labelOnly="1" outline="0" axis="axisRow" fieldPosition="2"/>
    </format>
    <format dxfId="971">
      <pivotArea field="6" type="button" dataOnly="0" labelOnly="1" outline="0" axis="axisPage" fieldPosition="1"/>
    </format>
    <format dxfId="970">
      <pivotArea field="7" type="button" dataOnly="0" labelOnly="1" outline="0" axis="axisRow" fieldPosition="3"/>
    </format>
    <format dxfId="9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68">
      <pivotArea field="3" type="button" dataOnly="0" labelOnly="1" outline="0" axis="axisRow" fieldPosition="0"/>
    </format>
    <format dxfId="967">
      <pivotArea field="4" type="button" dataOnly="0" labelOnly="1" outline="0" axis="axisRow" fieldPosition="1"/>
    </format>
    <format dxfId="966">
      <pivotArea field="5" type="button" dataOnly="0" labelOnly="1" outline="0" axis="axisRow" fieldPosition="2"/>
    </format>
    <format dxfId="965">
      <pivotArea field="6" type="button" dataOnly="0" labelOnly="1" outline="0" axis="axisPage" fieldPosition="1"/>
    </format>
    <format dxfId="964">
      <pivotArea field="7" type="button" dataOnly="0" labelOnly="1" outline="0" axis="axisRow" fieldPosition="3"/>
    </format>
    <format dxfId="9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62">
      <pivotArea field="3" type="button" dataOnly="0" labelOnly="1" outline="0" axis="axisRow" fieldPosition="0"/>
    </format>
    <format dxfId="961">
      <pivotArea field="4" type="button" dataOnly="0" labelOnly="1" outline="0" axis="axisRow" fieldPosition="1"/>
    </format>
    <format dxfId="960">
      <pivotArea field="5" type="button" dataOnly="0" labelOnly="1" outline="0" axis="axisRow" fieldPosition="2"/>
    </format>
    <format dxfId="959">
      <pivotArea field="6" type="button" dataOnly="0" labelOnly="1" outline="0" axis="axisPage" fieldPosition="1"/>
    </format>
    <format dxfId="958">
      <pivotArea field="7" type="button" dataOnly="0" labelOnly="1" outline="0" axis="axisRow" fieldPosition="3"/>
    </format>
    <format dxfId="9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56">
      <pivotArea field="3" type="button" dataOnly="0" labelOnly="1" outline="0" axis="axisRow" fieldPosition="0"/>
    </format>
    <format dxfId="955">
      <pivotArea field="4" type="button" dataOnly="0" labelOnly="1" outline="0" axis="axisRow" fieldPosition="1"/>
    </format>
    <format dxfId="954">
      <pivotArea field="5" type="button" dataOnly="0" labelOnly="1" outline="0" axis="axisRow" fieldPosition="2"/>
    </format>
    <format dxfId="953">
      <pivotArea field="6" type="button" dataOnly="0" labelOnly="1" outline="0" axis="axisPage" fieldPosition="1"/>
    </format>
    <format dxfId="952">
      <pivotArea field="7" type="button" dataOnly="0" labelOnly="1" outline="0" axis="axisRow" fieldPosition="3"/>
    </format>
    <format dxfId="9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50">
      <pivotArea field="6" type="button" dataOnly="0" labelOnly="1" outline="0" axis="axisPage" fieldPosition="1"/>
    </format>
    <format dxfId="9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6">
      <pivotArea type="all" dataOnly="0" outline="0" fieldPosition="0"/>
    </format>
    <format dxfId="945">
      <pivotArea field="3" type="button" dataOnly="0" labelOnly="1" outline="0" axis="axisRow" fieldPosition="0"/>
    </format>
    <format dxfId="944">
      <pivotArea field="4" type="button" dataOnly="0" labelOnly="1" outline="0" axis="axisRow" fieldPosition="1"/>
    </format>
    <format dxfId="943">
      <pivotArea field="5" type="button" dataOnly="0" labelOnly="1" outline="0" axis="axisRow" fieldPosition="2"/>
    </format>
    <format dxfId="942">
      <pivotArea field="7" type="button" dataOnly="0" labelOnly="1" outline="0" axis="axisRow" fieldPosition="3"/>
    </format>
    <format dxfId="9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40">
      <pivotArea field="3" type="button" dataOnly="0" labelOnly="1" outline="0" axis="axisRow" fieldPosition="0"/>
    </format>
    <format dxfId="939">
      <pivotArea field="4" type="button" dataOnly="0" labelOnly="1" outline="0" axis="axisRow" fieldPosition="1"/>
    </format>
    <format dxfId="938">
      <pivotArea field="5" type="button" dataOnly="0" labelOnly="1" outline="0" axis="axisRow" fieldPosition="2"/>
    </format>
    <format dxfId="937">
      <pivotArea field="7" type="button" dataOnly="0" labelOnly="1" outline="0" axis="axisRow" fieldPosition="3"/>
    </format>
    <format dxfId="9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35">
      <pivotArea type="all" dataOnly="0" outline="0" fieldPosition="0"/>
    </format>
    <format dxfId="934">
      <pivotArea outline="0" collapsedLevelsAreSubtotals="1" fieldPosition="0"/>
    </format>
    <format dxfId="933">
      <pivotArea field="3" type="button" dataOnly="0" labelOnly="1" outline="0" axis="axisRow" fieldPosition="0"/>
    </format>
    <format dxfId="932">
      <pivotArea field="4" type="button" dataOnly="0" labelOnly="1" outline="0" axis="axisRow" fieldPosition="1"/>
    </format>
    <format dxfId="931">
      <pivotArea field="5" type="button" dataOnly="0" labelOnly="1" outline="0" axis="axisRow" fieldPosition="2"/>
    </format>
    <format dxfId="930">
      <pivotArea field="7" type="button" dataOnly="0" labelOnly="1" outline="0" axis="axisRow" fieldPosition="3"/>
    </format>
    <format dxfId="929">
      <pivotArea dataOnly="0" labelOnly="1" outline="0" fieldPosition="0">
        <references count="1">
          <reference field="3" count="31">
            <x v="3"/>
            <x v="6"/>
            <x v="7"/>
            <x v="9"/>
            <x v="10"/>
            <x v="17"/>
            <x v="18"/>
            <x v="21"/>
            <x v="23"/>
            <x v="24"/>
            <x v="26"/>
            <x v="30"/>
            <x v="32"/>
            <x v="34"/>
            <x v="37"/>
            <x v="38"/>
            <x v="46"/>
            <x v="47"/>
            <x v="53"/>
            <x v="54"/>
            <x v="56"/>
            <x v="58"/>
            <x v="60"/>
            <x v="62"/>
            <x v="66"/>
            <x v="70"/>
            <x v="79"/>
            <x v="80"/>
            <x v="82"/>
            <x v="86"/>
            <x v="116"/>
          </reference>
        </references>
      </pivotArea>
    </format>
    <format dxfId="928">
      <pivotArea dataOnly="0" labelOnly="1" outline="0" fieldPosition="0">
        <references count="1">
          <reference field="3" count="28">
            <x v="0"/>
            <x v="2"/>
            <x v="5"/>
            <x v="8"/>
            <x v="11"/>
            <x v="14"/>
            <x v="16"/>
            <x v="19"/>
            <x v="20"/>
            <x v="22"/>
            <x v="27"/>
            <x v="28"/>
            <x v="33"/>
            <x v="42"/>
            <x v="49"/>
            <x v="50"/>
            <x v="57"/>
            <x v="59"/>
            <x v="64"/>
            <x v="65"/>
            <x v="67"/>
            <x v="75"/>
            <x v="76"/>
            <x v="84"/>
            <x v="90"/>
            <x v="98"/>
            <x v="121"/>
            <x v="122"/>
          </reference>
        </references>
      </pivotArea>
    </format>
    <format dxfId="927">
      <pivotArea dataOnly="0" labelOnly="1" outline="0" fieldPosition="0">
        <references count="1">
          <reference field="3" count="20">
            <x v="13"/>
            <x v="15"/>
            <x v="55"/>
            <x v="61"/>
            <x v="63"/>
            <x v="77"/>
            <x v="87"/>
            <x v="89"/>
            <x v="92"/>
            <x v="94"/>
            <x v="95"/>
            <x v="97"/>
            <x v="101"/>
            <x v="102"/>
            <x v="105"/>
            <x v="106"/>
            <x v="107"/>
            <x v="114"/>
            <x v="115"/>
            <x v="120"/>
          </reference>
        </references>
      </pivotArea>
    </format>
    <format dxfId="926">
      <pivotArea dataOnly="0" labelOnly="1" outline="0" fieldPosition="0">
        <references count="1">
          <reference field="3" count="15">
            <x v="1"/>
            <x v="25"/>
            <x v="29"/>
            <x v="31"/>
            <x v="40"/>
            <x v="45"/>
            <x v="48"/>
            <x v="68"/>
            <x v="69"/>
            <x v="81"/>
            <x v="104"/>
            <x v="108"/>
            <x v="109"/>
            <x v="110"/>
            <x v="119"/>
          </reference>
        </references>
      </pivotArea>
    </format>
    <format dxfId="925">
      <pivotArea dataOnly="0" labelOnly="1" outline="0" fieldPosition="0">
        <references count="1">
          <reference field="3" count="12">
            <x v="36"/>
            <x v="41"/>
            <x v="72"/>
            <x v="78"/>
            <x v="88"/>
            <x v="93"/>
            <x v="99"/>
            <x v="103"/>
            <x v="111"/>
            <x v="112"/>
            <x v="113"/>
            <x v="117"/>
          </reference>
        </references>
      </pivotArea>
    </format>
    <format dxfId="924">
      <pivotArea dataOnly="0" labelOnly="1" outline="0" fieldPosition="0">
        <references count="1">
          <reference field="3" count="5">
            <x v="43"/>
            <x v="44"/>
            <x v="52"/>
            <x v="73"/>
            <x v="118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80"/>
          </reference>
          <reference field="4" count="1">
            <x v="101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7"/>
          </reference>
          <reference field="4" count="1">
            <x v="14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58"/>
          </reference>
          <reference field="4" count="1">
            <x v="52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32"/>
          </reference>
          <reference field="4" count="1">
            <x v="18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37"/>
          </reference>
          <reference field="4" count="1">
            <x v="24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62"/>
          </reference>
          <reference field="4" count="1">
            <x v="63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30"/>
          </reference>
          <reference field="4" count="1">
            <x v="0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116"/>
          </reference>
          <reference field="4" count="1">
            <x v="100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6"/>
          </reference>
          <reference field="4" count="1">
            <x v="39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70"/>
          </reference>
          <reference field="4" count="1">
            <x v="68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10"/>
          </reference>
          <reference field="4" count="1">
            <x v="7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9"/>
          </reference>
          <reference field="4" count="1">
            <x v="30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86"/>
          </reference>
          <reference field="4" count="1">
            <x v="79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34"/>
          </reference>
          <reference field="4" count="1">
            <x v="23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47"/>
          </reference>
          <reference field="4" count="1">
            <x v="37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26"/>
          </reference>
          <reference field="4" count="1">
            <x v="31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56"/>
          </reference>
          <reference field="4" count="1">
            <x v="54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54"/>
          </reference>
          <reference field="4" count="1">
            <x v="102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60"/>
          </reference>
          <reference field="4" count="1">
            <x v="59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17"/>
          </reference>
          <reference field="4" count="1">
            <x v="11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21"/>
          </reference>
          <reference field="4" count="1">
            <x v="27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18"/>
          </reference>
          <reference field="4" count="1">
            <x v="50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38"/>
          </reference>
          <reference field="4" count="1">
            <x v="15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24"/>
          </reference>
          <reference field="4" count="1">
            <x v="21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66"/>
          </reference>
          <reference field="4" count="1">
            <x v="28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79"/>
          </reference>
          <reference field="4" count="1">
            <x v="75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3"/>
          </reference>
          <reference field="4" count="1">
            <x v="55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23"/>
          </reference>
          <reference field="4" count="1">
            <x v="42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33"/>
          </reference>
          <reference field="4" count="1">
            <x v="35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2"/>
          </reference>
          <reference field="4" count="1">
            <x v="47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5"/>
          </reference>
          <reference field="4" count="1">
            <x v="28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90"/>
          </reference>
          <reference field="4" count="1">
            <x v="32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76"/>
          </reference>
          <reference field="4" count="1">
            <x v="71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59"/>
          </reference>
          <reference field="4" count="1">
            <x v="1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20"/>
          </reference>
          <reference field="4" count="1">
            <x v="9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19"/>
          </reference>
          <reference field="4" count="1">
            <x v="53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27"/>
          </reference>
          <reference field="4" count="1">
            <x v="51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57"/>
          </reference>
          <reference field="4" count="1">
            <x v="17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16"/>
          </reference>
          <reference field="4" count="1">
            <x v="5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22"/>
          </reference>
          <reference field="4" count="1">
            <x v="25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21"/>
          </reference>
          <reference field="4" count="1">
            <x v="103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50"/>
          </reference>
          <reference field="4" count="1">
            <x v="38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122"/>
          </reference>
          <reference field="4" count="1">
            <x v="28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8"/>
          </reference>
          <reference field="4" count="1">
            <x v="28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28"/>
          </reference>
          <reference field="4" count="1">
            <x v="74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0"/>
          </reference>
          <reference field="4" count="1">
            <x v="4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14"/>
          </reference>
          <reference field="4" count="1">
            <x v="6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11"/>
          </reference>
          <reference field="4" count="1">
            <x v="49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49"/>
          </reference>
          <reference field="4" count="1">
            <x v="33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84"/>
          </reference>
          <reference field="4" count="1">
            <x v="77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64"/>
          </reference>
          <reference field="4" count="1">
            <x v="55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98"/>
          </reference>
          <reference field="4" count="1">
            <x v="86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101"/>
          </reference>
          <reference field="4" count="1">
            <x v="90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77"/>
          </reference>
          <reference field="4" count="1">
            <x v="42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92"/>
          </reference>
          <reference field="4" count="1">
            <x v="28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87"/>
          </reference>
          <reference field="4" count="1">
            <x v="80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94"/>
          </reference>
          <reference field="4" count="1">
            <x v="83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114"/>
          </reference>
          <reference field="4" count="1">
            <x v="99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105"/>
          </reference>
          <reference field="4" count="1">
            <x v="94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107"/>
          </reference>
          <reference field="4" count="1">
            <x v="95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15"/>
          </reference>
          <reference field="4" count="1">
            <x v="36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55"/>
          </reference>
          <reference field="4" count="1">
            <x v="58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102"/>
          </reference>
          <reference field="4" count="1">
            <x v="92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61"/>
          </reference>
          <reference field="4" count="1">
            <x v="60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63"/>
          </reference>
          <reference field="4" count="1">
            <x v="64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89"/>
          </reference>
          <reference field="4" count="1">
            <x v="1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97"/>
          </reference>
          <reference field="4" count="1">
            <x v="85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95"/>
          </reference>
          <reference field="4" count="1">
            <x v="84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120"/>
          </reference>
          <reference field="4" count="1">
            <x v="1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13"/>
          </reference>
          <reference field="4" count="1">
            <x v="40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68"/>
          </reference>
          <reference field="4" count="1">
            <x v="66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25"/>
          </reference>
          <reference field="4" count="1">
            <x v="19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10"/>
          </reference>
          <reference field="4" count="1">
            <x v="51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69"/>
          </reference>
          <reference field="4" count="1">
            <x v="24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109"/>
          </reference>
          <reference field="4" count="1">
            <x v="96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108"/>
          </reference>
          <reference field="4" count="1">
            <x v="22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31"/>
          </reference>
          <reference field="4" count="1">
            <x v="12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1"/>
          </reference>
          <reference field="4" count="1">
            <x v="28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29"/>
          </reference>
          <reference field="4" count="1">
            <x v="13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81"/>
          </reference>
          <reference field="4" count="1">
            <x v="76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45"/>
          </reference>
          <reference field="4" count="1">
            <x v="48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48"/>
          </reference>
          <reference field="4" count="1">
            <x v="56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40"/>
          </reference>
          <reference field="4" count="1">
            <x v="37"/>
          </reference>
        </references>
      </pivotArea>
    </format>
    <format dxfId="838">
      <pivotArea dataOnly="0" labelOnly="1" outline="0" fieldPosition="0">
        <references count="2">
          <reference field="3" count="1" selected="0">
            <x v="88"/>
          </reference>
          <reference field="4" count="1">
            <x v="81"/>
          </reference>
        </references>
      </pivotArea>
    </format>
    <format dxfId="837">
      <pivotArea dataOnly="0" labelOnly="1" outline="0" fieldPosition="0">
        <references count="2">
          <reference field="3" count="1" selected="0">
            <x v="78"/>
          </reference>
          <reference field="4" count="1">
            <x v="72"/>
          </reference>
        </references>
      </pivotArea>
    </format>
    <format dxfId="836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835">
      <pivotArea dataOnly="0" labelOnly="1" outline="0" fieldPosition="0">
        <references count="2">
          <reference field="3" count="1" selected="0">
            <x v="93"/>
          </reference>
          <reference field="4" count="1">
            <x v="82"/>
          </reference>
        </references>
      </pivotArea>
    </format>
    <format dxfId="834">
      <pivotArea dataOnly="0" labelOnly="1" outline="0" fieldPosition="0">
        <references count="2">
          <reference field="3" count="1" selected="0">
            <x v="112"/>
          </reference>
          <reference field="4" count="1">
            <x v="98"/>
          </reference>
        </references>
      </pivotArea>
    </format>
    <format dxfId="833">
      <pivotArea dataOnly="0" labelOnly="1" outline="0" fieldPosition="0">
        <references count="2">
          <reference field="3" count="1" selected="0">
            <x v="111"/>
          </reference>
          <reference field="4" count="1">
            <x v="97"/>
          </reference>
        </references>
      </pivotArea>
    </format>
    <format dxfId="832">
      <pivotArea dataOnly="0" labelOnly="1" outline="0" fieldPosition="0">
        <references count="2">
          <reference field="3" count="1" selected="0">
            <x v="113"/>
          </reference>
          <reference field="4" count="1">
            <x v="78"/>
          </reference>
        </references>
      </pivotArea>
    </format>
    <format dxfId="831">
      <pivotArea dataOnly="0" labelOnly="1" outline="0" fieldPosition="0">
        <references count="2">
          <reference field="3" count="1" selected="0">
            <x v="41"/>
          </reference>
          <reference field="4" count="1">
            <x v="26"/>
          </reference>
        </references>
      </pivotArea>
    </format>
    <format dxfId="830">
      <pivotArea dataOnly="0" labelOnly="1" outline="0" fieldPosition="0">
        <references count="2">
          <reference field="3" count="1" selected="0">
            <x v="99"/>
          </reference>
          <reference field="4" count="1">
            <x v="88"/>
          </reference>
        </references>
      </pivotArea>
    </format>
    <format dxfId="829">
      <pivotArea dataOnly="0" labelOnly="1" outline="0" fieldPosition="0">
        <references count="2">
          <reference field="3" count="1" selected="0">
            <x v="103"/>
          </reference>
          <reference field="4" count="1">
            <x v="93"/>
          </reference>
        </references>
      </pivotArea>
    </format>
    <format dxfId="828">
      <pivotArea dataOnly="0" labelOnly="1" outline="0" fieldPosition="0">
        <references count="2">
          <reference field="3" count="1" selected="0">
            <x v="43"/>
          </reference>
          <reference field="4" count="1">
            <x v="41"/>
          </reference>
        </references>
      </pivotArea>
    </format>
    <format dxfId="827">
      <pivotArea dataOnly="0" labelOnly="1" outline="0" fieldPosition="0">
        <references count="2">
          <reference field="3" count="1" selected="0">
            <x v="73"/>
          </reference>
          <reference field="4" count="1">
            <x v="70"/>
          </reference>
        </references>
      </pivotArea>
    </format>
    <format dxfId="826">
      <pivotArea dataOnly="0" labelOnly="1" outline="0" fieldPosition="0">
        <references count="2">
          <reference field="3" count="1" selected="0">
            <x v="44"/>
          </reference>
          <reference field="4" count="1">
            <x v="32"/>
          </reference>
        </references>
      </pivotArea>
    </format>
    <format dxfId="825">
      <pivotArea dataOnly="0" labelOnly="1" outline="0" fieldPosition="0">
        <references count="2">
          <reference field="3" count="1" selected="0">
            <x v="52"/>
          </reference>
          <reference field="4" count="1">
            <x v="57"/>
          </reference>
        </references>
      </pivotArea>
    </format>
    <format dxfId="824">
      <pivotArea dataOnly="0" labelOnly="1" outline="0" fieldPosition="0">
        <references count="2">
          <reference field="3" count="1" selected="0">
            <x v="118"/>
          </reference>
          <reference field="4" count="1">
            <x v="97"/>
          </reference>
        </references>
      </pivotArea>
    </format>
    <format dxfId="82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01"/>
          </reference>
          <reference field="5" count="1">
            <x v="63"/>
          </reference>
        </references>
      </pivotArea>
    </format>
    <format dxfId="82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14"/>
          </reference>
          <reference field="5" count="1">
            <x v="20"/>
          </reference>
        </references>
      </pivotArea>
    </format>
    <format dxfId="821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46"/>
          </reference>
          <reference field="5" count="1">
            <x v="59"/>
          </reference>
        </references>
      </pivotArea>
    </format>
    <format dxfId="820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2"/>
          </reference>
          <reference field="5" count="1">
            <x v="13"/>
          </reference>
        </references>
      </pivotArea>
    </format>
    <format dxfId="819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18"/>
          </reference>
          <reference field="5" count="1">
            <x v="44"/>
          </reference>
        </references>
      </pivotArea>
    </format>
    <format dxfId="81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81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63"/>
          </reference>
          <reference field="5" count="1">
            <x v="3"/>
          </reference>
        </references>
      </pivotArea>
    </format>
    <format dxfId="816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0"/>
          </reference>
          <reference field="5" count="1">
            <x v="6"/>
          </reference>
        </references>
      </pivotArea>
    </format>
    <format dxfId="815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00"/>
          </reference>
          <reference field="5" count="1">
            <x v="43"/>
          </reference>
        </references>
      </pivotArea>
    </format>
    <format dxfId="81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39"/>
          </reference>
          <reference field="5" count="1">
            <x v="24"/>
          </reference>
        </references>
      </pivotArea>
    </format>
    <format dxfId="813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68"/>
          </reference>
          <reference field="5" count="1">
            <x v="41"/>
          </reference>
        </references>
      </pivotArea>
    </format>
    <format dxfId="812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7"/>
          </reference>
          <reference field="5" count="1">
            <x v="22"/>
          </reference>
        </references>
      </pivotArea>
    </format>
    <format dxfId="811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30"/>
          </reference>
          <reference field="5" count="1">
            <x v="14"/>
          </reference>
        </references>
      </pivotArea>
    </format>
    <format dxfId="810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79"/>
          </reference>
          <reference field="5" count="1">
            <x v="76"/>
          </reference>
        </references>
      </pivotArea>
    </format>
    <format dxfId="80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23"/>
          </reference>
          <reference field="5" count="1">
            <x v="41"/>
          </reference>
        </references>
      </pivotArea>
    </format>
    <format dxfId="808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7"/>
          </reference>
          <reference field="5" count="1">
            <x v="54"/>
          </reference>
        </references>
      </pivotArea>
    </format>
    <format dxfId="80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31"/>
          </reference>
          <reference field="5" count="1">
            <x v="14"/>
          </reference>
        </references>
      </pivotArea>
    </format>
    <format dxfId="806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54"/>
          </reference>
          <reference field="5" count="1">
            <x v="30"/>
          </reference>
        </references>
      </pivotArea>
    </format>
    <format dxfId="805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102"/>
          </reference>
          <reference field="5" count="1">
            <x v="50"/>
          </reference>
        </references>
      </pivotArea>
    </format>
    <format dxfId="804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59"/>
          </reference>
          <reference field="5" count="1">
            <x v="4"/>
          </reference>
        </references>
      </pivotArea>
    </format>
    <format dxfId="803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11"/>
          </reference>
          <reference field="5" count="1">
            <x v="19"/>
          </reference>
        </references>
      </pivotArea>
    </format>
    <format dxfId="802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0"/>
          </reference>
          <reference field="5" count="1">
            <x v="16"/>
          </reference>
        </references>
      </pivotArea>
    </format>
    <format dxfId="801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800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21"/>
          </reference>
          <reference field="5" count="1">
            <x v="6"/>
          </reference>
        </references>
      </pivotArea>
    </format>
    <format dxfId="799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28"/>
          </reference>
          <reference field="5" count="1">
            <x v="35"/>
          </reference>
        </references>
      </pivotArea>
    </format>
    <format dxfId="798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75"/>
          </reference>
          <reference field="5" count="1">
            <x v="69"/>
          </reference>
        </references>
      </pivotArea>
    </format>
    <format dxfId="79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55"/>
          </reference>
          <reference field="5" count="1">
            <x v="73"/>
          </reference>
        </references>
      </pivotArea>
    </format>
    <format dxfId="79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42"/>
          </reference>
          <reference field="5" count="1">
            <x v="37"/>
          </reference>
        </references>
      </pivotArea>
    </format>
    <format dxfId="79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35"/>
          </reference>
          <reference field="5" count="1">
            <x v="36"/>
          </reference>
        </references>
      </pivotArea>
    </format>
    <format dxfId="79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47"/>
          </reference>
          <reference field="5" count="1">
            <x v="75"/>
          </reference>
        </references>
      </pivotArea>
    </format>
    <format dxfId="793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28"/>
          </reference>
          <reference field="5" count="1">
            <x v="61"/>
          </reference>
        </references>
      </pivotArea>
    </format>
    <format dxfId="79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32"/>
          </reference>
          <reference field="5" count="1">
            <x v="15"/>
          </reference>
        </references>
      </pivotArea>
    </format>
    <format dxfId="79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71"/>
          </reference>
          <reference field="5" count="1">
            <x v="3"/>
          </reference>
        </references>
      </pivotArea>
    </format>
    <format dxfId="790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"/>
          </reference>
          <reference field="5" count="1">
            <x v="4"/>
          </reference>
        </references>
      </pivotArea>
    </format>
    <format dxfId="789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65"/>
          </reference>
          <reference field="5" count="1">
            <x v="52"/>
          </reference>
        </references>
      </pivotArea>
    </format>
    <format dxfId="788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9"/>
          </reference>
          <reference field="5" count="1">
            <x v="39"/>
          </reference>
        </references>
      </pivotArea>
    </format>
    <format dxfId="787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3"/>
          </reference>
          <reference field="5" count="1">
            <x v="53"/>
          </reference>
        </references>
      </pivotArea>
    </format>
    <format dxfId="786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1"/>
          </reference>
          <reference field="5" count="1">
            <x v="28"/>
          </reference>
        </references>
      </pivotArea>
    </format>
    <format dxfId="785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17"/>
          </reference>
          <reference field="5" count="1">
            <x v="57"/>
          </reference>
        </references>
      </pivotArea>
    </format>
    <format dxfId="784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"/>
          </reference>
          <reference field="5" count="1">
            <x v="73"/>
          </reference>
        </references>
      </pivotArea>
    </format>
    <format dxfId="783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25"/>
          </reference>
          <reference field="5" count="1">
            <x v="18"/>
          </reference>
        </references>
      </pivotArea>
    </format>
    <format dxfId="782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03"/>
          </reference>
          <reference field="5" count="1">
            <x v="58"/>
          </reference>
        </references>
      </pivotArea>
    </format>
    <format dxfId="781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38"/>
          </reference>
          <reference field="5" count="1">
            <x v="5"/>
          </reference>
        </references>
      </pivotArea>
    </format>
    <format dxfId="780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28"/>
          </reference>
          <reference field="5" count="1">
            <x v="74"/>
          </reference>
        </references>
      </pivotArea>
    </format>
    <format dxfId="77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28"/>
          </reference>
          <reference field="5" count="1">
            <x v="65"/>
          </reference>
        </references>
      </pivotArea>
    </format>
    <format dxfId="778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74"/>
          </reference>
          <reference field="5" count="1">
            <x v="7"/>
          </reference>
        </references>
      </pivotArea>
    </format>
    <format dxfId="77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4"/>
          </reference>
          <reference field="5" count="1">
            <x v="17"/>
          </reference>
        </references>
      </pivotArea>
    </format>
    <format dxfId="776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6"/>
          </reference>
          <reference field="5" count="1">
            <x v="67"/>
          </reference>
        </references>
      </pivotArea>
    </format>
    <format dxfId="775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49"/>
          </reference>
          <reference field="5" count="1">
            <x v="77"/>
          </reference>
        </references>
      </pivotArea>
    </format>
    <format dxfId="774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33"/>
          </reference>
          <reference field="5" count="1">
            <x v="13"/>
          </reference>
        </references>
      </pivotArea>
    </format>
    <format dxfId="773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77"/>
          </reference>
          <reference field="5" count="1">
            <x v="82"/>
          </reference>
        </references>
      </pivotArea>
    </format>
    <format dxfId="772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55"/>
          </reference>
          <reference field="5" count="1">
            <x v="23"/>
          </reference>
        </references>
      </pivotArea>
    </format>
    <format dxfId="771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86"/>
          </reference>
          <reference field="5" count="1">
            <x v="34"/>
          </reference>
        </references>
      </pivotArea>
    </format>
    <format dxfId="77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90"/>
          </reference>
          <reference field="5" count="1">
            <x v="12"/>
          </reference>
        </references>
      </pivotArea>
    </format>
    <format dxfId="76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2"/>
          </reference>
          <reference field="5" count="1">
            <x v="47"/>
          </reference>
        </references>
      </pivotArea>
    </format>
    <format dxfId="768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28"/>
          </reference>
          <reference field="5" count="1">
            <x v="11"/>
          </reference>
        </references>
      </pivotArea>
    </format>
    <format dxfId="767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80"/>
          </reference>
          <reference field="5" count="1">
            <x v="36"/>
          </reference>
        </references>
      </pivotArea>
    </format>
    <format dxfId="766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3"/>
          </reference>
          <reference field="5" count="1">
            <x v="2"/>
          </reference>
        </references>
      </pivotArea>
    </format>
    <format dxfId="765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99"/>
          </reference>
          <reference field="5" count="1">
            <x v="49"/>
          </reference>
        </references>
      </pivotArea>
    </format>
    <format dxfId="764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94"/>
          </reference>
          <reference field="5" count="1">
            <x v="32"/>
          </reference>
        </references>
      </pivotArea>
    </format>
    <format dxfId="76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5"/>
          </reference>
          <reference field="5" count="1">
            <x v="33"/>
          </reference>
        </references>
      </pivotArea>
    </format>
    <format dxfId="762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36"/>
          </reference>
          <reference field="5" count="1">
            <x v="47"/>
          </reference>
        </references>
      </pivotArea>
    </format>
    <format dxfId="761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76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92"/>
          </reference>
          <reference field="5" count="1">
            <x v="62"/>
          </reference>
        </references>
      </pivotArea>
    </format>
    <format dxfId="759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60"/>
          </reference>
          <reference field="5" count="1">
            <x v="0"/>
          </reference>
        </references>
      </pivotArea>
    </format>
    <format dxfId="758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64"/>
          </reference>
          <reference field="5" count="1">
            <x v="21"/>
          </reference>
        </references>
      </pivotArea>
    </format>
    <format dxfId="75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756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85"/>
          </reference>
          <reference field="5" count="1">
            <x v="31"/>
          </reference>
        </references>
      </pivotArea>
    </format>
    <format dxfId="755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84"/>
          </reference>
          <reference field="5" count="1">
            <x v="42"/>
          </reference>
        </references>
      </pivotArea>
    </format>
    <format dxfId="754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"/>
          </reference>
          <reference field="5" count="1">
            <x v="40"/>
          </reference>
        </references>
      </pivotArea>
    </format>
    <format dxfId="753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0"/>
          </reference>
          <reference field="5" count="1">
            <x v="86"/>
          </reference>
        </references>
      </pivotArea>
    </format>
    <format dxfId="752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66"/>
          </reference>
          <reference field="5" count="1">
            <x v="57"/>
          </reference>
        </references>
      </pivotArea>
    </format>
    <format dxfId="751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19"/>
          </reference>
          <reference field="5" count="1">
            <x v="51"/>
          </reference>
        </references>
      </pivotArea>
    </format>
    <format dxfId="750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51"/>
          </reference>
          <reference field="5" count="1">
            <x v="66"/>
          </reference>
        </references>
      </pivotArea>
    </format>
    <format dxfId="74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4"/>
          </reference>
          <reference field="5" count="1">
            <x v="28"/>
          </reference>
        </references>
      </pivotArea>
    </format>
    <format dxfId="748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22"/>
          </reference>
          <reference field="5" count="1">
            <x v="8"/>
          </reference>
        </references>
      </pivotArea>
    </format>
    <format dxfId="747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746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28"/>
          </reference>
          <reference field="5" count="1">
            <x v="2"/>
          </reference>
        </references>
      </pivotArea>
    </format>
    <format dxfId="745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13"/>
          </reference>
          <reference field="5" count="1">
            <x v="10"/>
          </reference>
        </references>
      </pivotArea>
    </format>
    <format dxfId="744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76"/>
          </reference>
          <reference field="5" count="1">
            <x v="1"/>
          </reference>
        </references>
      </pivotArea>
    </format>
    <format dxfId="743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48"/>
          </reference>
          <reference field="5" count="1">
            <x v="64"/>
          </reference>
        </references>
      </pivotArea>
    </format>
    <format dxfId="74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56"/>
          </reference>
          <reference field="5" count="1">
            <x v="1"/>
          </reference>
        </references>
      </pivotArea>
    </format>
    <format dxfId="74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37"/>
          </reference>
          <reference field="5" count="1">
            <x v="79"/>
          </reference>
        </references>
      </pivotArea>
    </format>
    <format dxfId="74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81"/>
          </reference>
          <reference field="5" count="1">
            <x v="36"/>
          </reference>
        </references>
      </pivotArea>
    </format>
    <format dxfId="73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72"/>
          </reference>
          <reference field="5" count="1">
            <x v="83"/>
          </reference>
        </references>
      </pivotArea>
    </format>
    <format dxfId="73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737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82"/>
          </reference>
          <reference field="5" count="1">
            <x v="26"/>
          </reference>
        </references>
      </pivotArea>
    </format>
    <format dxfId="736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98"/>
          </reference>
          <reference field="5" count="1">
            <x v="69"/>
          </reference>
        </references>
      </pivotArea>
    </format>
    <format dxfId="73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7"/>
          </reference>
          <reference field="5" count="1">
            <x v="71"/>
          </reference>
        </references>
      </pivotArea>
    </format>
    <format dxfId="734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733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26"/>
          </reference>
          <reference field="5" count="1">
            <x v="5"/>
          </reference>
        </references>
      </pivotArea>
    </format>
    <format dxfId="73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88"/>
          </reference>
          <reference field="5" count="1">
            <x v="41"/>
          </reference>
        </references>
      </pivotArea>
    </format>
    <format dxfId="731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93"/>
          </reference>
          <reference field="5" count="1">
            <x v="64"/>
          </reference>
        </references>
      </pivotArea>
    </format>
    <format dxfId="730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1"/>
          </reference>
          <reference field="5" count="1">
            <x v="67"/>
          </reference>
        </references>
      </pivotArea>
    </format>
    <format dxfId="72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70"/>
          </reference>
          <reference field="5" count="1">
            <x v="47"/>
          </reference>
        </references>
      </pivotArea>
    </format>
    <format dxfId="728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72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726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97"/>
          </reference>
          <reference field="5" count="1">
            <x v="25"/>
          </reference>
        </references>
      </pivotArea>
    </format>
    <format dxfId="725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101"/>
          </reference>
          <reference field="5" count="1" selected="0">
            <x v="63"/>
          </reference>
          <reference field="7" count="1">
            <x v="3"/>
          </reference>
        </references>
      </pivotArea>
    </format>
    <format dxfId="72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14"/>
          </reference>
          <reference field="5" count="1" selected="0">
            <x v="20"/>
          </reference>
          <reference field="7" count="1">
            <x v="6"/>
          </reference>
        </references>
      </pivotArea>
    </format>
    <format dxfId="72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46"/>
          </reference>
          <reference field="5" count="1" selected="0">
            <x v="59"/>
          </reference>
          <reference field="7" count="1">
            <x v="7"/>
          </reference>
        </references>
      </pivotArea>
    </format>
    <format dxfId="722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5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721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18"/>
          </reference>
          <reference field="5" count="1" selected="0">
            <x v="44"/>
          </reference>
          <reference field="7" count="1">
            <x v="8"/>
          </reference>
        </references>
      </pivotArea>
    </format>
    <format dxfId="720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71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718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0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717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0"/>
          </reference>
          <reference field="5" count="1" selected="0">
            <x v="43"/>
          </reference>
          <reference field="7" count="1">
            <x v="8"/>
          </reference>
        </references>
      </pivotArea>
    </format>
    <format dxfId="716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39"/>
          </reference>
          <reference field="5" count="1" selected="0">
            <x v="24"/>
          </reference>
          <reference field="7" count="1">
            <x v="8"/>
          </reference>
        </references>
      </pivotArea>
    </format>
    <format dxfId="715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6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714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30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713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79"/>
          </reference>
          <reference field="5" count="1" selected="0">
            <x v="76"/>
          </reference>
          <reference field="7" count="1">
            <x v="4"/>
          </reference>
        </references>
      </pivotArea>
    </format>
    <format dxfId="71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23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711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37"/>
          </reference>
          <reference field="5" count="1" selected="0">
            <x v="54"/>
          </reference>
          <reference field="7" count="1">
            <x v="10"/>
          </reference>
        </references>
      </pivotArea>
    </format>
    <format dxfId="71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31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70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54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708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10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70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59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706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11"/>
          </reference>
          <reference field="5" count="1" selected="0">
            <x v="19"/>
          </reference>
          <reference field="7" count="1">
            <x v="1"/>
          </reference>
        </references>
      </pivotArea>
    </format>
    <format dxfId="705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0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704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15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703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2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702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28"/>
          </reference>
          <reference field="5" count="1" selected="0">
            <x v="35"/>
          </reference>
          <reference field="7" count="1">
            <x v="4"/>
          </reference>
        </references>
      </pivotArea>
    </format>
    <format dxfId="70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75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700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5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699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47"/>
          </reference>
          <reference field="5" count="1" selected="0">
            <x v="75"/>
          </reference>
          <reference field="7" count="1">
            <x v="4"/>
          </reference>
        </references>
      </pivotArea>
    </format>
    <format dxfId="69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28"/>
          </reference>
          <reference field="5" count="1" selected="0">
            <x v="61"/>
          </reference>
          <reference field="7" count="1">
            <x v="3"/>
          </reference>
        </references>
      </pivotArea>
    </format>
    <format dxfId="697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3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696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71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695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694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65"/>
          </reference>
          <reference field="5" count="1" selected="0">
            <x v="52"/>
          </reference>
          <reference field="7" count="1">
            <x v="10"/>
          </reference>
        </references>
      </pivotArea>
    </format>
    <format dxfId="693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9"/>
          </reference>
          <reference field="5" count="1" selected="0">
            <x v="39"/>
          </reference>
          <reference field="7" count="1">
            <x v="5"/>
          </reference>
        </references>
      </pivotArea>
    </format>
    <format dxfId="692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3"/>
          </reference>
          <reference field="5" count="1" selected="0">
            <x v="53"/>
          </reference>
          <reference field="7" count="1">
            <x v="10"/>
          </reference>
        </references>
      </pivotArea>
    </format>
    <format dxfId="69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1"/>
          </reference>
          <reference field="5" count="1" selected="0">
            <x v="28"/>
          </reference>
          <reference field="7" count="1">
            <x v="4"/>
          </reference>
        </references>
      </pivotArea>
    </format>
    <format dxfId="690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17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68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688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25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687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03"/>
          </reference>
          <reference field="5" count="1" selected="0">
            <x v="58"/>
          </reference>
          <reference field="7" count="1">
            <x v="10"/>
          </reference>
        </references>
      </pivotArea>
    </format>
    <format dxfId="686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38"/>
          </reference>
          <reference field="5" count="1" selected="0">
            <x v="5"/>
          </reference>
          <reference field="7" count="1">
            <x v="7"/>
          </reference>
        </references>
      </pivotArea>
    </format>
    <format dxfId="685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28"/>
          </reference>
          <reference field="5" count="1" selected="0">
            <x v="74"/>
          </reference>
          <reference field="7" count="1">
            <x v="4"/>
          </reference>
        </references>
      </pivotArea>
    </format>
    <format dxfId="684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28"/>
          </reference>
          <reference field="5" count="1" selected="0">
            <x v="65"/>
          </reference>
          <reference field="7" count="1">
            <x v="3"/>
          </reference>
        </references>
      </pivotArea>
    </format>
    <format dxfId="683">
      <pivotArea dataOnly="0" labelOnly="1" outline="0" fieldPosition="0">
        <references count="4">
          <reference field="3" count="1" selected="0">
            <x v="28"/>
          </reference>
          <reference field="4" count="1" selected="0">
            <x v="74"/>
          </reference>
          <reference field="5" count="1" selected="0">
            <x v="7"/>
          </reference>
          <reference field="7" count="1">
            <x v="8"/>
          </reference>
        </references>
      </pivotArea>
    </format>
    <format dxfId="68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4"/>
          </reference>
          <reference field="5" count="1" selected="0">
            <x v="17"/>
          </reference>
          <reference field="7" count="1">
            <x v="6"/>
          </reference>
        </references>
      </pivotArea>
    </format>
    <format dxfId="681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6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68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33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679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77"/>
          </reference>
          <reference field="5" count="1" selected="0">
            <x v="82"/>
          </reference>
          <reference field="7" count="1">
            <x v="5"/>
          </reference>
        </references>
      </pivotArea>
    </format>
    <format dxfId="67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55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677">
      <pivotArea dataOnly="0" labelOnly="1" outline="0" fieldPosition="0">
        <references count="4">
          <reference field="3" count="1" selected="0">
            <x v="98"/>
          </reference>
          <reference field="4" count="1" selected="0">
            <x v="86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67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90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67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2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674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28"/>
          </reference>
          <reference field="5" count="1" selected="0">
            <x v="11"/>
          </reference>
          <reference field="7" count="1">
            <x v="2"/>
          </reference>
        </references>
      </pivotArea>
    </format>
    <format dxfId="673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80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672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99"/>
          </reference>
          <reference field="5" count="1" selected="0">
            <x v="49"/>
          </reference>
          <reference field="7" count="1">
            <x v="10"/>
          </reference>
        </references>
      </pivotArea>
    </format>
    <format dxfId="671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94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67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5"/>
          </reference>
          <reference field="5" count="1" selected="0">
            <x v="33"/>
          </reference>
          <reference field="7" count="1">
            <x v="9"/>
          </reference>
        </references>
      </pivotArea>
    </format>
    <format dxfId="66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36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92"/>
          </reference>
          <reference field="5" count="1" selected="0">
            <x v="62"/>
          </reference>
          <reference field="7" count="1">
            <x v="3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6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64"/>
          </reference>
          <reference field="5" count="1" selected="0">
            <x v="21"/>
          </reference>
          <reference field="7" count="1">
            <x v="6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85"/>
          </reference>
          <reference field="5" count="1" selected="0">
            <x v="31"/>
          </reference>
          <reference field="7" count="1">
            <x v="9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84"/>
          </reference>
          <reference field="5" count="1" selected="0">
            <x v="42"/>
          </reference>
          <reference field="7" count="1">
            <x v="8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0"/>
          </reference>
          <reference field="5" count="1" selected="0">
            <x v="86"/>
          </reference>
          <reference field="7" count="1">
            <x v="11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66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25"/>
          </reference>
          <reference field="4" count="1" selected="0">
            <x v="19"/>
          </reference>
          <reference field="5" count="1" selected="0">
            <x v="51"/>
          </reference>
          <reference field="7" count="1">
            <x v="10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51"/>
          </reference>
          <reference field="5" count="1" selected="0">
            <x v="66"/>
          </reference>
          <reference field="7" count="1">
            <x v="7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4"/>
          </reference>
          <reference field="5" count="1" selected="0">
            <x v="28"/>
          </reference>
          <reference field="7" count="1">
            <x v="9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22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12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2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13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7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48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5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81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72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82"/>
          </reference>
          <reference field="5" count="1" selected="0">
            <x v="26"/>
          </reference>
          <reference field="7" count="1">
            <x v="4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9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7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2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8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93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640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41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639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70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638">
      <pivotArea dataOnly="0" labelOnly="1" outline="0" fieldPosition="0">
        <references count="4">
          <reference field="3" count="1" selected="0">
            <x v="44"/>
          </reference>
          <reference field="4" count="1" selected="0">
            <x v="32"/>
          </reference>
          <reference field="5" count="1" selected="0">
            <x v="70"/>
          </reference>
          <reference field="7" count="1">
            <x v="1"/>
          </reference>
        </references>
      </pivotArea>
    </format>
    <format dxfId="63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636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97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6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34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63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632">
      <pivotArea outline="0" fieldPosition="0">
        <references count="1">
          <reference field="4294967294" count="1" selected="0">
            <x v="3"/>
          </reference>
        </references>
      </pivotArea>
    </format>
    <format dxfId="63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7FB81F-15C8-4AE6-AEBE-9A0FE8E33E23}" name="PivotTable5" cacheId="1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5:F22" firstHeaderRow="1" firstDataRow="2" firstDataCol="2" rowPageCount="1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0"/>
        <item x="2"/>
        <item x="3"/>
        <item x="4"/>
      </items>
    </pivotField>
    <pivotField axis="axisRow" compact="0" outline="0" showAll="0" defaultSubtotal="0">
      <items count="15">
        <item x="2"/>
        <item x="3"/>
        <item x="1"/>
        <item x="0"/>
        <item x="12"/>
        <item x="13"/>
        <item x="8"/>
        <item x="9"/>
        <item x="7"/>
        <item x="10"/>
        <item x="6"/>
        <item x="11"/>
        <item x="4"/>
        <item x="5"/>
        <item x="14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6">
    <i>
      <x/>
      <x v="1"/>
    </i>
    <i>
      <x v="1"/>
      <x/>
    </i>
    <i r="1">
      <x v="1"/>
    </i>
    <i r="1">
      <x v="2"/>
    </i>
    <i r="1">
      <x v="3"/>
    </i>
    <i>
      <x v="2"/>
      <x v="1"/>
    </i>
    <i>
      <x v="3"/>
      <x v="1"/>
    </i>
    <i>
      <x v="4"/>
      <x v="1"/>
    </i>
    <i>
      <x v="5"/>
      <x v="1"/>
    </i>
    <i>
      <x v="6"/>
      <x v="1"/>
    </i>
    <i>
      <x v="8"/>
      <x v="1"/>
    </i>
    <i>
      <x v="9"/>
      <x v="1"/>
    </i>
    <i>
      <x v="10"/>
      <x v="1"/>
    </i>
    <i>
      <x v="12"/>
      <x v="1"/>
    </i>
    <i>
      <x v="14"/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53">
    <format dxfId="5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1">
      <pivotArea field="9" type="button" dataOnly="0" labelOnly="1" outline="0" axis="axisRow" fieldPosition="0"/>
    </format>
    <format dxfId="50">
      <pivotArea field="8" type="button" dataOnly="0" labelOnly="1" outline="0" axis="axisRow" fieldPosition="1"/>
    </format>
    <format dxfId="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8">
      <pivotArea field="9" type="button" dataOnly="0" labelOnly="1" outline="0" axis="axisRow" fieldPosition="0"/>
    </format>
    <format dxfId="47">
      <pivotArea field="8" type="button" dataOnly="0" labelOnly="1" outline="0" axis="axisRow" fieldPosition="1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type="all" dataOnly="0" outline="0" fieldPosition="0"/>
    </format>
    <format dxfId="44">
      <pivotArea dataOnly="0" labelOnly="1" outline="0" fieldPosition="0">
        <references count="2">
          <reference field="8" count="1">
            <x v="0"/>
          </reference>
          <reference field="9" count="1" selected="0">
            <x v="1"/>
          </reference>
        </references>
      </pivotArea>
    </format>
    <format dxfId="43">
      <pivotArea outline="0" collapsedLevelsAreSubtotals="1" fieldPosition="0"/>
    </format>
    <format dxfId="42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41">
      <pivotArea dataOnly="0" labelOnly="1" grandRow="1" outline="0" fieldPosition="0"/>
    </format>
    <format dxfId="40">
      <pivotArea dataOnly="0" labelOnly="1" outline="0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39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3">
      <pivotArea dataOnly="0" labelOnly="1" outline="0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32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1">
      <pivotArea field="9" type="button" dataOnly="0" labelOnly="1" outline="0" axis="axisRow" fieldPosition="0"/>
    </format>
    <format dxfId="30">
      <pivotArea field="8" type="button" dataOnly="0" labelOnly="1" outline="0" axis="axisRow" fieldPosition="1"/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">
      <pivotArea field="9" type="button" dataOnly="0" labelOnly="1" outline="0" axis="axisRow" fieldPosition="0"/>
    </format>
    <format dxfId="27">
      <pivotArea field="8" type="button" dataOnly="0" labelOnly="1" outline="0" axis="axisRow" fieldPosition="1"/>
    </format>
    <format dxfId="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field="9" type="button" dataOnly="0" labelOnly="1" outline="0" axis="axisRow" fieldPosition="0"/>
    </format>
    <format dxfId="22">
      <pivotArea field="8" type="button" dataOnly="0" labelOnly="1" outline="0" axis="axisRow" fieldPosition="1"/>
    </format>
    <format dxfId="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outline="0" collapsedLevelsAreSubtotals="1" fieldPosition="0"/>
    </format>
    <format dxfId="19">
      <pivotArea field="9" type="button" dataOnly="0" labelOnly="1" outline="0" axis="axisRow" fieldPosition="0"/>
    </format>
    <format dxfId="18">
      <pivotArea field="8" type="button" dataOnly="0" labelOnly="1" outline="0" axis="axisRow" fieldPosition="1"/>
    </format>
    <format dxfId="17">
      <pivotArea dataOnly="0" labelOnly="1" grandRow="1" outline="0" fieldPosition="0"/>
    </format>
    <format dxfId="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outline="0" fieldPosition="0">
        <references count="2">
          <reference field="8" count="4" selected="0">
            <x v="0"/>
            <x v="1"/>
            <x v="2"/>
            <x v="3"/>
          </reference>
          <reference field="9" count="12" selected="0">
            <x v="0"/>
            <x v="1"/>
            <x v="2"/>
            <x v="3"/>
            <x v="4"/>
            <x v="5"/>
            <x v="6"/>
            <x v="8"/>
            <x v="9"/>
            <x v="10"/>
            <x v="12"/>
            <x v="14"/>
          </reference>
        </references>
      </pivotArea>
    </format>
    <format dxfId="12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8"/>
            <x v="9"/>
            <x v="10"/>
            <x v="12"/>
            <x v="14"/>
          </reference>
        </references>
      </pivotArea>
    </format>
    <format dxfId="11">
      <pivotArea dataOnly="0" labelOnly="1" outline="0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10">
      <pivotArea dataOnly="0" labelOnly="1" outline="0" fieldPosition="0">
        <references count="2">
          <reference field="8" count="4">
            <x v="0"/>
            <x v="1"/>
            <x v="2"/>
            <x v="3"/>
          </reference>
          <reference field="9" count="1" selected="0">
            <x v="1"/>
          </reference>
        </references>
      </pivotArea>
    </format>
    <format dxfId="9">
      <pivotArea dataOnly="0" labelOnly="1" outline="0" fieldPosition="0">
        <references count="2">
          <reference field="8" count="1">
            <x v="1"/>
          </reference>
          <reference field="9" count="1" selected="0">
            <x v="2"/>
          </reference>
        </references>
      </pivotArea>
    </format>
    <format dxfId="8">
      <pivotArea dataOnly="0" labelOnly="1" outline="0" fieldPosition="0">
        <references count="2">
          <reference field="8" count="1">
            <x v="1"/>
          </reference>
          <reference field="9" count="1" selected="0">
            <x v="3"/>
          </reference>
        </references>
      </pivotArea>
    </format>
    <format dxfId="7">
      <pivotArea dataOnly="0" labelOnly="1" outline="0" fieldPosition="0">
        <references count="2">
          <reference field="8" count="1">
            <x v="1"/>
          </reference>
          <reference field="9" count="1" selected="0">
            <x v="4"/>
          </reference>
        </references>
      </pivotArea>
    </format>
    <format dxfId="6">
      <pivotArea dataOnly="0" labelOnly="1" outline="0" fieldPosition="0">
        <references count="2">
          <reference field="8" count="1">
            <x v="1"/>
          </reference>
          <reference field="9" count="1" selected="0">
            <x v="5"/>
          </reference>
        </references>
      </pivotArea>
    </format>
    <format dxfId="5">
      <pivotArea dataOnly="0" labelOnly="1" outline="0" fieldPosition="0">
        <references count="2">
          <reference field="8" count="1">
            <x v="1"/>
          </reference>
          <reference field="9" count="1" selected="0">
            <x v="6"/>
          </reference>
        </references>
      </pivotArea>
    </format>
    <format dxfId="4">
      <pivotArea dataOnly="0" labelOnly="1" outline="0" fieldPosition="0">
        <references count="2">
          <reference field="8" count="1">
            <x v="1"/>
          </reference>
          <reference field="9" count="1" selected="0">
            <x v="8"/>
          </reference>
        </references>
      </pivotArea>
    </format>
    <format dxfId="3">
      <pivotArea dataOnly="0" labelOnly="1" outline="0" fieldPosition="0">
        <references count="2">
          <reference field="8" count="1">
            <x v="1"/>
          </reference>
          <reference field="9" count="1" selected="0">
            <x v="9"/>
          </reference>
        </references>
      </pivotArea>
    </format>
    <format dxfId="2">
      <pivotArea dataOnly="0" labelOnly="1" outline="0" fieldPosition="0">
        <references count="2">
          <reference field="8" count="1">
            <x v="1"/>
          </reference>
          <reference field="9" count="1" selected="0">
            <x v="10"/>
          </reference>
        </references>
      </pivotArea>
    </format>
    <format dxfId="1">
      <pivotArea dataOnly="0" labelOnly="1" outline="0" fieldPosition="0">
        <references count="2">
          <reference field="8" count="1">
            <x v="1"/>
          </reference>
          <reference field="9" count="1" selected="0">
            <x v="12"/>
          </reference>
        </references>
      </pivotArea>
    </format>
    <format dxfId="0">
      <pivotArea dataOnly="0" labelOnly="1" outline="0" fieldPosition="0">
        <references count="2">
          <reference field="8" count="1">
            <x v="1"/>
          </reference>
          <reference field="9" count="1" selected="0">
            <x v="14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B9B0EE-A0A0-4BB7-94D0-3FBECDF9E660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40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h="1" x="6"/>
        <item x="7"/>
        <item h="1"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n="Corne"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x="13"/>
        <item x="8"/>
        <item x="0"/>
        <item x="6"/>
        <item x="11"/>
        <item x="5"/>
        <item x="3"/>
        <item x="4"/>
        <item x="9"/>
        <item x="1"/>
        <item x="2"/>
        <item x="14"/>
        <item x="12"/>
        <item x="10"/>
        <item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5">
    <i>
      <x v="22"/>
      <x v="25"/>
      <x v="18"/>
      <x v="6"/>
    </i>
    <i>
      <x v="62"/>
      <x v="63"/>
      <x v="3"/>
      <x v="3"/>
    </i>
    <i>
      <x v="23"/>
      <x v="42"/>
      <x v="37"/>
      <x v="6"/>
    </i>
    <i>
      <x v="42"/>
      <x v="165"/>
      <x v="64"/>
      <x v="3"/>
    </i>
    <i>
      <x v="45"/>
      <x v="48"/>
      <x v="64"/>
      <x v="3"/>
    </i>
    <i>
      <x v="144"/>
      <x v="124"/>
      <x v="108"/>
      <x v="11"/>
    </i>
    <i>
      <x v="82"/>
      <x v="117"/>
      <x v="38"/>
      <x v="5"/>
    </i>
    <i>
      <x v="24"/>
      <x v="21"/>
      <x v="6"/>
      <x/>
    </i>
    <i>
      <x v="95"/>
      <x v="84"/>
      <x v="42"/>
      <x v="8"/>
    </i>
    <i>
      <x v="116"/>
      <x v="100"/>
      <x v="43"/>
      <x v="8"/>
    </i>
    <i>
      <x v="70"/>
      <x v="68"/>
      <x v="41"/>
      <x v="8"/>
    </i>
    <i>
      <x v="21"/>
      <x v="27"/>
      <x v="104"/>
      <x v="6"/>
    </i>
    <i>
      <x v="137"/>
      <x v="131"/>
      <x v="105"/>
      <x v="6"/>
    </i>
    <i>
      <x v="121"/>
      <x v="103"/>
      <x v="58"/>
      <x v="11"/>
    </i>
    <i>
      <x v="205"/>
      <x v="177"/>
      <x v="73"/>
      <x v="8"/>
    </i>
    <i>
      <x v="10"/>
      <x v="7"/>
      <x v="22"/>
      <x v="22"/>
    </i>
    <i>
      <x v="75"/>
      <x v="148"/>
      <x v="84"/>
      <x v="5"/>
    </i>
    <i>
      <x v="1"/>
      <x v="164"/>
      <x v="2"/>
      <x/>
    </i>
    <i>
      <x v="102"/>
      <x v="92"/>
      <x v="62"/>
      <x v="3"/>
    </i>
    <i>
      <x v="32"/>
      <x v="18"/>
      <x v="44"/>
      <x v="8"/>
    </i>
    <i>
      <x v="46"/>
      <x v="46"/>
      <x v="59"/>
      <x v="7"/>
    </i>
    <i>
      <x v="7"/>
      <x v="14"/>
      <x v="20"/>
      <x v="5"/>
    </i>
    <i>
      <x v="35"/>
      <x v="43"/>
      <x v="59"/>
      <x v="11"/>
    </i>
    <i>
      <x v="103"/>
      <x v="93"/>
      <x v="64"/>
      <x v="3"/>
    </i>
    <i>
      <x v="9"/>
      <x v="30"/>
      <x v="14"/>
      <x v="6"/>
    </i>
    <i>
      <x/>
      <x v="4"/>
      <x v="17"/>
      <x v="6"/>
    </i>
    <i>
      <x v="77"/>
      <x v="42"/>
      <x v="47"/>
      <x v="8"/>
    </i>
    <i>
      <x v="38"/>
      <x v="15"/>
      <x v="60"/>
      <x v="10"/>
    </i>
    <i>
      <x v="100"/>
      <x v="89"/>
      <x v="38"/>
      <x v="5"/>
    </i>
    <i>
      <x v="197"/>
      <x v="80"/>
      <x v="132"/>
      <x v="10"/>
    </i>
    <i>
      <x v="115"/>
      <x v="130"/>
      <x v="56"/>
      <x v="10"/>
    </i>
    <i>
      <x v="50"/>
      <x v="38"/>
      <x v="5"/>
      <x v="7"/>
    </i>
    <i>
      <x v="97"/>
      <x v="85"/>
      <x v="31"/>
      <x v="9"/>
    </i>
    <i>
      <x v="40"/>
      <x v="37"/>
      <x v="79"/>
      <x v="22"/>
    </i>
    <i>
      <x v="79"/>
      <x v="75"/>
      <x v="69"/>
      <x v="1"/>
    </i>
    <i>
      <x v="28"/>
      <x v="74"/>
      <x v="7"/>
      <x v="8"/>
    </i>
    <i>
      <x v="13"/>
      <x v="40"/>
      <x v="86"/>
      <x v="11"/>
    </i>
    <i>
      <x v="69"/>
      <x v="24"/>
      <x v="28"/>
      <x v="9"/>
    </i>
    <i>
      <x v="194"/>
      <x v="45"/>
      <x v="131"/>
      <x v="7"/>
    </i>
    <i>
      <x v="44"/>
      <x v="32"/>
      <x v="70"/>
      <x v="1"/>
    </i>
    <i>
      <x v="117"/>
      <x v="115"/>
      <x/>
      <x/>
    </i>
    <i>
      <x v="164"/>
      <x v="143"/>
      <x v="22"/>
      <x v="22"/>
    </i>
    <i>
      <x v="29"/>
      <x v="13"/>
      <x v="10"/>
      <x v="6"/>
    </i>
    <i>
      <x v="126"/>
      <x v="108"/>
      <x v="61"/>
      <x v="22"/>
    </i>
    <i>
      <x v="36"/>
      <x v="9"/>
      <x v="55"/>
      <x v="22"/>
    </i>
    <i>
      <x v="157"/>
      <x v="2"/>
      <x v="103"/>
      <x v="3"/>
    </i>
    <i>
      <x v="193"/>
      <x v="171"/>
      <x v="130"/>
      <x v="7"/>
    </i>
    <i>
      <x v="87"/>
      <x v="80"/>
      <x v="36"/>
      <x v="11"/>
    </i>
    <i>
      <x v="39"/>
      <x v="44"/>
      <x v="39"/>
      <x v="5"/>
    </i>
    <i>
      <x v="19"/>
      <x v="53"/>
      <x v="53"/>
      <x v="10"/>
    </i>
    <i>
      <x v="86"/>
      <x v="79"/>
      <x v="76"/>
      <x v="4"/>
    </i>
    <i>
      <x v="98"/>
      <x v="86"/>
      <x v="34"/>
      <x v="9"/>
    </i>
    <i>
      <x v="180"/>
      <x v="158"/>
      <x v="49"/>
      <x v="9"/>
    </i>
    <i>
      <x v="202"/>
      <x v="176"/>
      <x v="90"/>
      <x v="2"/>
    </i>
    <i>
      <x v="18"/>
      <x v="50"/>
      <x v="16"/>
      <x v="2"/>
    </i>
    <i>
      <x v="131"/>
      <x v="112"/>
      <x v="98"/>
      <x/>
    </i>
    <i>
      <x v="104"/>
      <x v="105"/>
      <x v="25"/>
      <x v="9"/>
    </i>
    <i>
      <x v="8"/>
      <x v="28"/>
      <x v="65"/>
      <x v="3"/>
    </i>
    <i>
      <x v="114"/>
      <x v="99"/>
      <x v="49"/>
      <x v="10"/>
    </i>
    <i>
      <x v="105"/>
      <x v="94"/>
      <x v="32"/>
      <x v="9"/>
    </i>
    <i>
      <x v="141"/>
      <x v="122"/>
      <x v="106"/>
      <x v="4"/>
    </i>
    <i>
      <x v="11"/>
      <x v="49"/>
      <x v="77"/>
      <x v="22"/>
    </i>
    <i>
      <x v="64"/>
      <x v="114"/>
      <x v="23"/>
      <x v="6"/>
    </i>
    <i>
      <x v="204"/>
      <x v="28"/>
      <x v="134"/>
      <x v="4"/>
    </i>
    <i>
      <x v="171"/>
      <x v="87"/>
      <x v="86"/>
      <x v="11"/>
    </i>
    <i>
      <x v="55"/>
      <x v="58"/>
      <x v="30"/>
      <x v="9"/>
    </i>
    <i>
      <x v="175"/>
      <x v="155"/>
      <x v="122"/>
      <x v="4"/>
    </i>
    <i>
      <x v="189"/>
      <x v="168"/>
      <x v="127"/>
      <x v="1"/>
    </i>
    <i>
      <x v="3"/>
      <x v="55"/>
      <x v="73"/>
      <x v="11"/>
    </i>
    <i>
      <x v="108"/>
      <x v="22"/>
      <x v="8"/>
      <x/>
    </i>
    <i>
      <x v="174"/>
      <x v="154"/>
      <x v="121"/>
      <x v="6"/>
    </i>
    <i>
      <x v="127"/>
      <x v="109"/>
      <x v="92"/>
      <x v="5"/>
    </i>
    <i>
      <x v="139"/>
      <x v="91"/>
      <x v="22"/>
      <x v="22"/>
    </i>
    <i>
      <x v="47"/>
      <x v="37"/>
      <x v="54"/>
      <x v="5"/>
    </i>
    <i>
      <x v="147"/>
      <x v="126"/>
      <x v="111"/>
      <x v="1"/>
    </i>
    <i>
      <x v="183"/>
      <x v="160"/>
      <x v="124"/>
      <x v="10"/>
    </i>
    <i>
      <x v="148"/>
      <x v="128"/>
      <x v="44"/>
      <x v="8"/>
    </i>
    <i>
      <x v="192"/>
      <x v="170"/>
      <x v="107"/>
      <x v="7"/>
    </i>
    <i>
      <x v="72"/>
      <x v="104"/>
      <x v="30"/>
      <x v="9"/>
    </i>
    <i>
      <x v="167"/>
      <x v="146"/>
      <x v="105"/>
      <x v="6"/>
    </i>
    <i>
      <x v="99"/>
      <x v="88"/>
      <x v="41"/>
      <x v="8"/>
    </i>
    <i>
      <x v="57"/>
      <x v="17"/>
      <x v="57"/>
      <x v="10"/>
    </i>
    <i>
      <x v="101"/>
      <x v="90"/>
      <x v="12"/>
      <x v="10"/>
    </i>
    <i>
      <x v="106"/>
      <x v="129"/>
      <x v="27"/>
      <x v="9"/>
    </i>
    <i>
      <x v="199"/>
      <x v="175"/>
      <x v="39"/>
      <x v="5"/>
    </i>
    <i>
      <x v="188"/>
      <x v="20"/>
      <x v="126"/>
      <x/>
    </i>
    <i>
      <x v="206"/>
      <x v="178"/>
      <x v="46"/>
      <x v="8"/>
    </i>
    <i>
      <x v="184"/>
      <x v="161"/>
      <x v="72"/>
      <x v="10"/>
    </i>
    <i>
      <x v="200"/>
      <x v="161"/>
      <x v="78"/>
      <x v="2"/>
    </i>
    <i>
      <x v="176"/>
      <x v="156"/>
      <x v="38"/>
      <x v="5"/>
    </i>
    <i>
      <x v="181"/>
      <x v="34"/>
      <x v="39"/>
      <x v="9"/>
    </i>
    <i>
      <x v="118"/>
      <x v="97"/>
      <x v="25"/>
      <x v="9"/>
    </i>
    <i>
      <x v="169"/>
      <x v="147"/>
      <x v="85"/>
      <x v="8"/>
    </i>
    <i>
      <x v="59"/>
      <x v="116"/>
      <x v="4"/>
      <x/>
    </i>
    <i>
      <x v="153"/>
      <x v="133"/>
      <x v="70"/>
      <x v="1"/>
    </i>
    <i>
      <x v="201"/>
      <x v="1"/>
      <x v="90"/>
      <x v="2"/>
    </i>
    <i>
      <x v="73"/>
      <x v="70"/>
      <x v="47"/>
      <x v="7"/>
    </i>
    <i>
      <x v="190"/>
      <x v="169"/>
      <x v="128"/>
      <x v="1"/>
    </i>
    <i>
      <x v="152"/>
      <x v="132"/>
      <x v="8"/>
      <x v="10"/>
    </i>
    <i>
      <x v="76"/>
      <x v="71"/>
      <x v="3"/>
      <x/>
    </i>
    <i>
      <x v="109"/>
      <x v="96"/>
      <x v="38"/>
      <x v="22"/>
    </i>
    <i>
      <x v="128"/>
      <x v="110"/>
      <x v="93"/>
      <x v="3"/>
    </i>
    <i>
      <x v="207"/>
      <x v="179"/>
      <x v="135"/>
      <x v="11"/>
    </i>
    <i>
      <x v="191"/>
      <x v="42"/>
      <x v="129"/>
      <x v="7"/>
    </i>
    <i>
      <x v="187"/>
      <x v="167"/>
      <x v="125"/>
      <x v="9"/>
    </i>
    <i>
      <x v="26"/>
      <x v="31"/>
      <x v="14"/>
      <x v="6"/>
    </i>
    <i>
      <x v="155"/>
      <x v="135"/>
      <x v="26"/>
      <x v="22"/>
    </i>
    <i>
      <x v="113"/>
      <x v="78"/>
      <x v="69"/>
      <x v="1"/>
    </i>
    <i>
      <x v="143"/>
      <x v="123"/>
      <x v="19"/>
      <x v="1"/>
    </i>
    <i>
      <x v="12"/>
      <x v="149"/>
      <x v="119"/>
      <x/>
    </i>
    <i>
      <x v="15"/>
      <x v="36"/>
      <x v="47"/>
      <x v="7"/>
    </i>
    <i>
      <x v="52"/>
      <x v="57"/>
      <x v="9"/>
      <x v="2"/>
    </i>
    <i>
      <x v="198"/>
      <x v="174"/>
      <x v="133"/>
      <x v="10"/>
    </i>
    <i>
      <x v="132"/>
      <x v="28"/>
      <x v="100"/>
      <x v="2"/>
    </i>
    <i>
      <x v="112"/>
      <x v="98"/>
      <x v="69"/>
      <x v="1"/>
    </i>
    <i>
      <x v="186"/>
      <x v="166"/>
      <x v="39"/>
      <x v="9"/>
    </i>
    <i>
      <x v="33"/>
      <x v="35"/>
      <x v="36"/>
      <x v="22"/>
    </i>
    <i>
      <x v="163"/>
      <x v="142"/>
      <x v="80"/>
      <x v="22"/>
    </i>
    <i>
      <x v="182"/>
      <x v="159"/>
      <x v="39"/>
      <x v="9"/>
    </i>
    <i>
      <x v="150"/>
      <x v="21"/>
      <x v="87"/>
      <x v="4"/>
    </i>
    <i>
      <x v="178"/>
      <x v="3"/>
      <x v="22"/>
      <x v="22"/>
    </i>
    <i>
      <x v="154"/>
      <x v="134"/>
      <x v="61"/>
      <x v="22"/>
    </i>
    <i>
      <x v="151"/>
      <x v="163"/>
      <x v="7"/>
      <x/>
    </i>
    <i>
      <x v="68"/>
      <x v="66"/>
      <x v="57"/>
      <x v="10"/>
    </i>
    <i>
      <x v="168"/>
      <x v="3"/>
      <x v="85"/>
      <x v="8"/>
    </i>
    <i>
      <x v="6"/>
      <x v="39"/>
      <x v="24"/>
      <x v="3"/>
    </i>
    <i>
      <x v="78"/>
      <x v="72"/>
      <x v="83"/>
      <x v="22"/>
    </i>
    <i>
      <x v="146"/>
      <x v="8"/>
      <x v="11"/>
      <x v="2"/>
    </i>
    <i>
      <x v="203"/>
      <x v="55"/>
      <x v="102"/>
      <x v="4"/>
    </i>
    <i>
      <x v="195"/>
      <x v="172"/>
      <x v="131"/>
      <x v="7"/>
    </i>
    <i>
      <x v="4"/>
      <x v="28"/>
      <x v="86"/>
      <x v="11"/>
    </i>
    <i>
      <x v="196"/>
      <x v="173"/>
      <x v="65"/>
      <x v="7"/>
    </i>
    <i>
      <x v="2"/>
      <x v="47"/>
      <x v="75"/>
      <x v="4"/>
    </i>
    <i>
      <x v="119"/>
      <x v="10"/>
      <x v="55"/>
      <x v="9"/>
    </i>
    <i>
      <x v="25"/>
      <x v="19"/>
      <x v="51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350">
    <format dxfId="630">
      <pivotArea field="3" type="button" dataOnly="0" labelOnly="1" outline="0" axis="axisRow" fieldPosition="0"/>
    </format>
    <format dxfId="629">
      <pivotArea field="4" type="button" dataOnly="0" labelOnly="1" outline="0" axis="axisRow" fieldPosition="1"/>
    </format>
    <format dxfId="628">
      <pivotArea field="5" type="button" dataOnly="0" labelOnly="1" outline="0" axis="axisRow" fieldPosition="2"/>
    </format>
    <format dxfId="627">
      <pivotArea field="6" type="button" dataOnly="0" labelOnly="1" outline="0" axis="axisPage" fieldPosition="1"/>
    </format>
    <format dxfId="626">
      <pivotArea field="7" type="button" dataOnly="0" labelOnly="1" outline="0" axis="axisRow" fieldPosition="3"/>
    </format>
    <format dxfId="6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4">
      <pivotArea field="3" type="button" dataOnly="0" labelOnly="1" outline="0" axis="axisRow" fieldPosition="0"/>
    </format>
    <format dxfId="623">
      <pivotArea field="4" type="button" dataOnly="0" labelOnly="1" outline="0" axis="axisRow" fieldPosition="1"/>
    </format>
    <format dxfId="622">
      <pivotArea field="5" type="button" dataOnly="0" labelOnly="1" outline="0" axis="axisRow" fieldPosition="2"/>
    </format>
    <format dxfId="621">
      <pivotArea field="6" type="button" dataOnly="0" labelOnly="1" outline="0" axis="axisPage" fieldPosition="1"/>
    </format>
    <format dxfId="620">
      <pivotArea field="7" type="button" dataOnly="0" labelOnly="1" outline="0" axis="axisRow" fieldPosition="3"/>
    </format>
    <format dxfId="6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8">
      <pivotArea field="3" type="button" dataOnly="0" labelOnly="1" outline="0" axis="axisRow" fieldPosition="0"/>
    </format>
    <format dxfId="617">
      <pivotArea field="4" type="button" dataOnly="0" labelOnly="1" outline="0" axis="axisRow" fieldPosition="1"/>
    </format>
    <format dxfId="616">
      <pivotArea field="5" type="button" dataOnly="0" labelOnly="1" outline="0" axis="axisRow" fieldPosition="2"/>
    </format>
    <format dxfId="615">
      <pivotArea field="6" type="button" dataOnly="0" labelOnly="1" outline="0" axis="axisPage" fieldPosition="1"/>
    </format>
    <format dxfId="614">
      <pivotArea field="7" type="button" dataOnly="0" labelOnly="1" outline="0" axis="axisRow" fieldPosition="3"/>
    </format>
    <format dxfId="6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2">
      <pivotArea field="3" type="button" dataOnly="0" labelOnly="1" outline="0" axis="axisRow" fieldPosition="0"/>
    </format>
    <format dxfId="611">
      <pivotArea field="4" type="button" dataOnly="0" labelOnly="1" outline="0" axis="axisRow" fieldPosition="1"/>
    </format>
    <format dxfId="610">
      <pivotArea field="5" type="button" dataOnly="0" labelOnly="1" outline="0" axis="axisRow" fieldPosition="2"/>
    </format>
    <format dxfId="609">
      <pivotArea field="6" type="button" dataOnly="0" labelOnly="1" outline="0" axis="axisPage" fieldPosition="1"/>
    </format>
    <format dxfId="608">
      <pivotArea field="7" type="button" dataOnly="0" labelOnly="1" outline="0" axis="axisRow" fieldPosition="3"/>
    </format>
    <format dxfId="6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6">
      <pivotArea field="3" type="button" dataOnly="0" labelOnly="1" outline="0" axis="axisRow" fieldPosition="0"/>
    </format>
    <format dxfId="605">
      <pivotArea field="4" type="button" dataOnly="0" labelOnly="1" outline="0" axis="axisRow" fieldPosition="1"/>
    </format>
    <format dxfId="604">
      <pivotArea field="5" type="button" dataOnly="0" labelOnly="1" outline="0" axis="axisRow" fieldPosition="2"/>
    </format>
    <format dxfId="603">
      <pivotArea field="6" type="button" dataOnly="0" labelOnly="1" outline="0" axis="axisPage" fieldPosition="1"/>
    </format>
    <format dxfId="602">
      <pivotArea field="7" type="button" dataOnly="0" labelOnly="1" outline="0" axis="axisRow" fieldPosition="3"/>
    </format>
    <format dxfId="6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0">
      <pivotArea field="6" type="button" dataOnly="0" labelOnly="1" outline="0" axis="axisPage" fieldPosition="1"/>
    </format>
    <format dxfId="5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6">
      <pivotArea type="all" dataOnly="0" outline="0" fieldPosition="0"/>
    </format>
    <format dxfId="595">
      <pivotArea field="3" type="button" dataOnly="0" labelOnly="1" outline="0" axis="axisRow" fieldPosition="0"/>
    </format>
    <format dxfId="594">
      <pivotArea field="4" type="button" dataOnly="0" labelOnly="1" outline="0" axis="axisRow" fieldPosition="1"/>
    </format>
    <format dxfId="593">
      <pivotArea field="5" type="button" dataOnly="0" labelOnly="1" outline="0" axis="axisRow" fieldPosition="2"/>
    </format>
    <format dxfId="592">
      <pivotArea field="7" type="button" dataOnly="0" labelOnly="1" outline="0" axis="axisRow" fieldPosition="3"/>
    </format>
    <format dxfId="5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0">
      <pivotArea field="3" type="button" dataOnly="0" labelOnly="1" outline="0" axis="axisRow" fieldPosition="0"/>
    </format>
    <format dxfId="589">
      <pivotArea field="4" type="button" dataOnly="0" labelOnly="1" outline="0" axis="axisRow" fieldPosition="1"/>
    </format>
    <format dxfId="588">
      <pivotArea field="5" type="button" dataOnly="0" labelOnly="1" outline="0" axis="axisRow" fieldPosition="2"/>
    </format>
    <format dxfId="587">
      <pivotArea field="7" type="button" dataOnly="0" labelOnly="1" outline="0" axis="axisRow" fieldPosition="3"/>
    </format>
    <format dxfId="5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85">
      <pivotArea type="all" dataOnly="0" outline="0" fieldPosition="0"/>
    </format>
    <format dxfId="584">
      <pivotArea outline="0" collapsedLevelsAreSubtotals="1" fieldPosition="0"/>
    </format>
    <format dxfId="583">
      <pivotArea field="3" type="button" dataOnly="0" labelOnly="1" outline="0" axis="axisRow" fieldPosition="0"/>
    </format>
    <format dxfId="582">
      <pivotArea field="4" type="button" dataOnly="0" labelOnly="1" outline="0" axis="axisRow" fieldPosition="1"/>
    </format>
    <format dxfId="581">
      <pivotArea field="5" type="button" dataOnly="0" labelOnly="1" outline="0" axis="axisRow" fieldPosition="2"/>
    </format>
    <format dxfId="580">
      <pivotArea field="7" type="button" dataOnly="0" labelOnly="1" outline="0" axis="axisRow" fieldPosition="3"/>
    </format>
    <format dxfId="579">
      <pivotArea dataOnly="0" labelOnly="1" outline="0" fieldPosition="0">
        <references count="1">
          <reference field="3" count="31">
            <x v="3"/>
            <x v="6"/>
            <x v="7"/>
            <x v="9"/>
            <x v="10"/>
            <x v="17"/>
            <x v="18"/>
            <x v="21"/>
            <x v="23"/>
            <x v="24"/>
            <x v="26"/>
            <x v="30"/>
            <x v="32"/>
            <x v="34"/>
            <x v="37"/>
            <x v="38"/>
            <x v="46"/>
            <x v="47"/>
            <x v="53"/>
            <x v="54"/>
            <x v="56"/>
            <x v="58"/>
            <x v="60"/>
            <x v="62"/>
            <x v="66"/>
            <x v="70"/>
            <x v="79"/>
            <x v="80"/>
            <x v="82"/>
            <x v="86"/>
            <x v="116"/>
          </reference>
        </references>
      </pivotArea>
    </format>
    <format dxfId="578">
      <pivotArea dataOnly="0" labelOnly="1" outline="0" fieldPosition="0">
        <references count="1">
          <reference field="3" count="28">
            <x v="0"/>
            <x v="2"/>
            <x v="5"/>
            <x v="8"/>
            <x v="11"/>
            <x v="14"/>
            <x v="16"/>
            <x v="19"/>
            <x v="20"/>
            <x v="22"/>
            <x v="27"/>
            <x v="28"/>
            <x v="33"/>
            <x v="42"/>
            <x v="49"/>
            <x v="50"/>
            <x v="57"/>
            <x v="59"/>
            <x v="64"/>
            <x v="65"/>
            <x v="67"/>
            <x v="75"/>
            <x v="76"/>
            <x v="84"/>
            <x v="90"/>
            <x v="98"/>
            <x v="121"/>
            <x v="122"/>
          </reference>
        </references>
      </pivotArea>
    </format>
    <format dxfId="577">
      <pivotArea dataOnly="0" labelOnly="1" outline="0" fieldPosition="0">
        <references count="1">
          <reference field="3" count="20">
            <x v="13"/>
            <x v="15"/>
            <x v="55"/>
            <x v="61"/>
            <x v="63"/>
            <x v="77"/>
            <x v="87"/>
            <x v="89"/>
            <x v="92"/>
            <x v="94"/>
            <x v="95"/>
            <x v="97"/>
            <x v="101"/>
            <x v="102"/>
            <x v="105"/>
            <x v="106"/>
            <x v="107"/>
            <x v="114"/>
            <x v="115"/>
            <x v="120"/>
          </reference>
        </references>
      </pivotArea>
    </format>
    <format dxfId="576">
      <pivotArea dataOnly="0" labelOnly="1" outline="0" fieldPosition="0">
        <references count="1">
          <reference field="3" count="15">
            <x v="1"/>
            <x v="25"/>
            <x v="29"/>
            <x v="31"/>
            <x v="40"/>
            <x v="45"/>
            <x v="48"/>
            <x v="68"/>
            <x v="69"/>
            <x v="81"/>
            <x v="104"/>
            <x v="108"/>
            <x v="109"/>
            <x v="110"/>
            <x v="119"/>
          </reference>
        </references>
      </pivotArea>
    </format>
    <format dxfId="575">
      <pivotArea dataOnly="0" labelOnly="1" outline="0" fieldPosition="0">
        <references count="1">
          <reference field="3" count="12">
            <x v="36"/>
            <x v="41"/>
            <x v="72"/>
            <x v="78"/>
            <x v="88"/>
            <x v="93"/>
            <x v="99"/>
            <x v="103"/>
            <x v="111"/>
            <x v="112"/>
            <x v="113"/>
            <x v="117"/>
          </reference>
        </references>
      </pivotArea>
    </format>
    <format dxfId="574">
      <pivotArea dataOnly="0" labelOnly="1" outline="0" fieldPosition="0">
        <references count="1">
          <reference field="3" count="5">
            <x v="43"/>
            <x v="44"/>
            <x v="52"/>
            <x v="73"/>
            <x v="118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80"/>
          </reference>
          <reference field="4" count="1">
            <x v="101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7"/>
          </reference>
          <reference field="4" count="1">
            <x v="14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58"/>
          </reference>
          <reference field="4" count="1">
            <x v="52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32"/>
          </reference>
          <reference field="4" count="1">
            <x v="18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37"/>
          </reference>
          <reference field="4" count="1">
            <x v="24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62"/>
          </reference>
          <reference field="4" count="1">
            <x v="63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30"/>
          </reference>
          <reference field="4" count="1">
            <x v="0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116"/>
          </reference>
          <reference field="4" count="1">
            <x v="100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6"/>
          </reference>
          <reference field="4" count="1">
            <x v="39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70"/>
          </reference>
          <reference field="4" count="1">
            <x v="68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0"/>
          </reference>
          <reference field="4" count="1">
            <x v="7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9"/>
          </reference>
          <reference field="4" count="1">
            <x v="30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86"/>
          </reference>
          <reference field="4" count="1">
            <x v="79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34"/>
          </reference>
          <reference field="4" count="1">
            <x v="23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47"/>
          </reference>
          <reference field="4" count="1">
            <x v="37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26"/>
          </reference>
          <reference field="4" count="1">
            <x v="31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56"/>
          </reference>
          <reference field="4" count="1">
            <x v="54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54"/>
          </reference>
          <reference field="4" count="1">
            <x v="102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60"/>
          </reference>
          <reference field="4" count="1">
            <x v="59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17"/>
          </reference>
          <reference field="4" count="1">
            <x v="11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21"/>
          </reference>
          <reference field="4" count="1">
            <x v="27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18"/>
          </reference>
          <reference field="4" count="1">
            <x v="50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38"/>
          </reference>
          <reference field="4" count="1">
            <x v="15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24"/>
          </reference>
          <reference field="4" count="1">
            <x v="21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66"/>
          </reference>
          <reference field="4" count="1">
            <x v="28"/>
          </reference>
        </references>
      </pivotArea>
    </format>
    <format dxfId="547">
      <pivotArea dataOnly="0" labelOnly="1" outline="0" fieldPosition="0">
        <references count="2">
          <reference field="3" count="1" selected="0">
            <x v="79"/>
          </reference>
          <reference field="4" count="1">
            <x v="75"/>
          </reference>
        </references>
      </pivotArea>
    </format>
    <format dxfId="546">
      <pivotArea dataOnly="0" labelOnly="1" outline="0" fieldPosition="0">
        <references count="2">
          <reference field="3" count="1" selected="0">
            <x v="3"/>
          </reference>
          <reference field="4" count="1">
            <x v="55"/>
          </reference>
        </references>
      </pivotArea>
    </format>
    <format dxfId="545">
      <pivotArea dataOnly="0" labelOnly="1" outline="0" fieldPosition="0">
        <references count="2">
          <reference field="3" count="1" selected="0">
            <x v="23"/>
          </reference>
          <reference field="4" count="1">
            <x v="42"/>
          </reference>
        </references>
      </pivotArea>
    </format>
    <format dxfId="544">
      <pivotArea dataOnly="0" labelOnly="1" outline="0" fieldPosition="0">
        <references count="2">
          <reference field="3" count="1" selected="0">
            <x v="33"/>
          </reference>
          <reference field="4" count="1">
            <x v="35"/>
          </reference>
        </references>
      </pivotArea>
    </format>
    <format dxfId="543">
      <pivotArea dataOnly="0" labelOnly="1" outline="0" fieldPosition="0">
        <references count="2">
          <reference field="3" count="1" selected="0">
            <x v="2"/>
          </reference>
          <reference field="4" count="1">
            <x v="47"/>
          </reference>
        </references>
      </pivotArea>
    </format>
    <format dxfId="542">
      <pivotArea dataOnly="0" labelOnly="1" outline="0" fieldPosition="0">
        <references count="2">
          <reference field="3" count="1" selected="0">
            <x v="5"/>
          </reference>
          <reference field="4" count="1">
            <x v="28"/>
          </reference>
        </references>
      </pivotArea>
    </format>
    <format dxfId="541">
      <pivotArea dataOnly="0" labelOnly="1" outline="0" fieldPosition="0">
        <references count="2">
          <reference field="3" count="1" selected="0">
            <x v="90"/>
          </reference>
          <reference field="4" count="1">
            <x v="32"/>
          </reference>
        </references>
      </pivotArea>
    </format>
    <format dxfId="540">
      <pivotArea dataOnly="0" labelOnly="1" outline="0" fieldPosition="0">
        <references count="2">
          <reference field="3" count="1" selected="0">
            <x v="76"/>
          </reference>
          <reference field="4" count="1">
            <x v="71"/>
          </reference>
        </references>
      </pivotArea>
    </format>
    <format dxfId="539">
      <pivotArea dataOnly="0" labelOnly="1" outline="0" fieldPosition="0">
        <references count="2">
          <reference field="3" count="1" selected="0">
            <x v="59"/>
          </reference>
          <reference field="4" count="1">
            <x v="1"/>
          </reference>
        </references>
      </pivotArea>
    </format>
    <format dxfId="538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537">
      <pivotArea dataOnly="0" labelOnly="1" outline="0" fieldPosition="0">
        <references count="2">
          <reference field="3" count="1" selected="0">
            <x v="20"/>
          </reference>
          <reference field="4" count="1">
            <x v="9"/>
          </reference>
        </references>
      </pivotArea>
    </format>
    <format dxfId="536">
      <pivotArea dataOnly="0" labelOnly="1" outline="0" fieldPosition="0">
        <references count="2">
          <reference field="3" count="1" selected="0">
            <x v="19"/>
          </reference>
          <reference field="4" count="1">
            <x v="53"/>
          </reference>
        </references>
      </pivotArea>
    </format>
    <format dxfId="535">
      <pivotArea dataOnly="0" labelOnly="1" outline="0" fieldPosition="0">
        <references count="2">
          <reference field="3" count="1" selected="0">
            <x v="27"/>
          </reference>
          <reference field="4" count="1">
            <x v="51"/>
          </reference>
        </references>
      </pivotArea>
    </format>
    <format dxfId="534">
      <pivotArea dataOnly="0" labelOnly="1" outline="0" fieldPosition="0">
        <references count="2">
          <reference field="3" count="1" selected="0">
            <x v="57"/>
          </reference>
          <reference field="4" count="1">
            <x v="17"/>
          </reference>
        </references>
      </pivotArea>
    </format>
    <format dxfId="533">
      <pivotArea dataOnly="0" labelOnly="1" outline="0" fieldPosition="0">
        <references count="2">
          <reference field="3" count="1" selected="0">
            <x v="16"/>
          </reference>
          <reference field="4" count="1">
            <x v="5"/>
          </reference>
        </references>
      </pivotArea>
    </format>
    <format dxfId="532">
      <pivotArea dataOnly="0" labelOnly="1" outline="0" fieldPosition="0">
        <references count="2">
          <reference field="3" count="1" selected="0">
            <x v="22"/>
          </reference>
          <reference field="4" count="1">
            <x v="25"/>
          </reference>
        </references>
      </pivotArea>
    </format>
    <format dxfId="531">
      <pivotArea dataOnly="0" labelOnly="1" outline="0" fieldPosition="0">
        <references count="2">
          <reference field="3" count="1" selected="0">
            <x v="121"/>
          </reference>
          <reference field="4" count="1">
            <x v="103"/>
          </reference>
        </references>
      </pivotArea>
    </format>
    <format dxfId="530">
      <pivotArea dataOnly="0" labelOnly="1" outline="0" fieldPosition="0">
        <references count="2">
          <reference field="3" count="1" selected="0">
            <x v="50"/>
          </reference>
          <reference field="4" count="1">
            <x v="38"/>
          </reference>
        </references>
      </pivotArea>
    </format>
    <format dxfId="529">
      <pivotArea dataOnly="0" labelOnly="1" outline="0" fieldPosition="0">
        <references count="2">
          <reference field="3" count="1" selected="0">
            <x v="122"/>
          </reference>
          <reference field="4" count="1">
            <x v="28"/>
          </reference>
        </references>
      </pivotArea>
    </format>
    <format dxfId="528">
      <pivotArea dataOnly="0" labelOnly="1" outline="0" fieldPosition="0">
        <references count="2">
          <reference field="3" count="1" selected="0">
            <x v="8"/>
          </reference>
          <reference field="4" count="1">
            <x v="28"/>
          </reference>
        </references>
      </pivotArea>
    </format>
    <format dxfId="527">
      <pivotArea dataOnly="0" labelOnly="1" outline="0" fieldPosition="0">
        <references count="2">
          <reference field="3" count="1" selected="0">
            <x v="28"/>
          </reference>
          <reference field="4" count="1">
            <x v="74"/>
          </reference>
        </references>
      </pivotArea>
    </format>
    <format dxfId="526">
      <pivotArea dataOnly="0" labelOnly="1" outline="0" fieldPosition="0">
        <references count="2">
          <reference field="3" count="1" selected="0">
            <x v="0"/>
          </reference>
          <reference field="4" count="1">
            <x v="4"/>
          </reference>
        </references>
      </pivotArea>
    </format>
    <format dxfId="525">
      <pivotArea dataOnly="0" labelOnly="1" outline="0" fieldPosition="0">
        <references count="2">
          <reference field="3" count="1" selected="0">
            <x v="14"/>
          </reference>
          <reference field="4" count="1">
            <x v="6"/>
          </reference>
        </references>
      </pivotArea>
    </format>
    <format dxfId="524">
      <pivotArea dataOnly="0" labelOnly="1" outline="0" fieldPosition="0">
        <references count="2">
          <reference field="3" count="1" selected="0">
            <x v="11"/>
          </reference>
          <reference field="4" count="1">
            <x v="49"/>
          </reference>
        </references>
      </pivotArea>
    </format>
    <format dxfId="523">
      <pivotArea dataOnly="0" labelOnly="1" outline="0" fieldPosition="0">
        <references count="2">
          <reference field="3" count="1" selected="0">
            <x v="49"/>
          </reference>
          <reference field="4" count="1">
            <x v="33"/>
          </reference>
        </references>
      </pivotArea>
    </format>
    <format dxfId="522">
      <pivotArea dataOnly="0" labelOnly="1" outline="0" fieldPosition="0">
        <references count="2">
          <reference field="3" count="1" selected="0">
            <x v="84"/>
          </reference>
          <reference field="4" count="1">
            <x v="77"/>
          </reference>
        </references>
      </pivotArea>
    </format>
    <format dxfId="521">
      <pivotArea dataOnly="0" labelOnly="1" outline="0" fieldPosition="0">
        <references count="2">
          <reference field="3" count="1" selected="0">
            <x v="64"/>
          </reference>
          <reference field="4" count="1">
            <x v="55"/>
          </reference>
        </references>
      </pivotArea>
    </format>
    <format dxfId="520">
      <pivotArea dataOnly="0" labelOnly="1" outline="0" fieldPosition="0">
        <references count="2">
          <reference field="3" count="1" selected="0">
            <x v="98"/>
          </reference>
          <reference field="4" count="1">
            <x v="86"/>
          </reference>
        </references>
      </pivotArea>
    </format>
    <format dxfId="519">
      <pivotArea dataOnly="0" labelOnly="1" outline="0" fieldPosition="0">
        <references count="2">
          <reference field="3" count="1" selected="0">
            <x v="101"/>
          </reference>
          <reference field="4" count="1">
            <x v="90"/>
          </reference>
        </references>
      </pivotArea>
    </format>
    <format dxfId="518">
      <pivotArea dataOnly="0" labelOnly="1" outline="0" fieldPosition="0">
        <references count="2">
          <reference field="3" count="1" selected="0">
            <x v="77"/>
          </reference>
          <reference field="4" count="1">
            <x v="42"/>
          </reference>
        </references>
      </pivotArea>
    </format>
    <format dxfId="517">
      <pivotArea dataOnly="0" labelOnly="1" outline="0" fieldPosition="0">
        <references count="2">
          <reference field="3" count="1" selected="0">
            <x v="92"/>
          </reference>
          <reference field="4" count="1">
            <x v="28"/>
          </reference>
        </references>
      </pivotArea>
    </format>
    <format dxfId="516">
      <pivotArea dataOnly="0" labelOnly="1" outline="0" fieldPosition="0">
        <references count="2">
          <reference field="3" count="1" selected="0">
            <x v="87"/>
          </reference>
          <reference field="4" count="1">
            <x v="80"/>
          </reference>
        </references>
      </pivotArea>
    </format>
    <format dxfId="515">
      <pivotArea dataOnly="0" labelOnly="1" outline="0" fieldPosition="0">
        <references count="2">
          <reference field="3" count="1" selected="0">
            <x v="94"/>
          </reference>
          <reference field="4" count="1">
            <x v="83"/>
          </reference>
        </references>
      </pivotArea>
    </format>
    <format dxfId="514">
      <pivotArea dataOnly="0" labelOnly="1" outline="0" fieldPosition="0">
        <references count="2">
          <reference field="3" count="1" selected="0">
            <x v="114"/>
          </reference>
          <reference field="4" count="1">
            <x v="99"/>
          </reference>
        </references>
      </pivotArea>
    </format>
    <format dxfId="513">
      <pivotArea dataOnly="0" labelOnly="1" outline="0" fieldPosition="0">
        <references count="2">
          <reference field="3" count="1" selected="0">
            <x v="105"/>
          </reference>
          <reference field="4" count="1">
            <x v="94"/>
          </reference>
        </references>
      </pivotArea>
    </format>
    <format dxfId="512">
      <pivotArea dataOnly="0" labelOnly="1" outline="0" fieldPosition="0">
        <references count="2">
          <reference field="3" count="1" selected="0">
            <x v="107"/>
          </reference>
          <reference field="4" count="1">
            <x v="95"/>
          </reference>
        </references>
      </pivotArea>
    </format>
    <format dxfId="511">
      <pivotArea dataOnly="0" labelOnly="1" outline="0" fieldPosition="0">
        <references count="2">
          <reference field="3" count="1" selected="0">
            <x v="15"/>
          </reference>
          <reference field="4" count="1">
            <x v="36"/>
          </reference>
        </references>
      </pivotArea>
    </format>
    <format dxfId="510">
      <pivotArea dataOnly="0" labelOnly="1" outline="0" fieldPosition="0">
        <references count="2">
          <reference field="3" count="1" selected="0">
            <x v="55"/>
          </reference>
          <reference field="4" count="1">
            <x v="58"/>
          </reference>
        </references>
      </pivotArea>
    </format>
    <format dxfId="509">
      <pivotArea dataOnly="0" labelOnly="1" outline="0" fieldPosition="0">
        <references count="2">
          <reference field="3" count="1" selected="0">
            <x v="102"/>
          </reference>
          <reference field="4" count="1">
            <x v="92"/>
          </reference>
        </references>
      </pivotArea>
    </format>
    <format dxfId="508">
      <pivotArea dataOnly="0" labelOnly="1" outline="0" fieldPosition="0">
        <references count="2">
          <reference field="3" count="1" selected="0">
            <x v="61"/>
          </reference>
          <reference field="4" count="1">
            <x v="60"/>
          </reference>
        </references>
      </pivotArea>
    </format>
    <format dxfId="507">
      <pivotArea dataOnly="0" labelOnly="1" outline="0" fieldPosition="0">
        <references count="2">
          <reference field="3" count="1" selected="0">
            <x v="63"/>
          </reference>
          <reference field="4" count="1">
            <x v="64"/>
          </reference>
        </references>
      </pivotArea>
    </format>
    <format dxfId="506">
      <pivotArea dataOnly="0" labelOnly="1" outline="0" fieldPosition="0">
        <references count="2">
          <reference field="3" count="1" selected="0">
            <x v="89"/>
          </reference>
          <reference field="4" count="1">
            <x v="1"/>
          </reference>
        </references>
      </pivotArea>
    </format>
    <format dxfId="505">
      <pivotArea dataOnly="0" labelOnly="1" outline="0" fieldPosition="0">
        <references count="2">
          <reference field="3" count="1" selected="0">
            <x v="97"/>
          </reference>
          <reference field="4" count="1">
            <x v="85"/>
          </reference>
        </references>
      </pivotArea>
    </format>
    <format dxfId="504">
      <pivotArea dataOnly="0" labelOnly="1" outline="0" fieldPosition="0">
        <references count="2">
          <reference field="3" count="1" selected="0">
            <x v="95"/>
          </reference>
          <reference field="4" count="1">
            <x v="84"/>
          </reference>
        </references>
      </pivotArea>
    </format>
    <format dxfId="503">
      <pivotArea dataOnly="0" labelOnly="1" outline="0" fieldPosition="0">
        <references count="2">
          <reference field="3" count="1" selected="0">
            <x v="120"/>
          </reference>
          <reference field="4" count="1">
            <x v="1"/>
          </reference>
        </references>
      </pivotArea>
    </format>
    <format dxfId="502">
      <pivotArea dataOnly="0" labelOnly="1" outline="0" fieldPosition="0">
        <references count="2">
          <reference field="3" count="1" selected="0">
            <x v="13"/>
          </reference>
          <reference field="4" count="1">
            <x v="40"/>
          </reference>
        </references>
      </pivotArea>
    </format>
    <format dxfId="501">
      <pivotArea dataOnly="0" labelOnly="1" outline="0" fieldPosition="0">
        <references count="2">
          <reference field="3" count="1" selected="0">
            <x v="68"/>
          </reference>
          <reference field="4" count="1">
            <x v="66"/>
          </reference>
        </references>
      </pivotArea>
    </format>
    <format dxfId="500">
      <pivotArea dataOnly="0" labelOnly="1" outline="0" fieldPosition="0">
        <references count="2">
          <reference field="3" count="1" selected="0">
            <x v="25"/>
          </reference>
          <reference field="4" count="1">
            <x v="19"/>
          </reference>
        </references>
      </pivotArea>
    </format>
    <format dxfId="499">
      <pivotArea dataOnly="0" labelOnly="1" outline="0" fieldPosition="0">
        <references count="2">
          <reference field="3" count="1" selected="0">
            <x v="110"/>
          </reference>
          <reference field="4" count="1">
            <x v="51"/>
          </reference>
        </references>
      </pivotArea>
    </format>
    <format dxfId="498">
      <pivotArea dataOnly="0" labelOnly="1" outline="0" fieldPosition="0">
        <references count="2">
          <reference field="3" count="1" selected="0">
            <x v="69"/>
          </reference>
          <reference field="4" count="1">
            <x v="24"/>
          </reference>
        </references>
      </pivotArea>
    </format>
    <format dxfId="497">
      <pivotArea dataOnly="0" labelOnly="1" outline="0" fieldPosition="0">
        <references count="2">
          <reference field="3" count="1" selected="0">
            <x v="109"/>
          </reference>
          <reference field="4" count="1">
            <x v="96"/>
          </reference>
        </references>
      </pivotArea>
    </format>
    <format dxfId="496">
      <pivotArea dataOnly="0" labelOnly="1" outline="0" fieldPosition="0">
        <references count="2">
          <reference field="3" count="1" selected="0">
            <x v="108"/>
          </reference>
          <reference field="4" count="1">
            <x v="22"/>
          </reference>
        </references>
      </pivotArea>
    </format>
    <format dxfId="495">
      <pivotArea dataOnly="0" labelOnly="1" outline="0" fieldPosition="0">
        <references count="2">
          <reference field="3" count="1" selected="0">
            <x v="31"/>
          </reference>
          <reference field="4" count="1">
            <x v="12"/>
          </reference>
        </references>
      </pivotArea>
    </format>
    <format dxfId="494">
      <pivotArea dataOnly="0" labelOnly="1" outline="0" fieldPosition="0">
        <references count="2">
          <reference field="3" count="1" selected="0">
            <x v="1"/>
          </reference>
          <reference field="4" count="1">
            <x v="28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29"/>
          </reference>
          <reference field="4" count="1">
            <x v="13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81"/>
          </reference>
          <reference field="4" count="1">
            <x v="76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45"/>
          </reference>
          <reference field="4" count="1">
            <x v="48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48"/>
          </reference>
          <reference field="4" count="1">
            <x v="56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40"/>
          </reference>
          <reference field="4" count="1">
            <x v="37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88"/>
          </reference>
          <reference field="4" count="1">
            <x v="81"/>
          </reference>
        </references>
      </pivotArea>
    </format>
    <format dxfId="487">
      <pivotArea dataOnly="0" labelOnly="1" outline="0" fieldPosition="0">
        <references count="2">
          <reference field="3" count="1" selected="0">
            <x v="78"/>
          </reference>
          <reference field="4" count="1">
            <x v="72"/>
          </reference>
        </references>
      </pivotArea>
    </format>
    <format dxfId="486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485">
      <pivotArea dataOnly="0" labelOnly="1" outline="0" fieldPosition="0">
        <references count="2">
          <reference field="3" count="1" selected="0">
            <x v="93"/>
          </reference>
          <reference field="4" count="1">
            <x v="82"/>
          </reference>
        </references>
      </pivotArea>
    </format>
    <format dxfId="484">
      <pivotArea dataOnly="0" labelOnly="1" outline="0" fieldPosition="0">
        <references count="2">
          <reference field="3" count="1" selected="0">
            <x v="112"/>
          </reference>
          <reference field="4" count="1">
            <x v="98"/>
          </reference>
        </references>
      </pivotArea>
    </format>
    <format dxfId="483">
      <pivotArea dataOnly="0" labelOnly="1" outline="0" fieldPosition="0">
        <references count="2">
          <reference field="3" count="1" selected="0">
            <x v="111"/>
          </reference>
          <reference field="4" count="1">
            <x v="97"/>
          </reference>
        </references>
      </pivotArea>
    </format>
    <format dxfId="482">
      <pivotArea dataOnly="0" labelOnly="1" outline="0" fieldPosition="0">
        <references count="2">
          <reference field="3" count="1" selected="0">
            <x v="113"/>
          </reference>
          <reference field="4" count="1">
            <x v="78"/>
          </reference>
        </references>
      </pivotArea>
    </format>
    <format dxfId="481">
      <pivotArea dataOnly="0" labelOnly="1" outline="0" fieldPosition="0">
        <references count="2">
          <reference field="3" count="1" selected="0">
            <x v="41"/>
          </reference>
          <reference field="4" count="1">
            <x v="26"/>
          </reference>
        </references>
      </pivotArea>
    </format>
    <format dxfId="480">
      <pivotArea dataOnly="0" labelOnly="1" outline="0" fieldPosition="0">
        <references count="2">
          <reference field="3" count="1" selected="0">
            <x v="99"/>
          </reference>
          <reference field="4" count="1">
            <x v="88"/>
          </reference>
        </references>
      </pivotArea>
    </format>
    <format dxfId="479">
      <pivotArea dataOnly="0" labelOnly="1" outline="0" fieldPosition="0">
        <references count="2">
          <reference field="3" count="1" selected="0">
            <x v="103"/>
          </reference>
          <reference field="4" count="1">
            <x v="93"/>
          </reference>
        </references>
      </pivotArea>
    </format>
    <format dxfId="478">
      <pivotArea dataOnly="0" labelOnly="1" outline="0" fieldPosition="0">
        <references count="2">
          <reference field="3" count="1" selected="0">
            <x v="43"/>
          </reference>
          <reference field="4" count="1">
            <x v="41"/>
          </reference>
        </references>
      </pivotArea>
    </format>
    <format dxfId="477">
      <pivotArea dataOnly="0" labelOnly="1" outline="0" fieldPosition="0">
        <references count="2">
          <reference field="3" count="1" selected="0">
            <x v="73"/>
          </reference>
          <reference field="4" count="1">
            <x v="70"/>
          </reference>
        </references>
      </pivotArea>
    </format>
    <format dxfId="476">
      <pivotArea dataOnly="0" labelOnly="1" outline="0" fieldPosition="0">
        <references count="2">
          <reference field="3" count="1" selected="0">
            <x v="44"/>
          </reference>
          <reference field="4" count="1">
            <x v="32"/>
          </reference>
        </references>
      </pivotArea>
    </format>
    <format dxfId="475">
      <pivotArea dataOnly="0" labelOnly="1" outline="0" fieldPosition="0">
        <references count="2">
          <reference field="3" count="1" selected="0">
            <x v="52"/>
          </reference>
          <reference field="4" count="1">
            <x v="57"/>
          </reference>
        </references>
      </pivotArea>
    </format>
    <format dxfId="474">
      <pivotArea dataOnly="0" labelOnly="1" outline="0" fieldPosition="0">
        <references count="2">
          <reference field="3" count="1" selected="0">
            <x v="118"/>
          </reference>
          <reference field="4" count="1">
            <x v="97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01"/>
          </reference>
          <reference field="5" count="1">
            <x v="63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14"/>
          </reference>
          <reference field="5" count="1">
            <x v="20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46"/>
          </reference>
          <reference field="5" count="1">
            <x v="59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2"/>
          </reference>
          <reference field="5" count="1">
            <x v="13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18"/>
          </reference>
          <reference field="5" count="1">
            <x v="44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63"/>
          </reference>
          <reference field="5" count="1">
            <x v="3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0"/>
          </reference>
          <reference field="5" count="1">
            <x v="6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00"/>
          </reference>
          <reference field="5" count="1">
            <x v="43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39"/>
          </reference>
          <reference field="5" count="1">
            <x v="24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68"/>
          </reference>
          <reference field="5" count="1">
            <x v="41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7"/>
          </reference>
          <reference field="5" count="1">
            <x v="22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30"/>
          </reference>
          <reference field="5" count="1">
            <x v="14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79"/>
          </reference>
          <reference field="5" count="1">
            <x v="76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23"/>
          </reference>
          <reference field="5" count="1">
            <x v="41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7"/>
          </reference>
          <reference field="5" count="1">
            <x v="54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31"/>
          </reference>
          <reference field="5" count="1">
            <x v="14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54"/>
          </reference>
          <reference field="5" count="1">
            <x v="30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102"/>
          </reference>
          <reference field="5" count="1">
            <x v="50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59"/>
          </reference>
          <reference field="5" count="1">
            <x v="4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11"/>
          </reference>
          <reference field="5" count="1">
            <x v="19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0"/>
          </reference>
          <reference field="5" count="1">
            <x v="16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21"/>
          </reference>
          <reference field="5" count="1">
            <x v="6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28"/>
          </reference>
          <reference field="5" count="1">
            <x v="35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75"/>
          </reference>
          <reference field="5" count="1">
            <x v="69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55"/>
          </reference>
          <reference field="5" count="1">
            <x v="73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42"/>
          </reference>
          <reference field="5" count="1">
            <x v="37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35"/>
          </reference>
          <reference field="5" count="1">
            <x v="36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47"/>
          </reference>
          <reference field="5" count="1">
            <x v="75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28"/>
          </reference>
          <reference field="5" count="1">
            <x v="61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32"/>
          </reference>
          <reference field="5" count="1">
            <x v="15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71"/>
          </reference>
          <reference field="5" count="1">
            <x v="3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"/>
          </reference>
          <reference field="5" count="1">
            <x v="4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65"/>
          </reference>
          <reference field="5" count="1">
            <x v="52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9"/>
          </reference>
          <reference field="5" count="1">
            <x v="39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3"/>
          </reference>
          <reference field="5" count="1">
            <x v="53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1"/>
          </reference>
          <reference field="5" count="1">
            <x v="28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17"/>
          </reference>
          <reference field="5" count="1">
            <x v="57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"/>
          </reference>
          <reference field="5" count="1">
            <x v="73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25"/>
          </reference>
          <reference field="5" count="1">
            <x v="18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03"/>
          </reference>
          <reference field="5" count="1">
            <x v="58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38"/>
          </reference>
          <reference field="5" count="1">
            <x v="5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28"/>
          </reference>
          <reference field="5" count="1">
            <x v="74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28"/>
          </reference>
          <reference field="5" count="1">
            <x v="65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74"/>
          </reference>
          <reference field="5" count="1">
            <x v="7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4"/>
          </reference>
          <reference field="5" count="1">
            <x v="17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6"/>
          </reference>
          <reference field="5" count="1">
            <x v="67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49"/>
          </reference>
          <reference field="5" count="1">
            <x v="77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33"/>
          </reference>
          <reference field="5" count="1">
            <x v="13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77"/>
          </reference>
          <reference field="5" count="1">
            <x v="82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55"/>
          </reference>
          <reference field="5" count="1">
            <x v="23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86"/>
          </reference>
          <reference field="5" count="1">
            <x v="34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90"/>
          </reference>
          <reference field="5" count="1">
            <x v="12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2"/>
          </reference>
          <reference field="5" count="1">
            <x v="47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28"/>
          </reference>
          <reference field="5" count="1">
            <x v="11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80"/>
          </reference>
          <reference field="5" count="1">
            <x v="36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3"/>
          </reference>
          <reference field="5" count="1">
            <x v="2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99"/>
          </reference>
          <reference field="5" count="1">
            <x v="49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94"/>
          </reference>
          <reference field="5" count="1">
            <x v="32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5"/>
          </reference>
          <reference field="5" count="1">
            <x v="33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36"/>
          </reference>
          <reference field="5" count="1">
            <x v="47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92"/>
          </reference>
          <reference field="5" count="1">
            <x v="62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60"/>
          </reference>
          <reference field="5" count="1">
            <x v="0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64"/>
          </reference>
          <reference field="5" count="1">
            <x v="21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85"/>
          </reference>
          <reference field="5" count="1">
            <x v="31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84"/>
          </reference>
          <reference field="5" count="1">
            <x v="42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"/>
          </reference>
          <reference field="5" count="1">
            <x v="40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0"/>
          </reference>
          <reference field="5" count="1">
            <x v="86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66"/>
          </reference>
          <reference field="5" count="1">
            <x v="57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19"/>
          </reference>
          <reference field="5" count="1">
            <x v="51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51"/>
          </reference>
          <reference field="5" count="1">
            <x v="66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4"/>
          </reference>
          <reference field="5" count="1">
            <x v="28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22"/>
          </reference>
          <reference field="5" count="1">
            <x v="8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28"/>
          </reference>
          <reference field="5" count="1">
            <x v="2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13"/>
          </reference>
          <reference field="5" count="1">
            <x v="10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76"/>
          </reference>
          <reference field="5" count="1">
            <x v="1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48"/>
          </reference>
          <reference field="5" count="1">
            <x v="64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56"/>
          </reference>
          <reference field="5" count="1">
            <x v="1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37"/>
          </reference>
          <reference field="5" count="1">
            <x v="79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81"/>
          </reference>
          <reference field="5" count="1">
            <x v="36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72"/>
          </reference>
          <reference field="5" count="1">
            <x v="83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82"/>
          </reference>
          <reference field="5" count="1">
            <x v="26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98"/>
          </reference>
          <reference field="5" count="1">
            <x v="69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7"/>
          </reference>
          <reference field="5" count="1">
            <x v="71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26"/>
          </reference>
          <reference field="5" count="1">
            <x v="5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88"/>
          </reference>
          <reference field="5" count="1">
            <x v="41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93"/>
          </reference>
          <reference field="5" count="1">
            <x v="64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1"/>
          </reference>
          <reference field="5" count="1">
            <x v="67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70"/>
          </reference>
          <reference field="5" count="1">
            <x v="47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97"/>
          </reference>
          <reference field="5" count="1">
            <x v="25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101"/>
          </reference>
          <reference field="5" count="1" selected="0">
            <x v="63"/>
          </reference>
          <reference field="7" count="1">
            <x v="3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14"/>
          </reference>
          <reference field="5" count="1" selected="0">
            <x v="20"/>
          </reference>
          <reference field="7" count="1">
            <x v="6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46"/>
          </reference>
          <reference field="5" count="1" selected="0">
            <x v="59"/>
          </reference>
          <reference field="7" count="1">
            <x v="7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5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18"/>
          </reference>
          <reference field="5" count="1" selected="0">
            <x v="44"/>
          </reference>
          <reference field="7" count="1">
            <x v="8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0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0"/>
          </reference>
          <reference field="5" count="1" selected="0">
            <x v="43"/>
          </reference>
          <reference field="7" count="1">
            <x v="8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39"/>
          </reference>
          <reference field="5" count="1" selected="0">
            <x v="24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6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364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30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63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79"/>
          </reference>
          <reference field="5" count="1" selected="0">
            <x v="76"/>
          </reference>
          <reference field="7" count="1">
            <x v="4"/>
          </reference>
        </references>
      </pivotArea>
    </format>
    <format dxfId="36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23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361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37"/>
          </reference>
          <reference field="5" count="1" selected="0">
            <x v="54"/>
          </reference>
          <reference field="7" count="1">
            <x v="10"/>
          </reference>
        </references>
      </pivotArea>
    </format>
    <format dxfId="36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31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35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54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358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10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35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59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356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11"/>
          </reference>
          <reference field="5" count="1" selected="0">
            <x v="19"/>
          </reference>
          <reference field="7" count="1">
            <x v="1"/>
          </reference>
        </references>
      </pivotArea>
    </format>
    <format dxfId="355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0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354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15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353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2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352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28"/>
          </reference>
          <reference field="5" count="1" selected="0">
            <x v="35"/>
          </reference>
          <reference field="7" count="1">
            <x v="4"/>
          </reference>
        </references>
      </pivotArea>
    </format>
    <format dxfId="35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75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350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5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349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47"/>
          </reference>
          <reference field="5" count="1" selected="0">
            <x v="75"/>
          </reference>
          <reference field="7" count="1">
            <x v="4"/>
          </reference>
        </references>
      </pivotArea>
    </format>
    <format dxfId="34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28"/>
          </reference>
          <reference field="5" count="1" selected="0">
            <x v="61"/>
          </reference>
          <reference field="7" count="1">
            <x v="3"/>
          </reference>
        </references>
      </pivotArea>
    </format>
    <format dxfId="347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3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346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71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345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344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65"/>
          </reference>
          <reference field="5" count="1" selected="0">
            <x v="52"/>
          </reference>
          <reference field="7" count="1">
            <x v="10"/>
          </reference>
        </references>
      </pivotArea>
    </format>
    <format dxfId="343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9"/>
          </reference>
          <reference field="5" count="1" selected="0">
            <x v="39"/>
          </reference>
          <reference field="7" count="1">
            <x v="5"/>
          </reference>
        </references>
      </pivotArea>
    </format>
    <format dxfId="342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3"/>
          </reference>
          <reference field="5" count="1" selected="0">
            <x v="53"/>
          </reference>
          <reference field="7" count="1">
            <x v="10"/>
          </reference>
        </references>
      </pivotArea>
    </format>
    <format dxfId="34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1"/>
          </reference>
          <reference field="5" count="1" selected="0">
            <x v="28"/>
          </reference>
          <reference field="7" count="1">
            <x v="4"/>
          </reference>
        </references>
      </pivotArea>
    </format>
    <format dxfId="340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17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33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338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25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337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03"/>
          </reference>
          <reference field="5" count="1" selected="0">
            <x v="58"/>
          </reference>
          <reference field="7" count="1">
            <x v="10"/>
          </reference>
        </references>
      </pivotArea>
    </format>
    <format dxfId="336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38"/>
          </reference>
          <reference field="5" count="1" selected="0">
            <x v="5"/>
          </reference>
          <reference field="7" count="1">
            <x v="7"/>
          </reference>
        </references>
      </pivotArea>
    </format>
    <format dxfId="335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28"/>
          </reference>
          <reference field="5" count="1" selected="0">
            <x v="74"/>
          </reference>
          <reference field="7" count="1">
            <x v="4"/>
          </reference>
        </references>
      </pivotArea>
    </format>
    <format dxfId="334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28"/>
          </reference>
          <reference field="5" count="1" selected="0">
            <x v="65"/>
          </reference>
          <reference field="7" count="1">
            <x v="3"/>
          </reference>
        </references>
      </pivotArea>
    </format>
    <format dxfId="333">
      <pivotArea dataOnly="0" labelOnly="1" outline="0" fieldPosition="0">
        <references count="4">
          <reference field="3" count="1" selected="0">
            <x v="28"/>
          </reference>
          <reference field="4" count="1" selected="0">
            <x v="74"/>
          </reference>
          <reference field="5" count="1" selected="0">
            <x v="7"/>
          </reference>
          <reference field="7" count="1">
            <x v="8"/>
          </reference>
        </references>
      </pivotArea>
    </format>
    <format dxfId="33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4"/>
          </reference>
          <reference field="5" count="1" selected="0">
            <x v="17"/>
          </reference>
          <reference field="7" count="1">
            <x v="6"/>
          </reference>
        </references>
      </pivotArea>
    </format>
    <format dxfId="331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6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33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33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329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77"/>
          </reference>
          <reference field="5" count="1" selected="0">
            <x v="82"/>
          </reference>
          <reference field="7" count="1">
            <x v="5"/>
          </reference>
        </references>
      </pivotArea>
    </format>
    <format dxfId="32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55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327">
      <pivotArea dataOnly="0" labelOnly="1" outline="0" fieldPosition="0">
        <references count="4">
          <reference field="3" count="1" selected="0">
            <x v="98"/>
          </reference>
          <reference field="4" count="1" selected="0">
            <x v="86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32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90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32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2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324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28"/>
          </reference>
          <reference field="5" count="1" selected="0">
            <x v="11"/>
          </reference>
          <reference field="7" count="1">
            <x v="2"/>
          </reference>
        </references>
      </pivotArea>
    </format>
    <format dxfId="323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80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322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99"/>
          </reference>
          <reference field="5" count="1" selected="0">
            <x v="49"/>
          </reference>
          <reference field="7" count="1">
            <x v="10"/>
          </reference>
        </references>
      </pivotArea>
    </format>
    <format dxfId="321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94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32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5"/>
          </reference>
          <reference field="5" count="1" selected="0">
            <x v="33"/>
          </reference>
          <reference field="7" count="1">
            <x v="9"/>
          </reference>
        </references>
      </pivotArea>
    </format>
    <format dxfId="31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36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92"/>
          </reference>
          <reference field="5" count="1" selected="0">
            <x v="62"/>
          </reference>
          <reference field="7" count="1">
            <x v="3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6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64"/>
          </reference>
          <reference field="5" count="1" selected="0">
            <x v="21"/>
          </reference>
          <reference field="7" count="1">
            <x v="6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85"/>
          </reference>
          <reference field="5" count="1" selected="0">
            <x v="31"/>
          </reference>
          <reference field="7" count="1">
            <x v="9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84"/>
          </reference>
          <reference field="5" count="1" selected="0">
            <x v="42"/>
          </reference>
          <reference field="7" count="1">
            <x v="8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0"/>
          </reference>
          <reference field="5" count="1" selected="0">
            <x v="86"/>
          </reference>
          <reference field="7" count="1">
            <x v="11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66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25"/>
          </reference>
          <reference field="4" count="1" selected="0">
            <x v="19"/>
          </reference>
          <reference field="5" count="1" selected="0">
            <x v="51"/>
          </reference>
          <reference field="7" count="1">
            <x v="10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51"/>
          </reference>
          <reference field="5" count="1" selected="0">
            <x v="66"/>
          </reference>
          <reference field="7" count="1">
            <x v="7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4"/>
          </reference>
          <reference field="5" count="1" selected="0">
            <x v="28"/>
          </reference>
          <reference field="7" count="1">
            <x v="9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22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12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2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13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7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48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5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81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72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82"/>
          </reference>
          <reference field="5" count="1" selected="0">
            <x v="26"/>
          </reference>
          <reference field="7" count="1">
            <x v="4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9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7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2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8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93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41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70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44"/>
          </reference>
          <reference field="4" count="1" selected="0">
            <x v="32"/>
          </reference>
          <reference field="5" count="1" selected="0">
            <x v="70"/>
          </reference>
          <reference field="7" count="1">
            <x v="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97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2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4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8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82">
      <pivotArea outline="0" fieldPosition="0">
        <references count="1">
          <reference field="4294967294" count="1" selected="0">
            <x v="3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F2BDB1-CCC8-4A4C-BB0C-01B22A72E8B0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40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3"/>
        <item h="1" x="10"/>
        <item h="1" x="0"/>
        <item h="1" x="1"/>
        <item h="1" x="6"/>
        <item h="1" x="2"/>
        <item h="1" x="4"/>
        <item h="1" x="5"/>
        <item x="7"/>
        <item x="8"/>
        <item x="9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1"/>
        <item x="38"/>
        <item x="126"/>
        <item x="121"/>
        <item x="32"/>
        <item x="193"/>
        <item x="146"/>
        <item x="139"/>
        <item x="55"/>
        <item x="78"/>
        <item x="81"/>
        <item x="3"/>
        <item x="120"/>
        <item x="62"/>
        <item x="67"/>
        <item x="117"/>
        <item x="136"/>
        <item x="19"/>
        <item x="104"/>
        <item x="42"/>
        <item x="54"/>
        <item x="49"/>
        <item x="80"/>
        <item x="130"/>
        <item x="164"/>
        <item x="56"/>
        <item x="41"/>
        <item x="152"/>
        <item x="57"/>
        <item x="129"/>
        <item x="90"/>
        <item x="72"/>
        <item x="79"/>
        <item x="76"/>
        <item x="122"/>
        <item x="194"/>
        <item x="52"/>
        <item x="106"/>
        <item x="145"/>
        <item x="155"/>
        <item x="133"/>
        <item x="30"/>
        <item x="61"/>
        <item x="8"/>
        <item x="27"/>
        <item x="63"/>
        <item x="108"/>
        <item x="0"/>
        <item x="18"/>
        <item x="66"/>
        <item x="128"/>
        <item x="15"/>
        <item x="74"/>
        <item x="105"/>
        <item x="99"/>
        <item x="91"/>
        <item x="107"/>
        <item x="20"/>
        <item x="172"/>
        <item x="140"/>
        <item x="132"/>
        <item x="31"/>
        <item x="51"/>
        <item x="201"/>
        <item x="101"/>
        <item x="143"/>
        <item x="82"/>
        <item x="111"/>
        <item x="92"/>
        <item x="71"/>
        <item x="169"/>
        <item x="97"/>
        <item x="59"/>
        <item x="17"/>
        <item x="103"/>
        <item x="173"/>
        <item x="202"/>
        <item x="85"/>
        <item x="13"/>
        <item x="29"/>
        <item x="4"/>
        <item x="48"/>
        <item x="47"/>
        <item x="45"/>
        <item x="43"/>
        <item x="197"/>
        <item x="115"/>
        <item x="124"/>
        <item x="102"/>
        <item x="22"/>
        <item x="137"/>
        <item x="23"/>
        <item x="33"/>
        <item x="83"/>
        <item x="154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4"/>
        <item x="84"/>
        <item x="64"/>
        <item x="10"/>
        <item x="12"/>
        <item x="7"/>
        <item x="110"/>
        <item x="135"/>
        <item x="70"/>
        <item x="176"/>
        <item x="127"/>
        <item x="159"/>
        <item x="77"/>
        <item x="119"/>
        <item x="35"/>
        <item x="40"/>
        <item x="39"/>
        <item x="14"/>
        <item x="6"/>
        <item x="46"/>
        <item x="24"/>
        <item x="109"/>
        <item x="148"/>
        <item x="174"/>
        <item x="37"/>
        <item x="114"/>
        <item x="50"/>
        <item x="162"/>
        <item x="149"/>
        <item x="113"/>
        <item x="138"/>
        <item x="86"/>
        <item x="21"/>
        <item x="36"/>
        <item x="58"/>
        <item x="9"/>
        <item x="125"/>
        <item x="123"/>
        <item x="192"/>
        <item x="5"/>
        <item x="153"/>
        <item x="34"/>
        <item x="199"/>
        <item x="1"/>
        <item x="165"/>
        <item x="179"/>
        <item x="11"/>
        <item x="195"/>
        <item x="16"/>
        <item x="26"/>
        <item x="75"/>
        <item x="69"/>
        <item x="65"/>
        <item x="151"/>
        <item x="60"/>
        <item x="87"/>
        <item x="88"/>
        <item x="168"/>
        <item x="118"/>
        <item x="200"/>
        <item x="204"/>
        <item x="205"/>
        <item x="2"/>
        <item x="116"/>
        <item x="96"/>
        <item x="141"/>
        <item x="142"/>
        <item x="144"/>
        <item x="147"/>
        <item x="150"/>
        <item x="156"/>
        <item x="157"/>
        <item x="158"/>
        <item x="160"/>
        <item x="161"/>
        <item x="163"/>
        <item x="166"/>
        <item x="167"/>
        <item x="170"/>
        <item x="171"/>
        <item x="175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6"/>
        <item x="198"/>
        <item x="203"/>
        <item x="206"/>
        <item x="207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5"/>
        <item x="34"/>
        <item x="25"/>
        <item x="138"/>
        <item x="46"/>
        <item x="105"/>
        <item x="55"/>
        <item x="69"/>
        <item n="Corne" x="170"/>
        <item x="37"/>
        <item x="141"/>
        <item x="122"/>
        <item x="81"/>
        <item x="50"/>
        <item x="130"/>
        <item x="95"/>
        <item x="2"/>
        <item x="96"/>
        <item x="64"/>
        <item x="146"/>
        <item x="157"/>
        <item x="116"/>
        <item x="120"/>
        <item x="68"/>
        <item x="45"/>
        <item x="42"/>
        <item x="119"/>
        <item x="47"/>
        <item x="22"/>
        <item x="123"/>
        <item x="48"/>
        <item x="49"/>
        <item x="8"/>
        <item x="18"/>
        <item x="142"/>
        <item x="70"/>
        <item x="59"/>
        <item x="97"/>
        <item x="58"/>
        <item x="43"/>
        <item x="108"/>
        <item x="54"/>
        <item x="71"/>
        <item x="109"/>
        <item x="129"/>
        <item x="164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5"/>
        <item x="118"/>
        <item x="86"/>
        <item x="114"/>
        <item x="30"/>
        <item x="44"/>
        <item x="91"/>
        <item x="99"/>
        <item x="151"/>
        <item x="63"/>
        <item x="51"/>
        <item x="52"/>
        <item x="155"/>
        <item x="76"/>
        <item x="179"/>
        <item x="135"/>
        <item x="13"/>
        <item x="4"/>
        <item x="39"/>
        <item x="7"/>
        <item x="172"/>
        <item x="103"/>
        <item x="111"/>
        <item x="31"/>
        <item x="74"/>
        <item x="137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2"/>
        <item x="156"/>
        <item x="102"/>
        <item x="174"/>
        <item x="158"/>
        <item x="154"/>
        <item x="41"/>
        <item x="144"/>
        <item x="133"/>
        <item x="124"/>
        <item x="21"/>
        <item x="32"/>
        <item x="9"/>
        <item x="112"/>
        <item x="110"/>
        <item x="5"/>
        <item x="73"/>
        <item x="136"/>
        <item x="90"/>
        <item x="121"/>
        <item x="101"/>
        <item x="147"/>
        <item x="161"/>
        <item x="11"/>
        <item x="171"/>
        <item x="16"/>
        <item x="67"/>
        <item x="61"/>
        <item x="57"/>
        <item x="134"/>
        <item x="53"/>
        <item x="78"/>
        <item x="79"/>
        <item x="150"/>
        <item x="106"/>
        <item x="173"/>
        <item x="176"/>
        <item x="92"/>
        <item x="3"/>
        <item x="17"/>
        <item x="65"/>
        <item x="66"/>
        <item x="126"/>
        <item x="127"/>
        <item x="128"/>
        <item x="131"/>
        <item x="139"/>
        <item x="140"/>
        <item x="143"/>
        <item x="145"/>
        <item x="148"/>
        <item x="149"/>
        <item x="1"/>
        <item x="117"/>
        <item x="29"/>
        <item x="152"/>
        <item x="153"/>
        <item x="159"/>
        <item x="160"/>
        <item x="162"/>
        <item x="163"/>
        <item x="165"/>
        <item x="166"/>
        <item x="167"/>
        <item x="168"/>
        <item x="169"/>
        <item x="175"/>
        <item x="177"/>
        <item x="178"/>
      </items>
    </pivotField>
    <pivotField axis="axisRow" compact="0" outline="0" showAll="0" defaultSubtotal="0">
      <items count="136">
        <item x="95"/>
        <item x="0"/>
        <item x="65"/>
        <item x="24"/>
        <item x="97"/>
        <item x="53"/>
        <item x="94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2"/>
        <item x="42"/>
        <item x="61"/>
        <item x="131"/>
        <item x="12"/>
        <item x="69"/>
        <item x="25"/>
        <item x="75"/>
        <item x="33"/>
        <item x="74"/>
        <item x="70"/>
        <item x="72"/>
        <item x="71"/>
        <item x="68"/>
        <item x="73"/>
        <item x="100"/>
        <item x="62"/>
        <item x="63"/>
        <item x="36"/>
        <item x="34"/>
        <item x="60"/>
        <item x="54"/>
        <item x="105"/>
        <item x="56"/>
        <item x="57"/>
        <item x="58"/>
        <item x="133"/>
        <item x="48"/>
        <item x="77"/>
        <item x="85"/>
        <item x="80"/>
        <item x="111"/>
        <item x="76"/>
        <item x="79"/>
        <item x="83"/>
        <item x="108"/>
        <item x="96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2"/>
        <item x="89"/>
        <item x="27"/>
        <item x="30"/>
        <item x="129"/>
        <item x="64"/>
        <item x="126"/>
        <item x="106"/>
        <item x="67"/>
        <item x="104"/>
        <item x="37"/>
        <item x="66"/>
        <item x="78"/>
        <item x="132"/>
        <item x="88"/>
        <item x="98"/>
        <item x="32"/>
        <item x="31"/>
        <item x="127"/>
        <item x="10"/>
        <item x="38"/>
        <item x="19"/>
        <item x="2"/>
        <item x="13"/>
        <item x="84"/>
        <item x="103"/>
        <item x="116"/>
        <item x="35"/>
        <item x="29"/>
        <item x="109"/>
        <item x="128"/>
        <item x="21"/>
        <item x="45"/>
        <item x="87"/>
        <item x="28"/>
        <item x="121"/>
        <item x="92"/>
        <item x="93"/>
        <item x="135"/>
        <item x="4"/>
        <item x="26"/>
        <item x="16"/>
        <item x="113"/>
        <item x="59"/>
        <item x="55"/>
        <item x="52"/>
        <item x="90"/>
        <item x="3"/>
        <item x="114"/>
        <item x="99"/>
        <item x="101"/>
        <item x="107"/>
        <item x="110"/>
        <item x="115"/>
        <item x="117"/>
        <item x="118"/>
        <item x="119"/>
        <item x="120"/>
        <item x="122"/>
        <item x="123"/>
        <item x="124"/>
        <item x="125"/>
        <item x="130"/>
        <item x="134"/>
      </items>
    </pivotField>
    <pivotField axis="axisPage" compact="0" outline="0" multipleItemSelectionAllowed="1" showAll="0" defaultSubtotal="0">
      <items count="15">
        <item x="13"/>
        <item x="8"/>
        <item x="0"/>
        <item x="6"/>
        <item x="11"/>
        <item x="5"/>
        <item x="3"/>
        <item x="4"/>
        <item x="9"/>
        <item x="1"/>
        <item x="2"/>
        <item h="1" x="14"/>
        <item x="12"/>
        <item x="10"/>
        <item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35">
    <i>
      <x v="62"/>
      <x v="63"/>
      <x v="3"/>
      <x v="3"/>
    </i>
    <i>
      <x v="116"/>
      <x v="100"/>
      <x v="43"/>
      <x v="8"/>
    </i>
    <i>
      <x v="22"/>
      <x v="25"/>
      <x v="18"/>
      <x v="6"/>
    </i>
    <i>
      <x v="45"/>
      <x v="48"/>
      <x v="64"/>
      <x v="3"/>
    </i>
    <i>
      <x v="24"/>
      <x v="21"/>
      <x v="6"/>
      <x/>
    </i>
    <i>
      <x v="21"/>
      <x v="27"/>
      <x v="104"/>
      <x v="6"/>
    </i>
    <i>
      <x v="35"/>
      <x v="43"/>
      <x v="59"/>
      <x v="11"/>
    </i>
    <i>
      <x v="103"/>
      <x v="93"/>
      <x v="64"/>
      <x v="3"/>
    </i>
    <i>
      <x v="23"/>
      <x v="42"/>
      <x v="37"/>
      <x v="6"/>
    </i>
    <i>
      <x/>
      <x v="4"/>
      <x v="17"/>
      <x v="6"/>
    </i>
    <i>
      <x v="137"/>
      <x v="131"/>
      <x v="105"/>
      <x v="6"/>
    </i>
    <i>
      <x v="7"/>
      <x v="14"/>
      <x v="20"/>
      <x v="5"/>
    </i>
    <i>
      <x v="42"/>
      <x v="165"/>
      <x v="64"/>
      <x v="3"/>
    </i>
    <i>
      <x v="121"/>
      <x v="103"/>
      <x v="58"/>
      <x v="11"/>
    </i>
    <i>
      <x v="40"/>
      <x v="37"/>
      <x v="79"/>
      <x v="22"/>
    </i>
    <i>
      <x v="82"/>
      <x v="117"/>
      <x v="38"/>
      <x v="5"/>
    </i>
    <i>
      <x v="19"/>
      <x v="53"/>
      <x v="53"/>
      <x v="10"/>
    </i>
    <i>
      <x v="33"/>
      <x v="35"/>
      <x v="36"/>
      <x v="22"/>
    </i>
    <i>
      <x v="28"/>
      <x v="74"/>
      <x v="7"/>
      <x v="8"/>
    </i>
    <i>
      <x v="13"/>
      <x v="40"/>
      <x v="86"/>
      <x v="11"/>
    </i>
    <i>
      <x v="144"/>
      <x v="124"/>
      <x v="108"/>
      <x v="11"/>
    </i>
    <i>
      <x v="95"/>
      <x v="84"/>
      <x v="42"/>
      <x v="8"/>
    </i>
    <i>
      <x v="8"/>
      <x v="28"/>
      <x v="65"/>
      <x v="3"/>
    </i>
    <i>
      <x v="100"/>
      <x v="89"/>
      <x v="38"/>
      <x v="5"/>
    </i>
    <i>
      <x v="64"/>
      <x v="114"/>
      <x v="23"/>
      <x v="6"/>
    </i>
    <i>
      <x v="46"/>
      <x v="46"/>
      <x v="59"/>
      <x v="7"/>
    </i>
    <i>
      <x v="76"/>
      <x v="71"/>
      <x v="3"/>
      <x/>
    </i>
    <i>
      <x v="70"/>
      <x v="68"/>
      <x v="41"/>
      <x v="8"/>
    </i>
    <i>
      <x v="75"/>
      <x v="148"/>
      <x v="84"/>
      <x v="5"/>
    </i>
    <i>
      <x v="148"/>
      <x v="128"/>
      <x v="44"/>
      <x v="8"/>
    </i>
    <i>
      <x v="47"/>
      <x v="37"/>
      <x v="54"/>
      <x v="5"/>
    </i>
    <i>
      <x v="9"/>
      <x v="30"/>
      <x v="14"/>
      <x v="6"/>
    </i>
    <i>
      <x v="171"/>
      <x v="87"/>
      <x v="86"/>
      <x v="11"/>
    </i>
    <i>
      <x v="10"/>
      <x v="7"/>
      <x v="22"/>
      <x v="22"/>
    </i>
    <i>
      <x v="114"/>
      <x v="99"/>
      <x v="49"/>
      <x v="10"/>
    </i>
    <i>
      <x v="189"/>
      <x v="168"/>
      <x v="127"/>
      <x v="1"/>
    </i>
    <i>
      <x v="183"/>
      <x v="160"/>
      <x v="124"/>
      <x v="10"/>
    </i>
    <i>
      <x v="32"/>
      <x v="18"/>
      <x v="44"/>
      <x v="8"/>
    </i>
    <i>
      <x v="205"/>
      <x v="177"/>
      <x v="73"/>
      <x v="8"/>
    </i>
    <i>
      <x v="194"/>
      <x v="45"/>
      <x v="131"/>
      <x v="7"/>
    </i>
    <i>
      <x v="77"/>
      <x v="42"/>
      <x v="47"/>
      <x v="8"/>
    </i>
    <i>
      <x v="29"/>
      <x v="13"/>
      <x v="10"/>
      <x v="6"/>
    </i>
    <i>
      <x v="69"/>
      <x v="24"/>
      <x v="28"/>
      <x v="9"/>
    </i>
    <i>
      <x v="108"/>
      <x v="22"/>
      <x v="8"/>
      <x/>
    </i>
    <i>
      <x v="79"/>
      <x v="75"/>
      <x v="69"/>
      <x v="1"/>
    </i>
    <i>
      <x v="72"/>
      <x v="104"/>
      <x v="30"/>
      <x v="9"/>
    </i>
    <i>
      <x v="18"/>
      <x v="50"/>
      <x v="16"/>
      <x v="2"/>
    </i>
    <i>
      <x v="102"/>
      <x v="92"/>
      <x v="62"/>
      <x v="3"/>
    </i>
    <i>
      <x v="126"/>
      <x v="108"/>
      <x v="61"/>
      <x v="22"/>
    </i>
    <i>
      <x v="190"/>
      <x v="169"/>
      <x v="128"/>
      <x v="1"/>
    </i>
    <i>
      <x v="36"/>
      <x v="9"/>
      <x v="55"/>
      <x v="22"/>
    </i>
    <i>
      <x v="131"/>
      <x v="112"/>
      <x v="98"/>
      <x/>
    </i>
    <i>
      <x v="175"/>
      <x v="155"/>
      <x v="122"/>
      <x v="4"/>
    </i>
    <i>
      <x v="1"/>
      <x v="164"/>
      <x v="2"/>
      <x/>
    </i>
    <i>
      <x v="3"/>
      <x v="55"/>
      <x v="73"/>
      <x v="11"/>
    </i>
    <i>
      <x v="15"/>
      <x v="36"/>
      <x v="47"/>
      <x v="7"/>
    </i>
    <i>
      <x v="97"/>
      <x v="85"/>
      <x v="31"/>
      <x v="9"/>
    </i>
    <i>
      <x v="50"/>
      <x v="38"/>
      <x v="5"/>
      <x v="7"/>
    </i>
    <i>
      <x v="115"/>
      <x v="130"/>
      <x v="56"/>
      <x v="10"/>
    </i>
    <i>
      <x v="98"/>
      <x v="86"/>
      <x v="34"/>
      <x v="9"/>
    </i>
    <i>
      <x v="197"/>
      <x v="80"/>
      <x v="132"/>
      <x v="10"/>
    </i>
    <i>
      <x v="105"/>
      <x v="94"/>
      <x v="32"/>
      <x v="9"/>
    </i>
    <i>
      <x v="157"/>
      <x v="2"/>
      <x v="103"/>
      <x v="3"/>
    </i>
    <i>
      <x v="39"/>
      <x v="44"/>
      <x v="39"/>
      <x v="5"/>
    </i>
    <i>
      <x v="127"/>
      <x v="109"/>
      <x v="92"/>
      <x v="5"/>
    </i>
    <i>
      <x v="193"/>
      <x v="171"/>
      <x v="130"/>
      <x v="7"/>
    </i>
    <i>
      <x v="38"/>
      <x v="15"/>
      <x v="60"/>
      <x v="10"/>
    </i>
    <i>
      <x v="200"/>
      <x v="161"/>
      <x v="78"/>
      <x v="2"/>
    </i>
    <i>
      <x v="57"/>
      <x v="17"/>
      <x v="57"/>
      <x v="10"/>
    </i>
    <i>
      <x v="26"/>
      <x v="31"/>
      <x v="14"/>
      <x v="6"/>
    </i>
    <i>
      <x v="141"/>
      <x v="122"/>
      <x v="106"/>
      <x v="4"/>
    </i>
    <i>
      <x v="167"/>
      <x v="146"/>
      <x v="105"/>
      <x v="6"/>
    </i>
    <i>
      <x v="117"/>
      <x v="115"/>
      <x/>
      <x/>
    </i>
    <i>
      <x v="164"/>
      <x v="143"/>
      <x v="22"/>
      <x v="22"/>
    </i>
    <i>
      <x v="44"/>
      <x v="32"/>
      <x v="70"/>
      <x v="1"/>
    </i>
    <i>
      <x v="154"/>
      <x v="134"/>
      <x v="61"/>
      <x v="22"/>
    </i>
    <i>
      <x v="55"/>
      <x v="58"/>
      <x v="30"/>
      <x v="9"/>
    </i>
    <i>
      <x v="147"/>
      <x v="126"/>
      <x v="111"/>
      <x v="1"/>
    </i>
    <i>
      <x v="87"/>
      <x v="80"/>
      <x v="36"/>
      <x v="11"/>
    </i>
    <i>
      <x v="73"/>
      <x v="70"/>
      <x v="47"/>
      <x v="7"/>
    </i>
    <i>
      <x v="86"/>
      <x v="79"/>
      <x v="76"/>
      <x v="4"/>
    </i>
    <i>
      <x v="168"/>
      <x v="3"/>
      <x v="85"/>
      <x v="8"/>
    </i>
    <i>
      <x v="180"/>
      <x v="158"/>
      <x v="49"/>
      <x v="9"/>
    </i>
    <i>
      <x v="59"/>
      <x v="116"/>
      <x v="4"/>
      <x/>
    </i>
    <i>
      <x v="187"/>
      <x v="167"/>
      <x v="125"/>
      <x v="9"/>
    </i>
    <i>
      <x v="12"/>
      <x v="149"/>
      <x v="119"/>
      <x/>
    </i>
    <i>
      <x v="204"/>
      <x v="28"/>
      <x v="134"/>
      <x v="4"/>
    </i>
    <i>
      <x v="106"/>
      <x v="129"/>
      <x v="27"/>
      <x v="9"/>
    </i>
    <i>
      <x v="99"/>
      <x v="88"/>
      <x v="41"/>
      <x v="8"/>
    </i>
    <i>
      <x v="202"/>
      <x v="176"/>
      <x v="90"/>
      <x v="2"/>
    </i>
    <i>
      <x v="101"/>
      <x v="90"/>
      <x v="12"/>
      <x v="10"/>
    </i>
    <i>
      <x v="118"/>
      <x v="97"/>
      <x v="25"/>
      <x v="9"/>
    </i>
    <i>
      <x v="104"/>
      <x v="105"/>
      <x v="25"/>
      <x v="9"/>
    </i>
    <i>
      <x v="191"/>
      <x v="42"/>
      <x v="129"/>
      <x v="7"/>
    </i>
    <i>
      <x v="152"/>
      <x v="132"/>
      <x v="8"/>
      <x v="10"/>
    </i>
    <i>
      <x v="207"/>
      <x v="179"/>
      <x v="135"/>
      <x v="11"/>
    </i>
    <i>
      <x v="113"/>
      <x v="78"/>
      <x v="69"/>
      <x v="1"/>
    </i>
    <i>
      <x v="11"/>
      <x v="49"/>
      <x v="77"/>
      <x v="22"/>
    </i>
    <i>
      <x v="139"/>
      <x v="91"/>
      <x v="22"/>
      <x v="22"/>
    </i>
    <i>
      <x v="143"/>
      <x v="123"/>
      <x v="19"/>
      <x v="1"/>
    </i>
    <i>
      <x v="169"/>
      <x v="147"/>
      <x v="85"/>
      <x v="8"/>
    </i>
    <i>
      <x v="68"/>
      <x v="66"/>
      <x v="57"/>
      <x v="10"/>
    </i>
    <i>
      <x v="163"/>
      <x v="142"/>
      <x v="80"/>
      <x v="22"/>
    </i>
    <i>
      <x v="109"/>
      <x v="96"/>
      <x v="38"/>
      <x v="22"/>
    </i>
    <i>
      <x v="119"/>
      <x v="10"/>
      <x v="55"/>
      <x v="9"/>
    </i>
    <i>
      <x v="192"/>
      <x v="170"/>
      <x v="107"/>
      <x v="7"/>
    </i>
    <i>
      <x v="25"/>
      <x v="19"/>
      <x v="51"/>
      <x v="10"/>
    </i>
    <i>
      <x v="199"/>
      <x v="175"/>
      <x v="39"/>
      <x v="5"/>
    </i>
    <i>
      <x v="4"/>
      <x v="28"/>
      <x v="86"/>
      <x v="11"/>
    </i>
    <i>
      <x v="112"/>
      <x v="98"/>
      <x v="69"/>
      <x v="1"/>
    </i>
    <i>
      <x v="174"/>
      <x v="154"/>
      <x v="121"/>
      <x v="6"/>
    </i>
    <i>
      <x v="186"/>
      <x v="166"/>
      <x v="39"/>
      <x v="9"/>
    </i>
    <i>
      <x v="184"/>
      <x v="161"/>
      <x v="72"/>
      <x v="10"/>
    </i>
    <i>
      <x v="128"/>
      <x v="110"/>
      <x v="93"/>
      <x v="3"/>
    </i>
    <i>
      <x v="188"/>
      <x v="20"/>
      <x v="126"/>
      <x/>
    </i>
    <i>
      <x v="206"/>
      <x v="178"/>
      <x v="46"/>
      <x v="8"/>
    </i>
    <i>
      <x v="203"/>
      <x v="55"/>
      <x v="102"/>
      <x v="4"/>
    </i>
    <i>
      <x v="6"/>
      <x v="39"/>
      <x v="24"/>
      <x v="3"/>
    </i>
    <i>
      <x v="146"/>
      <x v="8"/>
      <x v="11"/>
      <x v="2"/>
    </i>
    <i>
      <x v="201"/>
      <x v="1"/>
      <x v="90"/>
      <x v="2"/>
    </i>
    <i>
      <x v="181"/>
      <x v="34"/>
      <x v="39"/>
      <x v="9"/>
    </i>
    <i>
      <x v="178"/>
      <x v="3"/>
      <x v="22"/>
      <x v="22"/>
    </i>
    <i>
      <x v="52"/>
      <x v="57"/>
      <x v="9"/>
      <x v="2"/>
    </i>
    <i>
      <x v="176"/>
      <x v="156"/>
      <x v="38"/>
      <x v="5"/>
    </i>
    <i>
      <x v="195"/>
      <x v="172"/>
      <x v="131"/>
      <x v="7"/>
    </i>
    <i>
      <x v="153"/>
      <x v="133"/>
      <x v="70"/>
      <x v="1"/>
    </i>
    <i>
      <x v="198"/>
      <x v="174"/>
      <x v="133"/>
      <x v="10"/>
    </i>
    <i>
      <x v="2"/>
      <x v="47"/>
      <x v="75"/>
      <x v="4"/>
    </i>
    <i>
      <x v="151"/>
      <x v="163"/>
      <x v="7"/>
      <x/>
    </i>
    <i>
      <x v="155"/>
      <x v="135"/>
      <x v="26"/>
      <x v="22"/>
    </i>
    <i>
      <x v="196"/>
      <x v="173"/>
      <x v="65"/>
      <x v="7"/>
    </i>
    <i>
      <x v="132"/>
      <x v="28"/>
      <x v="100"/>
      <x v="2"/>
    </i>
    <i>
      <x v="182"/>
      <x v="159"/>
      <x v="39"/>
      <x v="9"/>
    </i>
    <i>
      <x v="150"/>
      <x v="21"/>
      <x v="87"/>
      <x v="4"/>
    </i>
    <i>
      <x v="78"/>
      <x v="72"/>
      <x v="83"/>
      <x v="2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350">
    <format dxfId="1330">
      <pivotArea field="3" type="button" dataOnly="0" labelOnly="1" outline="0" axis="axisRow" fieldPosition="0"/>
    </format>
    <format dxfId="1329">
      <pivotArea field="4" type="button" dataOnly="0" labelOnly="1" outline="0" axis="axisRow" fieldPosition="1"/>
    </format>
    <format dxfId="1328">
      <pivotArea field="5" type="button" dataOnly="0" labelOnly="1" outline="0" axis="axisRow" fieldPosition="2"/>
    </format>
    <format dxfId="1327">
      <pivotArea field="6" type="button" dataOnly="0" labelOnly="1" outline="0" axis="axisPage" fieldPosition="1"/>
    </format>
    <format dxfId="1326">
      <pivotArea field="7" type="button" dataOnly="0" labelOnly="1" outline="0" axis="axisRow" fieldPosition="3"/>
    </format>
    <format dxfId="13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24">
      <pivotArea field="3" type="button" dataOnly="0" labelOnly="1" outline="0" axis="axisRow" fieldPosition="0"/>
    </format>
    <format dxfId="1323">
      <pivotArea field="4" type="button" dataOnly="0" labelOnly="1" outline="0" axis="axisRow" fieldPosition="1"/>
    </format>
    <format dxfId="1322">
      <pivotArea field="5" type="button" dataOnly="0" labelOnly="1" outline="0" axis="axisRow" fieldPosition="2"/>
    </format>
    <format dxfId="1321">
      <pivotArea field="6" type="button" dataOnly="0" labelOnly="1" outline="0" axis="axisPage" fieldPosition="1"/>
    </format>
    <format dxfId="1320">
      <pivotArea field="7" type="button" dataOnly="0" labelOnly="1" outline="0" axis="axisRow" fieldPosition="3"/>
    </format>
    <format dxfId="13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18">
      <pivotArea field="3" type="button" dataOnly="0" labelOnly="1" outline="0" axis="axisRow" fieldPosition="0"/>
    </format>
    <format dxfId="1317">
      <pivotArea field="4" type="button" dataOnly="0" labelOnly="1" outline="0" axis="axisRow" fieldPosition="1"/>
    </format>
    <format dxfId="1316">
      <pivotArea field="5" type="button" dataOnly="0" labelOnly="1" outline="0" axis="axisRow" fieldPosition="2"/>
    </format>
    <format dxfId="1315">
      <pivotArea field="6" type="button" dataOnly="0" labelOnly="1" outline="0" axis="axisPage" fieldPosition="1"/>
    </format>
    <format dxfId="1314">
      <pivotArea field="7" type="button" dataOnly="0" labelOnly="1" outline="0" axis="axisRow" fieldPosition="3"/>
    </format>
    <format dxfId="13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12">
      <pivotArea field="3" type="button" dataOnly="0" labelOnly="1" outline="0" axis="axisRow" fieldPosition="0"/>
    </format>
    <format dxfId="1311">
      <pivotArea field="4" type="button" dataOnly="0" labelOnly="1" outline="0" axis="axisRow" fieldPosition="1"/>
    </format>
    <format dxfId="1310">
      <pivotArea field="5" type="button" dataOnly="0" labelOnly="1" outline="0" axis="axisRow" fieldPosition="2"/>
    </format>
    <format dxfId="1309">
      <pivotArea field="6" type="button" dataOnly="0" labelOnly="1" outline="0" axis="axisPage" fieldPosition="1"/>
    </format>
    <format dxfId="1308">
      <pivotArea field="7" type="button" dataOnly="0" labelOnly="1" outline="0" axis="axisRow" fieldPosition="3"/>
    </format>
    <format dxfId="130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06">
      <pivotArea field="3" type="button" dataOnly="0" labelOnly="1" outline="0" axis="axisRow" fieldPosition="0"/>
    </format>
    <format dxfId="1305">
      <pivotArea field="4" type="button" dataOnly="0" labelOnly="1" outline="0" axis="axisRow" fieldPosition="1"/>
    </format>
    <format dxfId="1304">
      <pivotArea field="5" type="button" dataOnly="0" labelOnly="1" outline="0" axis="axisRow" fieldPosition="2"/>
    </format>
    <format dxfId="1303">
      <pivotArea field="6" type="button" dataOnly="0" labelOnly="1" outline="0" axis="axisPage" fieldPosition="1"/>
    </format>
    <format dxfId="1302">
      <pivotArea field="7" type="button" dataOnly="0" labelOnly="1" outline="0" axis="axisRow" fieldPosition="3"/>
    </format>
    <format dxfId="13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00">
      <pivotArea field="6" type="button" dataOnly="0" labelOnly="1" outline="0" axis="axisPage" fieldPosition="1"/>
    </format>
    <format dxfId="12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6">
      <pivotArea type="all" dataOnly="0" outline="0" fieldPosition="0"/>
    </format>
    <format dxfId="1295">
      <pivotArea field="3" type="button" dataOnly="0" labelOnly="1" outline="0" axis="axisRow" fieldPosition="0"/>
    </format>
    <format dxfId="1294">
      <pivotArea field="4" type="button" dataOnly="0" labelOnly="1" outline="0" axis="axisRow" fieldPosition="1"/>
    </format>
    <format dxfId="1293">
      <pivotArea field="5" type="button" dataOnly="0" labelOnly="1" outline="0" axis="axisRow" fieldPosition="2"/>
    </format>
    <format dxfId="1292">
      <pivotArea field="7" type="button" dataOnly="0" labelOnly="1" outline="0" axis="axisRow" fieldPosition="3"/>
    </format>
    <format dxfId="129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90">
      <pivotArea field="3" type="button" dataOnly="0" labelOnly="1" outline="0" axis="axisRow" fieldPosition="0"/>
    </format>
    <format dxfId="1289">
      <pivotArea field="4" type="button" dataOnly="0" labelOnly="1" outline="0" axis="axisRow" fieldPosition="1"/>
    </format>
    <format dxfId="1288">
      <pivotArea field="5" type="button" dataOnly="0" labelOnly="1" outline="0" axis="axisRow" fieldPosition="2"/>
    </format>
    <format dxfId="1287">
      <pivotArea field="7" type="button" dataOnly="0" labelOnly="1" outline="0" axis="axisRow" fieldPosition="3"/>
    </format>
    <format dxfId="12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85">
      <pivotArea type="all" dataOnly="0" outline="0" fieldPosition="0"/>
    </format>
    <format dxfId="1284">
      <pivotArea outline="0" collapsedLevelsAreSubtotals="1" fieldPosition="0"/>
    </format>
    <format dxfId="1283">
      <pivotArea field="3" type="button" dataOnly="0" labelOnly="1" outline="0" axis="axisRow" fieldPosition="0"/>
    </format>
    <format dxfId="1282">
      <pivotArea field="4" type="button" dataOnly="0" labelOnly="1" outline="0" axis="axisRow" fieldPosition="1"/>
    </format>
    <format dxfId="1281">
      <pivotArea field="5" type="button" dataOnly="0" labelOnly="1" outline="0" axis="axisRow" fieldPosition="2"/>
    </format>
    <format dxfId="1280">
      <pivotArea field="7" type="button" dataOnly="0" labelOnly="1" outline="0" axis="axisRow" fieldPosition="3"/>
    </format>
    <format dxfId="1279">
      <pivotArea dataOnly="0" labelOnly="1" outline="0" fieldPosition="0">
        <references count="1">
          <reference field="3" count="31">
            <x v="3"/>
            <x v="6"/>
            <x v="7"/>
            <x v="9"/>
            <x v="10"/>
            <x v="17"/>
            <x v="18"/>
            <x v="21"/>
            <x v="23"/>
            <x v="24"/>
            <x v="26"/>
            <x v="30"/>
            <x v="32"/>
            <x v="34"/>
            <x v="37"/>
            <x v="38"/>
            <x v="46"/>
            <x v="47"/>
            <x v="53"/>
            <x v="54"/>
            <x v="56"/>
            <x v="58"/>
            <x v="60"/>
            <x v="62"/>
            <x v="66"/>
            <x v="70"/>
            <x v="79"/>
            <x v="80"/>
            <x v="82"/>
            <x v="86"/>
            <x v="116"/>
          </reference>
        </references>
      </pivotArea>
    </format>
    <format dxfId="1278">
      <pivotArea dataOnly="0" labelOnly="1" outline="0" fieldPosition="0">
        <references count="1">
          <reference field="3" count="28">
            <x v="0"/>
            <x v="2"/>
            <x v="5"/>
            <x v="8"/>
            <x v="11"/>
            <x v="14"/>
            <x v="16"/>
            <x v="19"/>
            <x v="20"/>
            <x v="22"/>
            <x v="27"/>
            <x v="28"/>
            <x v="33"/>
            <x v="42"/>
            <x v="49"/>
            <x v="50"/>
            <x v="57"/>
            <x v="59"/>
            <x v="64"/>
            <x v="65"/>
            <x v="67"/>
            <x v="75"/>
            <x v="76"/>
            <x v="84"/>
            <x v="90"/>
            <x v="98"/>
            <x v="121"/>
            <x v="122"/>
          </reference>
        </references>
      </pivotArea>
    </format>
    <format dxfId="1277">
      <pivotArea dataOnly="0" labelOnly="1" outline="0" fieldPosition="0">
        <references count="1">
          <reference field="3" count="20">
            <x v="13"/>
            <x v="15"/>
            <x v="55"/>
            <x v="61"/>
            <x v="63"/>
            <x v="77"/>
            <x v="87"/>
            <x v="89"/>
            <x v="92"/>
            <x v="94"/>
            <x v="95"/>
            <x v="97"/>
            <x v="101"/>
            <x v="102"/>
            <x v="105"/>
            <x v="106"/>
            <x v="107"/>
            <x v="114"/>
            <x v="115"/>
            <x v="120"/>
          </reference>
        </references>
      </pivotArea>
    </format>
    <format dxfId="1276">
      <pivotArea dataOnly="0" labelOnly="1" outline="0" fieldPosition="0">
        <references count="1">
          <reference field="3" count="15">
            <x v="1"/>
            <x v="25"/>
            <x v="29"/>
            <x v="31"/>
            <x v="40"/>
            <x v="45"/>
            <x v="48"/>
            <x v="68"/>
            <x v="69"/>
            <x v="81"/>
            <x v="104"/>
            <x v="108"/>
            <x v="109"/>
            <x v="110"/>
            <x v="119"/>
          </reference>
        </references>
      </pivotArea>
    </format>
    <format dxfId="1275">
      <pivotArea dataOnly="0" labelOnly="1" outline="0" fieldPosition="0">
        <references count="1">
          <reference field="3" count="12">
            <x v="36"/>
            <x v="41"/>
            <x v="72"/>
            <x v="78"/>
            <x v="88"/>
            <x v="93"/>
            <x v="99"/>
            <x v="103"/>
            <x v="111"/>
            <x v="112"/>
            <x v="113"/>
            <x v="117"/>
          </reference>
        </references>
      </pivotArea>
    </format>
    <format dxfId="1274">
      <pivotArea dataOnly="0" labelOnly="1" outline="0" fieldPosition="0">
        <references count="1">
          <reference field="3" count="5">
            <x v="43"/>
            <x v="44"/>
            <x v="52"/>
            <x v="73"/>
            <x v="118"/>
          </reference>
        </references>
      </pivotArea>
    </format>
    <format dxfId="1273">
      <pivotArea dataOnly="0" labelOnly="1" outline="0" fieldPosition="0">
        <references count="2">
          <reference field="3" count="1" selected="0">
            <x v="80"/>
          </reference>
          <reference field="4" count="1">
            <x v="101"/>
          </reference>
        </references>
      </pivotArea>
    </format>
    <format dxfId="1272">
      <pivotArea dataOnly="0" labelOnly="1" outline="0" fieldPosition="0">
        <references count="2">
          <reference field="3" count="1" selected="0">
            <x v="7"/>
          </reference>
          <reference field="4" count="1">
            <x v="14"/>
          </reference>
        </references>
      </pivotArea>
    </format>
    <format dxfId="1271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1270">
      <pivotArea dataOnly="0" labelOnly="1" outline="0" fieldPosition="0">
        <references count="2">
          <reference field="3" count="1" selected="0">
            <x v="58"/>
          </reference>
          <reference field="4" count="1">
            <x v="52"/>
          </reference>
        </references>
      </pivotArea>
    </format>
    <format dxfId="1269">
      <pivotArea dataOnly="0" labelOnly="1" outline="0" fieldPosition="0">
        <references count="2">
          <reference field="3" count="1" selected="0">
            <x v="32"/>
          </reference>
          <reference field="4" count="1">
            <x v="18"/>
          </reference>
        </references>
      </pivotArea>
    </format>
    <format dxfId="1268">
      <pivotArea dataOnly="0" labelOnly="1" outline="0" fieldPosition="0">
        <references count="2">
          <reference field="3" count="1" selected="0">
            <x v="37"/>
          </reference>
          <reference field="4" count="1">
            <x v="24"/>
          </reference>
        </references>
      </pivotArea>
    </format>
    <format dxfId="1267">
      <pivotArea dataOnly="0" labelOnly="1" outline="0" fieldPosition="0">
        <references count="2">
          <reference field="3" count="1" selected="0">
            <x v="62"/>
          </reference>
          <reference field="4" count="1">
            <x v="63"/>
          </reference>
        </references>
      </pivotArea>
    </format>
    <format dxfId="1266">
      <pivotArea dataOnly="0" labelOnly="1" outline="0" fieldPosition="0">
        <references count="2">
          <reference field="3" count="1" selected="0">
            <x v="30"/>
          </reference>
          <reference field="4" count="1">
            <x v="0"/>
          </reference>
        </references>
      </pivotArea>
    </format>
    <format dxfId="1265">
      <pivotArea dataOnly="0" labelOnly="1" outline="0" fieldPosition="0">
        <references count="2">
          <reference field="3" count="1" selected="0">
            <x v="116"/>
          </reference>
          <reference field="4" count="1">
            <x v="100"/>
          </reference>
        </references>
      </pivotArea>
    </format>
    <format dxfId="1264">
      <pivotArea dataOnly="0" labelOnly="1" outline="0" fieldPosition="0">
        <references count="2">
          <reference field="3" count="1" selected="0">
            <x v="6"/>
          </reference>
          <reference field="4" count="1">
            <x v="39"/>
          </reference>
        </references>
      </pivotArea>
    </format>
    <format dxfId="1263">
      <pivotArea dataOnly="0" labelOnly="1" outline="0" fieldPosition="0">
        <references count="2">
          <reference field="3" count="1" selected="0">
            <x v="70"/>
          </reference>
          <reference field="4" count="1">
            <x v="68"/>
          </reference>
        </references>
      </pivotArea>
    </format>
    <format dxfId="1262">
      <pivotArea dataOnly="0" labelOnly="1" outline="0" fieldPosition="0">
        <references count="2">
          <reference field="3" count="1" selected="0">
            <x v="10"/>
          </reference>
          <reference field="4" count="1">
            <x v="7"/>
          </reference>
        </references>
      </pivotArea>
    </format>
    <format dxfId="1261">
      <pivotArea dataOnly="0" labelOnly="1" outline="0" fieldPosition="0">
        <references count="2">
          <reference field="3" count="1" selected="0">
            <x v="9"/>
          </reference>
          <reference field="4" count="1">
            <x v="30"/>
          </reference>
        </references>
      </pivotArea>
    </format>
    <format dxfId="1260">
      <pivotArea dataOnly="0" labelOnly="1" outline="0" fieldPosition="0">
        <references count="2">
          <reference field="3" count="1" selected="0">
            <x v="86"/>
          </reference>
          <reference field="4" count="1">
            <x v="79"/>
          </reference>
        </references>
      </pivotArea>
    </format>
    <format dxfId="1259">
      <pivotArea dataOnly="0" labelOnly="1" outline="0" fieldPosition="0">
        <references count="2">
          <reference field="3" count="1" selected="0">
            <x v="34"/>
          </reference>
          <reference field="4" count="1">
            <x v="23"/>
          </reference>
        </references>
      </pivotArea>
    </format>
    <format dxfId="1258">
      <pivotArea dataOnly="0" labelOnly="1" outline="0" fieldPosition="0">
        <references count="2">
          <reference field="3" count="1" selected="0">
            <x v="47"/>
          </reference>
          <reference field="4" count="1">
            <x v="37"/>
          </reference>
        </references>
      </pivotArea>
    </format>
    <format dxfId="1257">
      <pivotArea dataOnly="0" labelOnly="1" outline="0" fieldPosition="0">
        <references count="2">
          <reference field="3" count="1" selected="0">
            <x v="26"/>
          </reference>
          <reference field="4" count="1">
            <x v="31"/>
          </reference>
        </references>
      </pivotArea>
    </format>
    <format dxfId="1256">
      <pivotArea dataOnly="0" labelOnly="1" outline="0" fieldPosition="0">
        <references count="2">
          <reference field="3" count="1" selected="0">
            <x v="56"/>
          </reference>
          <reference field="4" count="1">
            <x v="54"/>
          </reference>
        </references>
      </pivotArea>
    </format>
    <format dxfId="1255">
      <pivotArea dataOnly="0" labelOnly="1" outline="0" fieldPosition="0">
        <references count="2">
          <reference field="3" count="1" selected="0">
            <x v="54"/>
          </reference>
          <reference field="4" count="1">
            <x v="102"/>
          </reference>
        </references>
      </pivotArea>
    </format>
    <format dxfId="1254">
      <pivotArea dataOnly="0" labelOnly="1" outline="0" fieldPosition="0">
        <references count="2">
          <reference field="3" count="1" selected="0">
            <x v="60"/>
          </reference>
          <reference field="4" count="1">
            <x v="59"/>
          </reference>
        </references>
      </pivotArea>
    </format>
    <format dxfId="1253">
      <pivotArea dataOnly="0" labelOnly="1" outline="0" fieldPosition="0">
        <references count="2">
          <reference field="3" count="1" selected="0">
            <x v="17"/>
          </reference>
          <reference field="4" count="1">
            <x v="11"/>
          </reference>
        </references>
      </pivotArea>
    </format>
    <format dxfId="1252">
      <pivotArea dataOnly="0" labelOnly="1" outline="0" fieldPosition="0">
        <references count="2">
          <reference field="3" count="1" selected="0">
            <x v="21"/>
          </reference>
          <reference field="4" count="1">
            <x v="27"/>
          </reference>
        </references>
      </pivotArea>
    </format>
    <format dxfId="1251">
      <pivotArea dataOnly="0" labelOnly="1" outline="0" fieldPosition="0">
        <references count="2">
          <reference field="3" count="1" selected="0">
            <x v="18"/>
          </reference>
          <reference field="4" count="1">
            <x v="50"/>
          </reference>
        </references>
      </pivotArea>
    </format>
    <format dxfId="1250">
      <pivotArea dataOnly="0" labelOnly="1" outline="0" fieldPosition="0">
        <references count="2">
          <reference field="3" count="1" selected="0">
            <x v="38"/>
          </reference>
          <reference field="4" count="1">
            <x v="15"/>
          </reference>
        </references>
      </pivotArea>
    </format>
    <format dxfId="1249">
      <pivotArea dataOnly="0" labelOnly="1" outline="0" fieldPosition="0">
        <references count="2">
          <reference field="3" count="1" selected="0">
            <x v="24"/>
          </reference>
          <reference field="4" count="1">
            <x v="21"/>
          </reference>
        </references>
      </pivotArea>
    </format>
    <format dxfId="1248">
      <pivotArea dataOnly="0" labelOnly="1" outline="0" fieldPosition="0">
        <references count="2">
          <reference field="3" count="1" selected="0">
            <x v="66"/>
          </reference>
          <reference field="4" count="1">
            <x v="28"/>
          </reference>
        </references>
      </pivotArea>
    </format>
    <format dxfId="1247">
      <pivotArea dataOnly="0" labelOnly="1" outline="0" fieldPosition="0">
        <references count="2">
          <reference field="3" count="1" selected="0">
            <x v="79"/>
          </reference>
          <reference field="4" count="1">
            <x v="75"/>
          </reference>
        </references>
      </pivotArea>
    </format>
    <format dxfId="1246">
      <pivotArea dataOnly="0" labelOnly="1" outline="0" fieldPosition="0">
        <references count="2">
          <reference field="3" count="1" selected="0">
            <x v="3"/>
          </reference>
          <reference field="4" count="1">
            <x v="55"/>
          </reference>
        </references>
      </pivotArea>
    </format>
    <format dxfId="1245">
      <pivotArea dataOnly="0" labelOnly="1" outline="0" fieldPosition="0">
        <references count="2">
          <reference field="3" count="1" selected="0">
            <x v="23"/>
          </reference>
          <reference field="4" count="1">
            <x v="42"/>
          </reference>
        </references>
      </pivotArea>
    </format>
    <format dxfId="1244">
      <pivotArea dataOnly="0" labelOnly="1" outline="0" fieldPosition="0">
        <references count="2">
          <reference field="3" count="1" selected="0">
            <x v="33"/>
          </reference>
          <reference field="4" count="1">
            <x v="35"/>
          </reference>
        </references>
      </pivotArea>
    </format>
    <format dxfId="1243">
      <pivotArea dataOnly="0" labelOnly="1" outline="0" fieldPosition="0">
        <references count="2">
          <reference field="3" count="1" selected="0">
            <x v="2"/>
          </reference>
          <reference field="4" count="1">
            <x v="47"/>
          </reference>
        </references>
      </pivotArea>
    </format>
    <format dxfId="1242">
      <pivotArea dataOnly="0" labelOnly="1" outline="0" fieldPosition="0">
        <references count="2">
          <reference field="3" count="1" selected="0">
            <x v="5"/>
          </reference>
          <reference field="4" count="1">
            <x v="28"/>
          </reference>
        </references>
      </pivotArea>
    </format>
    <format dxfId="1241">
      <pivotArea dataOnly="0" labelOnly="1" outline="0" fieldPosition="0">
        <references count="2">
          <reference field="3" count="1" selected="0">
            <x v="90"/>
          </reference>
          <reference field="4" count="1">
            <x v="32"/>
          </reference>
        </references>
      </pivotArea>
    </format>
    <format dxfId="1240">
      <pivotArea dataOnly="0" labelOnly="1" outline="0" fieldPosition="0">
        <references count="2">
          <reference field="3" count="1" selected="0">
            <x v="76"/>
          </reference>
          <reference field="4" count="1">
            <x v="71"/>
          </reference>
        </references>
      </pivotArea>
    </format>
    <format dxfId="1239">
      <pivotArea dataOnly="0" labelOnly="1" outline="0" fieldPosition="0">
        <references count="2">
          <reference field="3" count="1" selected="0">
            <x v="59"/>
          </reference>
          <reference field="4" count="1">
            <x v="1"/>
          </reference>
        </references>
      </pivotArea>
    </format>
    <format dxfId="1238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1237">
      <pivotArea dataOnly="0" labelOnly="1" outline="0" fieldPosition="0">
        <references count="2">
          <reference field="3" count="1" selected="0">
            <x v="20"/>
          </reference>
          <reference field="4" count="1">
            <x v="9"/>
          </reference>
        </references>
      </pivotArea>
    </format>
    <format dxfId="1236">
      <pivotArea dataOnly="0" labelOnly="1" outline="0" fieldPosition="0">
        <references count="2">
          <reference field="3" count="1" selected="0">
            <x v="19"/>
          </reference>
          <reference field="4" count="1">
            <x v="53"/>
          </reference>
        </references>
      </pivotArea>
    </format>
    <format dxfId="1235">
      <pivotArea dataOnly="0" labelOnly="1" outline="0" fieldPosition="0">
        <references count="2">
          <reference field="3" count="1" selected="0">
            <x v="27"/>
          </reference>
          <reference field="4" count="1">
            <x v="51"/>
          </reference>
        </references>
      </pivotArea>
    </format>
    <format dxfId="1234">
      <pivotArea dataOnly="0" labelOnly="1" outline="0" fieldPosition="0">
        <references count="2">
          <reference field="3" count="1" selected="0">
            <x v="57"/>
          </reference>
          <reference field="4" count="1">
            <x v="17"/>
          </reference>
        </references>
      </pivotArea>
    </format>
    <format dxfId="1233">
      <pivotArea dataOnly="0" labelOnly="1" outline="0" fieldPosition="0">
        <references count="2">
          <reference field="3" count="1" selected="0">
            <x v="16"/>
          </reference>
          <reference field="4" count="1">
            <x v="5"/>
          </reference>
        </references>
      </pivotArea>
    </format>
    <format dxfId="1232">
      <pivotArea dataOnly="0" labelOnly="1" outline="0" fieldPosition="0">
        <references count="2">
          <reference field="3" count="1" selected="0">
            <x v="22"/>
          </reference>
          <reference field="4" count="1">
            <x v="25"/>
          </reference>
        </references>
      </pivotArea>
    </format>
    <format dxfId="1231">
      <pivotArea dataOnly="0" labelOnly="1" outline="0" fieldPosition="0">
        <references count="2">
          <reference field="3" count="1" selected="0">
            <x v="121"/>
          </reference>
          <reference field="4" count="1">
            <x v="103"/>
          </reference>
        </references>
      </pivotArea>
    </format>
    <format dxfId="1230">
      <pivotArea dataOnly="0" labelOnly="1" outline="0" fieldPosition="0">
        <references count="2">
          <reference field="3" count="1" selected="0">
            <x v="50"/>
          </reference>
          <reference field="4" count="1">
            <x v="38"/>
          </reference>
        </references>
      </pivotArea>
    </format>
    <format dxfId="1229">
      <pivotArea dataOnly="0" labelOnly="1" outline="0" fieldPosition="0">
        <references count="2">
          <reference field="3" count="1" selected="0">
            <x v="122"/>
          </reference>
          <reference field="4" count="1">
            <x v="28"/>
          </reference>
        </references>
      </pivotArea>
    </format>
    <format dxfId="1228">
      <pivotArea dataOnly="0" labelOnly="1" outline="0" fieldPosition="0">
        <references count="2">
          <reference field="3" count="1" selected="0">
            <x v="8"/>
          </reference>
          <reference field="4" count="1">
            <x v="28"/>
          </reference>
        </references>
      </pivotArea>
    </format>
    <format dxfId="1227">
      <pivotArea dataOnly="0" labelOnly="1" outline="0" fieldPosition="0">
        <references count="2">
          <reference field="3" count="1" selected="0">
            <x v="28"/>
          </reference>
          <reference field="4" count="1">
            <x v="74"/>
          </reference>
        </references>
      </pivotArea>
    </format>
    <format dxfId="1226">
      <pivotArea dataOnly="0" labelOnly="1" outline="0" fieldPosition="0">
        <references count="2">
          <reference field="3" count="1" selected="0">
            <x v="0"/>
          </reference>
          <reference field="4" count="1">
            <x v="4"/>
          </reference>
        </references>
      </pivotArea>
    </format>
    <format dxfId="1225">
      <pivotArea dataOnly="0" labelOnly="1" outline="0" fieldPosition="0">
        <references count="2">
          <reference field="3" count="1" selected="0">
            <x v="14"/>
          </reference>
          <reference field="4" count="1">
            <x v="6"/>
          </reference>
        </references>
      </pivotArea>
    </format>
    <format dxfId="1224">
      <pivotArea dataOnly="0" labelOnly="1" outline="0" fieldPosition="0">
        <references count="2">
          <reference field="3" count="1" selected="0">
            <x v="11"/>
          </reference>
          <reference field="4" count="1">
            <x v="49"/>
          </reference>
        </references>
      </pivotArea>
    </format>
    <format dxfId="1223">
      <pivotArea dataOnly="0" labelOnly="1" outline="0" fieldPosition="0">
        <references count="2">
          <reference field="3" count="1" selected="0">
            <x v="49"/>
          </reference>
          <reference field="4" count="1">
            <x v="33"/>
          </reference>
        </references>
      </pivotArea>
    </format>
    <format dxfId="1222">
      <pivotArea dataOnly="0" labelOnly="1" outline="0" fieldPosition="0">
        <references count="2">
          <reference field="3" count="1" selected="0">
            <x v="84"/>
          </reference>
          <reference field="4" count="1">
            <x v="77"/>
          </reference>
        </references>
      </pivotArea>
    </format>
    <format dxfId="1221">
      <pivotArea dataOnly="0" labelOnly="1" outline="0" fieldPosition="0">
        <references count="2">
          <reference field="3" count="1" selected="0">
            <x v="64"/>
          </reference>
          <reference field="4" count="1">
            <x v="55"/>
          </reference>
        </references>
      </pivotArea>
    </format>
    <format dxfId="1220">
      <pivotArea dataOnly="0" labelOnly="1" outline="0" fieldPosition="0">
        <references count="2">
          <reference field="3" count="1" selected="0">
            <x v="98"/>
          </reference>
          <reference field="4" count="1">
            <x v="86"/>
          </reference>
        </references>
      </pivotArea>
    </format>
    <format dxfId="1219">
      <pivotArea dataOnly="0" labelOnly="1" outline="0" fieldPosition="0">
        <references count="2">
          <reference field="3" count="1" selected="0">
            <x v="101"/>
          </reference>
          <reference field="4" count="1">
            <x v="90"/>
          </reference>
        </references>
      </pivotArea>
    </format>
    <format dxfId="1218">
      <pivotArea dataOnly="0" labelOnly="1" outline="0" fieldPosition="0">
        <references count="2">
          <reference field="3" count="1" selected="0">
            <x v="77"/>
          </reference>
          <reference field="4" count="1">
            <x v="42"/>
          </reference>
        </references>
      </pivotArea>
    </format>
    <format dxfId="1217">
      <pivotArea dataOnly="0" labelOnly="1" outline="0" fieldPosition="0">
        <references count="2">
          <reference field="3" count="1" selected="0">
            <x v="92"/>
          </reference>
          <reference field="4" count="1">
            <x v="28"/>
          </reference>
        </references>
      </pivotArea>
    </format>
    <format dxfId="1216">
      <pivotArea dataOnly="0" labelOnly="1" outline="0" fieldPosition="0">
        <references count="2">
          <reference field="3" count="1" selected="0">
            <x v="87"/>
          </reference>
          <reference field="4" count="1">
            <x v="80"/>
          </reference>
        </references>
      </pivotArea>
    </format>
    <format dxfId="1215">
      <pivotArea dataOnly="0" labelOnly="1" outline="0" fieldPosition="0">
        <references count="2">
          <reference field="3" count="1" selected="0">
            <x v="94"/>
          </reference>
          <reference field="4" count="1">
            <x v="83"/>
          </reference>
        </references>
      </pivotArea>
    </format>
    <format dxfId="1214">
      <pivotArea dataOnly="0" labelOnly="1" outline="0" fieldPosition="0">
        <references count="2">
          <reference field="3" count="1" selected="0">
            <x v="114"/>
          </reference>
          <reference field="4" count="1">
            <x v="99"/>
          </reference>
        </references>
      </pivotArea>
    </format>
    <format dxfId="1213">
      <pivotArea dataOnly="0" labelOnly="1" outline="0" fieldPosition="0">
        <references count="2">
          <reference field="3" count="1" selected="0">
            <x v="105"/>
          </reference>
          <reference field="4" count="1">
            <x v="94"/>
          </reference>
        </references>
      </pivotArea>
    </format>
    <format dxfId="1212">
      <pivotArea dataOnly="0" labelOnly="1" outline="0" fieldPosition="0">
        <references count="2">
          <reference field="3" count="1" selected="0">
            <x v="107"/>
          </reference>
          <reference field="4" count="1">
            <x v="95"/>
          </reference>
        </references>
      </pivotArea>
    </format>
    <format dxfId="1211">
      <pivotArea dataOnly="0" labelOnly="1" outline="0" fieldPosition="0">
        <references count="2">
          <reference field="3" count="1" selected="0">
            <x v="15"/>
          </reference>
          <reference field="4" count="1">
            <x v="36"/>
          </reference>
        </references>
      </pivotArea>
    </format>
    <format dxfId="1210">
      <pivotArea dataOnly="0" labelOnly="1" outline="0" fieldPosition="0">
        <references count="2">
          <reference field="3" count="1" selected="0">
            <x v="55"/>
          </reference>
          <reference field="4" count="1">
            <x v="58"/>
          </reference>
        </references>
      </pivotArea>
    </format>
    <format dxfId="1209">
      <pivotArea dataOnly="0" labelOnly="1" outline="0" fieldPosition="0">
        <references count="2">
          <reference field="3" count="1" selected="0">
            <x v="102"/>
          </reference>
          <reference field="4" count="1">
            <x v="92"/>
          </reference>
        </references>
      </pivotArea>
    </format>
    <format dxfId="1208">
      <pivotArea dataOnly="0" labelOnly="1" outline="0" fieldPosition="0">
        <references count="2">
          <reference field="3" count="1" selected="0">
            <x v="61"/>
          </reference>
          <reference field="4" count="1">
            <x v="60"/>
          </reference>
        </references>
      </pivotArea>
    </format>
    <format dxfId="1207">
      <pivotArea dataOnly="0" labelOnly="1" outline="0" fieldPosition="0">
        <references count="2">
          <reference field="3" count="1" selected="0">
            <x v="63"/>
          </reference>
          <reference field="4" count="1">
            <x v="64"/>
          </reference>
        </references>
      </pivotArea>
    </format>
    <format dxfId="1206">
      <pivotArea dataOnly="0" labelOnly="1" outline="0" fieldPosition="0">
        <references count="2">
          <reference field="3" count="1" selected="0">
            <x v="89"/>
          </reference>
          <reference field="4" count="1">
            <x v="1"/>
          </reference>
        </references>
      </pivotArea>
    </format>
    <format dxfId="1205">
      <pivotArea dataOnly="0" labelOnly="1" outline="0" fieldPosition="0">
        <references count="2">
          <reference field="3" count="1" selected="0">
            <x v="97"/>
          </reference>
          <reference field="4" count="1">
            <x v="85"/>
          </reference>
        </references>
      </pivotArea>
    </format>
    <format dxfId="1204">
      <pivotArea dataOnly="0" labelOnly="1" outline="0" fieldPosition="0">
        <references count="2">
          <reference field="3" count="1" selected="0">
            <x v="95"/>
          </reference>
          <reference field="4" count="1">
            <x v="84"/>
          </reference>
        </references>
      </pivotArea>
    </format>
    <format dxfId="1203">
      <pivotArea dataOnly="0" labelOnly="1" outline="0" fieldPosition="0">
        <references count="2">
          <reference field="3" count="1" selected="0">
            <x v="120"/>
          </reference>
          <reference field="4" count="1">
            <x v="1"/>
          </reference>
        </references>
      </pivotArea>
    </format>
    <format dxfId="1202">
      <pivotArea dataOnly="0" labelOnly="1" outline="0" fieldPosition="0">
        <references count="2">
          <reference field="3" count="1" selected="0">
            <x v="13"/>
          </reference>
          <reference field="4" count="1">
            <x v="40"/>
          </reference>
        </references>
      </pivotArea>
    </format>
    <format dxfId="1201">
      <pivotArea dataOnly="0" labelOnly="1" outline="0" fieldPosition="0">
        <references count="2">
          <reference field="3" count="1" selected="0">
            <x v="68"/>
          </reference>
          <reference field="4" count="1">
            <x v="66"/>
          </reference>
        </references>
      </pivotArea>
    </format>
    <format dxfId="1200">
      <pivotArea dataOnly="0" labelOnly="1" outline="0" fieldPosition="0">
        <references count="2">
          <reference field="3" count="1" selected="0">
            <x v="25"/>
          </reference>
          <reference field="4" count="1">
            <x v="19"/>
          </reference>
        </references>
      </pivotArea>
    </format>
    <format dxfId="1199">
      <pivotArea dataOnly="0" labelOnly="1" outline="0" fieldPosition="0">
        <references count="2">
          <reference field="3" count="1" selected="0">
            <x v="110"/>
          </reference>
          <reference field="4" count="1">
            <x v="51"/>
          </reference>
        </references>
      </pivotArea>
    </format>
    <format dxfId="1198">
      <pivotArea dataOnly="0" labelOnly="1" outline="0" fieldPosition="0">
        <references count="2">
          <reference field="3" count="1" selected="0">
            <x v="69"/>
          </reference>
          <reference field="4" count="1">
            <x v="24"/>
          </reference>
        </references>
      </pivotArea>
    </format>
    <format dxfId="1197">
      <pivotArea dataOnly="0" labelOnly="1" outline="0" fieldPosition="0">
        <references count="2">
          <reference field="3" count="1" selected="0">
            <x v="109"/>
          </reference>
          <reference field="4" count="1">
            <x v="96"/>
          </reference>
        </references>
      </pivotArea>
    </format>
    <format dxfId="1196">
      <pivotArea dataOnly="0" labelOnly="1" outline="0" fieldPosition="0">
        <references count="2">
          <reference field="3" count="1" selected="0">
            <x v="108"/>
          </reference>
          <reference field="4" count="1">
            <x v="22"/>
          </reference>
        </references>
      </pivotArea>
    </format>
    <format dxfId="1195">
      <pivotArea dataOnly="0" labelOnly="1" outline="0" fieldPosition="0">
        <references count="2">
          <reference field="3" count="1" selected="0">
            <x v="31"/>
          </reference>
          <reference field="4" count="1">
            <x v="12"/>
          </reference>
        </references>
      </pivotArea>
    </format>
    <format dxfId="1194">
      <pivotArea dataOnly="0" labelOnly="1" outline="0" fieldPosition="0">
        <references count="2">
          <reference field="3" count="1" selected="0">
            <x v="1"/>
          </reference>
          <reference field="4" count="1">
            <x v="28"/>
          </reference>
        </references>
      </pivotArea>
    </format>
    <format dxfId="1193">
      <pivotArea dataOnly="0" labelOnly="1" outline="0" fieldPosition="0">
        <references count="2">
          <reference field="3" count="1" selected="0">
            <x v="29"/>
          </reference>
          <reference field="4" count="1">
            <x v="13"/>
          </reference>
        </references>
      </pivotArea>
    </format>
    <format dxfId="1192">
      <pivotArea dataOnly="0" labelOnly="1" outline="0" fieldPosition="0">
        <references count="2">
          <reference field="3" count="1" selected="0">
            <x v="81"/>
          </reference>
          <reference field="4" count="1">
            <x v="76"/>
          </reference>
        </references>
      </pivotArea>
    </format>
    <format dxfId="1191">
      <pivotArea dataOnly="0" labelOnly="1" outline="0" fieldPosition="0">
        <references count="2">
          <reference field="3" count="1" selected="0">
            <x v="45"/>
          </reference>
          <reference field="4" count="1">
            <x v="48"/>
          </reference>
        </references>
      </pivotArea>
    </format>
    <format dxfId="1190">
      <pivotArea dataOnly="0" labelOnly="1" outline="0" fieldPosition="0">
        <references count="2">
          <reference field="3" count="1" selected="0">
            <x v="48"/>
          </reference>
          <reference field="4" count="1">
            <x v="56"/>
          </reference>
        </references>
      </pivotArea>
    </format>
    <format dxfId="1189">
      <pivotArea dataOnly="0" labelOnly="1" outline="0" fieldPosition="0">
        <references count="2">
          <reference field="3" count="1" selected="0">
            <x v="40"/>
          </reference>
          <reference field="4" count="1">
            <x v="37"/>
          </reference>
        </references>
      </pivotArea>
    </format>
    <format dxfId="1188">
      <pivotArea dataOnly="0" labelOnly="1" outline="0" fieldPosition="0">
        <references count="2">
          <reference field="3" count="1" selected="0">
            <x v="88"/>
          </reference>
          <reference field="4" count="1">
            <x v="81"/>
          </reference>
        </references>
      </pivotArea>
    </format>
    <format dxfId="1187">
      <pivotArea dataOnly="0" labelOnly="1" outline="0" fieldPosition="0">
        <references count="2">
          <reference field="3" count="1" selected="0">
            <x v="78"/>
          </reference>
          <reference field="4" count="1">
            <x v="72"/>
          </reference>
        </references>
      </pivotArea>
    </format>
    <format dxfId="1186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185">
      <pivotArea dataOnly="0" labelOnly="1" outline="0" fieldPosition="0">
        <references count="2">
          <reference field="3" count="1" selected="0">
            <x v="93"/>
          </reference>
          <reference field="4" count="1">
            <x v="82"/>
          </reference>
        </references>
      </pivotArea>
    </format>
    <format dxfId="1184">
      <pivotArea dataOnly="0" labelOnly="1" outline="0" fieldPosition="0">
        <references count="2">
          <reference field="3" count="1" selected="0">
            <x v="112"/>
          </reference>
          <reference field="4" count="1">
            <x v="98"/>
          </reference>
        </references>
      </pivotArea>
    </format>
    <format dxfId="1183">
      <pivotArea dataOnly="0" labelOnly="1" outline="0" fieldPosition="0">
        <references count="2">
          <reference field="3" count="1" selected="0">
            <x v="111"/>
          </reference>
          <reference field="4" count="1">
            <x v="97"/>
          </reference>
        </references>
      </pivotArea>
    </format>
    <format dxfId="1182">
      <pivotArea dataOnly="0" labelOnly="1" outline="0" fieldPosition="0">
        <references count="2">
          <reference field="3" count="1" selected="0">
            <x v="113"/>
          </reference>
          <reference field="4" count="1">
            <x v="78"/>
          </reference>
        </references>
      </pivotArea>
    </format>
    <format dxfId="1181">
      <pivotArea dataOnly="0" labelOnly="1" outline="0" fieldPosition="0">
        <references count="2">
          <reference field="3" count="1" selected="0">
            <x v="41"/>
          </reference>
          <reference field="4" count="1">
            <x v="26"/>
          </reference>
        </references>
      </pivotArea>
    </format>
    <format dxfId="1180">
      <pivotArea dataOnly="0" labelOnly="1" outline="0" fieldPosition="0">
        <references count="2">
          <reference field="3" count="1" selected="0">
            <x v="99"/>
          </reference>
          <reference field="4" count="1">
            <x v="88"/>
          </reference>
        </references>
      </pivotArea>
    </format>
    <format dxfId="1179">
      <pivotArea dataOnly="0" labelOnly="1" outline="0" fieldPosition="0">
        <references count="2">
          <reference field="3" count="1" selected="0">
            <x v="103"/>
          </reference>
          <reference field="4" count="1">
            <x v="93"/>
          </reference>
        </references>
      </pivotArea>
    </format>
    <format dxfId="1178">
      <pivotArea dataOnly="0" labelOnly="1" outline="0" fieldPosition="0">
        <references count="2">
          <reference field="3" count="1" selected="0">
            <x v="43"/>
          </reference>
          <reference field="4" count="1">
            <x v="41"/>
          </reference>
        </references>
      </pivotArea>
    </format>
    <format dxfId="1177">
      <pivotArea dataOnly="0" labelOnly="1" outline="0" fieldPosition="0">
        <references count="2">
          <reference field="3" count="1" selected="0">
            <x v="73"/>
          </reference>
          <reference field="4" count="1">
            <x v="70"/>
          </reference>
        </references>
      </pivotArea>
    </format>
    <format dxfId="1176">
      <pivotArea dataOnly="0" labelOnly="1" outline="0" fieldPosition="0">
        <references count="2">
          <reference field="3" count="1" selected="0">
            <x v="44"/>
          </reference>
          <reference field="4" count="1">
            <x v="32"/>
          </reference>
        </references>
      </pivotArea>
    </format>
    <format dxfId="1175">
      <pivotArea dataOnly="0" labelOnly="1" outline="0" fieldPosition="0">
        <references count="2">
          <reference field="3" count="1" selected="0">
            <x v="52"/>
          </reference>
          <reference field="4" count="1">
            <x v="57"/>
          </reference>
        </references>
      </pivotArea>
    </format>
    <format dxfId="1174">
      <pivotArea dataOnly="0" labelOnly="1" outline="0" fieldPosition="0">
        <references count="2">
          <reference field="3" count="1" selected="0">
            <x v="118"/>
          </reference>
          <reference field="4" count="1">
            <x v="97"/>
          </reference>
        </references>
      </pivotArea>
    </format>
    <format dxfId="117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01"/>
          </reference>
          <reference field="5" count="1">
            <x v="63"/>
          </reference>
        </references>
      </pivotArea>
    </format>
    <format dxfId="117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14"/>
          </reference>
          <reference field="5" count="1">
            <x v="20"/>
          </reference>
        </references>
      </pivotArea>
    </format>
    <format dxfId="1171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46"/>
          </reference>
          <reference field="5" count="1">
            <x v="59"/>
          </reference>
        </references>
      </pivotArea>
    </format>
    <format dxfId="1170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2"/>
          </reference>
          <reference field="5" count="1">
            <x v="13"/>
          </reference>
        </references>
      </pivotArea>
    </format>
    <format dxfId="1169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18"/>
          </reference>
          <reference field="5" count="1">
            <x v="44"/>
          </reference>
        </references>
      </pivotArea>
    </format>
    <format dxfId="116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16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63"/>
          </reference>
          <reference field="5" count="1">
            <x v="3"/>
          </reference>
        </references>
      </pivotArea>
    </format>
    <format dxfId="1166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0"/>
          </reference>
          <reference field="5" count="1">
            <x v="6"/>
          </reference>
        </references>
      </pivotArea>
    </format>
    <format dxfId="1165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00"/>
          </reference>
          <reference field="5" count="1">
            <x v="43"/>
          </reference>
        </references>
      </pivotArea>
    </format>
    <format dxfId="116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39"/>
          </reference>
          <reference field="5" count="1">
            <x v="24"/>
          </reference>
        </references>
      </pivotArea>
    </format>
    <format dxfId="1163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68"/>
          </reference>
          <reference field="5" count="1">
            <x v="41"/>
          </reference>
        </references>
      </pivotArea>
    </format>
    <format dxfId="1162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7"/>
          </reference>
          <reference field="5" count="1">
            <x v="22"/>
          </reference>
        </references>
      </pivotArea>
    </format>
    <format dxfId="1161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30"/>
          </reference>
          <reference field="5" count="1">
            <x v="14"/>
          </reference>
        </references>
      </pivotArea>
    </format>
    <format dxfId="1160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79"/>
          </reference>
          <reference field="5" count="1">
            <x v="76"/>
          </reference>
        </references>
      </pivotArea>
    </format>
    <format dxfId="115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23"/>
          </reference>
          <reference field="5" count="1">
            <x v="41"/>
          </reference>
        </references>
      </pivotArea>
    </format>
    <format dxfId="1158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7"/>
          </reference>
          <reference field="5" count="1">
            <x v="54"/>
          </reference>
        </references>
      </pivotArea>
    </format>
    <format dxfId="115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31"/>
          </reference>
          <reference field="5" count="1">
            <x v="14"/>
          </reference>
        </references>
      </pivotArea>
    </format>
    <format dxfId="1156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54"/>
          </reference>
          <reference field="5" count="1">
            <x v="30"/>
          </reference>
        </references>
      </pivotArea>
    </format>
    <format dxfId="1155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102"/>
          </reference>
          <reference field="5" count="1">
            <x v="50"/>
          </reference>
        </references>
      </pivotArea>
    </format>
    <format dxfId="1154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59"/>
          </reference>
          <reference field="5" count="1">
            <x v="4"/>
          </reference>
        </references>
      </pivotArea>
    </format>
    <format dxfId="1153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11"/>
          </reference>
          <reference field="5" count="1">
            <x v="19"/>
          </reference>
        </references>
      </pivotArea>
    </format>
    <format dxfId="1152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0"/>
          </reference>
          <reference field="5" count="1">
            <x v="16"/>
          </reference>
        </references>
      </pivotArea>
    </format>
    <format dxfId="1151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5"/>
          </reference>
          <reference field="5" count="1">
            <x v="60"/>
          </reference>
        </references>
      </pivotArea>
    </format>
    <format dxfId="1150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21"/>
          </reference>
          <reference field="5" count="1">
            <x v="6"/>
          </reference>
        </references>
      </pivotArea>
    </format>
    <format dxfId="1149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28"/>
          </reference>
          <reference field="5" count="1">
            <x v="35"/>
          </reference>
        </references>
      </pivotArea>
    </format>
    <format dxfId="1148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75"/>
          </reference>
          <reference field="5" count="1">
            <x v="69"/>
          </reference>
        </references>
      </pivotArea>
    </format>
    <format dxfId="114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55"/>
          </reference>
          <reference field="5" count="1">
            <x v="73"/>
          </reference>
        </references>
      </pivotArea>
    </format>
    <format dxfId="114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42"/>
          </reference>
          <reference field="5" count="1">
            <x v="37"/>
          </reference>
        </references>
      </pivotArea>
    </format>
    <format dxfId="114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35"/>
          </reference>
          <reference field="5" count="1">
            <x v="36"/>
          </reference>
        </references>
      </pivotArea>
    </format>
    <format dxfId="114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47"/>
          </reference>
          <reference field="5" count="1">
            <x v="75"/>
          </reference>
        </references>
      </pivotArea>
    </format>
    <format dxfId="1143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28"/>
          </reference>
          <reference field="5" count="1">
            <x v="61"/>
          </reference>
        </references>
      </pivotArea>
    </format>
    <format dxfId="114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32"/>
          </reference>
          <reference field="5" count="1">
            <x v="15"/>
          </reference>
        </references>
      </pivotArea>
    </format>
    <format dxfId="114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71"/>
          </reference>
          <reference field="5" count="1">
            <x v="3"/>
          </reference>
        </references>
      </pivotArea>
    </format>
    <format dxfId="1140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"/>
          </reference>
          <reference field="5" count="1">
            <x v="4"/>
          </reference>
        </references>
      </pivotArea>
    </format>
    <format dxfId="1139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65"/>
          </reference>
          <reference field="5" count="1">
            <x v="52"/>
          </reference>
        </references>
      </pivotArea>
    </format>
    <format dxfId="1138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9"/>
          </reference>
          <reference field="5" count="1">
            <x v="39"/>
          </reference>
        </references>
      </pivotArea>
    </format>
    <format dxfId="1137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3"/>
          </reference>
          <reference field="5" count="1">
            <x v="53"/>
          </reference>
        </references>
      </pivotArea>
    </format>
    <format dxfId="1136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1"/>
          </reference>
          <reference field="5" count="1">
            <x v="28"/>
          </reference>
        </references>
      </pivotArea>
    </format>
    <format dxfId="1135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17"/>
          </reference>
          <reference field="5" count="1">
            <x v="57"/>
          </reference>
        </references>
      </pivotArea>
    </format>
    <format dxfId="1134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"/>
          </reference>
          <reference field="5" count="1">
            <x v="73"/>
          </reference>
        </references>
      </pivotArea>
    </format>
    <format dxfId="1133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25"/>
          </reference>
          <reference field="5" count="1">
            <x v="18"/>
          </reference>
        </references>
      </pivotArea>
    </format>
    <format dxfId="1132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03"/>
          </reference>
          <reference field="5" count="1">
            <x v="58"/>
          </reference>
        </references>
      </pivotArea>
    </format>
    <format dxfId="1131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38"/>
          </reference>
          <reference field="5" count="1">
            <x v="5"/>
          </reference>
        </references>
      </pivotArea>
    </format>
    <format dxfId="1130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28"/>
          </reference>
          <reference field="5" count="1">
            <x v="74"/>
          </reference>
        </references>
      </pivotArea>
    </format>
    <format dxfId="112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28"/>
          </reference>
          <reference field="5" count="1">
            <x v="65"/>
          </reference>
        </references>
      </pivotArea>
    </format>
    <format dxfId="1128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74"/>
          </reference>
          <reference field="5" count="1">
            <x v="7"/>
          </reference>
        </references>
      </pivotArea>
    </format>
    <format dxfId="112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4"/>
          </reference>
          <reference field="5" count="1">
            <x v="17"/>
          </reference>
        </references>
      </pivotArea>
    </format>
    <format dxfId="1126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6"/>
          </reference>
          <reference field="5" count="1">
            <x v="67"/>
          </reference>
        </references>
      </pivotArea>
    </format>
    <format dxfId="1125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49"/>
          </reference>
          <reference field="5" count="1">
            <x v="77"/>
          </reference>
        </references>
      </pivotArea>
    </format>
    <format dxfId="1124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33"/>
          </reference>
          <reference field="5" count="1">
            <x v="13"/>
          </reference>
        </references>
      </pivotArea>
    </format>
    <format dxfId="1123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77"/>
          </reference>
          <reference field="5" count="1">
            <x v="82"/>
          </reference>
        </references>
      </pivotArea>
    </format>
    <format dxfId="1122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55"/>
          </reference>
          <reference field="5" count="1">
            <x v="23"/>
          </reference>
        </references>
      </pivotArea>
    </format>
    <format dxfId="1121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86"/>
          </reference>
          <reference field="5" count="1">
            <x v="34"/>
          </reference>
        </references>
      </pivotArea>
    </format>
    <format dxfId="1120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90"/>
          </reference>
          <reference field="5" count="1">
            <x v="12"/>
          </reference>
        </references>
      </pivotArea>
    </format>
    <format dxfId="111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2"/>
          </reference>
          <reference field="5" count="1">
            <x v="47"/>
          </reference>
        </references>
      </pivotArea>
    </format>
    <format dxfId="1118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28"/>
          </reference>
          <reference field="5" count="1">
            <x v="11"/>
          </reference>
        </references>
      </pivotArea>
    </format>
    <format dxfId="1117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80"/>
          </reference>
          <reference field="5" count="1">
            <x v="36"/>
          </reference>
        </references>
      </pivotArea>
    </format>
    <format dxfId="1116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3"/>
          </reference>
          <reference field="5" count="1">
            <x v="2"/>
          </reference>
        </references>
      </pivotArea>
    </format>
    <format dxfId="1115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99"/>
          </reference>
          <reference field="5" count="1">
            <x v="49"/>
          </reference>
        </references>
      </pivotArea>
    </format>
    <format dxfId="1114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94"/>
          </reference>
          <reference field="5" count="1">
            <x v="32"/>
          </reference>
        </references>
      </pivotArea>
    </format>
    <format dxfId="1113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5"/>
          </reference>
          <reference field="5" count="1">
            <x v="33"/>
          </reference>
        </references>
      </pivotArea>
    </format>
    <format dxfId="1112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36"/>
          </reference>
          <reference field="5" count="1">
            <x v="47"/>
          </reference>
        </references>
      </pivotArea>
    </format>
    <format dxfId="1111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1110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92"/>
          </reference>
          <reference field="5" count="1">
            <x v="62"/>
          </reference>
        </references>
      </pivotArea>
    </format>
    <format dxfId="1109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60"/>
          </reference>
          <reference field="5" count="1">
            <x v="0"/>
          </reference>
        </references>
      </pivotArea>
    </format>
    <format dxfId="1108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64"/>
          </reference>
          <reference field="5" count="1">
            <x v="21"/>
          </reference>
        </references>
      </pivotArea>
    </format>
    <format dxfId="110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1106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85"/>
          </reference>
          <reference field="5" count="1">
            <x v="31"/>
          </reference>
        </references>
      </pivotArea>
    </format>
    <format dxfId="1105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84"/>
          </reference>
          <reference field="5" count="1">
            <x v="42"/>
          </reference>
        </references>
      </pivotArea>
    </format>
    <format dxfId="1104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"/>
          </reference>
          <reference field="5" count="1">
            <x v="40"/>
          </reference>
        </references>
      </pivotArea>
    </format>
    <format dxfId="1103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0"/>
          </reference>
          <reference field="5" count="1">
            <x v="86"/>
          </reference>
        </references>
      </pivotArea>
    </format>
    <format dxfId="1102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66"/>
          </reference>
          <reference field="5" count="1">
            <x v="57"/>
          </reference>
        </references>
      </pivotArea>
    </format>
    <format dxfId="1101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19"/>
          </reference>
          <reference field="5" count="1">
            <x v="51"/>
          </reference>
        </references>
      </pivotArea>
    </format>
    <format dxfId="1100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51"/>
          </reference>
          <reference field="5" count="1">
            <x v="66"/>
          </reference>
        </references>
      </pivotArea>
    </format>
    <format dxfId="109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4"/>
          </reference>
          <reference field="5" count="1">
            <x v="28"/>
          </reference>
        </references>
      </pivotArea>
    </format>
    <format dxfId="1098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22"/>
          </reference>
          <reference field="5" count="1">
            <x v="8"/>
          </reference>
        </references>
      </pivotArea>
    </format>
    <format dxfId="1097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12"/>
          </reference>
          <reference field="5" count="1">
            <x v="25"/>
          </reference>
        </references>
      </pivotArea>
    </format>
    <format dxfId="1096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28"/>
          </reference>
          <reference field="5" count="1">
            <x v="2"/>
          </reference>
        </references>
      </pivotArea>
    </format>
    <format dxfId="1095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13"/>
          </reference>
          <reference field="5" count="1">
            <x v="10"/>
          </reference>
        </references>
      </pivotArea>
    </format>
    <format dxfId="1094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76"/>
          </reference>
          <reference field="5" count="1">
            <x v="1"/>
          </reference>
        </references>
      </pivotArea>
    </format>
    <format dxfId="1093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48"/>
          </reference>
          <reference field="5" count="1">
            <x v="64"/>
          </reference>
        </references>
      </pivotArea>
    </format>
    <format dxfId="109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56"/>
          </reference>
          <reference field="5" count="1">
            <x v="1"/>
          </reference>
        </references>
      </pivotArea>
    </format>
    <format dxfId="109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37"/>
          </reference>
          <reference field="5" count="1">
            <x v="79"/>
          </reference>
        </references>
      </pivotArea>
    </format>
    <format dxfId="109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81"/>
          </reference>
          <reference field="5" count="1">
            <x v="36"/>
          </reference>
        </references>
      </pivotArea>
    </format>
    <format dxfId="108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72"/>
          </reference>
          <reference field="5" count="1">
            <x v="83"/>
          </reference>
        </references>
      </pivotArea>
    </format>
    <format dxfId="108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55"/>
          </reference>
        </references>
      </pivotArea>
    </format>
    <format dxfId="1087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82"/>
          </reference>
          <reference field="5" count="1">
            <x v="26"/>
          </reference>
        </references>
      </pivotArea>
    </format>
    <format dxfId="1086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98"/>
          </reference>
          <reference field="5" count="1">
            <x v="69"/>
          </reference>
        </references>
      </pivotArea>
    </format>
    <format dxfId="108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7"/>
          </reference>
          <reference field="5" count="1">
            <x v="71"/>
          </reference>
        </references>
      </pivotArea>
    </format>
    <format dxfId="1084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8"/>
          </reference>
          <reference field="5" count="1">
            <x v="69"/>
          </reference>
        </references>
      </pivotArea>
    </format>
    <format dxfId="1083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26"/>
          </reference>
          <reference field="5" count="1">
            <x v="5"/>
          </reference>
        </references>
      </pivotArea>
    </format>
    <format dxfId="108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88"/>
          </reference>
          <reference field="5" count="1">
            <x v="41"/>
          </reference>
        </references>
      </pivotArea>
    </format>
    <format dxfId="1081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93"/>
          </reference>
          <reference field="5" count="1">
            <x v="64"/>
          </reference>
        </references>
      </pivotArea>
    </format>
    <format dxfId="1080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1"/>
          </reference>
          <reference field="5" count="1">
            <x v="67"/>
          </reference>
        </references>
      </pivotArea>
    </format>
    <format dxfId="1079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70"/>
          </reference>
          <reference field="5" count="1">
            <x v="47"/>
          </reference>
        </references>
      </pivotArea>
    </format>
    <format dxfId="1078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107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1076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97"/>
          </reference>
          <reference field="5" count="1">
            <x v="25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101"/>
          </reference>
          <reference field="5" count="1" selected="0">
            <x v="63"/>
          </reference>
          <reference field="7" count="1">
            <x v="3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14"/>
          </reference>
          <reference field="5" count="1" selected="0">
            <x v="20"/>
          </reference>
          <reference field="7" count="1">
            <x v="6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46"/>
          </reference>
          <reference field="5" count="1" selected="0">
            <x v="59"/>
          </reference>
          <reference field="7" count="1">
            <x v="7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5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18"/>
          </reference>
          <reference field="5" count="1" selected="0">
            <x v="44"/>
          </reference>
          <reference field="7" count="1">
            <x v="8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06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068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0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067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100"/>
          </reference>
          <reference field="5" count="1" selected="0">
            <x v="43"/>
          </reference>
          <reference field="7" count="1">
            <x v="8"/>
          </reference>
        </references>
      </pivotArea>
    </format>
    <format dxfId="1066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39"/>
          </reference>
          <reference field="5" count="1" selected="0">
            <x v="24"/>
          </reference>
          <reference field="7" count="1">
            <x v="8"/>
          </reference>
        </references>
      </pivotArea>
    </format>
    <format dxfId="1065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6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1064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30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063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79"/>
          </reference>
          <reference field="5" count="1" selected="0">
            <x v="76"/>
          </reference>
          <reference field="7" count="1">
            <x v="4"/>
          </reference>
        </references>
      </pivotArea>
    </format>
    <format dxfId="106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23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1061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37"/>
          </reference>
          <reference field="5" count="1" selected="0">
            <x v="54"/>
          </reference>
          <reference field="7" count="1">
            <x v="10"/>
          </reference>
        </references>
      </pivotArea>
    </format>
    <format dxfId="106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31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05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54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1058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10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05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59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056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11"/>
          </reference>
          <reference field="5" count="1" selected="0">
            <x v="19"/>
          </reference>
          <reference field="7" count="1">
            <x v="1"/>
          </reference>
        </references>
      </pivotArea>
    </format>
    <format dxfId="1055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0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054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15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1053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2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052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28"/>
          </reference>
          <reference field="5" count="1" selected="0">
            <x v="35"/>
          </reference>
          <reference field="7" count="1">
            <x v="4"/>
          </reference>
        </references>
      </pivotArea>
    </format>
    <format dxfId="105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75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050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5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1049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47"/>
          </reference>
          <reference field="5" count="1" selected="0">
            <x v="75"/>
          </reference>
          <reference field="7" count="1">
            <x v="4"/>
          </reference>
        </references>
      </pivotArea>
    </format>
    <format dxfId="104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28"/>
          </reference>
          <reference field="5" count="1" selected="0">
            <x v="61"/>
          </reference>
          <reference field="7" count="1">
            <x v="3"/>
          </reference>
        </references>
      </pivotArea>
    </format>
    <format dxfId="1047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3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046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71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045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044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65"/>
          </reference>
          <reference field="5" count="1" selected="0">
            <x v="52"/>
          </reference>
          <reference field="7" count="1">
            <x v="10"/>
          </reference>
        </references>
      </pivotArea>
    </format>
    <format dxfId="1043">
      <pivotArea dataOnly="0" labelOnly="1" outline="0" fieldPosition="0">
        <references count="4">
          <reference field="3" count="1" selected="0">
            <x v="20"/>
          </reference>
          <reference field="4" count="1" selected="0">
            <x v="9"/>
          </reference>
          <reference field="5" count="1" selected="0">
            <x v="39"/>
          </reference>
          <reference field="7" count="1">
            <x v="5"/>
          </reference>
        </references>
      </pivotArea>
    </format>
    <format dxfId="1042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3"/>
          </reference>
          <reference field="5" count="1" selected="0">
            <x v="53"/>
          </reference>
          <reference field="7" count="1">
            <x v="10"/>
          </reference>
        </references>
      </pivotArea>
    </format>
    <format dxfId="1041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1"/>
          </reference>
          <reference field="5" count="1" selected="0">
            <x v="28"/>
          </reference>
          <reference field="7" count="1">
            <x v="4"/>
          </reference>
        </references>
      </pivotArea>
    </format>
    <format dxfId="1040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17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1039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5"/>
          </reference>
          <reference field="5" count="1" selected="0">
            <x v="73"/>
          </reference>
          <reference field="7" count="1">
            <x v="11"/>
          </reference>
        </references>
      </pivotArea>
    </format>
    <format dxfId="1038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25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037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03"/>
          </reference>
          <reference field="5" count="1" selected="0">
            <x v="58"/>
          </reference>
          <reference field="7" count="1">
            <x v="10"/>
          </reference>
        </references>
      </pivotArea>
    </format>
    <format dxfId="1036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38"/>
          </reference>
          <reference field="5" count="1" selected="0">
            <x v="5"/>
          </reference>
          <reference field="7" count="1">
            <x v="7"/>
          </reference>
        </references>
      </pivotArea>
    </format>
    <format dxfId="1035">
      <pivotArea dataOnly="0" labelOnly="1" outline="0" fieldPosition="0">
        <references count="4">
          <reference field="3" count="1" selected="0">
            <x v="122"/>
          </reference>
          <reference field="4" count="1" selected="0">
            <x v="28"/>
          </reference>
          <reference field="5" count="1" selected="0">
            <x v="74"/>
          </reference>
          <reference field="7" count="1">
            <x v="4"/>
          </reference>
        </references>
      </pivotArea>
    </format>
    <format dxfId="1034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28"/>
          </reference>
          <reference field="5" count="1" selected="0">
            <x v="65"/>
          </reference>
          <reference field="7" count="1">
            <x v="3"/>
          </reference>
        </references>
      </pivotArea>
    </format>
    <format dxfId="1033">
      <pivotArea dataOnly="0" labelOnly="1" outline="0" fieldPosition="0">
        <references count="4">
          <reference field="3" count="1" selected="0">
            <x v="28"/>
          </reference>
          <reference field="4" count="1" selected="0">
            <x v="74"/>
          </reference>
          <reference field="5" count="1" selected="0">
            <x v="7"/>
          </reference>
          <reference field="7" count="1">
            <x v="8"/>
          </reference>
        </references>
      </pivotArea>
    </format>
    <format dxfId="103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4"/>
          </reference>
          <reference field="5" count="1" selected="0">
            <x v="17"/>
          </reference>
          <reference field="7" count="1">
            <x v="6"/>
          </reference>
        </references>
      </pivotArea>
    </format>
    <format dxfId="1031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6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1030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33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029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77"/>
          </reference>
          <reference field="5" count="1" selected="0">
            <x v="82"/>
          </reference>
          <reference field="7" count="1">
            <x v="5"/>
          </reference>
        </references>
      </pivotArea>
    </format>
    <format dxfId="102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55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027">
      <pivotArea dataOnly="0" labelOnly="1" outline="0" fieldPosition="0">
        <references count="4">
          <reference field="3" count="1" selected="0">
            <x v="98"/>
          </reference>
          <reference field="4" count="1" selected="0">
            <x v="86"/>
          </reference>
          <reference field="5" count="1" selected="0">
            <x v="34"/>
          </reference>
          <reference field="7" count="1">
            <x v="9"/>
          </reference>
        </references>
      </pivotArea>
    </format>
    <format dxfId="102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90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02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2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024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28"/>
          </reference>
          <reference field="5" count="1" selected="0">
            <x v="11"/>
          </reference>
          <reference field="7" count="1">
            <x v="2"/>
          </reference>
        </references>
      </pivotArea>
    </format>
    <format dxfId="1023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80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1022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99"/>
          </reference>
          <reference field="5" count="1" selected="0">
            <x v="49"/>
          </reference>
          <reference field="7" count="1">
            <x v="10"/>
          </reference>
        </references>
      </pivotArea>
    </format>
    <format dxfId="1021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94"/>
          </reference>
          <reference field="5" count="1" selected="0">
            <x v="32"/>
          </reference>
          <reference field="7" count="1">
            <x v="9"/>
          </reference>
        </references>
      </pivotArea>
    </format>
    <format dxfId="102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5"/>
          </reference>
          <reference field="5" count="1" selected="0">
            <x v="33"/>
          </reference>
          <reference field="7" count="1">
            <x v="9"/>
          </reference>
        </references>
      </pivotArea>
    </format>
    <format dxfId="101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36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1018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9"/>
          </reference>
        </references>
      </pivotArea>
    </format>
    <format dxfId="1017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92"/>
          </reference>
          <reference field="5" count="1" selected="0">
            <x v="62"/>
          </reference>
          <reference field="7" count="1">
            <x v="3"/>
          </reference>
        </references>
      </pivotArea>
    </format>
    <format dxfId="1016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6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015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64"/>
          </reference>
          <reference field="5" count="1" selected="0">
            <x v="21"/>
          </reference>
          <reference field="7" count="1">
            <x v="6"/>
          </reference>
        </references>
      </pivotArea>
    </format>
    <format dxfId="1014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013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85"/>
          </reference>
          <reference field="5" count="1" selected="0">
            <x v="31"/>
          </reference>
          <reference field="7" count="1">
            <x v="9"/>
          </reference>
        </references>
      </pivotArea>
    </format>
    <format dxfId="1012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84"/>
          </reference>
          <reference field="5" count="1" selected="0">
            <x v="42"/>
          </reference>
          <reference field="7" count="1">
            <x v="8"/>
          </reference>
        </references>
      </pivotArea>
    </format>
    <format dxfId="101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0"/>
          </reference>
          <reference field="5" count="1" selected="0">
            <x v="86"/>
          </reference>
          <reference field="7" count="1">
            <x v="11"/>
          </reference>
        </references>
      </pivotArea>
    </format>
    <format dxfId="1010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66"/>
          </reference>
          <reference field="5" count="1" selected="0">
            <x v="57"/>
          </reference>
          <reference field="7" count="1">
            <x v="10"/>
          </reference>
        </references>
      </pivotArea>
    </format>
    <format dxfId="1009">
      <pivotArea dataOnly="0" labelOnly="1" outline="0" fieldPosition="0">
        <references count="4">
          <reference field="3" count="1" selected="0">
            <x v="25"/>
          </reference>
          <reference field="4" count="1" selected="0">
            <x v="19"/>
          </reference>
          <reference field="5" count="1" selected="0">
            <x v="51"/>
          </reference>
          <reference field="7" count="1">
            <x v="10"/>
          </reference>
        </references>
      </pivotArea>
    </format>
    <format dxfId="1008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51"/>
          </reference>
          <reference field="5" count="1" selected="0">
            <x v="66"/>
          </reference>
          <reference field="7" count="1">
            <x v="7"/>
          </reference>
        </references>
      </pivotArea>
    </format>
    <format dxfId="1007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4"/>
          </reference>
          <reference field="5" count="1" selected="0">
            <x v="28"/>
          </reference>
          <reference field="7" count="1">
            <x v="9"/>
          </reference>
        </references>
      </pivotArea>
    </format>
    <format dxfId="1006">
      <pivotArea dataOnly="0" labelOnly="1" outline="0" fieldPosition="0">
        <references count="4">
          <reference field="3" count="1" selected="0">
            <x v="108"/>
          </reference>
          <reference field="4" count="1" selected="0">
            <x v="22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005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12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1004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2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003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13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1002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7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001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48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1000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56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999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81"/>
          </reference>
          <reference field="5" count="1" selected="0">
            <x v="36"/>
          </reference>
          <reference field="7" count="1">
            <x v="10"/>
          </reference>
        </references>
      </pivotArea>
    </format>
    <format dxfId="998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72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997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82"/>
          </reference>
          <reference field="5" count="1" selected="0">
            <x v="26"/>
          </reference>
          <reference field="7" count="1">
            <x v="4"/>
          </reference>
        </references>
      </pivotArea>
    </format>
    <format dxfId="996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9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99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7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99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8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99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2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992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88"/>
          </reference>
          <reference field="5" count="1" selected="0">
            <x v="41"/>
          </reference>
          <reference field="7" count="1">
            <x v="8"/>
          </reference>
        </references>
      </pivotArea>
    </format>
    <format dxfId="991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93"/>
          </reference>
          <reference field="5" count="1" selected="0">
            <x v="64"/>
          </reference>
          <reference field="7" count="1">
            <x v="3"/>
          </reference>
        </references>
      </pivotArea>
    </format>
    <format dxfId="990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41"/>
          </reference>
          <reference field="5" count="1" selected="0">
            <x v="67"/>
          </reference>
          <reference field="7" count="1">
            <x v="7"/>
          </reference>
        </references>
      </pivotArea>
    </format>
    <format dxfId="989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70"/>
          </reference>
          <reference field="5" count="1" selected="0">
            <x v="47"/>
          </reference>
          <reference field="7" count="1">
            <x v="7"/>
          </reference>
        </references>
      </pivotArea>
    </format>
    <format dxfId="988">
      <pivotArea dataOnly="0" labelOnly="1" outline="0" fieldPosition="0">
        <references count="4">
          <reference field="3" count="1" selected="0">
            <x v="44"/>
          </reference>
          <reference field="4" count="1" selected="0">
            <x v="32"/>
          </reference>
          <reference field="5" count="1" selected="0">
            <x v="70"/>
          </reference>
          <reference field="7" count="1">
            <x v="1"/>
          </reference>
        </references>
      </pivotArea>
    </format>
    <format dxfId="98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986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97"/>
          </reference>
          <reference field="5" count="1" selected="0">
            <x v="25"/>
          </reference>
          <reference field="7" count="1">
            <x v="9"/>
          </reference>
        </references>
      </pivotArea>
    </format>
    <format dxfId="9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4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98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982">
      <pivotArea outline="0" fieldPosition="0">
        <references count="1">
          <reference field="4294967294" count="1" selected="0">
            <x v="3"/>
          </reference>
        </references>
      </pivotArea>
    </format>
    <format dxfId="98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70B252-87F0-4621-A84D-B5A35E529619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96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n="Corne"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h="1" x="13"/>
        <item h="1" x="8"/>
        <item h="1" x="0"/>
        <item h="1" x="6"/>
        <item h="1" x="11"/>
        <item x="5"/>
        <item x="3"/>
        <item x="4"/>
        <item h="1" x="9"/>
        <item h="1" x="1"/>
        <item x="2"/>
        <item h="1" x="14"/>
        <item h="1" x="12"/>
        <item x="10"/>
        <item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1">
    <i>
      <x v="62"/>
      <x v="63"/>
      <x v="3"/>
      <x v="3"/>
    </i>
    <i>
      <x v="116"/>
      <x v="100"/>
      <x v="43"/>
      <x v="8"/>
    </i>
    <i>
      <x v="22"/>
      <x v="25"/>
      <x v="18"/>
      <x v="6"/>
    </i>
    <i>
      <x v="45"/>
      <x v="48"/>
      <x v="64"/>
      <x v="3"/>
    </i>
    <i>
      <x v="24"/>
      <x v="21"/>
      <x v="6"/>
      <x/>
    </i>
    <i>
      <x v="21"/>
      <x v="27"/>
      <x v="104"/>
      <x v="6"/>
    </i>
    <i>
      <x v="35"/>
      <x v="43"/>
      <x v="59"/>
      <x v="11"/>
    </i>
    <i>
      <x v="23"/>
      <x v="42"/>
      <x v="37"/>
      <x v="6"/>
    </i>
    <i>
      <x/>
      <x v="4"/>
      <x v="17"/>
      <x v="6"/>
    </i>
    <i>
      <x v="7"/>
      <x v="14"/>
      <x v="20"/>
      <x v="5"/>
    </i>
    <i>
      <x v="42"/>
      <x v="165"/>
      <x v="64"/>
      <x v="3"/>
    </i>
    <i>
      <x v="121"/>
      <x v="103"/>
      <x v="58"/>
      <x v="11"/>
    </i>
    <i>
      <x v="40"/>
      <x v="37"/>
      <x v="79"/>
      <x v="22"/>
    </i>
    <i>
      <x v="82"/>
      <x v="117"/>
      <x v="38"/>
      <x v="5"/>
    </i>
    <i>
      <x v="19"/>
      <x v="53"/>
      <x v="53"/>
      <x v="10"/>
    </i>
    <i>
      <x v="33"/>
      <x v="35"/>
      <x v="36"/>
      <x v="22"/>
    </i>
    <i>
      <x v="13"/>
      <x v="40"/>
      <x v="86"/>
      <x v="11"/>
    </i>
    <i>
      <x v="144"/>
      <x v="124"/>
      <x v="108"/>
      <x v="11"/>
    </i>
    <i>
      <x v="95"/>
      <x v="84"/>
      <x v="42"/>
      <x v="8"/>
    </i>
    <i>
      <x v="8"/>
      <x v="28"/>
      <x v="65"/>
      <x v="3"/>
    </i>
    <i>
      <x v="100"/>
      <x v="89"/>
      <x v="38"/>
      <x v="5"/>
    </i>
    <i>
      <x v="64"/>
      <x v="114"/>
      <x v="23"/>
      <x v="6"/>
    </i>
    <i>
      <x v="46"/>
      <x v="46"/>
      <x v="59"/>
      <x v="7"/>
    </i>
    <i>
      <x v="76"/>
      <x v="71"/>
      <x v="3"/>
      <x/>
    </i>
    <i>
      <x v="70"/>
      <x v="68"/>
      <x v="41"/>
      <x v="8"/>
    </i>
    <i>
      <x v="75"/>
      <x v="148"/>
      <x v="84"/>
      <x v="5"/>
    </i>
    <i>
      <x v="47"/>
      <x v="37"/>
      <x v="54"/>
      <x v="5"/>
    </i>
    <i>
      <x v="9"/>
      <x v="30"/>
      <x v="14"/>
      <x v="6"/>
    </i>
    <i>
      <x v="10"/>
      <x v="7"/>
      <x v="22"/>
      <x v="22"/>
    </i>
    <i>
      <x v="114"/>
      <x v="99"/>
      <x v="49"/>
      <x v="10"/>
    </i>
    <i>
      <x v="189"/>
      <x v="168"/>
      <x v="127"/>
      <x v="1"/>
    </i>
    <i>
      <x v="183"/>
      <x v="160"/>
      <x v="124"/>
      <x v="10"/>
    </i>
    <i>
      <x v="32"/>
      <x v="18"/>
      <x v="44"/>
      <x v="8"/>
    </i>
    <i>
      <x v="205"/>
      <x v="177"/>
      <x v="73"/>
      <x v="8"/>
    </i>
    <i>
      <x v="194"/>
      <x v="45"/>
      <x v="131"/>
      <x v="7"/>
    </i>
    <i>
      <x v="77"/>
      <x v="42"/>
      <x v="47"/>
      <x v="8"/>
    </i>
    <i>
      <x v="69"/>
      <x v="24"/>
      <x v="28"/>
      <x v="9"/>
    </i>
    <i>
      <x v="108"/>
      <x v="22"/>
      <x v="8"/>
      <x/>
    </i>
    <i>
      <x v="79"/>
      <x v="75"/>
      <x v="69"/>
      <x v="1"/>
    </i>
    <i>
      <x v="18"/>
      <x v="50"/>
      <x v="16"/>
      <x v="2"/>
    </i>
    <i>
      <x v="102"/>
      <x v="92"/>
      <x v="62"/>
      <x v="3"/>
    </i>
    <i>
      <x v="126"/>
      <x v="108"/>
      <x v="61"/>
      <x v="22"/>
    </i>
    <i>
      <x v="190"/>
      <x v="169"/>
      <x v="128"/>
      <x v="1"/>
    </i>
    <i>
      <x v="36"/>
      <x v="9"/>
      <x v="55"/>
      <x v="22"/>
    </i>
    <i>
      <x v="131"/>
      <x v="112"/>
      <x v="98"/>
      <x/>
    </i>
    <i>
      <x v="175"/>
      <x v="155"/>
      <x v="122"/>
      <x v="4"/>
    </i>
    <i>
      <x v="1"/>
      <x v="164"/>
      <x v="2"/>
      <x/>
    </i>
    <i>
      <x v="3"/>
      <x v="55"/>
      <x v="73"/>
      <x v="11"/>
    </i>
    <i>
      <x v="15"/>
      <x v="36"/>
      <x v="47"/>
      <x v="7"/>
    </i>
    <i>
      <x v="97"/>
      <x v="85"/>
      <x v="31"/>
      <x v="9"/>
    </i>
    <i>
      <x v="50"/>
      <x v="38"/>
      <x v="5"/>
      <x v="7"/>
    </i>
    <i>
      <x v="115"/>
      <x v="130"/>
      <x v="56"/>
      <x v="10"/>
    </i>
    <i>
      <x v="98"/>
      <x v="86"/>
      <x v="34"/>
      <x v="9"/>
    </i>
    <i>
      <x v="105"/>
      <x v="94"/>
      <x v="32"/>
      <x v="9"/>
    </i>
    <i>
      <x v="157"/>
      <x v="2"/>
      <x v="103"/>
      <x v="3"/>
    </i>
    <i>
      <x v="39"/>
      <x v="44"/>
      <x v="39"/>
      <x v="5"/>
    </i>
    <i>
      <x v="127"/>
      <x v="109"/>
      <x v="92"/>
      <x v="5"/>
    </i>
    <i>
      <x v="193"/>
      <x v="171"/>
      <x v="130"/>
      <x v="7"/>
    </i>
    <i>
      <x v="38"/>
      <x v="15"/>
      <x v="60"/>
      <x v="10"/>
    </i>
    <i>
      <x v="200"/>
      <x v="161"/>
      <x v="78"/>
      <x v="2"/>
    </i>
    <i>
      <x v="57"/>
      <x v="17"/>
      <x v="57"/>
      <x v="10"/>
    </i>
    <i>
      <x v="141"/>
      <x v="122"/>
      <x v="106"/>
      <x v="4"/>
    </i>
    <i>
      <x v="167"/>
      <x v="146"/>
      <x v="105"/>
      <x v="6"/>
    </i>
    <i>
      <x v="44"/>
      <x v="32"/>
      <x v="70"/>
      <x v="1"/>
    </i>
    <i>
      <x v="147"/>
      <x v="126"/>
      <x v="111"/>
      <x v="1"/>
    </i>
    <i>
      <x v="86"/>
      <x v="79"/>
      <x v="76"/>
      <x v="4"/>
    </i>
    <i>
      <x v="168"/>
      <x v="3"/>
      <x v="85"/>
      <x v="8"/>
    </i>
    <i>
      <x v="59"/>
      <x v="116"/>
      <x v="4"/>
      <x/>
    </i>
    <i>
      <x v="187"/>
      <x v="167"/>
      <x v="125"/>
      <x v="9"/>
    </i>
    <i>
      <x v="12"/>
      <x v="149"/>
      <x v="119"/>
      <x/>
    </i>
    <i>
      <x v="204"/>
      <x v="28"/>
      <x v="134"/>
      <x v="4"/>
    </i>
    <i>
      <x v="202"/>
      <x v="176"/>
      <x v="90"/>
      <x v="2"/>
    </i>
    <i>
      <x v="191"/>
      <x v="42"/>
      <x v="129"/>
      <x v="7"/>
    </i>
    <i>
      <x v="207"/>
      <x v="179"/>
      <x v="135"/>
      <x v="11"/>
    </i>
    <i>
      <x v="113"/>
      <x v="78"/>
      <x v="69"/>
      <x v="1"/>
    </i>
    <i>
      <x v="11"/>
      <x v="49"/>
      <x v="77"/>
      <x v="22"/>
    </i>
    <i>
      <x v="143"/>
      <x v="123"/>
      <x v="19"/>
      <x v="1"/>
    </i>
    <i>
      <x v="119"/>
      <x v="10"/>
      <x v="55"/>
      <x v="9"/>
    </i>
    <i>
      <x v="192"/>
      <x v="170"/>
      <x v="107"/>
      <x v="7"/>
    </i>
    <i>
      <x v="25"/>
      <x v="19"/>
      <x v="51"/>
      <x v="10"/>
    </i>
    <i>
      <x v="4"/>
      <x v="28"/>
      <x v="86"/>
      <x v="11"/>
    </i>
    <i>
      <x v="186"/>
      <x v="166"/>
      <x v="39"/>
      <x v="9"/>
    </i>
    <i>
      <x v="203"/>
      <x v="55"/>
      <x v="102"/>
      <x v="4"/>
    </i>
    <i>
      <x v="6"/>
      <x v="39"/>
      <x v="24"/>
      <x v="3"/>
    </i>
    <i>
      <x v="146"/>
      <x v="8"/>
      <x v="11"/>
      <x v="2"/>
    </i>
    <i>
      <x v="201"/>
      <x v="1"/>
      <x v="90"/>
      <x v="2"/>
    </i>
    <i>
      <x v="52"/>
      <x v="57"/>
      <x v="9"/>
      <x v="2"/>
    </i>
    <i>
      <x v="2"/>
      <x v="47"/>
      <x v="75"/>
      <x v="4"/>
    </i>
    <i>
      <x v="155"/>
      <x v="135"/>
      <x v="26"/>
      <x v="22"/>
    </i>
    <i>
      <x v="132"/>
      <x v="28"/>
      <x v="100"/>
      <x v="2"/>
    </i>
    <i>
      <x v="150"/>
      <x v="21"/>
      <x v="87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80">
      <pivotArea field="3" type="button" dataOnly="0" labelOnly="1" outline="0" axis="axisRow" fieldPosition="0"/>
    </format>
    <format dxfId="279">
      <pivotArea field="4" type="button" dataOnly="0" labelOnly="1" outline="0" axis="axisRow" fieldPosition="1"/>
    </format>
    <format dxfId="278">
      <pivotArea field="5" type="button" dataOnly="0" labelOnly="1" outline="0" axis="axisRow" fieldPosition="2"/>
    </format>
    <format dxfId="277">
      <pivotArea field="6" type="button" dataOnly="0" labelOnly="1" outline="0" axis="axisPage" fieldPosition="1"/>
    </format>
    <format dxfId="276">
      <pivotArea field="7" type="button" dataOnly="0" labelOnly="1" outline="0" axis="axisRow" fieldPosition="3"/>
    </format>
    <format dxfId="2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74">
      <pivotArea field="3" type="button" dataOnly="0" labelOnly="1" outline="0" axis="axisRow" fieldPosition="0"/>
    </format>
    <format dxfId="273">
      <pivotArea field="4" type="button" dataOnly="0" labelOnly="1" outline="0" axis="axisRow" fieldPosition="1"/>
    </format>
    <format dxfId="272">
      <pivotArea field="5" type="button" dataOnly="0" labelOnly="1" outline="0" axis="axisRow" fieldPosition="2"/>
    </format>
    <format dxfId="271">
      <pivotArea field="6" type="button" dataOnly="0" labelOnly="1" outline="0" axis="axisPage" fieldPosition="1"/>
    </format>
    <format dxfId="270">
      <pivotArea field="7" type="button" dataOnly="0" labelOnly="1" outline="0" axis="axisRow" fieldPosition="3"/>
    </format>
    <format dxfId="2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8">
      <pivotArea field="3" type="button" dataOnly="0" labelOnly="1" outline="0" axis="axisRow" fieldPosition="0"/>
    </format>
    <format dxfId="267">
      <pivotArea field="4" type="button" dataOnly="0" labelOnly="1" outline="0" axis="axisRow" fieldPosition="1"/>
    </format>
    <format dxfId="266">
      <pivotArea field="5" type="button" dataOnly="0" labelOnly="1" outline="0" axis="axisRow" fieldPosition="2"/>
    </format>
    <format dxfId="265">
      <pivotArea field="6" type="button" dataOnly="0" labelOnly="1" outline="0" axis="axisPage" fieldPosition="1"/>
    </format>
    <format dxfId="264">
      <pivotArea field="7" type="button" dataOnly="0" labelOnly="1" outline="0" axis="axisRow" fieldPosition="3"/>
    </format>
    <format dxfId="2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2">
      <pivotArea field="3" type="button" dataOnly="0" labelOnly="1" outline="0" axis="axisRow" fieldPosition="0"/>
    </format>
    <format dxfId="261">
      <pivotArea field="4" type="button" dataOnly="0" labelOnly="1" outline="0" axis="axisRow" fieldPosition="1"/>
    </format>
    <format dxfId="260">
      <pivotArea field="5" type="button" dataOnly="0" labelOnly="1" outline="0" axis="axisRow" fieldPosition="2"/>
    </format>
    <format dxfId="259">
      <pivotArea field="6" type="button" dataOnly="0" labelOnly="1" outline="0" axis="axisPage" fieldPosition="1"/>
    </format>
    <format dxfId="258">
      <pivotArea field="7" type="button" dataOnly="0" labelOnly="1" outline="0" axis="axisRow" fieldPosition="3"/>
    </format>
    <format dxfId="2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6">
      <pivotArea field="3" type="button" dataOnly="0" labelOnly="1" outline="0" axis="axisRow" fieldPosition="0"/>
    </format>
    <format dxfId="255">
      <pivotArea field="4" type="button" dataOnly="0" labelOnly="1" outline="0" axis="axisRow" fieldPosition="1"/>
    </format>
    <format dxfId="254">
      <pivotArea field="5" type="button" dataOnly="0" labelOnly="1" outline="0" axis="axisRow" fieldPosition="2"/>
    </format>
    <format dxfId="253">
      <pivotArea field="6" type="button" dataOnly="0" labelOnly="1" outline="0" axis="axisPage" fieldPosition="1"/>
    </format>
    <format dxfId="252">
      <pivotArea field="7" type="button" dataOnly="0" labelOnly="1" outline="0" axis="axisRow" fieldPosition="3"/>
    </format>
    <format dxfId="2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0">
      <pivotArea field="6" type="button" dataOnly="0" labelOnly="1" outline="0" axis="axisPage" fieldPosition="1"/>
    </format>
    <format dxfId="2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6">
      <pivotArea type="all" dataOnly="0" outline="0" fieldPosition="0"/>
    </format>
    <format dxfId="245">
      <pivotArea field="3" type="button" dataOnly="0" labelOnly="1" outline="0" axis="axisRow" fieldPosition="0"/>
    </format>
    <format dxfId="244">
      <pivotArea field="4" type="button" dataOnly="0" labelOnly="1" outline="0" axis="axisRow" fieldPosition="1"/>
    </format>
    <format dxfId="243">
      <pivotArea field="5" type="button" dataOnly="0" labelOnly="1" outline="0" axis="axisRow" fieldPosition="2"/>
    </format>
    <format dxfId="242">
      <pivotArea field="7" type="button" dataOnly="0" labelOnly="1" outline="0" axis="axisRow" fieldPosition="3"/>
    </format>
    <format dxfId="2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0">
      <pivotArea type="all" dataOnly="0" outline="0" fieldPosition="0"/>
    </format>
    <format dxfId="239">
      <pivotArea field="3" type="button" dataOnly="0" labelOnly="1" outline="0" axis="axisRow" fieldPosition="0"/>
    </format>
    <format dxfId="238">
      <pivotArea field="4" type="button" dataOnly="0" labelOnly="1" outline="0" axis="axisRow" fieldPosition="1"/>
    </format>
    <format dxfId="237">
      <pivotArea field="5" type="button" dataOnly="0" labelOnly="1" outline="0" axis="axisRow" fieldPosition="2"/>
    </format>
    <format dxfId="236">
      <pivotArea field="7" type="button" dataOnly="0" labelOnly="1" outline="0" axis="axisRow" fieldPosition="3"/>
    </format>
    <format dxfId="2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13FA67-D0E3-4898-97A3-0FA01BFFA549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4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h="1" x="13"/>
        <item h="1" x="8"/>
        <item h="1" x="0"/>
        <item h="1" x="6"/>
        <item h="1" x="11"/>
        <item h="1" x="5"/>
        <item h="1" x="3"/>
        <item h="1" x="4"/>
        <item h="1" x="9"/>
        <item x="1"/>
        <item h="1" x="2"/>
        <item h="1" x="14"/>
        <item h="1" x="12"/>
        <item x="10"/>
        <item h="1"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">
    <i>
      <x v="45"/>
      <x v="48"/>
      <x v="64"/>
      <x v="3"/>
    </i>
    <i>
      <x v="137"/>
      <x v="131"/>
      <x v="105"/>
      <x v="6"/>
    </i>
    <i>
      <x v="28"/>
      <x v="74"/>
      <x v="7"/>
      <x v="8"/>
    </i>
    <i>
      <x v="148"/>
      <x v="128"/>
      <x v="44"/>
      <x v="8"/>
    </i>
    <i>
      <x v="114"/>
      <x v="99"/>
      <x v="49"/>
      <x v="10"/>
    </i>
    <i>
      <x v="115"/>
      <x v="130"/>
      <x v="56"/>
      <x v="10"/>
    </i>
    <i>
      <x v="99"/>
      <x v="88"/>
      <x v="41"/>
      <x v="8"/>
    </i>
    <i>
      <x v="207"/>
      <x v="179"/>
      <x v="135"/>
      <x v="11"/>
    </i>
    <i>
      <x v="151"/>
      <x v="163"/>
      <x v="7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234">
      <pivotArea field="3" type="button" dataOnly="0" labelOnly="1" outline="0" axis="axisRow" fieldPosition="0"/>
    </format>
    <format dxfId="233">
      <pivotArea field="4" type="button" dataOnly="0" labelOnly="1" outline="0" axis="axisRow" fieldPosition="1"/>
    </format>
    <format dxfId="232">
      <pivotArea field="5" type="button" dataOnly="0" labelOnly="1" outline="0" axis="axisRow" fieldPosition="2"/>
    </format>
    <format dxfId="231">
      <pivotArea field="6" type="button" dataOnly="0" labelOnly="1" outline="0" axis="axisPage" fieldPosition="1"/>
    </format>
    <format dxfId="230">
      <pivotArea field="7" type="button" dataOnly="0" labelOnly="1" outline="0" axis="axisRow" fieldPosition="3"/>
    </format>
    <format dxfId="2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8">
      <pivotArea field="3" type="button" dataOnly="0" labelOnly="1" outline="0" axis="axisRow" fieldPosition="0"/>
    </format>
    <format dxfId="227">
      <pivotArea field="4" type="button" dataOnly="0" labelOnly="1" outline="0" axis="axisRow" fieldPosition="1"/>
    </format>
    <format dxfId="226">
      <pivotArea field="5" type="button" dataOnly="0" labelOnly="1" outline="0" axis="axisRow" fieldPosition="2"/>
    </format>
    <format dxfId="225">
      <pivotArea field="6" type="button" dataOnly="0" labelOnly="1" outline="0" axis="axisPage" fieldPosition="1"/>
    </format>
    <format dxfId="224">
      <pivotArea field="7" type="button" dataOnly="0" labelOnly="1" outline="0" axis="axisRow" fieldPosition="3"/>
    </format>
    <format dxfId="2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2">
      <pivotArea field="3" type="button" dataOnly="0" labelOnly="1" outline="0" axis="axisRow" fieldPosition="0"/>
    </format>
    <format dxfId="221">
      <pivotArea field="4" type="button" dataOnly="0" labelOnly="1" outline="0" axis="axisRow" fieldPosition="1"/>
    </format>
    <format dxfId="220">
      <pivotArea field="5" type="button" dataOnly="0" labelOnly="1" outline="0" axis="axisRow" fieldPosition="2"/>
    </format>
    <format dxfId="219">
      <pivotArea field="6" type="button" dataOnly="0" labelOnly="1" outline="0" axis="axisPage" fieldPosition="1"/>
    </format>
    <format dxfId="218">
      <pivotArea field="7" type="button" dataOnly="0" labelOnly="1" outline="0" axis="axisRow" fieldPosition="3"/>
    </format>
    <format dxfId="2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6">
      <pivotArea field="3" type="button" dataOnly="0" labelOnly="1" outline="0" axis="axisRow" fieldPosition="0"/>
    </format>
    <format dxfId="215">
      <pivotArea field="4" type="button" dataOnly="0" labelOnly="1" outline="0" axis="axisRow" fieldPosition="1"/>
    </format>
    <format dxfId="214">
      <pivotArea field="5" type="button" dataOnly="0" labelOnly="1" outline="0" axis="axisRow" fieldPosition="2"/>
    </format>
    <format dxfId="213">
      <pivotArea field="6" type="button" dataOnly="0" labelOnly="1" outline="0" axis="axisPage" fieldPosition="1"/>
    </format>
    <format dxfId="212">
      <pivotArea field="7" type="button" dataOnly="0" labelOnly="1" outline="0" axis="axisRow" fieldPosition="3"/>
    </format>
    <format dxfId="2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0">
      <pivotArea field="3" type="button" dataOnly="0" labelOnly="1" outline="0" axis="axisRow" fieldPosition="0"/>
    </format>
    <format dxfId="209">
      <pivotArea field="4" type="button" dataOnly="0" labelOnly="1" outline="0" axis="axisRow" fieldPosition="1"/>
    </format>
    <format dxfId="208">
      <pivotArea field="5" type="button" dataOnly="0" labelOnly="1" outline="0" axis="axisRow" fieldPosition="2"/>
    </format>
    <format dxfId="207">
      <pivotArea field="6" type="button" dataOnly="0" labelOnly="1" outline="0" axis="axisPage" fieldPosition="1"/>
    </format>
    <format dxfId="206">
      <pivotArea field="7" type="button" dataOnly="0" labelOnly="1" outline="0" axis="axisRow" fieldPosition="3"/>
    </format>
    <format dxfId="2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04">
      <pivotArea field="6" type="button" dataOnly="0" labelOnly="1" outline="0" axis="axisPage" fieldPosition="1"/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0">
      <pivotArea type="all" dataOnly="0" outline="0" fieldPosition="0"/>
    </format>
    <format dxfId="199">
      <pivotArea field="3" type="button" dataOnly="0" labelOnly="1" outline="0" axis="axisRow" fieldPosition="0"/>
    </format>
    <format dxfId="198">
      <pivotArea field="4" type="button" dataOnly="0" labelOnly="1" outline="0" axis="axisRow" fieldPosition="1"/>
    </format>
    <format dxfId="197">
      <pivotArea field="5" type="button" dataOnly="0" labelOnly="1" outline="0" axis="axisRow" fieldPosition="2"/>
    </format>
    <format dxfId="196">
      <pivotArea field="7" type="button" dataOnly="0" labelOnly="1" outline="0" axis="axisRow" fieldPosition="3"/>
    </format>
    <format dxfId="1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4">
      <pivotArea type="all" dataOnly="0" outline="0" fieldPosition="0"/>
    </format>
    <format dxfId="193">
      <pivotArea field="3" type="button" dataOnly="0" labelOnly="1" outline="0" axis="axisRow" fieldPosition="0"/>
    </format>
    <format dxfId="192">
      <pivotArea field="4" type="button" dataOnly="0" labelOnly="1" outline="0" axis="axisRow" fieldPosition="1"/>
    </format>
    <format dxfId="191">
      <pivotArea field="5" type="button" dataOnly="0" labelOnly="1" outline="0" axis="axisRow" fieldPosition="2"/>
    </format>
    <format dxfId="190">
      <pivotArea field="7" type="button" dataOnly="0" labelOnly="1" outline="0" axis="axisRow" fieldPosition="3"/>
    </format>
    <format dxfId="1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6503DD-8808-4F9B-8AE5-C325B5112A42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8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h="1" x="13"/>
        <item h="1" x="8"/>
        <item h="1" x="0"/>
        <item h="1" x="6"/>
        <item h="1" x="11"/>
        <item h="1" x="5"/>
        <item h="1" x="3"/>
        <item h="1" x="4"/>
        <item x="9"/>
        <item h="1" x="1"/>
        <item h="1" x="2"/>
        <item h="1" x="14"/>
        <item h="1" x="12"/>
        <item h="1" x="10"/>
        <item h="1"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">
    <i>
      <x v="103"/>
      <x v="93"/>
      <x v="64"/>
      <x v="3"/>
    </i>
    <i>
      <x v="171"/>
      <x v="87"/>
      <x v="86"/>
      <x v="11"/>
    </i>
    <i>
      <x v="72"/>
      <x v="104"/>
      <x v="30"/>
      <x v="9"/>
    </i>
    <i>
      <x v="197"/>
      <x v="80"/>
      <x v="132"/>
      <x v="10"/>
    </i>
    <i>
      <x v="117"/>
      <x v="115"/>
      <x/>
      <x/>
    </i>
    <i>
      <x v="164"/>
      <x v="143"/>
      <x v="22"/>
      <x v="22"/>
    </i>
    <i>
      <x v="87"/>
      <x v="80"/>
      <x v="36"/>
      <x v="11"/>
    </i>
    <i>
      <x v="73"/>
      <x v="70"/>
      <x v="47"/>
      <x v="7"/>
    </i>
    <i>
      <x v="180"/>
      <x v="158"/>
      <x v="49"/>
      <x v="9"/>
    </i>
    <i>
      <x v="118"/>
      <x v="97"/>
      <x v="25"/>
      <x v="9"/>
    </i>
    <i>
      <x v="104"/>
      <x v="105"/>
      <x v="25"/>
      <x v="9"/>
    </i>
    <i>
      <x v="139"/>
      <x v="91"/>
      <x v="22"/>
      <x v="22"/>
    </i>
    <i>
      <x v="169"/>
      <x v="147"/>
      <x v="85"/>
      <x v="8"/>
    </i>
    <i>
      <x v="163"/>
      <x v="142"/>
      <x v="80"/>
      <x v="22"/>
    </i>
    <i>
      <x v="199"/>
      <x v="175"/>
      <x v="39"/>
      <x v="5"/>
    </i>
    <i>
      <x v="184"/>
      <x v="161"/>
      <x v="72"/>
      <x v="10"/>
    </i>
    <i>
      <x v="188"/>
      <x v="20"/>
      <x v="126"/>
      <x/>
    </i>
    <i>
      <x v="181"/>
      <x v="34"/>
      <x v="39"/>
      <x v="9"/>
    </i>
    <i>
      <x v="178"/>
      <x v="3"/>
      <x v="22"/>
      <x v="22"/>
    </i>
    <i>
      <x v="176"/>
      <x v="156"/>
      <x v="38"/>
      <x v="5"/>
    </i>
    <i>
      <x v="195"/>
      <x v="172"/>
      <x v="131"/>
      <x v="7"/>
    </i>
    <i>
      <x v="196"/>
      <x v="173"/>
      <x v="65"/>
      <x v="7"/>
    </i>
    <i>
      <x v="78"/>
      <x v="72"/>
      <x v="83"/>
      <x v="2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88">
      <pivotArea field="3" type="button" dataOnly="0" labelOnly="1" outline="0" axis="axisRow" fieldPosition="0"/>
    </format>
    <format dxfId="187">
      <pivotArea field="4" type="button" dataOnly="0" labelOnly="1" outline="0" axis="axisRow" fieldPosition="1"/>
    </format>
    <format dxfId="186">
      <pivotArea field="5" type="button" dataOnly="0" labelOnly="1" outline="0" axis="axisRow" fieldPosition="2"/>
    </format>
    <format dxfId="185">
      <pivotArea field="6" type="button" dataOnly="0" labelOnly="1" outline="0" axis="axisPage" fieldPosition="1"/>
    </format>
    <format dxfId="184">
      <pivotArea field="7" type="button" dataOnly="0" labelOnly="1" outline="0" axis="axisRow" fieldPosition="3"/>
    </format>
    <format dxfId="1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2">
      <pivotArea field="3" type="button" dataOnly="0" labelOnly="1" outline="0" axis="axisRow" fieldPosition="0"/>
    </format>
    <format dxfId="181">
      <pivotArea field="4" type="button" dataOnly="0" labelOnly="1" outline="0" axis="axisRow" fieldPosition="1"/>
    </format>
    <format dxfId="180">
      <pivotArea field="5" type="button" dataOnly="0" labelOnly="1" outline="0" axis="axisRow" fieldPosition="2"/>
    </format>
    <format dxfId="179">
      <pivotArea field="6" type="button" dataOnly="0" labelOnly="1" outline="0" axis="axisPage" fieldPosition="1"/>
    </format>
    <format dxfId="178">
      <pivotArea field="7" type="button" dataOnly="0" labelOnly="1" outline="0" axis="axisRow" fieldPosition="3"/>
    </format>
    <format dxfId="1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6">
      <pivotArea field="3" type="button" dataOnly="0" labelOnly="1" outline="0" axis="axisRow" fieldPosition="0"/>
    </format>
    <format dxfId="175">
      <pivotArea field="4" type="button" dataOnly="0" labelOnly="1" outline="0" axis="axisRow" fieldPosition="1"/>
    </format>
    <format dxfId="174">
      <pivotArea field="5" type="button" dataOnly="0" labelOnly="1" outline="0" axis="axisRow" fieldPosition="2"/>
    </format>
    <format dxfId="173">
      <pivotArea field="6" type="button" dataOnly="0" labelOnly="1" outline="0" axis="axisPage" fieldPosition="1"/>
    </format>
    <format dxfId="172">
      <pivotArea field="7" type="button" dataOnly="0" labelOnly="1" outline="0" axis="axisRow" fieldPosition="3"/>
    </format>
    <format dxfId="17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0">
      <pivotArea field="3" type="button" dataOnly="0" labelOnly="1" outline="0" axis="axisRow" fieldPosition="0"/>
    </format>
    <format dxfId="169">
      <pivotArea field="4" type="button" dataOnly="0" labelOnly="1" outline="0" axis="axisRow" fieldPosition="1"/>
    </format>
    <format dxfId="168">
      <pivotArea field="5" type="button" dataOnly="0" labelOnly="1" outline="0" axis="axisRow" fieldPosition="2"/>
    </format>
    <format dxfId="167">
      <pivotArea field="6" type="button" dataOnly="0" labelOnly="1" outline="0" axis="axisPage" fieldPosition="1"/>
    </format>
    <format dxfId="166">
      <pivotArea field="7" type="button" dataOnly="0" labelOnly="1" outline="0" axis="axisRow" fieldPosition="3"/>
    </format>
    <format dxfId="16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4">
      <pivotArea field="3" type="button" dataOnly="0" labelOnly="1" outline="0" axis="axisRow" fieldPosition="0"/>
    </format>
    <format dxfId="163">
      <pivotArea field="4" type="button" dataOnly="0" labelOnly="1" outline="0" axis="axisRow" fieldPosition="1"/>
    </format>
    <format dxfId="162">
      <pivotArea field="5" type="button" dataOnly="0" labelOnly="1" outline="0" axis="axisRow" fieldPosition="2"/>
    </format>
    <format dxfId="161">
      <pivotArea field="6" type="button" dataOnly="0" labelOnly="1" outline="0" axis="axisPage" fieldPosition="1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8">
      <pivotArea field="6" type="button" dataOnly="0" labelOnly="1" outline="0" axis="axisPage" fieldPosition="1"/>
    </format>
    <format dxfId="1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4">
      <pivotArea type="all" dataOnly="0" outline="0" fieldPosition="0"/>
    </format>
    <format dxfId="153">
      <pivotArea field="3" type="button" dataOnly="0" labelOnly="1" outline="0" axis="axisRow" fieldPosition="0"/>
    </format>
    <format dxfId="152">
      <pivotArea field="4" type="button" dataOnly="0" labelOnly="1" outline="0" axis="axisRow" fieldPosition="1"/>
    </format>
    <format dxfId="151">
      <pivotArea field="5" type="button" dataOnly="0" labelOnly="1" outline="0" axis="axisRow" fieldPosition="2"/>
    </format>
    <format dxfId="150">
      <pivotArea field="7" type="button" dataOnly="0" labelOnly="1" outline="0" axis="axisRow" fieldPosition="3"/>
    </format>
    <format dxfId="1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8">
      <pivotArea type="all" dataOnly="0" outline="0" fieldPosition="0"/>
    </format>
    <format dxfId="147">
      <pivotArea field="3" type="button" dataOnly="0" labelOnly="1" outline="0" axis="axisRow" fieldPosition="0"/>
    </format>
    <format dxfId="146">
      <pivotArea field="4" type="button" dataOnly="0" labelOnly="1" outline="0" axis="axisRow" fieldPosition="1"/>
    </format>
    <format dxfId="145">
      <pivotArea field="5" type="button" dataOnly="0" labelOnly="1" outline="0" axis="axisRow" fieldPosition="2"/>
    </format>
    <format dxfId="144">
      <pivotArea field="7" type="button" dataOnly="0" labelOnly="1" outline="0" axis="axisRow" fieldPosition="3"/>
    </format>
    <format dxfId="1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DA8EF-D01C-4308-AF6B-CF3E5F29B9E6}" name="PivotTable3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1" firstHeaderRow="0" firstDataRow="1" firstDataCol="4" rowPageCount="2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08">
        <item x="53"/>
        <item x="130"/>
        <item x="38"/>
        <item x="126"/>
        <item x="121"/>
        <item x="32"/>
        <item x="192"/>
        <item x="145"/>
        <item x="138"/>
        <item x="55"/>
        <item x="78"/>
        <item x="81"/>
        <item x="3"/>
        <item x="120"/>
        <item x="62"/>
        <item x="67"/>
        <item x="117"/>
        <item x="135"/>
        <item x="19"/>
        <item x="104"/>
        <item x="42"/>
        <item x="54"/>
        <item x="49"/>
        <item x="80"/>
        <item x="129"/>
        <item x="163"/>
        <item x="56"/>
        <item x="41"/>
        <item x="151"/>
        <item x="57"/>
        <item x="128"/>
        <item x="90"/>
        <item x="72"/>
        <item x="79"/>
        <item x="76"/>
        <item x="122"/>
        <item x="193"/>
        <item x="52"/>
        <item x="106"/>
        <item x="144"/>
        <item x="154"/>
        <item x="132"/>
        <item x="30"/>
        <item x="61"/>
        <item x="8"/>
        <item x="27"/>
        <item x="63"/>
        <item x="108"/>
        <item x="0"/>
        <item x="18"/>
        <item x="66"/>
        <item x="207"/>
        <item x="15"/>
        <item x="74"/>
        <item x="105"/>
        <item x="99"/>
        <item x="91"/>
        <item x="107"/>
        <item x="20"/>
        <item x="171"/>
        <item x="139"/>
        <item x="131"/>
        <item x="31"/>
        <item x="51"/>
        <item x="200"/>
        <item x="101"/>
        <item x="142"/>
        <item x="82"/>
        <item x="111"/>
        <item x="92"/>
        <item x="71"/>
        <item x="168"/>
        <item x="97"/>
        <item x="59"/>
        <item x="17"/>
        <item x="103"/>
        <item x="172"/>
        <item x="201"/>
        <item x="85"/>
        <item x="13"/>
        <item x="29"/>
        <item x="4"/>
        <item x="48"/>
        <item x="47"/>
        <item x="45"/>
        <item x="43"/>
        <item x="196"/>
        <item x="115"/>
        <item x="124"/>
        <item x="102"/>
        <item x="22"/>
        <item x="136"/>
        <item x="23"/>
        <item x="33"/>
        <item x="83"/>
        <item x="153"/>
        <item x="73"/>
        <item x="94"/>
        <item x="95"/>
        <item x="68"/>
        <item x="44"/>
        <item x="112"/>
        <item x="28"/>
        <item x="25"/>
        <item x="98"/>
        <item x="93"/>
        <item x="100"/>
        <item x="89"/>
        <item x="133"/>
        <item x="84"/>
        <item x="64"/>
        <item x="10"/>
        <item x="12"/>
        <item x="7"/>
        <item x="110"/>
        <item x="134"/>
        <item x="70"/>
        <item x="175"/>
        <item x="127"/>
        <item x="158"/>
        <item x="77"/>
        <item x="119"/>
        <item x="35"/>
        <item x="40"/>
        <item x="39"/>
        <item x="14"/>
        <item x="6"/>
        <item x="46"/>
        <item x="24"/>
        <item x="109"/>
        <item x="147"/>
        <item x="173"/>
        <item x="37"/>
        <item x="114"/>
        <item x="50"/>
        <item x="161"/>
        <item x="148"/>
        <item x="113"/>
        <item x="137"/>
        <item x="86"/>
        <item x="21"/>
        <item x="36"/>
        <item x="58"/>
        <item x="9"/>
        <item x="125"/>
        <item x="123"/>
        <item x="191"/>
        <item x="5"/>
        <item x="152"/>
        <item x="34"/>
        <item x="198"/>
        <item x="1"/>
        <item x="164"/>
        <item x="178"/>
        <item x="11"/>
        <item x="194"/>
        <item x="16"/>
        <item x="26"/>
        <item x="75"/>
        <item x="69"/>
        <item x="65"/>
        <item x="150"/>
        <item x="60"/>
        <item x="87"/>
        <item x="88"/>
        <item x="167"/>
        <item x="118"/>
        <item x="199"/>
        <item x="203"/>
        <item x="204"/>
        <item x="2"/>
        <item x="116"/>
        <item x="96"/>
        <item x="140"/>
        <item x="141"/>
        <item x="143"/>
        <item x="146"/>
        <item x="149"/>
        <item x="155"/>
        <item x="156"/>
        <item x="157"/>
        <item x="159"/>
        <item x="160"/>
        <item x="162"/>
        <item x="165"/>
        <item x="166"/>
        <item x="169"/>
        <item x="170"/>
        <item x="174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5"/>
        <item x="197"/>
        <item x="202"/>
        <item x="205"/>
        <item x="20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180">
        <item x="114"/>
        <item x="34"/>
        <item x="25"/>
        <item x="137"/>
        <item x="46"/>
        <item x="105"/>
        <item x="55"/>
        <item x="69"/>
        <item x="169"/>
        <item x="37"/>
        <item x="140"/>
        <item x="121"/>
        <item x="81"/>
        <item x="50"/>
        <item x="129"/>
        <item x="95"/>
        <item x="2"/>
        <item x="96"/>
        <item x="64"/>
        <item x="145"/>
        <item x="156"/>
        <item x="115"/>
        <item x="119"/>
        <item x="68"/>
        <item x="45"/>
        <item x="42"/>
        <item x="118"/>
        <item x="47"/>
        <item x="22"/>
        <item x="122"/>
        <item x="48"/>
        <item x="49"/>
        <item x="8"/>
        <item x="18"/>
        <item x="141"/>
        <item x="70"/>
        <item x="59"/>
        <item x="97"/>
        <item x="58"/>
        <item x="43"/>
        <item x="108"/>
        <item x="54"/>
        <item x="71"/>
        <item x="109"/>
        <item x="128"/>
        <item x="163"/>
        <item x="56"/>
        <item x="33"/>
        <item x="26"/>
        <item x="72"/>
        <item x="19"/>
        <item x="36"/>
        <item x="20"/>
        <item x="93"/>
        <item x="82"/>
        <item x="113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axis="axisPage" compact="0" outline="0" multipleItemSelectionAllowed="1" showAll="0" defaultSubtotal="0">
      <items count="15">
        <item h="1" x="13"/>
        <item x="8"/>
        <item x="0"/>
        <item x="6"/>
        <item x="11"/>
        <item h="1" x="5"/>
        <item h="1" x="3"/>
        <item h="1" x="4"/>
        <item h="1" x="9"/>
        <item h="1" x="1"/>
        <item h="1" x="2"/>
        <item h="1" x="14"/>
        <item x="12"/>
        <item h="1" x="10"/>
        <item h="1" x="7"/>
      </items>
    </pivotField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6">
    <i>
      <x v="29"/>
      <x v="13"/>
      <x v="10"/>
      <x v="6"/>
    </i>
    <i>
      <x v="26"/>
      <x v="31"/>
      <x v="14"/>
      <x v="6"/>
    </i>
    <i>
      <x v="154"/>
      <x v="134"/>
      <x v="61"/>
      <x v="22"/>
    </i>
    <i>
      <x v="55"/>
      <x v="58"/>
      <x v="30"/>
      <x v="9"/>
    </i>
    <i>
      <x v="106"/>
      <x v="129"/>
      <x v="27"/>
      <x v="9"/>
    </i>
    <i>
      <x v="101"/>
      <x v="90"/>
      <x v="12"/>
      <x v="10"/>
    </i>
    <i>
      <x v="152"/>
      <x v="132"/>
      <x v="8"/>
      <x v="10"/>
    </i>
    <i>
      <x v="68"/>
      <x v="66"/>
      <x v="57"/>
      <x v="10"/>
    </i>
    <i>
      <x v="109"/>
      <x v="96"/>
      <x v="38"/>
      <x v="22"/>
    </i>
    <i>
      <x v="112"/>
      <x v="98"/>
      <x v="69"/>
      <x v="1"/>
    </i>
    <i>
      <x v="174"/>
      <x v="154"/>
      <x v="121"/>
      <x v="6"/>
    </i>
    <i>
      <x v="128"/>
      <x v="110"/>
      <x v="93"/>
      <x v="3"/>
    </i>
    <i>
      <x v="206"/>
      <x v="178"/>
      <x v="46"/>
      <x v="8"/>
    </i>
    <i>
      <x v="153"/>
      <x v="133"/>
      <x v="70"/>
      <x v="1"/>
    </i>
    <i>
      <x v="198"/>
      <x v="174"/>
      <x v="133"/>
      <x v="10"/>
    </i>
    <i>
      <x v="182"/>
      <x v="159"/>
      <x v="39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42">
      <pivotArea field="3" type="button" dataOnly="0" labelOnly="1" outline="0" axis="axisRow" fieldPosition="0"/>
    </format>
    <format dxfId="141">
      <pivotArea field="4" type="button" dataOnly="0" labelOnly="1" outline="0" axis="axisRow" fieldPosition="1"/>
    </format>
    <format dxfId="140">
      <pivotArea field="5" type="button" dataOnly="0" labelOnly="1" outline="0" axis="axisRow" fieldPosition="2"/>
    </format>
    <format dxfId="139">
      <pivotArea field="6" type="button" dataOnly="0" labelOnly="1" outline="0" axis="axisPage" fieldPosition="1"/>
    </format>
    <format dxfId="138">
      <pivotArea field="7" type="button" dataOnly="0" labelOnly="1" outline="0" axis="axisRow" fieldPosition="3"/>
    </format>
    <format dxfId="1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6">
      <pivotArea field="3" type="button" dataOnly="0" labelOnly="1" outline="0" axis="axisRow" fieldPosition="0"/>
    </format>
    <format dxfId="135">
      <pivotArea field="4" type="button" dataOnly="0" labelOnly="1" outline="0" axis="axisRow" fieldPosition="1"/>
    </format>
    <format dxfId="134">
      <pivotArea field="5" type="button" dataOnly="0" labelOnly="1" outline="0" axis="axisRow" fieldPosition="2"/>
    </format>
    <format dxfId="133">
      <pivotArea field="6" type="button" dataOnly="0" labelOnly="1" outline="0" axis="axisPage" fieldPosition="1"/>
    </format>
    <format dxfId="132">
      <pivotArea field="7" type="button" dataOnly="0" labelOnly="1" outline="0" axis="axisRow" fieldPosition="3"/>
    </format>
    <format dxfId="1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0">
      <pivotArea field="3" type="button" dataOnly="0" labelOnly="1" outline="0" axis="axisRow" fieldPosition="0"/>
    </format>
    <format dxfId="129">
      <pivotArea field="4" type="button" dataOnly="0" labelOnly="1" outline="0" axis="axisRow" fieldPosition="1"/>
    </format>
    <format dxfId="128">
      <pivotArea field="5" type="button" dataOnly="0" labelOnly="1" outline="0" axis="axisRow" fieldPosition="2"/>
    </format>
    <format dxfId="127">
      <pivotArea field="6" type="button" dataOnly="0" labelOnly="1" outline="0" axis="axisPage" fieldPosition="1"/>
    </format>
    <format dxfId="126">
      <pivotArea field="7" type="button" dataOnly="0" labelOnly="1" outline="0" axis="axisRow" fieldPosition="3"/>
    </format>
    <format dxfId="1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4">
      <pivotArea field="3" type="button" dataOnly="0" labelOnly="1" outline="0" axis="axisRow" fieldPosition="0"/>
    </format>
    <format dxfId="123">
      <pivotArea field="4" type="button" dataOnly="0" labelOnly="1" outline="0" axis="axisRow" fieldPosition="1"/>
    </format>
    <format dxfId="122">
      <pivotArea field="5" type="button" dataOnly="0" labelOnly="1" outline="0" axis="axisRow" fieldPosition="2"/>
    </format>
    <format dxfId="121">
      <pivotArea field="6" type="button" dataOnly="0" labelOnly="1" outline="0" axis="axisPage" fieldPosition="1"/>
    </format>
    <format dxfId="120">
      <pivotArea field="7" type="button" dataOnly="0" labelOnly="1" outline="0" axis="axisRow" fieldPosition="3"/>
    </format>
    <format dxfId="1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8">
      <pivotArea field="3" type="button" dataOnly="0" labelOnly="1" outline="0" axis="axisRow" fieldPosition="0"/>
    </format>
    <format dxfId="117">
      <pivotArea field="4" type="button" dataOnly="0" labelOnly="1" outline="0" axis="axisRow" fieldPosition="1"/>
    </format>
    <format dxfId="116">
      <pivotArea field="5" type="button" dataOnly="0" labelOnly="1" outline="0" axis="axisRow" fieldPosition="2"/>
    </format>
    <format dxfId="115">
      <pivotArea field="6" type="button" dataOnly="0" labelOnly="1" outline="0" axis="axisPage" fieldPosition="1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">
      <pivotArea field="6" type="button" dataOnly="0" labelOnly="1" outline="0" axis="axisPage" fieldPosition="1"/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">
      <pivotArea type="all" dataOnly="0" outline="0" fieldPosition="0"/>
    </format>
    <format dxfId="107">
      <pivotArea field="3" type="button" dataOnly="0" labelOnly="1" outline="0" axis="axisRow" fieldPosition="0"/>
    </format>
    <format dxfId="106">
      <pivotArea field="4" type="button" dataOnly="0" labelOnly="1" outline="0" axis="axisRow" fieldPosition="1"/>
    </format>
    <format dxfId="105">
      <pivotArea field="5" type="button" dataOnly="0" labelOnly="1" outline="0" axis="axisRow" fieldPosition="2"/>
    </format>
    <format dxfId="104">
      <pivotArea field="7" type="button" dataOnly="0" labelOnly="1" outline="0" axis="axisRow" fieldPosition="3"/>
    </format>
    <format dxfId="1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">
      <pivotArea type="all" dataOnly="0" outline="0" fieldPosition="0"/>
    </format>
    <format dxfId="101">
      <pivotArea field="3" type="button" dataOnly="0" labelOnly="1" outline="0" axis="axisRow" fieldPosition="0"/>
    </format>
    <format dxfId="100">
      <pivotArea field="4" type="button" dataOnly="0" labelOnly="1" outline="0" axis="axisRow" fieldPosition="1"/>
    </format>
    <format dxfId="99">
      <pivotArea field="5" type="button" dataOnly="0" labelOnly="1" outline="0" axis="axisRow" fieldPosition="2"/>
    </format>
    <format dxfId="98">
      <pivotArea field="7" type="button" dataOnly="0" labelOnly="1" outline="0" axis="axisRow" fieldPosition="3"/>
    </format>
    <format dxfId="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6FFD7-1A08-4415-9342-D68E637E52AA}" name="PivotTable1" cacheId="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20" firstHeaderRow="1" firstDataRow="1" firstDataCol="4" rowPageCount="1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180">
        <item x="114"/>
        <item x="34"/>
        <item x="25"/>
        <item x="46"/>
        <item x="105"/>
        <item x="55"/>
        <item x="69"/>
        <item x="169"/>
        <item x="37"/>
        <item x="140"/>
        <item x="121"/>
        <item x="81"/>
        <item x="50"/>
        <item x="129"/>
        <item x="95"/>
        <item x="2"/>
        <item x="64"/>
        <item x="145"/>
        <item x="156"/>
        <item x="115"/>
        <item x="68"/>
        <item x="45"/>
        <item x="42"/>
        <item x="118"/>
        <item x="47"/>
        <item x="22"/>
        <item x="122"/>
        <item x="48"/>
        <item x="49"/>
        <item x="8"/>
        <item x="70"/>
        <item x="59"/>
        <item x="97"/>
        <item x="43"/>
        <item x="108"/>
        <item x="54"/>
        <item x="71"/>
        <item x="109"/>
        <item x="128"/>
        <item x="163"/>
        <item x="33"/>
        <item x="72"/>
        <item x="19"/>
        <item x="36"/>
        <item x="93"/>
        <item x="82"/>
        <item x="113"/>
        <item x="20"/>
        <item x="137"/>
        <item x="18"/>
        <item x="26"/>
        <item x="96"/>
        <item x="56"/>
        <item x="119"/>
        <item x="58"/>
        <item x="141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measureFilter="1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compact="0" outline="0" showAll="0" defaultSubtotal="0"/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compact="0" outline="0" showAll="0" defaultSubtotal="0"/>
    <pivotField axis="axisRow" compact="0" outline="0" showAll="0" sortType="ascending" defaultSubtotal="0">
      <items count="15">
        <item x="8"/>
        <item x="6"/>
        <item h="1" x="14"/>
        <item x="2"/>
        <item x="12"/>
        <item x="13"/>
        <item x="7"/>
        <item h="1" x="5"/>
        <item x="4"/>
        <item x="11"/>
        <item x="10"/>
        <item x="1"/>
        <item x="9"/>
        <item x="0"/>
        <item h="1" x="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13">
    <i>
      <x/>
      <x v="66"/>
      <x v="57"/>
      <x v="10"/>
    </i>
    <i r="1">
      <x v="98"/>
      <x v="69"/>
      <x v="1"/>
    </i>
    <i r="1">
      <x v="132"/>
      <x v="8"/>
      <x v="10"/>
    </i>
    <i>
      <x v="1"/>
      <x v="179"/>
      <x v="135"/>
      <x v="11"/>
    </i>
    <i>
      <x v="3"/>
      <x v="166"/>
      <x v="39"/>
      <x v="9"/>
    </i>
    <i>
      <x v="4"/>
      <x v="63"/>
      <x v="3"/>
      <x v="3"/>
    </i>
    <i>
      <x v="5"/>
      <x v="108"/>
      <x v="61"/>
      <x v="22"/>
    </i>
    <i>
      <x v="6"/>
      <x v="22"/>
      <x v="18"/>
      <x v="6"/>
    </i>
    <i>
      <x v="8"/>
      <x v="32"/>
      <x v="79"/>
      <x v="22"/>
    </i>
    <i>
      <x v="10"/>
      <x v="168"/>
      <x v="127"/>
      <x v="1"/>
    </i>
    <i>
      <x v="11"/>
      <x v="46"/>
      <x v="73"/>
      <x v="11"/>
    </i>
    <i r="1">
      <x v="169"/>
      <x v="128"/>
      <x v="1"/>
    </i>
    <i>
      <x v="13"/>
      <x v="131"/>
      <x v="105"/>
      <x v="6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24">
    <format dxfId="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dataOnly="0" labelOnly="1" outline="0" fieldPosition="0">
        <references count="1">
          <reference field="9" count="1">
            <x v="3"/>
          </reference>
        </references>
      </pivotArea>
    </format>
    <format dxfId="92">
      <pivotArea dataOnly="0" labelOnly="1" outline="0" fieldPosition="0">
        <references count="2">
          <reference field="4" count="1">
            <x v="33"/>
          </reference>
          <reference field="9" count="1" selected="0">
            <x v="3"/>
          </reference>
        </references>
      </pivotArea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9" count="1">
            <x v="3"/>
          </reference>
        </references>
      </pivotArea>
    </format>
    <format dxfId="89">
      <pivotArea dataOnly="0" labelOnly="1" outline="0" fieldPosition="0">
        <references count="2">
          <reference field="4" count="1">
            <x v="33"/>
          </reference>
          <reference field="9" count="1" selected="0">
            <x v="3"/>
          </reference>
        </references>
      </pivotArea>
    </format>
    <format dxfId="88">
      <pivotArea outline="0" collapsedLevelsAreSubtotals="1" fieldPosition="0"/>
    </format>
    <format dxfId="87">
      <pivotArea type="all" dataOnly="0" outline="0" fieldPosition="0"/>
    </format>
    <format dxfId="86">
      <pivotArea type="all" dataOnly="0" outline="0" fieldPosition="0"/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9" count="1">
            <x v="3"/>
          </reference>
        </references>
      </pivotArea>
    </format>
    <format dxfId="82">
      <pivotArea field="9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7" type="button" dataOnly="0" labelOnly="1" outline="0" axis="axisRow" fieldPosition="3"/>
    </format>
    <format dxfId="78">
      <pivotArea dataOnly="0" labelOnly="1" outline="0" axis="axisValues" fieldPosition="0"/>
    </format>
    <format dxfId="77">
      <pivotArea field="9" type="button" dataOnly="0" labelOnly="1" outline="0" axis="axisRow" fieldPosition="0"/>
    </format>
    <format dxfId="76">
      <pivotArea field="4" type="button" dataOnly="0" labelOnly="1" outline="0" axis="axisRow" fieldPosition="1"/>
    </format>
    <format dxfId="75">
      <pivotArea field="5" type="button" dataOnly="0" labelOnly="1" outline="0" axis="axisRow" fieldPosition="2"/>
    </format>
    <format dxfId="74">
      <pivotArea field="7" type="button" dataOnly="0" labelOnly="1" outline="0" axis="axisRow" fieldPosition="3"/>
    </format>
    <format dxfId="73">
      <pivotArea dataOnly="0" labelOnly="1" outline="0" axis="axisValues" fieldPosition="0"/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47B482-5C0E-44E4-AB87-4BDCEB9B0B8A}" name="PivotTable1" cacheId="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1" firstHeaderRow="1" firstDataRow="1" firstDataCol="4" rowPageCount="1" colPageCount="1"/>
  <pivotFields count="13">
    <pivotField axis="axisPage" compact="0" outline="0" multipleItemSelectionAllowed="1" showAll="0" defaultSubtotal="0">
      <items count="11">
        <item h="1" x="9"/>
        <item h="1" x="10"/>
        <item h="1" x="0"/>
        <item h="1" x="1"/>
        <item h="1" x="5"/>
        <item h="1" x="2"/>
        <item h="1" x="3"/>
        <item h="1" x="4"/>
        <item x="6"/>
        <item x="7"/>
        <item x="8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180">
        <item x="114"/>
        <item x="34"/>
        <item x="25"/>
        <item x="46"/>
        <item x="105"/>
        <item x="55"/>
        <item x="69"/>
        <item x="169"/>
        <item x="37"/>
        <item x="140"/>
        <item x="121"/>
        <item x="81"/>
        <item x="50"/>
        <item x="129"/>
        <item x="95"/>
        <item x="2"/>
        <item x="64"/>
        <item x="145"/>
        <item x="156"/>
        <item x="115"/>
        <item x="68"/>
        <item x="45"/>
        <item x="42"/>
        <item x="118"/>
        <item x="47"/>
        <item x="22"/>
        <item x="122"/>
        <item x="48"/>
        <item x="49"/>
        <item x="8"/>
        <item x="70"/>
        <item x="59"/>
        <item x="97"/>
        <item x="43"/>
        <item x="108"/>
        <item x="54"/>
        <item x="71"/>
        <item x="109"/>
        <item x="128"/>
        <item x="163"/>
        <item x="33"/>
        <item x="72"/>
        <item x="19"/>
        <item x="36"/>
        <item x="93"/>
        <item x="82"/>
        <item x="113"/>
        <item x="20"/>
        <item x="137"/>
        <item x="18"/>
        <item x="26"/>
        <item x="96"/>
        <item x="56"/>
        <item x="119"/>
        <item x="58"/>
        <item x="141"/>
        <item x="0"/>
        <item x="15"/>
        <item x="89"/>
        <item x="124"/>
        <item x="117"/>
        <item x="86"/>
        <item x="178"/>
        <item x="30"/>
        <item x="44"/>
        <item x="91"/>
        <item x="99"/>
        <item x="150"/>
        <item x="63"/>
        <item x="51"/>
        <item x="52"/>
        <item x="154"/>
        <item x="76"/>
        <item x="179"/>
        <item x="134"/>
        <item x="13"/>
        <item x="4"/>
        <item x="39"/>
        <item x="7"/>
        <item x="171"/>
        <item x="103"/>
        <item x="111"/>
        <item x="31"/>
        <item x="74"/>
        <item x="136"/>
        <item x="84"/>
        <item x="85"/>
        <item x="104"/>
        <item x="60"/>
        <item x="38"/>
        <item x="100"/>
        <item x="77"/>
        <item x="27"/>
        <item x="24"/>
        <item x="83"/>
        <item x="80"/>
        <item x="75"/>
        <item x="10"/>
        <item x="12"/>
        <item x="98"/>
        <item x="62"/>
        <item x="28"/>
        <item x="94"/>
        <item x="107"/>
        <item x="87"/>
        <item x="88"/>
        <item x="35"/>
        <item x="14"/>
        <item x="6"/>
        <item x="40"/>
        <item x="23"/>
        <item x="131"/>
        <item x="155"/>
        <item x="102"/>
        <item x="173"/>
        <item x="157"/>
        <item x="153"/>
        <item x="41"/>
        <item x="143"/>
        <item x="132"/>
        <item x="123"/>
        <item x="21"/>
        <item x="32"/>
        <item x="9"/>
        <item x="112"/>
        <item x="110"/>
        <item x="5"/>
        <item x="73"/>
        <item x="135"/>
        <item x="90"/>
        <item x="120"/>
        <item x="101"/>
        <item x="146"/>
        <item x="160"/>
        <item x="11"/>
        <item x="170"/>
        <item x="16"/>
        <item x="67"/>
        <item x="61"/>
        <item x="57"/>
        <item x="133"/>
        <item x="53"/>
        <item x="78"/>
        <item x="79"/>
        <item x="149"/>
        <item x="106"/>
        <item x="172"/>
        <item x="175"/>
        <item x="92"/>
        <item x="3"/>
        <item x="17"/>
        <item x="65"/>
        <item x="66"/>
        <item x="125"/>
        <item x="126"/>
        <item x="127"/>
        <item x="130"/>
        <item x="138"/>
        <item x="139"/>
        <item x="142"/>
        <item x="144"/>
        <item x="147"/>
        <item x="148"/>
        <item x="1"/>
        <item x="116"/>
        <item x="29"/>
        <item x="151"/>
        <item x="152"/>
        <item x="158"/>
        <item x="159"/>
        <item x="161"/>
        <item x="162"/>
        <item x="164"/>
        <item x="165"/>
        <item x="166"/>
        <item x="167"/>
        <item x="168"/>
        <item x="174"/>
        <item x="176"/>
        <item x="177"/>
      </items>
    </pivotField>
    <pivotField axis="axisRow" compact="0" outline="0" showAll="0" measureFilter="1" defaultSubtotal="0">
      <items count="136">
        <item x="94"/>
        <item x="0"/>
        <item x="65"/>
        <item x="24"/>
        <item x="96"/>
        <item x="53"/>
        <item x="93"/>
        <item x="1"/>
        <item x="41"/>
        <item x="11"/>
        <item x="46"/>
        <item x="18"/>
        <item x="86"/>
        <item x="14"/>
        <item x="43"/>
        <item x="17"/>
        <item x="15"/>
        <item x="44"/>
        <item x="40"/>
        <item x="8"/>
        <item x="101"/>
        <item x="42"/>
        <item x="61"/>
        <item x="130"/>
        <item x="12"/>
        <item x="69"/>
        <item x="25"/>
        <item x="75"/>
        <item x="33"/>
        <item x="74"/>
        <item x="70"/>
        <item x="72"/>
        <item x="71"/>
        <item x="68"/>
        <item x="73"/>
        <item x="99"/>
        <item x="62"/>
        <item x="63"/>
        <item x="36"/>
        <item x="34"/>
        <item x="60"/>
        <item x="54"/>
        <item x="104"/>
        <item x="56"/>
        <item x="57"/>
        <item x="58"/>
        <item x="132"/>
        <item x="48"/>
        <item x="77"/>
        <item x="85"/>
        <item x="80"/>
        <item x="110"/>
        <item x="76"/>
        <item x="79"/>
        <item x="83"/>
        <item x="107"/>
        <item x="95"/>
        <item x="82"/>
        <item x="91"/>
        <item x="50"/>
        <item x="81"/>
        <item x="5"/>
        <item x="22"/>
        <item x="23"/>
        <item x="20"/>
        <item x="39"/>
        <item x="51"/>
        <item x="47"/>
        <item x="49"/>
        <item x="6"/>
        <item x="7"/>
        <item x="9"/>
        <item x="111"/>
        <item x="89"/>
        <item x="27"/>
        <item x="30"/>
        <item x="128"/>
        <item x="64"/>
        <item x="125"/>
        <item x="105"/>
        <item x="67"/>
        <item x="103"/>
        <item x="37"/>
        <item x="66"/>
        <item x="78"/>
        <item x="131"/>
        <item x="88"/>
        <item x="97"/>
        <item x="32"/>
        <item x="31"/>
        <item x="126"/>
        <item x="10"/>
        <item x="38"/>
        <item x="19"/>
        <item x="2"/>
        <item x="13"/>
        <item x="84"/>
        <item x="102"/>
        <item x="115"/>
        <item x="35"/>
        <item x="29"/>
        <item x="108"/>
        <item x="127"/>
        <item x="21"/>
        <item x="45"/>
        <item x="87"/>
        <item x="28"/>
        <item x="120"/>
        <item x="92"/>
        <item x="134"/>
        <item x="135"/>
        <item x="4"/>
        <item x="26"/>
        <item x="16"/>
        <item x="112"/>
        <item x="59"/>
        <item x="55"/>
        <item x="52"/>
        <item x="90"/>
        <item x="3"/>
        <item x="113"/>
        <item x="98"/>
        <item x="100"/>
        <item x="106"/>
        <item x="109"/>
        <item x="114"/>
        <item x="116"/>
        <item x="117"/>
        <item x="118"/>
        <item x="119"/>
        <item x="121"/>
        <item x="122"/>
        <item x="123"/>
        <item x="124"/>
        <item x="129"/>
        <item x="133"/>
      </items>
    </pivotField>
    <pivotField compact="0" outline="0" showAll="0" defaultSubtotal="0"/>
    <pivotField axis="axisRow" compact="0" outline="0" showAll="0" defaultSubtotal="0">
      <items count="24">
        <item x="1"/>
        <item x="2"/>
        <item x="6"/>
        <item x="11"/>
        <item x="13"/>
        <item x="8"/>
        <item x="10"/>
        <item x="14"/>
        <item x="9"/>
        <item x="4"/>
        <item x="19"/>
        <item x="7"/>
        <item x="12"/>
        <item x="15"/>
        <item x="18"/>
        <item x="5"/>
        <item x="22"/>
        <item x="23"/>
        <item x="17"/>
        <item x="20"/>
        <item x="16"/>
        <item x="0"/>
        <item x="3"/>
        <item x="21"/>
      </items>
    </pivotField>
    <pivotField axis="axisRow" compact="0" outline="0" showAll="0" sortType="ascending" defaultSubtotal="0">
      <items count="5">
        <item x="2"/>
        <item h="1" x="4"/>
        <item x="1"/>
        <item x="3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3">
    <i>
      <x/>
      <x v="97"/>
      <x v="25"/>
      <x v="9"/>
    </i>
    <i>
      <x v="2"/>
      <x v="97"/>
      <x v="25"/>
      <x v="9"/>
    </i>
    <i>
      <x v="3"/>
      <x v="114"/>
      <x v="23"/>
      <x v="6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0">
    <format dxfId="72">
      <pivotArea field="-2" type="button" dataOnly="0" labelOnly="1" outline="0" axis="axisValues" fieldPosition="0"/>
    </format>
    <format dxfId="71">
      <pivotArea type="topRight" dataOnly="0" labelOnly="1" outline="0" fieldPosition="0"/>
    </format>
    <format dxfId="7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8">
      <pivotArea collapsedLevelsAreSubtotals="1" fieldPosition="0">
        <references count="1">
          <reference field="8" count="1">
            <x v="2"/>
          </reference>
        </references>
      </pivotArea>
    </format>
    <format dxfId="67">
      <pivotArea field="8" type="button" dataOnly="0" labelOnly="1" outline="0" axis="axisRow" fieldPosition="0"/>
    </format>
    <format dxfId="66">
      <pivotArea dataOnly="0" labelOnly="1" fieldPosition="0">
        <references count="1">
          <reference field="8" count="1">
            <x v="2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8" count="0"/>
        </references>
      </pivotArea>
    </format>
    <format dxfId="60">
      <pivotArea dataOnly="0" labelOnly="1" outline="0" fieldPosition="0">
        <references count="2">
          <reference field="4" count="1">
            <x v="29"/>
          </reference>
          <reference field="8" count="1" selected="0">
            <x v="2"/>
          </reference>
        </references>
      </pivotArea>
    </format>
    <format dxfId="59">
      <pivotArea outline="0" collapsedLevelsAreSubtotals="1" fieldPosition="0"/>
    </format>
    <format dxfId="58">
      <pivotArea dataOnly="0" labelOnly="1" outline="0" fieldPosition="0">
        <references count="1">
          <reference field="8" count="0"/>
        </references>
      </pivotArea>
    </format>
    <format dxfId="57">
      <pivotArea dataOnly="0" labelOnly="1" outline="0" fieldPosition="0">
        <references count="2">
          <reference field="4" count="1">
            <x v="29"/>
          </reference>
          <reference field="8" count="1" selected="0">
            <x v="2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all" dataOnly="0" outline="0" fieldPosition="0"/>
    </format>
    <format dxfId="53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3" dT="2026-02-25T13:16:04.28" personId="{23DDE6E1-5062-40FA-8B8D-0534AF7402DD}" id="{E1048A7E-318F-4B15-89B2-EE3F6AA4A143}">
    <text>Gala Seniors ONLY</text>
  </threadedComment>
  <threadedComment ref="I29" dT="2026-03-05T16:08:56.52" personId="{23DDE6E1-5062-40FA-8B8D-0534AF7402DD}" id="{6F22DEA8-F654-41B9-8A88-46A497956B9D}">
    <text>Gala Only</text>
  </threadedComment>
  <threadedComment ref="I176" dT="2026-03-05T16:23:38.19" personId="{23DDE6E1-5062-40FA-8B8D-0534AF7402DD}" id="{EE5A41C4-BB54-49F5-82D4-90EFCA950C4A}">
    <text>Gala Only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5" dT="2026-03-05T15:07:00.57" personId="{23DDE6E1-5062-40FA-8B8D-0534AF7402DD}" id="{7C224A79-9457-4D41-8542-792C2CA176C9}">
    <text>Nadine Men Snr not under Ladies catagory</text>
  </threadedComment>
  <threadedComment ref="E6" dT="2026-03-05T15:04:36.84" personId="{23DDE6E1-5062-40FA-8B8D-0534AF7402DD}" id="{1EB30328-B3A7-4412-8BA7-91071BB799B9}">
    <text>Rudi Jnr U/21 &amp; Senior Team</text>
  </threadedComment>
  <threadedComment ref="E14" dT="2026-03-05T15:17:35.58" personId="{23DDE6E1-5062-40FA-8B8D-0534AF7402DD}" id="{6E9F6E91-E6B1-4831-8CD8-A19C0BC126A5}">
    <text>Stefan Jnr Men Senior &amp; U/21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A2" sqref="A2:A16"/>
    </sheetView>
  </sheetViews>
  <sheetFormatPr defaultColWidth="9.109375" defaultRowHeight="13.2" x14ac:dyDescent="0.25"/>
  <cols>
    <col min="1" max="1" width="17.33203125" style="75" bestFit="1" customWidth="1"/>
    <col min="2" max="2" width="7.109375" style="75" bestFit="1" customWidth="1"/>
    <col min="3" max="3" width="15" style="75" bestFit="1" customWidth="1"/>
    <col min="4" max="4" width="18.109375" style="75" bestFit="1" customWidth="1"/>
    <col min="5" max="5" width="6.88671875" style="122" customWidth="1"/>
    <col min="6" max="6" width="9.44140625" style="75" customWidth="1"/>
    <col min="7" max="7" width="15.88671875" style="75" bestFit="1" customWidth="1"/>
    <col min="8" max="8" width="23" style="75" bestFit="1" customWidth="1"/>
    <col min="9" max="9" width="7" style="122" customWidth="1"/>
    <col min="10" max="10" width="12.5546875" style="75" bestFit="1" customWidth="1"/>
    <col min="11" max="11" width="18.6640625" style="75" bestFit="1" customWidth="1"/>
    <col min="12" max="12" width="13" style="75" customWidth="1"/>
    <col min="13" max="13" width="7.109375" style="75" customWidth="1"/>
    <col min="14" max="15" width="9.109375" style="75" customWidth="1"/>
    <col min="16" max="16" width="11.5546875" style="75" customWidth="1"/>
    <col min="17" max="22" width="9.109375" style="75" customWidth="1"/>
    <col min="23" max="25" width="9.88671875" style="75" customWidth="1"/>
    <col min="26" max="26" width="8.33203125" style="75" customWidth="1"/>
    <col min="27" max="27" width="9.109375" style="75" customWidth="1"/>
    <col min="28" max="29" width="6.88671875" style="75" customWidth="1"/>
    <col min="30" max="30" width="7.44140625" style="75" customWidth="1"/>
    <col min="31" max="31" width="10.6640625" style="103" customWidth="1"/>
    <col min="32" max="16384" width="9.109375" style="75"/>
  </cols>
  <sheetData>
    <row r="1" spans="1:34" s="38" customFormat="1" ht="28.5" customHeight="1" x14ac:dyDescent="0.25">
      <c r="A1" s="108" t="s">
        <v>3</v>
      </c>
      <c r="B1" s="108"/>
      <c r="C1" s="108" t="s">
        <v>4</v>
      </c>
      <c r="D1" s="109" t="s">
        <v>1210</v>
      </c>
      <c r="E1" s="120" t="s">
        <v>1739</v>
      </c>
      <c r="F1" s="109" t="s">
        <v>1211</v>
      </c>
      <c r="G1" s="111" t="s">
        <v>5</v>
      </c>
      <c r="H1" s="110" t="s">
        <v>1210</v>
      </c>
      <c r="I1" s="120" t="s">
        <v>1739</v>
      </c>
      <c r="J1" s="110" t="s">
        <v>1211</v>
      </c>
      <c r="K1" s="112" t="s">
        <v>6</v>
      </c>
      <c r="M1" s="38" t="s">
        <v>1250</v>
      </c>
      <c r="Q1" s="74" t="s">
        <v>1019</v>
      </c>
    </row>
    <row r="2" spans="1:34" x14ac:dyDescent="0.25">
      <c r="A2" s="113" t="s">
        <v>42</v>
      </c>
      <c r="B2" s="113" t="s">
        <v>57</v>
      </c>
      <c r="C2" s="116" t="s">
        <v>959</v>
      </c>
      <c r="D2" s="118" t="s">
        <v>1241</v>
      </c>
      <c r="E2" s="121">
        <v>25</v>
      </c>
      <c r="F2" s="118" t="s">
        <v>1214</v>
      </c>
      <c r="G2" s="118" t="s">
        <v>7</v>
      </c>
      <c r="H2" s="119" t="s">
        <v>1213</v>
      </c>
      <c r="I2" s="125">
        <v>40</v>
      </c>
      <c r="J2" s="119" t="s">
        <v>1214</v>
      </c>
      <c r="K2" s="119" t="s">
        <v>10</v>
      </c>
      <c r="L2" s="76" t="s">
        <v>1018</v>
      </c>
      <c r="M2" s="77" t="s">
        <v>7</v>
      </c>
      <c r="N2" s="77" t="s">
        <v>9</v>
      </c>
      <c r="O2" s="77" t="s">
        <v>19</v>
      </c>
      <c r="P2" s="77" t="s">
        <v>24</v>
      </c>
      <c r="Q2" s="77" t="s">
        <v>11</v>
      </c>
      <c r="R2" s="77" t="s">
        <v>22</v>
      </c>
      <c r="S2" s="77" t="s">
        <v>1109</v>
      </c>
      <c r="T2" s="78" t="s">
        <v>1217</v>
      </c>
      <c r="U2" s="78" t="s">
        <v>1216</v>
      </c>
      <c r="V2" s="78" t="s">
        <v>1221</v>
      </c>
      <c r="W2" s="78" t="s">
        <v>1222</v>
      </c>
      <c r="X2" s="78" t="s">
        <v>1223</v>
      </c>
      <c r="Y2" s="78" t="s">
        <v>1249</v>
      </c>
      <c r="Z2" s="78" t="s">
        <v>20</v>
      </c>
      <c r="AA2" s="78" t="s">
        <v>8</v>
      </c>
      <c r="AB2" s="78" t="s">
        <v>1201</v>
      </c>
      <c r="AC2" s="78" t="s">
        <v>1202</v>
      </c>
      <c r="AD2" s="78" t="s">
        <v>1200</v>
      </c>
      <c r="AE2" s="78" t="s">
        <v>1203</v>
      </c>
      <c r="AF2" s="78" t="s">
        <v>1238</v>
      </c>
      <c r="AG2" s="78" t="s">
        <v>1199</v>
      </c>
      <c r="AH2" s="78" t="s">
        <v>10</v>
      </c>
    </row>
    <row r="3" spans="1:34" x14ac:dyDescent="0.25">
      <c r="A3" s="114" t="s">
        <v>50</v>
      </c>
      <c r="B3" s="114" t="s">
        <v>65</v>
      </c>
      <c r="C3" s="117" t="s">
        <v>1185</v>
      </c>
      <c r="D3" s="118"/>
      <c r="E3" s="121"/>
      <c r="F3" s="118"/>
      <c r="G3" s="118" t="s">
        <v>16</v>
      </c>
      <c r="H3" s="119" t="s">
        <v>1215</v>
      </c>
      <c r="I3" s="125"/>
      <c r="J3" s="119" t="s">
        <v>1214</v>
      </c>
      <c r="K3" s="119" t="s">
        <v>12</v>
      </c>
      <c r="L3" s="79">
        <v>1</v>
      </c>
      <c r="M3" s="80"/>
      <c r="N3" s="80"/>
      <c r="O3" s="80"/>
      <c r="P3" s="80"/>
      <c r="Q3" s="80"/>
      <c r="R3" s="80"/>
      <c r="S3" s="81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</row>
    <row r="4" spans="1:34" x14ac:dyDescent="0.25">
      <c r="A4" s="114" t="s">
        <v>39</v>
      </c>
      <c r="B4" s="114" t="s">
        <v>54</v>
      </c>
      <c r="C4" s="117" t="s">
        <v>1186</v>
      </c>
      <c r="D4" s="118"/>
      <c r="E4" s="121"/>
      <c r="F4" s="118"/>
      <c r="G4" s="118" t="s">
        <v>15</v>
      </c>
      <c r="H4" s="119" t="s">
        <v>1209</v>
      </c>
      <c r="I4" s="125">
        <v>50</v>
      </c>
      <c r="J4" s="119" t="s">
        <v>1212</v>
      </c>
      <c r="K4" s="119" t="s">
        <v>8</v>
      </c>
      <c r="L4" s="82">
        <v>2</v>
      </c>
      <c r="M4" s="83"/>
      <c r="N4" s="83"/>
      <c r="O4" s="83"/>
      <c r="P4" s="83"/>
      <c r="Q4" s="83"/>
      <c r="R4" s="83"/>
      <c r="S4" s="84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</row>
    <row r="5" spans="1:34" x14ac:dyDescent="0.25">
      <c r="A5" s="114" t="s">
        <v>44</v>
      </c>
      <c r="B5" s="114" t="s">
        <v>59</v>
      </c>
      <c r="C5" s="117" t="s">
        <v>1187</v>
      </c>
      <c r="D5" s="118" t="s">
        <v>1242</v>
      </c>
      <c r="E5" s="121">
        <v>30</v>
      </c>
      <c r="F5" s="118" t="s">
        <v>1212</v>
      </c>
      <c r="G5" s="118" t="s">
        <v>9</v>
      </c>
      <c r="H5" s="119" t="s">
        <v>1228</v>
      </c>
      <c r="I5" s="125">
        <v>66</v>
      </c>
      <c r="J5" s="119"/>
      <c r="K5" s="119" t="s">
        <v>1199</v>
      </c>
      <c r="L5" s="82">
        <v>3</v>
      </c>
      <c r="M5" s="83"/>
      <c r="N5" s="83"/>
      <c r="O5" s="83"/>
      <c r="P5" s="83"/>
      <c r="Q5" s="83"/>
      <c r="R5" s="83"/>
      <c r="S5" s="84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</row>
    <row r="6" spans="1:34" x14ac:dyDescent="0.25">
      <c r="A6" s="114" t="s">
        <v>40</v>
      </c>
      <c r="B6" s="114" t="s">
        <v>55</v>
      </c>
      <c r="C6" s="117" t="s">
        <v>1188</v>
      </c>
      <c r="D6" s="118" t="s">
        <v>1243</v>
      </c>
      <c r="E6" s="121">
        <v>36</v>
      </c>
      <c r="F6" s="118" t="s">
        <v>1214</v>
      </c>
      <c r="G6" s="118" t="s">
        <v>11</v>
      </c>
      <c r="H6" s="119" t="s">
        <v>1226</v>
      </c>
      <c r="I6" s="125"/>
      <c r="J6" s="119" t="s">
        <v>1212</v>
      </c>
      <c r="K6" s="119" t="s">
        <v>23</v>
      </c>
      <c r="L6" s="82">
        <v>4</v>
      </c>
      <c r="M6" s="83"/>
      <c r="N6" s="83"/>
      <c r="O6" s="83"/>
      <c r="P6" s="83"/>
      <c r="Q6" s="83"/>
      <c r="R6" s="83"/>
      <c r="S6" s="84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</row>
    <row r="7" spans="1:34" x14ac:dyDescent="0.25">
      <c r="A7" s="114" t="s">
        <v>47</v>
      </c>
      <c r="B7" s="114" t="s">
        <v>62</v>
      </c>
      <c r="C7" s="117" t="s">
        <v>1189</v>
      </c>
      <c r="D7" s="118"/>
      <c r="E7" s="121"/>
      <c r="F7" s="118"/>
      <c r="G7" s="118" t="s">
        <v>13</v>
      </c>
      <c r="H7" s="119" t="s">
        <v>1227</v>
      </c>
      <c r="I7" s="125"/>
      <c r="J7" s="119" t="s">
        <v>1212</v>
      </c>
      <c r="K7" s="119" t="s">
        <v>21</v>
      </c>
      <c r="L7" s="82">
        <v>5</v>
      </c>
      <c r="M7" s="83"/>
      <c r="N7" s="83"/>
      <c r="O7" s="83"/>
      <c r="P7" s="83"/>
      <c r="Q7" s="83"/>
      <c r="R7" s="83"/>
      <c r="S7" s="84"/>
      <c r="T7" s="83"/>
      <c r="U7" s="83"/>
      <c r="V7" s="83"/>
      <c r="W7" s="83"/>
      <c r="X7" s="83"/>
      <c r="Y7" s="85"/>
      <c r="Z7" s="83"/>
      <c r="AA7" s="83"/>
      <c r="AB7" s="83"/>
      <c r="AC7" s="83"/>
      <c r="AD7" s="83"/>
      <c r="AE7" s="83"/>
      <c r="AF7" s="83"/>
      <c r="AG7" s="83"/>
    </row>
    <row r="8" spans="1:34" x14ac:dyDescent="0.25">
      <c r="A8" s="114" t="s">
        <v>38</v>
      </c>
      <c r="B8" s="114" t="s">
        <v>53</v>
      </c>
      <c r="C8" s="117" t="s">
        <v>1190</v>
      </c>
      <c r="D8" s="118"/>
      <c r="E8" s="121"/>
      <c r="F8" s="118"/>
      <c r="G8" s="118" t="s">
        <v>34</v>
      </c>
      <c r="H8" s="119" t="s">
        <v>1225</v>
      </c>
      <c r="I8" s="125">
        <v>65</v>
      </c>
      <c r="J8" s="119" t="s">
        <v>1212</v>
      </c>
      <c r="K8" s="119" t="s">
        <v>20</v>
      </c>
      <c r="L8" s="82">
        <v>6</v>
      </c>
      <c r="M8" s="83"/>
      <c r="N8" s="83"/>
      <c r="O8" s="83"/>
      <c r="P8" s="83"/>
      <c r="Q8" s="83"/>
      <c r="R8" s="83"/>
      <c r="S8" s="84"/>
      <c r="T8" s="83"/>
      <c r="U8" s="83"/>
      <c r="V8" s="83"/>
      <c r="W8" s="83"/>
      <c r="X8" s="83"/>
      <c r="Y8" s="85"/>
      <c r="Z8" s="83"/>
      <c r="AA8" s="83"/>
      <c r="AB8" s="83"/>
      <c r="AC8" s="83"/>
      <c r="AD8" s="83"/>
      <c r="AE8" s="83"/>
      <c r="AF8" s="83"/>
      <c r="AG8" s="83"/>
    </row>
    <row r="9" spans="1:34" x14ac:dyDescent="0.25">
      <c r="A9" s="114" t="s">
        <v>49</v>
      </c>
      <c r="B9" s="114" t="s">
        <v>64</v>
      </c>
      <c r="C9" s="117" t="s">
        <v>1191</v>
      </c>
      <c r="D9" s="118" t="s">
        <v>1246</v>
      </c>
      <c r="E9" s="121">
        <v>40</v>
      </c>
      <c r="F9" s="118" t="s">
        <v>1212</v>
      </c>
      <c r="G9" s="118" t="s">
        <v>19</v>
      </c>
      <c r="H9" s="119" t="s">
        <v>1204</v>
      </c>
      <c r="I9" s="125">
        <v>30</v>
      </c>
      <c r="J9" s="119" t="s">
        <v>1236</v>
      </c>
      <c r="K9" s="119" t="s">
        <v>1202</v>
      </c>
      <c r="L9" s="82">
        <v>7</v>
      </c>
      <c r="M9" s="83"/>
      <c r="N9" s="83"/>
      <c r="O9" s="83"/>
      <c r="P9" s="83"/>
      <c r="Q9" s="83"/>
      <c r="R9" s="83"/>
      <c r="S9" s="84"/>
      <c r="T9" s="83"/>
      <c r="U9" s="83"/>
      <c r="V9" s="83"/>
      <c r="W9" s="83"/>
      <c r="X9" s="83"/>
      <c r="Y9" s="85"/>
      <c r="Z9" s="83"/>
      <c r="AA9" s="83"/>
      <c r="AB9" s="83"/>
      <c r="AC9" s="83"/>
      <c r="AD9" s="83"/>
      <c r="AE9" s="83"/>
      <c r="AF9" s="83"/>
      <c r="AG9" s="83"/>
    </row>
    <row r="10" spans="1:34" x14ac:dyDescent="0.25">
      <c r="A10" s="114" t="s">
        <v>37</v>
      </c>
      <c r="B10" s="114" t="s">
        <v>52</v>
      </c>
      <c r="C10" s="117" t="s">
        <v>1192</v>
      </c>
      <c r="D10" s="118"/>
      <c r="E10" s="121"/>
      <c r="F10" s="118"/>
      <c r="G10" s="118" t="s">
        <v>17</v>
      </c>
      <c r="H10" s="119" t="s">
        <v>1204</v>
      </c>
      <c r="I10" s="125">
        <v>32</v>
      </c>
      <c r="J10" s="119" t="s">
        <v>1236</v>
      </c>
      <c r="K10" s="119" t="s">
        <v>1201</v>
      </c>
      <c r="L10" s="82">
        <v>8</v>
      </c>
      <c r="M10" s="83"/>
      <c r="N10" s="83"/>
      <c r="O10" s="83"/>
      <c r="P10" s="83"/>
      <c r="Q10" s="83"/>
      <c r="R10" s="83"/>
      <c r="S10" s="84"/>
      <c r="T10" s="83"/>
      <c r="U10" s="83"/>
      <c r="V10" s="83"/>
      <c r="W10" s="83"/>
      <c r="X10" s="83"/>
      <c r="Y10" s="85"/>
      <c r="Z10" s="83"/>
      <c r="AA10" s="83"/>
      <c r="AB10" s="83"/>
      <c r="AC10" s="83"/>
      <c r="AD10" s="83"/>
      <c r="AE10" s="83"/>
      <c r="AF10" s="83"/>
      <c r="AG10" s="83"/>
    </row>
    <row r="11" spans="1:34" x14ac:dyDescent="0.25">
      <c r="A11" s="114" t="s">
        <v>45</v>
      </c>
      <c r="B11" s="114" t="s">
        <v>60</v>
      </c>
      <c r="C11" s="86" t="s">
        <v>1193</v>
      </c>
      <c r="D11" s="118"/>
      <c r="E11" s="121"/>
      <c r="F11" s="118"/>
      <c r="G11" s="118" t="s">
        <v>18</v>
      </c>
      <c r="H11" s="119" t="s">
        <v>1205</v>
      </c>
      <c r="I11" s="125">
        <v>38</v>
      </c>
      <c r="J11" s="119" t="s">
        <v>1236</v>
      </c>
      <c r="K11" s="119" t="s">
        <v>1200</v>
      </c>
      <c r="L11" s="82">
        <v>9</v>
      </c>
      <c r="M11" s="83"/>
      <c r="N11" s="83"/>
      <c r="O11" s="83"/>
      <c r="P11" s="83"/>
      <c r="Q11" s="83"/>
      <c r="R11" s="83"/>
      <c r="S11" s="84"/>
      <c r="T11" s="83"/>
      <c r="U11" s="83"/>
      <c r="V11" s="83"/>
      <c r="W11" s="83"/>
      <c r="X11" s="83"/>
      <c r="Y11" s="85"/>
      <c r="Z11" s="83"/>
      <c r="AA11" s="83"/>
      <c r="AB11" s="83"/>
      <c r="AC11" s="83"/>
      <c r="AD11" s="83"/>
      <c r="AE11" s="83"/>
      <c r="AF11" s="83"/>
      <c r="AG11" s="83"/>
    </row>
    <row r="12" spans="1:34" x14ac:dyDescent="0.25">
      <c r="A12" s="114" t="s">
        <v>51</v>
      </c>
      <c r="B12" s="114" t="s">
        <v>66</v>
      </c>
      <c r="C12" s="86" t="s">
        <v>1194</v>
      </c>
      <c r="D12" s="118"/>
      <c r="E12" s="121"/>
      <c r="F12" s="118"/>
      <c r="G12" s="118" t="s">
        <v>1109</v>
      </c>
      <c r="H12" s="119" t="s">
        <v>1206</v>
      </c>
      <c r="I12" s="125">
        <v>48</v>
      </c>
      <c r="J12" s="119" t="s">
        <v>1236</v>
      </c>
      <c r="K12" s="119" t="s">
        <v>1203</v>
      </c>
      <c r="L12" s="82">
        <v>10</v>
      </c>
      <c r="M12" s="83"/>
      <c r="N12" s="83"/>
      <c r="O12" s="83"/>
      <c r="P12" s="83"/>
      <c r="Q12" s="83"/>
      <c r="R12" s="83"/>
      <c r="S12" s="84"/>
      <c r="T12" s="83"/>
      <c r="U12" s="83"/>
      <c r="V12" s="83"/>
      <c r="W12" s="83"/>
      <c r="X12" s="83"/>
      <c r="Y12" s="85"/>
      <c r="Z12" s="83"/>
      <c r="AA12" s="83"/>
      <c r="AB12" s="83"/>
      <c r="AC12" s="83"/>
      <c r="AD12" s="83"/>
      <c r="AE12" s="83"/>
      <c r="AF12" s="83"/>
      <c r="AG12" s="83"/>
    </row>
    <row r="13" spans="1:34" x14ac:dyDescent="0.25">
      <c r="A13" s="114" t="s">
        <v>46</v>
      </c>
      <c r="B13" s="114" t="s">
        <v>61</v>
      </c>
      <c r="C13" s="86" t="s">
        <v>1195</v>
      </c>
      <c r="D13" s="118" t="s">
        <v>1244</v>
      </c>
      <c r="E13" s="121">
        <v>38</v>
      </c>
      <c r="F13" s="118" t="s">
        <v>1214</v>
      </c>
      <c r="G13" s="118" t="s">
        <v>22</v>
      </c>
      <c r="H13" s="119" t="s">
        <v>1208</v>
      </c>
      <c r="I13" s="125"/>
      <c r="J13" s="119" t="s">
        <v>1236</v>
      </c>
      <c r="K13" s="119" t="s">
        <v>1207</v>
      </c>
      <c r="L13" s="82">
        <v>11</v>
      </c>
      <c r="M13" s="83"/>
      <c r="N13" s="83"/>
      <c r="O13" s="83"/>
      <c r="P13" s="83"/>
      <c r="Q13" s="83"/>
      <c r="R13" s="83"/>
      <c r="S13" s="84"/>
      <c r="T13" s="83"/>
      <c r="U13" s="83"/>
      <c r="V13" s="83"/>
      <c r="W13" s="83"/>
      <c r="X13" s="83"/>
      <c r="Y13" s="85"/>
      <c r="Z13" s="83"/>
      <c r="AA13" s="83"/>
      <c r="AB13" s="83"/>
      <c r="AC13" s="83"/>
      <c r="AD13" s="83"/>
      <c r="AE13" s="83"/>
      <c r="AF13" s="83"/>
      <c r="AG13" s="83"/>
    </row>
    <row r="14" spans="1:34" x14ac:dyDescent="0.25">
      <c r="A14" s="114" t="s">
        <v>48</v>
      </c>
      <c r="B14" s="114" t="s">
        <v>63</v>
      </c>
      <c r="C14" s="86" t="s">
        <v>1196</v>
      </c>
      <c r="D14" s="118"/>
      <c r="E14" s="121"/>
      <c r="F14" s="118"/>
      <c r="G14" s="118" t="s">
        <v>26</v>
      </c>
      <c r="H14" s="119" t="s">
        <v>1218</v>
      </c>
      <c r="I14" s="125">
        <v>44</v>
      </c>
      <c r="J14" s="119" t="s">
        <v>1219</v>
      </c>
      <c r="K14" s="119" t="s">
        <v>1216</v>
      </c>
      <c r="L14" s="82">
        <v>12</v>
      </c>
      <c r="M14" s="83"/>
      <c r="N14" s="83"/>
      <c r="O14" s="83"/>
      <c r="P14" s="83"/>
      <c r="Q14" s="83"/>
      <c r="R14" s="83"/>
      <c r="S14" s="84"/>
      <c r="T14" s="83"/>
      <c r="U14" s="83"/>
      <c r="V14" s="83"/>
      <c r="W14" s="83"/>
      <c r="X14" s="83"/>
      <c r="Y14" s="85"/>
      <c r="Z14" s="83"/>
      <c r="AA14" s="83"/>
      <c r="AB14" s="83"/>
      <c r="AC14" s="83"/>
      <c r="AD14" s="83"/>
      <c r="AE14" s="83"/>
      <c r="AF14" s="83"/>
      <c r="AG14" s="83"/>
    </row>
    <row r="15" spans="1:34" x14ac:dyDescent="0.25">
      <c r="A15" s="114" t="s">
        <v>43</v>
      </c>
      <c r="B15" s="114" t="s">
        <v>58</v>
      </c>
      <c r="C15" s="86"/>
      <c r="D15" s="118" t="s">
        <v>1245</v>
      </c>
      <c r="E15" s="121">
        <v>40</v>
      </c>
      <c r="F15" s="118" t="s">
        <v>1214</v>
      </c>
      <c r="G15" s="118" t="s">
        <v>24</v>
      </c>
      <c r="H15" s="119" t="s">
        <v>1218</v>
      </c>
      <c r="I15" s="125">
        <v>44</v>
      </c>
      <c r="J15" s="119" t="s">
        <v>1219</v>
      </c>
      <c r="K15" s="119" t="s">
        <v>1217</v>
      </c>
      <c r="L15" s="82">
        <v>13</v>
      </c>
      <c r="M15" s="83"/>
      <c r="N15" s="83"/>
      <c r="O15" s="83"/>
      <c r="P15" s="83"/>
      <c r="Q15" s="83"/>
      <c r="R15" s="83"/>
      <c r="S15" s="84"/>
      <c r="T15" s="83"/>
      <c r="U15" s="83"/>
      <c r="V15" s="83"/>
      <c r="W15" s="83"/>
      <c r="X15" s="83"/>
      <c r="Y15" s="85"/>
      <c r="Z15" s="83"/>
      <c r="AA15" s="83"/>
      <c r="AB15" s="83"/>
      <c r="AC15" s="83"/>
      <c r="AD15" s="83"/>
      <c r="AE15" s="83"/>
      <c r="AF15" s="83"/>
      <c r="AG15" s="83"/>
    </row>
    <row r="16" spans="1:34" x14ac:dyDescent="0.25">
      <c r="A16" s="115" t="s">
        <v>41</v>
      </c>
      <c r="B16" s="115" t="s">
        <v>56</v>
      </c>
      <c r="C16" s="93"/>
      <c r="D16" s="118"/>
      <c r="E16" s="121"/>
      <c r="F16" s="118"/>
      <c r="G16" s="118" t="s">
        <v>25</v>
      </c>
      <c r="H16" s="119" t="s">
        <v>1220</v>
      </c>
      <c r="I16" s="125">
        <v>53</v>
      </c>
      <c r="J16" s="119" t="s">
        <v>1219</v>
      </c>
      <c r="K16" s="119" t="s">
        <v>1221</v>
      </c>
      <c r="L16" s="82">
        <v>14</v>
      </c>
      <c r="M16" s="83"/>
      <c r="N16" s="83"/>
      <c r="O16" s="83"/>
      <c r="P16" s="83"/>
      <c r="Q16" s="83"/>
      <c r="R16" s="83"/>
      <c r="S16" s="84"/>
      <c r="T16" s="83"/>
      <c r="U16" s="83"/>
      <c r="V16" s="83"/>
      <c r="W16" s="83"/>
      <c r="X16" s="83"/>
      <c r="Y16" s="85"/>
      <c r="Z16" s="83"/>
      <c r="AA16" s="83"/>
      <c r="AB16" s="83"/>
      <c r="AC16" s="83"/>
      <c r="AD16" s="83"/>
      <c r="AE16" s="83"/>
      <c r="AF16" s="83"/>
      <c r="AG16" s="83"/>
    </row>
    <row r="17" spans="1:33" x14ac:dyDescent="0.25">
      <c r="A17" s="86"/>
      <c r="B17" s="87"/>
      <c r="D17" s="118"/>
      <c r="E17" s="121"/>
      <c r="F17" s="118"/>
      <c r="G17" s="118" t="s">
        <v>27</v>
      </c>
      <c r="H17" s="119" t="s">
        <v>1224</v>
      </c>
      <c r="I17" s="125">
        <v>68</v>
      </c>
      <c r="J17" s="119" t="s">
        <v>1212</v>
      </c>
      <c r="K17" s="119" t="s">
        <v>1223</v>
      </c>
      <c r="L17" s="82">
        <v>15</v>
      </c>
      <c r="M17" s="83"/>
      <c r="N17" s="83"/>
      <c r="O17" s="83"/>
      <c r="P17" s="83"/>
      <c r="Q17" s="83"/>
      <c r="R17" s="83"/>
      <c r="S17" s="84"/>
      <c r="T17" s="83"/>
      <c r="U17" s="83"/>
      <c r="V17" s="83"/>
      <c r="W17" s="83"/>
      <c r="X17" s="83"/>
      <c r="Y17" s="85"/>
      <c r="Z17" s="83"/>
      <c r="AA17" s="83"/>
      <c r="AB17" s="83"/>
      <c r="AC17" s="83"/>
      <c r="AD17" s="83"/>
      <c r="AE17" s="83"/>
      <c r="AF17" s="83"/>
      <c r="AG17" s="83"/>
    </row>
    <row r="18" spans="1:33" x14ac:dyDescent="0.25">
      <c r="A18" s="86"/>
      <c r="B18" s="87"/>
      <c r="D18" s="118"/>
      <c r="E18" s="121"/>
      <c r="F18" s="118"/>
      <c r="G18" s="118" t="s">
        <v>32</v>
      </c>
      <c r="H18" s="119" t="s">
        <v>1233</v>
      </c>
      <c r="I18" s="125">
        <v>68</v>
      </c>
      <c r="J18" s="119" t="s">
        <v>1212</v>
      </c>
      <c r="K18" s="119" t="s">
        <v>1229</v>
      </c>
      <c r="L18" s="82">
        <v>16</v>
      </c>
      <c r="M18" s="83"/>
      <c r="N18" s="83"/>
      <c r="O18" s="83"/>
      <c r="P18" s="83"/>
      <c r="Q18" s="83"/>
      <c r="R18" s="83"/>
      <c r="S18" s="84"/>
      <c r="T18" s="83"/>
      <c r="U18" s="83"/>
      <c r="V18" s="83"/>
      <c r="W18" s="83"/>
      <c r="X18" s="83"/>
      <c r="Y18" s="85"/>
      <c r="Z18" s="83"/>
      <c r="AA18" s="83"/>
      <c r="AB18" s="83"/>
      <c r="AC18" s="83"/>
      <c r="AD18" s="83"/>
      <c r="AE18" s="83"/>
      <c r="AF18" s="83"/>
      <c r="AG18" s="83"/>
    </row>
    <row r="19" spans="1:33" x14ac:dyDescent="0.25">
      <c r="A19" s="86"/>
      <c r="B19" s="87"/>
      <c r="D19" s="118"/>
      <c r="E19" s="121"/>
      <c r="F19" s="118"/>
      <c r="G19" s="118" t="s">
        <v>30</v>
      </c>
      <c r="H19" s="119" t="s">
        <v>1235</v>
      </c>
      <c r="I19" s="125"/>
      <c r="J19" s="119" t="s">
        <v>1219</v>
      </c>
      <c r="K19" s="119" t="s">
        <v>1231</v>
      </c>
      <c r="L19" s="82">
        <v>17</v>
      </c>
      <c r="M19" s="83"/>
      <c r="N19" s="83"/>
      <c r="O19" s="83"/>
      <c r="P19" s="83"/>
      <c r="Q19" s="83"/>
      <c r="R19" s="83"/>
      <c r="S19" s="84"/>
      <c r="T19" s="83"/>
      <c r="U19" s="83"/>
      <c r="V19" s="83"/>
      <c r="W19" s="83"/>
      <c r="X19" s="83"/>
      <c r="Y19" s="85"/>
      <c r="Z19" s="83"/>
      <c r="AA19" s="83"/>
      <c r="AB19" s="83"/>
      <c r="AC19" s="83"/>
      <c r="AD19" s="83"/>
      <c r="AE19" s="83"/>
      <c r="AF19" s="83"/>
      <c r="AG19" s="83"/>
    </row>
    <row r="20" spans="1:33" x14ac:dyDescent="0.25">
      <c r="A20" s="86"/>
      <c r="B20" s="87"/>
      <c r="D20" s="118"/>
      <c r="E20" s="121"/>
      <c r="F20" s="118"/>
      <c r="G20" s="118" t="s">
        <v>28</v>
      </c>
      <c r="H20" s="119" t="s">
        <v>1232</v>
      </c>
      <c r="I20" s="125">
        <v>36</v>
      </c>
      <c r="J20" s="119" t="s">
        <v>1219</v>
      </c>
      <c r="K20" s="119" t="s">
        <v>1249</v>
      </c>
      <c r="L20" s="82">
        <v>18</v>
      </c>
      <c r="M20" s="83"/>
      <c r="N20" s="83"/>
      <c r="O20" s="83"/>
      <c r="P20" s="83"/>
      <c r="Q20" s="83"/>
      <c r="R20" s="83"/>
      <c r="S20" s="84"/>
      <c r="T20" s="83"/>
      <c r="U20" s="83"/>
      <c r="V20" s="83"/>
      <c r="W20" s="83"/>
      <c r="X20" s="83"/>
      <c r="Y20" s="85"/>
      <c r="Z20" s="83"/>
      <c r="AA20" s="83"/>
      <c r="AB20" s="83"/>
      <c r="AC20" s="83"/>
      <c r="AD20" s="83"/>
      <c r="AE20" s="83"/>
      <c r="AF20" s="83"/>
      <c r="AG20" s="83"/>
    </row>
    <row r="21" spans="1:33" x14ac:dyDescent="0.25">
      <c r="A21" s="86"/>
      <c r="B21" s="87"/>
      <c r="D21" s="118"/>
      <c r="E21" s="121"/>
      <c r="F21" s="118"/>
      <c r="G21" s="118" t="s">
        <v>31</v>
      </c>
      <c r="H21" s="119" t="s">
        <v>1240</v>
      </c>
      <c r="I21" s="125">
        <v>65</v>
      </c>
      <c r="J21" s="119" t="s">
        <v>1212</v>
      </c>
      <c r="K21" s="119" t="s">
        <v>1222</v>
      </c>
      <c r="L21" s="82">
        <v>19</v>
      </c>
      <c r="M21" s="83"/>
      <c r="N21" s="83"/>
      <c r="O21" s="83"/>
      <c r="P21" s="83"/>
      <c r="Q21" s="83"/>
      <c r="R21" s="83"/>
      <c r="S21" s="84"/>
      <c r="T21" s="83"/>
      <c r="U21" s="83"/>
      <c r="V21" s="83"/>
      <c r="W21" s="83"/>
      <c r="X21" s="83"/>
      <c r="Y21" s="85"/>
      <c r="Z21" s="83"/>
      <c r="AA21" s="83"/>
      <c r="AB21" s="83"/>
      <c r="AC21" s="83"/>
      <c r="AD21" s="83"/>
      <c r="AE21" s="83"/>
      <c r="AF21" s="83"/>
      <c r="AG21" s="83"/>
    </row>
    <row r="22" spans="1:33" x14ac:dyDescent="0.25">
      <c r="A22" s="86"/>
      <c r="B22" s="87"/>
      <c r="D22" s="118"/>
      <c r="E22" s="121"/>
      <c r="F22" s="118"/>
      <c r="G22" s="118"/>
      <c r="H22" s="119" t="s">
        <v>1234</v>
      </c>
      <c r="I22" s="125"/>
      <c r="J22" s="119" t="s">
        <v>1236</v>
      </c>
      <c r="K22" s="119" t="s">
        <v>1230</v>
      </c>
      <c r="L22" s="82">
        <v>20</v>
      </c>
      <c r="M22" s="83"/>
      <c r="N22" s="83"/>
      <c r="O22" s="83"/>
      <c r="P22" s="83"/>
      <c r="Q22" s="83"/>
      <c r="R22" s="83"/>
      <c r="S22" s="84"/>
      <c r="T22" s="83"/>
      <c r="U22" s="83"/>
      <c r="V22" s="83"/>
      <c r="W22" s="83"/>
      <c r="X22" s="83"/>
      <c r="Y22" s="85"/>
      <c r="Z22" s="83"/>
      <c r="AA22" s="83"/>
      <c r="AB22" s="83"/>
      <c r="AC22" s="83"/>
      <c r="AD22" s="83"/>
      <c r="AE22" s="83"/>
      <c r="AF22" s="83"/>
      <c r="AG22" s="83"/>
    </row>
    <row r="23" spans="1:33" x14ac:dyDescent="0.25">
      <c r="A23" s="86"/>
      <c r="B23" s="87"/>
      <c r="D23" s="118"/>
      <c r="E23" s="121"/>
      <c r="F23" s="118"/>
      <c r="G23" s="118"/>
      <c r="H23" s="119" t="s">
        <v>1237</v>
      </c>
      <c r="I23" s="125"/>
      <c r="J23" s="119" t="s">
        <v>1236</v>
      </c>
      <c r="K23" s="119" t="s">
        <v>29</v>
      </c>
      <c r="L23" s="82">
        <v>21</v>
      </c>
      <c r="M23" s="83"/>
      <c r="N23" s="83"/>
      <c r="O23" s="83"/>
      <c r="P23" s="83"/>
      <c r="Q23" s="83"/>
      <c r="R23" s="83"/>
      <c r="S23" s="84"/>
      <c r="T23" s="83"/>
      <c r="U23" s="83"/>
      <c r="V23" s="83"/>
      <c r="W23" s="83"/>
      <c r="X23" s="83"/>
      <c r="Y23" s="85"/>
      <c r="Z23" s="83"/>
      <c r="AA23" s="83"/>
      <c r="AB23" s="83"/>
      <c r="AC23" s="83"/>
      <c r="AD23" s="83"/>
      <c r="AE23" s="83"/>
      <c r="AF23" s="83"/>
      <c r="AG23" s="83"/>
    </row>
    <row r="24" spans="1:33" x14ac:dyDescent="0.25">
      <c r="A24" s="86"/>
      <c r="B24" s="87"/>
      <c r="D24" s="118"/>
      <c r="E24" s="121"/>
      <c r="F24" s="118"/>
      <c r="G24" s="118"/>
      <c r="H24" s="119" t="s">
        <v>1239</v>
      </c>
      <c r="I24" s="125">
        <v>50</v>
      </c>
      <c r="J24" s="119" t="s">
        <v>1236</v>
      </c>
      <c r="K24" s="119" t="s">
        <v>1238</v>
      </c>
      <c r="L24" s="88">
        <v>23</v>
      </c>
      <c r="M24" s="83">
        <v>0.3</v>
      </c>
      <c r="N24" s="83"/>
      <c r="O24" s="83"/>
      <c r="P24" s="83"/>
      <c r="Q24" s="83"/>
      <c r="R24" s="83"/>
      <c r="S24" s="84">
        <v>0</v>
      </c>
      <c r="T24" s="83"/>
      <c r="U24" s="83"/>
      <c r="V24" s="83"/>
      <c r="W24" s="83"/>
      <c r="X24" s="83"/>
      <c r="Y24" s="85"/>
      <c r="Z24" s="83"/>
      <c r="AA24" s="83"/>
      <c r="AB24" s="83"/>
      <c r="AC24" s="83"/>
      <c r="AD24" s="83"/>
      <c r="AE24" s="83"/>
      <c r="AF24" s="83"/>
      <c r="AG24" s="83"/>
    </row>
    <row r="25" spans="1:33" x14ac:dyDescent="0.25">
      <c r="A25" s="86"/>
      <c r="B25" s="87"/>
      <c r="D25" s="118"/>
      <c r="E25" s="121"/>
      <c r="F25" s="118"/>
      <c r="G25" s="118"/>
      <c r="H25" s="119"/>
      <c r="I25" s="125"/>
      <c r="J25" s="119"/>
      <c r="K25" s="119" t="s">
        <v>35</v>
      </c>
      <c r="L25" s="88">
        <v>24</v>
      </c>
      <c r="M25" s="83">
        <v>0.4</v>
      </c>
      <c r="N25" s="83"/>
      <c r="O25" s="83"/>
      <c r="P25" s="83"/>
      <c r="Q25" s="83"/>
      <c r="R25" s="83"/>
      <c r="S25" s="84">
        <v>0</v>
      </c>
      <c r="T25" s="83"/>
      <c r="U25" s="83"/>
      <c r="V25" s="83"/>
      <c r="W25" s="83"/>
      <c r="X25" s="83"/>
      <c r="Y25" s="85"/>
      <c r="Z25" s="83"/>
      <c r="AA25" s="83"/>
      <c r="AB25" s="83"/>
      <c r="AC25" s="83"/>
      <c r="AD25" s="83"/>
      <c r="AE25" s="83"/>
      <c r="AF25" s="83"/>
      <c r="AG25" s="83"/>
    </row>
    <row r="26" spans="1:33" x14ac:dyDescent="0.25">
      <c r="A26" s="86"/>
      <c r="B26" s="87"/>
      <c r="D26" s="118"/>
      <c r="E26" s="121"/>
      <c r="F26" s="118"/>
      <c r="G26" s="118"/>
      <c r="H26" s="119"/>
      <c r="I26" s="125"/>
      <c r="J26" s="119"/>
      <c r="K26" s="119" t="s">
        <v>33</v>
      </c>
      <c r="L26" s="88">
        <v>25</v>
      </c>
      <c r="M26" s="83">
        <v>0.4</v>
      </c>
      <c r="N26" s="83"/>
      <c r="O26" s="83"/>
      <c r="P26" s="83"/>
      <c r="Q26" s="83"/>
      <c r="R26" s="83"/>
      <c r="S26" s="84">
        <v>0</v>
      </c>
      <c r="T26" s="83"/>
      <c r="U26" s="83"/>
      <c r="V26" s="83"/>
      <c r="W26" s="83"/>
      <c r="X26" s="83"/>
      <c r="Y26" s="85"/>
      <c r="Z26" s="83"/>
      <c r="AA26" s="83"/>
      <c r="AB26" s="83"/>
      <c r="AC26" s="83"/>
      <c r="AD26" s="83"/>
      <c r="AE26" s="83"/>
      <c r="AF26" s="83"/>
      <c r="AG26" s="83"/>
    </row>
    <row r="27" spans="1:33" x14ac:dyDescent="0.25">
      <c r="A27" s="86"/>
      <c r="B27" s="87"/>
      <c r="D27" s="118"/>
      <c r="E27" s="121"/>
      <c r="F27" s="118"/>
      <c r="G27" s="118"/>
      <c r="H27" s="119"/>
      <c r="I27" s="125"/>
      <c r="J27" s="119"/>
      <c r="K27" s="119" t="s">
        <v>36</v>
      </c>
      <c r="L27" s="88">
        <v>26</v>
      </c>
      <c r="M27" s="83">
        <v>0.5</v>
      </c>
      <c r="N27" s="83"/>
      <c r="O27" s="83"/>
      <c r="P27" s="83"/>
      <c r="Q27" s="83"/>
      <c r="R27" s="83"/>
      <c r="S27" s="84">
        <v>0</v>
      </c>
      <c r="T27" s="83"/>
      <c r="U27" s="83"/>
      <c r="V27" s="83"/>
      <c r="W27" s="83"/>
      <c r="X27" s="83"/>
      <c r="Y27" s="85"/>
      <c r="Z27" s="83"/>
      <c r="AA27" s="83"/>
      <c r="AB27" s="89"/>
      <c r="AC27" s="83"/>
      <c r="AD27" s="83"/>
      <c r="AE27" s="83"/>
      <c r="AF27" s="83"/>
      <c r="AG27" s="83"/>
    </row>
    <row r="28" spans="1:33" x14ac:dyDescent="0.25">
      <c r="A28" s="86"/>
      <c r="B28" s="87"/>
      <c r="D28" s="118"/>
      <c r="E28" s="121"/>
      <c r="F28" s="118"/>
      <c r="G28" s="118"/>
      <c r="H28" s="119"/>
      <c r="I28" s="125"/>
      <c r="J28" s="119"/>
      <c r="K28" s="119" t="s">
        <v>14</v>
      </c>
      <c r="L28" s="88">
        <v>27</v>
      </c>
      <c r="M28" s="83">
        <v>0.6</v>
      </c>
      <c r="N28" s="83"/>
      <c r="O28" s="83"/>
      <c r="P28" s="83"/>
      <c r="Q28" s="83"/>
      <c r="R28" s="83"/>
      <c r="S28" s="84">
        <v>0</v>
      </c>
      <c r="T28" s="83"/>
      <c r="U28" s="83"/>
      <c r="V28" s="83"/>
      <c r="W28" s="83"/>
      <c r="X28" s="83"/>
      <c r="Y28" s="85"/>
      <c r="Z28" s="83"/>
      <c r="AA28" s="83"/>
      <c r="AB28" s="89"/>
      <c r="AC28" s="83"/>
      <c r="AD28" s="83"/>
      <c r="AE28" s="83"/>
      <c r="AF28" s="83"/>
      <c r="AG28" s="83"/>
    </row>
    <row r="29" spans="1:33" x14ac:dyDescent="0.25">
      <c r="A29" s="86"/>
      <c r="B29" s="87"/>
      <c r="D29" s="118"/>
      <c r="E29" s="121"/>
      <c r="F29" s="118"/>
      <c r="G29" s="118"/>
      <c r="H29" s="119"/>
      <c r="I29" s="125"/>
      <c r="J29" s="119"/>
      <c r="K29" s="119"/>
      <c r="L29" s="88">
        <v>28</v>
      </c>
      <c r="M29" s="83">
        <v>0.6</v>
      </c>
      <c r="N29" s="83"/>
      <c r="O29" s="83"/>
      <c r="P29" s="83"/>
      <c r="Q29" s="83"/>
      <c r="R29" s="83"/>
      <c r="S29" s="84">
        <v>0</v>
      </c>
      <c r="T29" s="83"/>
      <c r="U29" s="83"/>
      <c r="V29" s="83"/>
      <c r="W29" s="83"/>
      <c r="X29" s="83"/>
      <c r="Y29" s="85"/>
      <c r="Z29" s="83"/>
      <c r="AA29" s="83"/>
      <c r="AB29" s="89"/>
      <c r="AC29" s="89"/>
      <c r="AD29" s="83"/>
      <c r="AE29" s="83"/>
      <c r="AF29" s="83"/>
      <c r="AG29" s="83"/>
    </row>
    <row r="30" spans="1:33" x14ac:dyDescent="0.25">
      <c r="A30" s="86"/>
      <c r="B30" s="87"/>
      <c r="D30" s="118"/>
      <c r="E30" s="121"/>
      <c r="F30" s="118"/>
      <c r="G30" s="118"/>
      <c r="H30" s="119"/>
      <c r="I30" s="125"/>
      <c r="J30" s="119"/>
      <c r="K30" s="119"/>
      <c r="L30" s="88">
        <v>29</v>
      </c>
      <c r="M30" s="83">
        <v>0.7</v>
      </c>
      <c r="N30" s="83"/>
      <c r="O30" s="83"/>
      <c r="P30" s="83"/>
      <c r="Q30" s="83"/>
      <c r="R30" s="83"/>
      <c r="S30" s="84">
        <v>0</v>
      </c>
      <c r="T30" s="83"/>
      <c r="U30" s="83"/>
      <c r="V30" s="83"/>
      <c r="W30" s="83"/>
      <c r="X30" s="83"/>
      <c r="Y30" s="85"/>
      <c r="Z30" s="83"/>
      <c r="AA30" s="83"/>
      <c r="AB30" s="89"/>
      <c r="AC30" s="89"/>
      <c r="AD30" s="83"/>
      <c r="AE30" s="83"/>
      <c r="AF30" s="83"/>
      <c r="AG30" s="83"/>
    </row>
    <row r="31" spans="1:33" x14ac:dyDescent="0.25">
      <c r="A31" s="86"/>
      <c r="B31" s="87"/>
      <c r="D31" s="118"/>
      <c r="E31" s="121"/>
      <c r="F31" s="118"/>
      <c r="G31" s="118"/>
      <c r="H31" s="119"/>
      <c r="I31" s="125"/>
      <c r="J31" s="119"/>
      <c r="K31" s="119"/>
      <c r="L31" s="88">
        <v>30</v>
      </c>
      <c r="M31" s="83">
        <v>0.84160148184076311</v>
      </c>
      <c r="N31" s="90">
        <v>0.5</v>
      </c>
      <c r="O31" s="83"/>
      <c r="P31" s="83"/>
      <c r="Q31" s="83"/>
      <c r="R31" s="83"/>
      <c r="S31" s="84">
        <v>0</v>
      </c>
      <c r="T31" s="83"/>
      <c r="U31" s="83"/>
      <c r="V31" s="83"/>
      <c r="W31" s="83"/>
      <c r="X31" s="83"/>
      <c r="Y31" s="85"/>
      <c r="Z31" s="83"/>
      <c r="AA31" s="83"/>
      <c r="AB31" s="89"/>
      <c r="AC31" s="91">
        <v>1.0179249123093477</v>
      </c>
      <c r="AD31" s="83"/>
      <c r="AE31" s="83"/>
      <c r="AF31" s="83"/>
      <c r="AG31" s="83"/>
    </row>
    <row r="32" spans="1:33" x14ac:dyDescent="0.25">
      <c r="A32" s="86"/>
      <c r="B32" s="87"/>
      <c r="L32" s="92">
        <v>31</v>
      </c>
      <c r="M32" s="83">
        <v>0.92829370295317559</v>
      </c>
      <c r="N32" s="90">
        <v>0.5</v>
      </c>
      <c r="O32" s="83"/>
      <c r="P32" s="83"/>
      <c r="Q32" s="83"/>
      <c r="R32" s="83"/>
      <c r="S32" s="84">
        <v>0</v>
      </c>
      <c r="T32" s="83"/>
      <c r="U32" s="83"/>
      <c r="V32" s="83"/>
      <c r="W32" s="83"/>
      <c r="X32" s="83"/>
      <c r="Y32" s="85"/>
      <c r="Z32" s="83"/>
      <c r="AA32" s="83"/>
      <c r="AB32" s="91"/>
      <c r="AC32" s="91">
        <v>1.1324445622501804</v>
      </c>
      <c r="AD32" s="83"/>
      <c r="AE32" s="83"/>
      <c r="AF32" s="83"/>
      <c r="AG32" s="83"/>
    </row>
    <row r="33" spans="1:34" x14ac:dyDescent="0.25">
      <c r="A33" s="86"/>
      <c r="B33" s="87"/>
      <c r="L33" s="92">
        <v>32</v>
      </c>
      <c r="M33" s="83">
        <v>1.0207335157615676</v>
      </c>
      <c r="N33" s="90">
        <v>0.6</v>
      </c>
      <c r="O33" s="83"/>
      <c r="P33" s="83">
        <v>0.7</v>
      </c>
      <c r="Q33" s="83"/>
      <c r="R33" s="83"/>
      <c r="S33" s="84">
        <v>0</v>
      </c>
      <c r="T33" s="83"/>
      <c r="U33" s="83"/>
      <c r="V33" s="83"/>
      <c r="W33" s="83"/>
      <c r="X33" s="83"/>
      <c r="Y33" s="85"/>
      <c r="Z33" s="83"/>
      <c r="AA33" s="83"/>
      <c r="AB33" s="91">
        <v>0.9583637611725635</v>
      </c>
      <c r="AC33" s="91">
        <v>1.2555905188210328</v>
      </c>
      <c r="AD33" s="83"/>
      <c r="AE33" s="83"/>
      <c r="AF33" s="83"/>
      <c r="AG33" s="83"/>
    </row>
    <row r="34" spans="1:34" x14ac:dyDescent="0.25">
      <c r="A34" s="86"/>
      <c r="B34" s="87"/>
      <c r="L34" s="92">
        <v>33</v>
      </c>
      <c r="M34" s="83">
        <v>1.1191044434123771</v>
      </c>
      <c r="N34" s="90">
        <v>0.7</v>
      </c>
      <c r="O34" s="83"/>
      <c r="P34" s="83">
        <v>0.8</v>
      </c>
      <c r="Q34" s="83"/>
      <c r="R34" s="83"/>
      <c r="S34" s="84">
        <v>0</v>
      </c>
      <c r="T34" s="83"/>
      <c r="U34" s="83"/>
      <c r="V34" s="83"/>
      <c r="W34" s="83"/>
      <c r="X34" s="83"/>
      <c r="Y34" s="85"/>
      <c r="Z34" s="83"/>
      <c r="AA34" s="83"/>
      <c r="AB34" s="91">
        <v>1.0570748008181827</v>
      </c>
      <c r="AC34" s="91">
        <v>1.37298560430521</v>
      </c>
      <c r="AD34" s="83"/>
      <c r="AE34" s="83"/>
      <c r="AF34" s="83"/>
      <c r="AG34" s="83"/>
    </row>
    <row r="35" spans="1:34" x14ac:dyDescent="0.25">
      <c r="A35" s="86"/>
      <c r="B35" s="87"/>
      <c r="L35" s="92">
        <v>34</v>
      </c>
      <c r="M35" s="83">
        <v>1.223589951691203</v>
      </c>
      <c r="N35" s="90">
        <v>0.7</v>
      </c>
      <c r="O35" s="83"/>
      <c r="P35" s="83">
        <v>0.9</v>
      </c>
      <c r="Q35" s="83"/>
      <c r="R35" s="83"/>
      <c r="S35" s="84">
        <v>0</v>
      </c>
      <c r="T35" s="83"/>
      <c r="U35" s="83"/>
      <c r="V35" s="83"/>
      <c r="W35" s="83"/>
      <c r="X35" s="83"/>
      <c r="Y35" s="85"/>
      <c r="Z35" s="83"/>
      <c r="AA35" s="83"/>
      <c r="AB35" s="91">
        <v>1.1557858404638</v>
      </c>
      <c r="AC35" s="91">
        <v>1.4918184075610501</v>
      </c>
      <c r="AD35" s="83"/>
      <c r="AE35" s="83"/>
      <c r="AF35" s="83"/>
      <c r="AG35" s="83"/>
    </row>
    <row r="36" spans="1:34" x14ac:dyDescent="0.25">
      <c r="A36" s="93"/>
      <c r="B36" s="94"/>
      <c r="L36" s="92">
        <v>35</v>
      </c>
      <c r="M36" s="83">
        <v>1.3343734507791951</v>
      </c>
      <c r="N36" s="90">
        <v>0.78195191700812661</v>
      </c>
      <c r="O36" s="83"/>
      <c r="P36" s="83">
        <v>0.9</v>
      </c>
      <c r="Q36" s="83"/>
      <c r="R36" s="83"/>
      <c r="S36" s="84">
        <v>0</v>
      </c>
      <c r="T36" s="83"/>
      <c r="U36" s="83"/>
      <c r="V36" s="83"/>
      <c r="W36" s="83"/>
      <c r="X36" s="83"/>
      <c r="Y36" s="85"/>
      <c r="Z36" s="83"/>
      <c r="AA36" s="83"/>
      <c r="AB36" s="91">
        <v>1.2544968801094201</v>
      </c>
      <c r="AC36" s="91">
        <v>1.6802960267515925</v>
      </c>
      <c r="AD36" s="83"/>
      <c r="AE36" s="83"/>
      <c r="AF36" s="83"/>
      <c r="AG36" s="83"/>
    </row>
    <row r="37" spans="1:34" x14ac:dyDescent="0.25">
      <c r="L37" s="92">
        <v>36</v>
      </c>
      <c r="M37" s="83">
        <v>1.4516382969056187</v>
      </c>
      <c r="N37" s="90">
        <v>0.85379096109371277</v>
      </c>
      <c r="O37" s="83"/>
      <c r="P37" s="83">
        <v>1</v>
      </c>
      <c r="Q37" s="90">
        <v>0.67361768653629417</v>
      </c>
      <c r="R37" s="83"/>
      <c r="S37" s="84">
        <v>0</v>
      </c>
      <c r="T37" s="83"/>
      <c r="U37" s="83"/>
      <c r="V37" s="83"/>
      <c r="W37" s="83"/>
      <c r="X37" s="83"/>
      <c r="Y37" s="85">
        <v>1.0020531845150356</v>
      </c>
      <c r="Z37" s="83"/>
      <c r="AA37" s="83"/>
      <c r="AB37" s="91">
        <v>1.35320791975504</v>
      </c>
      <c r="AC37" s="91">
        <v>1.841470550304364</v>
      </c>
      <c r="AD37" s="83"/>
      <c r="AE37" s="83"/>
      <c r="AF37" s="83"/>
      <c r="AG37" s="83"/>
    </row>
    <row r="38" spans="1:34" x14ac:dyDescent="0.25">
      <c r="L38" s="92">
        <v>37</v>
      </c>
      <c r="M38" s="83">
        <v>1.5755677939053345</v>
      </c>
      <c r="N38" s="90">
        <v>0.92998753892859376</v>
      </c>
      <c r="O38" s="83"/>
      <c r="P38" s="83">
        <v>1.1000000000000001</v>
      </c>
      <c r="Q38" s="90">
        <v>0.72583660243732817</v>
      </c>
      <c r="R38" s="83"/>
      <c r="S38" s="84">
        <v>0</v>
      </c>
      <c r="T38" s="83"/>
      <c r="U38" s="83"/>
      <c r="V38" s="83"/>
      <c r="W38" s="83"/>
      <c r="X38" s="83"/>
      <c r="Y38" s="85">
        <v>1.0678086576979404</v>
      </c>
      <c r="Z38" s="83"/>
      <c r="AA38" s="83"/>
      <c r="AB38" s="91">
        <v>1.4519189594006601</v>
      </c>
      <c r="AC38" s="89">
        <v>2.0136313066530893</v>
      </c>
      <c r="AD38" s="83"/>
      <c r="AE38" s="83"/>
      <c r="AF38" s="83"/>
      <c r="AG38" s="83"/>
    </row>
    <row r="39" spans="1:34" x14ac:dyDescent="0.25">
      <c r="L39" s="92">
        <v>38</v>
      </c>
      <c r="M39" s="83">
        <v>1.7063451946893589</v>
      </c>
      <c r="N39" s="90">
        <v>1.0106774402874563</v>
      </c>
      <c r="O39" s="83"/>
      <c r="P39" s="83">
        <v>1.2</v>
      </c>
      <c r="Q39" s="90">
        <v>0.78054773475090289</v>
      </c>
      <c r="R39" s="83">
        <v>0.73085121819665233</v>
      </c>
      <c r="S39" s="84">
        <v>0</v>
      </c>
      <c r="T39" s="83"/>
      <c r="U39" s="83"/>
      <c r="V39" s="83"/>
      <c r="W39" s="83"/>
      <c r="X39" s="83"/>
      <c r="Y39" s="85">
        <v>1.13356413088085</v>
      </c>
      <c r="Z39" s="83"/>
      <c r="AA39" s="83"/>
      <c r="AB39" s="91">
        <v>1.6569162395592609</v>
      </c>
      <c r="AC39" s="89">
        <v>2.196013161956913</v>
      </c>
      <c r="AD39" s="83">
        <v>0.96283669591443344</v>
      </c>
      <c r="AE39" s="83"/>
      <c r="AF39" s="83"/>
      <c r="AG39" s="83"/>
    </row>
    <row r="40" spans="1:34" x14ac:dyDescent="0.25">
      <c r="L40" s="92">
        <v>39</v>
      </c>
      <c r="M40" s="83">
        <v>1.8441537026354167</v>
      </c>
      <c r="N40" s="90">
        <v>1.0959968961571405</v>
      </c>
      <c r="O40" s="83"/>
      <c r="P40" s="83">
        <v>1.3</v>
      </c>
      <c r="Q40" s="90">
        <v>0.83779973962459342</v>
      </c>
      <c r="R40" s="83">
        <v>0.78967185252728678</v>
      </c>
      <c r="S40" s="84">
        <v>0</v>
      </c>
      <c r="T40" s="83"/>
      <c r="U40" s="83"/>
      <c r="V40" s="83"/>
      <c r="W40" s="83"/>
      <c r="X40" s="83"/>
      <c r="Y40" s="85">
        <v>1.1993196040637499</v>
      </c>
      <c r="Z40" s="83"/>
      <c r="AA40" s="83"/>
      <c r="AB40" s="91">
        <v>1.7998651116789368</v>
      </c>
      <c r="AC40" s="89">
        <v>2.3895259969281231</v>
      </c>
      <c r="AD40" s="83">
        <v>1.0424833582472035</v>
      </c>
      <c r="AE40" s="83"/>
      <c r="AF40" s="83"/>
      <c r="AG40" s="83"/>
    </row>
    <row r="41" spans="1:34" x14ac:dyDescent="0.25">
      <c r="L41" s="92">
        <v>40</v>
      </c>
      <c r="M41" s="83">
        <v>1.9891764729049572</v>
      </c>
      <c r="N41" s="90">
        <v>1.1860825684982979</v>
      </c>
      <c r="O41" s="90">
        <v>0.65065738082095648</v>
      </c>
      <c r="P41" s="83">
        <v>1.4</v>
      </c>
      <c r="Q41" s="90">
        <v>0.89764092226275449</v>
      </c>
      <c r="R41" s="83">
        <v>0.85155591170439615</v>
      </c>
      <c r="S41" s="84">
        <v>0</v>
      </c>
      <c r="T41" s="83"/>
      <c r="U41" s="83"/>
      <c r="V41" s="83"/>
      <c r="W41" s="83"/>
      <c r="X41" s="83"/>
      <c r="Y41" s="85">
        <v>1.2650750772466499</v>
      </c>
      <c r="Z41" s="83"/>
      <c r="AA41" s="83"/>
      <c r="AB41" s="89">
        <v>1.9505771499820659</v>
      </c>
      <c r="AC41" s="89">
        <v>2.5945375066786482</v>
      </c>
      <c r="AD41" s="83">
        <v>1.1273309937662199</v>
      </c>
      <c r="AE41" s="83"/>
      <c r="AF41" s="83"/>
      <c r="AG41" s="83"/>
      <c r="AH41" s="95">
        <v>0.98692060790394864</v>
      </c>
    </row>
    <row r="42" spans="1:34" x14ac:dyDescent="0.25">
      <c r="L42" s="92">
        <v>41</v>
      </c>
      <c r="M42" s="83">
        <v>2.1415966136922098</v>
      </c>
      <c r="N42" s="90">
        <v>1.2810715405016699</v>
      </c>
      <c r="O42" s="90">
        <v>0.7013792469278527</v>
      </c>
      <c r="P42" s="83">
        <v>1.5</v>
      </c>
      <c r="Q42" s="90">
        <v>0.96011924836471196</v>
      </c>
      <c r="R42" s="83">
        <v>0.91658035661013892</v>
      </c>
      <c r="S42" s="84">
        <v>0</v>
      </c>
      <c r="T42" s="83"/>
      <c r="U42" s="83"/>
      <c r="V42" s="83"/>
      <c r="W42" s="83"/>
      <c r="X42" s="83"/>
      <c r="Y42" s="85">
        <v>1.3308305504295601</v>
      </c>
      <c r="Z42" s="83"/>
      <c r="AA42" s="83"/>
      <c r="AB42" s="89">
        <v>2.1102279331570508</v>
      </c>
      <c r="AC42" s="89">
        <v>2.8114177627218773</v>
      </c>
      <c r="AD42" s="83">
        <v>1.22340127656718</v>
      </c>
      <c r="AE42" s="83"/>
      <c r="AF42" s="83"/>
      <c r="AG42" s="83"/>
      <c r="AH42" s="95">
        <v>1.0649112053471086</v>
      </c>
    </row>
    <row r="43" spans="1:34" x14ac:dyDescent="0.25">
      <c r="L43" s="92">
        <v>42</v>
      </c>
      <c r="M43" s="83">
        <v>2.3015971874104704</v>
      </c>
      <c r="N43" s="90">
        <v>1.3811013073032938</v>
      </c>
      <c r="O43" s="90">
        <v>0.75468866955363878</v>
      </c>
      <c r="P43" s="83">
        <v>1.6</v>
      </c>
      <c r="Q43" s="90">
        <v>1.0252823549142145</v>
      </c>
      <c r="R43" s="89">
        <v>0.98485919601375049</v>
      </c>
      <c r="S43" s="84">
        <v>0</v>
      </c>
      <c r="T43" s="83"/>
      <c r="U43" s="83"/>
      <c r="V43" s="83"/>
      <c r="W43" s="83"/>
      <c r="X43" s="83"/>
      <c r="Y43" s="85">
        <v>1.3965860236124601</v>
      </c>
      <c r="Z43" s="83"/>
      <c r="AA43" s="83"/>
      <c r="AB43" s="89">
        <v>2.278621753660143</v>
      </c>
      <c r="AC43" s="89">
        <v>3.0405391683287388</v>
      </c>
      <c r="AD43" s="83">
        <v>1.3194715593681501</v>
      </c>
      <c r="AE43" s="83"/>
      <c r="AF43" s="83"/>
      <c r="AG43" s="83"/>
      <c r="AH43" s="95">
        <v>1.1469607761111678</v>
      </c>
    </row>
    <row r="44" spans="1:34" x14ac:dyDescent="0.25">
      <c r="L44" s="92">
        <v>43</v>
      </c>
      <c r="M44" s="83">
        <v>2.4693612118201735</v>
      </c>
      <c r="N44" s="90">
        <v>1.4863097671263656</v>
      </c>
      <c r="O44" s="90">
        <v>0.81065131579125005</v>
      </c>
      <c r="P44" s="83">
        <v>1.7</v>
      </c>
      <c r="Q44" s="90">
        <v>1.0931775603718614</v>
      </c>
      <c r="R44" s="89">
        <v>1.0563972370993107</v>
      </c>
      <c r="S44" s="84">
        <v>0</v>
      </c>
      <c r="T44" s="83"/>
      <c r="U44" s="83"/>
      <c r="V44" s="83"/>
      <c r="W44" s="83"/>
      <c r="X44" s="83"/>
      <c r="Y44" s="85">
        <v>1.4623414967953801</v>
      </c>
      <c r="Z44" s="83"/>
      <c r="AA44" s="83"/>
      <c r="AB44" s="89">
        <v>2.4560120851251477</v>
      </c>
      <c r="AC44" s="89">
        <v>3.2822764157950286</v>
      </c>
      <c r="AD44" s="83">
        <v>1.4155418421691099</v>
      </c>
      <c r="AE44" s="83"/>
      <c r="AF44" s="83"/>
      <c r="AG44" s="83"/>
      <c r="AH44" s="95">
        <v>1.2331763578620019</v>
      </c>
    </row>
    <row r="45" spans="1:34" x14ac:dyDescent="0.25">
      <c r="L45" s="92">
        <v>44</v>
      </c>
      <c r="M45" s="83">
        <v>2.645071661103005</v>
      </c>
      <c r="N45" s="90">
        <v>1.5968352128203627</v>
      </c>
      <c r="O45" s="90">
        <v>0.86933291531496948</v>
      </c>
      <c r="P45" s="83">
        <v>1.8</v>
      </c>
      <c r="Q45" s="90">
        <v>1.163851874316888</v>
      </c>
      <c r="R45" s="89">
        <v>1.1313063764820284</v>
      </c>
      <c r="S45" s="84">
        <v>0</v>
      </c>
      <c r="T45" s="96">
        <v>0.96954810005411896</v>
      </c>
      <c r="U45" s="97">
        <v>0.96756273366524093</v>
      </c>
      <c r="V45" s="98"/>
      <c r="W45" s="83"/>
      <c r="X45" s="83"/>
      <c r="Y45" s="85">
        <v>1.5960750382287523</v>
      </c>
      <c r="Z45" s="83"/>
      <c r="AA45" s="83"/>
      <c r="AB45" s="89">
        <v>2.6426535263846413</v>
      </c>
      <c r="AC45" s="89">
        <v>3.5370064454942494</v>
      </c>
      <c r="AD45" s="83">
        <v>1.5078594343980689</v>
      </c>
      <c r="AE45" s="83"/>
      <c r="AF45" s="83"/>
      <c r="AG45" s="83"/>
      <c r="AH45" s="95">
        <v>1.3236651927759671</v>
      </c>
    </row>
    <row r="46" spans="1:34" x14ac:dyDescent="0.25">
      <c r="L46" s="92">
        <v>45</v>
      </c>
      <c r="M46" s="83">
        <v>2.8289114668857231</v>
      </c>
      <c r="N46" s="90">
        <v>1.7128163237708323</v>
      </c>
      <c r="O46" s="90">
        <v>0.93079925898212745</v>
      </c>
      <c r="P46" s="83">
        <v>1.9</v>
      </c>
      <c r="Q46" s="90">
        <v>1.2373520065801846</v>
      </c>
      <c r="R46" s="89">
        <v>1.2096634262531789</v>
      </c>
      <c r="S46" s="84">
        <v>0</v>
      </c>
      <c r="T46" s="96">
        <v>1.0404588115193016</v>
      </c>
      <c r="U46" s="97">
        <v>1.0376029154315309</v>
      </c>
      <c r="V46" s="98"/>
      <c r="W46" s="83"/>
      <c r="X46" s="83"/>
      <c r="Y46" s="85">
        <v>1.6844898674951601</v>
      </c>
      <c r="Z46" s="83"/>
      <c r="AA46" s="83"/>
      <c r="AB46" s="89">
        <v>2.8388017801161247</v>
      </c>
      <c r="AC46" s="89">
        <v>3.8051084066017697</v>
      </c>
      <c r="AD46" s="83">
        <v>1.6151877889150623</v>
      </c>
      <c r="AE46" s="83"/>
      <c r="AF46" s="83"/>
      <c r="AG46" s="83"/>
      <c r="AH46" s="95">
        <v>1.4185347231594283</v>
      </c>
    </row>
    <row r="47" spans="1:34" x14ac:dyDescent="0.25">
      <c r="L47" s="92">
        <v>46</v>
      </c>
      <c r="M47" s="83">
        <v>3.0210635192172193</v>
      </c>
      <c r="N47" s="90">
        <v>1.8343921581554752</v>
      </c>
      <c r="O47" s="90">
        <v>0.99511619749711522</v>
      </c>
      <c r="P47" s="83">
        <v>2.1</v>
      </c>
      <c r="Q47" s="90">
        <v>1.3137243759063155</v>
      </c>
      <c r="R47" s="89">
        <v>1.2915451635912789</v>
      </c>
      <c r="S47" s="84">
        <v>0</v>
      </c>
      <c r="T47" s="96">
        <v>1.1148248033192643</v>
      </c>
      <c r="U47" s="97">
        <v>1.1110052251914095</v>
      </c>
      <c r="V47" s="98"/>
      <c r="W47" s="83"/>
      <c r="X47" s="83"/>
      <c r="Y47" s="85">
        <v>1.7842343748033</v>
      </c>
      <c r="Z47" s="83"/>
      <c r="AA47" s="91"/>
      <c r="AB47" s="89">
        <v>3.0447136323708341</v>
      </c>
      <c r="AC47" s="89">
        <v>4.0869636193850765</v>
      </c>
      <c r="AD47" s="83">
        <v>1.7</v>
      </c>
      <c r="AE47" s="83"/>
      <c r="AF47" s="83"/>
      <c r="AG47" s="83"/>
      <c r="AH47" s="95">
        <v>1.5178925872596762</v>
      </c>
    </row>
    <row r="48" spans="1:34" x14ac:dyDescent="0.25">
      <c r="L48" s="92">
        <v>47</v>
      </c>
      <c r="M48" s="83">
        <v>3.2217106675019358</v>
      </c>
      <c r="N48" s="90">
        <v>1.961702145524401</v>
      </c>
      <c r="O48" s="90">
        <v>1.0623496401336647</v>
      </c>
      <c r="P48" s="83">
        <v>2.2000000000000002</v>
      </c>
      <c r="Q48" s="90">
        <v>1.3930151181787345</v>
      </c>
      <c r="R48" s="89">
        <v>1.3770283315535392</v>
      </c>
      <c r="S48" s="84">
        <v>0</v>
      </c>
      <c r="T48" s="96">
        <v>1.1927338204640574</v>
      </c>
      <c r="U48" s="97">
        <v>1.1878526872965085</v>
      </c>
      <c r="V48" s="98"/>
      <c r="W48" s="83"/>
      <c r="X48" s="83"/>
      <c r="Y48" s="85">
        <v>1.88397888211145</v>
      </c>
      <c r="Z48" s="83"/>
      <c r="AA48" s="91"/>
      <c r="AB48" s="89">
        <v>3.2606469329299514</v>
      </c>
      <c r="AC48" s="89">
        <v>4.3829555389644534</v>
      </c>
      <c r="AD48" s="83">
        <v>1.8</v>
      </c>
      <c r="AE48" s="83"/>
      <c r="AF48" s="83"/>
      <c r="AG48" s="83"/>
      <c r="AH48" s="95">
        <v>1.6218466152548334</v>
      </c>
    </row>
    <row r="49" spans="12:34" x14ac:dyDescent="0.25">
      <c r="L49" s="92">
        <v>48</v>
      </c>
      <c r="M49" s="83">
        <v>3.4310357213924383</v>
      </c>
      <c r="N49" s="90">
        <v>2.0948860796841262</v>
      </c>
      <c r="O49" s="90">
        <v>1.1325655535116195</v>
      </c>
      <c r="P49" s="83">
        <v>2.4</v>
      </c>
      <c r="Q49" s="90">
        <v>1.4752700942392243</v>
      </c>
      <c r="R49" s="89">
        <v>1.466189639832536</v>
      </c>
      <c r="S49" s="84">
        <v>0</v>
      </c>
      <c r="T49" s="96">
        <v>1.27427387734917</v>
      </c>
      <c r="U49" s="97">
        <v>1.2682285247078364</v>
      </c>
      <c r="V49" s="98"/>
      <c r="W49" s="83"/>
      <c r="X49" s="83"/>
      <c r="Y49" s="85">
        <v>1.9530418406882668</v>
      </c>
      <c r="Z49" s="83"/>
      <c r="AA49" s="91"/>
      <c r="AB49" s="89">
        <v>3.4868605764373153</v>
      </c>
      <c r="AC49" s="89">
        <v>4.693469720455882</v>
      </c>
      <c r="AD49" s="83">
        <v>2</v>
      </c>
      <c r="AE49" s="83">
        <v>0.96047262402246203</v>
      </c>
      <c r="AF49" s="83"/>
      <c r="AG49" s="83"/>
      <c r="AH49" s="95">
        <v>1.730504825411352</v>
      </c>
    </row>
    <row r="50" spans="12:34" x14ac:dyDescent="0.25">
      <c r="L50" s="92">
        <v>49</v>
      </c>
      <c r="M50" s="83"/>
      <c r="N50" s="90">
        <v>2.2340841118667045</v>
      </c>
      <c r="O50" s="90">
        <v>1.2058299604247467</v>
      </c>
      <c r="P50" s="83">
        <v>2.5</v>
      </c>
      <c r="Q50" s="90">
        <v>1.5605348973297766</v>
      </c>
      <c r="R50" s="89">
        <v>1.5591057654803746</v>
      </c>
      <c r="S50" s="84">
        <v>0</v>
      </c>
      <c r="T50" s="96">
        <v>1.3595332528231456</v>
      </c>
      <c r="U50" s="97">
        <v>1.3522161552289087</v>
      </c>
      <c r="V50" s="98"/>
      <c r="W50" s="83"/>
      <c r="X50" s="83"/>
      <c r="Y50" s="85">
        <v>2.0487271542659391</v>
      </c>
      <c r="Z50" s="83"/>
      <c r="AA50" s="91"/>
      <c r="AB50" s="89">
        <v>3.7236144842621717</v>
      </c>
      <c r="AC50" s="89">
        <v>5.0188937854147593</v>
      </c>
      <c r="AD50" s="83">
        <v>2.1</v>
      </c>
      <c r="AE50" s="83">
        <v>1.0285084370533399</v>
      </c>
      <c r="AF50" s="83"/>
      <c r="AG50" s="83"/>
      <c r="AH50" s="95">
        <v>1.8439754203986314</v>
      </c>
    </row>
    <row r="51" spans="12:34" x14ac:dyDescent="0.25">
      <c r="L51" s="92">
        <v>50</v>
      </c>
      <c r="M51" s="83"/>
      <c r="N51" s="90">
        <v>2.3794367441668629</v>
      </c>
      <c r="O51" s="90">
        <v>1.2822089387164712</v>
      </c>
      <c r="P51" s="83">
        <v>2.7</v>
      </c>
      <c r="Q51" s="90">
        <v>1.6488548601825748</v>
      </c>
      <c r="R51" s="89">
        <v>1.6558533536023574</v>
      </c>
      <c r="S51" s="84">
        <v>0</v>
      </c>
      <c r="T51" s="96">
        <v>1.448600485446631</v>
      </c>
      <c r="U51" s="97">
        <v>1.4398991878874441</v>
      </c>
      <c r="V51" s="98"/>
      <c r="W51" s="83"/>
      <c r="X51" s="83"/>
      <c r="Y51" s="85">
        <v>2.1470246131137483</v>
      </c>
      <c r="Z51" s="83"/>
      <c r="AA51" s="91">
        <v>0.9962499999622908</v>
      </c>
      <c r="AB51" s="89">
        <v>3.9711695870489296</v>
      </c>
      <c r="AC51" s="89">
        <v>5.3596173895061625</v>
      </c>
      <c r="AD51" s="83">
        <v>2.2000000000000002</v>
      </c>
      <c r="AE51" s="83">
        <v>1.0965442500842153</v>
      </c>
      <c r="AF51" s="83">
        <v>1</v>
      </c>
      <c r="AG51" s="83"/>
      <c r="AH51" s="95">
        <v>1.9623667837513012</v>
      </c>
    </row>
    <row r="52" spans="12:34" x14ac:dyDescent="0.25">
      <c r="L52" s="92">
        <v>51</v>
      </c>
      <c r="M52" s="83"/>
      <c r="N52" s="90">
        <v>2.531084823231363</v>
      </c>
      <c r="O52" s="90">
        <v>1.3617686202006156</v>
      </c>
      <c r="P52" s="83">
        <v>2.8</v>
      </c>
      <c r="Q52" s="90">
        <v>1.7402750617816245</v>
      </c>
      <c r="R52" s="89">
        <v>1.7565090180220257</v>
      </c>
      <c r="S52" s="84">
        <v>0</v>
      </c>
      <c r="T52" s="96">
        <v>1.541564368931599</v>
      </c>
      <c r="U52" s="97">
        <v>1.5313614194568337</v>
      </c>
      <c r="V52" s="98"/>
      <c r="W52" s="83"/>
      <c r="X52" s="83"/>
      <c r="Y52" s="85">
        <v>2.2435806417814699</v>
      </c>
      <c r="Z52" s="83"/>
      <c r="AA52" s="91">
        <v>1.0572284699599828</v>
      </c>
      <c r="AB52" s="89">
        <v>4.2297878079145406</v>
      </c>
      <c r="AC52" s="89">
        <v>5.7160321913322862</v>
      </c>
      <c r="AD52" s="83">
        <v>2.4</v>
      </c>
      <c r="AE52" s="83">
        <v>1.164580063115092</v>
      </c>
      <c r="AF52" s="83">
        <v>1.1000000000000001</v>
      </c>
      <c r="AG52" s="83"/>
      <c r="AH52" s="95">
        <v>2.0857874764702236</v>
      </c>
    </row>
    <row r="53" spans="12:34" x14ac:dyDescent="0.25">
      <c r="L53" s="92">
        <v>52</v>
      </c>
      <c r="M53" s="83"/>
      <c r="N53" s="90">
        <v>2.689169534186016</v>
      </c>
      <c r="O53" s="90">
        <v>1.4445751896244685</v>
      </c>
      <c r="P53" s="83">
        <v>3</v>
      </c>
      <c r="Q53" s="90">
        <v>1.8348403338174262</v>
      </c>
      <c r="R53" s="89">
        <v>1.8611493419193903</v>
      </c>
      <c r="S53" s="84">
        <v>0</v>
      </c>
      <c r="T53" s="96">
        <v>1.6385139477504551</v>
      </c>
      <c r="U53" s="97">
        <v>1.6266868311093177</v>
      </c>
      <c r="V53" s="99"/>
      <c r="W53" s="83"/>
      <c r="X53" s="83"/>
      <c r="Y53" s="85">
        <v>2.3405720279942099</v>
      </c>
      <c r="Z53" s="83"/>
      <c r="AA53" s="91">
        <v>1.1206457599575843</v>
      </c>
      <c r="AB53" s="89">
        <v>4.4997320462566774</v>
      </c>
      <c r="AC53" s="89">
        <v>6.0885318223533158</v>
      </c>
      <c r="AD53" s="83">
        <v>2.5</v>
      </c>
      <c r="AE53" s="83">
        <v>1.22660978571669</v>
      </c>
      <c r="AF53" s="83">
        <v>1.1000000000000001</v>
      </c>
      <c r="AG53" s="83"/>
      <c r="AH53" s="95">
        <v>2.2143462337541862</v>
      </c>
    </row>
    <row r="54" spans="12:34" x14ac:dyDescent="0.25">
      <c r="L54" s="92">
        <v>53</v>
      </c>
      <c r="M54" s="83"/>
      <c r="N54" s="90">
        <v>2.8538323947868873</v>
      </c>
      <c r="O54" s="90">
        <v>1.5306948836717362</v>
      </c>
      <c r="P54" s="83">
        <v>3.1</v>
      </c>
      <c r="Q54" s="90">
        <v>1.9325952668543431</v>
      </c>
      <c r="R54" s="89">
        <v>1.96985087844381</v>
      </c>
      <c r="S54" s="84">
        <v>0</v>
      </c>
      <c r="T54" s="96">
        <v>1.7395385129054934</v>
      </c>
      <c r="U54" s="97">
        <v>1.72595958519338</v>
      </c>
      <c r="V54" s="99">
        <v>1.0148950564277199</v>
      </c>
      <c r="W54" s="83"/>
      <c r="X54" s="83"/>
      <c r="Y54" s="85">
        <v>2.4577579937157839</v>
      </c>
      <c r="Z54" s="83"/>
      <c r="AA54" s="91">
        <v>1.1865496899550885</v>
      </c>
      <c r="AB54" s="89">
        <v>4.7812661621393593</v>
      </c>
      <c r="AC54" s="89">
        <v>6.4775118578426891</v>
      </c>
      <c r="AD54" s="83">
        <v>2.7</v>
      </c>
      <c r="AE54" s="83">
        <v>1.30609105106899</v>
      </c>
      <c r="AF54" s="83">
        <v>1.2</v>
      </c>
      <c r="AG54" s="83"/>
      <c r="AH54" s="95">
        <v>2.3481519618547839</v>
      </c>
    </row>
    <row r="55" spans="12:34" x14ac:dyDescent="0.25">
      <c r="L55" s="92">
        <v>54</v>
      </c>
      <c r="M55" s="83"/>
      <c r="N55" s="90">
        <v>3.0252152497833507</v>
      </c>
      <c r="O55" s="90">
        <v>1.6201939900031344</v>
      </c>
      <c r="P55" s="83">
        <v>3.3</v>
      </c>
      <c r="Q55" s="90">
        <v>2.0335842162288462</v>
      </c>
      <c r="R55" s="89">
        <v>2.0826901513031286</v>
      </c>
      <c r="S55" s="84">
        <v>0</v>
      </c>
      <c r="T55" s="96">
        <v>1.844727597849841</v>
      </c>
      <c r="U55" s="97">
        <v>1.8292640221284293</v>
      </c>
      <c r="V55" s="99">
        <v>1.1726033638756801</v>
      </c>
      <c r="W55" s="83"/>
      <c r="X55" s="83"/>
      <c r="Y55" s="85">
        <v>2.5666710516975502</v>
      </c>
      <c r="Z55" s="83"/>
      <c r="AA55" s="91">
        <v>1.2549880799524988</v>
      </c>
      <c r="AB55" s="89">
        <v>5.0746549612241649</v>
      </c>
      <c r="AC55" s="89">
        <v>6.8833697888220655</v>
      </c>
      <c r="AD55" s="83">
        <v>2.8</v>
      </c>
      <c r="AE55" s="83">
        <v>1.3855723164212828</v>
      </c>
      <c r="AF55" s="83">
        <v>1.3</v>
      </c>
      <c r="AG55" s="83"/>
      <c r="AH55" s="95">
        <v>2.4873137350475276</v>
      </c>
    </row>
    <row r="56" spans="12:34" x14ac:dyDescent="0.25">
      <c r="L56" s="92">
        <v>55</v>
      </c>
      <c r="M56" s="83"/>
      <c r="N56" s="90">
        <v>3.2034602654812865</v>
      </c>
      <c r="O56" s="90">
        <v>1.7131388463324435</v>
      </c>
      <c r="P56" s="83">
        <v>3.5</v>
      </c>
      <c r="Q56" s="90">
        <v>2.1378513076950187</v>
      </c>
      <c r="R56" s="89">
        <v>2.1997436553302454</v>
      </c>
      <c r="S56" s="84">
        <v>0</v>
      </c>
      <c r="T56" s="96">
        <v>1.9541709745517371</v>
      </c>
      <c r="U56" s="97">
        <v>1.936684657410406</v>
      </c>
      <c r="V56" s="99">
        <v>1.33031167132363</v>
      </c>
      <c r="W56" s="83"/>
      <c r="X56" s="83"/>
      <c r="Y56" s="85">
        <v>2.67558410967932</v>
      </c>
      <c r="Z56" s="83"/>
      <c r="AA56" s="91">
        <v>1.3260087499498099</v>
      </c>
      <c r="AB56" s="89">
        <v>5.3801641802185669</v>
      </c>
      <c r="AC56" s="89">
        <v>7.3065049949244711</v>
      </c>
      <c r="AD56" s="83">
        <v>3</v>
      </c>
      <c r="AE56" s="83">
        <v>1.4650535817735786</v>
      </c>
      <c r="AF56" s="83">
        <v>1.3</v>
      </c>
      <c r="AG56" s="83"/>
      <c r="AH56" s="95">
        <v>2.6319407927128085</v>
      </c>
    </row>
    <row r="57" spans="12:34" x14ac:dyDescent="0.25">
      <c r="L57" s="92">
        <v>56</v>
      </c>
      <c r="M57" s="83"/>
      <c r="N57" s="90">
        <v>3.3887099244959722</v>
      </c>
      <c r="O57" s="90">
        <v>1.8095958395361569</v>
      </c>
      <c r="P57" s="83">
        <v>3.7</v>
      </c>
      <c r="Q57" s="90">
        <v>2.2454404428328667</v>
      </c>
      <c r="R57" s="89">
        <v>2.3210878570286431</v>
      </c>
      <c r="S57" s="84">
        <v>0</v>
      </c>
      <c r="T57" s="96">
        <v>2.067958649694503</v>
      </c>
      <c r="U57" s="97">
        <v>2.0483061787223256</v>
      </c>
      <c r="V57" s="99">
        <v>1.48801997877159</v>
      </c>
      <c r="W57" s="83"/>
      <c r="X57" s="83"/>
      <c r="Y57" s="85">
        <v>2.7844971676610801</v>
      </c>
      <c r="Z57" s="83"/>
      <c r="AA57" s="91">
        <v>1.3996595199470241</v>
      </c>
      <c r="AB57" s="89">
        <v>5.6980604728138902</v>
      </c>
      <c r="AC57" s="89">
        <v>7.7473187181390859</v>
      </c>
      <c r="AD57" s="83">
        <v>3.2</v>
      </c>
      <c r="AE57" s="83">
        <v>1.5</v>
      </c>
      <c r="AF57" s="83">
        <v>1.4</v>
      </c>
      <c r="AG57" s="83"/>
      <c r="AH57" s="95">
        <v>2.7821425365207726</v>
      </c>
    </row>
    <row r="58" spans="12:34" x14ac:dyDescent="0.25">
      <c r="L58" s="92">
        <v>57</v>
      </c>
      <c r="M58" s="83"/>
      <c r="N58" s="90">
        <v>3.581107020684458</v>
      </c>
      <c r="O58" s="90">
        <v>1.9096314047948511</v>
      </c>
      <c r="P58" s="83">
        <v>3.9</v>
      </c>
      <c r="Q58" s="90">
        <v>2.3563953042332906</v>
      </c>
      <c r="R58" s="89">
        <v>2.4467991950977321</v>
      </c>
      <c r="S58" s="84">
        <v>0</v>
      </c>
      <c r="T58" s="96">
        <v>2.1861808610051972</v>
      </c>
      <c r="U58" s="97">
        <v>2.1642134431442326</v>
      </c>
      <c r="V58" s="99">
        <v>1.6457282862195499</v>
      </c>
      <c r="W58" s="83"/>
      <c r="X58" s="83"/>
      <c r="Y58" s="85">
        <v>2.9096408360866985</v>
      </c>
      <c r="Z58" s="83"/>
      <c r="AA58" s="91">
        <v>1.475988209944135</v>
      </c>
      <c r="AB58" s="89">
        <v>6.0286113960881327</v>
      </c>
      <c r="AC58" s="89">
        <v>8.2062140373926002</v>
      </c>
      <c r="AD58" s="83">
        <v>3.3</v>
      </c>
      <c r="AE58" s="83">
        <v>1.6</v>
      </c>
      <c r="AF58" s="83">
        <v>1.5</v>
      </c>
      <c r="AG58" s="83"/>
      <c r="AH58" s="95">
        <v>2.9380285277144935</v>
      </c>
    </row>
    <row r="59" spans="12:34" x14ac:dyDescent="0.25">
      <c r="L59" s="92">
        <v>58</v>
      </c>
      <c r="M59" s="83"/>
      <c r="N59" s="90">
        <v>3.7807946542483384</v>
      </c>
      <c r="O59" s="90">
        <v>2.013312024764649</v>
      </c>
      <c r="P59" s="83">
        <v>4.0999999999999996</v>
      </c>
      <c r="Q59" s="90">
        <v>2.4707593604729277</v>
      </c>
      <c r="R59" s="89">
        <v>2.5769540809392919</v>
      </c>
      <c r="S59" s="84">
        <v>0</v>
      </c>
      <c r="T59" s="96">
        <v>2.3089280737053062</v>
      </c>
      <c r="U59" s="97">
        <v>2.2844914744574982</v>
      </c>
      <c r="V59" s="99">
        <v>1.8034365936675001</v>
      </c>
      <c r="W59" s="83"/>
      <c r="X59" s="83"/>
      <c r="Y59" s="85">
        <v>3.01855389406846</v>
      </c>
      <c r="Z59" s="83"/>
      <c r="AA59" s="91">
        <v>1.5550426399411412</v>
      </c>
      <c r="AB59" s="89">
        <v>6.3720853973500287</v>
      </c>
      <c r="AC59" s="89">
        <v>8.6835958439267262</v>
      </c>
      <c r="AD59" s="83">
        <v>3.5</v>
      </c>
      <c r="AE59" s="83">
        <v>1.7</v>
      </c>
      <c r="AF59" s="83">
        <v>1.6</v>
      </c>
      <c r="AG59" s="83"/>
      <c r="AH59" s="95">
        <v>3.0997084844864995</v>
      </c>
    </row>
    <row r="60" spans="12:34" x14ac:dyDescent="0.25">
      <c r="L60" s="92">
        <v>59</v>
      </c>
      <c r="M60" s="83"/>
      <c r="N60" s="90">
        <v>3.9879162269984056</v>
      </c>
      <c r="O60" s="90">
        <v>2.1207042287772051</v>
      </c>
      <c r="P60" s="83">
        <v>4.3</v>
      </c>
      <c r="Q60" s="90">
        <v>2.5885758708908639</v>
      </c>
      <c r="R60" s="89">
        <v>2.7116288991460307</v>
      </c>
      <c r="S60" s="84">
        <v>0</v>
      </c>
      <c r="T60" s="96">
        <v>2.4362909770773946</v>
      </c>
      <c r="U60" s="97">
        <v>2.4092254605385794</v>
      </c>
      <c r="V60" s="99">
        <v>1.96114490111546</v>
      </c>
      <c r="W60" s="83"/>
      <c r="X60" s="83"/>
      <c r="Y60" s="85">
        <v>3.1323361351833801</v>
      </c>
      <c r="Z60" s="83"/>
      <c r="AA60" s="91">
        <v>1.6368706299380464</v>
      </c>
      <c r="AB60" s="89">
        <v>6.7287518014027228</v>
      </c>
      <c r="AC60" s="89">
        <v>9.1798708174329189</v>
      </c>
      <c r="AD60" s="83">
        <v>3.7</v>
      </c>
      <c r="AE60" s="83">
        <v>1.8</v>
      </c>
      <c r="AF60" s="83">
        <v>1.7</v>
      </c>
      <c r="AG60" s="83"/>
      <c r="AH60" s="95">
        <v>3.2672922794436374</v>
      </c>
    </row>
    <row r="61" spans="12:34" x14ac:dyDescent="0.25">
      <c r="L61" s="92">
        <v>60</v>
      </c>
      <c r="M61" s="83"/>
      <c r="N61" s="90">
        <v>4.2026154377727325</v>
      </c>
      <c r="O61" s="90">
        <v>2.2318745920667022</v>
      </c>
      <c r="P61" s="83">
        <v>4.5</v>
      </c>
      <c r="Q61" s="90">
        <v>2.7098878901783348</v>
      </c>
      <c r="R61" s="89">
        <v>2.8509000079730331</v>
      </c>
      <c r="S61" s="84">
        <v>0</v>
      </c>
      <c r="T61" s="96">
        <v>2.5683604811419283</v>
      </c>
      <c r="U61" s="97">
        <v>2.5385007508378084</v>
      </c>
      <c r="V61" s="99">
        <v>2.11885320856342</v>
      </c>
      <c r="W61" s="83"/>
      <c r="X61" s="83"/>
      <c r="Y61" s="85">
        <v>3.2461183762983001</v>
      </c>
      <c r="Z61" s="83"/>
      <c r="AA61" s="91">
        <v>1.721519999934837</v>
      </c>
      <c r="AB61" s="89">
        <v>7.0988807982063786</v>
      </c>
      <c r="AC61" s="89">
        <v>9.6954474029084459</v>
      </c>
      <c r="AD61" s="83">
        <v>3.9</v>
      </c>
      <c r="AE61" s="83">
        <v>1.9</v>
      </c>
      <c r="AF61" s="83">
        <v>1.8</v>
      </c>
      <c r="AG61" s="83"/>
      <c r="AH61" s="95">
        <v>3.4408899371559971</v>
      </c>
    </row>
    <row r="62" spans="12:34" x14ac:dyDescent="0.25">
      <c r="L62" s="92">
        <v>61</v>
      </c>
      <c r="M62" s="83"/>
      <c r="N62" s="90">
        <v>4.4250362780012118</v>
      </c>
      <c r="O62" s="90">
        <v>2.3468897350225775</v>
      </c>
      <c r="P62" s="83">
        <v>4.8</v>
      </c>
      <c r="Q62" s="90">
        <v>2.8347382727917623</v>
      </c>
      <c r="R62" s="89">
        <v>2.9948437397930707</v>
      </c>
      <c r="S62" s="84">
        <v>0</v>
      </c>
      <c r="T62" s="96">
        <v>2.705227713439061</v>
      </c>
      <c r="U62" s="97">
        <v>2.6724028539391078</v>
      </c>
      <c r="V62" s="99">
        <v>2.2765615160113701</v>
      </c>
      <c r="W62" s="83"/>
      <c r="X62" s="83"/>
      <c r="Y62" s="85">
        <v>3.35990061741323</v>
      </c>
      <c r="Z62" s="83"/>
      <c r="AA62" s="91">
        <v>1.8090385699315294</v>
      </c>
      <c r="AB62" s="89">
        <v>7.4827434309209453</v>
      </c>
      <c r="AC62" s="89">
        <v>10.230735788200001</v>
      </c>
      <c r="AD62" s="83">
        <v>4.0999999999999996</v>
      </c>
      <c r="AE62" s="83">
        <v>2</v>
      </c>
      <c r="AF62" s="83">
        <v>1.9</v>
      </c>
      <c r="AG62" s="83"/>
      <c r="AH62" s="95">
        <v>3.6206116317856791</v>
      </c>
    </row>
    <row r="63" spans="12:34" x14ac:dyDescent="0.25">
      <c r="L63" s="92">
        <v>62</v>
      </c>
      <c r="M63" s="83"/>
      <c r="N63" s="90">
        <v>4.655323027409052</v>
      </c>
      <c r="O63" s="90">
        <v>2.4658163224666536</v>
      </c>
      <c r="P63" s="83">
        <v>5</v>
      </c>
      <c r="Q63" s="90">
        <v>2.9631696771989371</v>
      </c>
      <c r="R63" s="89">
        <v>3.143536401536664</v>
      </c>
      <c r="S63" s="84">
        <v>0</v>
      </c>
      <c r="T63" s="96">
        <v>2.8469840159101181</v>
      </c>
      <c r="U63" s="97">
        <v>2.8110174351965873</v>
      </c>
      <c r="V63" s="99">
        <v>2.4342698234593301</v>
      </c>
      <c r="W63" s="83"/>
      <c r="X63" s="85"/>
      <c r="Y63" s="85">
        <v>3.5362877451661467</v>
      </c>
      <c r="Z63" s="83"/>
      <c r="AA63" s="91">
        <v>1.8994741599281031</v>
      </c>
      <c r="AB63" s="89">
        <v>7.88061158431102</v>
      </c>
      <c r="AC63" s="89">
        <v>10.786147882203755</v>
      </c>
      <c r="AD63" s="83">
        <v>4.3</v>
      </c>
      <c r="AE63" s="83">
        <v>2.1</v>
      </c>
      <c r="AF63" s="83">
        <v>2</v>
      </c>
      <c r="AG63" s="83"/>
      <c r="AH63" s="95">
        <v>3.8065676847914482</v>
      </c>
    </row>
    <row r="64" spans="12:34" x14ac:dyDescent="0.25">
      <c r="L64" s="92">
        <v>63</v>
      </c>
      <c r="M64" s="83"/>
      <c r="N64" s="90">
        <v>4.8936202498529981</v>
      </c>
      <c r="O64" s="90">
        <v>2.5887210629535349</v>
      </c>
      <c r="P64" s="83">
        <v>5.2</v>
      </c>
      <c r="Q64" s="90">
        <v>3.0952245699670331</v>
      </c>
      <c r="R64" s="89">
        <v>3.2970542751174814</v>
      </c>
      <c r="S64" s="84">
        <v>0</v>
      </c>
      <c r="T64" s="96">
        <v>2.9937209418744266</v>
      </c>
      <c r="U64" s="97">
        <v>2.9544303144445352</v>
      </c>
      <c r="V64" s="99">
        <v>2.59197813090729</v>
      </c>
      <c r="W64" s="83"/>
      <c r="X64" s="83"/>
      <c r="Y64" s="85">
        <v>3.6700069610713264</v>
      </c>
      <c r="Z64" s="83"/>
      <c r="AA64" s="89">
        <v>1.9928745899245666</v>
      </c>
      <c r="AB64" s="89">
        <v>8.2927579734962631</v>
      </c>
      <c r="AC64" s="89">
        <v>11.362097293691434</v>
      </c>
      <c r="AD64" s="83">
        <v>4.5</v>
      </c>
      <c r="AE64" s="83">
        <v>2.2000000000000002</v>
      </c>
      <c r="AF64" s="83">
        <v>2.1</v>
      </c>
      <c r="AG64" s="83"/>
      <c r="AH64" s="95">
        <v>3.9988685627057587</v>
      </c>
    </row>
    <row r="65" spans="12:34" x14ac:dyDescent="0.25">
      <c r="L65" s="92">
        <v>64</v>
      </c>
      <c r="M65" s="83"/>
      <c r="N65" s="90">
        <v>5.1400727892839013</v>
      </c>
      <c r="O65" s="90">
        <v>2.7156707080931191</v>
      </c>
      <c r="P65" s="83">
        <v>5.5</v>
      </c>
      <c r="Q65" s="90">
        <v>3.230945229700934</v>
      </c>
      <c r="R65" s="89">
        <v>3.4554736178439298</v>
      </c>
      <c r="S65" s="84">
        <v>0</v>
      </c>
      <c r="T65" s="96">
        <v>3.1455302530967995</v>
      </c>
      <c r="U65" s="97">
        <v>3.1027274637772635</v>
      </c>
      <c r="V65" s="99">
        <v>2.7496864383552402</v>
      </c>
      <c r="W65" s="83"/>
      <c r="X65" s="83"/>
      <c r="Y65" s="85">
        <v>3.8037261769765101</v>
      </c>
      <c r="Z65" s="85">
        <v>0.90796475230886453</v>
      </c>
      <c r="AA65" s="89">
        <v>2.0892876799209157</v>
      </c>
      <c r="AB65" s="89">
        <v>8.7194561330313203</v>
      </c>
      <c r="AC65" s="89">
        <v>11.958999310735193</v>
      </c>
      <c r="AD65" s="83">
        <v>4.7</v>
      </c>
      <c r="AE65" s="83">
        <v>2.2999999999999998</v>
      </c>
      <c r="AF65" s="83">
        <v>2.2000000000000002</v>
      </c>
      <c r="AG65" s="83"/>
      <c r="AH65" s="95">
        <v>4.19762487498065</v>
      </c>
    </row>
    <row r="66" spans="12:34" x14ac:dyDescent="0.25">
      <c r="L66" s="92">
        <v>65</v>
      </c>
      <c r="M66" s="83"/>
      <c r="N66" s="90">
        <v>5.3948257658298742</v>
      </c>
      <c r="O66" s="90">
        <v>2.8467320518941808</v>
      </c>
      <c r="P66" s="83">
        <v>5.7</v>
      </c>
      <c r="Q66" s="90">
        <v>3.3703737508396356</v>
      </c>
      <c r="R66" s="89">
        <v>3.6188706628175384</v>
      </c>
      <c r="S66" s="84">
        <v>0</v>
      </c>
      <c r="T66" s="96">
        <v>3.3025039169417041</v>
      </c>
      <c r="U66" s="97">
        <v>3.2559950053956257</v>
      </c>
      <c r="V66" s="99">
        <v>2.9073947458032001</v>
      </c>
      <c r="W66" s="85">
        <v>0.98816706199663673</v>
      </c>
      <c r="X66" s="83"/>
      <c r="Y66" s="85">
        <v>3.9374453928816902</v>
      </c>
      <c r="Z66" s="85">
        <v>0.95381994535235493</v>
      </c>
      <c r="AA66" s="89">
        <v>2.1887612499171545</v>
      </c>
      <c r="AB66" s="89">
        <v>9.1609804063009364</v>
      </c>
      <c r="AC66" s="89">
        <v>12.577270880705107</v>
      </c>
      <c r="AD66" s="85">
        <v>5</v>
      </c>
      <c r="AE66" s="85">
        <v>2.4</v>
      </c>
      <c r="AF66" s="85">
        <v>2.2999999999999998</v>
      </c>
      <c r="AG66" s="85"/>
      <c r="AH66" s="95">
        <v>4.4029473718993604</v>
      </c>
    </row>
    <row r="67" spans="12:34" x14ac:dyDescent="0.25">
      <c r="L67" s="92">
        <v>66</v>
      </c>
      <c r="M67" s="83"/>
      <c r="N67" s="90">
        <v>5.6580245719947255</v>
      </c>
      <c r="O67" s="90">
        <v>2.981971930128088</v>
      </c>
      <c r="P67" s="83">
        <v>6</v>
      </c>
      <c r="Q67" s="90">
        <v>3.5135520473179569</v>
      </c>
      <c r="R67" s="89">
        <v>3.7873216193187278</v>
      </c>
      <c r="S67" s="84">
        <v>0</v>
      </c>
      <c r="T67" s="96">
        <v>3.4647341036102324</v>
      </c>
      <c r="U67" s="97">
        <v>3.4143192095172434</v>
      </c>
      <c r="V67" s="99">
        <v>3.0659974708817725</v>
      </c>
      <c r="W67" s="85">
        <v>1.0413008978234208</v>
      </c>
      <c r="X67" s="83"/>
      <c r="Y67" s="85">
        <v>4.0711646087868703</v>
      </c>
      <c r="Z67" s="85">
        <v>0.99967513839584499</v>
      </c>
      <c r="AA67" s="89">
        <v>2.2913431199132694</v>
      </c>
      <c r="AB67" s="89">
        <v>9.6176059352160408</v>
      </c>
      <c r="AC67" s="89">
        <v>13.217330590813877</v>
      </c>
      <c r="AD67" s="85">
        <v>5.2</v>
      </c>
      <c r="AE67" s="85">
        <v>2.6</v>
      </c>
      <c r="AF67" s="85">
        <v>2.4</v>
      </c>
      <c r="AG67" s="85">
        <v>0.98816706199663673</v>
      </c>
      <c r="AH67" s="95">
        <v>4.6149469425505787</v>
      </c>
    </row>
    <row r="68" spans="12:34" x14ac:dyDescent="0.25">
      <c r="L68" s="92">
        <v>67</v>
      </c>
      <c r="M68" s="83"/>
      <c r="N68" s="90">
        <v>5.9298148689664227</v>
      </c>
      <c r="O68" s="90">
        <v>3.121457219711754</v>
      </c>
      <c r="P68" s="83">
        <v>6.3</v>
      </c>
      <c r="Q68" s="90">
        <v>3.6605218561003259</v>
      </c>
      <c r="R68" s="89">
        <v>3.9609026731806445</v>
      </c>
      <c r="S68" s="84">
        <v>0</v>
      </c>
      <c r="T68" s="96">
        <v>3.6323131834561688</v>
      </c>
      <c r="U68" s="97">
        <v>3.5777864923475153</v>
      </c>
      <c r="V68" s="99">
        <v>3.2210225254378719</v>
      </c>
      <c r="W68" s="85">
        <v>1.0964278436175137</v>
      </c>
      <c r="X68" s="83"/>
      <c r="Y68" s="85">
        <v>4.2048838246920504</v>
      </c>
      <c r="Z68" s="85">
        <v>1.0502458497810565</v>
      </c>
      <c r="AA68" s="89">
        <v>2.3970811099092693</v>
      </c>
      <c r="AB68" s="89">
        <v>10.089608650197947</v>
      </c>
      <c r="AC68" s="89">
        <v>13.879598649186889</v>
      </c>
      <c r="AD68" s="85">
        <v>5.5</v>
      </c>
      <c r="AE68" s="85">
        <v>2.7</v>
      </c>
      <c r="AF68" s="85">
        <v>2.5</v>
      </c>
      <c r="AG68" s="85">
        <v>1.0413008978234208</v>
      </c>
      <c r="AH68" s="95">
        <v>4.8337346128626795</v>
      </c>
    </row>
    <row r="69" spans="12:34" x14ac:dyDescent="0.25">
      <c r="L69" s="92">
        <v>68</v>
      </c>
      <c r="M69" s="83"/>
      <c r="N69" s="90">
        <v>6.2103425830308732</v>
      </c>
      <c r="O69" s="90">
        <v>3.2652548381088198</v>
      </c>
      <c r="P69" s="83">
        <v>6.6</v>
      </c>
      <c r="Q69" s="90">
        <v>3.8113247405929278</v>
      </c>
      <c r="R69" s="89">
        <v>4.13968998715153</v>
      </c>
      <c r="S69" s="84">
        <v>0</v>
      </c>
      <c r="T69" s="96">
        <v>3.8053337243777778</v>
      </c>
      <c r="U69" s="97">
        <v>3.7464834141088623</v>
      </c>
      <c r="V69" s="99">
        <v>3.3814140857776844</v>
      </c>
      <c r="W69" s="85">
        <v>1.1502260494334</v>
      </c>
      <c r="X69" s="85">
        <v>0.9565142518782157</v>
      </c>
      <c r="Y69" s="85">
        <v>4.3813469266297496</v>
      </c>
      <c r="Z69" s="85">
        <v>1.0913855244828301</v>
      </c>
      <c r="AA69" s="89">
        <v>2.5060230399051502</v>
      </c>
      <c r="AB69" s="89">
        <v>10.577265260438052</v>
      </c>
      <c r="AC69" s="89">
        <v>14.564496866434144</v>
      </c>
      <c r="AD69" s="85">
        <v>5.7</v>
      </c>
      <c r="AE69" s="85">
        <v>2.8</v>
      </c>
      <c r="AF69" s="85">
        <v>2.6</v>
      </c>
      <c r="AG69" s="85">
        <v>1.0964278436175137</v>
      </c>
      <c r="AH69" s="95">
        <v>5.0594215436951222</v>
      </c>
    </row>
    <row r="70" spans="12:34" x14ac:dyDescent="0.25">
      <c r="L70" s="92">
        <v>69</v>
      </c>
      <c r="M70" s="83"/>
      <c r="N70" s="90">
        <v>6.4997539020863515</v>
      </c>
      <c r="O70" s="90">
        <v>3.4134317427484717</v>
      </c>
      <c r="P70" s="83">
        <v>6.8</v>
      </c>
      <c r="Q70" s="90">
        <v>3.9660020939403169</v>
      </c>
      <c r="R70" s="89">
        <v>4.3237597012461437</v>
      </c>
      <c r="S70" s="84">
        <v>0</v>
      </c>
      <c r="T70" s="96">
        <v>3.9838884892819939</v>
      </c>
      <c r="U70" s="97">
        <v>3.9204966771255259</v>
      </c>
      <c r="V70" s="99">
        <v>3.5472748975952686</v>
      </c>
      <c r="W70" s="85">
        <v>1.20435644024384</v>
      </c>
      <c r="X70" s="85">
        <v>1.0066814506001893</v>
      </c>
      <c r="Y70" s="85">
        <v>4.5322616478294835</v>
      </c>
      <c r="Z70" s="85">
        <v>1.1531484875026696</v>
      </c>
      <c r="AA70" s="89">
        <v>2.6182167299008996</v>
      </c>
      <c r="AB70" s="89">
        <v>11.08085324442216</v>
      </c>
      <c r="AC70" s="89">
        <v>15.272448637704754</v>
      </c>
      <c r="AD70" s="85">
        <v>6</v>
      </c>
      <c r="AE70" s="85">
        <v>2.9</v>
      </c>
      <c r="AF70" s="85">
        <v>2.7</v>
      </c>
      <c r="AG70" s="85">
        <v>1.1502260494334</v>
      </c>
      <c r="AH70" s="95">
        <v>5.2921190289845743</v>
      </c>
    </row>
    <row r="71" spans="12:34" x14ac:dyDescent="0.25">
      <c r="L71" s="92">
        <v>70</v>
      </c>
      <c r="M71" s="83"/>
      <c r="N71" s="90">
        <v>6.7981952722545245</v>
      </c>
      <c r="O71" s="90">
        <v>3.5660549304609641</v>
      </c>
      <c r="P71" s="83">
        <v>7.1</v>
      </c>
      <c r="Q71" s="90">
        <v>4.1245951422117937</v>
      </c>
      <c r="R71" s="89">
        <v>4.5131879330867912</v>
      </c>
      <c r="S71" s="84">
        <v>0</v>
      </c>
      <c r="T71" s="96">
        <v>4.1680704336181176</v>
      </c>
      <c r="U71" s="97">
        <v>4.0999131239617812</v>
      </c>
      <c r="V71" s="99">
        <v>3.6959362830429798</v>
      </c>
      <c r="W71" s="85">
        <v>1.2584868310542801</v>
      </c>
      <c r="X71" s="85">
        <v>1.0587008035035788</v>
      </c>
      <c r="Y71" s="85">
        <v>4.6831763690292201</v>
      </c>
      <c r="Z71" s="85">
        <v>1.21491145052251</v>
      </c>
      <c r="AA71" s="89">
        <v>2.7337099998965333</v>
      </c>
      <c r="AB71" s="89">
        <v>11.600650840707434</v>
      </c>
      <c r="AC71" s="89">
        <v>16.003878925203704</v>
      </c>
      <c r="AD71" s="85">
        <v>6.2</v>
      </c>
      <c r="AE71" s="85">
        <v>3</v>
      </c>
      <c r="AF71" s="85">
        <v>2.9</v>
      </c>
      <c r="AG71" s="85">
        <v>1.20435644024384</v>
      </c>
      <c r="AH71" s="95">
        <v>5.5319384939434828</v>
      </c>
    </row>
    <row r="72" spans="12:34" x14ac:dyDescent="0.25">
      <c r="L72" s="92">
        <v>71</v>
      </c>
      <c r="M72" s="83"/>
      <c r="N72" s="90">
        <v>7.1058133945837909</v>
      </c>
      <c r="O72" s="90">
        <v>3.7231914369292163</v>
      </c>
      <c r="P72" s="83">
        <v>7.5</v>
      </c>
      <c r="Q72" s="90">
        <v>4.287144947483073</v>
      </c>
      <c r="R72" s="89">
        <v>4.7080507782343179</v>
      </c>
      <c r="S72" s="84">
        <v>0</v>
      </c>
      <c r="T72" s="96">
        <v>4.3579727029779791</v>
      </c>
      <c r="U72" s="97">
        <v>4.2848197356110944</v>
      </c>
      <c r="V72" s="99">
        <v>3.85364459049093</v>
      </c>
      <c r="W72" s="85">
        <v>1.3126172218647201</v>
      </c>
      <c r="X72" s="85">
        <v>1.1126127625783524</v>
      </c>
      <c r="Y72" s="85">
        <v>4.8340910902289496</v>
      </c>
      <c r="Z72" s="85">
        <v>1.27667441354235</v>
      </c>
      <c r="AA72" s="89">
        <v>2.8525506698920329</v>
      </c>
      <c r="AB72" s="89">
        <v>12.136937038942648</v>
      </c>
      <c r="AC72" s="89">
        <v>16.759214241152609</v>
      </c>
      <c r="AD72" s="85">
        <v>6.5</v>
      </c>
      <c r="AE72" s="85">
        <v>3.2</v>
      </c>
      <c r="AF72" s="85">
        <v>3.0333333333333301</v>
      </c>
      <c r="AG72" s="85">
        <v>1.2584868310542801</v>
      </c>
      <c r="AH72" s="95">
        <v>5.778991493308733</v>
      </c>
    </row>
    <row r="73" spans="12:34" x14ac:dyDescent="0.25">
      <c r="L73" s="92">
        <v>72</v>
      </c>
      <c r="M73" s="83"/>
      <c r="N73" s="90">
        <v>7.4227552218413493</v>
      </c>
      <c r="O73" s="90">
        <v>3.8849083361556631</v>
      </c>
      <c r="P73" s="83">
        <v>7.8</v>
      </c>
      <c r="Q73" s="90">
        <v>4.4536924108178049</v>
      </c>
      <c r="R73" s="89">
        <v>4.9084243105095897</v>
      </c>
      <c r="S73" s="84">
        <v>0</v>
      </c>
      <c r="T73" s="96">
        <v>4.5536886307599085</v>
      </c>
      <c r="U73" s="97">
        <v>4.4753036297342845</v>
      </c>
      <c r="V73" s="99">
        <v>4.0787066343885821</v>
      </c>
      <c r="W73" s="85">
        <v>1.3667476126751501</v>
      </c>
      <c r="X73" s="85">
        <v>1.1684580707218659</v>
      </c>
      <c r="Y73" s="85">
        <v>4.9850058114286897</v>
      </c>
      <c r="Z73" s="85">
        <v>1.33843737656219</v>
      </c>
      <c r="AA73" s="89">
        <v>2.9747865598874004</v>
      </c>
      <c r="AB73" s="89">
        <v>12.689991571121068</v>
      </c>
      <c r="AC73" s="89">
        <v>17.538882631177</v>
      </c>
      <c r="AD73" s="85">
        <v>6.8</v>
      </c>
      <c r="AE73" s="85">
        <v>3.3</v>
      </c>
      <c r="AF73" s="85">
        <v>3.18333333333333</v>
      </c>
      <c r="AG73" s="85">
        <v>1.3126172218647201</v>
      </c>
      <c r="AH73" s="95">
        <v>6.0333897096384597</v>
      </c>
    </row>
    <row r="74" spans="12:34" x14ac:dyDescent="0.25">
      <c r="L74" s="92">
        <v>73</v>
      </c>
      <c r="M74" s="83"/>
      <c r="N74" s="90">
        <v>7.7491679553902344</v>
      </c>
      <c r="O74" s="90">
        <v>4.0512727399440251</v>
      </c>
      <c r="P74" s="83">
        <v>8.1</v>
      </c>
      <c r="Q74" s="90">
        <v>4.6242782751538209</v>
      </c>
      <c r="R74" s="89">
        <v>5.1143845823058287</v>
      </c>
      <c r="S74" s="84">
        <v>0</v>
      </c>
      <c r="T74" s="96">
        <v>4.7553117358939767</v>
      </c>
      <c r="U74" s="97">
        <v>4.6714520589446034</v>
      </c>
      <c r="V74" s="99">
        <v>4.2588661873197697</v>
      </c>
      <c r="W74" s="85">
        <v>1.4208780034855899</v>
      </c>
      <c r="X74" s="85">
        <v>1.2262777596892049</v>
      </c>
      <c r="Y74" s="85">
        <v>5.1359205326284201</v>
      </c>
      <c r="Z74" s="85">
        <v>1.4002003395820299</v>
      </c>
      <c r="AA74" s="89">
        <v>3.1004654898826445</v>
      </c>
      <c r="AB74" s="89">
        <v>13.26009490305761</v>
      </c>
      <c r="AC74" s="89">
        <v>18.343313658103718</v>
      </c>
      <c r="AD74" s="85">
        <v>7.1</v>
      </c>
      <c r="AE74" s="85">
        <v>3.5</v>
      </c>
      <c r="AF74" s="85">
        <v>3.3333333333333299</v>
      </c>
      <c r="AG74" s="85">
        <v>1.3667476126751501</v>
      </c>
      <c r="AH74" s="95">
        <v>6.2952449516548334</v>
      </c>
    </row>
    <row r="75" spans="12:34" x14ac:dyDescent="0.25">
      <c r="L75" s="92">
        <v>74</v>
      </c>
      <c r="M75" s="83"/>
      <c r="N75" s="90">
        <v>8.0851990421481119</v>
      </c>
      <c r="O75" s="90">
        <v>4.2223517973950644</v>
      </c>
      <c r="P75" s="83">
        <v>8.4</v>
      </c>
      <c r="Q75" s="90">
        <v>4.7989431280984087</v>
      </c>
      <c r="R75" s="89">
        <v>5.3260076248920747</v>
      </c>
      <c r="S75" s="84">
        <v>0</v>
      </c>
      <c r="T75" s="96">
        <v>4.962935720626021</v>
      </c>
      <c r="U75" s="97">
        <v>4.8733524091379099</v>
      </c>
      <c r="V75" s="99">
        <v>4.45025136299257</v>
      </c>
      <c r="W75" s="85">
        <v>1.4750083942960299</v>
      </c>
      <c r="X75" s="85">
        <v>1.286113148086357</v>
      </c>
      <c r="Y75" s="85">
        <v>5.2868352538281496</v>
      </c>
      <c r="Z75" s="85">
        <v>1.4619633026018699</v>
      </c>
      <c r="AA75" s="89">
        <v>3.2296352798777641</v>
      </c>
      <c r="AB75" s="89">
        <v>13.847528226080771</v>
      </c>
      <c r="AC75" s="89">
        <v>19.17293838615247</v>
      </c>
      <c r="AD75" s="85">
        <v>7.4</v>
      </c>
      <c r="AE75" s="85">
        <v>3.6</v>
      </c>
      <c r="AF75" s="85">
        <v>3.4833333333333298</v>
      </c>
      <c r="AG75" s="85">
        <v>1.4208780034855899</v>
      </c>
      <c r="AH75" s="95">
        <v>6.5646691526312191</v>
      </c>
    </row>
    <row r="76" spans="12:34" x14ac:dyDescent="0.25">
      <c r="L76" s="92">
        <v>75</v>
      </c>
      <c r="M76" s="83"/>
      <c r="N76" s="90">
        <v>8.4309961716241997</v>
      </c>
      <c r="O76" s="90">
        <v>4.3982126944158564</v>
      </c>
      <c r="P76" s="83">
        <v>8.8000000000000007</v>
      </c>
      <c r="Q76" s="90">
        <v>4.9777274046364317</v>
      </c>
      <c r="R76" s="89">
        <v>5.5433694487085292</v>
      </c>
      <c r="S76" s="84">
        <v>0</v>
      </c>
      <c r="T76" s="96">
        <v>5.1766544683581204</v>
      </c>
      <c r="U76" s="97">
        <v>5.0810921978660257</v>
      </c>
      <c r="V76" s="99">
        <v>4.6631006997270488</v>
      </c>
      <c r="W76" s="85">
        <v>1.6144539359326624</v>
      </c>
      <c r="X76" s="85">
        <v>1.34294564664178</v>
      </c>
      <c r="Y76" s="85">
        <v>5.4994146088445399</v>
      </c>
      <c r="Z76" s="85">
        <v>1.5237262656217101</v>
      </c>
      <c r="AA76" s="89">
        <v>3.3623437498727307</v>
      </c>
      <c r="AB76" s="89">
        <v>14.452573448931304</v>
      </c>
      <c r="AC76" s="89">
        <v>20.028189365507121</v>
      </c>
      <c r="AD76" s="85">
        <v>7.7</v>
      </c>
      <c r="AE76" s="85">
        <v>3.4</v>
      </c>
      <c r="AF76" s="85">
        <v>3.6333333333333302</v>
      </c>
      <c r="AG76" s="85">
        <v>1.4750083942960299</v>
      </c>
      <c r="AH76" s="95">
        <v>6.8417743688215626</v>
      </c>
    </row>
    <row r="77" spans="12:34" x14ac:dyDescent="0.25">
      <c r="L77" s="92">
        <v>76</v>
      </c>
      <c r="M77" s="83"/>
      <c r="N77" s="90">
        <v>8.7867072730318316</v>
      </c>
      <c r="O77" s="90">
        <v>4.5789226532421505</v>
      </c>
      <c r="P77" s="83">
        <v>9.1</v>
      </c>
      <c r="Q77" s="90">
        <v>5.160671389755457</v>
      </c>
      <c r="R77" s="89">
        <v>5.7665460436534426</v>
      </c>
      <c r="S77" s="84">
        <v>0</v>
      </c>
      <c r="T77" s="96">
        <v>5.3965620415435636</v>
      </c>
      <c r="U77" s="97">
        <v>5.2947590727518925</v>
      </c>
      <c r="V77" s="99">
        <v>4.8616405957537401</v>
      </c>
      <c r="W77" s="85">
        <v>1.6970227103518301</v>
      </c>
      <c r="X77" s="85">
        <v>1.40077773119092</v>
      </c>
      <c r="Y77" s="85">
        <v>5.6710066711705922</v>
      </c>
      <c r="Z77" s="85">
        <v>1.5854892286415501</v>
      </c>
      <c r="AA77" s="89">
        <v>3.498638719867575</v>
      </c>
      <c r="AB77" s="89">
        <v>15.075513189859832</v>
      </c>
      <c r="AC77" s="89">
        <v>20.909500617251592</v>
      </c>
      <c r="AD77" s="85">
        <v>8</v>
      </c>
      <c r="AE77" s="85">
        <v>3.5</v>
      </c>
      <c r="AF77" s="85">
        <v>3.7833333333333301</v>
      </c>
      <c r="AG77" s="85">
        <v>1.6144539359326624</v>
      </c>
      <c r="AH77" s="95">
        <v>7.126672777930918</v>
      </c>
    </row>
    <row r="78" spans="12:34" x14ac:dyDescent="0.25">
      <c r="L78" s="92">
        <v>77</v>
      </c>
      <c r="M78" s="83"/>
      <c r="N78" s="90">
        <v>9.1524805124732911</v>
      </c>
      <c r="O78" s="90">
        <v>4.7645489319731729</v>
      </c>
      <c r="P78" s="83">
        <v>9.5</v>
      </c>
      <c r="Q78" s="90">
        <v>5.3478152209914107</v>
      </c>
      <c r="R78" s="89">
        <v>5.9956133793625801</v>
      </c>
      <c r="S78" s="84">
        <v>0</v>
      </c>
      <c r="T78" s="96">
        <v>5.6227526796337415</v>
      </c>
      <c r="U78" s="97">
        <v>5.5144408099444195</v>
      </c>
      <c r="V78" s="99">
        <v>5.06375785195738</v>
      </c>
      <c r="W78" s="85">
        <v>1.7938106765753701</v>
      </c>
      <c r="X78" s="85">
        <v>1.45860981574005</v>
      </c>
      <c r="Y78" s="85">
        <v>5.8425987334966498</v>
      </c>
      <c r="Z78" s="85">
        <v>1.64725219166139</v>
      </c>
      <c r="AA78" s="89">
        <v>3.6385680098622819</v>
      </c>
      <c r="AB78" s="89">
        <v>15.716630768915971</v>
      </c>
      <c r="AC78" s="89">
        <v>21.817307618658496</v>
      </c>
      <c r="AD78" s="85">
        <v>8.4</v>
      </c>
      <c r="AE78" s="85">
        <v>3.6</v>
      </c>
      <c r="AF78" s="85">
        <v>3.93333333333333</v>
      </c>
      <c r="AG78" s="85">
        <v>1.6970227103518301</v>
      </c>
      <c r="AH78" s="95">
        <v>7.4194766776246679</v>
      </c>
    </row>
    <row r="79" spans="12:34" x14ac:dyDescent="0.25">
      <c r="L79" s="92">
        <v>78</v>
      </c>
      <c r="M79" s="83"/>
      <c r="N79" s="90">
        <v>9.5284642901945489</v>
      </c>
      <c r="O79" s="90">
        <v>4.9551588241184916</v>
      </c>
      <c r="P79" s="83">
        <v>9.8000000000000007</v>
      </c>
      <c r="Q79" s="90">
        <v>5.5391988908981</v>
      </c>
      <c r="R79" s="89">
        <v>6.2306474054812373</v>
      </c>
      <c r="S79" s="84">
        <v>0</v>
      </c>
      <c r="T79" s="96">
        <v>5.8553207970756196</v>
      </c>
      <c r="U79" s="97">
        <v>5.7402253126119973</v>
      </c>
      <c r="V79" s="99">
        <v>5.26587510816102</v>
      </c>
      <c r="W79" s="85">
        <v>1.8905986427989101</v>
      </c>
      <c r="X79" s="85">
        <v>1.51644190028919</v>
      </c>
      <c r="Y79" s="85">
        <v>6.0141907958227003</v>
      </c>
      <c r="Z79" s="85">
        <v>1.70901515468123</v>
      </c>
      <c r="AA79" s="89">
        <v>3.7821794398568458</v>
      </c>
      <c r="AB79" s="89">
        <v>16.376210200421568</v>
      </c>
      <c r="AC79" s="89">
        <v>22.752047288816591</v>
      </c>
      <c r="AD79" s="85">
        <v>8.6999999999999993</v>
      </c>
      <c r="AE79" s="85"/>
      <c r="AF79" s="85">
        <v>4</v>
      </c>
      <c r="AG79" s="85">
        <v>1.7938106765753701</v>
      </c>
      <c r="AH79" s="95">
        <v>7.7202984840758528</v>
      </c>
    </row>
    <row r="80" spans="12:34" x14ac:dyDescent="0.25">
      <c r="L80" s="92">
        <v>79</v>
      </c>
      <c r="M80" s="83"/>
      <c r="N80" s="90">
        <v>9.9148072379066825</v>
      </c>
      <c r="O80" s="90">
        <v>5.150819658156256</v>
      </c>
      <c r="P80" s="83">
        <v>10.199999999999999</v>
      </c>
      <c r="Q80" s="90">
        <v>5.7348622494438164</v>
      </c>
      <c r="R80" s="89">
        <v>6.4717240519288701</v>
      </c>
      <c r="S80" s="84">
        <v>0</v>
      </c>
      <c r="T80" s="96">
        <v>6.0943609813574859</v>
      </c>
      <c r="U80" s="97">
        <v>5.9722006094729956</v>
      </c>
      <c r="V80" s="99">
        <v>5.46799236436466</v>
      </c>
      <c r="W80" s="85">
        <v>1.9294636520940949</v>
      </c>
      <c r="X80" s="85">
        <v>1.57427398483832</v>
      </c>
      <c r="Y80" s="85">
        <v>6.18578285814875</v>
      </c>
      <c r="Z80" s="85">
        <v>1.77077811770107</v>
      </c>
      <c r="AA80" s="89">
        <v>3.9295208298512625</v>
      </c>
      <c r="AB80" s="89">
        <v>17.05453618562154</v>
      </c>
      <c r="AC80" s="89">
        <v>23.714157974584857</v>
      </c>
      <c r="AD80" s="85">
        <v>9</v>
      </c>
      <c r="AE80" s="85"/>
      <c r="AF80" s="85">
        <v>4.2333333333333298</v>
      </c>
      <c r="AG80" s="85">
        <v>1.8905986427989101</v>
      </c>
      <c r="AH80" s="95">
        <v>8.0292507305485721</v>
      </c>
    </row>
    <row r="81" spans="12:34" x14ac:dyDescent="0.25">
      <c r="L81" s="92">
        <v>80</v>
      </c>
      <c r="M81" s="83"/>
      <c r="N81" s="90">
        <v>10.311658216172393</v>
      </c>
      <c r="O81" s="90">
        <v>5.3515987971027945</v>
      </c>
      <c r="P81" s="83">
        <v>10.6</v>
      </c>
      <c r="Q81" s="90">
        <v>5.934845006338362</v>
      </c>
      <c r="R81" s="89">
        <v>6.71891922915718</v>
      </c>
      <c r="S81" s="84">
        <v>0</v>
      </c>
      <c r="T81" s="96">
        <v>6.3399679911012372</v>
      </c>
      <c r="U81" s="97">
        <v>6.2104548533618109</v>
      </c>
      <c r="V81" s="100">
        <v>5.766784467619412</v>
      </c>
      <c r="W81" s="83">
        <v>2.0141958196632874</v>
      </c>
      <c r="X81" s="85">
        <v>1.689804664567859</v>
      </c>
      <c r="Y81" s="85">
        <v>6.3573749204747996</v>
      </c>
      <c r="Z81" s="85">
        <v>1.8325410807208999</v>
      </c>
      <c r="AA81" s="89">
        <v>4.0806399998455412</v>
      </c>
      <c r="AB81" s="89">
        <v>17.751894105505954</v>
      </c>
      <c r="AC81" s="89">
        <v>24.704079436862614</v>
      </c>
      <c r="AD81" s="83">
        <v>9.4</v>
      </c>
      <c r="AE81" s="83"/>
      <c r="AF81" s="83">
        <v>4.3833333333333302</v>
      </c>
      <c r="AG81" s="85">
        <v>1.9294636520940949</v>
      </c>
      <c r="AH81" s="95">
        <v>8.3464460660162239</v>
      </c>
    </row>
    <row r="82" spans="12:34" x14ac:dyDescent="0.25">
      <c r="L82" s="92">
        <v>81</v>
      </c>
      <c r="M82" s="83"/>
      <c r="N82" s="90">
        <v>10.719166311854663</v>
      </c>
      <c r="O82" s="90">
        <v>5.5575636380926579</v>
      </c>
      <c r="P82" s="83">
        <v>11</v>
      </c>
      <c r="Q82" s="90">
        <v>6.1391867332929273</v>
      </c>
      <c r="R82" s="89">
        <v>6.9723088284014514</v>
      </c>
      <c r="S82" s="84">
        <v>0</v>
      </c>
      <c r="T82" s="96">
        <v>6.5922367541997886</v>
      </c>
      <c r="U82" s="97">
        <v>6.4550763198293746</v>
      </c>
      <c r="V82" s="100">
        <v>6.0066098596123432</v>
      </c>
      <c r="W82" s="83">
        <v>2.1018921401114521</v>
      </c>
      <c r="X82" s="85">
        <v>1.7668696141771201</v>
      </c>
      <c r="Y82" s="85">
        <v>6.5743020324919392</v>
      </c>
      <c r="Z82" s="85">
        <v>1.8943040437407399</v>
      </c>
      <c r="AA82" s="89">
        <v>4.235584769839682</v>
      </c>
      <c r="AB82" s="89">
        <v>18.468570013797294</v>
      </c>
      <c r="AC82" s="89">
        <v>25.722252837164035</v>
      </c>
      <c r="AD82" s="83">
        <v>9.8000000000000007</v>
      </c>
      <c r="AE82" s="83"/>
      <c r="AF82" s="83">
        <v>4.5999999999999996</v>
      </c>
      <c r="AG82" s="83">
        <v>2.0141958196632874</v>
      </c>
      <c r="AH82" s="95">
        <v>8.6719972538134584</v>
      </c>
    </row>
    <row r="83" spans="12:34" x14ac:dyDescent="0.25">
      <c r="L83" s="92">
        <v>82</v>
      </c>
      <c r="M83" s="83"/>
      <c r="N83" s="90">
        <v>11.137480835624961</v>
      </c>
      <c r="O83" s="90">
        <v>5.768781611969156</v>
      </c>
      <c r="P83" s="83">
        <v>11.4</v>
      </c>
      <c r="Q83" s="90">
        <v>6.3479268662159818</v>
      </c>
      <c r="R83" s="89">
        <v>7.231968721925476</v>
      </c>
      <c r="S83" s="84">
        <v>0</v>
      </c>
      <c r="T83" s="96">
        <v>6.8512623659976191</v>
      </c>
      <c r="U83" s="97">
        <v>6.7061534057765861</v>
      </c>
      <c r="V83" s="100">
        <v>6.2532817743392144</v>
      </c>
      <c r="W83" s="83">
        <v>2.1922599772449654</v>
      </c>
      <c r="X83" s="85">
        <v>1.85355099631646</v>
      </c>
      <c r="Y83" s="85">
        <v>6.7307824115876302</v>
      </c>
      <c r="Z83" s="101">
        <v>1.9922865639312057</v>
      </c>
      <c r="AA83" s="89">
        <v>4.3944029598336769</v>
      </c>
      <c r="AB83" s="89">
        <v>19.20485063009637</v>
      </c>
      <c r="AC83" s="89">
        <v>26.769120724486072</v>
      </c>
      <c r="AD83" s="83">
        <v>10.1</v>
      </c>
      <c r="AE83" s="83"/>
      <c r="AF83" s="83">
        <v>4.7</v>
      </c>
      <c r="AG83" s="83">
        <v>2.1018921401114521</v>
      </c>
      <c r="AH83" s="95">
        <v>9.0060171703203604</v>
      </c>
    </row>
    <row r="84" spans="12:34" x14ac:dyDescent="0.25">
      <c r="L84" s="92">
        <v>83</v>
      </c>
      <c r="M84" s="83"/>
      <c r="N84" s="90">
        <v>11.566751319530145</v>
      </c>
      <c r="O84" s="90">
        <v>5.9853201828845517</v>
      </c>
      <c r="P84" s="83">
        <v>11.8</v>
      </c>
      <c r="Q84" s="90">
        <v>6.5611047073474777</v>
      </c>
      <c r="R84" s="89">
        <v>7.497974763260542</v>
      </c>
      <c r="S84" s="84">
        <v>0</v>
      </c>
      <c r="T84" s="96">
        <v>7.1171400875133193</v>
      </c>
      <c r="U84" s="97">
        <v>6.9637746281198707</v>
      </c>
      <c r="V84" s="100">
        <v>6.5069085894440271</v>
      </c>
      <c r="W84" s="83">
        <v>2.2853466426088302</v>
      </c>
      <c r="X84" s="85">
        <v>1.9222952159122983</v>
      </c>
      <c r="Y84" s="85">
        <v>6.9570069584493517</v>
      </c>
      <c r="Z84" s="101">
        <v>2.0705803549735644</v>
      </c>
      <c r="AA84" s="89">
        <v>4.557142389827515</v>
      </c>
      <c r="AB84" s="89">
        <v>19.961023333182638</v>
      </c>
      <c r="AC84" s="89">
        <v>27.845127022461092</v>
      </c>
      <c r="AD84" s="83">
        <v>10.5</v>
      </c>
      <c r="AE84" s="83"/>
      <c r="AF84" s="83">
        <v>4.9000000000000004</v>
      </c>
      <c r="AG84" s="83">
        <v>2.1922599772449654</v>
      </c>
      <c r="AH84" s="95">
        <v>9.3486188036781144</v>
      </c>
    </row>
    <row r="85" spans="12:34" x14ac:dyDescent="0.25">
      <c r="L85" s="92">
        <v>84</v>
      </c>
      <c r="M85" s="83"/>
      <c r="N85" s="90">
        <v>12.00712751461441</v>
      </c>
      <c r="O85" s="90">
        <v>6.2072468479101568</v>
      </c>
      <c r="P85" s="83">
        <v>12.2</v>
      </c>
      <c r="Q85" s="90">
        <v>6.7787594273340073</v>
      </c>
      <c r="R85" s="89">
        <v>7.7704027874383703</v>
      </c>
      <c r="S85" s="84">
        <v>0</v>
      </c>
      <c r="T85" s="96">
        <v>7.3899653437022597</v>
      </c>
      <c r="U85" s="97">
        <v>7.2280286224873693</v>
      </c>
      <c r="V85" s="100">
        <v>6.7675990532878822</v>
      </c>
      <c r="W85" s="83">
        <v>2.3811996969112199</v>
      </c>
      <c r="X85" s="83">
        <v>2.010081338730191</v>
      </c>
      <c r="Y85" s="85">
        <v>7.152990740764352</v>
      </c>
      <c r="Z85" s="101">
        <v>2.1509577761702712</v>
      </c>
      <c r="AA85" s="89">
        <v>4.7238508798211969</v>
      </c>
      <c r="AB85" s="89">
        <v>20.737376154462382</v>
      </c>
      <c r="AC85" s="89">
        <v>28.950717016783894</v>
      </c>
      <c r="AD85" s="83">
        <v>10.9</v>
      </c>
      <c r="AE85" s="83"/>
      <c r="AF85" s="83">
        <v>5.0999999999999996</v>
      </c>
      <c r="AG85" s="83">
        <v>2.2853466426088302</v>
      </c>
      <c r="AH85" s="95">
        <v>9.6999152525343355</v>
      </c>
    </row>
    <row r="86" spans="12:34" x14ac:dyDescent="0.25">
      <c r="L86" s="92">
        <v>85</v>
      </c>
      <c r="M86" s="83"/>
      <c r="N86" s="90">
        <v>12.45875938859569</v>
      </c>
      <c r="O86" s="90">
        <v>6.434629136655273</v>
      </c>
      <c r="P86" s="83">
        <v>12.7</v>
      </c>
      <c r="Q86" s="90">
        <v>7.0009300672471042</v>
      </c>
      <c r="R86" s="89">
        <v>8.0493286112185043</v>
      </c>
      <c r="S86" s="84">
        <v>0</v>
      </c>
      <c r="T86" s="96">
        <v>7.6698337217584331</v>
      </c>
      <c r="U86" s="97">
        <v>7.4990041419449192</v>
      </c>
      <c r="V86" s="100">
        <v>7.0354622817274111</v>
      </c>
      <c r="W86" s="83">
        <v>2.4798669483098283</v>
      </c>
      <c r="X86" s="83">
        <v>2.0950388998126379</v>
      </c>
      <c r="Y86" s="85">
        <v>7.3520779149341084</v>
      </c>
      <c r="Z86" s="101">
        <v>2.2334484821023568</v>
      </c>
      <c r="AA86" s="89">
        <v>4.8945762498147412</v>
      </c>
      <c r="AB86" s="89">
        <v>21.534197771560642</v>
      </c>
      <c r="AC86" s="89">
        <v>30.086337342903295</v>
      </c>
      <c r="AD86" s="83">
        <v>11.3</v>
      </c>
      <c r="AE86" s="83"/>
      <c r="AF86" s="83">
        <v>5.3</v>
      </c>
      <c r="AG86" s="83">
        <v>2.3811996969112199</v>
      </c>
      <c r="AH86" s="95">
        <v>10.060019724817945</v>
      </c>
    </row>
    <row r="87" spans="12:34" x14ac:dyDescent="0.25">
      <c r="L87" s="92">
        <v>86</v>
      </c>
      <c r="M87" s="83"/>
      <c r="N87" s="90">
        <v>12.92179712359369</v>
      </c>
      <c r="O87" s="90">
        <v>6.6675346108953359</v>
      </c>
      <c r="P87" s="83">
        <v>13.1</v>
      </c>
      <c r="Q87" s="90">
        <v>7.2276555405469738</v>
      </c>
      <c r="R87" s="89">
        <v>8.3348280333101226</v>
      </c>
      <c r="S87" s="84">
        <v>0</v>
      </c>
      <c r="T87" s="96">
        <v>7.9568409694536708</v>
      </c>
      <c r="U87" s="97">
        <v>7.7767900557505918</v>
      </c>
      <c r="V87" s="100">
        <v>7.3106077549592117</v>
      </c>
      <c r="W87" s="83">
        <v>2.5813964507303724</v>
      </c>
      <c r="X87" s="83">
        <v>2.1825302485495905</v>
      </c>
      <c r="Y87" s="85">
        <v>7.5490961612007004</v>
      </c>
      <c r="Z87" s="101">
        <v>2.3180821909671159</v>
      </c>
      <c r="AA87" s="89">
        <v>5.0693663198081165</v>
      </c>
      <c r="AB87" s="89">
        <v>22.351777502051387</v>
      </c>
      <c r="AC87" s="89">
        <v>31.2524359739711</v>
      </c>
      <c r="AD87" s="83">
        <v>11.7</v>
      </c>
      <c r="AE87" s="83"/>
      <c r="AF87" s="83">
        <v>5.5</v>
      </c>
      <c r="AG87" s="83">
        <v>2.4798669483098283</v>
      </c>
      <c r="AH87" s="95">
        <v>10.429045536541521</v>
      </c>
    </row>
    <row r="88" spans="12:34" x14ac:dyDescent="0.25">
      <c r="L88" s="92">
        <v>87</v>
      </c>
      <c r="M88" s="83"/>
      <c r="N88" s="90">
        <v>13.396391113908818</v>
      </c>
      <c r="O88" s="90">
        <v>6.9060308642084944</v>
      </c>
      <c r="P88" s="83">
        <v>13.6</v>
      </c>
      <c r="Q88" s="90">
        <v>7.4589746349938011</v>
      </c>
      <c r="R88" s="83"/>
      <c r="S88" s="84">
        <v>0</v>
      </c>
      <c r="T88" s="96">
        <v>8.2510829935135028</v>
      </c>
      <c r="U88" s="97">
        <v>8.0614753481372308</v>
      </c>
      <c r="V88" s="100">
        <v>7.5931453144284777</v>
      </c>
      <c r="W88" s="83">
        <v>2.685836502216246</v>
      </c>
      <c r="X88" s="83">
        <v>2.2726001692637405</v>
      </c>
      <c r="Y88" s="85">
        <v>7.7466316394430699</v>
      </c>
      <c r="Z88" s="101">
        <v>2.4048886839637271</v>
      </c>
      <c r="AA88" s="89">
        <v>5.2482689098013511</v>
      </c>
      <c r="AB88" s="89">
        <v>23.190405297322023</v>
      </c>
      <c r="AC88" s="89">
        <v>32.449462209040121</v>
      </c>
      <c r="AD88" s="83">
        <v>12.1</v>
      </c>
      <c r="AE88" s="83"/>
      <c r="AF88" s="83">
        <v>5.7</v>
      </c>
      <c r="AG88" s="83">
        <v>2.5813964507303724</v>
      </c>
      <c r="AH88" s="95">
        <v>10.80710611063126</v>
      </c>
    </row>
    <row r="89" spans="12:34" x14ac:dyDescent="0.25">
      <c r="L89" s="92">
        <v>88</v>
      </c>
      <c r="M89" s="83"/>
      <c r="N89" s="90">
        <v>13.882691963848867</v>
      </c>
      <c r="O89" s="90">
        <v>7.1501855216203767</v>
      </c>
      <c r="P89" s="83">
        <v>14</v>
      </c>
      <c r="Q89" s="90">
        <v>7.6949260145085585</v>
      </c>
      <c r="R89" s="83"/>
      <c r="S89" s="84">
        <v>0</v>
      </c>
      <c r="T89" s="96">
        <v>8.5526558580278547</v>
      </c>
      <c r="U89" s="97">
        <v>8.3531491171214203</v>
      </c>
      <c r="V89" s="100">
        <v>7.8831851597991545</v>
      </c>
      <c r="W89" s="83">
        <v>2.7932356433082974</v>
      </c>
      <c r="X89" s="83">
        <v>2.3652937063698727</v>
      </c>
      <c r="Y89" s="85">
        <v>7.94416711768545</v>
      </c>
      <c r="Z89" s="101">
        <v>2.4938978046917817</v>
      </c>
      <c r="AA89" s="89">
        <v>5.4313318397944279</v>
      </c>
      <c r="AB89" s="89">
        <v>24.050371736567062</v>
      </c>
      <c r="AC89" s="89">
        <v>33.677866661500431</v>
      </c>
      <c r="AD89" s="83">
        <v>12.6</v>
      </c>
      <c r="AE89" s="83"/>
      <c r="AF89" s="83">
        <v>5.9</v>
      </c>
      <c r="AG89" s="83">
        <v>2.685836502216246</v>
      </c>
      <c r="AH89" s="95">
        <v>11.194314975782577</v>
      </c>
    </row>
    <row r="90" spans="12:34" x14ac:dyDescent="0.25">
      <c r="L90" s="92">
        <v>89</v>
      </c>
      <c r="M90" s="83"/>
      <c r="N90" s="90">
        <v>14.380850485603561</v>
      </c>
      <c r="O90" s="90">
        <v>7.4000662392571508</v>
      </c>
      <c r="P90" s="83">
        <v>14.5</v>
      </c>
      <c r="Q90" s="90">
        <v>7.9355482209850754</v>
      </c>
      <c r="R90" s="83"/>
      <c r="S90" s="84">
        <v>0</v>
      </c>
      <c r="T90" s="96">
        <v>8.8616557828959266</v>
      </c>
      <c r="U90" s="97">
        <v>8.651900573338537</v>
      </c>
      <c r="V90" s="100">
        <v>8.1808378459846232</v>
      </c>
      <c r="W90" s="83">
        <v>2.9036426554539583</v>
      </c>
      <c r="X90" s="83">
        <v>2.4606561628697778</v>
      </c>
      <c r="Y90" s="85">
        <v>8.1796944172926214</v>
      </c>
      <c r="Z90" s="101">
        <v>2.5851394585625718</v>
      </c>
      <c r="AA90" s="89">
        <v>5.6186029297873308</v>
      </c>
      <c r="AB90" s="89">
        <v>24.931968020907359</v>
      </c>
      <c r="AC90" s="89">
        <v>34.938101247750588</v>
      </c>
      <c r="AD90" s="83">
        <v>13</v>
      </c>
      <c r="AE90" s="83"/>
      <c r="AF90" s="83">
        <v>6.1</v>
      </c>
      <c r="AG90" s="83">
        <v>2.7932356433082974</v>
      </c>
      <c r="AH90" s="95">
        <v>11.590785765341307</v>
      </c>
    </row>
    <row r="91" spans="12:34" x14ac:dyDescent="0.25">
      <c r="L91" s="92">
        <v>90</v>
      </c>
      <c r="M91" s="83"/>
      <c r="N91" s="90">
        <v>14.891017697163841</v>
      </c>
      <c r="O91" s="90">
        <v>7.6557407040059662</v>
      </c>
      <c r="P91" s="83">
        <v>15</v>
      </c>
      <c r="Q91" s="90">
        <v>8.180879676055584</v>
      </c>
      <c r="R91" s="83"/>
      <c r="S91" s="84">
        <v>0</v>
      </c>
      <c r="T91" s="96">
        <v>9.1781791423040548</v>
      </c>
      <c r="U91" s="97">
        <v>8.9578190389029615</v>
      </c>
      <c r="V91" s="100">
        <v>8.4862142802360534</v>
      </c>
      <c r="W91" s="83">
        <v>3.0171065594447728</v>
      </c>
      <c r="X91" s="83">
        <v>2.5587330988727768</v>
      </c>
      <c r="Y91" s="85">
        <v>8.4</v>
      </c>
      <c r="Z91" s="101">
        <v>2.6786436122223889</v>
      </c>
      <c r="AA91" s="89">
        <v>5.8101299997800835</v>
      </c>
      <c r="AB91" s="89">
        <v>25.835485967630948</v>
      </c>
      <c r="AC91" s="89">
        <v>36.230619176093086</v>
      </c>
      <c r="AD91" s="83">
        <v>13.5</v>
      </c>
      <c r="AE91" s="83"/>
      <c r="AF91" s="83">
        <v>6.3</v>
      </c>
      <c r="AG91" s="83">
        <v>2.9036426554539583</v>
      </c>
      <c r="AH91" s="95">
        <v>11.996632216209347</v>
      </c>
    </row>
    <row r="92" spans="12:34" x14ac:dyDescent="0.25">
      <c r="L92" s="92">
        <v>91</v>
      </c>
      <c r="M92" s="83"/>
      <c r="N92" s="83"/>
      <c r="O92" s="90">
        <v>7.917276633183163</v>
      </c>
      <c r="P92" s="83">
        <v>15.5</v>
      </c>
      <c r="Q92" s="90">
        <v>8.4309586828109726</v>
      </c>
      <c r="R92" s="83"/>
      <c r="S92" s="84">
        <v>0</v>
      </c>
      <c r="T92" s="96">
        <v>9.502322463235048</v>
      </c>
      <c r="U92" s="97">
        <v>9.2709939462921902</v>
      </c>
      <c r="V92" s="100">
        <v>8.799425719287326</v>
      </c>
      <c r="W92" s="83">
        <v>3.1336766138816112</v>
      </c>
      <c r="X92" s="83">
        <v>2.6595703301413813</v>
      </c>
      <c r="Y92" s="85">
        <v>8.6</v>
      </c>
      <c r="Z92" s="101">
        <v>2.7744402929877947</v>
      </c>
      <c r="AA92" s="89">
        <v>6.0059608697726663</v>
      </c>
      <c r="AB92" s="89">
        <v>26.761218004551026</v>
      </c>
      <c r="AC92" s="89">
        <v>37.55587493584882</v>
      </c>
      <c r="AD92" s="83">
        <v>13.9</v>
      </c>
      <c r="AE92" s="83"/>
      <c r="AF92" s="83">
        <v>6.6</v>
      </c>
      <c r="AG92" s="83">
        <v>3.0171065594447728</v>
      </c>
      <c r="AH92" s="95">
        <v>12.411968167773551</v>
      </c>
    </row>
    <row r="93" spans="12:34" x14ac:dyDescent="0.25">
      <c r="L93" s="92">
        <v>92</v>
      </c>
      <c r="M93" s="83"/>
      <c r="N93" s="83"/>
      <c r="O93" s="90">
        <v>8.1847417742095416</v>
      </c>
      <c r="P93" s="83">
        <v>16</v>
      </c>
      <c r="Q93" s="90">
        <v>8.6858234274777608</v>
      </c>
      <c r="R93" s="83"/>
      <c r="S93" s="84">
        <v>0</v>
      </c>
      <c r="T93" s="96">
        <v>9.8341824240086932</v>
      </c>
      <c r="U93" s="97">
        <v>9.5915148372547154</v>
      </c>
      <c r="V93" s="100">
        <v>9.1205837665548319</v>
      </c>
      <c r="W93" s="83">
        <v>3.253402313666689</v>
      </c>
      <c r="X93" s="83">
        <v>2.7632139266612352</v>
      </c>
      <c r="Y93" s="85">
        <v>8.8000000000000007</v>
      </c>
      <c r="Z93" s="101">
        <v>2.8725595882922201</v>
      </c>
      <c r="AA93" s="89">
        <v>6.2061433597650977</v>
      </c>
      <c r="AB93" s="89">
        <v>27.709457164477993</v>
      </c>
      <c r="AC93" s="89">
        <v>38.914324286683609</v>
      </c>
      <c r="AD93" s="83">
        <v>14.4</v>
      </c>
      <c r="AE93" s="83"/>
      <c r="AF93" s="83">
        <v>6.8</v>
      </c>
      <c r="AG93" s="83">
        <v>3.1336766138816112</v>
      </c>
      <c r="AH93" s="95">
        <v>12.83690756085794</v>
      </c>
    </row>
    <row r="94" spans="12:34" x14ac:dyDescent="0.25">
      <c r="L94" s="92">
        <v>93</v>
      </c>
      <c r="M94" s="83"/>
      <c r="N94" s="83"/>
      <c r="O94" s="90">
        <v>8.458203904292672</v>
      </c>
      <c r="P94" s="83">
        <v>16.5</v>
      </c>
      <c r="Q94" s="90">
        <v>8.945511981053091</v>
      </c>
      <c r="R94" s="83"/>
      <c r="S94" s="84">
        <v>0</v>
      </c>
      <c r="T94" s="96">
        <v>10.173855852851881</v>
      </c>
      <c r="U94" s="97">
        <v>9.9194713617404062</v>
      </c>
      <c r="V94" s="100">
        <v>9.449800369389644</v>
      </c>
      <c r="W94" s="83">
        <v>3.3763333885215503</v>
      </c>
      <c r="X94" s="83">
        <v>2.8697102112347523</v>
      </c>
      <c r="Y94" s="85">
        <v>9.1</v>
      </c>
      <c r="Z94" s="101">
        <v>2.9730316451436436</v>
      </c>
      <c r="AA94" s="89">
        <v>6.4107252897573579</v>
      </c>
      <c r="AB94" s="89">
        <v>28.680497079801537</v>
      </c>
      <c r="AC94" s="89">
        <v>40.306424248139045</v>
      </c>
      <c r="AD94" s="83">
        <v>14.9</v>
      </c>
      <c r="AE94" s="83"/>
      <c r="AF94" s="83">
        <v>7</v>
      </c>
      <c r="AG94" s="83">
        <v>3.253402313666689</v>
      </c>
      <c r="AH94" s="95">
        <v>13.2715644366977</v>
      </c>
    </row>
    <row r="95" spans="12:34" x14ac:dyDescent="0.25">
      <c r="L95" s="92">
        <v>94</v>
      </c>
      <c r="M95" s="83"/>
      <c r="N95" s="83"/>
      <c r="O95" s="90">
        <v>8.7377308301161332</v>
      </c>
      <c r="P95" s="83">
        <v>17</v>
      </c>
      <c r="Q95" s="90">
        <v>9.2100623008995246</v>
      </c>
      <c r="R95" s="83"/>
      <c r="S95" s="84">
        <v>0</v>
      </c>
      <c r="T95" s="96">
        <v>10.521439726497775</v>
      </c>
      <c r="U95" s="97">
        <v>10.254953276852907</v>
      </c>
      <c r="V95" s="100">
        <v>9.787187816382076</v>
      </c>
      <c r="W95" s="83">
        <v>3.5025198015306551</v>
      </c>
      <c r="X95" s="83">
        <v>2.9791057580978326</v>
      </c>
      <c r="Y95" s="85">
        <v>9.3000000000000007</v>
      </c>
      <c r="Z95" s="101">
        <v>3.0758866695931273</v>
      </c>
      <c r="AA95" s="89">
        <v>6.6197544797494441</v>
      </c>
      <c r="AB95" s="89">
        <v>29.674631977180535</v>
      </c>
      <c r="AC95" s="89">
        <v>41.732633089364732</v>
      </c>
      <c r="AD95" s="83">
        <v>15.4</v>
      </c>
      <c r="AE95" s="83"/>
      <c r="AF95" s="83">
        <v>7.3</v>
      </c>
      <c r="AG95" s="83">
        <v>3.3763333885215503</v>
      </c>
      <c r="AH95" s="95">
        <v>13.716052935934744</v>
      </c>
    </row>
    <row r="96" spans="12:34" x14ac:dyDescent="0.25">
      <c r="L96" s="92">
        <v>95</v>
      </c>
      <c r="M96" s="83"/>
      <c r="N96" s="83"/>
      <c r="O96" s="90">
        <v>9.0233903875348584</v>
      </c>
      <c r="P96" s="83">
        <v>17.600000000000001</v>
      </c>
      <c r="Q96" s="90">
        <v>9.4795122323006478</v>
      </c>
      <c r="R96" s="83"/>
      <c r="S96" s="84">
        <v>0</v>
      </c>
      <c r="T96" s="96">
        <v>10.877031168813003</v>
      </c>
      <c r="U96" s="97">
        <v>10.598050445823528</v>
      </c>
      <c r="V96" s="100">
        <v>10.132858734715137</v>
      </c>
      <c r="W96" s="83">
        <v>3.6320117477092504</v>
      </c>
      <c r="X96" s="83">
        <v>3.0914473915588312</v>
      </c>
      <c r="Y96" s="85">
        <v>9.5</v>
      </c>
      <c r="Z96" s="101">
        <v>3.1811549262135705</v>
      </c>
      <c r="AA96" s="89">
        <v>6.8332787497413499</v>
      </c>
      <c r="AB96" s="89">
        <v>30.692156672335166</v>
      </c>
      <c r="AC96" s="89">
        <v>43.193410319040794</v>
      </c>
      <c r="AD96" s="83">
        <v>15.9</v>
      </c>
      <c r="AE96" s="83"/>
      <c r="AF96" s="83">
        <v>7.5</v>
      </c>
      <c r="AG96" s="83">
        <v>3.5025198015306551</v>
      </c>
      <c r="AH96" s="95">
        <v>14.17048729763412</v>
      </c>
    </row>
    <row r="97" spans="3:35" x14ac:dyDescent="0.25">
      <c r="L97" s="92">
        <v>96</v>
      </c>
      <c r="M97" s="83"/>
      <c r="N97" s="83"/>
      <c r="O97" s="90">
        <v>9.3152504412774135</v>
      </c>
      <c r="P97" s="83">
        <v>18.100000000000001</v>
      </c>
      <c r="Q97" s="90">
        <v>9.7538995099792309</v>
      </c>
      <c r="R97" s="83"/>
      <c r="S97" s="84">
        <v>0</v>
      </c>
      <c r="T97" s="96">
        <v>11.240727449451832</v>
      </c>
      <c r="U97" s="97">
        <v>10.948852837005457</v>
      </c>
      <c r="V97" s="100">
        <v>10.486926087567349</v>
      </c>
      <c r="W97" s="83">
        <v>3.7648596525954932</v>
      </c>
      <c r="X97" s="83">
        <v>3.2067821846595232</v>
      </c>
      <c r="Y97" s="85">
        <v>9.8000000000000007</v>
      </c>
      <c r="Z97" s="101">
        <v>3.2888667375887453</v>
      </c>
      <c r="AA97" s="89">
        <v>7.0513459197331008</v>
      </c>
      <c r="AB97" s="89">
        <v>31.733366564941047</v>
      </c>
      <c r="AC97" s="89">
        <v>44.689216675491451</v>
      </c>
      <c r="AD97" s="83">
        <v>16.399999999999999</v>
      </c>
      <c r="AE97" s="83"/>
      <c r="AF97" s="83">
        <v>7.8</v>
      </c>
      <c r="AG97" s="83">
        <v>3.6320117477092504</v>
      </c>
      <c r="AH97" s="95">
        <v>14.634981858320215</v>
      </c>
    </row>
    <row r="98" spans="3:35" x14ac:dyDescent="0.25">
      <c r="L98" s="92">
        <v>97</v>
      </c>
      <c r="M98" s="83"/>
      <c r="N98" s="83"/>
      <c r="O98" s="90">
        <v>9.6133788846539758</v>
      </c>
      <c r="P98" s="83">
        <v>18.7</v>
      </c>
      <c r="Q98" s="90">
        <v>10.03326175957903</v>
      </c>
      <c r="R98" s="83"/>
      <c r="S98" s="84">
        <v>0</v>
      </c>
      <c r="T98" s="96">
        <v>11.612625982537081</v>
      </c>
      <c r="U98" s="97">
        <v>11.307450522888345</v>
      </c>
      <c r="V98" s="100">
        <v>10.849503171562274</v>
      </c>
      <c r="W98" s="83">
        <v>3.9011141708657986</v>
      </c>
      <c r="X98" s="83">
        <v>3.3251574578571614</v>
      </c>
      <c r="Y98" s="85">
        <v>10</v>
      </c>
      <c r="Z98" s="101">
        <v>3.3990524838120715</v>
      </c>
      <c r="AA98" s="89">
        <v>7.2740038097246762</v>
      </c>
      <c r="AB98" s="89">
        <v>32.798557633620376</v>
      </c>
      <c r="AC98" s="89">
        <v>46.220514116979089</v>
      </c>
      <c r="AD98" s="83">
        <v>16.899999999999999</v>
      </c>
      <c r="AE98" s="83"/>
      <c r="AF98" s="83">
        <v>8</v>
      </c>
      <c r="AG98" s="83">
        <v>3.7648596525954932</v>
      </c>
      <c r="AH98" s="95">
        <v>15.109651051032815</v>
      </c>
    </row>
    <row r="99" spans="3:35" x14ac:dyDescent="0.25">
      <c r="C99" s="102"/>
      <c r="D99" s="102"/>
      <c r="E99" s="123"/>
      <c r="F99" s="102"/>
      <c r="L99" s="92">
        <v>98</v>
      </c>
      <c r="M99" s="83"/>
      <c r="N99" s="83"/>
      <c r="O99" s="90">
        <v>9.9178436392705507</v>
      </c>
      <c r="P99" s="83">
        <v>19.2</v>
      </c>
      <c r="Q99" s="90">
        <v>10.317636499111536</v>
      </c>
      <c r="R99" s="83"/>
      <c r="S99" s="84">
        <v>0</v>
      </c>
      <c r="T99" s="96">
        <v>11.992824325366119</v>
      </c>
      <c r="U99" s="97">
        <v>11.673933679132</v>
      </c>
      <c r="V99" s="100">
        <v>11.220703614263643</v>
      </c>
      <c r="W99" s="83">
        <v>4.0408261849727651</v>
      </c>
      <c r="X99" s="83">
        <v>3.4466207777272513</v>
      </c>
      <c r="Y99" s="85">
        <v>10.199999999999999</v>
      </c>
      <c r="Z99" s="101">
        <v>3.5117426019948184</v>
      </c>
      <c r="AA99" s="89">
        <v>7.5013002397160813</v>
      </c>
      <c r="AB99" s="89">
        <v>33.888026431027349</v>
      </c>
      <c r="AC99" s="89">
        <v>47.787765812174477</v>
      </c>
      <c r="AD99" s="83">
        <v>17.5</v>
      </c>
      <c r="AE99" s="83"/>
      <c r="AF99" s="83">
        <v>8.3000000000000007</v>
      </c>
      <c r="AG99" s="83">
        <v>3.9011141708657986</v>
      </c>
      <c r="AH99" s="95">
        <v>15.594609404401737</v>
      </c>
    </row>
    <row r="100" spans="3:35" x14ac:dyDescent="0.25">
      <c r="C100" s="103"/>
      <c r="D100" s="103"/>
      <c r="E100" s="124"/>
      <c r="F100" s="103"/>
      <c r="L100" s="92">
        <v>99</v>
      </c>
      <c r="M100" s="83"/>
      <c r="N100" s="83"/>
      <c r="O100" s="90">
        <v>10.228712654748731</v>
      </c>
      <c r="P100" s="83">
        <v>19.8</v>
      </c>
      <c r="Q100" s="90">
        <v>10.60706114036897</v>
      </c>
      <c r="R100" s="83"/>
      <c r="S100" s="84">
        <v>0</v>
      </c>
      <c r="T100" s="96">
        <v>12.381420177142065</v>
      </c>
      <c r="U100" s="97">
        <v>12.048392583619043</v>
      </c>
      <c r="V100" s="100">
        <v>11.600641371715575</v>
      </c>
      <c r="W100" s="83">
        <v>4.1840468038054137</v>
      </c>
      <c r="X100" s="83">
        <v>3.5712199556865287</v>
      </c>
      <c r="Y100" s="85">
        <v>10.5</v>
      </c>
      <c r="Z100" s="101">
        <v>3.6269675857837274</v>
      </c>
      <c r="AA100" s="89">
        <v>7.7332830297072821</v>
      </c>
      <c r="AB100" s="89">
        <v>35.002070079027028</v>
      </c>
      <c r="AC100" s="89">
        <v>49.391436130802205</v>
      </c>
      <c r="AD100" s="83">
        <v>18</v>
      </c>
      <c r="AE100" s="83"/>
      <c r="AF100" s="83">
        <v>8.6</v>
      </c>
      <c r="AG100" s="83">
        <v>4.0408261849727651</v>
      </c>
      <c r="AH100" s="95">
        <v>16.089971541739875</v>
      </c>
    </row>
    <row r="101" spans="3:35" x14ac:dyDescent="0.25">
      <c r="C101" s="103"/>
      <c r="D101" s="103"/>
      <c r="E101" s="124"/>
      <c r="F101" s="103"/>
      <c r="L101" s="92">
        <v>100</v>
      </c>
      <c r="M101" s="83"/>
      <c r="N101" s="83"/>
      <c r="O101" s="90">
        <v>10.546053908451237</v>
      </c>
      <c r="P101" s="83">
        <v>20.399999999999999</v>
      </c>
      <c r="Q101" s="90">
        <v>10.901572990304043</v>
      </c>
      <c r="R101" s="83"/>
      <c r="S101" s="84">
        <v>0</v>
      </c>
      <c r="T101" s="104">
        <v>12.430917697577319</v>
      </c>
      <c r="U101" s="104">
        <v>12.778511400361582</v>
      </c>
      <c r="V101" s="90">
        <v>11.98943072602515</v>
      </c>
      <c r="W101" s="83">
        <v>4.330827361370674</v>
      </c>
      <c r="X101" s="83">
        <v>3.6990030467354167</v>
      </c>
      <c r="Y101" s="85">
        <v>10.7</v>
      </c>
      <c r="Z101" s="101">
        <v>3.7447579848873462</v>
      </c>
      <c r="AA101" s="89">
        <v>7.9699999996983424</v>
      </c>
      <c r="AB101" s="89">
        <v>36.140986263961324</v>
      </c>
      <c r="AC101" s="89">
        <v>51.031990634448803</v>
      </c>
      <c r="AD101" s="83">
        <v>18.600000000000001</v>
      </c>
      <c r="AE101" s="83"/>
      <c r="AF101" s="83">
        <v>8.9</v>
      </c>
      <c r="AG101" s="83">
        <v>4.1840468038054137</v>
      </c>
      <c r="AH101" s="95">
        <v>16.595852180154335</v>
      </c>
    </row>
    <row r="102" spans="3:35" x14ac:dyDescent="0.25">
      <c r="C102" s="103"/>
      <c r="D102" s="103"/>
      <c r="E102" s="124"/>
      <c r="F102" s="103"/>
      <c r="L102" s="92">
        <v>101</v>
      </c>
      <c r="M102" s="83"/>
      <c r="N102" s="83"/>
      <c r="O102" s="90">
        <v>10.86993540521294</v>
      </c>
      <c r="P102" s="83">
        <v>21</v>
      </c>
      <c r="Q102" s="90">
        <v>11.201209252378813</v>
      </c>
      <c r="R102" s="83"/>
      <c r="S102" s="84">
        <v>0</v>
      </c>
      <c r="T102" s="85">
        <v>12.821599339096661</v>
      </c>
      <c r="U102" s="85">
        <v>13.184195929716466</v>
      </c>
      <c r="V102" s="90">
        <v>12.387186282987983</v>
      </c>
      <c r="W102" s="83">
        <v>4.481219415496029</v>
      </c>
      <c r="X102" s="83">
        <v>3.8300183482197379</v>
      </c>
      <c r="Y102" s="85">
        <v>11</v>
      </c>
      <c r="Z102" s="101">
        <v>3.8651444046113865</v>
      </c>
      <c r="AA102" s="89">
        <v>8.2114989696892042</v>
      </c>
      <c r="AB102" s="89">
        <v>37.305073232004247</v>
      </c>
      <c r="AC102" s="89">
        <v>52.709896067538281</v>
      </c>
      <c r="AD102" s="83">
        <v>19.2</v>
      </c>
      <c r="AE102" s="83"/>
      <c r="AF102" s="83">
        <v>9.1</v>
      </c>
      <c r="AG102" s="83">
        <v>4.330827361370674</v>
      </c>
      <c r="AH102" s="95">
        <v>17.112366129674218</v>
      </c>
    </row>
    <row r="103" spans="3:35" x14ac:dyDescent="0.25">
      <c r="C103" s="103"/>
      <c r="D103" s="103"/>
      <c r="E103" s="124"/>
      <c r="F103" s="103"/>
      <c r="L103" s="92">
        <v>102</v>
      </c>
      <c r="M103" s="83"/>
      <c r="N103" s="83"/>
      <c r="O103" s="90">
        <v>11.200425177076848</v>
      </c>
      <c r="P103" s="83">
        <v>21.7</v>
      </c>
      <c r="Q103" s="90">
        <v>11.506007027882097</v>
      </c>
      <c r="R103" s="83"/>
      <c r="S103" s="84">
        <v>0</v>
      </c>
      <c r="T103" s="85">
        <v>13.220528166699861</v>
      </c>
      <c r="U103" s="85">
        <v>13.598571904741945</v>
      </c>
      <c r="V103" s="90">
        <v>12.794022969753946</v>
      </c>
      <c r="W103" s="83">
        <v>4.6352747465524526</v>
      </c>
      <c r="X103" s="83">
        <v>3.9643143986110823</v>
      </c>
      <c r="Y103" s="85">
        <v>11.2</v>
      </c>
      <c r="Z103" s="101">
        <v>3.9881575054022718</v>
      </c>
      <c r="AA103" s="89">
        <v>8.4578277596798657</v>
      </c>
      <c r="AB103" s="89">
        <v>38.494629784599624</v>
      </c>
      <c r="AC103" s="89">
        <v>54.425620348461948</v>
      </c>
      <c r="AD103" s="83">
        <v>19.7</v>
      </c>
      <c r="AE103" s="83"/>
      <c r="AF103" s="83">
        <v>9.4</v>
      </c>
      <c r="AG103" s="83">
        <v>4.481219415496029</v>
      </c>
      <c r="AH103" s="95">
        <v>17.639628292395649</v>
      </c>
      <c r="AI103" s="75">
        <f>ROUND(AF103,1)</f>
        <v>9.4</v>
      </c>
    </row>
    <row r="104" spans="3:35" x14ac:dyDescent="0.25">
      <c r="C104" s="103"/>
      <c r="D104" s="103"/>
      <c r="E104" s="124"/>
      <c r="F104" s="103"/>
      <c r="L104" s="92">
        <v>103</v>
      </c>
      <c r="M104" s="83"/>
      <c r="N104" s="83"/>
      <c r="O104" s="90">
        <v>11.537591283035665</v>
      </c>
      <c r="P104" s="83">
        <v>22.3</v>
      </c>
      <c r="Q104" s="90">
        <v>11.816003317217923</v>
      </c>
      <c r="R104" s="83"/>
      <c r="S104" s="84">
        <v>0</v>
      </c>
      <c r="T104" s="85">
        <v>13.627794858046327</v>
      </c>
      <c r="U104" s="85">
        <v>14.021737580046523</v>
      </c>
      <c r="V104" s="90">
        <v>13.210056032533304</v>
      </c>
      <c r="W104" s="83">
        <v>4.7930453561972355</v>
      </c>
      <c r="X104" s="83">
        <v>4.1019399763052231</v>
      </c>
      <c r="Y104" s="85">
        <v>11.5</v>
      </c>
      <c r="Z104" s="101">
        <v>4.1138280023990994</v>
      </c>
      <c r="AA104" s="89">
        <v>8.709034189670362</v>
      </c>
      <c r="AB104" s="89">
        <v>39.709955273982004</v>
      </c>
      <c r="AC104" s="89">
        <v>56.179632560863574</v>
      </c>
      <c r="AD104" s="83">
        <v>20.3</v>
      </c>
      <c r="AE104" s="83"/>
      <c r="AF104" s="83">
        <v>9.6999999999999993</v>
      </c>
      <c r="AG104" s="83">
        <v>4.6352747465524526</v>
      </c>
      <c r="AH104" s="95">
        <v>18.177753661643013</v>
      </c>
      <c r="AI104" s="75">
        <f t="shared" ref="AI104:AI157" si="0">ROUND(AF104,1)</f>
        <v>9.6999999999999993</v>
      </c>
    </row>
    <row r="105" spans="3:35" x14ac:dyDescent="0.25">
      <c r="C105" s="103"/>
      <c r="D105" s="103"/>
      <c r="E105" s="124"/>
      <c r="F105" s="103"/>
      <c r="L105" s="92">
        <v>104</v>
      </c>
      <c r="M105" s="83"/>
      <c r="N105" s="83"/>
      <c r="O105" s="90">
        <v>11.881501808777795</v>
      </c>
      <c r="P105" s="83">
        <v>22.9</v>
      </c>
      <c r="Q105" s="90">
        <v>12.131235021164716</v>
      </c>
      <c r="R105" s="83"/>
      <c r="S105" s="84">
        <v>0</v>
      </c>
      <c r="T105" s="85">
        <v>14.043490188545443</v>
      </c>
      <c r="U105" s="85">
        <v>14.453791346147312</v>
      </c>
      <c r="V105" s="90">
        <v>13.635401034340793</v>
      </c>
      <c r="W105" s="83">
        <v>4.9545834661362358</v>
      </c>
      <c r="X105" s="83">
        <v>4.2429440984384028</v>
      </c>
      <c r="Y105" s="85">
        <v>11.7</v>
      </c>
      <c r="Z105" s="101">
        <v>4.2421866649934827</v>
      </c>
      <c r="AA105" s="89">
        <v>8.9651660796606603</v>
      </c>
      <c r="AB105" s="89">
        <v>40.951349598776375</v>
      </c>
      <c r="AC105" s="83"/>
      <c r="AD105" s="83">
        <v>21</v>
      </c>
      <c r="AE105" s="83"/>
      <c r="AF105" s="83">
        <v>10</v>
      </c>
      <c r="AG105" s="83">
        <v>4.7930453561972355</v>
      </c>
      <c r="AH105" s="95">
        <v>18.726857321145541</v>
      </c>
      <c r="AI105" s="75">
        <f t="shared" si="0"/>
        <v>10</v>
      </c>
    </row>
    <row r="106" spans="3:35" x14ac:dyDescent="0.25">
      <c r="C106" s="103"/>
      <c r="D106" s="103"/>
      <c r="E106" s="124"/>
      <c r="F106" s="103"/>
      <c r="L106" s="92">
        <v>105</v>
      </c>
      <c r="M106" s="83"/>
      <c r="N106" s="83"/>
      <c r="O106" s="90">
        <v>12.232224866438756</v>
      </c>
      <c r="P106" s="83">
        <v>23.6</v>
      </c>
      <c r="Q106" s="90">
        <v>12.451738942107113</v>
      </c>
      <c r="R106" s="83"/>
      <c r="S106" s="84">
        <v>0</v>
      </c>
      <c r="T106" s="85">
        <v>14.467705030511587</v>
      </c>
      <c r="U106" s="85">
        <v>14.894831728336252</v>
      </c>
      <c r="V106" s="90">
        <v>14.070173852778607</v>
      </c>
      <c r="W106" s="83">
        <v>5.1199415169050706</v>
      </c>
      <c r="X106" s="83">
        <v>4.3873760197209277</v>
      </c>
      <c r="Y106" s="85">
        <v>12</v>
      </c>
      <c r="Z106" s="101">
        <v>4.3732643163972753</v>
      </c>
      <c r="AA106" s="89">
        <v>9.2262712496507824</v>
      </c>
      <c r="AB106" s="89">
        <v>42.219113199676386</v>
      </c>
      <c r="AC106" s="83"/>
      <c r="AD106" s="83">
        <v>21.6</v>
      </c>
      <c r="AE106" s="83"/>
      <c r="AF106" s="83">
        <v>10.3</v>
      </c>
      <c r="AG106" s="83">
        <v>4.9545834661362358</v>
      </c>
      <c r="AH106" s="95">
        <v>19.287054444229973</v>
      </c>
      <c r="AI106" s="75">
        <f t="shared" si="0"/>
        <v>10.3</v>
      </c>
    </row>
    <row r="107" spans="3:35" x14ac:dyDescent="0.25">
      <c r="C107" s="103"/>
      <c r="D107" s="103"/>
      <c r="E107" s="124"/>
      <c r="F107" s="103"/>
      <c r="L107" s="92">
        <v>106</v>
      </c>
      <c r="M107" s="83"/>
      <c r="N107" s="83"/>
      <c r="O107" s="90">
        <v>12.589828594356888</v>
      </c>
      <c r="P107" s="83">
        <v>24.3</v>
      </c>
      <c r="Q107" s="90">
        <v>12.777551785240794</v>
      </c>
      <c r="R107" s="83"/>
      <c r="S107" s="84">
        <v>0</v>
      </c>
      <c r="T107" s="85">
        <v>14.900530352334128</v>
      </c>
      <c r="U107" s="85">
        <v>15.344957385565742</v>
      </c>
      <c r="V107" s="90">
        <v>14.514490677854837</v>
      </c>
      <c r="W107" s="83">
        <v>5.2891721666685916</v>
      </c>
      <c r="X107" s="83">
        <v>4.535285231287526</v>
      </c>
      <c r="Y107" s="85">
        <v>12.3</v>
      </c>
      <c r="Z107" s="101">
        <v>4.5070918332178342</v>
      </c>
      <c r="AA107" s="89">
        <v>9.4923975196406936</v>
      </c>
      <c r="AB107" s="89">
        <v>43.513547055197044</v>
      </c>
      <c r="AC107" s="83"/>
      <c r="AD107" s="83">
        <v>22.2</v>
      </c>
      <c r="AE107" s="83"/>
      <c r="AF107" s="83">
        <v>10.7</v>
      </c>
      <c r="AG107" s="83">
        <v>5.1199415169050706</v>
      </c>
      <c r="AH107" s="95">
        <v>19.858460293027512</v>
      </c>
      <c r="AI107" s="75">
        <f t="shared" si="0"/>
        <v>10.7</v>
      </c>
    </row>
    <row r="108" spans="3:35" x14ac:dyDescent="0.25">
      <c r="C108" s="103"/>
      <c r="D108" s="103"/>
      <c r="E108" s="124"/>
      <c r="F108" s="103"/>
      <c r="L108" s="92">
        <v>107</v>
      </c>
      <c r="M108" s="83"/>
      <c r="N108" s="83"/>
      <c r="O108" s="90">
        <v>12.954381156833588</v>
      </c>
      <c r="P108" s="83">
        <v>24.9</v>
      </c>
      <c r="Q108" s="90">
        <v>13.108710159750879</v>
      </c>
      <c r="R108" s="83"/>
      <c r="S108" s="84">
        <v>0</v>
      </c>
      <c r="T108" s="85">
        <v>15.342057217662386</v>
      </c>
      <c r="U108" s="85">
        <v>15.7950830427952</v>
      </c>
      <c r="V108" s="90">
        <v>14.968468009838542</v>
      </c>
      <c r="W108" s="83">
        <v>5.4623282900385002</v>
      </c>
      <c r="X108" s="83">
        <v>4.6867214595642723</v>
      </c>
      <c r="Y108" s="85">
        <v>12.5</v>
      </c>
      <c r="Z108" s="101">
        <v>4.6437001450405901</v>
      </c>
      <c r="AA108" s="89">
        <v>9.7635927096304247</v>
      </c>
      <c r="AB108" s="83"/>
      <c r="AC108" s="83"/>
      <c r="AD108" s="83">
        <v>22.9</v>
      </c>
      <c r="AE108" s="83"/>
      <c r="AF108" s="83">
        <v>11</v>
      </c>
      <c r="AG108" s="83">
        <v>5.2891721666685916</v>
      </c>
      <c r="AH108" s="95">
        <v>20.441190217695478</v>
      </c>
      <c r="AI108" s="75">
        <f t="shared" si="0"/>
        <v>11</v>
      </c>
    </row>
    <row r="109" spans="3:35" x14ac:dyDescent="0.25">
      <c r="C109" s="103"/>
      <c r="D109" s="103"/>
      <c r="E109" s="124"/>
      <c r="F109" s="103"/>
      <c r="L109" s="92">
        <v>108</v>
      </c>
      <c r="M109" s="83"/>
      <c r="N109" s="83"/>
      <c r="O109" s="90">
        <v>13.325950743898263</v>
      </c>
      <c r="P109" s="83">
        <v>25.6</v>
      </c>
      <c r="Q109" s="90">
        <v>13.445250579965736</v>
      </c>
      <c r="R109" s="83"/>
      <c r="S109" s="84">
        <v>0</v>
      </c>
      <c r="T109" s="85">
        <v>15.792376784605544</v>
      </c>
      <c r="U109" s="85">
        <v>16.272859822712288</v>
      </c>
      <c r="V109" s="90">
        <v>15.432222657149493</v>
      </c>
      <c r="W109" s="83">
        <v>5.639462976908427</v>
      </c>
      <c r="X109" s="83">
        <v>4.8417346651517059</v>
      </c>
      <c r="Y109" s="85">
        <v>12.8</v>
      </c>
      <c r="Z109" s="101">
        <v>4.7831202340189307</v>
      </c>
      <c r="AA109" s="89">
        <v>10.039904639619992</v>
      </c>
      <c r="AB109" s="83"/>
      <c r="AC109" s="83"/>
      <c r="AD109" s="83">
        <v>23.5</v>
      </c>
      <c r="AE109" s="83"/>
      <c r="AF109" s="83">
        <v>11.3</v>
      </c>
      <c r="AG109" s="83">
        <v>5.4623282900385002</v>
      </c>
      <c r="AH109" s="95">
        <v>21.035359655653306</v>
      </c>
      <c r="AI109" s="75">
        <f t="shared" si="0"/>
        <v>11.3</v>
      </c>
    </row>
    <row r="110" spans="3:35" x14ac:dyDescent="0.25">
      <c r="C110" s="103"/>
      <c r="D110" s="103"/>
      <c r="E110" s="124"/>
      <c r="F110" s="103"/>
      <c r="L110" s="92">
        <v>109</v>
      </c>
      <c r="M110" s="83"/>
      <c r="N110" s="83"/>
      <c r="O110" s="90">
        <v>13.704605571077449</v>
      </c>
      <c r="P110" s="83"/>
      <c r="Q110" s="90">
        <v>13.787209466485489</v>
      </c>
      <c r="R110" s="83"/>
      <c r="S110" s="84">
        <v>0</v>
      </c>
      <c r="T110" s="85">
        <v>16.251580304946057</v>
      </c>
      <c r="U110" s="85">
        <v>16.750834579083865</v>
      </c>
      <c r="V110" s="90">
        <v>15.905871734281471</v>
      </c>
      <c r="W110" s="83">
        <v>5.8206295313060741</v>
      </c>
      <c r="X110" s="83">
        <v>5.0003750417234052</v>
      </c>
      <c r="Y110" s="85">
        <v>13.1</v>
      </c>
      <c r="Z110" s="101">
        <v>4.925383134470863</v>
      </c>
      <c r="AA110" s="89">
        <v>10.321381129609325</v>
      </c>
      <c r="AB110" s="83"/>
      <c r="AC110" s="83"/>
      <c r="AD110" s="83">
        <v>24.2</v>
      </c>
      <c r="AE110" s="83"/>
      <c r="AF110" s="83">
        <v>11.7</v>
      </c>
      <c r="AG110" s="83">
        <v>5.639462976908427</v>
      </c>
      <c r="AH110" s="95">
        <v>21.641084130831846</v>
      </c>
      <c r="AI110" s="75">
        <f t="shared" si="0"/>
        <v>11.7</v>
      </c>
    </row>
    <row r="111" spans="3:35" x14ac:dyDescent="0.25">
      <c r="C111" s="103"/>
      <c r="D111" s="103"/>
      <c r="E111" s="124"/>
      <c r="F111" s="103"/>
      <c r="L111" s="92">
        <v>110</v>
      </c>
      <c r="M111" s="83"/>
      <c r="N111" s="83"/>
      <c r="O111" s="90">
        <v>14.090413879168056</v>
      </c>
      <c r="P111" s="83"/>
      <c r="Q111" s="90">
        <v>14.134623147287598</v>
      </c>
      <c r="R111" s="83"/>
      <c r="S111" s="84">
        <v>0</v>
      </c>
      <c r="T111" s="90">
        <v>16.719106666285612</v>
      </c>
      <c r="U111" s="83">
        <v>17.238290561310571</v>
      </c>
      <c r="V111" s="90">
        <v>16.389532659759379</v>
      </c>
      <c r="W111" s="83">
        <v>6.0058814702622563</v>
      </c>
      <c r="X111" s="83">
        <v>5.1626930149402055</v>
      </c>
      <c r="Y111" s="85">
        <v>13.4</v>
      </c>
      <c r="Z111" s="101">
        <v>5.070519932482723</v>
      </c>
      <c r="AA111" s="89">
        <v>10.6080699995985</v>
      </c>
      <c r="AB111" s="83"/>
      <c r="AC111" s="83"/>
      <c r="AD111" s="83">
        <v>24.9</v>
      </c>
      <c r="AE111" s="83">
        <v>12.048640121098909</v>
      </c>
      <c r="AF111" s="83">
        <v>12</v>
      </c>
      <c r="AG111" s="83">
        <v>5.8206295313060741</v>
      </c>
      <c r="AH111" s="95">
        <v>22.258479252936461</v>
      </c>
      <c r="AI111" s="75">
        <f t="shared" si="0"/>
        <v>12</v>
      </c>
    </row>
    <row r="112" spans="3:35" x14ac:dyDescent="0.25">
      <c r="C112" s="103"/>
      <c r="D112" s="103"/>
      <c r="E112" s="124"/>
      <c r="F112" s="103"/>
      <c r="L112" s="92">
        <v>111</v>
      </c>
      <c r="M112" s="83"/>
      <c r="N112" s="83"/>
      <c r="O112" s="90">
        <v>14.483443934014762</v>
      </c>
      <c r="P112" s="83"/>
      <c r="Q112" s="90">
        <v>14.487527858808678</v>
      </c>
      <c r="R112" s="83"/>
      <c r="S112" s="84">
        <v>0</v>
      </c>
      <c r="T112" s="90">
        <v>17.196350234708007</v>
      </c>
      <c r="U112" s="83">
        <v>17.735327080609782</v>
      </c>
      <c r="V112" s="90">
        <v>16.883323154128227</v>
      </c>
      <c r="W112" s="83">
        <v>6.1952725226960572</v>
      </c>
      <c r="X112" s="83">
        <v>5.3287392413792372</v>
      </c>
      <c r="Y112" s="85">
        <v>13.7</v>
      </c>
      <c r="Z112" s="101">
        <v>5.2185617655193166</v>
      </c>
      <c r="AA112" s="89">
        <v>10.900019069587433</v>
      </c>
      <c r="AB112" s="83"/>
      <c r="AC112" s="83"/>
      <c r="AD112" s="83">
        <v>25.6</v>
      </c>
      <c r="AE112" s="83">
        <v>12.384700717263227</v>
      </c>
      <c r="AF112" s="83">
        <v>12.4</v>
      </c>
      <c r="AG112" s="83">
        <v>6.0058814702622563</v>
      </c>
      <c r="AH112" s="95">
        <v>22.887660716722554</v>
      </c>
      <c r="AI112" s="75">
        <f t="shared" si="0"/>
        <v>12.4</v>
      </c>
    </row>
    <row r="113" spans="3:35" x14ac:dyDescent="0.25">
      <c r="C113" s="103"/>
      <c r="D113" s="103"/>
      <c r="E113" s="124"/>
      <c r="F113" s="103"/>
      <c r="L113" s="92">
        <v>112</v>
      </c>
      <c r="M113" s="83"/>
      <c r="N113" s="83"/>
      <c r="O113" s="90">
        <v>14.883764026291317</v>
      </c>
      <c r="P113" s="83"/>
      <c r="Q113" s="90">
        <v>14.845959747004487</v>
      </c>
      <c r="R113" s="83"/>
      <c r="S113" s="84">
        <v>0</v>
      </c>
      <c r="T113" s="90">
        <v>17.682752496667085</v>
      </c>
      <c r="U113" s="83">
        <v>18.045711328942701</v>
      </c>
      <c r="V113" s="90">
        <v>17.387361237973312</v>
      </c>
      <c r="W113" s="83">
        <v>6.3888566283160166</v>
      </c>
      <c r="X113" s="83">
        <v>5.4985646074776566</v>
      </c>
      <c r="Y113" s="85">
        <v>13.9</v>
      </c>
      <c r="Z113" s="101">
        <v>5.3695398220405934</v>
      </c>
      <c r="AA113" s="89">
        <v>11.197276159576175</v>
      </c>
      <c r="AB113" s="83"/>
      <c r="AC113" s="83"/>
      <c r="AD113" s="83">
        <v>26.3</v>
      </c>
      <c r="AE113" s="83">
        <v>12.726994186525838</v>
      </c>
      <c r="AF113" s="83">
        <v>12.7</v>
      </c>
      <c r="AG113" s="83">
        <v>6.1952725226960572</v>
      </c>
      <c r="AH113" s="95">
        <v>23.528744301284391</v>
      </c>
      <c r="AI113" s="75">
        <f t="shared" si="0"/>
        <v>12.7</v>
      </c>
    </row>
    <row r="114" spans="3:35" x14ac:dyDescent="0.25">
      <c r="C114" s="103"/>
      <c r="D114" s="103"/>
      <c r="E114" s="124"/>
      <c r="F114" s="103"/>
      <c r="L114" s="92">
        <v>113</v>
      </c>
      <c r="M114" s="83"/>
      <c r="N114" s="83"/>
      <c r="O114" s="90">
        <v>15.291442471285832</v>
      </c>
      <c r="P114" s="83"/>
      <c r="Q114" s="90">
        <v>15.209954868387742</v>
      </c>
      <c r="R114" s="83"/>
      <c r="S114" s="84">
        <v>0</v>
      </c>
      <c r="T114" s="90">
        <v>18.178405084222572</v>
      </c>
      <c r="U114" s="83">
        <v>18.495836986172201</v>
      </c>
      <c r="V114" s="90">
        <v>17.901765229971925</v>
      </c>
      <c r="W114" s="83">
        <v>6.5866879365369178</v>
      </c>
      <c r="X114" s="83">
        <v>5.6722202284906835</v>
      </c>
      <c r="Y114" s="85">
        <v>14.2</v>
      </c>
      <c r="Z114" s="101">
        <v>5.5234853411245401</v>
      </c>
      <c r="AA114" s="89">
        <v>11.499889089564734</v>
      </c>
      <c r="AB114" s="83"/>
      <c r="AC114" s="83"/>
      <c r="AD114" s="83">
        <v>27</v>
      </c>
      <c r="AE114" s="83">
        <v>13.075578928691328</v>
      </c>
      <c r="AF114" s="83">
        <v>13</v>
      </c>
      <c r="AG114" s="83">
        <v>6.3888566283160166</v>
      </c>
      <c r="AH114" s="95">
        <v>24.181845869355765</v>
      </c>
      <c r="AI114" s="75">
        <f t="shared" si="0"/>
        <v>13</v>
      </c>
    </row>
    <row r="115" spans="3:35" x14ac:dyDescent="0.25">
      <c r="C115" s="103"/>
      <c r="D115" s="103"/>
      <c r="E115" s="124"/>
      <c r="F115" s="103"/>
      <c r="L115" s="92">
        <v>114</v>
      </c>
      <c r="M115" s="83"/>
      <c r="N115" s="83"/>
      <c r="O115" s="90">
        <v>15.706547608689867</v>
      </c>
      <c r="P115" s="83"/>
      <c r="Q115" s="90">
        <v>15.579549191045526</v>
      </c>
      <c r="R115" s="83"/>
      <c r="S115" s="84">
        <v>0</v>
      </c>
      <c r="T115" s="90">
        <v>18.683399719476252</v>
      </c>
      <c r="U115" s="83">
        <v>18.9459626434017</v>
      </c>
      <c r="V115" s="90">
        <v>18.426653744974303</v>
      </c>
      <c r="W115" s="83">
        <v>6.7888208054117003</v>
      </c>
      <c r="X115" s="83">
        <v>5.8497574474638219</v>
      </c>
      <c r="Y115" s="85">
        <v>14.5</v>
      </c>
      <c r="Z115" s="101">
        <v>5.6804296120964537</v>
      </c>
      <c r="AA115" s="89">
        <v>11.807905679553063</v>
      </c>
      <c r="AB115" s="83"/>
      <c r="AC115" s="83"/>
      <c r="AD115" s="83">
        <v>27.8</v>
      </c>
      <c r="AE115" s="83">
        <v>13.430513364344685</v>
      </c>
      <c r="AF115" s="83">
        <v>13.4</v>
      </c>
      <c r="AG115" s="83">
        <v>6.5866879365369178</v>
      </c>
      <c r="AH115" s="95">
        <v>24.847081366622664</v>
      </c>
      <c r="AI115" s="75">
        <f t="shared" si="0"/>
        <v>13.4</v>
      </c>
    </row>
    <row r="116" spans="3:35" x14ac:dyDescent="0.25">
      <c r="C116" s="103"/>
      <c r="D116" s="103"/>
      <c r="E116" s="124"/>
      <c r="F116" s="103"/>
      <c r="L116" s="92">
        <v>115</v>
      </c>
      <c r="M116" s="83"/>
      <c r="N116" s="83"/>
      <c r="O116" s="90">
        <v>16.129147802390644</v>
      </c>
      <c r="P116" s="83"/>
      <c r="Q116" s="90">
        <v>15.954778595635519</v>
      </c>
      <c r="R116" s="83"/>
      <c r="S116" s="84">
        <v>0</v>
      </c>
      <c r="T116" s="90">
        <v>19.197828213862682</v>
      </c>
      <c r="U116" s="83">
        <v>19.396088300631199</v>
      </c>
      <c r="V116" s="90">
        <v>18.962145692113815</v>
      </c>
      <c r="W116" s="83">
        <v>6.9953098005782595</v>
      </c>
      <c r="X116" s="83">
        <v>6.0312278342183481</v>
      </c>
      <c r="Y116" s="85">
        <v>14.8</v>
      </c>
      <c r="Z116" s="101">
        <v>5.8404039741637233</v>
      </c>
      <c r="AA116" s="89">
        <v>12.121373749541217</v>
      </c>
      <c r="AB116" s="83"/>
      <c r="AC116" s="83"/>
      <c r="AD116" s="83">
        <v>28.5</v>
      </c>
      <c r="AE116" s="83">
        <v>13.791855934674858</v>
      </c>
      <c r="AF116" s="83">
        <v>13.8</v>
      </c>
      <c r="AG116" s="83">
        <v>6.7888208054117003</v>
      </c>
      <c r="AH116" s="95">
        <v>25.524566821047955</v>
      </c>
      <c r="AI116" s="75">
        <f t="shared" si="0"/>
        <v>13.8</v>
      </c>
    </row>
    <row r="117" spans="3:35" x14ac:dyDescent="0.25">
      <c r="C117" s="103"/>
      <c r="D117" s="103"/>
      <c r="E117" s="124"/>
      <c r="F117" s="103"/>
      <c r="L117" s="92">
        <v>116</v>
      </c>
      <c r="M117" s="83"/>
      <c r="N117" s="83"/>
      <c r="O117" s="90">
        <v>16.559311440267642</v>
      </c>
      <c r="P117" s="83"/>
      <c r="Q117" s="90">
        <v>16.335678876362817</v>
      </c>
      <c r="R117" s="83"/>
      <c r="S117" s="84">
        <v>0</v>
      </c>
      <c r="T117" s="90">
        <v>19.721782467451138</v>
      </c>
      <c r="U117" s="90">
        <v>20.376078558110834</v>
      </c>
      <c r="V117" s="90">
        <v>19.508360272946682</v>
      </c>
      <c r="W117" s="83">
        <v>7.2062096942208456</v>
      </c>
      <c r="X117" s="83">
        <v>6.2166831843508081</v>
      </c>
      <c r="Y117" s="85">
        <v>15.1</v>
      </c>
      <c r="Z117" s="101">
        <v>6.0034398160569795</v>
      </c>
      <c r="AA117" s="89">
        <v>12.440341119529112</v>
      </c>
      <c r="AB117" s="83"/>
      <c r="AC117" s="83"/>
      <c r="AD117" s="83">
        <v>29.3</v>
      </c>
      <c r="AE117" s="83">
        <v>14.159665101301098</v>
      </c>
      <c r="AF117" s="83">
        <v>14.2</v>
      </c>
      <c r="AG117" s="83">
        <v>6.9953098005782595</v>
      </c>
      <c r="AH117" s="95">
        <v>26.214418342207104</v>
      </c>
      <c r="AI117" s="75">
        <f t="shared" si="0"/>
        <v>14.2</v>
      </c>
    </row>
    <row r="118" spans="3:35" x14ac:dyDescent="0.25">
      <c r="C118" s="103"/>
      <c r="D118" s="103"/>
      <c r="E118" s="124"/>
      <c r="F118" s="103"/>
      <c r="L118" s="92">
        <v>117</v>
      </c>
      <c r="M118" s="83"/>
      <c r="N118" s="83"/>
      <c r="O118" s="90">
        <v>16.997106933992345</v>
      </c>
      <c r="P118" s="83"/>
      <c r="Q118" s="90">
        <v>16.72228574193737</v>
      </c>
      <c r="R118" s="83"/>
      <c r="S118" s="84">
        <v>0</v>
      </c>
      <c r="T118" s="90">
        <v>20.255354468259512</v>
      </c>
      <c r="U118" s="90">
        <v>20.932742257155923</v>
      </c>
      <c r="V118" s="90">
        <v>20.065416979618071</v>
      </c>
      <c r="W118" s="83">
        <v>7.4215754640455929</v>
      </c>
      <c r="X118" s="83">
        <v>6.4061755182450035</v>
      </c>
      <c r="Y118" s="85">
        <v>15.4</v>
      </c>
      <c r="Z118" s="101">
        <v>6.1695685756766006</v>
      </c>
      <c r="AA118" s="89">
        <v>12.764855609516852</v>
      </c>
      <c r="AB118" s="83"/>
      <c r="AC118" s="83"/>
      <c r="AD118" s="83">
        <v>30.1</v>
      </c>
      <c r="AE118" s="83">
        <v>14.533999346102313</v>
      </c>
      <c r="AF118" s="83">
        <v>14.6</v>
      </c>
      <c r="AG118" s="83">
        <v>7.2062096942208456</v>
      </c>
      <c r="AH118" s="95">
        <v>26.916752120635362</v>
      </c>
      <c r="AI118" s="75">
        <f t="shared" si="0"/>
        <v>14.6</v>
      </c>
    </row>
    <row r="119" spans="3:35" x14ac:dyDescent="0.25">
      <c r="C119" s="103"/>
      <c r="D119" s="103"/>
      <c r="E119" s="124"/>
      <c r="F119" s="103"/>
      <c r="L119" s="92">
        <v>118</v>
      </c>
      <c r="M119" s="83"/>
      <c r="N119" s="83"/>
      <c r="O119" s="90">
        <v>17.44260271883067</v>
      </c>
      <c r="P119" s="83"/>
      <c r="Q119" s="90">
        <v>17.114634816512599</v>
      </c>
      <c r="R119" s="83"/>
      <c r="S119" s="84">
        <v>0</v>
      </c>
      <c r="T119" s="90">
        <v>20.798636291578934</v>
      </c>
      <c r="U119" s="90">
        <v>21.499681344581045</v>
      </c>
      <c r="V119" s="90">
        <v>20.633435593056575</v>
      </c>
      <c r="W119" s="83">
        <v>7.6414622922698321</v>
      </c>
      <c r="X119" s="83">
        <v>6.5997570800972172</v>
      </c>
      <c r="Y119" s="85">
        <v>15.7</v>
      </c>
      <c r="Z119" s="101">
        <v>6.3388217397447404</v>
      </c>
      <c r="AA119" s="89">
        <v>13.094965039504352</v>
      </c>
      <c r="AB119" s="83"/>
      <c r="AC119" s="83"/>
      <c r="AD119" s="83">
        <v>30.8</v>
      </c>
      <c r="AE119" s="83">
        <v>14.914917171049346</v>
      </c>
      <c r="AF119" s="83">
        <v>15</v>
      </c>
      <c r="AG119" s="83">
        <v>7.4215754640455929</v>
      </c>
      <c r="AH119" s="95">
        <v>27.631684427185085</v>
      </c>
      <c r="AI119" s="75">
        <f t="shared" si="0"/>
        <v>15</v>
      </c>
    </row>
    <row r="120" spans="3:35" x14ac:dyDescent="0.25">
      <c r="C120" s="103"/>
      <c r="D120" s="103"/>
      <c r="E120" s="124"/>
      <c r="F120" s="103"/>
      <c r="L120" s="92">
        <v>119</v>
      </c>
      <c r="M120" s="83"/>
      <c r="N120" s="83"/>
      <c r="O120" s="90">
        <v>17.895867253450263</v>
      </c>
      <c r="P120" s="83"/>
      <c r="Q120" s="90">
        <v>17.512761640605838</v>
      </c>
      <c r="R120" s="83"/>
      <c r="S120" s="84">
        <v>0</v>
      </c>
      <c r="T120" s="90">
        <v>21.351720099309752</v>
      </c>
      <c r="U120" s="90">
        <v>22.076995999139065</v>
      </c>
      <c r="V120" s="90">
        <v>21.212536181195063</v>
      </c>
      <c r="W120" s="83">
        <v>7.8659255646253703</v>
      </c>
      <c r="X120" s="83">
        <v>6.7974803369538117</v>
      </c>
      <c r="Y120" s="85">
        <v>16</v>
      </c>
      <c r="Z120" s="101">
        <v>6.5112308434630615</v>
      </c>
      <c r="AA120" s="89">
        <v>13.430717229491639</v>
      </c>
      <c r="AB120" s="83"/>
      <c r="AC120" s="83"/>
      <c r="AD120" s="83">
        <v>31.7</v>
      </c>
      <c r="AE120" s="83">
        <v>15.302477098040013</v>
      </c>
      <c r="AF120" s="83">
        <v>15.4</v>
      </c>
      <c r="AG120" s="83">
        <v>7.6414622922698321</v>
      </c>
      <c r="AH120" s="95">
        <v>28.359331612394406</v>
      </c>
      <c r="AI120" s="75">
        <f t="shared" si="0"/>
        <v>15.4</v>
      </c>
    </row>
    <row r="121" spans="3:35" x14ac:dyDescent="0.25">
      <c r="C121" s="103"/>
      <c r="D121" s="103"/>
      <c r="E121" s="124"/>
      <c r="F121" s="103"/>
      <c r="L121" s="92">
        <v>120</v>
      </c>
      <c r="M121" s="83"/>
      <c r="N121" s="83"/>
      <c r="O121" s="90">
        <v>18.35696901972921</v>
      </c>
      <c r="P121" s="83"/>
      <c r="Q121" s="90">
        <v>17.916701672001018</v>
      </c>
      <c r="R121" s="83"/>
      <c r="S121" s="84">
        <v>0</v>
      </c>
      <c r="T121" s="90">
        <v>21.914698139307891</v>
      </c>
      <c r="U121" s="90">
        <v>22.66478651851201</v>
      </c>
      <c r="V121" s="90">
        <v>21.802839097216737</v>
      </c>
      <c r="W121" s="83">
        <v>8.0950208693744337</v>
      </c>
      <c r="X121" s="83">
        <v>6.9993979777611282</v>
      </c>
      <c r="Y121" s="85">
        <v>16.399999999999999</v>
      </c>
      <c r="Z121" s="101">
        <v>6.6868274701754089</v>
      </c>
      <c r="AA121" s="89">
        <v>13.772159999478722</v>
      </c>
      <c r="AB121" s="83"/>
      <c r="AC121" s="83"/>
      <c r="AD121" s="83">
        <v>32.5</v>
      </c>
      <c r="AE121" s="83">
        <v>15.69673766873713</v>
      </c>
      <c r="AF121" s="83">
        <v>15.8</v>
      </c>
      <c r="AG121" s="83">
        <v>7.8659255646253703</v>
      </c>
      <c r="AH121" s="105"/>
      <c r="AI121" s="75">
        <f t="shared" si="0"/>
        <v>15.8</v>
      </c>
    </row>
    <row r="122" spans="3:35" x14ac:dyDescent="0.25">
      <c r="C122" s="103"/>
      <c r="D122" s="103"/>
      <c r="E122" s="124"/>
      <c r="F122" s="103"/>
      <c r="L122" s="92">
        <v>121</v>
      </c>
      <c r="M122" s="83"/>
      <c r="N122" s="83"/>
      <c r="O122" s="90">
        <v>18.825976522569167</v>
      </c>
      <c r="P122" s="83"/>
      <c r="Q122" s="90">
        <v>18.32649028663398</v>
      </c>
      <c r="R122" s="83"/>
      <c r="S122" s="84">
        <v>0</v>
      </c>
      <c r="T122" s="90">
        <v>22.487662744741758</v>
      </c>
      <c r="U122" s="90">
        <v>23.263153318451376</v>
      </c>
      <c r="V122" s="90">
        <v>22.404464977827498</v>
      </c>
      <c r="W122" s="83">
        <v>8.3288039963392393</v>
      </c>
      <c r="X122" s="83">
        <v>7.2055629124273217</v>
      </c>
      <c r="Y122" s="85"/>
      <c r="Z122" s="101">
        <v>6.8656432510358965</v>
      </c>
      <c r="AA122" s="89">
        <v>14.119341169465589</v>
      </c>
      <c r="AB122" s="83"/>
      <c r="AC122" s="83"/>
      <c r="AD122" s="83">
        <v>33.299999999999997</v>
      </c>
      <c r="AE122" s="83">
        <v>16.097757444408735</v>
      </c>
      <c r="AF122" s="83">
        <v>16.2</v>
      </c>
      <c r="AG122" s="83">
        <v>8.0950208693744337</v>
      </c>
      <c r="AH122" s="105"/>
      <c r="AI122" s="75">
        <f t="shared" si="0"/>
        <v>16.2</v>
      </c>
    </row>
    <row r="123" spans="3:35" ht="15" customHeight="1" x14ac:dyDescent="0.25">
      <c r="C123" s="103"/>
      <c r="D123" s="103"/>
      <c r="E123" s="124"/>
      <c r="F123" s="103"/>
      <c r="L123" s="92">
        <v>122</v>
      </c>
      <c r="M123" s="83"/>
      <c r="N123" s="83"/>
      <c r="O123" s="90">
        <v>19.302958289711228</v>
      </c>
      <c r="P123" s="83"/>
      <c r="Q123" s="90">
        <v>18.74216277946136</v>
      </c>
      <c r="R123" s="83"/>
      <c r="S123" s="84">
        <v>0</v>
      </c>
      <c r="T123" s="90">
        <v>23.070706333458897</v>
      </c>
      <c r="U123" s="90">
        <v>23.87219693193077</v>
      </c>
      <c r="V123" s="90">
        <v>23.017534741552996</v>
      </c>
      <c r="W123" s="83">
        <v>8.5673309359438825</v>
      </c>
      <c r="X123" s="83">
        <v>7.4160282708961942</v>
      </c>
      <c r="Y123" s="85"/>
      <c r="Z123" s="101">
        <v>7.047709864681968</v>
      </c>
      <c r="AA123" s="89">
        <v>14.472308559452213</v>
      </c>
      <c r="AB123" s="83"/>
      <c r="AC123" s="83"/>
      <c r="AD123" s="83">
        <v>34.200000000000003</v>
      </c>
      <c r="AE123" s="83">
        <v>16.505595005771347</v>
      </c>
      <c r="AF123" s="83">
        <v>16.600000000000001</v>
      </c>
      <c r="AG123" s="83">
        <v>8.3288039963392393</v>
      </c>
      <c r="AH123" s="105"/>
      <c r="AI123" s="75">
        <f t="shared" si="0"/>
        <v>16.600000000000001</v>
      </c>
    </row>
    <row r="124" spans="3:35" x14ac:dyDescent="0.25">
      <c r="C124" s="103"/>
      <c r="D124" s="103"/>
      <c r="E124" s="124"/>
      <c r="F124" s="103"/>
      <c r="L124" s="92">
        <v>123</v>
      </c>
      <c r="M124" s="83"/>
      <c r="N124" s="83"/>
      <c r="O124" s="90">
        <v>19.787982871554423</v>
      </c>
      <c r="P124" s="83"/>
      <c r="Q124" s="90">
        <v>19.163754365312869</v>
      </c>
      <c r="R124" s="83"/>
      <c r="S124" s="84">
        <v>0</v>
      </c>
      <c r="T124" s="90">
        <v>23.663921407363208</v>
      </c>
      <c r="U124" s="90">
        <v>24.492018008312876</v>
      </c>
      <c r="V124" s="90">
        <v>23.642169587058998</v>
      </c>
      <c r="W124" s="83">
        <v>8.8106578782687457</v>
      </c>
      <c r="X124" s="83">
        <v>7.6308474022322725</v>
      </c>
      <c r="Y124" s="85"/>
      <c r="Z124" s="101">
        <v>7.2330590369122296</v>
      </c>
      <c r="AA124" s="89">
        <v>14.83110998943863</v>
      </c>
      <c r="AB124" s="83"/>
      <c r="AC124" s="83"/>
      <c r="AD124" s="83">
        <v>35</v>
      </c>
      <c r="AE124" s="83">
        <v>16.920308952835551</v>
      </c>
      <c r="AF124" s="83">
        <v>17</v>
      </c>
      <c r="AG124" s="83">
        <v>8.5673309359438825</v>
      </c>
      <c r="AH124" s="105"/>
      <c r="AI124" s="75">
        <f t="shared" si="0"/>
        <v>17</v>
      </c>
    </row>
    <row r="125" spans="3:35" x14ac:dyDescent="0.25">
      <c r="C125" s="103"/>
      <c r="D125" s="103"/>
      <c r="E125" s="124"/>
      <c r="F125" s="103"/>
      <c r="L125" s="92">
        <v>124</v>
      </c>
      <c r="M125" s="83"/>
      <c r="N125" s="83"/>
      <c r="O125" s="90">
        <v>20.281118840977438</v>
      </c>
      <c r="P125" s="83"/>
      <c r="Q125" s="90">
        <v>19.591300179727838</v>
      </c>
      <c r="R125" s="83"/>
      <c r="S125" s="84">
        <v>0</v>
      </c>
      <c r="T125" s="90">
        <v>24.267400551801277</v>
      </c>
      <c r="U125" s="90">
        <v>25.122717312528376</v>
      </c>
      <c r="V125" s="90">
        <v>24.278490991496788</v>
      </c>
      <c r="W125" s="83">
        <v>9.0588412121173327</v>
      </c>
      <c r="X125" s="83">
        <v>7.8500738737173634</v>
      </c>
      <c r="Y125" s="85"/>
      <c r="Z125" s="101">
        <v>7.4217225403693856</v>
      </c>
      <c r="AA125" s="89"/>
      <c r="AB125" s="83"/>
      <c r="AC125" s="83"/>
      <c r="AD125" s="83">
        <v>35.9</v>
      </c>
      <c r="AE125" s="83">
        <v>17.341957904754199</v>
      </c>
      <c r="AF125" s="83">
        <v>17.5</v>
      </c>
      <c r="AG125" s="83">
        <v>8.8106578782687457</v>
      </c>
      <c r="AH125" s="105"/>
      <c r="AI125" s="75">
        <f t="shared" si="0"/>
        <v>17.5</v>
      </c>
    </row>
    <row r="126" spans="3:35" x14ac:dyDescent="0.25">
      <c r="C126" s="103"/>
      <c r="D126" s="103"/>
      <c r="E126" s="124"/>
      <c r="F126" s="103"/>
      <c r="L126" s="92">
        <v>125</v>
      </c>
      <c r="M126" s="83"/>
      <c r="N126" s="83"/>
      <c r="O126" s="90">
        <v>20.782434793163304</v>
      </c>
      <c r="P126" s="83"/>
      <c r="Q126" s="90">
        <v>20.024835279775964</v>
      </c>
      <c r="R126" s="83"/>
      <c r="S126" s="84">
        <v>0</v>
      </c>
      <c r="T126" s="90">
        <v>24.88123643495819</v>
      </c>
      <c r="U126" s="90">
        <v>25.764395724266929</v>
      </c>
      <c r="V126" s="90">
        <v>24.926620708870704</v>
      </c>
      <c r="W126" s="83">
        <v>9.3119375240945512</v>
      </c>
      <c r="X126" s="83">
        <v>8.0737614699581037</v>
      </c>
      <c r="Y126" s="85"/>
      <c r="Z126" s="101">
        <v>7.6137321942275076</v>
      </c>
      <c r="AA126" s="89"/>
      <c r="AB126" s="83"/>
      <c r="AC126" s="83"/>
      <c r="AD126" s="83">
        <v>36.799999999999997</v>
      </c>
      <c r="AE126" s="83">
        <v>17.770600499672799</v>
      </c>
      <c r="AF126" s="83">
        <v>17.899999999999999</v>
      </c>
      <c r="AG126" s="83">
        <v>9.0588412121173327</v>
      </c>
      <c r="AH126" s="105"/>
      <c r="AI126" s="75">
        <f t="shared" si="0"/>
        <v>17.899999999999999</v>
      </c>
    </row>
    <row r="127" spans="3:35" x14ac:dyDescent="0.25">
      <c r="C127" s="103"/>
      <c r="D127" s="103"/>
      <c r="E127" s="124"/>
      <c r="F127" s="103"/>
      <c r="L127" s="92">
        <v>126</v>
      </c>
      <c r="M127" s="83"/>
      <c r="N127" s="83"/>
      <c r="O127" s="90">
        <v>21.291999345426614</v>
      </c>
      <c r="P127" s="83"/>
      <c r="Q127" s="90">
        <v>20.464394644863948</v>
      </c>
      <c r="R127" s="83"/>
      <c r="S127" s="84">
        <v>0</v>
      </c>
      <c r="T127" s="90">
        <v>25.505521807262848</v>
      </c>
      <c r="U127" s="90">
        <v>26.417154237181428</v>
      </c>
      <c r="V127" s="90">
        <v>25.586680768428888</v>
      </c>
      <c r="W127" s="83">
        <v>9.5700035976972746</v>
      </c>
      <c r="X127" s="83">
        <v>8.3019641920043536</v>
      </c>
      <c r="Y127" s="85"/>
      <c r="Z127" s="101">
        <v>7.8091198638843178</v>
      </c>
      <c r="AA127" s="89"/>
      <c r="AB127" s="83"/>
      <c r="AC127" s="83"/>
      <c r="AD127" s="83">
        <v>37.700000000000003</v>
      </c>
      <c r="AE127" s="83">
        <v>18.206295394582529</v>
      </c>
      <c r="AF127" s="83">
        <v>18.399999999999999</v>
      </c>
      <c r="AG127" s="83">
        <v>9.3119375240945512</v>
      </c>
      <c r="AH127" s="105"/>
      <c r="AI127" s="75">
        <f t="shared" si="0"/>
        <v>18.399999999999999</v>
      </c>
    </row>
    <row r="128" spans="3:35" x14ac:dyDescent="0.25">
      <c r="C128" s="103"/>
      <c r="D128" s="103"/>
      <c r="E128" s="124"/>
      <c r="F128" s="103"/>
      <c r="L128" s="92">
        <v>127</v>
      </c>
      <c r="M128" s="83"/>
      <c r="N128" s="83"/>
      <c r="O128" s="90">
        <v>21.809881137043199</v>
      </c>
      <c r="P128" s="83"/>
      <c r="Q128" s="90">
        <v>20.91001317752589</v>
      </c>
      <c r="R128" s="83"/>
      <c r="S128" s="84">
        <v>0</v>
      </c>
      <c r="T128" s="90">
        <v>26.140349500802049</v>
      </c>
      <c r="U128" s="90">
        <v>27.081093958103182</v>
      </c>
      <c r="V128" s="90">
        <v>26.258793473075936</v>
      </c>
      <c r="W128" s="83">
        <v>9.8330964124157703</v>
      </c>
      <c r="X128" s="83">
        <v>8.534736256478082</v>
      </c>
      <c r="Y128" s="85"/>
      <c r="Z128" s="101">
        <v>8.0079174606575361</v>
      </c>
      <c r="AA128" s="89"/>
      <c r="AB128" s="83"/>
      <c r="AC128" s="83"/>
      <c r="AD128" s="83">
        <v>38.6</v>
      </c>
      <c r="AE128" s="83">
        <v>18.649101265175521</v>
      </c>
      <c r="AF128" s="83">
        <v>18.8</v>
      </c>
      <c r="AG128" s="83">
        <v>9.5700035976972746</v>
      </c>
      <c r="AH128" s="105"/>
      <c r="AI128" s="75">
        <f t="shared" si="0"/>
        <v>18.8</v>
      </c>
    </row>
    <row r="129" spans="3:35" x14ac:dyDescent="0.25">
      <c r="C129" s="103"/>
      <c r="D129" s="103"/>
      <c r="E129" s="124"/>
      <c r="F129" s="103"/>
      <c r="L129" s="92">
        <v>128</v>
      </c>
      <c r="M129" s="83"/>
      <c r="N129" s="83"/>
      <c r="O129" s="90">
        <v>22.336148829083239</v>
      </c>
      <c r="P129" s="83"/>
      <c r="Q129" s="90">
        <v>21.361725704201326</v>
      </c>
      <c r="R129" s="83"/>
      <c r="S129" s="84">
        <v>0</v>
      </c>
      <c r="T129" s="90">
        <v>26.785812428743448</v>
      </c>
      <c r="U129" s="90">
        <v>27.756316106268866</v>
      </c>
      <c r="V129" s="90">
        <v>26.943081397807497</v>
      </c>
      <c r="W129" s="83">
        <v>10.101273142846805</v>
      </c>
      <c r="X129" s="83">
        <v>8.7721320947129762</v>
      </c>
      <c r="Y129" s="85"/>
      <c r="Z129" s="101">
        <v>8.2101569414859306</v>
      </c>
      <c r="AA129" s="89"/>
      <c r="AB129" s="83"/>
      <c r="AC129" s="83"/>
      <c r="AD129" s="83">
        <v>39.6</v>
      </c>
      <c r="AE129" s="83">
        <v>19.099076805702079</v>
      </c>
      <c r="AF129" s="83">
        <v>19.3</v>
      </c>
      <c r="AG129" s="83">
        <v>9.8330964124157703</v>
      </c>
      <c r="AH129" s="105"/>
      <c r="AI129" s="75">
        <f t="shared" si="0"/>
        <v>19.3</v>
      </c>
    </row>
    <row r="130" spans="3:35" x14ac:dyDescent="0.25">
      <c r="C130" s="103"/>
      <c r="D130" s="103"/>
      <c r="E130" s="124"/>
      <c r="F130" s="103"/>
      <c r="L130" s="92">
        <v>129</v>
      </c>
      <c r="M130" s="83"/>
      <c r="N130" s="83"/>
      <c r="O130" s="90">
        <v>22.870871104246376</v>
      </c>
      <c r="P130" s="83"/>
      <c r="Q130" s="90">
        <v>21.819566975997699</v>
      </c>
      <c r="R130" s="83"/>
      <c r="S130" s="84">
        <v>0</v>
      </c>
      <c r="T130" s="90">
        <v>27.442003584767068</v>
      </c>
      <c r="U130" s="90">
        <v>28.44292201255907</v>
      </c>
      <c r="V130" s="90">
        <v>27.639667388165673</v>
      </c>
      <c r="W130" s="83">
        <v>10.374591157817374</v>
      </c>
      <c r="X130" s="83">
        <v>9.0142063519038391</v>
      </c>
      <c r="Y130" s="85"/>
      <c r="Z130" s="101">
        <v>8.4158703086344566</v>
      </c>
      <c r="AA130" s="89"/>
      <c r="AB130" s="83"/>
      <c r="AC130" s="83"/>
      <c r="AD130" s="83">
        <v>40.5</v>
      </c>
      <c r="AE130" s="83">
        <v>19.556280728830728</v>
      </c>
      <c r="AF130" s="83">
        <v>19.7</v>
      </c>
      <c r="AG130" s="83">
        <v>10.101273142846805</v>
      </c>
      <c r="AH130" s="105"/>
      <c r="AI130" s="75">
        <f t="shared" si="0"/>
        <v>19.7</v>
      </c>
    </row>
    <row r="131" spans="3:35" x14ac:dyDescent="0.25">
      <c r="C131" s="103"/>
      <c r="D131" s="103"/>
      <c r="E131" s="124"/>
      <c r="F131" s="103"/>
      <c r="L131" s="92">
        <v>130</v>
      </c>
      <c r="M131" s="83"/>
      <c r="N131" s="83"/>
      <c r="O131" s="90">
        <v>23.414116666699208</v>
      </c>
      <c r="P131" s="83"/>
      <c r="Q131" s="90">
        <v>22.283571669440139</v>
      </c>
      <c r="R131" s="83"/>
      <c r="S131" s="84">
        <v>0</v>
      </c>
      <c r="T131" s="90">
        <v>28.109016042505143</v>
      </c>
      <c r="U131" s="90">
        <v>29.141013118747672</v>
      </c>
      <c r="V131" s="90">
        <v>28.348674558715928</v>
      </c>
      <c r="W131" s="83">
        <v>10.653108019519474</v>
      </c>
      <c r="X131" s="83">
        <v>9.2610138862663138</v>
      </c>
      <c r="Y131" s="85"/>
      <c r="Z131" s="101">
        <v>8.6250896094036982</v>
      </c>
      <c r="AA131" s="89"/>
      <c r="AB131" s="83"/>
      <c r="AC131" s="83"/>
      <c r="AD131" s="83">
        <v>41.5</v>
      </c>
      <c r="AE131" s="83">
        <v>20.020771765509561</v>
      </c>
      <c r="AF131" s="83">
        <v>20.3</v>
      </c>
      <c r="AG131" s="83">
        <v>10.374591157817374</v>
      </c>
      <c r="AH131" s="105"/>
      <c r="AI131" s="75">
        <f t="shared" si="0"/>
        <v>20.3</v>
      </c>
    </row>
    <row r="132" spans="3:35" x14ac:dyDescent="0.25">
      <c r="C132" s="103"/>
      <c r="D132" s="103"/>
      <c r="E132" s="124"/>
      <c r="F132" s="103"/>
      <c r="L132" s="92">
        <v>131</v>
      </c>
      <c r="M132" s="83"/>
      <c r="N132" s="83"/>
      <c r="O132" s="90">
        <v>23.965954241915661</v>
      </c>
      <c r="P132" s="83"/>
      <c r="Q132" s="90">
        <v>22.753774387208114</v>
      </c>
      <c r="R132" s="83"/>
      <c r="S132" s="84">
        <v>0</v>
      </c>
      <c r="T132" s="90">
        <v>28.786942954990426</v>
      </c>
      <c r="U132" s="90">
        <v>29.850690976762088</v>
      </c>
      <c r="V132" s="90">
        <v>29.070226291543335</v>
      </c>
      <c r="W132" s="83">
        <v>10.936881482655208</v>
      </c>
      <c r="X132" s="83">
        <v>9.5126097682062341</v>
      </c>
      <c r="Y132" s="85"/>
      <c r="Z132" s="101">
        <v>8.837846935843471</v>
      </c>
      <c r="AA132" s="89"/>
      <c r="AB132" s="83"/>
      <c r="AC132" s="83"/>
      <c r="AD132" s="83">
        <v>42.5</v>
      </c>
      <c r="AE132" s="83">
        <v>20.492608664830588</v>
      </c>
      <c r="AF132" s="83">
        <v>20.8</v>
      </c>
      <c r="AG132" s="83">
        <v>10.653108019519474</v>
      </c>
      <c r="AH132" s="105"/>
      <c r="AI132" s="75">
        <f t="shared" si="0"/>
        <v>20.8</v>
      </c>
    </row>
    <row r="133" spans="3:35" x14ac:dyDescent="0.25">
      <c r="C133" s="103"/>
      <c r="D133" s="103"/>
      <c r="E133" s="124"/>
      <c r="F133" s="103"/>
      <c r="L133" s="92">
        <v>132</v>
      </c>
      <c r="M133" s="83"/>
      <c r="N133" s="83"/>
      <c r="O133" s="90">
        <v>24.526452576519709</v>
      </c>
      <c r="P133" s="83"/>
      <c r="Q133" s="90">
        <v>23.712911941536984</v>
      </c>
      <c r="R133" s="83"/>
      <c r="S133" s="84">
        <v>0</v>
      </c>
      <c r="T133" s="90">
        <v>29.475877554112195</v>
      </c>
      <c r="U133" s="90">
        <v>30.572057247954341</v>
      </c>
      <c r="V133" s="90">
        <v>29.804446234769696</v>
      </c>
      <c r="W133" s="83">
        <v>11.225969493592334</v>
      </c>
      <c r="X133" s="83">
        <v>9.7690492794986596</v>
      </c>
      <c r="Y133" s="85"/>
      <c r="Z133" s="101">
        <v>9.0541744244701619</v>
      </c>
      <c r="AA133" s="89"/>
      <c r="AB133" s="83"/>
      <c r="AC133" s="83"/>
      <c r="AD133" s="83">
        <v>43.5</v>
      </c>
      <c r="AE133" s="83">
        <v>20.971850193895403</v>
      </c>
      <c r="AF133" s="83">
        <v>21.2</v>
      </c>
      <c r="AG133" s="83">
        <v>10.936881482655208</v>
      </c>
      <c r="AH133" s="105"/>
      <c r="AI133" s="75">
        <f t="shared" si="0"/>
        <v>21.2</v>
      </c>
    </row>
    <row r="134" spans="3:35" x14ac:dyDescent="0.25">
      <c r="C134" s="103"/>
      <c r="D134" s="103"/>
      <c r="E134" s="124"/>
      <c r="F134" s="103"/>
      <c r="L134" s="92">
        <v>133</v>
      </c>
      <c r="M134" s="83"/>
      <c r="N134" s="83"/>
      <c r="O134" s="90">
        <v>25.095680438130294</v>
      </c>
      <c r="P134" s="83"/>
      <c r="Q134" s="90">
        <v>24.201915620676534</v>
      </c>
      <c r="R134" s="83"/>
      <c r="S134" s="84">
        <v>0</v>
      </c>
      <c r="T134" s="90">
        <v>30.175913150080309</v>
      </c>
      <c r="U134" s="90">
        <v>31.305213702381952</v>
      </c>
      <c r="V134" s="90">
        <v>30.551458301089539</v>
      </c>
      <c r="W134" s="83">
        <v>11.520430189529916</v>
      </c>
      <c r="X134" s="83">
        <v>10.030387912476359</v>
      </c>
      <c r="Y134" s="85"/>
      <c r="Z134" s="101">
        <v>9.274104255988382</v>
      </c>
      <c r="AA134" s="89"/>
      <c r="AB134" s="83"/>
      <c r="AC134" s="83"/>
      <c r="AD134" s="83">
        <v>44.5</v>
      </c>
      <c r="AE134" s="83">
        <v>21.458555137683309</v>
      </c>
      <c r="AF134" s="83">
        <v>21.8</v>
      </c>
      <c r="AG134" s="83">
        <v>11.225969493592334</v>
      </c>
      <c r="AH134" s="105"/>
      <c r="AI134" s="75">
        <f t="shared" si="0"/>
        <v>21.8</v>
      </c>
    </row>
    <row r="135" spans="3:35" x14ac:dyDescent="0.25">
      <c r="C135" s="103"/>
      <c r="D135" s="103"/>
      <c r="E135" s="124"/>
      <c r="F135" s="103"/>
      <c r="L135" s="92">
        <v>134</v>
      </c>
      <c r="M135" s="83"/>
      <c r="N135" s="83"/>
      <c r="O135" s="90">
        <v>25.673706615208449</v>
      </c>
      <c r="P135" s="83"/>
      <c r="Q135" s="90">
        <v>24.697255010684202</v>
      </c>
      <c r="R135" s="83"/>
      <c r="S135" s="84">
        <v>0</v>
      </c>
      <c r="T135" s="90">
        <v>30.887143130896892</v>
      </c>
      <c r="U135" s="90">
        <v>32.050262218099562</v>
      </c>
      <c r="V135" s="90">
        <v>31.311386666325436</v>
      </c>
      <c r="W135" s="83">
        <v>11.820321897673878</v>
      </c>
      <c r="X135" s="83">
        <v>10.296681369227352</v>
      </c>
      <c r="Y135" s="85"/>
      <c r="Z135" s="101">
        <v>9.4976686550161471</v>
      </c>
      <c r="AA135" s="89"/>
      <c r="AB135" s="83"/>
      <c r="AC135" s="83"/>
      <c r="AD135" s="83">
        <v>45.5</v>
      </c>
      <c r="AE135" s="83">
        <v>21.952782298921218</v>
      </c>
      <c r="AF135" s="83">
        <v>22.3</v>
      </c>
      <c r="AG135" s="83">
        <v>11.520430189529916</v>
      </c>
      <c r="AH135" s="105"/>
      <c r="AI135" s="75">
        <f t="shared" si="0"/>
        <v>22.3</v>
      </c>
    </row>
    <row r="136" spans="3:35" x14ac:dyDescent="0.25">
      <c r="C136" s="103"/>
      <c r="D136" s="103"/>
      <c r="E136" s="124"/>
      <c r="F136" s="103"/>
      <c r="L136" s="92">
        <v>135</v>
      </c>
      <c r="M136" s="83"/>
      <c r="N136" s="83"/>
      <c r="O136" s="90">
        <v>26.260599916907033</v>
      </c>
      <c r="P136" s="83"/>
      <c r="Q136" s="90">
        <v>25.198964355616404</v>
      </c>
      <c r="R136" s="83"/>
      <c r="S136" s="84">
        <v>0</v>
      </c>
      <c r="T136" s="90">
        <v>31.60966096183569</v>
      </c>
      <c r="U136" s="90">
        <v>32.807304780460228</v>
      </c>
      <c r="V136" s="90">
        <v>32.084355768001963</v>
      </c>
      <c r="W136" s="83">
        <v>12.125703134422556</v>
      </c>
      <c r="X136" s="83">
        <v>10.56798556080196</v>
      </c>
      <c r="Y136" s="85"/>
      <c r="Z136" s="101">
        <v>9.7248998898139369</v>
      </c>
      <c r="AA136" s="89"/>
      <c r="AB136" s="83"/>
      <c r="AC136" s="83"/>
      <c r="AD136" s="83">
        <v>46.6</v>
      </c>
      <c r="AE136" s="83">
        <v>22.454590497955575</v>
      </c>
      <c r="AF136" s="83">
        <v>22.8</v>
      </c>
      <c r="AG136" s="83">
        <v>11.820321897673878</v>
      </c>
      <c r="AH136" s="105"/>
      <c r="AI136" s="75">
        <f t="shared" si="0"/>
        <v>22.8</v>
      </c>
    </row>
    <row r="137" spans="3:35" x14ac:dyDescent="0.25">
      <c r="C137" s="103"/>
      <c r="D137" s="103"/>
      <c r="E137" s="124"/>
      <c r="F137" s="103"/>
      <c r="L137" s="92">
        <v>136</v>
      </c>
      <c r="M137" s="83"/>
      <c r="N137" s="83"/>
      <c r="O137" s="90">
        <v>26.85642917292234</v>
      </c>
      <c r="P137" s="83"/>
      <c r="Q137" s="90">
        <v>25.707077829842628</v>
      </c>
      <c r="R137" s="83"/>
      <c r="S137" s="84">
        <v>0</v>
      </c>
      <c r="T137" s="90">
        <v>32.343560184928265</v>
      </c>
      <c r="U137" s="90">
        <v>33.57644348142621</v>
      </c>
      <c r="V137" s="90">
        <v>32.870490303938226</v>
      </c>
      <c r="W137" s="83">
        <v>12.43663260456127</v>
      </c>
      <c r="X137" s="83">
        <v>10.844356606428292</v>
      </c>
      <c r="Y137" s="85"/>
      <c r="Z137" s="101">
        <v>9.9558302720175664</v>
      </c>
      <c r="AA137" s="89"/>
      <c r="AB137" s="83"/>
      <c r="AC137" s="83"/>
      <c r="AD137" s="83">
        <v>47.6</v>
      </c>
      <c r="AE137" s="83"/>
      <c r="AF137" s="83">
        <v>23.4</v>
      </c>
      <c r="AG137" s="83">
        <v>12.125703134422556</v>
      </c>
      <c r="AH137" s="105"/>
      <c r="AI137" s="75">
        <f t="shared" si="0"/>
        <v>23.4</v>
      </c>
    </row>
    <row r="138" spans="3:35" x14ac:dyDescent="0.25">
      <c r="C138" s="103"/>
      <c r="D138" s="103"/>
      <c r="E138" s="124"/>
      <c r="F138" s="103"/>
      <c r="L138" s="92">
        <v>137</v>
      </c>
      <c r="M138" s="83"/>
      <c r="N138" s="83"/>
      <c r="O138" s="90">
        <v>27.461263233348141</v>
      </c>
      <c r="P138" s="83"/>
      <c r="Q138" s="90">
        <v>26.221629538697922</v>
      </c>
      <c r="R138" s="83"/>
      <c r="S138" s="84">
        <v>0</v>
      </c>
      <c r="T138" s="90">
        <v>33.088934418458166</v>
      </c>
      <c r="U138" s="90">
        <v>34.357780518889513</v>
      </c>
      <c r="V138" s="90">
        <v>33.669915230857889</v>
      </c>
      <c r="W138" s="83">
        <v>12.753169200466829</v>
      </c>
      <c r="X138" s="83">
        <v>11.125850832736758</v>
      </c>
      <c r="Y138" s="85"/>
      <c r="Z138" s="83"/>
      <c r="AA138" s="89"/>
      <c r="AB138" s="83"/>
      <c r="AC138" s="83"/>
      <c r="AD138" s="83">
        <v>48.7</v>
      </c>
      <c r="AE138" s="83"/>
      <c r="AF138" s="83">
        <v>24</v>
      </c>
      <c r="AG138" s="83">
        <v>12.43663260456127</v>
      </c>
      <c r="AH138" s="105"/>
      <c r="AI138" s="75">
        <f t="shared" si="0"/>
        <v>24</v>
      </c>
    </row>
    <row r="139" spans="3:35" x14ac:dyDescent="0.25">
      <c r="C139" s="103"/>
      <c r="D139" s="103"/>
      <c r="E139" s="124"/>
      <c r="F139" s="103"/>
      <c r="L139" s="92">
        <v>138</v>
      </c>
      <c r="M139" s="83"/>
      <c r="N139" s="83"/>
      <c r="O139" s="90">
        <v>28.075170968531324</v>
      </c>
      <c r="P139" s="83"/>
      <c r="Q139" s="90">
        <v>26.742653519125287</v>
      </c>
      <c r="R139" s="83"/>
      <c r="S139" s="84">
        <v>0</v>
      </c>
      <c r="T139" s="90">
        <v>33.84587735646133</v>
      </c>
      <c r="U139" s="90">
        <v>35.15141819600197</v>
      </c>
      <c r="V139" s="90">
        <v>34.482755763017181</v>
      </c>
      <c r="W139" s="83">
        <v>13.075372001320838</v>
      </c>
      <c r="X139" s="83">
        <v>11.412524772993002</v>
      </c>
      <c r="Y139" s="85"/>
      <c r="Z139" s="83"/>
      <c r="AA139" s="89"/>
      <c r="AB139" s="83"/>
      <c r="AC139" s="83"/>
      <c r="AD139" s="83">
        <v>49.8</v>
      </c>
      <c r="AE139" s="83"/>
      <c r="AF139" s="83">
        <v>24.5</v>
      </c>
      <c r="AG139" s="83">
        <v>12.753169200466829</v>
      </c>
      <c r="AH139" s="105"/>
      <c r="AI139" s="75">
        <f t="shared" si="0"/>
        <v>24.5</v>
      </c>
    </row>
    <row r="140" spans="3:35" x14ac:dyDescent="0.25">
      <c r="C140" s="103"/>
      <c r="D140" s="103"/>
      <c r="E140" s="124"/>
      <c r="F140" s="103"/>
      <c r="L140" s="92">
        <v>139</v>
      </c>
      <c r="M140" s="83"/>
      <c r="N140" s="83"/>
      <c r="O140" s="90">
        <v>28.698221268930585</v>
      </c>
      <c r="P140" s="83"/>
      <c r="Q140" s="90">
        <v>27.270183740306084</v>
      </c>
      <c r="R140" s="83"/>
      <c r="S140" s="84">
        <v>0</v>
      </c>
      <c r="T140" s="90">
        <v>34.614482768233977</v>
      </c>
      <c r="U140" s="90">
        <v>35.95745892051351</v>
      </c>
      <c r="V140" s="90">
        <v>35.309137370849854</v>
      </c>
      <c r="W140" s="83">
        <v>13.40330027233245</v>
      </c>
      <c r="X140" s="83">
        <v>11.704435166339545</v>
      </c>
      <c r="Y140" s="85"/>
      <c r="Z140" s="83"/>
      <c r="AA140" s="89"/>
      <c r="AB140" s="83"/>
      <c r="AC140" s="83"/>
      <c r="AD140" s="83">
        <v>50.9</v>
      </c>
      <c r="AE140" s="83"/>
      <c r="AF140" s="83">
        <v>25.1</v>
      </c>
      <c r="AG140" s="83">
        <v>13.075372001320838</v>
      </c>
      <c r="AH140" s="105"/>
      <c r="AI140" s="75">
        <f t="shared" si="0"/>
        <v>25.1</v>
      </c>
    </row>
    <row r="141" spans="3:35" x14ac:dyDescent="0.25">
      <c r="C141" s="103"/>
      <c r="D141" s="103"/>
      <c r="E141" s="124"/>
      <c r="F141" s="103"/>
      <c r="L141" s="92">
        <v>140</v>
      </c>
      <c r="M141" s="83"/>
      <c r="N141" s="83"/>
      <c r="O141" s="90">
        <v>29.330483044975733</v>
      </c>
      <c r="P141" s="83"/>
      <c r="Q141" s="90">
        <v>27.804254104281945</v>
      </c>
      <c r="R141" s="83"/>
      <c r="S141" s="84">
        <v>0</v>
      </c>
      <c r="T141" s="90">
        <v>35.394844497847018</v>
      </c>
      <c r="U141" s="90">
        <v>36.776005204120828</v>
      </c>
      <c r="V141" s="90">
        <v>36.149185779629505</v>
      </c>
      <c r="W141" s="83">
        <v>13.737013463969374</v>
      </c>
      <c r="X141" s="83">
        <v>12.001638957045131</v>
      </c>
      <c r="Y141" s="85"/>
      <c r="Z141" s="83"/>
      <c r="AA141" s="89"/>
      <c r="AB141" s="83"/>
      <c r="AC141" s="83"/>
      <c r="AD141" s="83">
        <v>52</v>
      </c>
      <c r="AE141" s="83"/>
      <c r="AF141" s="83">
        <v>25.6</v>
      </c>
      <c r="AG141" s="83">
        <v>13.40330027233245</v>
      </c>
      <c r="AH141" s="105"/>
      <c r="AI141" s="75">
        <f t="shared" si="0"/>
        <v>25.6</v>
      </c>
    </row>
    <row r="142" spans="3:35" x14ac:dyDescent="0.25">
      <c r="L142" s="92">
        <v>141</v>
      </c>
      <c r="M142" s="83"/>
      <c r="N142" s="83"/>
      <c r="O142" s="90">
        <v>29.972025226930278</v>
      </c>
      <c r="P142" s="83"/>
      <c r="Q142" s="90">
        <v>28.344898446564923</v>
      </c>
      <c r="R142" s="83"/>
      <c r="S142" s="84">
        <v>0</v>
      </c>
      <c r="T142" s="90">
        <v>36.187056463667126</v>
      </c>
      <c r="U142" s="90">
        <v>37.607159661822969</v>
      </c>
      <c r="V142" s="90">
        <v>37.003026968148063</v>
      </c>
      <c r="W142" s="83">
        <v>14.076571211198184</v>
      </c>
      <c r="X142" s="83">
        <v>12.30419329376301</v>
      </c>
      <c r="Y142" s="85"/>
      <c r="Z142" s="83"/>
      <c r="AA142" s="89"/>
      <c r="AB142" s="83"/>
      <c r="AC142" s="83"/>
      <c r="AD142" s="83">
        <v>53.2</v>
      </c>
      <c r="AE142" s="83"/>
      <c r="AF142" s="83">
        <v>26.2</v>
      </c>
      <c r="AG142" s="83">
        <v>13.737013463969374</v>
      </c>
      <c r="AI142" s="75">
        <f t="shared" si="0"/>
        <v>26.2</v>
      </c>
    </row>
    <row r="143" spans="3:35" x14ac:dyDescent="0.25">
      <c r="L143" s="92">
        <v>142</v>
      </c>
      <c r="M143" s="83"/>
      <c r="N143" s="83"/>
      <c r="O143" s="90">
        <v>30.622916764755146</v>
      </c>
      <c r="P143" s="83"/>
      <c r="Q143" s="90">
        <v>28.892150536738853</v>
      </c>
      <c r="R143" s="83"/>
      <c r="S143" s="84">
        <v>0</v>
      </c>
      <c r="T143" s="90">
        <v>36.991212657883736</v>
      </c>
      <c r="U143" s="90">
        <v>38.451025011286994</v>
      </c>
      <c r="V143" s="90">
        <v>37.870787167410015</v>
      </c>
      <c r="W143" s="83">
        <v>14.422033332732607</v>
      </c>
      <c r="X143" s="83">
        <v>12.612155528796341</v>
      </c>
      <c r="Y143" s="85"/>
      <c r="Z143" s="83"/>
      <c r="AA143" s="89"/>
      <c r="AB143" s="83"/>
      <c r="AC143" s="83"/>
      <c r="AD143" s="83">
        <v>54.4</v>
      </c>
      <c r="AE143" s="83"/>
      <c r="AF143" s="83">
        <v>26.7</v>
      </c>
      <c r="AG143" s="83">
        <v>14.076571211198184</v>
      </c>
      <c r="AI143" s="75">
        <f t="shared" si="0"/>
        <v>26.7</v>
      </c>
    </row>
    <row r="144" spans="3:35" x14ac:dyDescent="0.25">
      <c r="L144" s="92">
        <v>143</v>
      </c>
      <c r="M144" s="83"/>
      <c r="N144" s="83"/>
      <c r="O144" s="90">
        <v>31.283226627974603</v>
      </c>
      <c r="P144" s="83"/>
      <c r="Q144" s="90">
        <v>29.446044079050946</v>
      </c>
      <c r="R144" s="83"/>
      <c r="S144" s="84">
        <v>0</v>
      </c>
      <c r="T144" s="90">
        <v>37.807407146043566</v>
      </c>
      <c r="U144" s="90">
        <v>39.307704072221355</v>
      </c>
      <c r="V144" s="90">
        <v>38.75259285934424</v>
      </c>
      <c r="W144" s="83">
        <v>14.773459830290868</v>
      </c>
      <c r="X144" s="83">
        <v>12.925583217372084</v>
      </c>
      <c r="Y144" s="85"/>
      <c r="Z144" s="83"/>
      <c r="AA144" s="89"/>
      <c r="AB144" s="83"/>
      <c r="AC144" s="83"/>
      <c r="AD144" s="83">
        <v>55.5</v>
      </c>
      <c r="AE144" s="83"/>
      <c r="AF144" s="83">
        <v>27.3</v>
      </c>
      <c r="AG144" s="83">
        <v>14.422033332732607</v>
      </c>
      <c r="AI144" s="75">
        <f t="shared" si="0"/>
        <v>27.3</v>
      </c>
    </row>
    <row r="145" spans="12:35" x14ac:dyDescent="0.25">
      <c r="L145" s="92">
        <v>144</v>
      </c>
      <c r="M145" s="83"/>
      <c r="N145" s="83"/>
      <c r="O145" s="90">
        <v>31.953023805544397</v>
      </c>
      <c r="P145" s="83"/>
      <c r="Q145" s="90">
        <v>30.006612712993249</v>
      </c>
      <c r="R145" s="83"/>
      <c r="S145" s="84">
        <v>0</v>
      </c>
      <c r="T145" s="90">
        <v>38.63573406659048</v>
      </c>
      <c r="U145" s="90">
        <v>40.177299765757652</v>
      </c>
      <c r="V145" s="90">
        <v>39.64857077553004</v>
      </c>
      <c r="W145" s="83">
        <v>15.130910887860535</v>
      </c>
      <c r="X145" s="83">
        <v>13.244534116922294</v>
      </c>
      <c r="Y145" s="85"/>
      <c r="Z145" s="83"/>
      <c r="AA145" s="89"/>
      <c r="AB145" s="83"/>
      <c r="AC145" s="83"/>
      <c r="AD145" s="83">
        <v>56.7</v>
      </c>
      <c r="AE145" s="83"/>
      <c r="AF145" s="83">
        <v>27.8</v>
      </c>
      <c r="AG145" s="83">
        <v>14.773459830290868</v>
      </c>
      <c r="AI145" s="75">
        <f t="shared" si="0"/>
        <v>27.8</v>
      </c>
    </row>
    <row r="146" spans="12:35" x14ac:dyDescent="0.25">
      <c r="L146" s="92">
        <v>145</v>
      </c>
      <c r="M146" s="83"/>
      <c r="N146" s="83"/>
      <c r="O146" s="90">
        <v>32.632377305720148</v>
      </c>
      <c r="P146" s="83"/>
      <c r="Q146" s="90">
        <v>30.573890013875943</v>
      </c>
      <c r="R146" s="83"/>
      <c r="S146" s="84">
        <v>0</v>
      </c>
      <c r="T146" s="90">
        <v>39.476287630411043</v>
      </c>
      <c r="U146" s="90">
        <v>41.059915113839907</v>
      </c>
      <c r="V146" s="90">
        <v>40.558847895938172</v>
      </c>
      <c r="W146" s="83">
        <v>15.494446870971769</v>
      </c>
      <c r="X146" s="83">
        <v>13.569066186372931</v>
      </c>
      <c r="Y146" s="85"/>
      <c r="Z146" s="83"/>
      <c r="AA146" s="89"/>
      <c r="AB146" s="83"/>
      <c r="AC146" s="83"/>
      <c r="AD146" s="83">
        <v>57.9</v>
      </c>
      <c r="AE146" s="83"/>
      <c r="AF146" s="83">
        <v>28.7</v>
      </c>
      <c r="AG146" s="83">
        <v>15.130910887860535</v>
      </c>
      <c r="AI146" s="75">
        <f t="shared" si="0"/>
        <v>28.7</v>
      </c>
    </row>
    <row r="147" spans="12:35" x14ac:dyDescent="0.25">
      <c r="L147" s="92">
        <v>146</v>
      </c>
      <c r="M147" s="83"/>
      <c r="N147" s="83"/>
      <c r="O147" s="90">
        <v>33.321356155930054</v>
      </c>
      <c r="P147" s="83"/>
      <c r="Q147" s="90">
        <v>31.147909493390934</v>
      </c>
      <c r="R147" s="83"/>
      <c r="S147" s="84">
        <v>0</v>
      </c>
      <c r="T147" s="90">
        <v>40.329162120387466</v>
      </c>
      <c r="U147" s="90">
        <v>41.955653238622943</v>
      </c>
      <c r="V147" s="90">
        <v>41.483551447688932</v>
      </c>
      <c r="W147" s="83">
        <v>15.864128325978916</v>
      </c>
      <c r="X147" s="83">
        <v>13.899237585440348</v>
      </c>
      <c r="Y147" s="85"/>
      <c r="Z147" s="83"/>
      <c r="AA147" s="89"/>
      <c r="AB147" s="83"/>
      <c r="AC147" s="83"/>
      <c r="AD147" s="83">
        <v>59.2</v>
      </c>
      <c r="AE147" s="83"/>
      <c r="AF147" s="83">
        <v>28.9</v>
      </c>
      <c r="AG147" s="83">
        <v>15.494446870971769</v>
      </c>
      <c r="AI147" s="75">
        <f t="shared" si="0"/>
        <v>28.9</v>
      </c>
    </row>
    <row r="148" spans="12:35" x14ac:dyDescent="0.25">
      <c r="L148" s="92">
        <v>147</v>
      </c>
      <c r="M148" s="83"/>
      <c r="N148" s="83"/>
      <c r="O148" s="90">
        <v>34.020029402647104</v>
      </c>
      <c r="P148" s="83"/>
      <c r="Q148" s="90">
        <v>31.728704600167259</v>
      </c>
      <c r="R148" s="83"/>
      <c r="S148" s="84">
        <v>0</v>
      </c>
      <c r="T148" s="90">
        <v>41.194451890954745</v>
      </c>
      <c r="U148" s="90">
        <v>42.864617361877038</v>
      </c>
      <c r="V148" s="90">
        <v>42.422808903822215</v>
      </c>
      <c r="W148" s="83">
        <v>16.240015979348737</v>
      </c>
      <c r="X148" s="83">
        <v>14.235106673934748</v>
      </c>
      <c r="Y148" s="85"/>
      <c r="Z148" s="83"/>
      <c r="AA148" s="89"/>
      <c r="AB148" s="83"/>
      <c r="AC148" s="83"/>
      <c r="AD148" s="83">
        <v>60.4</v>
      </c>
      <c r="AE148" s="83"/>
      <c r="AF148" s="83">
        <v>29.6</v>
      </c>
      <c r="AG148" s="83">
        <v>15.864128325978916</v>
      </c>
      <c r="AI148" s="75">
        <f t="shared" si="0"/>
        <v>29.6</v>
      </c>
    </row>
    <row r="149" spans="12:35" x14ac:dyDescent="0.25">
      <c r="L149" s="92">
        <v>148</v>
      </c>
      <c r="M149" s="83"/>
      <c r="N149" s="83"/>
      <c r="O149" s="90">
        <v>34.728466111263671</v>
      </c>
      <c r="P149" s="83"/>
      <c r="Q149" s="90">
        <v>32.316308720316904</v>
      </c>
      <c r="R149" s="83"/>
      <c r="S149" s="84">
        <v>0</v>
      </c>
      <c r="T149" s="90">
        <v>42.072251367664919</v>
      </c>
      <c r="U149" s="90">
        <v>43.78691080440106</v>
      </c>
      <c r="V149" s="90">
        <v>43.376747982085149</v>
      </c>
      <c r="W149" s="83">
        <v>16.622170736957884</v>
      </c>
      <c r="X149" s="83">
        <v>14.576732011071194</v>
      </c>
      <c r="Y149" s="85"/>
      <c r="Z149" s="83"/>
      <c r="AA149" s="89"/>
      <c r="AB149" s="83"/>
      <c r="AC149" s="83"/>
      <c r="AD149" s="83">
        <v>61.7</v>
      </c>
      <c r="AE149" s="83"/>
      <c r="AF149" s="83">
        <v>30.1</v>
      </c>
      <c r="AG149" s="83">
        <v>16.240015979348737</v>
      </c>
      <c r="AI149" s="75">
        <f t="shared" si="0"/>
        <v>30.1</v>
      </c>
    </row>
    <row r="150" spans="12:35" x14ac:dyDescent="0.25">
      <c r="L150" s="92">
        <v>149</v>
      </c>
      <c r="M150" s="83"/>
      <c r="N150" s="83"/>
      <c r="O150" s="90">
        <v>35.446735365968863</v>
      </c>
      <c r="P150" s="83"/>
      <c r="Q150" s="90">
        <v>32.910755177973698</v>
      </c>
      <c r="R150" s="83"/>
      <c r="S150" s="84">
        <v>0</v>
      </c>
      <c r="T150" s="90">
        <v>42.96265504675582</v>
      </c>
      <c r="U150" s="90">
        <v>44.722636985443103</v>
      </c>
      <c r="V150" s="90">
        <v>44.345496643731259</v>
      </c>
      <c r="W150" s="83">
        <v>17.010653683396427</v>
      </c>
      <c r="X150" s="83">
        <v>14.924172354787315</v>
      </c>
      <c r="Y150" s="85"/>
      <c r="Z150" s="83"/>
      <c r="AA150" s="89"/>
      <c r="AB150" s="83"/>
      <c r="AC150" s="83"/>
      <c r="AD150" s="83">
        <v>63</v>
      </c>
      <c r="AE150" s="83"/>
      <c r="AF150" s="83">
        <v>30.7</v>
      </c>
      <c r="AG150" s="83">
        <v>16.622170736957884</v>
      </c>
      <c r="AI150" s="75">
        <f t="shared" si="0"/>
        <v>30.7</v>
      </c>
    </row>
    <row r="151" spans="12:35" x14ac:dyDescent="0.25">
      <c r="L151" s="92">
        <v>150</v>
      </c>
      <c r="M151" s="83"/>
      <c r="N151" s="83"/>
      <c r="O151" s="90">
        <v>36.174906269625382</v>
      </c>
      <c r="P151" s="83"/>
      <c r="Q151" s="90">
        <v>33.512077235822701</v>
      </c>
      <c r="R151" s="83"/>
      <c r="S151" s="84">
        <v>0</v>
      </c>
      <c r="T151" s="90">
        <v>43.865757494726061</v>
      </c>
      <c r="U151" s="90">
        <v>45.671899422127566</v>
      </c>
      <c r="V151" s="90">
        <v>45.329183092334794</v>
      </c>
      <c r="W151" s="83">
        <v>17.405526081279536</v>
      </c>
      <c r="X151" s="83">
        <v>15.277486661068119</v>
      </c>
      <c r="Y151" s="85"/>
      <c r="Z151" s="83"/>
      <c r="AA151" s="89"/>
      <c r="AB151" s="83"/>
      <c r="AC151" s="83"/>
      <c r="AD151" s="83">
        <v>64.3</v>
      </c>
      <c r="AE151" s="83"/>
      <c r="AF151" s="83">
        <v>31.9</v>
      </c>
      <c r="AG151" s="83">
        <v>17.010653683396427</v>
      </c>
      <c r="AI151" s="75">
        <f t="shared" si="0"/>
        <v>31.9</v>
      </c>
    </row>
    <row r="152" spans="12:35" x14ac:dyDescent="0.25">
      <c r="L152" s="92">
        <v>151</v>
      </c>
      <c r="M152" s="83"/>
      <c r="N152" s="83"/>
      <c r="O152" s="90">
        <v>36.91304794365039</v>
      </c>
      <c r="P152" s="83"/>
      <c r="Q152" s="90">
        <v>34.120308095621958</v>
      </c>
      <c r="R152" s="83"/>
      <c r="S152" s="84">
        <v>0</v>
      </c>
      <c r="T152" s="90">
        <v>44.781653347915544</v>
      </c>
      <c r="U152" s="90">
        <v>46.634801728890693</v>
      </c>
      <c r="V152" s="90">
        <v>46.327935772619028</v>
      </c>
      <c r="W152" s="83">
        <v>17.806849370566439</v>
      </c>
      <c r="X152" s="83">
        <v>15.636734083277657</v>
      </c>
      <c r="Y152" s="85"/>
      <c r="Z152" s="83"/>
      <c r="AA152" s="89"/>
      <c r="AB152" s="83"/>
      <c r="AC152" s="83"/>
      <c r="AD152" s="83">
        <v>65.599999999999994</v>
      </c>
      <c r="AE152" s="83"/>
      <c r="AF152" s="83">
        <v>32.700000000000003</v>
      </c>
      <c r="AG152" s="83">
        <v>17.405526081279536</v>
      </c>
      <c r="AI152" s="75">
        <f t="shared" si="0"/>
        <v>32.700000000000003</v>
      </c>
    </row>
    <row r="153" spans="12:35" x14ac:dyDescent="0.25">
      <c r="L153" s="92">
        <v>152</v>
      </c>
      <c r="M153" s="83"/>
      <c r="N153" s="83"/>
      <c r="O153" s="90">
        <v>37.661229527895486</v>
      </c>
      <c r="P153" s="83"/>
      <c r="Q153" s="90">
        <v>34.735480898716865</v>
      </c>
      <c r="R153" s="83"/>
      <c r="S153" s="84">
        <v>0</v>
      </c>
      <c r="T153" s="90">
        <v>45.710437312090022</v>
      </c>
      <c r="U153" s="90">
        <v>47.611447616921573</v>
      </c>
      <c r="V153" s="90">
        <v>47.341883369297335</v>
      </c>
      <c r="W153" s="83">
        <v>18.214685167886266</v>
      </c>
      <c r="X153" s="83">
        <v>16.001973971497524</v>
      </c>
      <c r="Y153" s="85"/>
      <c r="Z153" s="83"/>
      <c r="AA153" s="89"/>
      <c r="AB153" s="83"/>
      <c r="AC153" s="83"/>
      <c r="AD153" s="83">
        <v>66.900000000000006</v>
      </c>
      <c r="AE153" s="83"/>
      <c r="AF153" s="83">
        <v>33.6</v>
      </c>
      <c r="AG153" s="83">
        <v>17.806849370566439</v>
      </c>
      <c r="AI153" s="75">
        <f t="shared" si="0"/>
        <v>33.6</v>
      </c>
    </row>
    <row r="154" spans="12:35" x14ac:dyDescent="0.25">
      <c r="L154" s="92">
        <v>153</v>
      </c>
      <c r="M154" s="83"/>
      <c r="N154" s="83"/>
      <c r="O154" s="90">
        <v>38.419520180530739</v>
      </c>
      <c r="P154" s="83"/>
      <c r="Q154" s="90">
        <v>35.357628726546373</v>
      </c>
      <c r="R154" s="83"/>
      <c r="S154" s="84">
        <v>0</v>
      </c>
      <c r="T154" s="90">
        <v>46.652204162032625</v>
      </c>
      <c r="U154" s="90">
        <v>48.601940893611463</v>
      </c>
      <c r="V154" s="90">
        <v>48.371154805928121</v>
      </c>
      <c r="W154" s="83">
        <v>18.629095265871012</v>
      </c>
      <c r="X154" s="83">
        <v>16.373265871871336</v>
      </c>
      <c r="Y154" s="85"/>
      <c r="Z154" s="83"/>
      <c r="AA154" s="89"/>
      <c r="AB154" s="83"/>
      <c r="AC154" s="83"/>
      <c r="AD154" s="83">
        <v>68.3</v>
      </c>
      <c r="AE154" s="83"/>
      <c r="AF154" s="83">
        <v>34.4</v>
      </c>
      <c r="AG154" s="83">
        <v>18.214685167886266</v>
      </c>
      <c r="AI154" s="75">
        <f t="shared" si="0"/>
        <v>34.4</v>
      </c>
    </row>
    <row r="155" spans="12:35" x14ac:dyDescent="0.25">
      <c r="L155" s="92">
        <v>154</v>
      </c>
      <c r="M155" s="83"/>
      <c r="N155" s="83"/>
      <c r="O155" s="90">
        <v>39.187989077928087</v>
      </c>
      <c r="P155" s="83"/>
      <c r="Q155" s="90">
        <v>35.98678460114165</v>
      </c>
      <c r="R155" s="83"/>
      <c r="S155" s="84">
        <v>0</v>
      </c>
      <c r="T155" s="90">
        <v>47.607048741139231</v>
      </c>
      <c r="U155" s="90">
        <v>49.606385462008937</v>
      </c>
      <c r="V155" s="90">
        <v>49.415879243782072</v>
      </c>
      <c r="W155" s="83">
        <v>19.050141632495194</v>
      </c>
      <c r="X155" s="83">
        <v>16.750669525956489</v>
      </c>
      <c r="Y155" s="85"/>
      <c r="Z155" s="83"/>
      <c r="AA155" s="89"/>
      <c r="AB155" s="83"/>
      <c r="AC155" s="83"/>
      <c r="AD155" s="83"/>
      <c r="AE155" s="83"/>
      <c r="AF155" s="83">
        <v>35.299999999999997</v>
      </c>
      <c r="AG155" s="83">
        <v>18.629095265871012</v>
      </c>
      <c r="AI155" s="75">
        <f t="shared" si="0"/>
        <v>35.299999999999997</v>
      </c>
    </row>
    <row r="156" spans="12:35" x14ac:dyDescent="0.25">
      <c r="L156" s="92">
        <v>155</v>
      </c>
      <c r="M156" s="83"/>
      <c r="N156" s="83"/>
      <c r="O156" s="90">
        <v>39.966705414547633</v>
      </c>
      <c r="P156" s="83"/>
      <c r="Q156" s="90">
        <v>36.622981485617487</v>
      </c>
      <c r="R156" s="83"/>
      <c r="S156" s="84">
        <v>0</v>
      </c>
      <c r="T156" s="90">
        <v>48.575065961018858</v>
      </c>
      <c r="U156" s="90">
        <v>50.624885320281678</v>
      </c>
      <c r="V156" s="90">
        <v>50.476186080722279</v>
      </c>
      <c r="W156" s="83">
        <v>19.47788641042284</v>
      </c>
      <c r="X156" s="83">
        <v>17.13424487008206</v>
      </c>
      <c r="Y156" s="85"/>
      <c r="Z156" s="83"/>
      <c r="AA156" s="89"/>
      <c r="AB156" s="83"/>
      <c r="AC156" s="83"/>
      <c r="AD156" s="83"/>
      <c r="AE156" s="83"/>
      <c r="AF156" s="83">
        <v>36.200000000000003</v>
      </c>
      <c r="AG156" s="83">
        <v>19.050141632495194</v>
      </c>
      <c r="AI156" s="75">
        <f t="shared" si="0"/>
        <v>36.200000000000003</v>
      </c>
    </row>
    <row r="157" spans="12:35" x14ac:dyDescent="0.25">
      <c r="L157" s="92">
        <v>156</v>
      </c>
      <c r="M157" s="83"/>
      <c r="N157" s="83"/>
      <c r="O157" s="90">
        <v>40.755738402824292</v>
      </c>
      <c r="P157" s="83"/>
      <c r="Q157" s="90">
        <v>37.266252284656801</v>
      </c>
      <c r="R157" s="83"/>
      <c r="S157" s="84">
        <v>0</v>
      </c>
      <c r="T157" s="90">
        <v>49.556350801100031</v>
      </c>
      <c r="U157" s="90">
        <v>51.657544561185887</v>
      </c>
      <c r="V157" s="90">
        <v>51.552204950097526</v>
      </c>
      <c r="W157" s="83">
        <v>19.912391916360498</v>
      </c>
      <c r="X157" s="83">
        <v>17.524052034712192</v>
      </c>
      <c r="Y157" s="85"/>
      <c r="Z157" s="83"/>
      <c r="AA157" s="89"/>
      <c r="AB157" s="83"/>
      <c r="AC157" s="83"/>
      <c r="AD157" s="83"/>
      <c r="AE157" s="83"/>
      <c r="AF157" s="83">
        <v>37.1</v>
      </c>
      <c r="AG157" s="83">
        <v>19.47788641042284</v>
      </c>
      <c r="AI157" s="75">
        <f t="shared" si="0"/>
        <v>37.1</v>
      </c>
    </row>
    <row r="158" spans="12:35" x14ac:dyDescent="0.25">
      <c r="L158" s="92">
        <v>157</v>
      </c>
      <c r="M158" s="83"/>
      <c r="N158" s="83"/>
      <c r="O158" s="90">
        <v>41.555157273056892</v>
      </c>
      <c r="P158" s="83"/>
      <c r="Q158" s="90">
        <v>37.916629844987447</v>
      </c>
      <c r="R158" s="83"/>
      <c r="S158" s="84">
        <v>0</v>
      </c>
      <c r="T158" s="90">
        <v>50.550998308240473</v>
      </c>
      <c r="U158" s="90">
        <v>52.70446737154019</v>
      </c>
      <c r="V158" s="90">
        <v>52.644065719647067</v>
      </c>
      <c r="W158" s="83">
        <v>20.353720640417258</v>
      </c>
      <c r="X158" s="83">
        <v>17.920151343817118</v>
      </c>
      <c r="Y158" s="85"/>
      <c r="Z158" s="83"/>
      <c r="AA158" s="89"/>
      <c r="AB158" s="83"/>
      <c r="AC158" s="83"/>
      <c r="AD158" s="83"/>
      <c r="AE158" s="83"/>
      <c r="AF158" s="83"/>
      <c r="AG158" s="83">
        <v>19.912391916360498</v>
      </c>
    </row>
    <row r="159" spans="12:35" x14ac:dyDescent="0.25">
      <c r="L159" s="92">
        <v>158</v>
      </c>
      <c r="M159" s="83"/>
      <c r="N159" s="83"/>
      <c r="O159" s="90">
        <v>42.365031273298541</v>
      </c>
      <c r="P159" s="83"/>
      <c r="Q159" s="90">
        <v>38.574146955852498</v>
      </c>
      <c r="R159" s="83"/>
      <c r="S159" s="84">
        <v>0</v>
      </c>
      <c r="T159" s="90">
        <v>51.559103596343142</v>
      </c>
      <c r="U159" s="90">
        <v>53.765758031707676</v>
      </c>
      <c r="V159" s="90">
        <v>53.751898490418377</v>
      </c>
      <c r="W159" s="83">
        <v>20.801935245470947</v>
      </c>
      <c r="X159" s="83">
        <v>18.322603314249108</v>
      </c>
      <c r="Y159" s="85"/>
      <c r="Z159" s="83"/>
      <c r="AA159" s="89"/>
      <c r="AB159" s="83"/>
      <c r="AC159" s="83"/>
      <c r="AD159" s="83"/>
      <c r="AE159" s="83"/>
      <c r="AF159" s="83"/>
      <c r="AG159" s="83">
        <v>20.353720640417258</v>
      </c>
    </row>
    <row r="160" spans="12:35" x14ac:dyDescent="0.25">
      <c r="L160" s="92">
        <v>159</v>
      </c>
      <c r="M160" s="83"/>
      <c r="N160" s="83"/>
      <c r="O160" s="90">
        <v>43.185429669247149</v>
      </c>
      <c r="P160" s="83"/>
      <c r="Q160" s="90">
        <v>39.238836349474134</v>
      </c>
      <c r="R160" s="83"/>
      <c r="S160" s="84">
        <v>0</v>
      </c>
      <c r="T160" s="90">
        <v>52.580761845974735</v>
      </c>
      <c r="U160" s="90">
        <v>54.84152091508254</v>
      </c>
      <c r="V160" s="90">
        <v>54.875833595694971</v>
      </c>
      <c r="W160" s="83">
        <v>21.257098566540655</v>
      </c>
      <c r="X160" s="83">
        <v>18.731468655124477</v>
      </c>
      <c r="Y160" s="85"/>
      <c r="Z160" s="83"/>
      <c r="AA160" s="89"/>
      <c r="AB160" s="83"/>
      <c r="AC160" s="83"/>
      <c r="AD160" s="83"/>
      <c r="AE160" s="83"/>
      <c r="AF160" s="83"/>
      <c r="AG160" s="83">
        <v>20.801935245470947</v>
      </c>
    </row>
    <row r="161" spans="12:33" x14ac:dyDescent="0.25">
      <c r="L161" s="92">
        <v>160</v>
      </c>
      <c r="M161" s="83"/>
      <c r="N161" s="83"/>
      <c r="O161" s="90">
        <v>44.016421744138832</v>
      </c>
      <c r="P161" s="83"/>
      <c r="Q161" s="90">
        <v>39.910730701510332</v>
      </c>
      <c r="R161" s="83"/>
      <c r="S161" s="84">
        <v>0</v>
      </c>
      <c r="T161" s="90">
        <v>53.616068303991241</v>
      </c>
      <c r="U161" s="90">
        <v>55.93186048758411</v>
      </c>
      <c r="V161" s="90">
        <v>56.016001599938363</v>
      </c>
      <c r="W161" s="83">
        <v>21.719273610166088</v>
      </c>
      <c r="X161" s="83">
        <v>19.146808267212119</v>
      </c>
      <c r="Y161" s="85"/>
      <c r="Z161" s="83"/>
      <c r="AA161" s="89"/>
      <c r="AB161" s="83"/>
      <c r="AC161" s="83"/>
      <c r="AD161" s="83"/>
      <c r="AE161" s="83"/>
      <c r="AF161" s="83"/>
      <c r="AG161" s="83">
        <v>21.257098566540655</v>
      </c>
    </row>
    <row r="162" spans="12:33" x14ac:dyDescent="0.25">
      <c r="L162" s="92">
        <v>161</v>
      </c>
      <c r="M162" s="83"/>
      <c r="N162" s="83"/>
      <c r="O162" s="90">
        <v>44.858076798642045</v>
      </c>
      <c r="P162" s="83"/>
      <c r="Q162" s="90">
        <v>40.589862631504388</v>
      </c>
      <c r="R162" s="83"/>
      <c r="S162" s="84">
        <v>0</v>
      </c>
      <c r="T162" s="90">
        <v>54.665118283166379</v>
      </c>
      <c r="U162" s="90">
        <v>57.03688130715576</v>
      </c>
      <c r="V162" s="90">
        <v>57.172533297740522</v>
      </c>
      <c r="W162" s="83">
        <v>22.188523553792088</v>
      </c>
      <c r="X162" s="83">
        <v>19.568683242327609</v>
      </c>
      <c r="Y162" s="85"/>
      <c r="Z162" s="83"/>
      <c r="AA162" s="89"/>
      <c r="AB162" s="83"/>
      <c r="AC162" s="83"/>
      <c r="AD162" s="83"/>
      <c r="AE162" s="83"/>
      <c r="AF162" s="83"/>
      <c r="AG162" s="83">
        <v>21.719273610166088</v>
      </c>
    </row>
    <row r="163" spans="12:33" x14ac:dyDescent="0.25">
      <c r="L163" s="92">
        <v>162</v>
      </c>
      <c r="M163" s="83"/>
      <c r="N163" s="83"/>
      <c r="O163" s="90">
        <v>45.710464150752564</v>
      </c>
      <c r="P163" s="83"/>
      <c r="Q163" s="90">
        <v>41.276264703330853</v>
      </c>
      <c r="R163" s="83"/>
      <c r="S163" s="84">
        <v>0</v>
      </c>
      <c r="T163" s="90">
        <v>55.728007161824301</v>
      </c>
      <c r="U163" s="90">
        <v>58.156688023269943</v>
      </c>
      <c r="V163" s="90">
        <v>58.345559712785402</v>
      </c>
      <c r="W163" s="83">
        <v>22.664911745159788</v>
      </c>
      <c r="X163" s="83">
        <v>19.99715486273211</v>
      </c>
      <c r="Y163" s="85"/>
      <c r="Z163" s="83"/>
      <c r="AA163" s="89"/>
      <c r="AB163" s="83"/>
      <c r="AC163" s="83"/>
      <c r="AD163" s="83"/>
      <c r="AE163" s="83"/>
      <c r="AF163" s="83"/>
      <c r="AG163" s="83">
        <v>22.188523553792088</v>
      </c>
    </row>
    <row r="164" spans="12:33" x14ac:dyDescent="0.25">
      <c r="L164" s="92">
        <v>163</v>
      </c>
      <c r="M164" s="83"/>
      <c r="N164" s="83"/>
      <c r="O164" s="90">
        <v>46.57365313569052</v>
      </c>
      <c r="P164" s="83"/>
      <c r="Q164" s="83"/>
      <c r="R164" s="83"/>
      <c r="S164" s="84">
        <v>0</v>
      </c>
      <c r="T164" s="90">
        <v>56.804830383477992</v>
      </c>
      <c r="U164" s="90">
        <v>59.291385376440005</v>
      </c>
      <c r="V164" s="90">
        <v>59.535212096825923</v>
      </c>
      <c r="W164" s="83">
        <v>23.148501701703985</v>
      </c>
      <c r="X164" s="83">
        <v>20.432284600538516</v>
      </c>
      <c r="Y164" s="85"/>
      <c r="Z164" s="83"/>
      <c r="AA164" s="89"/>
      <c r="AB164" s="83"/>
      <c r="AC164" s="83"/>
      <c r="AD164" s="83"/>
      <c r="AE164" s="83"/>
      <c r="AF164" s="83"/>
      <c r="AG164" s="83">
        <v>22.664911745159788</v>
      </c>
    </row>
    <row r="165" spans="12:33" x14ac:dyDescent="0.25">
      <c r="L165" s="92">
        <v>164</v>
      </c>
      <c r="M165" s="83"/>
      <c r="N165" s="83"/>
      <c r="O165" s="90">
        <v>47.447713105798073</v>
      </c>
      <c r="P165" s="83"/>
      <c r="Q165" s="83"/>
      <c r="R165" s="83"/>
      <c r="S165" s="84">
        <v>0</v>
      </c>
      <c r="T165" s="90">
        <v>57.895683456470294</v>
      </c>
      <c r="U165" s="90">
        <v>60.441078197735173</v>
      </c>
      <c r="V165" s="90">
        <v>60.741621928667577</v>
      </c>
      <c r="W165" s="83">
        <v>23.639357109955458</v>
      </c>
      <c r="X165" s="83">
        <v>20.874134117121528</v>
      </c>
      <c r="Y165" s="85"/>
      <c r="Z165" s="83"/>
      <c r="AA165" s="89"/>
      <c r="AB165" s="83"/>
      <c r="AC165" s="83"/>
      <c r="AD165" s="83"/>
      <c r="AE165" s="83"/>
      <c r="AF165" s="83"/>
      <c r="AG165" s="83">
        <v>23.148501701703985</v>
      </c>
    </row>
    <row r="166" spans="12:33" x14ac:dyDescent="0.25">
      <c r="L166" s="92">
        <v>165</v>
      </c>
      <c r="M166" s="83"/>
      <c r="N166" s="83"/>
      <c r="O166" s="90">
        <v>48.33271343043883</v>
      </c>
      <c r="P166" s="83"/>
      <c r="Q166" s="83"/>
      <c r="R166" s="83"/>
      <c r="S166" s="84">
        <v>0</v>
      </c>
      <c r="T166" s="90">
        <v>59.000661953619755</v>
      </c>
      <c r="U166" s="90">
        <v>61.605871408303166</v>
      </c>
      <c r="V166" s="90">
        <v>61.96492091316626</v>
      </c>
      <c r="W166" s="83">
        <v>24.13754182495007</v>
      </c>
      <c r="X166" s="83">
        <v>21.322765262534311</v>
      </c>
      <c r="Y166" s="85"/>
      <c r="Z166" s="83"/>
      <c r="AA166" s="89"/>
      <c r="AB166" s="83"/>
      <c r="AC166" s="83"/>
      <c r="AD166" s="83"/>
      <c r="AE166" s="83"/>
      <c r="AF166" s="83"/>
      <c r="AG166" s="83">
        <v>23.639357109955458</v>
      </c>
    </row>
    <row r="167" spans="12:33" x14ac:dyDescent="0.25">
      <c r="L167" s="92">
        <v>166</v>
      </c>
      <c r="M167" s="83"/>
      <c r="N167" s="83"/>
      <c r="O167" s="90">
        <v>49.228723495897782</v>
      </c>
      <c r="P167" s="83"/>
      <c r="Q167" s="83"/>
      <c r="R167" s="83"/>
      <c r="S167" s="84">
        <v>0</v>
      </c>
      <c r="T167" s="90">
        <v>60.119861511871584</v>
      </c>
      <c r="U167" s="90">
        <v>62.785870018898983</v>
      </c>
      <c r="V167" s="90">
        <v>63.205240980232944</v>
      </c>
      <c r="W167" s="83">
        <v>24.64311986964271</v>
      </c>
      <c r="X167" s="83">
        <v>21.778240074929784</v>
      </c>
      <c r="Y167" s="85"/>
      <c r="Z167" s="83"/>
      <c r="AA167" s="89"/>
      <c r="AB167" s="83"/>
      <c r="AC167" s="83"/>
      <c r="AD167" s="83"/>
      <c r="AE167" s="83"/>
      <c r="AF167" s="83"/>
      <c r="AG167" s="83">
        <v>24.13754182495007</v>
      </c>
    </row>
    <row r="168" spans="12:33" x14ac:dyDescent="0.25">
      <c r="L168" s="92">
        <v>167</v>
      </c>
      <c r="M168" s="83"/>
      <c r="N168" s="83"/>
      <c r="O168" s="90">
        <v>50.135812705283307</v>
      </c>
      <c r="P168" s="83"/>
      <c r="Q168" s="83"/>
      <c r="R168" s="83"/>
      <c r="S168" s="84">
        <v>0</v>
      </c>
      <c r="T168" s="90">
        <v>61.253377831950083</v>
      </c>
      <c r="U168" s="90">
        <v>63.981179129415324</v>
      </c>
      <c r="V168" s="90">
        <v>64.462714283852947</v>
      </c>
      <c r="W168" s="83">
        <v>25.156155434327388</v>
      </c>
      <c r="X168" s="83">
        <v>22.240620779987683</v>
      </c>
      <c r="Y168" s="85"/>
      <c r="Z168" s="83"/>
      <c r="AA168" s="89"/>
      <c r="AB168" s="83"/>
      <c r="AC168" s="83"/>
      <c r="AD168" s="83"/>
      <c r="AE168" s="83"/>
      <c r="AF168" s="83"/>
      <c r="AG168" s="83">
        <v>24.64311986964271</v>
      </c>
    </row>
    <row r="169" spans="12:33" x14ac:dyDescent="0.25">
      <c r="L169" s="92">
        <v>168</v>
      </c>
      <c r="M169" s="83"/>
      <c r="N169" s="83"/>
      <c r="O169" s="90">
        <v>51.054050478429723</v>
      </c>
      <c r="P169" s="83"/>
      <c r="Q169" s="83"/>
      <c r="R169" s="83"/>
      <c r="S169" s="84">
        <v>0</v>
      </c>
      <c r="T169" s="90">
        <v>62.401306678018031</v>
      </c>
      <c r="U169" s="90">
        <v>65.191903928421723</v>
      </c>
      <c r="V169" s="90">
        <v>65.737473201111186</v>
      </c>
      <c r="W169" s="83">
        <v>25.676712876062378</v>
      </c>
      <c r="X169" s="83">
        <v>22.709969790346548</v>
      </c>
      <c r="Y169" s="85"/>
      <c r="Z169" s="83"/>
      <c r="AA169" s="89"/>
      <c r="AB169" s="83"/>
      <c r="AC169" s="83"/>
      <c r="AD169" s="83"/>
      <c r="AE169" s="83"/>
      <c r="AF169" s="83"/>
      <c r="AG169" s="83">
        <v>25.156155434327388</v>
      </c>
    </row>
    <row r="170" spans="12:33" x14ac:dyDescent="0.25">
      <c r="L170" s="92">
        <v>169</v>
      </c>
      <c r="M170" s="83"/>
      <c r="N170" s="83"/>
      <c r="O170" s="90">
        <v>51.983506251800456</v>
      </c>
      <c r="P170" s="83"/>
      <c r="Q170" s="83"/>
      <c r="R170" s="83"/>
      <c r="S170" s="84">
        <v>0</v>
      </c>
      <c r="T170" s="90">
        <v>63.563743877337586</v>
      </c>
      <c r="U170" s="90">
        <v>66.418149692708297</v>
      </c>
      <c r="V170" s="90">
        <v>67.029650331231423</v>
      </c>
      <c r="W170" s="83">
        <v>26.204856718101038</v>
      </c>
      <c r="X170" s="83">
        <v>23.186349705040534</v>
      </c>
      <c r="Y170" s="85"/>
      <c r="Z170" s="83"/>
      <c r="AA170" s="89"/>
      <c r="AB170" s="83"/>
      <c r="AC170" s="83"/>
      <c r="AD170" s="83"/>
      <c r="AE170" s="83"/>
      <c r="AF170" s="83"/>
      <c r="AG170" s="83">
        <v>25.676712876062378</v>
      </c>
    </row>
    <row r="171" spans="12:33" x14ac:dyDescent="0.25">
      <c r="L171" s="92">
        <v>170</v>
      </c>
      <c r="M171" s="83"/>
      <c r="N171" s="83"/>
      <c r="O171" s="90">
        <v>52.924249478394174</v>
      </c>
      <c r="P171" s="83"/>
      <c r="Q171" s="83"/>
      <c r="R171" s="83"/>
      <c r="S171" s="84">
        <v>0</v>
      </c>
      <c r="T171" s="90">
        <v>64.740785319936464</v>
      </c>
      <c r="U171" s="90">
        <v>67.660021786833312</v>
      </c>
      <c r="V171" s="90">
        <v>68.339378494621741</v>
      </c>
      <c r="W171" s="83">
        <v>26.740651649327965</v>
      </c>
      <c r="X171" s="83">
        <v>23.669823308942245</v>
      </c>
      <c r="Y171" s="85"/>
      <c r="Z171" s="83"/>
      <c r="AA171" s="89"/>
      <c r="AB171" s="83"/>
      <c r="AC171" s="83"/>
      <c r="AD171" s="83"/>
      <c r="AE171" s="83"/>
      <c r="AF171" s="83"/>
      <c r="AG171" s="83">
        <v>26.204856718101038</v>
      </c>
    </row>
    <row r="172" spans="12:33" x14ac:dyDescent="0.25">
      <c r="L172" s="92">
        <v>171</v>
      </c>
      <c r="M172" s="83"/>
      <c r="N172" s="83"/>
      <c r="O172" s="90">
        <v>53.876349627649901</v>
      </c>
      <c r="P172" s="83"/>
      <c r="Q172" s="83"/>
      <c r="R172" s="83"/>
      <c r="S172" s="84">
        <v>0</v>
      </c>
      <c r="T172" s="90">
        <v>65.932526958276483</v>
      </c>
      <c r="U172" s="90">
        <v>68.917625662675292</v>
      </c>
      <c r="V172" s="90">
        <v>69.666790731932338</v>
      </c>
      <c r="W172" s="83">
        <v>27.284162523700402</v>
      </c>
      <c r="X172" s="83">
        <v>24.160453572209381</v>
      </c>
      <c r="Y172" s="85"/>
      <c r="Z172" s="83"/>
      <c r="AA172" s="89"/>
      <c r="AB172" s="83"/>
      <c r="AC172" s="83"/>
      <c r="AD172" s="83"/>
      <c r="AE172" s="83"/>
      <c r="AF172" s="83"/>
      <c r="AG172" s="83">
        <v>26.740651649327965</v>
      </c>
    </row>
    <row r="173" spans="12:33" x14ac:dyDescent="0.25">
      <c r="L173" s="92">
        <v>172</v>
      </c>
      <c r="M173" s="83"/>
      <c r="N173" s="83"/>
      <c r="O173" s="90">
        <v>54.839876185354946</v>
      </c>
      <c r="P173" s="83"/>
      <c r="Q173" s="83"/>
      <c r="R173" s="83"/>
      <c r="S173" s="84">
        <v>0</v>
      </c>
      <c r="T173" s="90">
        <v>67.139064806927252</v>
      </c>
      <c r="U173" s="90">
        <v>70.191066858993409</v>
      </c>
      <c r="V173" s="90">
        <v>71.012020303122043</v>
      </c>
      <c r="W173" s="83">
        <v>27.835454359694349</v>
      </c>
      <c r="X173" s="83">
        <v>24.658303649736919</v>
      </c>
      <c r="Y173" s="85"/>
      <c r="Z173" s="83"/>
      <c r="AA173" s="89"/>
      <c r="AB173" s="83"/>
      <c r="AC173" s="83"/>
      <c r="AD173" s="83"/>
      <c r="AE173" s="83"/>
      <c r="AF173" s="83"/>
      <c r="AG173" s="83">
        <v>27.284162523700402</v>
      </c>
    </row>
    <row r="174" spans="12:33" x14ac:dyDescent="0.25">
      <c r="L174" s="92">
        <v>173</v>
      </c>
      <c r="M174" s="83"/>
      <c r="N174" s="83"/>
      <c r="O174" s="90">
        <v>55.814898653552241</v>
      </c>
      <c r="P174" s="83"/>
      <c r="Q174" s="83"/>
      <c r="R174" s="83"/>
      <c r="S174" s="84">
        <v>0</v>
      </c>
      <c r="T174" s="90">
        <v>68.360494942243591</v>
      </c>
      <c r="U174" s="90">
        <v>71.480451000988637</v>
      </c>
      <c r="V174" s="90">
        <v>72.375200686533233</v>
      </c>
      <c r="W174" s="83">
        <v>28.394592339756532</v>
      </c>
      <c r="X174" s="83">
        <v>25.163436880614153</v>
      </c>
      <c r="Y174" s="85"/>
      <c r="Z174" s="83"/>
      <c r="AA174" s="89"/>
      <c r="AB174" s="83"/>
      <c r="AC174" s="83"/>
      <c r="AD174" s="83"/>
      <c r="AE174" s="83"/>
      <c r="AF174" s="83"/>
      <c r="AG174" s="83">
        <v>27.835454359694349</v>
      </c>
    </row>
    <row r="175" spans="12:33" x14ac:dyDescent="0.25">
      <c r="L175" s="92">
        <v>174</v>
      </c>
      <c r="M175" s="83"/>
      <c r="N175" s="83"/>
      <c r="O175" s="90">
        <v>56.801486550450356</v>
      </c>
      <c r="P175" s="83"/>
      <c r="Q175" s="83"/>
      <c r="R175" s="83"/>
      <c r="S175" s="84">
        <v>0</v>
      </c>
      <c r="T175" s="90">
        <v>69.596913502043094</v>
      </c>
      <c r="U175" s="90">
        <v>72.785883799871499</v>
      </c>
      <c r="V175" s="90">
        <v>73.756465577978133</v>
      </c>
      <c r="W175" s="83">
        <v>28.961641809761112</v>
      </c>
      <c r="X175" s="83">
        <v>25.675916787586075</v>
      </c>
      <c r="Y175" s="83"/>
      <c r="Z175" s="83"/>
      <c r="AA175" s="89"/>
      <c r="AB175" s="83"/>
      <c r="AC175" s="83"/>
      <c r="AD175" s="83"/>
      <c r="AE175" s="83"/>
      <c r="AF175" s="83"/>
      <c r="AG175" s="83">
        <v>28.394592339756532</v>
      </c>
    </row>
    <row r="176" spans="12:33" x14ac:dyDescent="0.25">
      <c r="L176" s="92">
        <v>175</v>
      </c>
      <c r="M176" s="83"/>
      <c r="N176" s="83"/>
      <c r="O176" s="90">
        <v>57.79970941033298</v>
      </c>
      <c r="P176" s="83"/>
      <c r="Q176" s="83"/>
      <c r="R176" s="83"/>
      <c r="S176" s="84">
        <v>0</v>
      </c>
      <c r="T176" s="90">
        <v>70.848416685293174</v>
      </c>
      <c r="U176" s="90">
        <v>74.107471052434917</v>
      </c>
      <c r="V176" s="90">
        <v>75.155948889831976</v>
      </c>
      <c r="W176" s="83">
        <v>29.536668278470309</v>
      </c>
      <c r="X176" s="83">
        <v>26.195807076519582</v>
      </c>
      <c r="Y176" s="83"/>
      <c r="Z176" s="83"/>
      <c r="AA176" s="89"/>
      <c r="AB176" s="83"/>
      <c r="AC176" s="83"/>
      <c r="AD176" s="83"/>
      <c r="AE176" s="83"/>
      <c r="AF176" s="83"/>
      <c r="AG176" s="83">
        <v>28.961641809761112</v>
      </c>
    </row>
    <row r="177" spans="12:33" x14ac:dyDescent="0.25">
      <c r="L177" s="92">
        <v>176</v>
      </c>
      <c r="M177" s="83"/>
      <c r="N177" s="83"/>
      <c r="O177" s="90">
        <v>58.80963678347161</v>
      </c>
      <c r="P177" s="83"/>
      <c r="Q177" s="83"/>
      <c r="R177" s="83"/>
      <c r="S177" s="84">
        <v>0</v>
      </c>
      <c r="T177" s="90">
        <v>72.115100751794927</v>
      </c>
      <c r="U177" s="90">
        <v>75.445318640631015</v>
      </c>
      <c r="V177" s="90">
        <v>76.573784750136852</v>
      </c>
      <c r="W177" s="83">
        <v>30.119737417001936</v>
      </c>
      <c r="X177" s="83">
        <v>26.723171635875076</v>
      </c>
      <c r="Y177" s="83"/>
      <c r="Z177" s="83"/>
      <c r="AA177" s="89"/>
      <c r="AB177" s="83"/>
      <c r="AC177" s="83"/>
      <c r="AD177" s="83"/>
      <c r="AE177" s="83"/>
      <c r="AF177" s="83"/>
      <c r="AG177" s="83">
        <v>29.536668278470309</v>
      </c>
    </row>
    <row r="178" spans="12:33" x14ac:dyDescent="0.25">
      <c r="L178" s="92">
        <v>177</v>
      </c>
      <c r="M178" s="83"/>
      <c r="N178" s="83"/>
      <c r="O178" s="90">
        <v>59.831338236035705</v>
      </c>
      <c r="P178" s="83"/>
      <c r="Q178" s="83"/>
      <c r="R178" s="83"/>
      <c r="S178" s="84">
        <v>0</v>
      </c>
      <c r="T178" s="90">
        <v>73.397062021876778</v>
      </c>
      <c r="U178" s="90">
        <v>76.799532531151812</v>
      </c>
      <c r="V178" s="90">
        <v>78.010107501712696</v>
      </c>
      <c r="W178" s="83">
        <v>30.710915058300078</v>
      </c>
      <c r="X178" s="83">
        <v>27.25807453618113</v>
      </c>
      <c r="Y178" s="83"/>
      <c r="Z178" s="83"/>
      <c r="AA178" s="89"/>
      <c r="AB178" s="83"/>
      <c r="AC178" s="83"/>
      <c r="AD178" s="83"/>
      <c r="AE178" s="83"/>
      <c r="AF178" s="83"/>
      <c r="AG178" s="83">
        <v>30.119737417001936</v>
      </c>
    </row>
    <row r="179" spans="12:33" x14ac:dyDescent="0.25">
      <c r="L179" s="92">
        <v>178</v>
      </c>
      <c r="M179" s="83"/>
      <c r="N179" s="83"/>
      <c r="O179" s="90">
        <v>60.86488335000827</v>
      </c>
      <c r="P179" s="83"/>
      <c r="Q179" s="83"/>
      <c r="R179" s="83"/>
      <c r="S179" s="84">
        <v>0</v>
      </c>
      <c r="T179" s="90">
        <v>74.694396876085804</v>
      </c>
      <c r="U179" s="90">
        <v>78.170218775015485</v>
      </c>
      <c r="V179" s="90">
        <v>79.465051701279592</v>
      </c>
      <c r="W179" s="83">
        <v>31.310267196610656</v>
      </c>
      <c r="X179" s="83">
        <v>27.800580029514691</v>
      </c>
      <c r="Y179" s="83"/>
      <c r="Z179" s="83"/>
      <c r="AA179" s="89"/>
      <c r="AB179" s="83"/>
      <c r="AC179" s="83"/>
      <c r="AD179" s="83"/>
      <c r="AE179" s="83"/>
      <c r="AF179" s="83"/>
      <c r="AG179" s="83">
        <v>30.710915058300078</v>
      </c>
    </row>
    <row r="180" spans="12:33" x14ac:dyDescent="0.25">
      <c r="L180" s="92">
        <v>179</v>
      </c>
      <c r="M180" s="83"/>
      <c r="N180" s="83"/>
      <c r="O180" s="90">
        <v>61.910341723098583</v>
      </c>
      <c r="P180" s="83"/>
      <c r="Q180" s="83"/>
      <c r="R180" s="83"/>
      <c r="S180" s="84">
        <v>0</v>
      </c>
      <c r="T180" s="90">
        <v>76.007201754885784</v>
      </c>
      <c r="U180" s="90">
        <v>79.557483507156221</v>
      </c>
      <c r="V180" s="90">
        <v>80.938752118584873</v>
      </c>
      <c r="W180" s="83">
        <v>31.917859986962394</v>
      </c>
      <c r="X180" s="83">
        <v>28.350752548985529</v>
      </c>
      <c r="Y180" s="83"/>
      <c r="Z180" s="83"/>
      <c r="AA180" s="89"/>
      <c r="AB180" s="83"/>
      <c r="AC180" s="83"/>
      <c r="AD180" s="83"/>
      <c r="AE180" s="83"/>
      <c r="AF180" s="83"/>
      <c r="AG180" s="83">
        <v>31.310267196610656</v>
      </c>
    </row>
    <row r="181" spans="12:33" x14ac:dyDescent="0.25">
      <c r="L181" s="92">
        <v>180</v>
      </c>
      <c r="M181" s="83"/>
      <c r="N181" s="83"/>
      <c r="O181" s="90">
        <v>62.967782968657417</v>
      </c>
      <c r="P181" s="83"/>
      <c r="Q181" s="83"/>
      <c r="R181" s="83"/>
      <c r="S181" s="84">
        <v>0</v>
      </c>
      <c r="T181" s="90">
        <v>77.335573158358315</v>
      </c>
      <c r="U181" s="90">
        <v>80.961432946019315</v>
      </c>
      <c r="V181" s="90">
        <v>82.431343735542413</v>
      </c>
      <c r="W181" s="83">
        <v>32.533759744652031</v>
      </c>
      <c r="X181" s="83">
        <v>28.908656708225074</v>
      </c>
      <c r="Y181" s="83"/>
      <c r="Z181" s="83"/>
      <c r="AA181" s="89"/>
      <c r="AB181" s="83"/>
      <c r="AC181" s="83"/>
      <c r="AD181" s="83"/>
      <c r="AE181" s="83"/>
      <c r="AF181" s="83"/>
      <c r="AG181" s="83">
        <v>31.917859986962394</v>
      </c>
    </row>
    <row r="182" spans="12:33" x14ac:dyDescent="0.25">
      <c r="L182" s="92">
        <v>181</v>
      </c>
      <c r="M182" s="83"/>
      <c r="N182" s="83"/>
      <c r="O182" s="90">
        <v>64.037276715594047</v>
      </c>
      <c r="P182" s="83"/>
      <c r="Q182" s="83"/>
      <c r="R182" s="83"/>
      <c r="S182" s="84">
        <v>0</v>
      </c>
      <c r="T182" s="90">
        <v>78.679607645904881</v>
      </c>
      <c r="U182" s="90">
        <v>82.382173393158183</v>
      </c>
      <c r="V182" s="90">
        <v>83.942961745377914</v>
      </c>
      <c r="W182" s="83">
        <v>33.158032944733428</v>
      </c>
      <c r="X182" s="83">
        <v>29.474357300879099</v>
      </c>
      <c r="Y182" s="83"/>
      <c r="Z182" s="83"/>
      <c r="AA182" s="89"/>
      <c r="AB182" s="83"/>
      <c r="AC182" s="83"/>
      <c r="AD182" s="83"/>
      <c r="AE182" s="83"/>
      <c r="AF182" s="83"/>
      <c r="AG182" s="83">
        <v>32.533759744652031</v>
      </c>
    </row>
    <row r="183" spans="12:33" x14ac:dyDescent="0.25">
      <c r="L183" s="92">
        <v>182</v>
      </c>
      <c r="M183" s="83"/>
      <c r="N183" s="83"/>
      <c r="O183" s="90">
        <v>65.118892608292768</v>
      </c>
      <c r="P183" s="83"/>
      <c r="Q183" s="83"/>
      <c r="R183" s="83"/>
      <c r="S183" s="84">
        <v>0</v>
      </c>
      <c r="T183" s="90">
        <v>80.039401835953726</v>
      </c>
      <c r="U183" s="90">
        <v>83.8198112328392</v>
      </c>
      <c r="V183" s="90">
        <v>85.47374155178322</v>
      </c>
      <c r="W183" s="83">
        <v>33.790746221512507</v>
      </c>
      <c r="X183" s="83">
        <v>30.047919300105477</v>
      </c>
      <c r="Y183" s="83"/>
      <c r="Z183" s="83"/>
      <c r="AA183" s="89"/>
      <c r="AB183" s="83"/>
      <c r="AC183" s="83"/>
      <c r="AD183" s="83"/>
      <c r="AE183" s="83"/>
      <c r="AF183" s="83"/>
      <c r="AG183" s="83">
        <v>33.158032944733428</v>
      </c>
    </row>
    <row r="184" spans="12:33" x14ac:dyDescent="0.25">
      <c r="L184" s="92">
        <v>183</v>
      </c>
      <c r="M184" s="83"/>
      <c r="N184" s="83"/>
      <c r="O184" s="90">
        <v>66.212700306530067</v>
      </c>
      <c r="P184" s="83"/>
      <c r="Q184" s="83"/>
      <c r="R184" s="83"/>
      <c r="S184" s="84">
        <v>0</v>
      </c>
      <c r="T184" s="90">
        <v>81.41505240567092</v>
      </c>
      <c r="U184" s="90">
        <v>85.274452931647033</v>
      </c>
      <c r="V184" s="90">
        <v>87.023818768077547</v>
      </c>
      <c r="W184" s="83">
        <v>34.431966368044904</v>
      </c>
      <c r="X184" s="83">
        <v>30.629407858074874</v>
      </c>
      <c r="Y184" s="83"/>
      <c r="Z184" s="83"/>
      <c r="AA184" s="89"/>
      <c r="AB184" s="83"/>
      <c r="AC184" s="83"/>
      <c r="AD184" s="83"/>
      <c r="AE184" s="83"/>
      <c r="AF184" s="83"/>
      <c r="AG184" s="83">
        <v>33.790746221512507</v>
      </c>
    </row>
    <row r="185" spans="12:33" x14ac:dyDescent="0.25">
      <c r="L185" s="92">
        <v>184</v>
      </c>
      <c r="M185" s="83"/>
      <c r="N185" s="83"/>
      <c r="O185" s="83"/>
      <c r="P185" s="83"/>
      <c r="Q185" s="83"/>
      <c r="R185" s="83"/>
      <c r="S185" s="84">
        <v>0</v>
      </c>
      <c r="T185" s="90">
        <v>82.806656090671353</v>
      </c>
      <c r="U185" s="90">
        <v>86.746205038095582</v>
      </c>
      <c r="V185" s="90">
        <v>88.593329216378663</v>
      </c>
      <c r="W185" s="83">
        <v>35.081760335639281</v>
      </c>
      <c r="X185" s="83">
        <v>31.218888305476892</v>
      </c>
      <c r="Y185" s="83"/>
      <c r="Z185" s="83"/>
      <c r="AA185" s="89"/>
      <c r="AB185" s="83"/>
      <c r="AC185" s="83"/>
      <c r="AD185" s="83"/>
      <c r="AE185" s="83"/>
      <c r="AF185" s="83"/>
      <c r="AG185" s="83">
        <v>34.431966368044904</v>
      </c>
    </row>
    <row r="186" spans="12:33" x14ac:dyDescent="0.25">
      <c r="L186" s="92">
        <v>185</v>
      </c>
      <c r="M186" s="83"/>
      <c r="N186" s="83"/>
      <c r="O186" s="83"/>
      <c r="P186" s="83"/>
      <c r="Q186" s="83"/>
      <c r="R186" s="83"/>
      <c r="S186" s="84">
        <v>0</v>
      </c>
      <c r="T186" s="90">
        <v>84.214309684734488</v>
      </c>
      <c r="U186" s="90">
        <v>88.235174182243696</v>
      </c>
      <c r="V186" s="90">
        <v>90.182408926780695</v>
      </c>
      <c r="W186" s="83">
        <v>35.740195233364446</v>
      </c>
      <c r="X186" s="83">
        <v>31.81642615102988</v>
      </c>
      <c r="Y186" s="83"/>
      <c r="Z186" s="83"/>
      <c r="AA186" s="89"/>
      <c r="AB186" s="83"/>
      <c r="AC186" s="83"/>
      <c r="AD186" s="83"/>
      <c r="AE186" s="83"/>
      <c r="AF186" s="83"/>
      <c r="AG186" s="83">
        <v>35.081760335639281</v>
      </c>
    </row>
    <row r="187" spans="12:33" x14ac:dyDescent="0.25">
      <c r="L187" s="92">
        <v>186</v>
      </c>
      <c r="M187" s="83"/>
      <c r="N187" s="83"/>
      <c r="O187" s="83"/>
      <c r="P187" s="83"/>
      <c r="Q187" s="83"/>
      <c r="R187" s="83"/>
      <c r="S187" s="84">
        <v>0</v>
      </c>
      <c r="T187" s="90">
        <v>85.638110039524832</v>
      </c>
      <c r="U187" s="90">
        <v>89.741467075313608</v>
      </c>
      <c r="V187" s="83"/>
      <c r="W187" s="83">
        <v>36.407338327560339</v>
      </c>
      <c r="X187" s="83">
        <v>32.422087080993492</v>
      </c>
      <c r="Y187" s="83"/>
      <c r="Z187" s="83"/>
      <c r="AA187" s="89"/>
      <c r="AB187" s="83"/>
      <c r="AC187" s="83"/>
      <c r="AD187" s="83"/>
      <c r="AE187" s="83"/>
      <c r="AF187" s="83"/>
      <c r="AG187" s="83">
        <v>35.740195233364446</v>
      </c>
    </row>
    <row r="188" spans="12:33" x14ac:dyDescent="0.25">
      <c r="L188" s="92">
        <v>187</v>
      </c>
      <c r="M188" s="83"/>
      <c r="N188" s="83"/>
      <c r="O188" s="83"/>
      <c r="P188" s="83"/>
      <c r="Q188" s="83"/>
      <c r="R188" s="83"/>
      <c r="S188" s="84">
        <v>0</v>
      </c>
      <c r="T188" s="90">
        <v>87.07815406431034</v>
      </c>
      <c r="U188" s="90">
        <v>91.265190509312589</v>
      </c>
      <c r="V188" s="83"/>
      <c r="W188" s="83">
        <v>37.083257041353775</v>
      </c>
      <c r="X188" s="83">
        <v>33.035936958687813</v>
      </c>
      <c r="Y188" s="83"/>
      <c r="Z188" s="83"/>
      <c r="AA188" s="89"/>
      <c r="AB188" s="83"/>
      <c r="AC188" s="83"/>
      <c r="AD188" s="83"/>
      <c r="AE188" s="83"/>
      <c r="AF188" s="83"/>
      <c r="AG188" s="83">
        <v>36.407338327560339</v>
      </c>
    </row>
    <row r="189" spans="12:33" x14ac:dyDescent="0.25">
      <c r="L189" s="92">
        <v>188</v>
      </c>
      <c r="M189" s="83"/>
      <c r="N189" s="83"/>
      <c r="O189" s="83"/>
      <c r="P189" s="83"/>
      <c r="Q189" s="83"/>
      <c r="R189" s="83"/>
      <c r="S189" s="84">
        <v>0</v>
      </c>
      <c r="T189" s="90">
        <v>88.534538725690112</v>
      </c>
      <c r="U189" s="90">
        <v>92.806451356660489</v>
      </c>
      <c r="V189" s="83"/>
      <c r="W189" s="83">
        <v>37.768018954177897</v>
      </c>
      <c r="X189" s="83">
        <v>33.65804182401321</v>
      </c>
      <c r="Y189" s="83"/>
      <c r="Z189" s="83"/>
      <c r="AA189" s="89"/>
      <c r="AB189" s="83"/>
      <c r="AC189" s="83"/>
      <c r="AD189" s="83"/>
      <c r="AE189" s="83"/>
      <c r="AF189" s="83"/>
      <c r="AG189" s="83">
        <v>37.083257041353775</v>
      </c>
    </row>
    <row r="190" spans="12:33" x14ac:dyDescent="0.25">
      <c r="L190" s="92">
        <v>189</v>
      </c>
      <c r="M190" s="83"/>
      <c r="N190" s="83"/>
      <c r="O190" s="83"/>
      <c r="P190" s="83"/>
      <c r="Q190" s="83"/>
      <c r="R190" s="83"/>
      <c r="S190" s="84">
        <v>0</v>
      </c>
      <c r="T190" s="90">
        <v>90.007361047318284</v>
      </c>
      <c r="U190" s="90">
        <v>94.36535656981907</v>
      </c>
      <c r="V190" s="83"/>
      <c r="W190" s="83">
        <v>38.461691801295864</v>
      </c>
      <c r="X190" s="83">
        <v>34.28846789297706</v>
      </c>
      <c r="Y190" s="83"/>
      <c r="Z190" s="83"/>
      <c r="AA190" s="89"/>
      <c r="AB190" s="83"/>
      <c r="AC190" s="83"/>
      <c r="AD190" s="83"/>
      <c r="AE190" s="83"/>
      <c r="AF190" s="83"/>
      <c r="AG190" s="83">
        <v>37.768018954177897</v>
      </c>
    </row>
    <row r="191" spans="12:33" x14ac:dyDescent="0.25">
      <c r="L191" s="92">
        <v>190</v>
      </c>
      <c r="M191" s="83"/>
      <c r="N191" s="83"/>
      <c r="O191" s="83"/>
      <c r="P191" s="83"/>
      <c r="Q191" s="83"/>
      <c r="R191" s="83"/>
      <c r="S191" s="84">
        <v>0</v>
      </c>
      <c r="T191" s="90">
        <v>91.496718109635992</v>
      </c>
      <c r="U191" s="90">
        <v>95.94201318092513</v>
      </c>
      <c r="V191" s="83"/>
      <c r="W191" s="83">
        <v>39.164343473328167</v>
      </c>
      <c r="X191" s="83">
        <v>34.927281557221797</v>
      </c>
      <c r="Y191" s="83"/>
      <c r="Z191" s="83"/>
      <c r="AA191" s="89"/>
      <c r="AB191" s="83"/>
      <c r="AC191" s="83"/>
      <c r="AD191" s="83"/>
      <c r="AE191" s="83"/>
      <c r="AF191" s="83"/>
      <c r="AG191" s="83">
        <v>38.461691801295864</v>
      </c>
    </row>
    <row r="192" spans="12:33" x14ac:dyDescent="0.25">
      <c r="L192" s="92">
        <v>191</v>
      </c>
      <c r="M192" s="83"/>
      <c r="N192" s="83"/>
      <c r="O192" s="83"/>
      <c r="P192" s="83"/>
      <c r="Q192" s="83"/>
      <c r="R192" s="83"/>
      <c r="S192" s="84">
        <v>0</v>
      </c>
      <c r="T192" s="90">
        <v>93</v>
      </c>
      <c r="U192" s="90">
        <v>97.5</v>
      </c>
      <c r="V192" s="83"/>
      <c r="W192" s="83">
        <v>39.876042015784293</v>
      </c>
      <c r="X192" s="83">
        <v>35.574549383558683</v>
      </c>
      <c r="Y192" s="83"/>
      <c r="Z192" s="83"/>
      <c r="AA192" s="89"/>
      <c r="AB192" s="83"/>
      <c r="AC192" s="83"/>
      <c r="AD192" s="83"/>
      <c r="AE192" s="83"/>
      <c r="AF192" s="83"/>
      <c r="AG192" s="83">
        <v>39.164343473328167</v>
      </c>
    </row>
    <row r="193" spans="12:33" x14ac:dyDescent="0.25">
      <c r="L193" s="92">
        <v>192</v>
      </c>
      <c r="M193" s="83"/>
      <c r="N193" s="83"/>
      <c r="O193" s="83"/>
      <c r="P193" s="83"/>
      <c r="Q193" s="83"/>
      <c r="R193" s="83"/>
      <c r="S193" s="84">
        <v>0</v>
      </c>
      <c r="T193" s="90">
        <v>94.5</v>
      </c>
      <c r="U193" s="90">
        <v>99.2</v>
      </c>
      <c r="V193" s="83"/>
      <c r="W193" s="83">
        <v>40.596855628598142</v>
      </c>
      <c r="X193" s="83">
        <v>36.230338113503848</v>
      </c>
      <c r="Y193" s="83"/>
      <c r="Z193" s="83"/>
      <c r="AA193" s="89"/>
      <c r="AB193" s="83"/>
      <c r="AC193" s="83"/>
      <c r="AD193" s="83"/>
      <c r="AE193" s="83"/>
      <c r="AF193" s="83"/>
      <c r="AG193" s="83">
        <v>39.876042015784293</v>
      </c>
    </row>
    <row r="194" spans="12:33" x14ac:dyDescent="0.25">
      <c r="L194" s="92">
        <v>193</v>
      </c>
      <c r="M194" s="83"/>
      <c r="N194" s="83"/>
      <c r="O194" s="83"/>
      <c r="P194" s="83"/>
      <c r="Q194" s="83"/>
      <c r="R194" s="83"/>
      <c r="S194" s="84">
        <v>0</v>
      </c>
      <c r="T194" s="90">
        <v>96.1</v>
      </c>
      <c r="U194" s="90">
        <v>100.8</v>
      </c>
      <c r="V194" s="83"/>
      <c r="W194" s="83">
        <v>41.326852665667211</v>
      </c>
      <c r="X194" s="83">
        <v>36.894714662818359</v>
      </c>
      <c r="Y194" s="83"/>
      <c r="Z194" s="83"/>
      <c r="AA194" s="89"/>
      <c r="AB194" s="83"/>
      <c r="AC194" s="83"/>
      <c r="AD194" s="83"/>
      <c r="AE194" s="83"/>
      <c r="AF194" s="83"/>
      <c r="AG194" s="83">
        <v>40.596855628598142</v>
      </c>
    </row>
    <row r="195" spans="12:33" x14ac:dyDescent="0.25">
      <c r="L195" s="92">
        <v>194</v>
      </c>
      <c r="M195" s="83"/>
      <c r="N195" s="83"/>
      <c r="O195" s="83"/>
      <c r="P195" s="83"/>
      <c r="Q195" s="83"/>
      <c r="R195" s="83"/>
      <c r="S195" s="84">
        <v>0</v>
      </c>
      <c r="T195" s="90">
        <v>97.6</v>
      </c>
      <c r="U195" s="90">
        <v>102.4</v>
      </c>
      <c r="V195" s="83"/>
      <c r="W195" s="83">
        <v>42.066101634395558</v>
      </c>
      <c r="X195" s="83">
        <v>37.56774612105275</v>
      </c>
      <c r="Y195" s="83"/>
      <c r="Z195" s="83"/>
      <c r="AA195" s="89"/>
      <c r="AB195" s="83"/>
      <c r="AC195" s="83"/>
      <c r="AD195" s="83"/>
      <c r="AE195" s="83"/>
      <c r="AF195" s="83"/>
      <c r="AG195" s="83">
        <v>41.326852665667211</v>
      </c>
    </row>
    <row r="196" spans="12:33" x14ac:dyDescent="0.25">
      <c r="L196" s="92">
        <v>195</v>
      </c>
      <c r="M196" s="83"/>
      <c r="N196" s="83"/>
      <c r="O196" s="83"/>
      <c r="P196" s="83"/>
      <c r="Q196" s="83"/>
      <c r="R196" s="83"/>
      <c r="S196" s="84">
        <v>0</v>
      </c>
      <c r="T196" s="90">
        <v>99.2</v>
      </c>
      <c r="U196" s="90">
        <v>104.1</v>
      </c>
      <c r="V196" s="83"/>
      <c r="W196" s="83">
        <v>42.814671195240017</v>
      </c>
      <c r="X196" s="83">
        <v>38.249499751093438</v>
      </c>
      <c r="Y196" s="83"/>
      <c r="Z196" s="83"/>
      <c r="AA196" s="89"/>
      <c r="AB196" s="83"/>
      <c r="AC196" s="83"/>
      <c r="AD196" s="83"/>
      <c r="AE196" s="83"/>
      <c r="AF196" s="83"/>
      <c r="AG196" s="83">
        <v>42.066101634395558</v>
      </c>
    </row>
    <row r="197" spans="12:33" x14ac:dyDescent="0.25">
      <c r="L197" s="92">
        <v>196</v>
      </c>
      <c r="M197" s="83"/>
      <c r="N197" s="83"/>
      <c r="O197" s="83"/>
      <c r="P197" s="83"/>
      <c r="Q197" s="83"/>
      <c r="R197" s="83"/>
      <c r="S197" s="84">
        <v>0</v>
      </c>
      <c r="T197" s="90">
        <v>100.8</v>
      </c>
      <c r="U197" s="90">
        <v>105.8</v>
      </c>
      <c r="V197" s="83"/>
      <c r="W197" s="83">
        <v>43.572630161261351</v>
      </c>
      <c r="X197" s="83">
        <v>38.94004298871458</v>
      </c>
      <c r="Y197" s="83"/>
      <c r="Z197" s="83"/>
      <c r="AA197" s="89"/>
      <c r="AB197" s="83"/>
      <c r="AC197" s="83"/>
      <c r="AD197" s="83"/>
      <c r="AE197" s="83"/>
      <c r="AF197" s="83"/>
      <c r="AG197" s="83">
        <v>42.814671195240017</v>
      </c>
    </row>
    <row r="198" spans="12:33" x14ac:dyDescent="0.25">
      <c r="L198" s="92">
        <v>197</v>
      </c>
      <c r="M198" s="83"/>
      <c r="N198" s="83"/>
      <c r="O198" s="83"/>
      <c r="P198" s="83"/>
      <c r="Q198" s="83"/>
      <c r="R198" s="83"/>
      <c r="S198" s="84">
        <v>0</v>
      </c>
      <c r="T198" s="90">
        <v>102.4</v>
      </c>
      <c r="U198" s="90">
        <v>107.5</v>
      </c>
      <c r="V198" s="83"/>
      <c r="W198" s="83">
        <v>44.340047497678007</v>
      </c>
      <c r="X198" s="83">
        <v>39.639443442131963</v>
      </c>
      <c r="Y198" s="83"/>
      <c r="Z198" s="83"/>
      <c r="AA198" s="89"/>
      <c r="AB198" s="83"/>
      <c r="AC198" s="83"/>
      <c r="AD198" s="83"/>
      <c r="AE198" s="83"/>
      <c r="AF198" s="83"/>
      <c r="AG198" s="83">
        <v>43.572630161261351</v>
      </c>
    </row>
    <row r="199" spans="12:33" x14ac:dyDescent="0.25">
      <c r="L199" s="92">
        <v>198</v>
      </c>
      <c r="M199" s="83"/>
      <c r="N199" s="83"/>
      <c r="O199" s="83"/>
      <c r="P199" s="83"/>
      <c r="Q199" s="83"/>
      <c r="R199" s="83"/>
      <c r="S199" s="84">
        <v>0</v>
      </c>
      <c r="T199" s="90">
        <v>104</v>
      </c>
      <c r="U199" s="90">
        <v>109.2</v>
      </c>
      <c r="V199" s="83"/>
      <c r="W199" s="83">
        <v>45.116992321422934</v>
      </c>
      <c r="X199" s="83">
        <v>40.347768891560264</v>
      </c>
      <c r="Y199" s="83"/>
      <c r="Z199" s="83"/>
      <c r="AA199" s="89"/>
      <c r="AB199" s="83"/>
      <c r="AC199" s="83"/>
      <c r="AD199" s="83"/>
      <c r="AE199" s="83"/>
      <c r="AF199" s="83"/>
      <c r="AG199" s="83">
        <v>44.340047497678007</v>
      </c>
    </row>
    <row r="200" spans="12:33" x14ac:dyDescent="0.25">
      <c r="L200" s="92">
        <v>199</v>
      </c>
      <c r="M200" s="83"/>
      <c r="N200" s="83"/>
      <c r="O200" s="83"/>
      <c r="P200" s="83"/>
      <c r="Q200" s="83"/>
      <c r="R200" s="83"/>
      <c r="S200" s="84">
        <v>0</v>
      </c>
      <c r="T200" s="90">
        <v>105.7</v>
      </c>
      <c r="U200" s="90">
        <v>111</v>
      </c>
      <c r="V200" s="83"/>
      <c r="W200" s="83">
        <v>45.903533900705789</v>
      </c>
      <c r="X200" s="83">
        <v>41.065087288775331</v>
      </c>
      <c r="Y200" s="83"/>
      <c r="Z200" s="83"/>
      <c r="AA200" s="89"/>
      <c r="AB200" s="83"/>
      <c r="AC200" s="83"/>
      <c r="AD200" s="83"/>
      <c r="AE200" s="83"/>
      <c r="AF200" s="83"/>
      <c r="AG200" s="83">
        <v>45.116992321422934</v>
      </c>
    </row>
    <row r="201" spans="12:33" x14ac:dyDescent="0.25">
      <c r="L201" s="92">
        <v>200</v>
      </c>
      <c r="M201" s="83"/>
      <c r="N201" s="83"/>
      <c r="O201" s="83"/>
      <c r="P201" s="83"/>
      <c r="Q201" s="83"/>
      <c r="R201" s="83"/>
      <c r="S201" s="84">
        <v>0</v>
      </c>
      <c r="T201" s="90">
        <v>107.3</v>
      </c>
      <c r="U201" s="90">
        <v>112.7</v>
      </c>
      <c r="V201" s="83"/>
      <c r="W201" s="83">
        <v>46.699741654576435</v>
      </c>
      <c r="X201" s="83">
        <v>41.791466756677785</v>
      </c>
      <c r="Y201" s="83"/>
      <c r="Z201" s="83"/>
      <c r="AA201" s="89"/>
      <c r="AB201" s="83"/>
      <c r="AC201" s="83"/>
      <c r="AD201" s="83"/>
      <c r="AE201" s="83"/>
      <c r="AF201" s="83"/>
      <c r="AG201" s="83">
        <v>45.903533900705789</v>
      </c>
    </row>
    <row r="202" spans="12:33" x14ac:dyDescent="0.25">
      <c r="L202" s="92">
        <v>201</v>
      </c>
      <c r="M202" s="83"/>
      <c r="N202" s="83"/>
      <c r="O202" s="83"/>
      <c r="P202" s="83"/>
      <c r="Q202" s="83"/>
      <c r="R202" s="83"/>
      <c r="S202" s="84">
        <v>0</v>
      </c>
      <c r="T202" s="90">
        <v>109</v>
      </c>
      <c r="U202" s="90">
        <v>114.5</v>
      </c>
      <c r="V202" s="83"/>
      <c r="W202" s="83">
        <v>47.505685152494145</v>
      </c>
      <c r="X202" s="83">
        <v>42.526975588860971</v>
      </c>
      <c r="Y202" s="83"/>
      <c r="Z202" s="83"/>
      <c r="AA202" s="89"/>
      <c r="AB202" s="83"/>
      <c r="AC202" s="83"/>
      <c r="AD202" s="83"/>
      <c r="AE202" s="83"/>
      <c r="AF202" s="83"/>
      <c r="AG202" s="83">
        <v>46.699741654576435</v>
      </c>
    </row>
    <row r="203" spans="12:33" x14ac:dyDescent="0.25">
      <c r="L203" s="92">
        <v>202</v>
      </c>
      <c r="M203" s="83"/>
      <c r="N203" s="83"/>
      <c r="O203" s="83"/>
      <c r="P203" s="83"/>
      <c r="Q203" s="83"/>
      <c r="R203" s="83"/>
      <c r="S203" s="84">
        <v>0</v>
      </c>
      <c r="T203" s="90">
        <v>110.7</v>
      </c>
      <c r="U203" s="90">
        <v>116.3</v>
      </c>
      <c r="V203" s="83"/>
      <c r="W203" s="83">
        <v>48.321434113897254</v>
      </c>
      <c r="X203" s="83">
        <v>43.271682249182021</v>
      </c>
      <c r="Y203" s="83"/>
      <c r="Z203" s="83"/>
      <c r="AA203" s="89"/>
      <c r="AB203" s="83"/>
      <c r="AC203" s="83"/>
      <c r="AD203" s="83"/>
      <c r="AE203" s="83"/>
      <c r="AF203" s="83"/>
      <c r="AG203" s="83">
        <v>47.505685152494145</v>
      </c>
    </row>
    <row r="204" spans="12:33" x14ac:dyDescent="0.25">
      <c r="L204" s="92">
        <v>203</v>
      </c>
      <c r="M204" s="83"/>
      <c r="N204" s="83"/>
      <c r="O204" s="83"/>
      <c r="P204" s="83"/>
      <c r="Q204" s="83"/>
      <c r="R204" s="83"/>
      <c r="S204" s="84">
        <v>0</v>
      </c>
      <c r="T204" s="90">
        <v>112.4</v>
      </c>
      <c r="U204" s="90">
        <v>118.1</v>
      </c>
      <c r="V204" s="83"/>
      <c r="W204" s="83">
        <v>49.147058407780236</v>
      </c>
      <c r="X204" s="83">
        <v>44.025655371336498</v>
      </c>
      <c r="Y204" s="83"/>
      <c r="Z204" s="83"/>
      <c r="AA204" s="89"/>
      <c r="AB204" s="83"/>
      <c r="AC204" s="83"/>
      <c r="AD204" s="83"/>
      <c r="AE204" s="83"/>
      <c r="AF204" s="83"/>
      <c r="AG204" s="83">
        <v>48.321434113897254</v>
      </c>
    </row>
    <row r="205" spans="12:33" x14ac:dyDescent="0.25">
      <c r="L205" s="92">
        <v>204</v>
      </c>
      <c r="M205" s="83"/>
      <c r="N205" s="83"/>
      <c r="O205" s="83"/>
      <c r="P205" s="83"/>
      <c r="Q205" s="83"/>
      <c r="R205" s="83"/>
      <c r="S205" s="84">
        <v>0</v>
      </c>
      <c r="T205" s="90">
        <v>114.1</v>
      </c>
      <c r="U205" s="90">
        <v>120</v>
      </c>
      <c r="V205" s="83"/>
      <c r="W205" s="83">
        <v>49.982628052269405</v>
      </c>
      <c r="X205" s="83">
        <v>44.788963758435237</v>
      </c>
      <c r="Y205" s="83"/>
      <c r="Z205" s="83"/>
      <c r="AA205" s="89"/>
      <c r="AB205" s="83"/>
      <c r="AC205" s="83"/>
      <c r="AD205" s="83"/>
      <c r="AE205" s="83"/>
      <c r="AF205" s="83"/>
      <c r="AG205" s="83">
        <v>49.147058407780236</v>
      </c>
    </row>
    <row r="206" spans="12:33" x14ac:dyDescent="0.25">
      <c r="L206" s="92">
        <v>205</v>
      </c>
      <c r="M206" s="83"/>
      <c r="N206" s="83"/>
      <c r="O206" s="83"/>
      <c r="P206" s="83"/>
      <c r="Q206" s="83"/>
      <c r="R206" s="83"/>
      <c r="S206" s="84">
        <v>0</v>
      </c>
      <c r="T206" s="90">
        <v>115.9</v>
      </c>
      <c r="U206" s="90">
        <v>121.8</v>
      </c>
      <c r="V206" s="83"/>
      <c r="W206" s="83">
        <v>50.828213214205753</v>
      </c>
      <c r="X206" s="83">
        <v>45.561676382584643</v>
      </c>
      <c r="Y206" s="83"/>
      <c r="Z206" s="83"/>
      <c r="AA206" s="89"/>
      <c r="AB206" s="83"/>
      <c r="AC206" s="83"/>
      <c r="AD206" s="83"/>
      <c r="AE206" s="83"/>
      <c r="AF206" s="83"/>
      <c r="AG206" s="83">
        <v>49.982628052269405</v>
      </c>
    </row>
    <row r="207" spans="12:33" x14ac:dyDescent="0.25">
      <c r="L207" s="92">
        <v>206</v>
      </c>
      <c r="M207" s="83"/>
      <c r="N207" s="83"/>
      <c r="O207" s="83"/>
      <c r="P207" s="83"/>
      <c r="Q207" s="83"/>
      <c r="R207" s="83"/>
      <c r="S207" s="84">
        <v>0</v>
      </c>
      <c r="T207" s="90">
        <v>117.7</v>
      </c>
      <c r="U207" s="90">
        <v>123.7</v>
      </c>
      <c r="V207" s="83"/>
      <c r="W207" s="83">
        <v>51.683884208729204</v>
      </c>
      <c r="X207" s="83">
        <v>46.343862384471613</v>
      </c>
      <c r="Y207" s="83"/>
      <c r="Z207" s="83"/>
      <c r="AA207" s="89"/>
      <c r="AB207" s="83"/>
      <c r="AC207" s="83"/>
      <c r="AD207" s="83"/>
      <c r="AE207" s="83"/>
      <c r="AF207" s="83"/>
      <c r="AG207" s="83">
        <v>50.828213214205753</v>
      </c>
    </row>
    <row r="208" spans="12:33" x14ac:dyDescent="0.25">
      <c r="L208" s="92">
        <v>207</v>
      </c>
      <c r="M208" s="83"/>
      <c r="N208" s="83"/>
      <c r="O208" s="83"/>
      <c r="P208" s="83"/>
      <c r="Q208" s="83"/>
      <c r="R208" s="83"/>
      <c r="S208" s="84">
        <v>0</v>
      </c>
      <c r="T208" s="90">
        <v>119.9</v>
      </c>
      <c r="U208" s="90">
        <v>125.6</v>
      </c>
      <c r="V208" s="83"/>
      <c r="W208" s="83">
        <v>52.549711498865527</v>
      </c>
      <c r="X208" s="83">
        <v>47.135591072948174</v>
      </c>
      <c r="Y208" s="83"/>
      <c r="Z208" s="83"/>
      <c r="AA208" s="89"/>
      <c r="AB208" s="83"/>
      <c r="AC208" s="83"/>
      <c r="AD208" s="83"/>
      <c r="AE208" s="83"/>
      <c r="AF208" s="83"/>
      <c r="AG208" s="83">
        <v>51.683884208729204</v>
      </c>
    </row>
    <row r="209" spans="12:33" x14ac:dyDescent="0.25">
      <c r="L209" s="92">
        <v>208</v>
      </c>
      <c r="M209" s="83"/>
      <c r="N209" s="83"/>
      <c r="O209" s="83"/>
      <c r="P209" s="83"/>
      <c r="Q209" s="83"/>
      <c r="R209" s="83"/>
      <c r="S209" s="84">
        <v>0</v>
      </c>
      <c r="T209" s="90">
        <v>121.2</v>
      </c>
      <c r="U209" s="90">
        <v>127.5</v>
      </c>
      <c r="V209" s="83"/>
      <c r="W209" s="83">
        <v>53.425765695118514</v>
      </c>
      <c r="X209" s="83">
        <v>47.936931924623522</v>
      </c>
      <c r="Y209" s="83"/>
      <c r="Z209" s="83"/>
      <c r="AA209" s="89"/>
      <c r="AB209" s="83"/>
      <c r="AC209" s="83"/>
      <c r="AD209" s="83"/>
      <c r="AE209" s="83"/>
      <c r="AF209" s="83"/>
      <c r="AG209" s="83">
        <v>52.549711498865527</v>
      </c>
    </row>
    <row r="210" spans="12:33" x14ac:dyDescent="0.25">
      <c r="L210" s="92">
        <v>209</v>
      </c>
      <c r="M210" s="83"/>
      <c r="N210" s="83"/>
      <c r="O210" s="83"/>
      <c r="P210" s="83"/>
      <c r="Q210" s="83"/>
      <c r="R210" s="83"/>
      <c r="S210" s="84">
        <v>0</v>
      </c>
      <c r="T210" s="90">
        <v>123.1</v>
      </c>
      <c r="U210" s="90">
        <v>129.4</v>
      </c>
      <c r="V210" s="83"/>
      <c r="W210" s="83">
        <v>54.312117555062983</v>
      </c>
      <c r="X210" s="83">
        <v>48.747954583454742</v>
      </c>
      <c r="Y210" s="83"/>
      <c r="Z210" s="83"/>
      <c r="AA210" s="89"/>
      <c r="AB210" s="83"/>
      <c r="AC210" s="83"/>
      <c r="AD210" s="83"/>
      <c r="AE210" s="83"/>
      <c r="AF210" s="83"/>
      <c r="AG210" s="83">
        <v>53.425765695118514</v>
      </c>
    </row>
    <row r="211" spans="12:33" x14ac:dyDescent="0.25">
      <c r="L211" s="92">
        <v>210</v>
      </c>
      <c r="M211" s="83"/>
      <c r="N211" s="83"/>
      <c r="O211" s="83"/>
      <c r="P211" s="83"/>
      <c r="Q211" s="83"/>
      <c r="R211" s="83"/>
      <c r="S211" s="84">
        <v>0</v>
      </c>
      <c r="T211" s="90">
        <v>124.9</v>
      </c>
      <c r="U211" s="90">
        <v>131.4</v>
      </c>
      <c r="V211" s="83"/>
      <c r="W211" s="83"/>
      <c r="X211" s="83">
        <v>49.568728860343512</v>
      </c>
      <c r="Y211" s="83"/>
      <c r="Z211" s="83"/>
      <c r="AA211" s="89"/>
      <c r="AB211" s="83"/>
      <c r="AC211" s="83"/>
      <c r="AD211" s="83"/>
      <c r="AE211" s="83"/>
      <c r="AF211" s="83"/>
      <c r="AG211" s="83">
        <v>54.312117555062983</v>
      </c>
    </row>
    <row r="212" spans="12:33" x14ac:dyDescent="0.25">
      <c r="L212" s="92">
        <v>211</v>
      </c>
      <c r="M212" s="83"/>
      <c r="N212" s="83"/>
      <c r="O212" s="83"/>
      <c r="P212" s="83"/>
      <c r="Q212" s="83"/>
      <c r="R212" s="83"/>
      <c r="S212" s="84">
        <v>0</v>
      </c>
      <c r="T212" s="90">
        <v>126.8</v>
      </c>
      <c r="U212" s="90">
        <v>133.4</v>
      </c>
      <c r="V212" s="83"/>
      <c r="W212" s="83"/>
      <c r="X212" s="83">
        <v>50.3993247327342</v>
      </c>
      <c r="Y212" s="83"/>
      <c r="Z212" s="83"/>
      <c r="AA212" s="89"/>
      <c r="AB212" s="83"/>
      <c r="AC212" s="83"/>
      <c r="AD212" s="83"/>
      <c r="AE212" s="83"/>
      <c r="AF212" s="83"/>
      <c r="AG212" s="83"/>
    </row>
    <row r="213" spans="12:33" x14ac:dyDescent="0.25">
      <c r="L213" s="92">
        <v>212</v>
      </c>
      <c r="M213" s="83"/>
      <c r="N213" s="83"/>
      <c r="O213" s="83"/>
      <c r="P213" s="83"/>
      <c r="Q213" s="83"/>
      <c r="R213" s="83"/>
      <c r="S213" s="84">
        <v>0</v>
      </c>
      <c r="T213" s="90">
        <v>128.6</v>
      </c>
      <c r="U213" s="90">
        <v>135.4</v>
      </c>
      <c r="V213" s="83"/>
      <c r="W213" s="83"/>
      <c r="X213" s="83">
        <v>51.239812344215551</v>
      </c>
      <c r="Y213" s="83"/>
      <c r="Z213" s="83"/>
      <c r="AA213" s="89"/>
      <c r="AB213" s="83"/>
      <c r="AC213" s="83"/>
      <c r="AD213" s="83"/>
      <c r="AE213" s="83"/>
      <c r="AF213" s="83"/>
      <c r="AG213" s="83"/>
    </row>
    <row r="214" spans="12:33" x14ac:dyDescent="0.25">
      <c r="L214" s="92">
        <v>213</v>
      </c>
      <c r="M214" s="83"/>
      <c r="N214" s="83"/>
      <c r="O214" s="83"/>
      <c r="P214" s="83"/>
      <c r="Q214" s="83"/>
      <c r="R214" s="83"/>
      <c r="S214" s="84">
        <v>0</v>
      </c>
      <c r="T214" s="90">
        <v>130.5</v>
      </c>
      <c r="U214" s="90">
        <v>137.4</v>
      </c>
      <c r="V214" s="83"/>
      <c r="W214" s="83"/>
      <c r="X214" s="83">
        <v>52.090262004124313</v>
      </c>
      <c r="Y214" s="83"/>
      <c r="Z214" s="83"/>
      <c r="AA214" s="89"/>
      <c r="AB214" s="83"/>
      <c r="AC214" s="83"/>
      <c r="AD214" s="83"/>
      <c r="AE214" s="83"/>
      <c r="AF214" s="83"/>
      <c r="AG214" s="83"/>
    </row>
    <row r="215" spans="12:33" x14ac:dyDescent="0.25">
      <c r="L215" s="92">
        <v>214</v>
      </c>
      <c r="M215" s="83"/>
      <c r="N215" s="83"/>
      <c r="O215" s="83"/>
      <c r="P215" s="83"/>
      <c r="Q215" s="83"/>
      <c r="R215" s="83"/>
      <c r="S215" s="84">
        <v>0</v>
      </c>
      <c r="T215" s="90">
        <v>132.5</v>
      </c>
      <c r="U215" s="90">
        <v>139.4</v>
      </c>
      <c r="V215" s="83"/>
      <c r="W215" s="83"/>
      <c r="X215" s="83">
        <v>52.95074418715356</v>
      </c>
      <c r="Y215" s="83"/>
      <c r="Z215" s="83"/>
      <c r="AA215" s="89"/>
      <c r="AB215" s="83"/>
      <c r="AC215" s="83"/>
      <c r="AD215" s="83"/>
      <c r="AE215" s="83"/>
      <c r="AF215" s="83"/>
      <c r="AG215" s="83"/>
    </row>
    <row r="216" spans="12:33" x14ac:dyDescent="0.25">
      <c r="L216" s="92">
        <v>215</v>
      </c>
      <c r="M216" s="83"/>
      <c r="N216" s="83"/>
      <c r="O216" s="83"/>
      <c r="P216" s="83"/>
      <c r="Q216" s="83"/>
      <c r="R216" s="83"/>
      <c r="S216" s="84">
        <v>0</v>
      </c>
      <c r="T216" s="90">
        <v>134.4</v>
      </c>
      <c r="U216" s="90">
        <v>141.5</v>
      </c>
      <c r="V216" s="83"/>
      <c r="W216" s="83"/>
      <c r="X216" s="83"/>
      <c r="Y216" s="83"/>
      <c r="Z216" s="83"/>
      <c r="AA216" s="89"/>
      <c r="AB216" s="83"/>
      <c r="AC216" s="83"/>
      <c r="AD216" s="83"/>
      <c r="AE216" s="83"/>
      <c r="AF216" s="83"/>
      <c r="AG216" s="83"/>
    </row>
    <row r="217" spans="12:33" x14ac:dyDescent="0.25">
      <c r="L217" s="92">
        <v>216</v>
      </c>
      <c r="M217" s="83"/>
      <c r="N217" s="83"/>
      <c r="O217" s="83"/>
      <c r="P217" s="83"/>
      <c r="Q217" s="83"/>
      <c r="R217" s="83"/>
      <c r="S217" s="84">
        <v>0</v>
      </c>
      <c r="T217" s="90">
        <v>136.30000000000001</v>
      </c>
      <c r="U217" s="90">
        <v>143.5</v>
      </c>
      <c r="V217" s="83"/>
      <c r="W217" s="83"/>
      <c r="X217" s="83"/>
      <c r="Y217" s="83"/>
      <c r="Z217" s="83"/>
      <c r="AA217" s="89"/>
      <c r="AB217" s="83"/>
      <c r="AC217" s="83"/>
      <c r="AD217" s="83"/>
      <c r="AE217" s="83"/>
      <c r="AF217" s="83"/>
      <c r="AG217" s="83"/>
    </row>
    <row r="218" spans="12:33" x14ac:dyDescent="0.25">
      <c r="L218" s="92">
        <v>217</v>
      </c>
      <c r="M218" s="83"/>
      <c r="N218" s="83"/>
      <c r="O218" s="83"/>
      <c r="P218" s="83"/>
      <c r="Q218" s="83"/>
      <c r="R218" s="83"/>
      <c r="S218" s="84">
        <v>0</v>
      </c>
      <c r="T218" s="90">
        <v>138.30000000000001</v>
      </c>
      <c r="U218" s="90">
        <v>145.6</v>
      </c>
      <c r="V218" s="83"/>
      <c r="W218" s="83"/>
      <c r="X218" s="83"/>
      <c r="Y218" s="83"/>
      <c r="Z218" s="83"/>
      <c r="AA218" s="89"/>
      <c r="AB218" s="83"/>
      <c r="AC218" s="83"/>
      <c r="AD218" s="83"/>
      <c r="AE218" s="83"/>
      <c r="AF218" s="83"/>
      <c r="AG218" s="83"/>
    </row>
    <row r="219" spans="12:33" x14ac:dyDescent="0.25">
      <c r="L219" s="92">
        <v>218</v>
      </c>
      <c r="M219" s="83"/>
      <c r="N219" s="83"/>
      <c r="O219" s="83"/>
      <c r="P219" s="83"/>
      <c r="Q219" s="83"/>
      <c r="R219" s="83"/>
      <c r="S219" s="84">
        <v>0</v>
      </c>
      <c r="T219" s="90">
        <v>140.30000000000001</v>
      </c>
      <c r="U219" s="90">
        <v>147.80000000000001</v>
      </c>
      <c r="V219" s="83"/>
      <c r="W219" s="83"/>
      <c r="X219" s="83"/>
      <c r="Y219" s="83"/>
      <c r="Z219" s="83"/>
      <c r="AA219" s="89"/>
      <c r="AB219" s="83"/>
      <c r="AC219" s="83"/>
      <c r="AD219" s="83"/>
      <c r="AE219" s="83"/>
      <c r="AF219" s="83"/>
      <c r="AG219" s="83"/>
    </row>
    <row r="220" spans="12:33" x14ac:dyDescent="0.25">
      <c r="L220" s="92">
        <v>219</v>
      </c>
      <c r="M220" s="83"/>
      <c r="N220" s="83"/>
      <c r="O220" s="83"/>
      <c r="P220" s="83"/>
      <c r="Q220" s="83"/>
      <c r="R220" s="83"/>
      <c r="S220" s="84">
        <v>0</v>
      </c>
      <c r="T220" s="90">
        <v>142.30000000000001</v>
      </c>
      <c r="U220" s="90">
        <v>149.9</v>
      </c>
      <c r="V220" s="83"/>
      <c r="W220" s="83"/>
      <c r="X220" s="83"/>
      <c r="Y220" s="83"/>
      <c r="Z220" s="83"/>
      <c r="AA220" s="89"/>
      <c r="AB220" s="83"/>
      <c r="AC220" s="83"/>
      <c r="AD220" s="83"/>
      <c r="AE220" s="83"/>
      <c r="AF220" s="83"/>
      <c r="AG220" s="83"/>
    </row>
    <row r="221" spans="12:33" x14ac:dyDescent="0.25">
      <c r="L221" s="92">
        <v>220</v>
      </c>
      <c r="M221" s="83"/>
      <c r="N221" s="83"/>
      <c r="O221" s="83"/>
      <c r="P221" s="83"/>
      <c r="Q221" s="83"/>
      <c r="R221" s="83"/>
      <c r="S221" s="84">
        <v>0</v>
      </c>
      <c r="T221" s="90">
        <v>144.30000000000001</v>
      </c>
      <c r="U221" s="90">
        <v>152.1</v>
      </c>
      <c r="V221" s="83"/>
      <c r="W221" s="83"/>
      <c r="X221" s="83"/>
      <c r="Y221" s="83"/>
      <c r="Z221" s="83"/>
      <c r="AA221" s="89"/>
      <c r="AB221" s="83"/>
      <c r="AC221" s="83"/>
      <c r="AD221" s="83"/>
      <c r="AE221" s="83"/>
      <c r="AF221" s="83"/>
      <c r="AG221" s="83"/>
    </row>
    <row r="222" spans="12:33" x14ac:dyDescent="0.25">
      <c r="L222" s="92">
        <v>221</v>
      </c>
      <c r="M222" s="83"/>
      <c r="N222" s="83"/>
      <c r="O222" s="83"/>
      <c r="P222" s="83"/>
      <c r="Q222" s="83"/>
      <c r="R222" s="83"/>
      <c r="S222" s="84">
        <v>0</v>
      </c>
      <c r="T222" s="90">
        <v>146.4</v>
      </c>
      <c r="U222" s="83"/>
      <c r="V222" s="83"/>
      <c r="W222" s="83"/>
      <c r="X222" s="83"/>
      <c r="Y222" s="83"/>
      <c r="Z222" s="83"/>
      <c r="AA222" s="89"/>
      <c r="AB222" s="83"/>
      <c r="AC222" s="83"/>
      <c r="AD222" s="83"/>
      <c r="AE222" s="83"/>
      <c r="AF222" s="83"/>
      <c r="AG222" s="83"/>
    </row>
    <row r="223" spans="12:33" x14ac:dyDescent="0.25">
      <c r="L223" s="92">
        <v>222</v>
      </c>
      <c r="M223" s="83"/>
      <c r="N223" s="83"/>
      <c r="O223" s="83"/>
      <c r="P223" s="83"/>
      <c r="Q223" s="83"/>
      <c r="R223" s="83"/>
      <c r="S223" s="84">
        <v>0</v>
      </c>
      <c r="T223" s="90">
        <v>148.5</v>
      </c>
      <c r="U223" s="83"/>
      <c r="V223" s="83"/>
      <c r="W223" s="83"/>
      <c r="X223" s="83"/>
      <c r="Y223" s="83"/>
      <c r="Z223" s="83"/>
      <c r="AA223" s="89"/>
      <c r="AB223" s="83"/>
      <c r="AC223" s="83"/>
      <c r="AD223" s="83"/>
      <c r="AE223" s="83"/>
      <c r="AF223" s="83"/>
      <c r="AG223" s="83"/>
    </row>
    <row r="224" spans="12:33" x14ac:dyDescent="0.25">
      <c r="L224" s="92">
        <v>223</v>
      </c>
      <c r="M224" s="83"/>
      <c r="N224" s="83"/>
      <c r="O224" s="83"/>
      <c r="P224" s="83"/>
      <c r="Q224" s="83"/>
      <c r="R224" s="83"/>
      <c r="S224" s="84">
        <v>0</v>
      </c>
      <c r="T224" s="90">
        <v>150.6</v>
      </c>
      <c r="U224" s="83"/>
      <c r="V224" s="83"/>
      <c r="W224" s="83"/>
      <c r="X224" s="83"/>
      <c r="Y224" s="83"/>
      <c r="Z224" s="83"/>
      <c r="AA224" s="89"/>
      <c r="AB224" s="83"/>
      <c r="AC224" s="83"/>
      <c r="AD224" s="83"/>
      <c r="AE224" s="83"/>
      <c r="AF224" s="83"/>
      <c r="AG224" s="83"/>
    </row>
    <row r="225" spans="12:33" x14ac:dyDescent="0.25">
      <c r="L225" s="92">
        <v>224</v>
      </c>
      <c r="M225" s="83"/>
      <c r="N225" s="83"/>
      <c r="O225" s="83"/>
      <c r="P225" s="83"/>
      <c r="Q225" s="83"/>
      <c r="R225" s="83"/>
      <c r="S225" s="84">
        <v>0</v>
      </c>
      <c r="T225" s="83"/>
      <c r="U225" s="83"/>
      <c r="V225" s="83"/>
      <c r="W225" s="83"/>
      <c r="X225" s="83"/>
      <c r="Y225" s="83"/>
      <c r="Z225" s="83"/>
      <c r="AA225" s="89"/>
      <c r="AB225" s="83"/>
      <c r="AC225" s="83"/>
      <c r="AD225" s="83"/>
      <c r="AE225" s="83"/>
      <c r="AF225" s="83"/>
      <c r="AG225" s="83"/>
    </row>
    <row r="226" spans="12:33" x14ac:dyDescent="0.25">
      <c r="L226" s="92">
        <v>225</v>
      </c>
      <c r="M226" s="83"/>
      <c r="N226" s="83"/>
      <c r="O226" s="83"/>
      <c r="P226" s="83"/>
      <c r="Q226" s="83"/>
      <c r="R226" s="83"/>
      <c r="S226" s="84">
        <v>0</v>
      </c>
      <c r="T226" s="83"/>
      <c r="U226" s="83"/>
      <c r="V226" s="83"/>
      <c r="W226" s="83"/>
      <c r="X226" s="83"/>
      <c r="Y226" s="83"/>
      <c r="Z226" s="83"/>
      <c r="AA226" s="89"/>
      <c r="AB226" s="83"/>
      <c r="AC226" s="83"/>
      <c r="AD226" s="83"/>
      <c r="AE226" s="83"/>
      <c r="AF226" s="83"/>
      <c r="AG226" s="83"/>
    </row>
    <row r="227" spans="12:33" x14ac:dyDescent="0.25">
      <c r="L227" s="92">
        <v>226</v>
      </c>
      <c r="M227" s="83"/>
      <c r="N227" s="83"/>
      <c r="O227" s="83"/>
      <c r="P227" s="83"/>
      <c r="Q227" s="83"/>
      <c r="R227" s="83"/>
      <c r="S227" s="84">
        <v>0</v>
      </c>
      <c r="T227" s="83"/>
      <c r="U227" s="83"/>
      <c r="V227" s="83"/>
      <c r="W227" s="83"/>
      <c r="X227" s="83"/>
      <c r="Y227" s="83"/>
      <c r="Z227" s="83"/>
      <c r="AA227" s="89"/>
      <c r="AB227" s="83"/>
      <c r="AC227" s="83"/>
      <c r="AD227" s="83"/>
      <c r="AE227" s="83"/>
      <c r="AF227" s="83"/>
      <c r="AG227" s="83"/>
    </row>
    <row r="228" spans="12:33" x14ac:dyDescent="0.25">
      <c r="L228" s="92">
        <v>227</v>
      </c>
      <c r="M228" s="83"/>
      <c r="N228" s="83"/>
      <c r="O228" s="83"/>
      <c r="P228" s="83"/>
      <c r="Q228" s="83"/>
      <c r="R228" s="83"/>
      <c r="S228" s="84">
        <v>0</v>
      </c>
      <c r="T228" s="83"/>
      <c r="U228" s="83"/>
      <c r="V228" s="83"/>
      <c r="W228" s="83"/>
      <c r="X228" s="83"/>
      <c r="Y228" s="83"/>
      <c r="Z228" s="83"/>
      <c r="AA228" s="89"/>
      <c r="AB228" s="83"/>
      <c r="AC228" s="83"/>
      <c r="AD228" s="83"/>
      <c r="AE228" s="83"/>
      <c r="AF228" s="83"/>
      <c r="AG228" s="83"/>
    </row>
    <row r="229" spans="12:33" x14ac:dyDescent="0.25">
      <c r="L229" s="92">
        <v>228</v>
      </c>
      <c r="M229" s="83"/>
      <c r="N229" s="83"/>
      <c r="O229" s="83"/>
      <c r="P229" s="83"/>
      <c r="Q229" s="83"/>
      <c r="R229" s="83"/>
      <c r="S229" s="84">
        <v>0</v>
      </c>
      <c r="T229" s="83"/>
      <c r="U229" s="83"/>
      <c r="V229" s="83"/>
      <c r="W229" s="83"/>
      <c r="X229" s="83"/>
      <c r="Y229" s="83"/>
      <c r="Z229" s="83"/>
      <c r="AA229" s="89"/>
      <c r="AB229" s="83"/>
      <c r="AC229" s="83"/>
      <c r="AD229" s="83"/>
      <c r="AE229" s="83"/>
      <c r="AF229" s="83"/>
      <c r="AG229" s="83"/>
    </row>
    <row r="230" spans="12:33" x14ac:dyDescent="0.25">
      <c r="L230" s="92">
        <v>229</v>
      </c>
      <c r="M230" s="83"/>
      <c r="N230" s="83"/>
      <c r="O230" s="83"/>
      <c r="P230" s="83"/>
      <c r="Q230" s="83"/>
      <c r="R230" s="83"/>
      <c r="S230" s="84">
        <v>0</v>
      </c>
      <c r="T230" s="83"/>
      <c r="U230" s="83"/>
      <c r="V230" s="83"/>
      <c r="W230" s="83"/>
      <c r="X230" s="83"/>
      <c r="Y230" s="83"/>
      <c r="Z230" s="83"/>
      <c r="AA230" s="89"/>
      <c r="AB230" s="83"/>
      <c r="AC230" s="83"/>
      <c r="AD230" s="83"/>
      <c r="AE230" s="83"/>
      <c r="AF230" s="83"/>
      <c r="AG230" s="83"/>
    </row>
    <row r="231" spans="12:33" x14ac:dyDescent="0.25">
      <c r="L231" s="92">
        <v>230</v>
      </c>
      <c r="M231" s="83"/>
      <c r="N231" s="83"/>
      <c r="O231" s="83"/>
      <c r="P231" s="83"/>
      <c r="Q231" s="83"/>
      <c r="R231" s="83"/>
      <c r="S231" s="84">
        <v>0</v>
      </c>
      <c r="T231" s="83"/>
      <c r="U231" s="83"/>
      <c r="V231" s="83"/>
      <c r="W231" s="83"/>
      <c r="X231" s="83"/>
      <c r="Y231" s="83"/>
      <c r="Z231" s="83"/>
      <c r="AA231" s="89"/>
      <c r="AB231" s="83"/>
      <c r="AC231" s="83"/>
      <c r="AD231" s="83"/>
      <c r="AE231" s="83"/>
      <c r="AF231" s="83"/>
      <c r="AG231" s="83"/>
    </row>
    <row r="232" spans="12:33" x14ac:dyDescent="0.25">
      <c r="L232" s="92">
        <v>231</v>
      </c>
      <c r="M232" s="83"/>
      <c r="N232" s="83"/>
      <c r="O232" s="83"/>
      <c r="P232" s="83"/>
      <c r="Q232" s="83"/>
      <c r="R232" s="83"/>
      <c r="S232" s="84">
        <v>0</v>
      </c>
      <c r="T232" s="83"/>
      <c r="U232" s="83"/>
      <c r="V232" s="83"/>
      <c r="W232" s="83"/>
      <c r="X232" s="83"/>
      <c r="Y232" s="83"/>
      <c r="Z232" s="83"/>
      <c r="AA232" s="89"/>
      <c r="AB232" s="83"/>
      <c r="AC232" s="83"/>
      <c r="AD232" s="83"/>
      <c r="AE232" s="83"/>
      <c r="AF232" s="83"/>
      <c r="AG232" s="83"/>
    </row>
    <row r="233" spans="12:33" x14ac:dyDescent="0.25">
      <c r="L233" s="92">
        <v>232</v>
      </c>
      <c r="M233" s="83"/>
      <c r="N233" s="83"/>
      <c r="O233" s="83"/>
      <c r="P233" s="83"/>
      <c r="Q233" s="83"/>
      <c r="R233" s="83"/>
      <c r="S233" s="84">
        <v>0</v>
      </c>
      <c r="T233" s="83"/>
      <c r="U233" s="83"/>
      <c r="V233" s="83"/>
      <c r="W233" s="83"/>
      <c r="X233" s="83"/>
      <c r="Y233" s="83"/>
      <c r="Z233" s="83"/>
      <c r="AA233" s="89"/>
      <c r="AB233" s="83"/>
      <c r="AC233" s="83"/>
      <c r="AD233" s="83"/>
      <c r="AE233" s="83"/>
      <c r="AF233" s="83"/>
      <c r="AG233" s="83"/>
    </row>
    <row r="234" spans="12:33" x14ac:dyDescent="0.25">
      <c r="L234" s="92">
        <v>233</v>
      </c>
      <c r="M234" s="83"/>
      <c r="N234" s="83"/>
      <c r="O234" s="83"/>
      <c r="P234" s="83"/>
      <c r="Q234" s="83"/>
      <c r="R234" s="83"/>
      <c r="S234" s="84">
        <v>0</v>
      </c>
      <c r="T234" s="83"/>
      <c r="U234" s="83"/>
      <c r="V234" s="83"/>
      <c r="W234" s="83"/>
      <c r="X234" s="83"/>
      <c r="Y234" s="83"/>
      <c r="Z234" s="83"/>
      <c r="AA234" s="89"/>
      <c r="AB234" s="83"/>
      <c r="AC234" s="83"/>
      <c r="AD234" s="83"/>
      <c r="AE234" s="83"/>
      <c r="AF234" s="83"/>
      <c r="AG234" s="83"/>
    </row>
    <row r="235" spans="12:33" x14ac:dyDescent="0.25">
      <c r="L235" s="92">
        <v>234</v>
      </c>
      <c r="M235" s="83"/>
      <c r="N235" s="83"/>
      <c r="O235" s="83"/>
      <c r="P235" s="83"/>
      <c r="Q235" s="83"/>
      <c r="R235" s="83"/>
      <c r="S235" s="84">
        <v>0</v>
      </c>
      <c r="T235" s="83"/>
      <c r="U235" s="83"/>
      <c r="V235" s="83"/>
      <c r="W235" s="83"/>
      <c r="X235" s="83"/>
      <c r="Y235" s="83"/>
      <c r="Z235" s="83"/>
      <c r="AA235" s="89"/>
      <c r="AB235" s="83"/>
      <c r="AC235" s="83"/>
      <c r="AD235" s="83"/>
      <c r="AE235" s="83"/>
      <c r="AF235" s="83"/>
      <c r="AG235" s="83"/>
    </row>
    <row r="236" spans="12:33" x14ac:dyDescent="0.25">
      <c r="L236" s="92">
        <v>235</v>
      </c>
      <c r="M236" s="83"/>
      <c r="N236" s="83"/>
      <c r="O236" s="83"/>
      <c r="P236" s="83"/>
      <c r="Q236" s="83"/>
      <c r="R236" s="83"/>
      <c r="S236" s="84">
        <v>0</v>
      </c>
      <c r="T236" s="83"/>
      <c r="U236" s="83"/>
      <c r="V236" s="83"/>
      <c r="W236" s="83"/>
      <c r="X236" s="83"/>
      <c r="Y236" s="83"/>
      <c r="Z236" s="83"/>
      <c r="AA236" s="89"/>
      <c r="AB236" s="83"/>
      <c r="AC236" s="83"/>
      <c r="AD236" s="83"/>
      <c r="AE236" s="83"/>
      <c r="AF236" s="83"/>
      <c r="AG236" s="83"/>
    </row>
    <row r="237" spans="12:33" x14ac:dyDescent="0.25">
      <c r="L237" s="92">
        <v>236</v>
      </c>
      <c r="M237" s="83"/>
      <c r="N237" s="83"/>
      <c r="O237" s="83"/>
      <c r="P237" s="83"/>
      <c r="Q237" s="83"/>
      <c r="R237" s="83"/>
      <c r="S237" s="84">
        <v>0</v>
      </c>
      <c r="T237" s="83"/>
      <c r="U237" s="83"/>
      <c r="V237" s="83"/>
      <c r="W237" s="83"/>
      <c r="X237" s="83"/>
      <c r="Y237" s="83"/>
      <c r="Z237" s="83"/>
      <c r="AA237" s="89"/>
      <c r="AB237" s="83"/>
      <c r="AC237" s="83"/>
      <c r="AD237" s="83"/>
      <c r="AE237" s="83"/>
      <c r="AF237" s="83"/>
      <c r="AG237" s="83"/>
    </row>
    <row r="238" spans="12:33" x14ac:dyDescent="0.25">
      <c r="L238" s="92">
        <v>237</v>
      </c>
      <c r="M238" s="83"/>
      <c r="N238" s="83"/>
      <c r="O238" s="83"/>
      <c r="P238" s="83"/>
      <c r="Q238" s="83"/>
      <c r="R238" s="83"/>
      <c r="S238" s="84">
        <v>0</v>
      </c>
      <c r="T238" s="83"/>
      <c r="U238" s="83"/>
      <c r="V238" s="83"/>
      <c r="W238" s="83"/>
      <c r="X238" s="83"/>
      <c r="Y238" s="83"/>
      <c r="Z238" s="83"/>
      <c r="AA238" s="89"/>
      <c r="AB238" s="83"/>
      <c r="AC238" s="83"/>
      <c r="AD238" s="83"/>
      <c r="AE238" s="83"/>
      <c r="AF238" s="83"/>
      <c r="AG238" s="83"/>
    </row>
    <row r="239" spans="12:33" x14ac:dyDescent="0.25">
      <c r="L239" s="92">
        <v>238</v>
      </c>
      <c r="M239" s="83"/>
      <c r="N239" s="83"/>
      <c r="O239" s="83"/>
      <c r="P239" s="83"/>
      <c r="Q239" s="83"/>
      <c r="R239" s="83"/>
      <c r="S239" s="84">
        <v>0</v>
      </c>
      <c r="T239" s="83"/>
      <c r="U239" s="83"/>
      <c r="V239" s="83"/>
      <c r="W239" s="83"/>
      <c r="X239" s="83"/>
      <c r="Y239" s="83"/>
      <c r="Z239" s="83"/>
      <c r="AA239" s="89"/>
      <c r="AB239" s="83"/>
      <c r="AC239" s="83"/>
      <c r="AD239" s="83"/>
      <c r="AE239" s="83"/>
      <c r="AF239" s="83"/>
      <c r="AG239" s="83"/>
    </row>
    <row r="240" spans="12:33" x14ac:dyDescent="0.25">
      <c r="L240" s="92">
        <v>239</v>
      </c>
      <c r="M240" s="83"/>
      <c r="N240" s="83"/>
      <c r="O240" s="83"/>
      <c r="P240" s="83"/>
      <c r="Q240" s="83"/>
      <c r="R240" s="83"/>
      <c r="S240" s="84">
        <v>0</v>
      </c>
      <c r="T240" s="83"/>
      <c r="U240" s="83"/>
      <c r="V240" s="83"/>
      <c r="W240" s="83"/>
      <c r="X240" s="83"/>
      <c r="Y240" s="83"/>
      <c r="Z240" s="83"/>
      <c r="AA240" s="89"/>
      <c r="AB240" s="83"/>
      <c r="AC240" s="83"/>
      <c r="AD240" s="83"/>
      <c r="AE240" s="83"/>
      <c r="AF240" s="83"/>
      <c r="AG240" s="83"/>
    </row>
    <row r="241" spans="12:33" x14ac:dyDescent="0.25">
      <c r="L241" s="92">
        <v>240</v>
      </c>
      <c r="M241" s="83"/>
      <c r="N241" s="83"/>
      <c r="O241" s="83"/>
      <c r="P241" s="83"/>
      <c r="Q241" s="83"/>
      <c r="R241" s="83"/>
      <c r="S241" s="84">
        <v>0</v>
      </c>
      <c r="T241" s="83"/>
      <c r="U241" s="83"/>
      <c r="V241" s="83"/>
      <c r="W241" s="83"/>
      <c r="X241" s="83"/>
      <c r="Y241" s="83"/>
      <c r="Z241" s="83"/>
      <c r="AA241" s="89"/>
      <c r="AB241" s="83"/>
      <c r="AC241" s="83"/>
      <c r="AD241" s="83"/>
      <c r="AE241" s="83"/>
      <c r="AF241" s="83"/>
      <c r="AG241" s="83"/>
    </row>
    <row r="242" spans="12:33" x14ac:dyDescent="0.25">
      <c r="L242" s="92">
        <v>241</v>
      </c>
      <c r="M242" s="83"/>
      <c r="N242" s="83"/>
      <c r="O242" s="83"/>
      <c r="P242" s="83"/>
      <c r="Q242" s="83"/>
      <c r="R242" s="83"/>
      <c r="S242" s="84">
        <v>0</v>
      </c>
      <c r="T242" s="83"/>
      <c r="U242" s="83"/>
      <c r="V242" s="83"/>
      <c r="W242" s="83"/>
      <c r="X242" s="83"/>
      <c r="Y242" s="83"/>
      <c r="Z242" s="83"/>
      <c r="AA242" s="89"/>
      <c r="AB242" s="83"/>
      <c r="AC242" s="83"/>
      <c r="AD242" s="83"/>
      <c r="AE242" s="83"/>
      <c r="AF242" s="83"/>
      <c r="AG242" s="83"/>
    </row>
    <row r="243" spans="12:33" x14ac:dyDescent="0.25">
      <c r="L243" s="92">
        <v>242</v>
      </c>
      <c r="M243" s="83"/>
      <c r="N243" s="83"/>
      <c r="O243" s="83"/>
      <c r="P243" s="83"/>
      <c r="Q243" s="83"/>
      <c r="R243" s="83"/>
      <c r="S243" s="84">
        <v>0</v>
      </c>
      <c r="T243" s="83"/>
      <c r="U243" s="83"/>
      <c r="V243" s="83"/>
      <c r="W243" s="83"/>
      <c r="X243" s="83"/>
      <c r="Y243" s="83"/>
      <c r="Z243" s="83"/>
      <c r="AA243" s="89"/>
      <c r="AB243" s="83"/>
      <c r="AC243" s="83"/>
      <c r="AD243" s="83"/>
      <c r="AE243" s="83"/>
      <c r="AF243" s="83"/>
      <c r="AG243" s="83"/>
    </row>
    <row r="244" spans="12:33" x14ac:dyDescent="0.25">
      <c r="L244" s="92">
        <v>243</v>
      </c>
      <c r="M244" s="83"/>
      <c r="N244" s="83"/>
      <c r="O244" s="83"/>
      <c r="P244" s="83"/>
      <c r="Q244" s="83"/>
      <c r="R244" s="83"/>
      <c r="S244" s="84">
        <v>0</v>
      </c>
      <c r="T244" s="83"/>
      <c r="U244" s="83"/>
      <c r="V244" s="83"/>
      <c r="W244" s="83"/>
      <c r="X244" s="83"/>
      <c r="Y244" s="83"/>
      <c r="Z244" s="83"/>
      <c r="AA244" s="89"/>
      <c r="AB244" s="83"/>
      <c r="AC244" s="83"/>
      <c r="AD244" s="83"/>
      <c r="AE244" s="83"/>
      <c r="AF244" s="83"/>
      <c r="AG244" s="83"/>
    </row>
    <row r="245" spans="12:33" x14ac:dyDescent="0.25">
      <c r="L245" s="92">
        <v>244</v>
      </c>
      <c r="M245" s="83"/>
      <c r="N245" s="83"/>
      <c r="O245" s="83"/>
      <c r="P245" s="83"/>
      <c r="Q245" s="83"/>
      <c r="R245" s="83"/>
      <c r="S245" s="84">
        <v>0</v>
      </c>
      <c r="T245" s="83"/>
      <c r="U245" s="83"/>
      <c r="V245" s="83"/>
      <c r="W245" s="83"/>
      <c r="X245" s="83"/>
      <c r="Y245" s="83"/>
      <c r="Z245" s="83"/>
      <c r="AA245" s="89"/>
      <c r="AB245" s="83"/>
      <c r="AC245" s="83"/>
      <c r="AD245" s="83"/>
      <c r="AE245" s="83"/>
      <c r="AF245" s="83"/>
      <c r="AG245" s="83"/>
    </row>
    <row r="246" spans="12:33" x14ac:dyDescent="0.25">
      <c r="L246" s="92">
        <v>245</v>
      </c>
      <c r="M246" s="83"/>
      <c r="N246" s="83"/>
      <c r="O246" s="83"/>
      <c r="P246" s="83"/>
      <c r="Q246" s="83"/>
      <c r="R246" s="83"/>
      <c r="S246" s="84">
        <v>0</v>
      </c>
      <c r="T246" s="83"/>
      <c r="U246" s="83"/>
      <c r="V246" s="83"/>
      <c r="W246" s="83"/>
      <c r="X246" s="83"/>
      <c r="Y246" s="83"/>
      <c r="Z246" s="83"/>
      <c r="AA246" s="89"/>
      <c r="AB246" s="83"/>
      <c r="AC246" s="83"/>
      <c r="AD246" s="83"/>
      <c r="AE246" s="83"/>
      <c r="AF246" s="83"/>
      <c r="AG246" s="83"/>
    </row>
    <row r="247" spans="12:33" x14ac:dyDescent="0.25">
      <c r="L247" s="92">
        <v>246</v>
      </c>
      <c r="M247" s="83"/>
      <c r="N247" s="83"/>
      <c r="O247" s="83"/>
      <c r="P247" s="83"/>
      <c r="Q247" s="83"/>
      <c r="R247" s="83"/>
      <c r="S247" s="84">
        <v>0</v>
      </c>
      <c r="T247" s="83"/>
      <c r="U247" s="83"/>
      <c r="V247" s="83"/>
      <c r="W247" s="83"/>
      <c r="X247" s="83"/>
      <c r="Y247" s="83"/>
      <c r="Z247" s="83"/>
      <c r="AA247" s="89"/>
      <c r="AB247" s="83"/>
      <c r="AC247" s="83"/>
      <c r="AD247" s="83"/>
      <c r="AE247" s="83"/>
      <c r="AF247" s="83"/>
      <c r="AG247" s="83"/>
    </row>
    <row r="248" spans="12:33" x14ac:dyDescent="0.25">
      <c r="L248" s="92">
        <v>247</v>
      </c>
      <c r="M248" s="83"/>
      <c r="N248" s="83"/>
      <c r="O248" s="83"/>
      <c r="P248" s="83"/>
      <c r="Q248" s="83"/>
      <c r="R248" s="83"/>
      <c r="S248" s="84">
        <v>0</v>
      </c>
      <c r="T248" s="83"/>
      <c r="U248" s="83"/>
      <c r="V248" s="83"/>
      <c r="W248" s="83"/>
      <c r="X248" s="83"/>
      <c r="Y248" s="83"/>
      <c r="Z248" s="83"/>
      <c r="AA248" s="89"/>
      <c r="AB248" s="83"/>
      <c r="AC248" s="83"/>
      <c r="AD248" s="83"/>
      <c r="AE248" s="83"/>
      <c r="AF248" s="83"/>
      <c r="AG248" s="83"/>
    </row>
    <row r="249" spans="12:33" x14ac:dyDescent="0.25">
      <c r="L249" s="92">
        <v>248</v>
      </c>
      <c r="M249" s="83"/>
      <c r="N249" s="83"/>
      <c r="O249" s="83"/>
      <c r="P249" s="83"/>
      <c r="Q249" s="83"/>
      <c r="R249" s="83"/>
      <c r="S249" s="84">
        <v>0</v>
      </c>
      <c r="T249" s="83"/>
      <c r="U249" s="83"/>
      <c r="V249" s="83"/>
      <c r="W249" s="83"/>
      <c r="X249" s="83"/>
      <c r="Y249" s="83"/>
      <c r="Z249" s="83"/>
      <c r="AA249" s="89"/>
      <c r="AB249" s="83"/>
      <c r="AC249" s="83"/>
      <c r="AD249" s="83"/>
      <c r="AE249" s="83"/>
      <c r="AF249" s="83"/>
      <c r="AG249" s="83"/>
    </row>
    <row r="250" spans="12:33" x14ac:dyDescent="0.25">
      <c r="L250" s="92">
        <v>249</v>
      </c>
      <c r="M250" s="83"/>
      <c r="N250" s="83"/>
      <c r="O250" s="83"/>
      <c r="P250" s="83"/>
      <c r="Q250" s="83"/>
      <c r="R250" s="83"/>
      <c r="S250" s="84">
        <v>0</v>
      </c>
      <c r="T250" s="83"/>
      <c r="U250" s="83"/>
      <c r="V250" s="83"/>
      <c r="W250" s="83"/>
      <c r="X250" s="83"/>
      <c r="Y250" s="83"/>
      <c r="Z250" s="83"/>
      <c r="AA250" s="89"/>
      <c r="AB250" s="83"/>
      <c r="AC250" s="83"/>
      <c r="AD250" s="83"/>
      <c r="AE250" s="83"/>
      <c r="AF250" s="83"/>
      <c r="AG250" s="83"/>
    </row>
    <row r="251" spans="12:33" x14ac:dyDescent="0.25">
      <c r="L251" s="92">
        <v>250</v>
      </c>
      <c r="M251" s="83"/>
      <c r="N251" s="83"/>
      <c r="O251" s="83"/>
      <c r="P251" s="83"/>
      <c r="Q251" s="83"/>
      <c r="R251" s="83"/>
      <c r="S251" s="84">
        <v>0</v>
      </c>
      <c r="T251" s="83"/>
      <c r="U251" s="83"/>
      <c r="V251" s="83"/>
      <c r="W251" s="83"/>
      <c r="X251" s="83"/>
      <c r="Y251" s="83"/>
      <c r="Z251" s="83"/>
      <c r="AA251" s="89"/>
      <c r="AB251" s="83"/>
      <c r="AC251" s="83"/>
      <c r="AD251" s="83"/>
      <c r="AE251" s="83"/>
      <c r="AF251" s="83"/>
      <c r="AG251" s="83"/>
    </row>
    <row r="252" spans="12:33" x14ac:dyDescent="0.25">
      <c r="L252" s="92">
        <v>251</v>
      </c>
      <c r="M252" s="83"/>
      <c r="N252" s="83"/>
      <c r="O252" s="83"/>
      <c r="P252" s="83"/>
      <c r="Q252" s="83"/>
      <c r="R252" s="83"/>
      <c r="S252" s="84">
        <v>0</v>
      </c>
      <c r="T252" s="83"/>
      <c r="U252" s="83"/>
      <c r="V252" s="83"/>
      <c r="W252" s="83"/>
      <c r="X252" s="83"/>
      <c r="Y252" s="83"/>
      <c r="Z252" s="83"/>
      <c r="AA252" s="89"/>
      <c r="AB252" s="83"/>
      <c r="AC252" s="83"/>
      <c r="AD252" s="83"/>
      <c r="AE252" s="83"/>
      <c r="AF252" s="83"/>
      <c r="AG252" s="83"/>
    </row>
    <row r="253" spans="12:33" x14ac:dyDescent="0.25">
      <c r="L253" s="92">
        <v>252</v>
      </c>
      <c r="M253" s="83"/>
      <c r="N253" s="83"/>
      <c r="O253" s="83"/>
      <c r="P253" s="83"/>
      <c r="Q253" s="83"/>
      <c r="R253" s="83"/>
      <c r="S253" s="84">
        <v>0</v>
      </c>
      <c r="T253" s="83"/>
      <c r="U253" s="83"/>
      <c r="V253" s="83"/>
      <c r="W253" s="83"/>
      <c r="X253" s="83"/>
      <c r="Y253" s="83"/>
      <c r="Z253" s="83"/>
      <c r="AA253" s="89"/>
      <c r="AB253" s="83"/>
      <c r="AC253" s="83"/>
      <c r="AD253" s="83"/>
      <c r="AE253" s="83"/>
      <c r="AF253" s="83"/>
      <c r="AG253" s="83"/>
    </row>
    <row r="254" spans="12:33" x14ac:dyDescent="0.25">
      <c r="L254" s="92">
        <v>253</v>
      </c>
      <c r="M254" s="83"/>
      <c r="N254" s="83"/>
      <c r="O254" s="83"/>
      <c r="P254" s="83"/>
      <c r="Q254" s="83"/>
      <c r="R254" s="83"/>
      <c r="S254" s="84">
        <v>0</v>
      </c>
      <c r="T254" s="83"/>
      <c r="U254" s="83"/>
      <c r="V254" s="83"/>
      <c r="W254" s="83"/>
      <c r="X254" s="83"/>
      <c r="Y254" s="83"/>
      <c r="Z254" s="83"/>
      <c r="AA254" s="89"/>
      <c r="AB254" s="83"/>
      <c r="AC254" s="83"/>
      <c r="AD254" s="83"/>
      <c r="AE254" s="83"/>
      <c r="AF254" s="83"/>
      <c r="AG254" s="83"/>
    </row>
    <row r="255" spans="12:33" x14ac:dyDescent="0.25">
      <c r="L255" s="92">
        <v>254</v>
      </c>
      <c r="M255" s="83"/>
      <c r="N255" s="83"/>
      <c r="O255" s="83"/>
      <c r="P255" s="83"/>
      <c r="Q255" s="83"/>
      <c r="R255" s="83"/>
      <c r="S255" s="84">
        <v>0</v>
      </c>
      <c r="T255" s="83"/>
      <c r="U255" s="83"/>
      <c r="V255" s="83"/>
      <c r="W255" s="83"/>
      <c r="X255" s="83"/>
      <c r="Y255" s="83"/>
      <c r="Z255" s="83"/>
      <c r="AA255" s="89"/>
      <c r="AB255" s="83"/>
      <c r="AC255" s="83"/>
      <c r="AD255" s="83"/>
      <c r="AE255" s="83"/>
      <c r="AF255" s="83"/>
      <c r="AG255" s="83"/>
    </row>
    <row r="256" spans="12:33" x14ac:dyDescent="0.25">
      <c r="L256" s="92">
        <v>255</v>
      </c>
      <c r="M256" s="83"/>
      <c r="N256" s="83"/>
      <c r="O256" s="83"/>
      <c r="P256" s="83"/>
      <c r="Q256" s="83"/>
      <c r="R256" s="83"/>
      <c r="S256" s="84">
        <v>0</v>
      </c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</row>
    <row r="257" spans="12:33" x14ac:dyDescent="0.25">
      <c r="L257" s="92">
        <v>256</v>
      </c>
      <c r="M257" s="83"/>
      <c r="N257" s="83"/>
      <c r="O257" s="83"/>
      <c r="P257" s="83"/>
      <c r="Q257" s="83"/>
      <c r="R257" s="83"/>
      <c r="S257" s="84">
        <v>0</v>
      </c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</row>
    <row r="258" spans="12:33" x14ac:dyDescent="0.25">
      <c r="L258" s="92">
        <v>257</v>
      </c>
      <c r="M258" s="83"/>
      <c r="N258" s="83"/>
      <c r="O258" s="83"/>
      <c r="P258" s="83"/>
      <c r="Q258" s="83"/>
      <c r="R258" s="83"/>
      <c r="S258" s="84">
        <v>0</v>
      </c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</row>
    <row r="259" spans="12:33" x14ac:dyDescent="0.25">
      <c r="L259" s="92">
        <v>258</v>
      </c>
      <c r="M259" s="83"/>
      <c r="N259" s="83"/>
      <c r="O259" s="83"/>
      <c r="P259" s="83"/>
      <c r="Q259" s="83"/>
      <c r="R259" s="83"/>
      <c r="S259" s="84">
        <v>0</v>
      </c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</row>
    <row r="260" spans="12:33" x14ac:dyDescent="0.25">
      <c r="L260" s="92">
        <v>259</v>
      </c>
      <c r="M260" s="83"/>
      <c r="N260" s="83"/>
      <c r="O260" s="83"/>
      <c r="P260" s="83"/>
      <c r="Q260" s="83"/>
      <c r="R260" s="83"/>
      <c r="S260" s="84">
        <v>0</v>
      </c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</row>
    <row r="261" spans="12:33" x14ac:dyDescent="0.25">
      <c r="L261" s="106">
        <v>260</v>
      </c>
      <c r="M261" s="107"/>
      <c r="N261" s="107"/>
      <c r="O261" s="107"/>
      <c r="P261" s="107"/>
      <c r="Q261" s="107"/>
      <c r="R261" s="107"/>
      <c r="S261" s="84">
        <v>0</v>
      </c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topLeftCell="A3" zoomScaleNormal="100" workbookViewId="0">
      <selection activeCell="C28" sqref="C28"/>
    </sheetView>
  </sheetViews>
  <sheetFormatPr defaultRowHeight="13.2" x14ac:dyDescent="0.25"/>
  <cols>
    <col min="1" max="1" width="13.6640625" customWidth="1"/>
    <col min="2" max="2" width="17.6640625" bestFit="1" customWidth="1"/>
    <col min="3" max="3" width="20" customWidth="1"/>
    <col min="4" max="4" width="21.21875" bestFit="1" customWidth="1"/>
    <col min="5" max="5" width="7.109375" bestFit="1" customWidth="1"/>
    <col min="6" max="6" width="8.44140625" bestFit="1" customWidth="1"/>
    <col min="7" max="7" width="7.77734375" bestFit="1" customWidth="1"/>
    <col min="8" max="8" width="6.21875" bestFit="1" customWidth="1"/>
    <col min="9" max="9" width="8.21875" bestFit="1" customWidth="1"/>
    <col min="10" max="10" width="4" customWidth="1"/>
  </cols>
  <sheetData>
    <row r="1" spans="1:11" s="3" customFormat="1" x14ac:dyDescent="0.3">
      <c r="F1" s="5"/>
      <c r="G1" s="6"/>
      <c r="H1" s="4"/>
      <c r="I1" s="7"/>
      <c r="J1" s="4"/>
      <c r="K1" s="4"/>
    </row>
    <row r="2" spans="1:11" s="3" customFormat="1" ht="13.8" x14ac:dyDescent="0.3">
      <c r="A2" s="44" t="s">
        <v>411</v>
      </c>
      <c r="B2" s="45" t="s">
        <v>1456</v>
      </c>
      <c r="C2" s="524" t="str">
        <f>'2026-NAT-TOTAL'!D2</f>
        <v>(Multiple Items) Nationals 2026 Day 3</v>
      </c>
      <c r="D2" s="524"/>
      <c r="E2" s="524"/>
      <c r="F2" s="524"/>
      <c r="G2" s="524"/>
      <c r="H2" s="524"/>
      <c r="I2" s="14"/>
      <c r="J2" s="4"/>
      <c r="K2" s="4"/>
    </row>
    <row r="3" spans="1:11" ht="21" x14ac:dyDescent="0.4">
      <c r="A3" s="48" t="s">
        <v>4</v>
      </c>
      <c r="B3" s="45" t="s">
        <v>1456</v>
      </c>
      <c r="D3" s="15" t="s">
        <v>1910</v>
      </c>
    </row>
    <row r="5" spans="1:11" s="45" customFormat="1" ht="39.6" x14ac:dyDescent="0.25">
      <c r="A5" s="57" t="s">
        <v>414</v>
      </c>
      <c r="B5" s="57" t="s">
        <v>1</v>
      </c>
      <c r="C5" s="57" t="s">
        <v>2</v>
      </c>
      <c r="D5" s="57" t="s">
        <v>415</v>
      </c>
      <c r="E5" s="41" t="s">
        <v>421</v>
      </c>
      <c r="F5" s="41" t="s">
        <v>1197</v>
      </c>
      <c r="G5" s="41" t="s">
        <v>1047</v>
      </c>
      <c r="H5" s="41" t="s">
        <v>1198</v>
      </c>
      <c r="I5" s="42" t="s">
        <v>1315</v>
      </c>
    </row>
    <row r="6" spans="1:11" x14ac:dyDescent="0.25">
      <c r="A6" s="45" t="s">
        <v>1472</v>
      </c>
      <c r="B6" s="45" t="s">
        <v>1501</v>
      </c>
      <c r="C6" s="45" t="s">
        <v>1502</v>
      </c>
      <c r="D6" s="45" t="s">
        <v>44</v>
      </c>
      <c r="E6" s="45">
        <v>2</v>
      </c>
      <c r="F6" s="45">
        <v>21</v>
      </c>
      <c r="G6" s="168">
        <v>234.8</v>
      </c>
      <c r="H6" s="168">
        <v>234.8</v>
      </c>
      <c r="I6" s="12">
        <v>200</v>
      </c>
      <c r="J6">
        <v>1</v>
      </c>
    </row>
    <row r="7" spans="1:11" x14ac:dyDescent="0.25">
      <c r="A7" s="45" t="s">
        <v>1338</v>
      </c>
      <c r="B7" s="45" t="s">
        <v>1339</v>
      </c>
      <c r="C7" s="45" t="s">
        <v>1340</v>
      </c>
      <c r="D7" s="45" t="s">
        <v>37</v>
      </c>
      <c r="E7" s="45">
        <v>2</v>
      </c>
      <c r="F7" s="45">
        <v>14</v>
      </c>
      <c r="G7" s="168">
        <v>197.3</v>
      </c>
      <c r="H7" s="168">
        <v>197.3</v>
      </c>
      <c r="I7" s="12">
        <f>IF(H7=H6,I6,IF(H7=0,ROUNDDOWN(20,0),I6-J6))</f>
        <v>199</v>
      </c>
      <c r="J7">
        <f>IF(H7&lt;H6,1,IF(H7=H6,J6+1,0))</f>
        <v>1</v>
      </c>
    </row>
    <row r="8" spans="1:11" x14ac:dyDescent="0.25">
      <c r="A8" s="45" t="s">
        <v>548</v>
      </c>
      <c r="B8" s="45" t="s">
        <v>372</v>
      </c>
      <c r="C8" s="45" t="s">
        <v>182</v>
      </c>
      <c r="D8" s="45" t="s">
        <v>38</v>
      </c>
      <c r="E8" s="45"/>
      <c r="F8" s="45">
        <v>18</v>
      </c>
      <c r="G8" s="168">
        <v>188.59999999999997</v>
      </c>
      <c r="H8" s="168">
        <v>188.59999999999997</v>
      </c>
      <c r="I8" s="12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5">
      <c r="A9" s="45" t="s">
        <v>1008</v>
      </c>
      <c r="B9" s="45" t="s">
        <v>1014</v>
      </c>
      <c r="C9" s="45" t="s">
        <v>155</v>
      </c>
      <c r="D9" s="45" t="s">
        <v>44</v>
      </c>
      <c r="E9" s="45">
        <v>1</v>
      </c>
      <c r="F9" s="45">
        <v>15</v>
      </c>
      <c r="G9" s="168">
        <v>187.10000000000002</v>
      </c>
      <c r="H9" s="168">
        <v>187.10000000000002</v>
      </c>
      <c r="I9" s="12">
        <f t="shared" si="0"/>
        <v>197</v>
      </c>
      <c r="J9">
        <f t="shared" si="1"/>
        <v>1</v>
      </c>
    </row>
    <row r="10" spans="1:11" x14ac:dyDescent="0.25">
      <c r="A10" s="45" t="s">
        <v>571</v>
      </c>
      <c r="B10" s="45" t="s">
        <v>80</v>
      </c>
      <c r="C10" s="45" t="s">
        <v>81</v>
      </c>
      <c r="D10" s="45" t="s">
        <v>42</v>
      </c>
      <c r="E10" s="45"/>
      <c r="F10" s="45">
        <v>26</v>
      </c>
      <c r="G10" s="168">
        <v>179.39999999999995</v>
      </c>
      <c r="H10" s="168">
        <v>179.39999999999995</v>
      </c>
      <c r="I10" s="12">
        <f t="shared" si="0"/>
        <v>196</v>
      </c>
      <c r="J10">
        <f t="shared" si="1"/>
        <v>1</v>
      </c>
    </row>
    <row r="11" spans="1:11" x14ac:dyDescent="0.25">
      <c r="A11" s="45" t="s">
        <v>545</v>
      </c>
      <c r="B11" s="45" t="s">
        <v>185</v>
      </c>
      <c r="C11" s="45" t="s">
        <v>207</v>
      </c>
      <c r="D11" s="45" t="s">
        <v>38</v>
      </c>
      <c r="E11" s="45">
        <v>1</v>
      </c>
      <c r="F11" s="45">
        <v>17</v>
      </c>
      <c r="G11" s="168">
        <v>163.80000000000001</v>
      </c>
      <c r="H11" s="168">
        <v>163.80000000000001</v>
      </c>
      <c r="I11" s="12">
        <f t="shared" si="0"/>
        <v>195</v>
      </c>
      <c r="J11">
        <f t="shared" si="1"/>
        <v>1</v>
      </c>
    </row>
    <row r="12" spans="1:11" x14ac:dyDescent="0.25">
      <c r="A12" s="45" t="s">
        <v>704</v>
      </c>
      <c r="B12" s="45" t="s">
        <v>334</v>
      </c>
      <c r="C12" s="45" t="s">
        <v>1012</v>
      </c>
      <c r="D12" s="45" t="s">
        <v>41</v>
      </c>
      <c r="E12" s="45">
        <v>1</v>
      </c>
      <c r="F12" s="45">
        <v>17</v>
      </c>
      <c r="G12" s="168">
        <v>158.19999999999999</v>
      </c>
      <c r="H12" s="168">
        <v>158.19999999999999</v>
      </c>
      <c r="I12" s="12">
        <f t="shared" si="0"/>
        <v>194</v>
      </c>
      <c r="J12">
        <f t="shared" si="1"/>
        <v>1</v>
      </c>
    </row>
    <row r="13" spans="1:11" x14ac:dyDescent="0.25">
      <c r="A13" s="45" t="s">
        <v>555</v>
      </c>
      <c r="B13" s="45" t="s">
        <v>88</v>
      </c>
      <c r="C13" s="45" t="s">
        <v>1975</v>
      </c>
      <c r="D13" s="45" t="s">
        <v>38</v>
      </c>
      <c r="E13" s="45"/>
      <c r="F13" s="45">
        <v>12</v>
      </c>
      <c r="G13" s="168">
        <v>145.4</v>
      </c>
      <c r="H13" s="168">
        <v>145.4</v>
      </c>
      <c r="I13" s="12">
        <f t="shared" si="0"/>
        <v>193</v>
      </c>
      <c r="J13">
        <f t="shared" si="1"/>
        <v>1</v>
      </c>
    </row>
    <row r="14" spans="1:11" x14ac:dyDescent="0.25">
      <c r="A14" s="45" t="s">
        <v>433</v>
      </c>
      <c r="B14" s="45" t="s">
        <v>180</v>
      </c>
      <c r="C14" s="45" t="s">
        <v>181</v>
      </c>
      <c r="D14" s="45" t="s">
        <v>38</v>
      </c>
      <c r="E14" s="45">
        <v>1</v>
      </c>
      <c r="F14" s="45">
        <v>15</v>
      </c>
      <c r="G14" s="168">
        <v>144.79999999999998</v>
      </c>
      <c r="H14" s="168">
        <v>144.79999999999998</v>
      </c>
      <c r="I14" s="12">
        <f t="shared" si="0"/>
        <v>192</v>
      </c>
      <c r="J14">
        <f t="shared" si="1"/>
        <v>1</v>
      </c>
    </row>
    <row r="15" spans="1:11" x14ac:dyDescent="0.25">
      <c r="A15" s="45" t="s">
        <v>457</v>
      </c>
      <c r="B15" s="45" t="s">
        <v>268</v>
      </c>
      <c r="C15" s="45" t="s">
        <v>123</v>
      </c>
      <c r="D15" s="45" t="s">
        <v>47</v>
      </c>
      <c r="E15" s="45">
        <v>1</v>
      </c>
      <c r="F15" s="45">
        <v>11</v>
      </c>
      <c r="G15" s="168">
        <v>132.6</v>
      </c>
      <c r="H15" s="168">
        <v>132.6</v>
      </c>
      <c r="I15" s="12">
        <f t="shared" si="0"/>
        <v>191</v>
      </c>
      <c r="J15">
        <f t="shared" si="1"/>
        <v>1</v>
      </c>
    </row>
    <row r="16" spans="1:11" x14ac:dyDescent="0.25">
      <c r="A16" s="45" t="s">
        <v>930</v>
      </c>
      <c r="B16" s="45" t="s">
        <v>2189</v>
      </c>
      <c r="C16" s="45" t="s">
        <v>155</v>
      </c>
      <c r="D16" s="45" t="s">
        <v>44</v>
      </c>
      <c r="E16" s="45">
        <v>4</v>
      </c>
      <c r="F16" s="45">
        <v>16</v>
      </c>
      <c r="G16" s="168">
        <v>131.30000000000001</v>
      </c>
      <c r="H16" s="168">
        <v>131.30000000000001</v>
      </c>
      <c r="I16" s="12">
        <f t="shared" si="0"/>
        <v>190</v>
      </c>
      <c r="J16">
        <f t="shared" si="1"/>
        <v>1</v>
      </c>
    </row>
    <row r="17" spans="1:10" x14ac:dyDescent="0.25">
      <c r="A17" s="45" t="s">
        <v>534</v>
      </c>
      <c r="B17" s="45" t="s">
        <v>1490</v>
      </c>
      <c r="C17" s="45" t="s">
        <v>1672</v>
      </c>
      <c r="D17" s="45" t="s">
        <v>41</v>
      </c>
      <c r="E17" s="45"/>
      <c r="F17" s="45">
        <v>11</v>
      </c>
      <c r="G17" s="168">
        <v>126.89999999999998</v>
      </c>
      <c r="H17" s="168">
        <v>126.89999999999998</v>
      </c>
      <c r="I17" s="12">
        <f t="shared" si="0"/>
        <v>189</v>
      </c>
      <c r="J17">
        <f t="shared" si="1"/>
        <v>1</v>
      </c>
    </row>
    <row r="18" spans="1:10" x14ac:dyDescent="0.25">
      <c r="A18" s="45" t="s">
        <v>861</v>
      </c>
      <c r="B18" s="45" t="s">
        <v>318</v>
      </c>
      <c r="C18" s="45" t="s">
        <v>426</v>
      </c>
      <c r="D18" s="45" t="s">
        <v>1797</v>
      </c>
      <c r="E18" s="45">
        <v>2</v>
      </c>
      <c r="F18" s="45">
        <v>6</v>
      </c>
      <c r="G18" s="168">
        <v>119</v>
      </c>
      <c r="H18" s="168">
        <v>119</v>
      </c>
      <c r="I18" s="12">
        <f t="shared" si="0"/>
        <v>188</v>
      </c>
      <c r="J18">
        <f t="shared" si="1"/>
        <v>1</v>
      </c>
    </row>
    <row r="19" spans="1:10" x14ac:dyDescent="0.25">
      <c r="A19" s="45" t="s">
        <v>1292</v>
      </c>
      <c r="B19" s="45" t="s">
        <v>1769</v>
      </c>
      <c r="C19" s="45" t="s">
        <v>120</v>
      </c>
      <c r="D19" s="45" t="s">
        <v>47</v>
      </c>
      <c r="E19" s="45">
        <v>5</v>
      </c>
      <c r="F19" s="45">
        <v>11</v>
      </c>
      <c r="G19" s="168">
        <v>115.19999999999999</v>
      </c>
      <c r="H19" s="168">
        <v>115.19999999999999</v>
      </c>
      <c r="I19" s="12">
        <f t="shared" si="0"/>
        <v>187</v>
      </c>
      <c r="J19">
        <f t="shared" si="1"/>
        <v>1</v>
      </c>
    </row>
    <row r="20" spans="1:10" x14ac:dyDescent="0.25">
      <c r="A20" s="45" t="s">
        <v>526</v>
      </c>
      <c r="B20" s="45" t="s">
        <v>219</v>
      </c>
      <c r="C20" s="45" t="s">
        <v>1833</v>
      </c>
      <c r="D20" s="45" t="s">
        <v>43</v>
      </c>
      <c r="E20" s="45">
        <v>2</v>
      </c>
      <c r="F20" s="45">
        <v>8</v>
      </c>
      <c r="G20" s="168">
        <v>109.89999999999999</v>
      </c>
      <c r="H20" s="168">
        <v>109.89999999999999</v>
      </c>
      <c r="I20" s="12">
        <f t="shared" si="0"/>
        <v>186</v>
      </c>
      <c r="J20">
        <f t="shared" si="1"/>
        <v>1</v>
      </c>
    </row>
    <row r="21" spans="1:10" x14ac:dyDescent="0.25">
      <c r="A21" s="45" t="s">
        <v>682</v>
      </c>
      <c r="B21" s="45" t="s">
        <v>330</v>
      </c>
      <c r="C21" s="45" t="s">
        <v>73</v>
      </c>
      <c r="D21" s="45" t="s">
        <v>1797</v>
      </c>
      <c r="E21" s="45"/>
      <c r="F21" s="45">
        <v>7</v>
      </c>
      <c r="G21" s="168">
        <v>109.6</v>
      </c>
      <c r="H21" s="168">
        <v>109.6</v>
      </c>
      <c r="I21" s="12">
        <f t="shared" si="0"/>
        <v>185</v>
      </c>
      <c r="J21">
        <f t="shared" si="1"/>
        <v>1</v>
      </c>
    </row>
    <row r="22" spans="1:10" x14ac:dyDescent="0.25">
      <c r="A22" s="45" t="s">
        <v>492</v>
      </c>
      <c r="B22" s="45" t="s">
        <v>369</v>
      </c>
      <c r="C22" s="45" t="s">
        <v>128</v>
      </c>
      <c r="D22" s="45" t="s">
        <v>41</v>
      </c>
      <c r="E22" s="45"/>
      <c r="F22" s="45">
        <v>11</v>
      </c>
      <c r="G22" s="168">
        <v>101.6</v>
      </c>
      <c r="H22" s="168">
        <v>101.6</v>
      </c>
      <c r="I22" s="12">
        <f t="shared" si="0"/>
        <v>184</v>
      </c>
      <c r="J22">
        <f t="shared" si="1"/>
        <v>1</v>
      </c>
    </row>
    <row r="23" spans="1:10" x14ac:dyDescent="0.25">
      <c r="A23" s="45" t="s">
        <v>718</v>
      </c>
      <c r="B23" s="45" t="s">
        <v>1786</v>
      </c>
      <c r="C23" s="45" t="s">
        <v>1787</v>
      </c>
      <c r="D23" s="45" t="s">
        <v>41</v>
      </c>
      <c r="E23" s="45"/>
      <c r="F23" s="45">
        <v>10</v>
      </c>
      <c r="G23" s="168">
        <v>98.7</v>
      </c>
      <c r="H23" s="168">
        <v>98.7</v>
      </c>
      <c r="I23" s="12">
        <f t="shared" si="0"/>
        <v>183</v>
      </c>
      <c r="J23">
        <f t="shared" si="1"/>
        <v>1</v>
      </c>
    </row>
    <row r="24" spans="1:10" x14ac:dyDescent="0.25">
      <c r="A24" s="45" t="s">
        <v>707</v>
      </c>
      <c r="B24" s="45" t="s">
        <v>376</v>
      </c>
      <c r="C24" s="45" t="s">
        <v>260</v>
      </c>
      <c r="D24" s="45" t="s">
        <v>37</v>
      </c>
      <c r="E24" s="45"/>
      <c r="F24" s="45">
        <v>11</v>
      </c>
      <c r="G24" s="168">
        <v>97.299999999999983</v>
      </c>
      <c r="H24" s="168">
        <v>97.299999999999983</v>
      </c>
      <c r="I24" s="12">
        <f t="shared" si="0"/>
        <v>182</v>
      </c>
      <c r="J24">
        <f t="shared" si="1"/>
        <v>1</v>
      </c>
    </row>
    <row r="25" spans="1:10" x14ac:dyDescent="0.25">
      <c r="A25" s="45" t="s">
        <v>461</v>
      </c>
      <c r="B25" s="45" t="s">
        <v>98</v>
      </c>
      <c r="C25" s="45" t="s">
        <v>1159</v>
      </c>
      <c r="D25" s="45" t="s">
        <v>44</v>
      </c>
      <c r="E25" s="45"/>
      <c r="F25" s="45">
        <v>14</v>
      </c>
      <c r="G25" s="168">
        <v>95.800000000000011</v>
      </c>
      <c r="H25" s="168">
        <v>95.800000000000011</v>
      </c>
      <c r="I25" s="12">
        <f t="shared" si="0"/>
        <v>181</v>
      </c>
      <c r="J25">
        <f t="shared" si="1"/>
        <v>1</v>
      </c>
    </row>
    <row r="26" spans="1:10" x14ac:dyDescent="0.25">
      <c r="A26" s="45" t="s">
        <v>1528</v>
      </c>
      <c r="B26" s="45" t="s">
        <v>374</v>
      </c>
      <c r="C26" s="45" t="s">
        <v>120</v>
      </c>
      <c r="D26" s="45" t="s">
        <v>47</v>
      </c>
      <c r="E26" s="45">
        <v>2</v>
      </c>
      <c r="F26" s="45">
        <v>7</v>
      </c>
      <c r="G26" s="168">
        <v>91.899999999999991</v>
      </c>
      <c r="H26" s="168">
        <v>91.899999999999991</v>
      </c>
      <c r="I26" s="12">
        <f t="shared" si="0"/>
        <v>180</v>
      </c>
      <c r="J26">
        <f t="shared" si="1"/>
        <v>1</v>
      </c>
    </row>
    <row r="27" spans="1:10" x14ac:dyDescent="0.25">
      <c r="A27" s="45" t="s">
        <v>1518</v>
      </c>
      <c r="B27" s="45" t="s">
        <v>132</v>
      </c>
      <c r="C27" s="45" t="s">
        <v>189</v>
      </c>
      <c r="D27" s="45" t="s">
        <v>38</v>
      </c>
      <c r="E27" s="45">
        <v>2</v>
      </c>
      <c r="F27" s="45">
        <v>9</v>
      </c>
      <c r="G27" s="168">
        <v>89.9</v>
      </c>
      <c r="H27" s="168">
        <v>89.9</v>
      </c>
      <c r="I27" s="12">
        <f t="shared" si="0"/>
        <v>179</v>
      </c>
      <c r="J27">
        <f t="shared" si="1"/>
        <v>1</v>
      </c>
    </row>
    <row r="28" spans="1:10" x14ac:dyDescent="0.25">
      <c r="A28" s="45" t="s">
        <v>1083</v>
      </c>
      <c r="B28" s="45" t="s">
        <v>1091</v>
      </c>
      <c r="C28" s="45" t="s">
        <v>1012</v>
      </c>
      <c r="D28" s="45" t="s">
        <v>49</v>
      </c>
      <c r="E28" s="45">
        <v>2</v>
      </c>
      <c r="F28" s="45">
        <v>9</v>
      </c>
      <c r="G28" s="168">
        <v>88.399999999999977</v>
      </c>
      <c r="H28" s="168">
        <v>88.399999999999977</v>
      </c>
      <c r="I28" s="12">
        <f t="shared" si="0"/>
        <v>178</v>
      </c>
      <c r="J28">
        <f t="shared" si="1"/>
        <v>1</v>
      </c>
    </row>
    <row r="29" spans="1:10" x14ac:dyDescent="0.25">
      <c r="A29" s="45" t="s">
        <v>1579</v>
      </c>
      <c r="B29" s="45" t="s">
        <v>1622</v>
      </c>
      <c r="C29" s="45" t="s">
        <v>1502</v>
      </c>
      <c r="D29" s="45" t="s">
        <v>42</v>
      </c>
      <c r="E29" s="45"/>
      <c r="F29" s="45">
        <v>11</v>
      </c>
      <c r="G29" s="168">
        <v>86.300000000000011</v>
      </c>
      <c r="H29" s="168">
        <v>86.300000000000011</v>
      </c>
      <c r="I29" s="12">
        <f t="shared" si="0"/>
        <v>177</v>
      </c>
      <c r="J29">
        <f t="shared" si="1"/>
        <v>1</v>
      </c>
    </row>
    <row r="30" spans="1:10" x14ac:dyDescent="0.25">
      <c r="A30" s="45" t="s">
        <v>786</v>
      </c>
      <c r="B30" s="45" t="s">
        <v>264</v>
      </c>
      <c r="C30" s="45" t="s">
        <v>263</v>
      </c>
      <c r="D30" s="45" t="s">
        <v>37</v>
      </c>
      <c r="E30" s="45"/>
      <c r="F30" s="45">
        <v>11</v>
      </c>
      <c r="G30" s="168">
        <v>83.899999999999991</v>
      </c>
      <c r="H30" s="168">
        <v>83.899999999999991</v>
      </c>
      <c r="I30" s="12">
        <f t="shared" si="0"/>
        <v>176</v>
      </c>
      <c r="J30">
        <f t="shared" si="1"/>
        <v>1</v>
      </c>
    </row>
    <row r="31" spans="1:10" x14ac:dyDescent="0.25">
      <c r="A31" s="45" t="s">
        <v>1605</v>
      </c>
      <c r="B31" s="45" t="s">
        <v>1349</v>
      </c>
      <c r="C31" s="45" t="s">
        <v>1632</v>
      </c>
      <c r="D31" s="45" t="s">
        <v>47</v>
      </c>
      <c r="E31" s="45">
        <v>2</v>
      </c>
      <c r="F31" s="45">
        <v>9</v>
      </c>
      <c r="G31" s="168">
        <v>80.899999999999991</v>
      </c>
      <c r="H31" s="168">
        <v>80.899999999999991</v>
      </c>
      <c r="I31" s="12">
        <f t="shared" si="0"/>
        <v>175</v>
      </c>
      <c r="J31">
        <f t="shared" si="1"/>
        <v>1</v>
      </c>
    </row>
    <row r="32" spans="1:10" x14ac:dyDescent="0.25">
      <c r="A32" s="45" t="s">
        <v>1094</v>
      </c>
      <c r="B32" s="45" t="s">
        <v>318</v>
      </c>
      <c r="C32" s="45" t="s">
        <v>1110</v>
      </c>
      <c r="D32" s="45" t="s">
        <v>47</v>
      </c>
      <c r="E32" s="45"/>
      <c r="F32" s="45">
        <v>6</v>
      </c>
      <c r="G32" s="168">
        <v>78.900000000000006</v>
      </c>
      <c r="H32" s="168">
        <v>78.900000000000006</v>
      </c>
      <c r="I32" s="12">
        <f t="shared" si="0"/>
        <v>174</v>
      </c>
      <c r="J32">
        <f t="shared" si="1"/>
        <v>1</v>
      </c>
    </row>
    <row r="33" spans="1:10" x14ac:dyDescent="0.25">
      <c r="A33" s="45" t="s">
        <v>470</v>
      </c>
      <c r="B33" s="45" t="s">
        <v>135</v>
      </c>
      <c r="C33" s="45" t="s">
        <v>70</v>
      </c>
      <c r="D33" s="45" t="s">
        <v>38</v>
      </c>
      <c r="E33" s="45"/>
      <c r="F33" s="45">
        <v>7</v>
      </c>
      <c r="G33" s="168">
        <v>78.700000000000017</v>
      </c>
      <c r="H33" s="168">
        <v>78.700000000000017</v>
      </c>
      <c r="I33" s="12">
        <f t="shared" si="0"/>
        <v>173</v>
      </c>
      <c r="J33">
        <f t="shared" si="1"/>
        <v>1</v>
      </c>
    </row>
    <row r="34" spans="1:10" x14ac:dyDescent="0.25">
      <c r="A34" s="45" t="s">
        <v>471</v>
      </c>
      <c r="B34" s="45" t="s">
        <v>310</v>
      </c>
      <c r="C34" s="45" t="s">
        <v>311</v>
      </c>
      <c r="D34" s="45" t="s">
        <v>1797</v>
      </c>
      <c r="E34" s="45">
        <v>1</v>
      </c>
      <c r="F34" s="45">
        <v>6</v>
      </c>
      <c r="G34" s="168">
        <v>77.599999999999994</v>
      </c>
      <c r="H34" s="168">
        <v>77.599999999999994</v>
      </c>
      <c r="I34" s="12">
        <f t="shared" si="0"/>
        <v>172</v>
      </c>
      <c r="J34">
        <f t="shared" si="1"/>
        <v>1</v>
      </c>
    </row>
    <row r="35" spans="1:10" x14ac:dyDescent="0.25">
      <c r="A35" s="45" t="s">
        <v>550</v>
      </c>
      <c r="B35" s="45" t="s">
        <v>1670</v>
      </c>
      <c r="C35" s="45" t="s">
        <v>1152</v>
      </c>
      <c r="D35" s="45" t="s">
        <v>43</v>
      </c>
      <c r="E35" s="45">
        <v>1</v>
      </c>
      <c r="F35" s="45">
        <v>8</v>
      </c>
      <c r="G35" s="168">
        <v>76</v>
      </c>
      <c r="H35" s="168">
        <v>76</v>
      </c>
      <c r="I35" s="12">
        <f t="shared" si="0"/>
        <v>171</v>
      </c>
      <c r="J35">
        <f t="shared" si="1"/>
        <v>1</v>
      </c>
    </row>
    <row r="36" spans="1:10" x14ac:dyDescent="0.25">
      <c r="A36" s="45" t="s">
        <v>468</v>
      </c>
      <c r="B36" s="45" t="s">
        <v>105</v>
      </c>
      <c r="C36" s="45" t="s">
        <v>114</v>
      </c>
      <c r="D36" s="45" t="s">
        <v>50</v>
      </c>
      <c r="E36" s="45">
        <v>3</v>
      </c>
      <c r="F36" s="45">
        <v>5</v>
      </c>
      <c r="G36" s="168">
        <v>75.8</v>
      </c>
      <c r="H36" s="168">
        <v>75.8</v>
      </c>
      <c r="I36" s="12">
        <f t="shared" si="0"/>
        <v>170</v>
      </c>
      <c r="J36">
        <f t="shared" si="1"/>
        <v>1</v>
      </c>
    </row>
    <row r="37" spans="1:10" x14ac:dyDescent="0.25">
      <c r="A37" s="45" t="s">
        <v>1475</v>
      </c>
      <c r="B37" s="45" t="s">
        <v>1960</v>
      </c>
      <c r="C37" s="45" t="s">
        <v>1961</v>
      </c>
      <c r="D37" s="45" t="s">
        <v>43</v>
      </c>
      <c r="E37" s="45"/>
      <c r="F37" s="45">
        <v>8</v>
      </c>
      <c r="G37" s="168">
        <v>73.600000000000009</v>
      </c>
      <c r="H37" s="168">
        <v>73.600000000000009</v>
      </c>
      <c r="I37" s="12">
        <f t="shared" si="0"/>
        <v>169</v>
      </c>
      <c r="J37">
        <f t="shared" si="1"/>
        <v>1</v>
      </c>
    </row>
    <row r="38" spans="1:10" x14ac:dyDescent="0.25">
      <c r="A38" s="45" t="s">
        <v>679</v>
      </c>
      <c r="B38" s="45" t="s">
        <v>278</v>
      </c>
      <c r="C38" s="45" t="s">
        <v>279</v>
      </c>
      <c r="D38" s="45" t="s">
        <v>37</v>
      </c>
      <c r="E38" s="45"/>
      <c r="F38" s="45">
        <v>7</v>
      </c>
      <c r="G38" s="168">
        <v>72.5</v>
      </c>
      <c r="H38" s="168">
        <v>72.5</v>
      </c>
      <c r="I38" s="12">
        <f t="shared" si="0"/>
        <v>168</v>
      </c>
      <c r="J38">
        <f t="shared" si="1"/>
        <v>1</v>
      </c>
    </row>
    <row r="39" spans="1:10" x14ac:dyDescent="0.25">
      <c r="A39" s="45" t="s">
        <v>614</v>
      </c>
      <c r="B39" s="45" t="s">
        <v>1915</v>
      </c>
      <c r="C39" s="45" t="s">
        <v>102</v>
      </c>
      <c r="D39" s="45" t="s">
        <v>37</v>
      </c>
      <c r="E39" s="45"/>
      <c r="F39" s="45">
        <v>11</v>
      </c>
      <c r="G39" s="168">
        <v>71.600000000000009</v>
      </c>
      <c r="H39" s="168">
        <v>71.600000000000009</v>
      </c>
      <c r="I39" s="12">
        <f t="shared" si="0"/>
        <v>167</v>
      </c>
      <c r="J39">
        <f t="shared" si="1"/>
        <v>1</v>
      </c>
    </row>
    <row r="40" spans="1:10" x14ac:dyDescent="0.25">
      <c r="A40" s="45" t="s">
        <v>531</v>
      </c>
      <c r="B40" s="45" t="s">
        <v>156</v>
      </c>
      <c r="C40" s="45" t="s">
        <v>228</v>
      </c>
      <c r="D40" s="45" t="s">
        <v>49</v>
      </c>
      <c r="E40" s="45">
        <v>9</v>
      </c>
      <c r="F40" s="45">
        <v>7</v>
      </c>
      <c r="G40" s="168">
        <v>68.300000000000011</v>
      </c>
      <c r="H40" s="168">
        <v>68.300000000000011</v>
      </c>
      <c r="I40" s="12">
        <f t="shared" si="0"/>
        <v>166</v>
      </c>
      <c r="J40">
        <f t="shared" si="1"/>
        <v>1</v>
      </c>
    </row>
    <row r="41" spans="1:10" x14ac:dyDescent="0.25">
      <c r="A41" s="45" t="s">
        <v>1578</v>
      </c>
      <c r="B41" s="45" t="s">
        <v>88</v>
      </c>
      <c r="C41" s="45" t="s">
        <v>1715</v>
      </c>
      <c r="D41" s="45" t="s">
        <v>37</v>
      </c>
      <c r="E41" s="45">
        <v>1</v>
      </c>
      <c r="F41" s="45">
        <v>7</v>
      </c>
      <c r="G41" s="168">
        <v>67.300000000000011</v>
      </c>
      <c r="H41" s="168">
        <v>67.300000000000011</v>
      </c>
      <c r="I41" s="12">
        <f t="shared" si="0"/>
        <v>165</v>
      </c>
      <c r="J41">
        <f t="shared" si="1"/>
        <v>1</v>
      </c>
    </row>
    <row r="42" spans="1:10" x14ac:dyDescent="0.25">
      <c r="A42" s="45" t="s">
        <v>1542</v>
      </c>
      <c r="B42" s="45" t="s">
        <v>207</v>
      </c>
      <c r="C42" s="45" t="s">
        <v>296</v>
      </c>
      <c r="D42" s="45" t="s">
        <v>48</v>
      </c>
      <c r="E42" s="45">
        <v>1</v>
      </c>
      <c r="F42" s="45">
        <v>18</v>
      </c>
      <c r="G42" s="168">
        <v>64.8</v>
      </c>
      <c r="H42" s="168">
        <v>64.8</v>
      </c>
      <c r="I42" s="12">
        <f t="shared" si="0"/>
        <v>164</v>
      </c>
      <c r="J42">
        <f t="shared" si="1"/>
        <v>1</v>
      </c>
    </row>
    <row r="43" spans="1:10" x14ac:dyDescent="0.25">
      <c r="A43" s="45" t="s">
        <v>659</v>
      </c>
      <c r="B43" s="45" t="s">
        <v>1137</v>
      </c>
      <c r="C43" s="45" t="s">
        <v>887</v>
      </c>
      <c r="D43" s="45" t="s">
        <v>42</v>
      </c>
      <c r="E43" s="45">
        <v>1</v>
      </c>
      <c r="F43" s="45">
        <v>11</v>
      </c>
      <c r="G43" s="168">
        <v>64</v>
      </c>
      <c r="H43" s="168">
        <v>64</v>
      </c>
      <c r="I43" s="12">
        <f t="shared" si="0"/>
        <v>163</v>
      </c>
      <c r="J43">
        <f t="shared" si="1"/>
        <v>1</v>
      </c>
    </row>
    <row r="44" spans="1:10" x14ac:dyDescent="0.25">
      <c r="A44" s="45" t="s">
        <v>1610</v>
      </c>
      <c r="B44" s="45" t="s">
        <v>1633</v>
      </c>
      <c r="C44" s="45" t="s">
        <v>331</v>
      </c>
      <c r="D44" s="45" t="s">
        <v>50</v>
      </c>
      <c r="E44" s="45"/>
      <c r="F44" s="45">
        <v>6</v>
      </c>
      <c r="G44" s="168">
        <v>62.8</v>
      </c>
      <c r="H44" s="168">
        <v>62.8</v>
      </c>
      <c r="I44" s="12">
        <f t="shared" si="0"/>
        <v>162</v>
      </c>
      <c r="J44">
        <f t="shared" si="1"/>
        <v>1</v>
      </c>
    </row>
    <row r="45" spans="1:10" x14ac:dyDescent="0.25">
      <c r="A45" s="45" t="s">
        <v>521</v>
      </c>
      <c r="B45" s="45" t="s">
        <v>402</v>
      </c>
      <c r="C45" s="45" t="s">
        <v>425</v>
      </c>
      <c r="D45" s="45" t="s">
        <v>39</v>
      </c>
      <c r="E45" s="45"/>
      <c r="F45" s="45">
        <v>11</v>
      </c>
      <c r="G45" s="168">
        <v>60.4</v>
      </c>
      <c r="H45" s="168">
        <v>60.4</v>
      </c>
      <c r="I45" s="12">
        <f t="shared" si="0"/>
        <v>161</v>
      </c>
      <c r="J45">
        <f t="shared" si="1"/>
        <v>1</v>
      </c>
    </row>
    <row r="46" spans="1:10" x14ac:dyDescent="0.25">
      <c r="A46" s="45" t="s">
        <v>428</v>
      </c>
      <c r="B46" s="45" t="s">
        <v>1662</v>
      </c>
      <c r="C46" s="45" t="s">
        <v>1663</v>
      </c>
      <c r="D46" s="45" t="s">
        <v>44</v>
      </c>
      <c r="E46" s="45">
        <v>1</v>
      </c>
      <c r="F46" s="45">
        <v>9</v>
      </c>
      <c r="G46" s="168">
        <v>60</v>
      </c>
      <c r="H46" s="168">
        <v>60</v>
      </c>
      <c r="I46" s="12">
        <f t="shared" si="0"/>
        <v>160</v>
      </c>
      <c r="J46">
        <f t="shared" si="1"/>
        <v>1</v>
      </c>
    </row>
    <row r="47" spans="1:10" x14ac:dyDescent="0.25">
      <c r="A47" s="45" t="s">
        <v>1138</v>
      </c>
      <c r="B47" s="45" t="s">
        <v>272</v>
      </c>
      <c r="C47" s="45" t="s">
        <v>328</v>
      </c>
      <c r="D47" s="45" t="s">
        <v>1797</v>
      </c>
      <c r="E47" s="45"/>
      <c r="F47" s="45">
        <v>11</v>
      </c>
      <c r="G47" s="168">
        <v>59.2</v>
      </c>
      <c r="H47" s="168">
        <v>59.2</v>
      </c>
      <c r="I47" s="12">
        <f t="shared" si="0"/>
        <v>159</v>
      </c>
      <c r="J47">
        <f t="shared" si="1"/>
        <v>1</v>
      </c>
    </row>
    <row r="48" spans="1:10" x14ac:dyDescent="0.25">
      <c r="A48" s="45" t="s">
        <v>1067</v>
      </c>
      <c r="B48" s="45" t="s">
        <v>2113</v>
      </c>
      <c r="C48" s="45" t="s">
        <v>2114</v>
      </c>
      <c r="D48" s="45" t="s">
        <v>50</v>
      </c>
      <c r="E48" s="45">
        <v>1</v>
      </c>
      <c r="F48" s="45">
        <v>5</v>
      </c>
      <c r="G48" s="168">
        <v>59</v>
      </c>
      <c r="H48" s="168">
        <v>59</v>
      </c>
      <c r="I48" s="12">
        <f t="shared" si="0"/>
        <v>158</v>
      </c>
      <c r="J48">
        <f t="shared" si="1"/>
        <v>1</v>
      </c>
    </row>
    <row r="49" spans="1:10" x14ac:dyDescent="0.25">
      <c r="A49" s="45" t="s">
        <v>723</v>
      </c>
      <c r="B49" s="45" t="s">
        <v>95</v>
      </c>
      <c r="C49" s="45" t="s">
        <v>113</v>
      </c>
      <c r="D49" s="45" t="s">
        <v>1797</v>
      </c>
      <c r="E49" s="45"/>
      <c r="F49" s="45">
        <v>6</v>
      </c>
      <c r="G49" s="168">
        <v>58.300000000000004</v>
      </c>
      <c r="H49" s="168">
        <v>58.300000000000004</v>
      </c>
      <c r="I49" s="12">
        <f t="shared" si="0"/>
        <v>157</v>
      </c>
      <c r="J49">
        <f t="shared" si="1"/>
        <v>1</v>
      </c>
    </row>
    <row r="50" spans="1:10" x14ac:dyDescent="0.25">
      <c r="A50" s="45" t="s">
        <v>1172</v>
      </c>
      <c r="B50" s="45" t="s">
        <v>1759</v>
      </c>
      <c r="C50" s="45" t="s">
        <v>1760</v>
      </c>
      <c r="D50" s="45" t="s">
        <v>42</v>
      </c>
      <c r="E50" s="45">
        <v>1</v>
      </c>
      <c r="F50" s="45">
        <v>9</v>
      </c>
      <c r="G50" s="168">
        <v>58.1</v>
      </c>
      <c r="H50" s="168">
        <v>58.1</v>
      </c>
      <c r="I50" s="12">
        <f t="shared" si="0"/>
        <v>156</v>
      </c>
      <c r="J50">
        <f t="shared" si="1"/>
        <v>1</v>
      </c>
    </row>
    <row r="51" spans="1:10" x14ac:dyDescent="0.25">
      <c r="A51" s="45" t="s">
        <v>918</v>
      </c>
      <c r="B51" s="45" t="s">
        <v>2008</v>
      </c>
      <c r="C51" s="45" t="s">
        <v>2009</v>
      </c>
      <c r="D51" s="45" t="s">
        <v>40</v>
      </c>
      <c r="E51" s="45"/>
      <c r="F51" s="45">
        <v>9</v>
      </c>
      <c r="G51" s="168">
        <v>55.599999999999994</v>
      </c>
      <c r="H51" s="168">
        <v>55.599999999999994</v>
      </c>
      <c r="I51" s="12">
        <f t="shared" si="0"/>
        <v>155</v>
      </c>
      <c r="J51">
        <f t="shared" si="1"/>
        <v>1</v>
      </c>
    </row>
    <row r="52" spans="1:10" x14ac:dyDescent="0.25">
      <c r="A52" s="45" t="s">
        <v>437</v>
      </c>
      <c r="B52" s="45" t="s">
        <v>2088</v>
      </c>
      <c r="C52" s="45" t="s">
        <v>349</v>
      </c>
      <c r="D52" s="45" t="s">
        <v>42</v>
      </c>
      <c r="E52" s="45">
        <v>1</v>
      </c>
      <c r="F52" s="45">
        <v>7</v>
      </c>
      <c r="G52" s="168">
        <v>54.599999999999994</v>
      </c>
      <c r="H52" s="168">
        <v>54.599999999999994</v>
      </c>
      <c r="I52" s="12">
        <f t="shared" si="0"/>
        <v>154</v>
      </c>
      <c r="J52">
        <f t="shared" si="1"/>
        <v>1</v>
      </c>
    </row>
    <row r="53" spans="1:10" x14ac:dyDescent="0.25">
      <c r="A53" s="45" t="s">
        <v>440</v>
      </c>
      <c r="B53" s="45" t="s">
        <v>341</v>
      </c>
      <c r="C53" s="45" t="s">
        <v>102</v>
      </c>
      <c r="D53" s="45" t="s">
        <v>41</v>
      </c>
      <c r="E53" s="45"/>
      <c r="F53" s="45">
        <v>7</v>
      </c>
      <c r="G53" s="168">
        <v>53.9</v>
      </c>
      <c r="H53" s="168">
        <v>53.9</v>
      </c>
      <c r="I53" s="12">
        <f t="shared" si="0"/>
        <v>153</v>
      </c>
      <c r="J53">
        <f t="shared" si="1"/>
        <v>1</v>
      </c>
    </row>
    <row r="54" spans="1:10" x14ac:dyDescent="0.25">
      <c r="A54" s="45" t="s">
        <v>495</v>
      </c>
      <c r="B54" s="45" t="s">
        <v>116</v>
      </c>
      <c r="C54" s="45" t="s">
        <v>1715</v>
      </c>
      <c r="D54" s="45" t="s">
        <v>49</v>
      </c>
      <c r="E54" s="45">
        <v>2</v>
      </c>
      <c r="F54" s="45">
        <v>7</v>
      </c>
      <c r="G54" s="168">
        <v>53.1</v>
      </c>
      <c r="H54" s="168">
        <v>53.1</v>
      </c>
      <c r="I54" s="12">
        <f t="shared" si="0"/>
        <v>152</v>
      </c>
      <c r="J54">
        <f t="shared" si="1"/>
        <v>1</v>
      </c>
    </row>
    <row r="55" spans="1:10" x14ac:dyDescent="0.25">
      <c r="A55" s="45" t="s">
        <v>1482</v>
      </c>
      <c r="B55" s="45" t="s">
        <v>1324</v>
      </c>
      <c r="C55" s="45" t="s">
        <v>1547</v>
      </c>
      <c r="D55" s="45" t="s">
        <v>48</v>
      </c>
      <c r="E55" s="45"/>
      <c r="F55" s="45">
        <v>7</v>
      </c>
      <c r="G55" s="168">
        <v>52.70000000000001</v>
      </c>
      <c r="H55" s="168">
        <v>52.70000000000001</v>
      </c>
      <c r="I55" s="12">
        <f t="shared" si="0"/>
        <v>151</v>
      </c>
      <c r="J55">
        <f t="shared" si="1"/>
        <v>1</v>
      </c>
    </row>
    <row r="56" spans="1:10" x14ac:dyDescent="0.25">
      <c r="A56" s="45" t="s">
        <v>1136</v>
      </c>
      <c r="B56" s="45" t="s">
        <v>1151</v>
      </c>
      <c r="C56" s="45" t="s">
        <v>217</v>
      </c>
      <c r="D56" s="45" t="s">
        <v>49</v>
      </c>
      <c r="E56" s="45">
        <v>1</v>
      </c>
      <c r="F56" s="45">
        <v>13</v>
      </c>
      <c r="G56" s="168">
        <v>52.5</v>
      </c>
      <c r="H56" s="168">
        <v>52.5</v>
      </c>
      <c r="I56" s="12">
        <f t="shared" si="0"/>
        <v>150</v>
      </c>
      <c r="J56">
        <f t="shared" si="1"/>
        <v>1</v>
      </c>
    </row>
    <row r="57" spans="1:10" x14ac:dyDescent="0.25">
      <c r="A57" s="45" t="s">
        <v>562</v>
      </c>
      <c r="B57" s="45" t="s">
        <v>1849</v>
      </c>
      <c r="C57" s="45" t="s">
        <v>1671</v>
      </c>
      <c r="D57" s="45" t="s">
        <v>43</v>
      </c>
      <c r="E57" s="45"/>
      <c r="F57" s="45">
        <v>8</v>
      </c>
      <c r="G57" s="168">
        <v>52.2</v>
      </c>
      <c r="H57" s="168">
        <v>52.2</v>
      </c>
      <c r="I57" s="12">
        <f t="shared" si="0"/>
        <v>149</v>
      </c>
      <c r="J57">
        <f t="shared" si="1"/>
        <v>1</v>
      </c>
    </row>
    <row r="58" spans="1:10" x14ac:dyDescent="0.25">
      <c r="A58" s="45" t="s">
        <v>1481</v>
      </c>
      <c r="B58" s="45" t="s">
        <v>1506</v>
      </c>
      <c r="C58" s="45" t="s">
        <v>360</v>
      </c>
      <c r="D58" s="45" t="s">
        <v>48</v>
      </c>
      <c r="E58" s="45"/>
      <c r="F58" s="45">
        <v>5</v>
      </c>
      <c r="G58" s="168">
        <v>51.699999999999996</v>
      </c>
      <c r="H58" s="168">
        <v>51.699999999999996</v>
      </c>
      <c r="I58" s="12">
        <f t="shared" si="0"/>
        <v>148</v>
      </c>
      <c r="J58">
        <f t="shared" si="1"/>
        <v>1</v>
      </c>
    </row>
    <row r="59" spans="1:10" x14ac:dyDescent="0.25">
      <c r="A59" s="45" t="s">
        <v>519</v>
      </c>
      <c r="B59" s="45" t="s">
        <v>161</v>
      </c>
      <c r="C59" s="45" t="s">
        <v>1679</v>
      </c>
      <c r="D59" s="45" t="s">
        <v>48</v>
      </c>
      <c r="E59" s="45"/>
      <c r="F59" s="45">
        <v>12</v>
      </c>
      <c r="G59" s="168">
        <v>50.800000000000004</v>
      </c>
      <c r="H59" s="168">
        <v>50.800000000000004</v>
      </c>
      <c r="I59" s="12">
        <f t="shared" si="0"/>
        <v>147</v>
      </c>
      <c r="J59">
        <f t="shared" si="1"/>
        <v>1</v>
      </c>
    </row>
    <row r="60" spans="1:10" x14ac:dyDescent="0.25">
      <c r="A60" s="45" t="s">
        <v>543</v>
      </c>
      <c r="B60" s="45" t="s">
        <v>158</v>
      </c>
      <c r="C60" s="45" t="s">
        <v>329</v>
      </c>
      <c r="D60" s="45" t="s">
        <v>44</v>
      </c>
      <c r="E60" s="45">
        <v>2</v>
      </c>
      <c r="F60" s="45">
        <v>6</v>
      </c>
      <c r="G60" s="168">
        <v>50.5</v>
      </c>
      <c r="H60" s="168">
        <v>50.5</v>
      </c>
      <c r="I60" s="12">
        <f t="shared" si="0"/>
        <v>146</v>
      </c>
      <c r="J60">
        <f t="shared" si="1"/>
        <v>1</v>
      </c>
    </row>
    <row r="61" spans="1:10" x14ac:dyDescent="0.25">
      <c r="A61" s="45" t="s">
        <v>821</v>
      </c>
      <c r="B61" s="45" t="s">
        <v>126</v>
      </c>
      <c r="C61" s="45" t="s">
        <v>284</v>
      </c>
      <c r="D61" s="45" t="s">
        <v>47</v>
      </c>
      <c r="E61" s="45"/>
      <c r="F61" s="45">
        <v>7</v>
      </c>
      <c r="G61" s="168">
        <v>49.7</v>
      </c>
      <c r="H61" s="168">
        <v>49.7</v>
      </c>
      <c r="I61" s="12">
        <f t="shared" si="0"/>
        <v>145</v>
      </c>
      <c r="J61">
        <f t="shared" si="1"/>
        <v>1</v>
      </c>
    </row>
    <row r="62" spans="1:10" x14ac:dyDescent="0.25">
      <c r="A62" s="45" t="s">
        <v>1593</v>
      </c>
      <c r="B62" s="45" t="s">
        <v>119</v>
      </c>
      <c r="C62" s="45" t="s">
        <v>1626</v>
      </c>
      <c r="D62" s="45" t="s">
        <v>47</v>
      </c>
      <c r="E62" s="45"/>
      <c r="F62" s="45">
        <v>5</v>
      </c>
      <c r="G62" s="168">
        <v>48.599999999999994</v>
      </c>
      <c r="H62" s="168">
        <v>48.599999999999994</v>
      </c>
      <c r="I62" s="12">
        <f t="shared" si="0"/>
        <v>144</v>
      </c>
      <c r="J62">
        <f t="shared" si="1"/>
        <v>1</v>
      </c>
    </row>
    <row r="63" spans="1:10" x14ac:dyDescent="0.25">
      <c r="A63" s="45" t="s">
        <v>933</v>
      </c>
      <c r="B63" s="45" t="s">
        <v>1765</v>
      </c>
      <c r="C63" s="45" t="s">
        <v>212</v>
      </c>
      <c r="D63" s="45" t="s">
        <v>49</v>
      </c>
      <c r="E63" s="45">
        <v>5</v>
      </c>
      <c r="F63" s="45">
        <v>5</v>
      </c>
      <c r="G63" s="168">
        <v>46.8</v>
      </c>
      <c r="H63" s="168">
        <v>46.8</v>
      </c>
      <c r="I63" s="12">
        <f t="shared" si="0"/>
        <v>143</v>
      </c>
      <c r="J63">
        <f t="shared" si="1"/>
        <v>1</v>
      </c>
    </row>
    <row r="64" spans="1:10" x14ac:dyDescent="0.25">
      <c r="A64" s="45" t="s">
        <v>752</v>
      </c>
      <c r="B64" s="45" t="s">
        <v>147</v>
      </c>
      <c r="C64" s="45" t="s">
        <v>1703</v>
      </c>
      <c r="D64" s="45" t="s">
        <v>43</v>
      </c>
      <c r="E64" s="45">
        <v>1</v>
      </c>
      <c r="F64" s="45">
        <v>6</v>
      </c>
      <c r="G64" s="168">
        <v>46.699999999999996</v>
      </c>
      <c r="H64" s="168">
        <v>46.699999999999996</v>
      </c>
      <c r="I64" s="12">
        <f t="shared" si="0"/>
        <v>142</v>
      </c>
      <c r="J64">
        <f t="shared" si="1"/>
        <v>1</v>
      </c>
    </row>
    <row r="65" spans="1:10" x14ac:dyDescent="0.25">
      <c r="A65" s="45" t="s">
        <v>1320</v>
      </c>
      <c r="B65" s="45" t="s">
        <v>1928</v>
      </c>
      <c r="C65" s="45" t="s">
        <v>75</v>
      </c>
      <c r="D65" s="45" t="s">
        <v>39</v>
      </c>
      <c r="E65" s="45"/>
      <c r="F65" s="45">
        <v>5</v>
      </c>
      <c r="G65" s="168">
        <v>45.6</v>
      </c>
      <c r="H65" s="168">
        <v>45.6</v>
      </c>
      <c r="I65" s="12">
        <f t="shared" si="0"/>
        <v>141</v>
      </c>
      <c r="J65">
        <f t="shared" si="1"/>
        <v>1</v>
      </c>
    </row>
    <row r="66" spans="1:10" x14ac:dyDescent="0.25">
      <c r="A66" s="45" t="s">
        <v>1267</v>
      </c>
      <c r="B66" s="45" t="s">
        <v>1059</v>
      </c>
      <c r="C66" s="45" t="s">
        <v>241</v>
      </c>
      <c r="D66" s="45" t="s">
        <v>43</v>
      </c>
      <c r="E66" s="45"/>
      <c r="F66" s="45">
        <v>8</v>
      </c>
      <c r="G66" s="168">
        <v>45.20000000000001</v>
      </c>
      <c r="H66" s="168">
        <v>45.20000000000001</v>
      </c>
      <c r="I66" s="12">
        <f t="shared" si="0"/>
        <v>140</v>
      </c>
      <c r="J66">
        <f t="shared" si="1"/>
        <v>1</v>
      </c>
    </row>
    <row r="67" spans="1:10" x14ac:dyDescent="0.25">
      <c r="A67" s="45" t="s">
        <v>782</v>
      </c>
      <c r="B67" s="45" t="s">
        <v>1773</v>
      </c>
      <c r="C67" s="45" t="s">
        <v>1774</v>
      </c>
      <c r="D67" s="45" t="s">
        <v>40</v>
      </c>
      <c r="E67" s="45"/>
      <c r="F67" s="45">
        <v>7</v>
      </c>
      <c r="G67" s="168">
        <v>44</v>
      </c>
      <c r="H67" s="168">
        <v>44</v>
      </c>
      <c r="I67" s="12">
        <f t="shared" si="0"/>
        <v>139</v>
      </c>
      <c r="J67">
        <f t="shared" si="1"/>
        <v>1</v>
      </c>
    </row>
    <row r="68" spans="1:10" x14ac:dyDescent="0.25">
      <c r="A68" s="45" t="s">
        <v>1120</v>
      </c>
      <c r="B68" s="45" t="s">
        <v>1847</v>
      </c>
      <c r="C68" s="45" t="s">
        <v>1767</v>
      </c>
      <c r="D68" s="45" t="s">
        <v>38</v>
      </c>
      <c r="E68" s="45"/>
      <c r="F68" s="45">
        <v>8</v>
      </c>
      <c r="G68" s="168">
        <v>43.1</v>
      </c>
      <c r="H68" s="168">
        <v>43.1</v>
      </c>
      <c r="I68" s="12">
        <f t="shared" ref="I68:I89" si="2">IF(H68=H67,I67,IF(H68=0,ROUNDDOWN(20,0),I67-J67))</f>
        <v>138</v>
      </c>
      <c r="J68">
        <f t="shared" ref="J68:J89" si="3">IF(H68&lt;H67,1,IF(H68=H67,J67+1,0))</f>
        <v>1</v>
      </c>
    </row>
    <row r="69" spans="1:10" x14ac:dyDescent="0.25">
      <c r="A69" s="45" t="s">
        <v>944</v>
      </c>
      <c r="B69" s="45" t="s">
        <v>74</v>
      </c>
      <c r="C69" s="45" t="s">
        <v>146</v>
      </c>
      <c r="D69" s="45" t="s">
        <v>50</v>
      </c>
      <c r="E69" s="45"/>
      <c r="F69" s="45">
        <v>9</v>
      </c>
      <c r="G69" s="168">
        <v>38.199999999999996</v>
      </c>
      <c r="H69" s="168">
        <v>38.199999999999996</v>
      </c>
      <c r="I69" s="12">
        <f t="shared" si="2"/>
        <v>137</v>
      </c>
      <c r="J69">
        <f t="shared" si="3"/>
        <v>1</v>
      </c>
    </row>
    <row r="70" spans="1:10" x14ac:dyDescent="0.25">
      <c r="A70" s="45" t="s">
        <v>609</v>
      </c>
      <c r="B70" s="45" t="s">
        <v>1826</v>
      </c>
      <c r="C70" s="45" t="s">
        <v>1827</v>
      </c>
      <c r="D70" s="45" t="s">
        <v>50</v>
      </c>
      <c r="E70" s="45">
        <v>2</v>
      </c>
      <c r="F70" s="45">
        <v>5</v>
      </c>
      <c r="G70" s="168">
        <v>34.1</v>
      </c>
      <c r="H70" s="168">
        <v>34.1</v>
      </c>
      <c r="I70" s="12">
        <f t="shared" si="2"/>
        <v>136</v>
      </c>
      <c r="J70">
        <f t="shared" si="3"/>
        <v>1</v>
      </c>
    </row>
    <row r="71" spans="1:10" x14ac:dyDescent="0.25">
      <c r="A71" s="45" t="s">
        <v>1599</v>
      </c>
      <c r="B71" s="45" t="s">
        <v>1411</v>
      </c>
      <c r="C71" s="45" t="s">
        <v>1000</v>
      </c>
      <c r="D71" s="45" t="s">
        <v>40</v>
      </c>
      <c r="E71" s="45"/>
      <c r="F71" s="45">
        <v>5</v>
      </c>
      <c r="G71" s="168">
        <v>31.8</v>
      </c>
      <c r="H71" s="168">
        <v>31.8</v>
      </c>
      <c r="I71" s="12">
        <f t="shared" si="2"/>
        <v>135</v>
      </c>
      <c r="J71">
        <f t="shared" si="3"/>
        <v>1</v>
      </c>
    </row>
    <row r="72" spans="1:10" x14ac:dyDescent="0.25">
      <c r="A72" s="45" t="s">
        <v>1168</v>
      </c>
      <c r="B72" s="45" t="s">
        <v>991</v>
      </c>
      <c r="C72" s="45" t="s">
        <v>77</v>
      </c>
      <c r="D72" s="45" t="s">
        <v>37</v>
      </c>
      <c r="E72" s="45"/>
      <c r="F72" s="45">
        <v>8</v>
      </c>
      <c r="G72" s="168">
        <v>31.400000000000002</v>
      </c>
      <c r="H72" s="168">
        <v>31.400000000000002</v>
      </c>
      <c r="I72" s="12">
        <f t="shared" si="2"/>
        <v>134</v>
      </c>
      <c r="J72">
        <f t="shared" si="3"/>
        <v>1</v>
      </c>
    </row>
    <row r="73" spans="1:10" x14ac:dyDescent="0.25">
      <c r="A73" s="45" t="s">
        <v>1362</v>
      </c>
      <c r="B73" s="45" t="s">
        <v>1777</v>
      </c>
      <c r="C73" s="45" t="s">
        <v>1379</v>
      </c>
      <c r="D73" s="45" t="s">
        <v>42</v>
      </c>
      <c r="E73" s="45"/>
      <c r="F73" s="45">
        <v>5</v>
      </c>
      <c r="G73" s="168">
        <v>30.5</v>
      </c>
      <c r="H73" s="168">
        <v>30.5</v>
      </c>
      <c r="I73" s="12">
        <f t="shared" si="2"/>
        <v>133</v>
      </c>
      <c r="J73">
        <f t="shared" si="3"/>
        <v>1</v>
      </c>
    </row>
    <row r="74" spans="1:10" x14ac:dyDescent="0.25">
      <c r="A74" s="45" t="s">
        <v>871</v>
      </c>
      <c r="B74" s="45" t="s">
        <v>1939</v>
      </c>
      <c r="C74" s="45" t="s">
        <v>343</v>
      </c>
      <c r="D74" s="45" t="s">
        <v>48</v>
      </c>
      <c r="E74" s="45">
        <v>2</v>
      </c>
      <c r="F74" s="45">
        <v>9</v>
      </c>
      <c r="G74" s="168">
        <v>29.6</v>
      </c>
      <c r="H74" s="168">
        <v>29.6</v>
      </c>
      <c r="I74" s="12">
        <f t="shared" si="2"/>
        <v>132</v>
      </c>
      <c r="J74">
        <f t="shared" si="3"/>
        <v>1</v>
      </c>
    </row>
    <row r="75" spans="1:10" x14ac:dyDescent="0.25">
      <c r="A75" s="45" t="s">
        <v>478</v>
      </c>
      <c r="B75" s="45" t="s">
        <v>1912</v>
      </c>
      <c r="C75" s="45" t="s">
        <v>1913</v>
      </c>
      <c r="D75" s="45" t="s">
        <v>42</v>
      </c>
      <c r="E75" s="45"/>
      <c r="F75" s="45">
        <v>7</v>
      </c>
      <c r="G75" s="168">
        <v>28.200000000000003</v>
      </c>
      <c r="H75" s="168">
        <v>28.200000000000003</v>
      </c>
      <c r="I75" s="12">
        <f t="shared" si="2"/>
        <v>131</v>
      </c>
      <c r="J75">
        <f t="shared" si="3"/>
        <v>1</v>
      </c>
    </row>
    <row r="76" spans="1:10" x14ac:dyDescent="0.25">
      <c r="A76" s="45" t="s">
        <v>1321</v>
      </c>
      <c r="B76" s="45" t="s">
        <v>98</v>
      </c>
      <c r="C76" s="45" t="s">
        <v>2030</v>
      </c>
      <c r="D76" s="45" t="s">
        <v>40</v>
      </c>
      <c r="E76" s="45">
        <v>1</v>
      </c>
      <c r="F76" s="45">
        <v>5</v>
      </c>
      <c r="G76" s="168">
        <v>27.9</v>
      </c>
      <c r="H76" s="168">
        <v>27.9</v>
      </c>
      <c r="I76" s="12">
        <f t="shared" si="2"/>
        <v>130</v>
      </c>
      <c r="J76">
        <f t="shared" si="3"/>
        <v>1</v>
      </c>
    </row>
    <row r="77" spans="1:10" x14ac:dyDescent="0.25">
      <c r="A77" s="45" t="s">
        <v>1517</v>
      </c>
      <c r="B77" s="45" t="s">
        <v>2132</v>
      </c>
      <c r="C77" s="45" t="s">
        <v>314</v>
      </c>
      <c r="D77" s="45" t="s">
        <v>39</v>
      </c>
      <c r="E77" s="45"/>
      <c r="F77" s="45">
        <v>4</v>
      </c>
      <c r="G77" s="168">
        <v>25.1</v>
      </c>
      <c r="H77" s="168">
        <v>25.1</v>
      </c>
      <c r="I77" s="12">
        <f t="shared" si="2"/>
        <v>129</v>
      </c>
      <c r="J77">
        <f t="shared" si="3"/>
        <v>1</v>
      </c>
    </row>
    <row r="78" spans="1:10" x14ac:dyDescent="0.25">
      <c r="A78" s="45" t="s">
        <v>854</v>
      </c>
      <c r="B78" s="45" t="s">
        <v>88</v>
      </c>
      <c r="C78" s="45" t="s">
        <v>1998</v>
      </c>
      <c r="D78" s="45" t="s">
        <v>49</v>
      </c>
      <c r="E78" s="45">
        <v>1</v>
      </c>
      <c r="F78" s="45">
        <v>4</v>
      </c>
      <c r="G78" s="168">
        <v>24.5</v>
      </c>
      <c r="H78" s="168">
        <v>24.5</v>
      </c>
      <c r="I78" s="12">
        <f t="shared" si="2"/>
        <v>128</v>
      </c>
      <c r="J78">
        <f t="shared" si="3"/>
        <v>1</v>
      </c>
    </row>
    <row r="79" spans="1:10" x14ac:dyDescent="0.25">
      <c r="A79" s="45" t="s">
        <v>624</v>
      </c>
      <c r="B79" s="45" t="s">
        <v>1101</v>
      </c>
      <c r="C79" s="45" t="s">
        <v>1627</v>
      </c>
      <c r="D79" s="45" t="s">
        <v>41</v>
      </c>
      <c r="E79" s="45">
        <v>1</v>
      </c>
      <c r="F79" s="45">
        <v>3</v>
      </c>
      <c r="G79" s="168">
        <v>23.4</v>
      </c>
      <c r="H79" s="168">
        <v>23.4</v>
      </c>
      <c r="I79" s="12">
        <f t="shared" si="2"/>
        <v>127</v>
      </c>
      <c r="J79">
        <f t="shared" si="3"/>
        <v>1</v>
      </c>
    </row>
    <row r="80" spans="1:10" x14ac:dyDescent="0.25">
      <c r="A80" s="45" t="s">
        <v>641</v>
      </c>
      <c r="B80" s="45" t="s">
        <v>373</v>
      </c>
      <c r="C80" s="45" t="s">
        <v>331</v>
      </c>
      <c r="D80" s="45" t="s">
        <v>50</v>
      </c>
      <c r="E80" s="45">
        <v>2</v>
      </c>
      <c r="F80" s="45">
        <v>2</v>
      </c>
      <c r="G80" s="168">
        <v>23.3</v>
      </c>
      <c r="H80" s="168">
        <v>23.3</v>
      </c>
      <c r="I80" s="12">
        <f t="shared" si="2"/>
        <v>126</v>
      </c>
      <c r="J80">
        <f t="shared" si="3"/>
        <v>1</v>
      </c>
    </row>
    <row r="81" spans="1:10" x14ac:dyDescent="0.25">
      <c r="A81" s="45" t="s">
        <v>476</v>
      </c>
      <c r="B81" s="45" t="s">
        <v>246</v>
      </c>
      <c r="C81" s="45" t="s">
        <v>1719</v>
      </c>
      <c r="D81" s="45" t="s">
        <v>1797</v>
      </c>
      <c r="E81" s="45"/>
      <c r="F81" s="45">
        <v>2</v>
      </c>
      <c r="G81" s="168">
        <v>22.5</v>
      </c>
      <c r="H81" s="168">
        <v>22.5</v>
      </c>
      <c r="I81" s="12">
        <f t="shared" si="2"/>
        <v>125</v>
      </c>
      <c r="J81">
        <f t="shared" si="3"/>
        <v>1</v>
      </c>
    </row>
    <row r="82" spans="1:10" x14ac:dyDescent="0.25">
      <c r="A82" s="45" t="s">
        <v>807</v>
      </c>
      <c r="B82" s="45" t="s">
        <v>1790</v>
      </c>
      <c r="C82" s="45" t="s">
        <v>303</v>
      </c>
      <c r="D82" s="45" t="s">
        <v>50</v>
      </c>
      <c r="E82" s="45">
        <v>1</v>
      </c>
      <c r="F82" s="45">
        <v>2</v>
      </c>
      <c r="G82" s="168">
        <v>20</v>
      </c>
      <c r="H82" s="168">
        <v>20</v>
      </c>
      <c r="I82" s="12">
        <f t="shared" si="2"/>
        <v>124</v>
      </c>
      <c r="J82">
        <f t="shared" si="3"/>
        <v>1</v>
      </c>
    </row>
    <row r="83" spans="1:10" x14ac:dyDescent="0.25">
      <c r="A83" s="45" t="s">
        <v>720</v>
      </c>
      <c r="B83" s="45" t="s">
        <v>112</v>
      </c>
      <c r="C83" s="45" t="s">
        <v>113</v>
      </c>
      <c r="D83" s="45" t="s">
        <v>48</v>
      </c>
      <c r="E83" s="45">
        <v>1</v>
      </c>
      <c r="F83" s="45">
        <v>2</v>
      </c>
      <c r="G83" s="168">
        <v>17.899999999999999</v>
      </c>
      <c r="H83" s="168">
        <v>17.899999999999999</v>
      </c>
      <c r="I83" s="12">
        <f t="shared" si="2"/>
        <v>123</v>
      </c>
      <c r="J83">
        <f t="shared" si="3"/>
        <v>1</v>
      </c>
    </row>
    <row r="84" spans="1:10" x14ac:dyDescent="0.25">
      <c r="A84" s="45" t="s">
        <v>709</v>
      </c>
      <c r="B84" s="45" t="s">
        <v>1919</v>
      </c>
      <c r="C84" s="45" t="s">
        <v>110</v>
      </c>
      <c r="D84" s="45" t="s">
        <v>49</v>
      </c>
      <c r="E84" s="45">
        <v>2</v>
      </c>
      <c r="F84" s="45">
        <v>2</v>
      </c>
      <c r="G84" s="168">
        <v>17.2</v>
      </c>
      <c r="H84" s="168">
        <v>17.2</v>
      </c>
      <c r="I84" s="12">
        <f t="shared" si="2"/>
        <v>122</v>
      </c>
      <c r="J84">
        <f t="shared" si="3"/>
        <v>1</v>
      </c>
    </row>
    <row r="85" spans="1:10" x14ac:dyDescent="0.25">
      <c r="A85" s="45" t="s">
        <v>574</v>
      </c>
      <c r="B85" s="45" t="s">
        <v>324</v>
      </c>
      <c r="C85" s="45" t="s">
        <v>352</v>
      </c>
      <c r="D85" s="45" t="s">
        <v>43</v>
      </c>
      <c r="E85" s="45"/>
      <c r="F85" s="45">
        <v>5</v>
      </c>
      <c r="G85" s="168">
        <v>17</v>
      </c>
      <c r="H85" s="168">
        <v>17</v>
      </c>
      <c r="I85" s="12">
        <f t="shared" si="2"/>
        <v>121</v>
      </c>
      <c r="J85">
        <f t="shared" si="3"/>
        <v>1</v>
      </c>
    </row>
    <row r="86" spans="1:10" x14ac:dyDescent="0.25">
      <c r="A86" s="45" t="s">
        <v>442</v>
      </c>
      <c r="B86" s="45" t="s">
        <v>98</v>
      </c>
      <c r="C86" s="45" t="s">
        <v>128</v>
      </c>
      <c r="D86" s="45" t="s">
        <v>41</v>
      </c>
      <c r="E86" s="45"/>
      <c r="F86" s="45">
        <v>3</v>
      </c>
      <c r="G86" s="168">
        <v>15.9</v>
      </c>
      <c r="H86" s="168">
        <v>15.9</v>
      </c>
      <c r="I86" s="12">
        <f t="shared" si="2"/>
        <v>120</v>
      </c>
      <c r="J86">
        <f t="shared" si="3"/>
        <v>1</v>
      </c>
    </row>
    <row r="87" spans="1:10" x14ac:dyDescent="0.25">
      <c r="A87" s="45" t="s">
        <v>661</v>
      </c>
      <c r="B87" s="45" t="s">
        <v>1980</v>
      </c>
      <c r="C87" s="45" t="s">
        <v>284</v>
      </c>
      <c r="D87" s="45" t="s">
        <v>48</v>
      </c>
      <c r="E87" s="45"/>
      <c r="F87" s="45">
        <v>4</v>
      </c>
      <c r="G87" s="168">
        <v>13.399999999999999</v>
      </c>
      <c r="H87" s="168">
        <v>13.399999999999999</v>
      </c>
      <c r="I87" s="12">
        <f t="shared" si="2"/>
        <v>119</v>
      </c>
      <c r="J87">
        <f t="shared" si="3"/>
        <v>1</v>
      </c>
    </row>
    <row r="88" spans="1:10" x14ac:dyDescent="0.25">
      <c r="A88" s="45" t="s">
        <v>565</v>
      </c>
      <c r="B88" s="45" t="s">
        <v>341</v>
      </c>
      <c r="C88" s="45" t="s">
        <v>118</v>
      </c>
      <c r="D88" s="45" t="s">
        <v>40</v>
      </c>
      <c r="E88" s="45">
        <v>1</v>
      </c>
      <c r="F88" s="45">
        <v>2</v>
      </c>
      <c r="G88" s="168">
        <v>11.1</v>
      </c>
      <c r="H88" s="168">
        <v>11.1</v>
      </c>
      <c r="I88" s="12">
        <f t="shared" si="2"/>
        <v>118</v>
      </c>
      <c r="J88">
        <f t="shared" si="3"/>
        <v>1</v>
      </c>
    </row>
    <row r="89" spans="1:10" x14ac:dyDescent="0.25">
      <c r="A89" s="45" t="s">
        <v>446</v>
      </c>
      <c r="B89" s="45" t="s">
        <v>153</v>
      </c>
      <c r="C89" s="45" t="s">
        <v>87</v>
      </c>
      <c r="D89" s="45" t="s">
        <v>44</v>
      </c>
      <c r="E89" s="45"/>
      <c r="F89" s="45">
        <v>5</v>
      </c>
      <c r="G89" s="168">
        <v>10.9</v>
      </c>
      <c r="H89" s="168">
        <v>10.9</v>
      </c>
      <c r="I89" s="12">
        <f t="shared" si="2"/>
        <v>117</v>
      </c>
      <c r="J89">
        <f t="shared" si="3"/>
        <v>1</v>
      </c>
    </row>
    <row r="90" spans="1:10" x14ac:dyDescent="0.25">
      <c r="A90" s="45" t="s">
        <v>500</v>
      </c>
      <c r="B90" s="45" t="s">
        <v>194</v>
      </c>
      <c r="C90" s="45" t="s">
        <v>1021</v>
      </c>
      <c r="D90" s="45" t="s">
        <v>39</v>
      </c>
      <c r="E90" s="45"/>
      <c r="F90" s="45">
        <v>3</v>
      </c>
      <c r="G90" s="168">
        <v>10.5</v>
      </c>
      <c r="H90" s="168">
        <v>10.5</v>
      </c>
      <c r="I90" s="12">
        <f t="shared" ref="I90:I153" si="4">IF(H90=H89,I89,IF(H90=0,ROUNDDOWN(20,0),I89-J89))</f>
        <v>116</v>
      </c>
      <c r="J90">
        <f t="shared" ref="J90:J153" si="5">IF(H90&lt;H89,1,IF(H90=H89,J89+1,0))</f>
        <v>1</v>
      </c>
    </row>
    <row r="91" spans="1:10" x14ac:dyDescent="0.25">
      <c r="A91" s="45" t="s">
        <v>879</v>
      </c>
      <c r="B91" s="45" t="s">
        <v>167</v>
      </c>
      <c r="C91" s="45" t="s">
        <v>314</v>
      </c>
      <c r="D91" s="45" t="s">
        <v>39</v>
      </c>
      <c r="E91" s="45"/>
      <c r="F91" s="45">
        <v>4</v>
      </c>
      <c r="G91" s="168">
        <v>10.5</v>
      </c>
      <c r="H91" s="168">
        <v>10.5</v>
      </c>
      <c r="I91" s="12">
        <f t="shared" si="4"/>
        <v>116</v>
      </c>
      <c r="J91">
        <f t="shared" si="5"/>
        <v>2</v>
      </c>
    </row>
    <row r="92" spans="1:10" x14ac:dyDescent="0.25">
      <c r="A92" s="45" t="s">
        <v>1308</v>
      </c>
      <c r="B92" s="45" t="s">
        <v>1374</v>
      </c>
      <c r="C92" s="45" t="s">
        <v>1309</v>
      </c>
      <c r="D92" s="45" t="s">
        <v>39</v>
      </c>
      <c r="E92" s="45"/>
      <c r="F92" s="45">
        <v>3</v>
      </c>
      <c r="G92" s="168">
        <v>6.9</v>
      </c>
      <c r="H92" s="168">
        <v>6.9</v>
      </c>
      <c r="I92" s="12">
        <f t="shared" si="4"/>
        <v>114</v>
      </c>
      <c r="J92">
        <f t="shared" si="5"/>
        <v>1</v>
      </c>
    </row>
    <row r="93" spans="1:10" x14ac:dyDescent="0.25">
      <c r="A93" s="45" t="s">
        <v>439</v>
      </c>
      <c r="B93" s="45" t="s">
        <v>164</v>
      </c>
      <c r="C93" s="45" t="s">
        <v>165</v>
      </c>
      <c r="D93" s="45" t="s">
        <v>40</v>
      </c>
      <c r="E93" s="45"/>
      <c r="F93" s="45">
        <v>1</v>
      </c>
      <c r="G93" s="168">
        <v>3.3</v>
      </c>
      <c r="H93" s="168">
        <v>3.3</v>
      </c>
      <c r="I93" s="12">
        <f t="shared" si="4"/>
        <v>113</v>
      </c>
      <c r="J93">
        <f t="shared" si="5"/>
        <v>1</v>
      </c>
    </row>
    <row r="94" spans="1:10" x14ac:dyDescent="0.25">
      <c r="A94" s="45" t="s">
        <v>760</v>
      </c>
      <c r="B94" s="45" t="s">
        <v>407</v>
      </c>
      <c r="C94" s="45" t="s">
        <v>1704</v>
      </c>
      <c r="D94" s="45" t="s">
        <v>1797</v>
      </c>
      <c r="E94" s="45">
        <v>2</v>
      </c>
      <c r="F94" s="45"/>
      <c r="G94" s="168">
        <v>2.4</v>
      </c>
      <c r="H94" s="168">
        <v>2.4</v>
      </c>
      <c r="I94" s="12">
        <f t="shared" si="4"/>
        <v>112</v>
      </c>
      <c r="J94">
        <f t="shared" si="5"/>
        <v>1</v>
      </c>
    </row>
    <row r="95" spans="1:10" x14ac:dyDescent="0.25">
      <c r="A95" s="45" t="s">
        <v>916</v>
      </c>
      <c r="B95" s="45" t="s">
        <v>98</v>
      </c>
      <c r="C95" s="45" t="s">
        <v>1758</v>
      </c>
      <c r="D95" s="45" t="s">
        <v>39</v>
      </c>
      <c r="E95" s="45"/>
      <c r="F95" s="45">
        <v>1</v>
      </c>
      <c r="G95" s="168">
        <v>1.5</v>
      </c>
      <c r="H95" s="168">
        <v>1.5</v>
      </c>
      <c r="I95" s="12">
        <f t="shared" si="4"/>
        <v>111</v>
      </c>
      <c r="J95">
        <f t="shared" si="5"/>
        <v>1</v>
      </c>
    </row>
    <row r="96" spans="1:10" x14ac:dyDescent="0.25">
      <c r="A96" s="45" t="s">
        <v>1474</v>
      </c>
      <c r="B96" s="45" t="s">
        <v>80</v>
      </c>
      <c r="C96" s="45" t="s">
        <v>1691</v>
      </c>
      <c r="D96" s="45" t="s">
        <v>40</v>
      </c>
      <c r="E96" s="45">
        <v>1</v>
      </c>
      <c r="F96" s="45"/>
      <c r="G96" s="168">
        <v>0.7</v>
      </c>
      <c r="H96" s="168">
        <v>0.7</v>
      </c>
      <c r="I96" s="12">
        <f t="shared" si="4"/>
        <v>110</v>
      </c>
      <c r="J96">
        <f t="shared" si="5"/>
        <v>1</v>
      </c>
    </row>
    <row r="97" spans="9:10" x14ac:dyDescent="0.25">
      <c r="I97" s="12">
        <f t="shared" si="4"/>
        <v>20</v>
      </c>
      <c r="J97">
        <f t="shared" si="5"/>
        <v>1</v>
      </c>
    </row>
    <row r="98" spans="9:10" x14ac:dyDescent="0.25">
      <c r="I98" s="12">
        <f t="shared" si="4"/>
        <v>20</v>
      </c>
      <c r="J98">
        <f t="shared" si="5"/>
        <v>2</v>
      </c>
    </row>
    <row r="99" spans="9:10" x14ac:dyDescent="0.25">
      <c r="I99" s="12">
        <f t="shared" si="4"/>
        <v>20</v>
      </c>
      <c r="J99">
        <f t="shared" si="5"/>
        <v>3</v>
      </c>
    </row>
    <row r="100" spans="9:10" x14ac:dyDescent="0.25">
      <c r="I100" s="12">
        <f t="shared" si="4"/>
        <v>20</v>
      </c>
      <c r="J100">
        <f t="shared" si="5"/>
        <v>4</v>
      </c>
    </row>
    <row r="101" spans="9:10" x14ac:dyDescent="0.25">
      <c r="I101" s="12">
        <f t="shared" si="4"/>
        <v>20</v>
      </c>
      <c r="J101">
        <f t="shared" si="5"/>
        <v>5</v>
      </c>
    </row>
    <row r="102" spans="9:10" x14ac:dyDescent="0.25">
      <c r="I102" s="12">
        <f t="shared" si="4"/>
        <v>20</v>
      </c>
      <c r="J102">
        <f t="shared" si="5"/>
        <v>6</v>
      </c>
    </row>
    <row r="103" spans="9:10" x14ac:dyDescent="0.25">
      <c r="I103" s="12">
        <f t="shared" si="4"/>
        <v>20</v>
      </c>
      <c r="J103">
        <f t="shared" si="5"/>
        <v>7</v>
      </c>
    </row>
    <row r="104" spans="9:10" x14ac:dyDescent="0.25">
      <c r="I104" s="12">
        <f t="shared" si="4"/>
        <v>20</v>
      </c>
      <c r="J104">
        <f t="shared" si="5"/>
        <v>8</v>
      </c>
    </row>
    <row r="105" spans="9:10" x14ac:dyDescent="0.25">
      <c r="I105" s="12">
        <f t="shared" si="4"/>
        <v>20</v>
      </c>
      <c r="J105">
        <f t="shared" si="5"/>
        <v>9</v>
      </c>
    </row>
    <row r="106" spans="9:10" x14ac:dyDescent="0.25">
      <c r="I106" s="12">
        <f t="shared" si="4"/>
        <v>20</v>
      </c>
      <c r="J106">
        <f t="shared" si="5"/>
        <v>10</v>
      </c>
    </row>
    <row r="107" spans="9:10" x14ac:dyDescent="0.25">
      <c r="I107" s="12">
        <f t="shared" si="4"/>
        <v>20</v>
      </c>
      <c r="J107">
        <f t="shared" si="5"/>
        <v>11</v>
      </c>
    </row>
    <row r="108" spans="9:10" x14ac:dyDescent="0.25">
      <c r="I108" s="12">
        <f t="shared" si="4"/>
        <v>20</v>
      </c>
      <c r="J108">
        <f t="shared" si="5"/>
        <v>12</v>
      </c>
    </row>
    <row r="109" spans="9:10" x14ac:dyDescent="0.25">
      <c r="I109" s="12">
        <f t="shared" si="4"/>
        <v>20</v>
      </c>
      <c r="J109">
        <f t="shared" si="5"/>
        <v>13</v>
      </c>
    </row>
    <row r="110" spans="9:10" x14ac:dyDescent="0.25">
      <c r="I110" s="12">
        <f t="shared" si="4"/>
        <v>20</v>
      </c>
      <c r="J110">
        <f t="shared" si="5"/>
        <v>14</v>
      </c>
    </row>
    <row r="111" spans="9:10" x14ac:dyDescent="0.25">
      <c r="I111" s="12">
        <f t="shared" si="4"/>
        <v>20</v>
      </c>
      <c r="J111">
        <f t="shared" si="5"/>
        <v>15</v>
      </c>
    </row>
    <row r="112" spans="9:10" x14ac:dyDescent="0.25">
      <c r="I112" s="12">
        <f t="shared" si="4"/>
        <v>20</v>
      </c>
      <c r="J112">
        <f t="shared" si="5"/>
        <v>16</v>
      </c>
    </row>
    <row r="113" spans="9:10" x14ac:dyDescent="0.25">
      <c r="I113" s="12">
        <f t="shared" si="4"/>
        <v>20</v>
      </c>
      <c r="J113">
        <f t="shared" si="5"/>
        <v>17</v>
      </c>
    </row>
    <row r="114" spans="9:10" x14ac:dyDescent="0.25">
      <c r="I114" s="12">
        <f t="shared" si="4"/>
        <v>20</v>
      </c>
      <c r="J114">
        <f t="shared" si="5"/>
        <v>18</v>
      </c>
    </row>
    <row r="115" spans="9:10" x14ac:dyDescent="0.25">
      <c r="I115" s="12">
        <f t="shared" si="4"/>
        <v>20</v>
      </c>
      <c r="J115">
        <f t="shared" si="5"/>
        <v>19</v>
      </c>
    </row>
    <row r="116" spans="9:10" x14ac:dyDescent="0.25">
      <c r="I116" s="12">
        <f t="shared" si="4"/>
        <v>20</v>
      </c>
      <c r="J116">
        <f t="shared" si="5"/>
        <v>20</v>
      </c>
    </row>
    <row r="117" spans="9:10" x14ac:dyDescent="0.25">
      <c r="I117" s="12">
        <f t="shared" si="4"/>
        <v>20</v>
      </c>
      <c r="J117">
        <f t="shared" si="5"/>
        <v>21</v>
      </c>
    </row>
    <row r="118" spans="9:10" x14ac:dyDescent="0.25">
      <c r="I118" s="12">
        <f t="shared" si="4"/>
        <v>20</v>
      </c>
      <c r="J118">
        <f t="shared" si="5"/>
        <v>22</v>
      </c>
    </row>
    <row r="119" spans="9:10" x14ac:dyDescent="0.25">
      <c r="I119" s="12">
        <f t="shared" si="4"/>
        <v>20</v>
      </c>
      <c r="J119">
        <f t="shared" si="5"/>
        <v>23</v>
      </c>
    </row>
    <row r="120" spans="9:10" x14ac:dyDescent="0.25">
      <c r="I120" s="12">
        <f t="shared" si="4"/>
        <v>20</v>
      </c>
      <c r="J120">
        <f t="shared" si="5"/>
        <v>24</v>
      </c>
    </row>
    <row r="121" spans="9:10" x14ac:dyDescent="0.25">
      <c r="I121" s="12">
        <f t="shared" si="4"/>
        <v>20</v>
      </c>
      <c r="J121">
        <f t="shared" si="5"/>
        <v>25</v>
      </c>
    </row>
    <row r="122" spans="9:10" x14ac:dyDescent="0.25">
      <c r="I122" s="12">
        <f t="shared" si="4"/>
        <v>20</v>
      </c>
      <c r="J122">
        <f t="shared" si="5"/>
        <v>26</v>
      </c>
    </row>
    <row r="123" spans="9:10" x14ac:dyDescent="0.25">
      <c r="I123" s="12">
        <f t="shared" si="4"/>
        <v>20</v>
      </c>
      <c r="J123">
        <f t="shared" si="5"/>
        <v>27</v>
      </c>
    </row>
    <row r="124" spans="9:10" x14ac:dyDescent="0.25">
      <c r="I124" s="12">
        <f t="shared" si="4"/>
        <v>20</v>
      </c>
      <c r="J124">
        <f t="shared" si="5"/>
        <v>28</v>
      </c>
    </row>
    <row r="125" spans="9:10" x14ac:dyDescent="0.25">
      <c r="I125" s="12">
        <f t="shared" si="4"/>
        <v>20</v>
      </c>
      <c r="J125">
        <f t="shared" si="5"/>
        <v>29</v>
      </c>
    </row>
    <row r="126" spans="9:10" x14ac:dyDescent="0.25">
      <c r="I126" s="12">
        <f t="shared" si="4"/>
        <v>20</v>
      </c>
      <c r="J126">
        <f t="shared" si="5"/>
        <v>30</v>
      </c>
    </row>
    <row r="127" spans="9:10" x14ac:dyDescent="0.25">
      <c r="I127" s="12">
        <f t="shared" si="4"/>
        <v>20</v>
      </c>
      <c r="J127">
        <f t="shared" si="5"/>
        <v>31</v>
      </c>
    </row>
    <row r="128" spans="9:10" x14ac:dyDescent="0.25">
      <c r="I128" s="12">
        <f t="shared" si="4"/>
        <v>20</v>
      </c>
      <c r="J128">
        <f t="shared" si="5"/>
        <v>32</v>
      </c>
    </row>
    <row r="129" spans="9:10" x14ac:dyDescent="0.25">
      <c r="I129" s="12">
        <f t="shared" si="4"/>
        <v>20</v>
      </c>
      <c r="J129">
        <f t="shared" si="5"/>
        <v>33</v>
      </c>
    </row>
    <row r="130" spans="9:10" x14ac:dyDescent="0.25">
      <c r="I130" s="12">
        <f t="shared" si="4"/>
        <v>20</v>
      </c>
      <c r="J130">
        <f t="shared" si="5"/>
        <v>34</v>
      </c>
    </row>
    <row r="131" spans="9:10" x14ac:dyDescent="0.25">
      <c r="I131" s="12">
        <f t="shared" si="4"/>
        <v>20</v>
      </c>
      <c r="J131">
        <f t="shared" si="5"/>
        <v>35</v>
      </c>
    </row>
    <row r="132" spans="9:10" x14ac:dyDescent="0.25">
      <c r="I132" s="12">
        <f t="shared" si="4"/>
        <v>20</v>
      </c>
      <c r="J132">
        <f t="shared" si="5"/>
        <v>36</v>
      </c>
    </row>
    <row r="133" spans="9:10" x14ac:dyDescent="0.25">
      <c r="I133" s="12">
        <f t="shared" si="4"/>
        <v>20</v>
      </c>
      <c r="J133">
        <f t="shared" si="5"/>
        <v>37</v>
      </c>
    </row>
    <row r="134" spans="9:10" x14ac:dyDescent="0.25">
      <c r="I134" s="12">
        <f t="shared" si="4"/>
        <v>20</v>
      </c>
      <c r="J134">
        <f t="shared" si="5"/>
        <v>38</v>
      </c>
    </row>
    <row r="135" spans="9:10" x14ac:dyDescent="0.25">
      <c r="I135" s="12">
        <f t="shared" si="4"/>
        <v>20</v>
      </c>
      <c r="J135">
        <f t="shared" si="5"/>
        <v>39</v>
      </c>
    </row>
    <row r="136" spans="9:10" x14ac:dyDescent="0.25">
      <c r="I136" s="12">
        <f t="shared" si="4"/>
        <v>20</v>
      </c>
      <c r="J136">
        <f t="shared" si="5"/>
        <v>40</v>
      </c>
    </row>
    <row r="137" spans="9:10" x14ac:dyDescent="0.25">
      <c r="I137" s="12">
        <f t="shared" si="4"/>
        <v>20</v>
      </c>
      <c r="J137">
        <f t="shared" si="5"/>
        <v>41</v>
      </c>
    </row>
    <row r="138" spans="9:10" x14ac:dyDescent="0.25">
      <c r="I138" s="12">
        <f t="shared" si="4"/>
        <v>20</v>
      </c>
      <c r="J138">
        <f t="shared" si="5"/>
        <v>42</v>
      </c>
    </row>
    <row r="139" spans="9:10" x14ac:dyDescent="0.25">
      <c r="I139" s="12">
        <f t="shared" si="4"/>
        <v>20</v>
      </c>
      <c r="J139">
        <f t="shared" si="5"/>
        <v>43</v>
      </c>
    </row>
    <row r="140" spans="9:10" x14ac:dyDescent="0.25">
      <c r="I140" s="12">
        <f t="shared" si="4"/>
        <v>20</v>
      </c>
      <c r="J140">
        <f t="shared" si="5"/>
        <v>44</v>
      </c>
    </row>
    <row r="141" spans="9:10" x14ac:dyDescent="0.25">
      <c r="I141" s="12">
        <f t="shared" si="4"/>
        <v>20</v>
      </c>
      <c r="J141">
        <f t="shared" si="5"/>
        <v>45</v>
      </c>
    </row>
    <row r="142" spans="9:10" x14ac:dyDescent="0.25">
      <c r="I142" s="12">
        <f t="shared" si="4"/>
        <v>20</v>
      </c>
      <c r="J142">
        <f t="shared" si="5"/>
        <v>46</v>
      </c>
    </row>
    <row r="143" spans="9:10" x14ac:dyDescent="0.25">
      <c r="I143" s="12">
        <f t="shared" si="4"/>
        <v>20</v>
      </c>
      <c r="J143">
        <f t="shared" si="5"/>
        <v>47</v>
      </c>
    </row>
    <row r="144" spans="9:10" x14ac:dyDescent="0.25">
      <c r="I144" s="12">
        <f t="shared" si="4"/>
        <v>20</v>
      </c>
      <c r="J144">
        <f t="shared" si="5"/>
        <v>48</v>
      </c>
    </row>
    <row r="145" spans="9:10" x14ac:dyDescent="0.25">
      <c r="I145" s="12">
        <f t="shared" si="4"/>
        <v>20</v>
      </c>
      <c r="J145">
        <f t="shared" si="5"/>
        <v>49</v>
      </c>
    </row>
    <row r="146" spans="9:10" x14ac:dyDescent="0.25">
      <c r="I146" s="12">
        <f t="shared" si="4"/>
        <v>20</v>
      </c>
      <c r="J146">
        <f t="shared" si="5"/>
        <v>50</v>
      </c>
    </row>
    <row r="147" spans="9:10" x14ac:dyDescent="0.25">
      <c r="I147" s="12">
        <f t="shared" si="4"/>
        <v>20</v>
      </c>
      <c r="J147">
        <f t="shared" si="5"/>
        <v>51</v>
      </c>
    </row>
    <row r="148" spans="9:10" x14ac:dyDescent="0.25">
      <c r="I148" s="12">
        <f t="shared" si="4"/>
        <v>20</v>
      </c>
      <c r="J148">
        <f t="shared" si="5"/>
        <v>52</v>
      </c>
    </row>
    <row r="149" spans="9:10" x14ac:dyDescent="0.25">
      <c r="I149" s="12">
        <f t="shared" si="4"/>
        <v>20</v>
      </c>
      <c r="J149">
        <f t="shared" si="5"/>
        <v>53</v>
      </c>
    </row>
    <row r="150" spans="9:10" x14ac:dyDescent="0.25">
      <c r="I150" s="12">
        <f t="shared" si="4"/>
        <v>20</v>
      </c>
      <c r="J150">
        <f t="shared" si="5"/>
        <v>54</v>
      </c>
    </row>
    <row r="151" spans="9:10" x14ac:dyDescent="0.25">
      <c r="I151" s="12">
        <f t="shared" si="4"/>
        <v>20</v>
      </c>
      <c r="J151">
        <f t="shared" si="5"/>
        <v>55</v>
      </c>
    </row>
    <row r="152" spans="9:10" x14ac:dyDescent="0.25">
      <c r="I152" s="12">
        <f t="shared" si="4"/>
        <v>20</v>
      </c>
      <c r="J152">
        <f t="shared" si="5"/>
        <v>56</v>
      </c>
    </row>
    <row r="153" spans="9:10" x14ac:dyDescent="0.25">
      <c r="I153" s="12">
        <f t="shared" si="4"/>
        <v>20</v>
      </c>
      <c r="J153">
        <f t="shared" si="5"/>
        <v>57</v>
      </c>
    </row>
    <row r="154" spans="9:10" x14ac:dyDescent="0.25">
      <c r="I154" s="12">
        <f t="shared" ref="I154:I217" si="6">IF(H154=H153,I153,IF(H154=0,ROUNDDOWN(20,0),I153-J153))</f>
        <v>20</v>
      </c>
      <c r="J154">
        <f t="shared" ref="J154:J217" si="7">IF(H154&lt;H153,1,IF(H154=H153,J153+1,0))</f>
        <v>58</v>
      </c>
    </row>
    <row r="155" spans="9:10" x14ac:dyDescent="0.25">
      <c r="I155" s="12">
        <f t="shared" si="6"/>
        <v>20</v>
      </c>
      <c r="J155">
        <f t="shared" si="7"/>
        <v>59</v>
      </c>
    </row>
    <row r="156" spans="9:10" x14ac:dyDescent="0.25">
      <c r="I156" s="12">
        <f t="shared" si="6"/>
        <v>20</v>
      </c>
      <c r="J156">
        <f t="shared" si="7"/>
        <v>60</v>
      </c>
    </row>
    <row r="157" spans="9:10" x14ac:dyDescent="0.25">
      <c r="I157" s="12">
        <f t="shared" si="6"/>
        <v>20</v>
      </c>
      <c r="J157">
        <f t="shared" si="7"/>
        <v>61</v>
      </c>
    </row>
    <row r="158" spans="9:10" x14ac:dyDescent="0.25">
      <c r="I158" s="12">
        <f t="shared" si="6"/>
        <v>20</v>
      </c>
      <c r="J158">
        <f t="shared" si="7"/>
        <v>62</v>
      </c>
    </row>
    <row r="159" spans="9:10" x14ac:dyDescent="0.25">
      <c r="I159" s="12">
        <f t="shared" si="6"/>
        <v>20</v>
      </c>
      <c r="J159">
        <f t="shared" si="7"/>
        <v>63</v>
      </c>
    </row>
    <row r="160" spans="9:10" x14ac:dyDescent="0.25">
      <c r="I160" s="12">
        <f t="shared" si="6"/>
        <v>20</v>
      </c>
      <c r="J160">
        <f t="shared" si="7"/>
        <v>64</v>
      </c>
    </row>
    <row r="161" spans="9:10" x14ac:dyDescent="0.25">
      <c r="I161" s="12">
        <f t="shared" si="6"/>
        <v>20</v>
      </c>
      <c r="J161">
        <f t="shared" si="7"/>
        <v>65</v>
      </c>
    </row>
    <row r="162" spans="9:10" x14ac:dyDescent="0.25">
      <c r="I162" s="12">
        <f t="shared" si="6"/>
        <v>20</v>
      </c>
      <c r="J162">
        <f t="shared" si="7"/>
        <v>66</v>
      </c>
    </row>
    <row r="163" spans="9:10" x14ac:dyDescent="0.25">
      <c r="I163" s="12">
        <f t="shared" si="6"/>
        <v>20</v>
      </c>
      <c r="J163">
        <f t="shared" si="7"/>
        <v>67</v>
      </c>
    </row>
    <row r="164" spans="9:10" x14ac:dyDescent="0.25">
      <c r="I164" s="12">
        <f t="shared" si="6"/>
        <v>20</v>
      </c>
      <c r="J164">
        <f t="shared" si="7"/>
        <v>68</v>
      </c>
    </row>
    <row r="165" spans="9:10" x14ac:dyDescent="0.25">
      <c r="I165" s="12">
        <f t="shared" si="6"/>
        <v>20</v>
      </c>
      <c r="J165">
        <f t="shared" si="7"/>
        <v>69</v>
      </c>
    </row>
    <row r="166" spans="9:10" x14ac:dyDescent="0.25">
      <c r="I166" s="12">
        <f t="shared" si="6"/>
        <v>20</v>
      </c>
      <c r="J166">
        <f t="shared" si="7"/>
        <v>70</v>
      </c>
    </row>
    <row r="167" spans="9:10" x14ac:dyDescent="0.25">
      <c r="I167" s="12">
        <f t="shared" si="6"/>
        <v>20</v>
      </c>
      <c r="J167">
        <f t="shared" si="7"/>
        <v>71</v>
      </c>
    </row>
    <row r="168" spans="9:10" x14ac:dyDescent="0.25">
      <c r="I168" s="12">
        <f t="shared" si="6"/>
        <v>20</v>
      </c>
      <c r="J168">
        <f t="shared" si="7"/>
        <v>72</v>
      </c>
    </row>
    <row r="169" spans="9:10" x14ac:dyDescent="0.25">
      <c r="I169" s="12">
        <f t="shared" si="6"/>
        <v>20</v>
      </c>
      <c r="J169">
        <f t="shared" si="7"/>
        <v>73</v>
      </c>
    </row>
    <row r="170" spans="9:10" x14ac:dyDescent="0.25">
      <c r="I170" s="12">
        <f t="shared" si="6"/>
        <v>20</v>
      </c>
      <c r="J170">
        <f t="shared" si="7"/>
        <v>74</v>
      </c>
    </row>
    <row r="171" spans="9:10" x14ac:dyDescent="0.25">
      <c r="I171" s="12">
        <f t="shared" si="6"/>
        <v>20</v>
      </c>
      <c r="J171">
        <f t="shared" si="7"/>
        <v>75</v>
      </c>
    </row>
    <row r="172" spans="9:10" x14ac:dyDescent="0.25">
      <c r="I172" s="12">
        <f t="shared" si="6"/>
        <v>20</v>
      </c>
      <c r="J172">
        <f t="shared" si="7"/>
        <v>76</v>
      </c>
    </row>
    <row r="173" spans="9:10" x14ac:dyDescent="0.25">
      <c r="I173" s="12">
        <f t="shared" si="6"/>
        <v>20</v>
      </c>
      <c r="J173">
        <f t="shared" si="7"/>
        <v>77</v>
      </c>
    </row>
    <row r="174" spans="9:10" x14ac:dyDescent="0.25">
      <c r="I174" s="12">
        <f t="shared" si="6"/>
        <v>20</v>
      </c>
      <c r="J174">
        <f t="shared" si="7"/>
        <v>78</v>
      </c>
    </row>
    <row r="175" spans="9:10" x14ac:dyDescent="0.25">
      <c r="I175" s="12">
        <f t="shared" si="6"/>
        <v>20</v>
      </c>
      <c r="J175">
        <f t="shared" si="7"/>
        <v>79</v>
      </c>
    </row>
    <row r="176" spans="9:10" x14ac:dyDescent="0.25">
      <c r="I176" s="12">
        <f t="shared" si="6"/>
        <v>20</v>
      </c>
      <c r="J176">
        <f t="shared" si="7"/>
        <v>80</v>
      </c>
    </row>
    <row r="177" spans="9:10" x14ac:dyDescent="0.25">
      <c r="I177" s="12">
        <f t="shared" si="6"/>
        <v>20</v>
      </c>
      <c r="J177">
        <f t="shared" si="7"/>
        <v>81</v>
      </c>
    </row>
    <row r="178" spans="9:10" x14ac:dyDescent="0.25">
      <c r="I178" s="12">
        <f t="shared" si="6"/>
        <v>20</v>
      </c>
      <c r="J178">
        <f t="shared" si="7"/>
        <v>82</v>
      </c>
    </row>
    <row r="179" spans="9:10" x14ac:dyDescent="0.25">
      <c r="I179" s="12">
        <f t="shared" si="6"/>
        <v>20</v>
      </c>
      <c r="J179">
        <f t="shared" si="7"/>
        <v>83</v>
      </c>
    </row>
    <row r="180" spans="9:10" x14ac:dyDescent="0.25">
      <c r="I180" s="12">
        <f t="shared" si="6"/>
        <v>20</v>
      </c>
      <c r="J180">
        <f t="shared" si="7"/>
        <v>84</v>
      </c>
    </row>
    <row r="181" spans="9:10" x14ac:dyDescent="0.25">
      <c r="I181" s="12">
        <f t="shared" si="6"/>
        <v>20</v>
      </c>
      <c r="J181">
        <f t="shared" si="7"/>
        <v>85</v>
      </c>
    </row>
    <row r="182" spans="9:10" x14ac:dyDescent="0.25">
      <c r="I182" s="12">
        <f t="shared" si="6"/>
        <v>20</v>
      </c>
      <c r="J182">
        <f t="shared" si="7"/>
        <v>86</v>
      </c>
    </row>
    <row r="183" spans="9:10" x14ac:dyDescent="0.25">
      <c r="I183" s="12">
        <f t="shared" si="6"/>
        <v>20</v>
      </c>
      <c r="J183">
        <f t="shared" si="7"/>
        <v>87</v>
      </c>
    </row>
    <row r="184" spans="9:10" x14ac:dyDescent="0.25">
      <c r="I184" s="12">
        <f t="shared" si="6"/>
        <v>20</v>
      </c>
      <c r="J184">
        <f t="shared" si="7"/>
        <v>88</v>
      </c>
    </row>
    <row r="185" spans="9:10" x14ac:dyDescent="0.25">
      <c r="I185" s="12">
        <f t="shared" si="6"/>
        <v>20</v>
      </c>
      <c r="J185">
        <f t="shared" si="7"/>
        <v>89</v>
      </c>
    </row>
    <row r="186" spans="9:10" x14ac:dyDescent="0.25">
      <c r="I186" s="12">
        <f t="shared" si="6"/>
        <v>20</v>
      </c>
      <c r="J186">
        <f t="shared" si="7"/>
        <v>90</v>
      </c>
    </row>
    <row r="187" spans="9:10" x14ac:dyDescent="0.25">
      <c r="I187" s="12">
        <f t="shared" si="6"/>
        <v>20</v>
      </c>
      <c r="J187">
        <f t="shared" si="7"/>
        <v>91</v>
      </c>
    </row>
    <row r="188" spans="9:10" x14ac:dyDescent="0.25">
      <c r="I188" s="12">
        <f t="shared" si="6"/>
        <v>20</v>
      </c>
      <c r="J188">
        <f t="shared" si="7"/>
        <v>92</v>
      </c>
    </row>
    <row r="189" spans="9:10" x14ac:dyDescent="0.25">
      <c r="I189" s="12">
        <f t="shared" si="6"/>
        <v>20</v>
      </c>
      <c r="J189">
        <f t="shared" si="7"/>
        <v>93</v>
      </c>
    </row>
    <row r="190" spans="9:10" x14ac:dyDescent="0.25">
      <c r="I190" s="12">
        <f t="shared" si="6"/>
        <v>20</v>
      </c>
      <c r="J190">
        <f t="shared" si="7"/>
        <v>94</v>
      </c>
    </row>
    <row r="191" spans="9:10" x14ac:dyDescent="0.25">
      <c r="I191" s="12">
        <f t="shared" si="6"/>
        <v>20</v>
      </c>
      <c r="J191">
        <f t="shared" si="7"/>
        <v>95</v>
      </c>
    </row>
    <row r="192" spans="9:10" x14ac:dyDescent="0.25">
      <c r="I192" s="12">
        <f t="shared" si="6"/>
        <v>20</v>
      </c>
      <c r="J192">
        <f t="shared" si="7"/>
        <v>96</v>
      </c>
    </row>
    <row r="193" spans="9:10" x14ac:dyDescent="0.25">
      <c r="I193" s="12">
        <f t="shared" si="6"/>
        <v>20</v>
      </c>
      <c r="J193">
        <f t="shared" si="7"/>
        <v>97</v>
      </c>
    </row>
    <row r="194" spans="9:10" x14ac:dyDescent="0.25">
      <c r="I194" s="12">
        <f t="shared" si="6"/>
        <v>20</v>
      </c>
      <c r="J194">
        <f t="shared" si="7"/>
        <v>98</v>
      </c>
    </row>
    <row r="195" spans="9:10" x14ac:dyDescent="0.25">
      <c r="I195" s="12">
        <f t="shared" si="6"/>
        <v>20</v>
      </c>
      <c r="J195">
        <f t="shared" si="7"/>
        <v>99</v>
      </c>
    </row>
    <row r="196" spans="9:10" x14ac:dyDescent="0.25">
      <c r="I196" s="12">
        <f t="shared" si="6"/>
        <v>20</v>
      </c>
      <c r="J196">
        <f t="shared" si="7"/>
        <v>100</v>
      </c>
    </row>
    <row r="197" spans="9:10" x14ac:dyDescent="0.25">
      <c r="I197" s="12">
        <f t="shared" si="6"/>
        <v>20</v>
      </c>
      <c r="J197">
        <f t="shared" si="7"/>
        <v>101</v>
      </c>
    </row>
    <row r="198" spans="9:10" x14ac:dyDescent="0.25">
      <c r="I198" s="12">
        <f t="shared" si="6"/>
        <v>20</v>
      </c>
      <c r="J198">
        <f t="shared" si="7"/>
        <v>102</v>
      </c>
    </row>
    <row r="199" spans="9:10" x14ac:dyDescent="0.25">
      <c r="I199" s="12">
        <f t="shared" si="6"/>
        <v>20</v>
      </c>
      <c r="J199">
        <f t="shared" si="7"/>
        <v>103</v>
      </c>
    </row>
    <row r="200" spans="9:10" x14ac:dyDescent="0.25">
      <c r="I200" s="12">
        <f t="shared" si="6"/>
        <v>20</v>
      </c>
      <c r="J200">
        <f t="shared" si="7"/>
        <v>104</v>
      </c>
    </row>
    <row r="201" spans="9:10" x14ac:dyDescent="0.25">
      <c r="I201" s="12">
        <f t="shared" si="6"/>
        <v>20</v>
      </c>
      <c r="J201">
        <f t="shared" si="7"/>
        <v>105</v>
      </c>
    </row>
    <row r="202" spans="9:10" x14ac:dyDescent="0.25">
      <c r="I202" s="12">
        <f t="shared" si="6"/>
        <v>20</v>
      </c>
      <c r="J202">
        <f t="shared" si="7"/>
        <v>106</v>
      </c>
    </row>
    <row r="203" spans="9:10" x14ac:dyDescent="0.25">
      <c r="I203" s="12">
        <f t="shared" si="6"/>
        <v>20</v>
      </c>
      <c r="J203">
        <f t="shared" si="7"/>
        <v>107</v>
      </c>
    </row>
    <row r="204" spans="9:10" x14ac:dyDescent="0.25">
      <c r="I204" s="12">
        <f t="shared" si="6"/>
        <v>20</v>
      </c>
      <c r="J204">
        <f t="shared" si="7"/>
        <v>108</v>
      </c>
    </row>
    <row r="205" spans="9:10" x14ac:dyDescent="0.25">
      <c r="I205" s="12">
        <f t="shared" si="6"/>
        <v>20</v>
      </c>
      <c r="J205">
        <f t="shared" si="7"/>
        <v>109</v>
      </c>
    </row>
    <row r="206" spans="9:10" x14ac:dyDescent="0.25">
      <c r="I206" s="12">
        <f t="shared" si="6"/>
        <v>20</v>
      </c>
      <c r="J206">
        <f t="shared" si="7"/>
        <v>110</v>
      </c>
    </row>
    <row r="207" spans="9:10" x14ac:dyDescent="0.25">
      <c r="I207" s="12">
        <f t="shared" si="6"/>
        <v>20</v>
      </c>
      <c r="J207">
        <f t="shared" si="7"/>
        <v>111</v>
      </c>
    </row>
    <row r="208" spans="9:10" x14ac:dyDescent="0.25">
      <c r="I208" s="12">
        <f t="shared" si="6"/>
        <v>20</v>
      </c>
      <c r="J208">
        <f t="shared" si="7"/>
        <v>112</v>
      </c>
    </row>
    <row r="209" spans="9:10" x14ac:dyDescent="0.25">
      <c r="I209" s="12">
        <f t="shared" si="6"/>
        <v>20</v>
      </c>
      <c r="J209">
        <f t="shared" si="7"/>
        <v>113</v>
      </c>
    </row>
    <row r="210" spans="9:10" x14ac:dyDescent="0.25">
      <c r="I210" s="12">
        <f t="shared" si="6"/>
        <v>20</v>
      </c>
      <c r="J210">
        <f t="shared" si="7"/>
        <v>114</v>
      </c>
    </row>
    <row r="211" spans="9:10" x14ac:dyDescent="0.25">
      <c r="I211" s="12">
        <f t="shared" si="6"/>
        <v>20</v>
      </c>
      <c r="J211">
        <f t="shared" si="7"/>
        <v>115</v>
      </c>
    </row>
    <row r="212" spans="9:10" x14ac:dyDescent="0.25">
      <c r="I212" s="12">
        <f t="shared" si="6"/>
        <v>20</v>
      </c>
      <c r="J212">
        <f t="shared" si="7"/>
        <v>116</v>
      </c>
    </row>
    <row r="213" spans="9:10" x14ac:dyDescent="0.25">
      <c r="I213" s="12">
        <f t="shared" si="6"/>
        <v>20</v>
      </c>
      <c r="J213">
        <f t="shared" si="7"/>
        <v>117</v>
      </c>
    </row>
    <row r="214" spans="9:10" x14ac:dyDescent="0.25">
      <c r="I214" s="12">
        <f t="shared" si="6"/>
        <v>20</v>
      </c>
      <c r="J214">
        <f t="shared" si="7"/>
        <v>118</v>
      </c>
    </row>
    <row r="215" spans="9:10" x14ac:dyDescent="0.25">
      <c r="I215" s="12">
        <f t="shared" si="6"/>
        <v>20</v>
      </c>
      <c r="J215">
        <f t="shared" si="7"/>
        <v>119</v>
      </c>
    </row>
    <row r="216" spans="9:10" x14ac:dyDescent="0.25">
      <c r="I216" s="12">
        <f t="shared" si="6"/>
        <v>20</v>
      </c>
      <c r="J216">
        <f t="shared" si="7"/>
        <v>120</v>
      </c>
    </row>
    <row r="217" spans="9:10" x14ac:dyDescent="0.25">
      <c r="I217" s="12">
        <f t="shared" si="6"/>
        <v>20</v>
      </c>
      <c r="J217">
        <f t="shared" si="7"/>
        <v>121</v>
      </c>
    </row>
    <row r="218" spans="9:10" x14ac:dyDescent="0.25">
      <c r="I218" s="12">
        <f t="shared" ref="I218:I267" si="8">IF(H218=H217,I217,IF(H218=0,ROUNDDOWN(20,0),I217-J217))</f>
        <v>20</v>
      </c>
      <c r="J218">
        <f t="shared" ref="J218:J267" si="9">IF(H218&lt;H217,1,IF(H218=H217,J217+1,0))</f>
        <v>122</v>
      </c>
    </row>
    <row r="219" spans="9:10" x14ac:dyDescent="0.25">
      <c r="I219" s="12">
        <f t="shared" si="8"/>
        <v>20</v>
      </c>
      <c r="J219">
        <f t="shared" si="9"/>
        <v>123</v>
      </c>
    </row>
    <row r="220" spans="9:10" x14ac:dyDescent="0.25">
      <c r="I220" s="12">
        <f t="shared" si="8"/>
        <v>20</v>
      </c>
      <c r="J220">
        <f t="shared" si="9"/>
        <v>124</v>
      </c>
    </row>
    <row r="221" spans="9:10" x14ac:dyDescent="0.25">
      <c r="I221" s="12">
        <f t="shared" si="8"/>
        <v>20</v>
      </c>
      <c r="J221">
        <f t="shared" si="9"/>
        <v>125</v>
      </c>
    </row>
    <row r="222" spans="9:10" x14ac:dyDescent="0.25">
      <c r="I222" s="12">
        <f t="shared" si="8"/>
        <v>20</v>
      </c>
      <c r="J222">
        <f t="shared" si="9"/>
        <v>126</v>
      </c>
    </row>
    <row r="223" spans="9:10" x14ac:dyDescent="0.25">
      <c r="I223" s="12">
        <f t="shared" si="8"/>
        <v>20</v>
      </c>
      <c r="J223">
        <f t="shared" si="9"/>
        <v>127</v>
      </c>
    </row>
    <row r="224" spans="9:10" x14ac:dyDescent="0.25">
      <c r="I224" s="12">
        <f t="shared" si="8"/>
        <v>20</v>
      </c>
      <c r="J224">
        <f t="shared" si="9"/>
        <v>128</v>
      </c>
    </row>
    <row r="225" spans="9:10" x14ac:dyDescent="0.25">
      <c r="I225" s="12">
        <f t="shared" si="8"/>
        <v>20</v>
      </c>
      <c r="J225">
        <f t="shared" si="9"/>
        <v>129</v>
      </c>
    </row>
    <row r="226" spans="9:10" x14ac:dyDescent="0.25">
      <c r="I226" s="12">
        <f t="shared" si="8"/>
        <v>20</v>
      </c>
      <c r="J226">
        <f t="shared" si="9"/>
        <v>130</v>
      </c>
    </row>
    <row r="227" spans="9:10" x14ac:dyDescent="0.25">
      <c r="I227" s="12">
        <f t="shared" si="8"/>
        <v>20</v>
      </c>
      <c r="J227">
        <f t="shared" si="9"/>
        <v>131</v>
      </c>
    </row>
    <row r="228" spans="9:10" x14ac:dyDescent="0.25">
      <c r="I228" s="12">
        <f t="shared" si="8"/>
        <v>20</v>
      </c>
      <c r="J228">
        <f t="shared" si="9"/>
        <v>132</v>
      </c>
    </row>
    <row r="229" spans="9:10" x14ac:dyDescent="0.25">
      <c r="I229" s="12">
        <f t="shared" si="8"/>
        <v>20</v>
      </c>
      <c r="J229">
        <f t="shared" si="9"/>
        <v>133</v>
      </c>
    </row>
    <row r="230" spans="9:10" x14ac:dyDescent="0.25">
      <c r="I230" s="12">
        <f t="shared" si="8"/>
        <v>20</v>
      </c>
      <c r="J230">
        <f t="shared" si="9"/>
        <v>134</v>
      </c>
    </row>
    <row r="231" spans="9:10" x14ac:dyDescent="0.25">
      <c r="I231" s="12">
        <f t="shared" si="8"/>
        <v>20</v>
      </c>
      <c r="J231">
        <f t="shared" si="9"/>
        <v>135</v>
      </c>
    </row>
    <row r="232" spans="9:10" x14ac:dyDescent="0.25">
      <c r="I232" s="12">
        <f t="shared" si="8"/>
        <v>20</v>
      </c>
      <c r="J232">
        <f t="shared" si="9"/>
        <v>136</v>
      </c>
    </row>
    <row r="233" spans="9:10" x14ac:dyDescent="0.25">
      <c r="I233" s="12">
        <f t="shared" si="8"/>
        <v>20</v>
      </c>
      <c r="J233">
        <f t="shared" si="9"/>
        <v>137</v>
      </c>
    </row>
    <row r="234" spans="9:10" x14ac:dyDescent="0.25">
      <c r="I234" s="12">
        <f t="shared" si="8"/>
        <v>20</v>
      </c>
      <c r="J234">
        <f t="shared" si="9"/>
        <v>138</v>
      </c>
    </row>
    <row r="235" spans="9:10" x14ac:dyDescent="0.25">
      <c r="I235" s="12">
        <f t="shared" si="8"/>
        <v>20</v>
      </c>
      <c r="J235">
        <f t="shared" si="9"/>
        <v>139</v>
      </c>
    </row>
    <row r="236" spans="9:10" x14ac:dyDescent="0.25">
      <c r="I236" s="12">
        <f t="shared" si="8"/>
        <v>20</v>
      </c>
      <c r="J236">
        <f t="shared" si="9"/>
        <v>140</v>
      </c>
    </row>
    <row r="237" spans="9:10" x14ac:dyDescent="0.25">
      <c r="I237" s="12">
        <f t="shared" si="8"/>
        <v>20</v>
      </c>
      <c r="J237">
        <f t="shared" si="9"/>
        <v>141</v>
      </c>
    </row>
    <row r="238" spans="9:10" x14ac:dyDescent="0.25">
      <c r="I238" s="12">
        <f t="shared" si="8"/>
        <v>20</v>
      </c>
      <c r="J238">
        <f t="shared" si="9"/>
        <v>142</v>
      </c>
    </row>
    <row r="239" spans="9:10" x14ac:dyDescent="0.25">
      <c r="I239" s="12">
        <f t="shared" si="8"/>
        <v>20</v>
      </c>
      <c r="J239">
        <f t="shared" si="9"/>
        <v>143</v>
      </c>
    </row>
    <row r="240" spans="9:10" x14ac:dyDescent="0.25">
      <c r="I240" s="12">
        <f t="shared" si="8"/>
        <v>20</v>
      </c>
      <c r="J240">
        <f t="shared" si="9"/>
        <v>144</v>
      </c>
    </row>
    <row r="241" spans="9:10" x14ac:dyDescent="0.25">
      <c r="I241" s="12">
        <f t="shared" si="8"/>
        <v>20</v>
      </c>
      <c r="J241">
        <f t="shared" si="9"/>
        <v>145</v>
      </c>
    </row>
    <row r="242" spans="9:10" x14ac:dyDescent="0.25">
      <c r="I242" s="12">
        <f t="shared" si="8"/>
        <v>20</v>
      </c>
      <c r="J242">
        <f t="shared" si="9"/>
        <v>146</v>
      </c>
    </row>
    <row r="243" spans="9:10" x14ac:dyDescent="0.25">
      <c r="I243" s="12">
        <f t="shared" si="8"/>
        <v>20</v>
      </c>
      <c r="J243">
        <f t="shared" si="9"/>
        <v>147</v>
      </c>
    </row>
    <row r="244" spans="9:10" x14ac:dyDescent="0.25">
      <c r="I244" s="12">
        <f t="shared" si="8"/>
        <v>20</v>
      </c>
      <c r="J244">
        <f t="shared" si="9"/>
        <v>148</v>
      </c>
    </row>
    <row r="245" spans="9:10" x14ac:dyDescent="0.25">
      <c r="I245" s="12">
        <f t="shared" si="8"/>
        <v>20</v>
      </c>
      <c r="J245">
        <f t="shared" si="9"/>
        <v>149</v>
      </c>
    </row>
    <row r="246" spans="9:10" x14ac:dyDescent="0.25">
      <c r="I246" s="12">
        <f t="shared" si="8"/>
        <v>20</v>
      </c>
      <c r="J246">
        <f t="shared" si="9"/>
        <v>150</v>
      </c>
    </row>
    <row r="247" spans="9:10" x14ac:dyDescent="0.25">
      <c r="I247" s="12">
        <f t="shared" si="8"/>
        <v>20</v>
      </c>
      <c r="J247">
        <f t="shared" si="9"/>
        <v>151</v>
      </c>
    </row>
    <row r="248" spans="9:10" x14ac:dyDescent="0.25">
      <c r="I248" s="12">
        <f t="shared" si="8"/>
        <v>20</v>
      </c>
      <c r="J248">
        <f t="shared" si="9"/>
        <v>152</v>
      </c>
    </row>
    <row r="249" spans="9:10" x14ac:dyDescent="0.25">
      <c r="I249" s="12">
        <f t="shared" si="8"/>
        <v>20</v>
      </c>
      <c r="J249">
        <f t="shared" si="9"/>
        <v>153</v>
      </c>
    </row>
    <row r="250" spans="9:10" x14ac:dyDescent="0.25">
      <c r="I250" s="12">
        <f t="shared" si="8"/>
        <v>20</v>
      </c>
      <c r="J250">
        <f t="shared" si="9"/>
        <v>154</v>
      </c>
    </row>
    <row r="251" spans="9:10" x14ac:dyDescent="0.25">
      <c r="I251" s="12">
        <f t="shared" si="8"/>
        <v>20</v>
      </c>
      <c r="J251">
        <f t="shared" si="9"/>
        <v>155</v>
      </c>
    </row>
    <row r="252" spans="9:10" x14ac:dyDescent="0.25">
      <c r="I252" s="12">
        <f t="shared" si="8"/>
        <v>20</v>
      </c>
      <c r="J252">
        <f t="shared" si="9"/>
        <v>156</v>
      </c>
    </row>
    <row r="253" spans="9:10" x14ac:dyDescent="0.25">
      <c r="I253" s="12">
        <f t="shared" si="8"/>
        <v>20</v>
      </c>
      <c r="J253">
        <f t="shared" si="9"/>
        <v>157</v>
      </c>
    </row>
    <row r="254" spans="9:10" x14ac:dyDescent="0.25">
      <c r="I254" s="12">
        <f t="shared" si="8"/>
        <v>20</v>
      </c>
      <c r="J254">
        <f t="shared" si="9"/>
        <v>158</v>
      </c>
    </row>
    <row r="255" spans="9:10" x14ac:dyDescent="0.25">
      <c r="I255" s="12">
        <f t="shared" si="8"/>
        <v>20</v>
      </c>
      <c r="J255">
        <f t="shared" si="9"/>
        <v>159</v>
      </c>
    </row>
    <row r="256" spans="9:10" x14ac:dyDescent="0.25">
      <c r="I256" s="12">
        <f t="shared" si="8"/>
        <v>20</v>
      </c>
      <c r="J256">
        <f t="shared" si="9"/>
        <v>160</v>
      </c>
    </row>
    <row r="257" spans="9:10" x14ac:dyDescent="0.25">
      <c r="I257" s="12">
        <f t="shared" si="8"/>
        <v>20</v>
      </c>
      <c r="J257">
        <f t="shared" si="9"/>
        <v>161</v>
      </c>
    </row>
    <row r="258" spans="9:10" x14ac:dyDescent="0.25">
      <c r="I258" s="12">
        <f t="shared" si="8"/>
        <v>20</v>
      </c>
      <c r="J258">
        <f t="shared" si="9"/>
        <v>162</v>
      </c>
    </row>
    <row r="259" spans="9:10" x14ac:dyDescent="0.25">
      <c r="I259" s="12">
        <f t="shared" si="8"/>
        <v>20</v>
      </c>
      <c r="J259">
        <f t="shared" si="9"/>
        <v>163</v>
      </c>
    </row>
    <row r="260" spans="9:10" x14ac:dyDescent="0.25">
      <c r="I260" s="12">
        <f t="shared" si="8"/>
        <v>20</v>
      </c>
      <c r="J260">
        <f t="shared" si="9"/>
        <v>164</v>
      </c>
    </row>
    <row r="261" spans="9:10" x14ac:dyDescent="0.25">
      <c r="I261" s="12">
        <f t="shared" si="8"/>
        <v>20</v>
      </c>
      <c r="J261">
        <f t="shared" si="9"/>
        <v>165</v>
      </c>
    </row>
    <row r="262" spans="9:10" x14ac:dyDescent="0.25">
      <c r="I262" s="12">
        <f t="shared" si="8"/>
        <v>20</v>
      </c>
      <c r="J262">
        <f t="shared" si="9"/>
        <v>166</v>
      </c>
    </row>
    <row r="263" spans="9:10" x14ac:dyDescent="0.25">
      <c r="I263" s="12">
        <f t="shared" si="8"/>
        <v>20</v>
      </c>
      <c r="J263">
        <f t="shared" si="9"/>
        <v>167</v>
      </c>
    </row>
    <row r="264" spans="9:10" x14ac:dyDescent="0.25">
      <c r="I264" s="12">
        <f t="shared" si="8"/>
        <v>20</v>
      </c>
      <c r="J264">
        <f t="shared" si="9"/>
        <v>168</v>
      </c>
    </row>
    <row r="265" spans="9:10" x14ac:dyDescent="0.25">
      <c r="I265" s="12">
        <f t="shared" si="8"/>
        <v>20</v>
      </c>
      <c r="J265">
        <f t="shared" si="9"/>
        <v>169</v>
      </c>
    </row>
    <row r="266" spans="9:10" x14ac:dyDescent="0.25">
      <c r="I266" s="12">
        <f t="shared" si="8"/>
        <v>20</v>
      </c>
      <c r="J266">
        <f t="shared" si="9"/>
        <v>170</v>
      </c>
    </row>
    <row r="267" spans="9:10" x14ac:dyDescent="0.25">
      <c r="I267" s="12">
        <f t="shared" si="8"/>
        <v>20</v>
      </c>
      <c r="J267">
        <f t="shared" si="9"/>
        <v>171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A2" sqref="A2:H14"/>
    </sheetView>
  </sheetViews>
  <sheetFormatPr defaultColWidth="9.109375" defaultRowHeight="13.2" x14ac:dyDescent="0.25"/>
  <cols>
    <col min="1" max="1" width="13.6640625" style="43" customWidth="1"/>
    <col min="2" max="2" width="16.88671875" style="43" bestFit="1" customWidth="1"/>
    <col min="3" max="3" width="16.6640625" style="43" bestFit="1" customWidth="1"/>
    <col min="4" max="4" width="17.21875" style="43" bestFit="1" customWidth="1"/>
    <col min="5" max="5" width="7.109375" style="43" bestFit="1" customWidth="1"/>
    <col min="6" max="6" width="8.44140625" style="43" bestFit="1" customWidth="1"/>
    <col min="7" max="7" width="7.77734375" style="43" bestFit="1" customWidth="1"/>
    <col min="8" max="8" width="6.21875" style="43" bestFit="1" customWidth="1"/>
    <col min="9" max="9" width="8.21875" style="43" bestFit="1" customWidth="1"/>
    <col min="10" max="10" width="4" style="43" customWidth="1"/>
    <col min="11" max="16384" width="9.109375" style="43"/>
  </cols>
  <sheetData>
    <row r="1" spans="1:11" s="29" customFormat="1" x14ac:dyDescent="0.25">
      <c r="F1" s="46"/>
      <c r="G1" s="47"/>
      <c r="H1" s="32"/>
      <c r="I1" s="34"/>
      <c r="J1" s="32"/>
      <c r="K1" s="32"/>
    </row>
    <row r="2" spans="1:11" s="29" customFormat="1" ht="13.8" x14ac:dyDescent="0.25">
      <c r="A2" s="44" t="s">
        <v>411</v>
      </c>
      <c r="B2" s="45" t="s">
        <v>1456</v>
      </c>
      <c r="C2" s="525" t="str">
        <f>'2026-NAT-TOTAL'!D2</f>
        <v>(Multiple Items) Nationals 2026 Day 3</v>
      </c>
      <c r="D2" s="525"/>
      <c r="E2" s="525"/>
      <c r="F2" s="525"/>
      <c r="G2" s="525"/>
      <c r="H2" s="525"/>
      <c r="I2" s="33"/>
      <c r="J2" s="32"/>
      <c r="K2" s="32"/>
    </row>
    <row r="3" spans="1:11" ht="21" x14ac:dyDescent="0.25">
      <c r="A3" s="48" t="s">
        <v>4</v>
      </c>
      <c r="B3" s="45" t="s">
        <v>1456</v>
      </c>
      <c r="D3" s="50" t="s">
        <v>1908</v>
      </c>
    </row>
    <row r="5" spans="1:11" s="45" customFormat="1" ht="39.6" x14ac:dyDescent="0.25">
      <c r="A5" s="57" t="s">
        <v>414</v>
      </c>
      <c r="B5" s="57" t="s">
        <v>1</v>
      </c>
      <c r="C5" s="57" t="s">
        <v>2</v>
      </c>
      <c r="D5" s="57" t="s">
        <v>415</v>
      </c>
      <c r="E5" s="41" t="s">
        <v>421</v>
      </c>
      <c r="F5" s="41" t="s">
        <v>1197</v>
      </c>
      <c r="G5" s="41" t="s">
        <v>1047</v>
      </c>
      <c r="H5" s="41" t="s">
        <v>1198</v>
      </c>
      <c r="I5" s="42" t="s">
        <v>1248</v>
      </c>
    </row>
    <row r="6" spans="1:11" x14ac:dyDescent="0.25">
      <c r="A6" s="45" t="s">
        <v>1008</v>
      </c>
      <c r="B6" s="45" t="s">
        <v>1014</v>
      </c>
      <c r="C6" s="45" t="s">
        <v>155</v>
      </c>
      <c r="D6" s="45" t="s">
        <v>44</v>
      </c>
      <c r="E6" s="45">
        <v>1</v>
      </c>
      <c r="F6" s="45">
        <v>15</v>
      </c>
      <c r="G6" s="168">
        <v>187.10000000000002</v>
      </c>
      <c r="H6" s="168">
        <v>187.10000000000002</v>
      </c>
      <c r="I6" s="49">
        <v>50</v>
      </c>
      <c r="J6" s="43">
        <v>1</v>
      </c>
    </row>
    <row r="7" spans="1:11" x14ac:dyDescent="0.25">
      <c r="A7" s="45" t="s">
        <v>790</v>
      </c>
      <c r="B7" s="45" t="s">
        <v>1850</v>
      </c>
      <c r="C7" s="45" t="s">
        <v>1767</v>
      </c>
      <c r="D7" s="45" t="s">
        <v>38</v>
      </c>
      <c r="E7" s="45">
        <v>4</v>
      </c>
      <c r="F7" s="45">
        <v>12</v>
      </c>
      <c r="G7" s="168">
        <v>136.79999999999998</v>
      </c>
      <c r="H7" s="168">
        <v>136.79999999999998</v>
      </c>
      <c r="I7" s="49">
        <f>IF(H7=H6,I6,IF(H7=0,ROUNDDOWN(20,0),I6-J6))</f>
        <v>49</v>
      </c>
      <c r="J7" s="43">
        <f>IF(H7&lt;H6,1,IF(H7=H6,J6+1,0))</f>
        <v>1</v>
      </c>
    </row>
    <row r="8" spans="1:11" x14ac:dyDescent="0.25">
      <c r="A8" s="45" t="s">
        <v>604</v>
      </c>
      <c r="B8" s="45" t="s">
        <v>1644</v>
      </c>
      <c r="C8" s="45" t="s">
        <v>161</v>
      </c>
      <c r="D8" s="45" t="s">
        <v>37</v>
      </c>
      <c r="E8" s="45"/>
      <c r="F8" s="45">
        <v>8</v>
      </c>
      <c r="G8" s="168">
        <v>106.9</v>
      </c>
      <c r="H8" s="168">
        <v>106.9</v>
      </c>
      <c r="I8" s="49">
        <f t="shared" ref="I8:I68" si="0">IF(H8=H7,I7,IF(H8=0,ROUNDDOWN(20,0),I7-J7))</f>
        <v>48</v>
      </c>
      <c r="J8" s="43">
        <f t="shared" ref="J8:J68" si="1">IF(H8&lt;H7,1,IF(H8=H7,J7+1,0))</f>
        <v>1</v>
      </c>
    </row>
    <row r="9" spans="1:11" x14ac:dyDescent="0.25">
      <c r="A9" s="45" t="s">
        <v>1459</v>
      </c>
      <c r="B9" s="45" t="s">
        <v>1487</v>
      </c>
      <c r="C9" s="45" t="s">
        <v>279</v>
      </c>
      <c r="D9" s="45" t="s">
        <v>37</v>
      </c>
      <c r="E9" s="45"/>
      <c r="F9" s="45">
        <v>7</v>
      </c>
      <c r="G9" s="168">
        <v>79.5</v>
      </c>
      <c r="H9" s="168">
        <v>79.5</v>
      </c>
      <c r="I9" s="49">
        <f t="shared" si="0"/>
        <v>47</v>
      </c>
      <c r="J9" s="43">
        <f t="shared" si="1"/>
        <v>1</v>
      </c>
    </row>
    <row r="10" spans="1:11" x14ac:dyDescent="0.25">
      <c r="A10" s="45" t="s">
        <v>550</v>
      </c>
      <c r="B10" s="45" t="s">
        <v>1670</v>
      </c>
      <c r="C10" s="45" t="s">
        <v>1152</v>
      </c>
      <c r="D10" s="45" t="s">
        <v>43</v>
      </c>
      <c r="E10" s="45">
        <v>1</v>
      </c>
      <c r="F10" s="45">
        <v>8</v>
      </c>
      <c r="G10" s="168">
        <v>76</v>
      </c>
      <c r="H10" s="168">
        <v>76</v>
      </c>
      <c r="I10" s="49">
        <f t="shared" si="0"/>
        <v>46</v>
      </c>
      <c r="J10" s="43">
        <f t="shared" si="1"/>
        <v>1</v>
      </c>
    </row>
    <row r="11" spans="1:11" x14ac:dyDescent="0.25">
      <c r="A11" s="45" t="s">
        <v>562</v>
      </c>
      <c r="B11" s="45" t="s">
        <v>1849</v>
      </c>
      <c r="C11" s="45" t="s">
        <v>1671</v>
      </c>
      <c r="D11" s="45" t="s">
        <v>43</v>
      </c>
      <c r="E11" s="45"/>
      <c r="F11" s="45">
        <v>8</v>
      </c>
      <c r="G11" s="168">
        <v>52.2</v>
      </c>
      <c r="H11" s="168">
        <v>52.2</v>
      </c>
      <c r="I11" s="49">
        <f t="shared" si="0"/>
        <v>45</v>
      </c>
      <c r="J11" s="43">
        <f t="shared" si="1"/>
        <v>1</v>
      </c>
    </row>
    <row r="12" spans="1:11" x14ac:dyDescent="0.25">
      <c r="A12" s="45" t="s">
        <v>1355</v>
      </c>
      <c r="B12" s="45" t="s">
        <v>274</v>
      </c>
      <c r="C12" s="45" t="s">
        <v>263</v>
      </c>
      <c r="D12" s="45" t="s">
        <v>37</v>
      </c>
      <c r="E12" s="45">
        <v>1</v>
      </c>
      <c r="F12" s="45">
        <v>6</v>
      </c>
      <c r="G12" s="168">
        <v>25.2</v>
      </c>
      <c r="H12" s="168">
        <v>25.2</v>
      </c>
      <c r="I12" s="49">
        <f t="shared" si="0"/>
        <v>44</v>
      </c>
      <c r="J12" s="43">
        <f t="shared" si="1"/>
        <v>1</v>
      </c>
    </row>
    <row r="13" spans="1:11" x14ac:dyDescent="0.25">
      <c r="A13" s="45" t="s">
        <v>624</v>
      </c>
      <c r="B13" s="45" t="s">
        <v>1101</v>
      </c>
      <c r="C13" s="45" t="s">
        <v>1627</v>
      </c>
      <c r="D13" s="45" t="s">
        <v>41</v>
      </c>
      <c r="E13" s="45">
        <v>1</v>
      </c>
      <c r="F13" s="45">
        <v>3</v>
      </c>
      <c r="G13" s="168">
        <v>23.4</v>
      </c>
      <c r="H13" s="168">
        <v>23.4</v>
      </c>
      <c r="I13" s="49">
        <f t="shared" si="0"/>
        <v>43</v>
      </c>
      <c r="J13" s="43">
        <f t="shared" si="1"/>
        <v>1</v>
      </c>
    </row>
    <row r="14" spans="1:11" x14ac:dyDescent="0.25">
      <c r="A14" s="45" t="s">
        <v>883</v>
      </c>
      <c r="B14" s="45" t="s">
        <v>2103</v>
      </c>
      <c r="C14" s="45" t="s">
        <v>161</v>
      </c>
      <c r="D14" s="45" t="s">
        <v>42</v>
      </c>
      <c r="E14" s="45"/>
      <c r="F14" s="45">
        <v>1</v>
      </c>
      <c r="G14" s="168">
        <v>2.7</v>
      </c>
      <c r="H14" s="168">
        <v>2.7</v>
      </c>
      <c r="I14" s="49">
        <f t="shared" si="0"/>
        <v>42</v>
      </c>
      <c r="J14" s="43">
        <f t="shared" si="1"/>
        <v>1</v>
      </c>
    </row>
    <row r="15" spans="1:11" x14ac:dyDescent="0.25">
      <c r="A15"/>
      <c r="B15"/>
      <c r="C15"/>
      <c r="D15"/>
      <c r="E15"/>
      <c r="F15"/>
      <c r="G15"/>
      <c r="H15"/>
      <c r="I15" s="49">
        <f t="shared" si="0"/>
        <v>20</v>
      </c>
      <c r="J15" s="43">
        <f t="shared" si="1"/>
        <v>1</v>
      </c>
    </row>
    <row r="16" spans="1:11" x14ac:dyDescent="0.25">
      <c r="A16"/>
      <c r="B16"/>
      <c r="C16"/>
      <c r="D16"/>
      <c r="E16"/>
      <c r="F16"/>
      <c r="G16"/>
      <c r="H16"/>
      <c r="I16" s="49">
        <f t="shared" si="0"/>
        <v>20</v>
      </c>
      <c r="J16" s="43">
        <f t="shared" si="1"/>
        <v>2</v>
      </c>
    </row>
    <row r="17" spans="1:10" x14ac:dyDescent="0.25">
      <c r="A17"/>
      <c r="B17"/>
      <c r="C17"/>
      <c r="D17"/>
      <c r="E17"/>
      <c r="F17"/>
      <c r="G17"/>
      <c r="H17"/>
      <c r="I17" s="49">
        <f t="shared" si="0"/>
        <v>20</v>
      </c>
      <c r="J17" s="43">
        <f t="shared" si="1"/>
        <v>3</v>
      </c>
    </row>
    <row r="18" spans="1:10" x14ac:dyDescent="0.25">
      <c r="A18"/>
      <c r="B18"/>
      <c r="C18"/>
      <c r="D18"/>
      <c r="E18"/>
      <c r="F18"/>
      <c r="G18"/>
      <c r="H18"/>
      <c r="I18" s="49">
        <f t="shared" si="0"/>
        <v>20</v>
      </c>
      <c r="J18" s="43">
        <f t="shared" si="1"/>
        <v>4</v>
      </c>
    </row>
    <row r="19" spans="1:10" x14ac:dyDescent="0.25">
      <c r="A19"/>
      <c r="B19"/>
      <c r="C19"/>
      <c r="D19"/>
      <c r="E19"/>
      <c r="F19"/>
      <c r="G19"/>
      <c r="H19"/>
      <c r="I19" s="49">
        <f t="shared" si="0"/>
        <v>20</v>
      </c>
      <c r="J19" s="43">
        <f t="shared" si="1"/>
        <v>5</v>
      </c>
    </row>
    <row r="20" spans="1:10" x14ac:dyDescent="0.25">
      <c r="A20"/>
      <c r="B20"/>
      <c r="C20"/>
      <c r="D20"/>
      <c r="E20"/>
      <c r="F20"/>
      <c r="G20"/>
      <c r="H20"/>
      <c r="I20" s="49">
        <f t="shared" si="0"/>
        <v>20</v>
      </c>
      <c r="J20" s="43">
        <f t="shared" si="1"/>
        <v>6</v>
      </c>
    </row>
    <row r="21" spans="1:10" x14ac:dyDescent="0.25">
      <c r="A21"/>
      <c r="B21"/>
      <c r="C21"/>
      <c r="D21"/>
      <c r="E21"/>
      <c r="F21"/>
      <c r="G21"/>
      <c r="H21"/>
      <c r="I21" s="49">
        <f t="shared" si="0"/>
        <v>20</v>
      </c>
      <c r="J21" s="43">
        <f t="shared" si="1"/>
        <v>7</v>
      </c>
    </row>
    <row r="22" spans="1:10" x14ac:dyDescent="0.25">
      <c r="A22"/>
      <c r="B22"/>
      <c r="C22"/>
      <c r="D22"/>
      <c r="E22"/>
      <c r="F22"/>
      <c r="G22"/>
      <c r="H22"/>
      <c r="I22" s="49">
        <f t="shared" si="0"/>
        <v>20</v>
      </c>
      <c r="J22" s="43">
        <f t="shared" si="1"/>
        <v>8</v>
      </c>
    </row>
    <row r="23" spans="1:10" x14ac:dyDescent="0.25">
      <c r="A23"/>
      <c r="B23"/>
      <c r="C23"/>
      <c r="D23"/>
      <c r="E23"/>
      <c r="F23"/>
      <c r="G23"/>
      <c r="H23"/>
      <c r="I23" s="49">
        <f t="shared" si="0"/>
        <v>20</v>
      </c>
      <c r="J23" s="43">
        <f t="shared" si="1"/>
        <v>9</v>
      </c>
    </row>
    <row r="24" spans="1:10" x14ac:dyDescent="0.25">
      <c r="A24"/>
      <c r="B24"/>
      <c r="C24"/>
      <c r="D24"/>
      <c r="E24"/>
      <c r="F24"/>
      <c r="G24"/>
      <c r="H24"/>
      <c r="I24" s="49">
        <f t="shared" si="0"/>
        <v>20</v>
      </c>
      <c r="J24" s="43">
        <f t="shared" si="1"/>
        <v>10</v>
      </c>
    </row>
    <row r="25" spans="1:10" x14ac:dyDescent="0.25">
      <c r="A25"/>
      <c r="B25"/>
      <c r="C25"/>
      <c r="D25"/>
      <c r="E25"/>
      <c r="F25"/>
      <c r="G25"/>
      <c r="H25"/>
      <c r="I25" s="49">
        <f t="shared" si="0"/>
        <v>20</v>
      </c>
      <c r="J25" s="43">
        <f t="shared" si="1"/>
        <v>11</v>
      </c>
    </row>
    <row r="26" spans="1:10" x14ac:dyDescent="0.25">
      <c r="A26"/>
      <c r="B26"/>
      <c r="C26"/>
      <c r="D26"/>
      <c r="E26"/>
      <c r="F26"/>
      <c r="G26"/>
      <c r="H26"/>
      <c r="I26" s="49">
        <f t="shared" si="0"/>
        <v>20</v>
      </c>
      <c r="J26" s="43">
        <f t="shared" si="1"/>
        <v>12</v>
      </c>
    </row>
    <row r="27" spans="1:10" x14ac:dyDescent="0.25">
      <c r="I27" s="49">
        <f t="shared" si="0"/>
        <v>20</v>
      </c>
      <c r="J27" s="43">
        <f t="shared" si="1"/>
        <v>13</v>
      </c>
    </row>
    <row r="28" spans="1:10" x14ac:dyDescent="0.25">
      <c r="I28" s="49">
        <f t="shared" si="0"/>
        <v>20</v>
      </c>
      <c r="J28" s="43">
        <f t="shared" si="1"/>
        <v>14</v>
      </c>
    </row>
    <row r="29" spans="1:10" x14ac:dyDescent="0.25">
      <c r="I29" s="49">
        <f t="shared" si="0"/>
        <v>20</v>
      </c>
      <c r="J29" s="43">
        <f t="shared" si="1"/>
        <v>15</v>
      </c>
    </row>
    <row r="30" spans="1:10" x14ac:dyDescent="0.25">
      <c r="I30" s="49">
        <f t="shared" si="0"/>
        <v>20</v>
      </c>
      <c r="J30" s="43">
        <f t="shared" si="1"/>
        <v>16</v>
      </c>
    </row>
    <row r="31" spans="1:10" x14ac:dyDescent="0.25">
      <c r="I31" s="49">
        <f t="shared" si="0"/>
        <v>20</v>
      </c>
      <c r="J31" s="43">
        <f t="shared" si="1"/>
        <v>17</v>
      </c>
    </row>
    <row r="32" spans="1:10" x14ac:dyDescent="0.25">
      <c r="I32" s="49">
        <f t="shared" si="0"/>
        <v>20</v>
      </c>
      <c r="J32" s="43">
        <f t="shared" si="1"/>
        <v>18</v>
      </c>
    </row>
    <row r="33" spans="9:10" x14ac:dyDescent="0.25">
      <c r="I33" s="49">
        <f t="shared" si="0"/>
        <v>20</v>
      </c>
      <c r="J33" s="43">
        <f t="shared" si="1"/>
        <v>19</v>
      </c>
    </row>
    <row r="34" spans="9:10" x14ac:dyDescent="0.25">
      <c r="I34" s="49">
        <f t="shared" si="0"/>
        <v>20</v>
      </c>
      <c r="J34" s="43">
        <f t="shared" si="1"/>
        <v>20</v>
      </c>
    </row>
    <row r="35" spans="9:10" x14ac:dyDescent="0.25">
      <c r="I35" s="49">
        <f t="shared" si="0"/>
        <v>20</v>
      </c>
      <c r="J35" s="43">
        <f t="shared" si="1"/>
        <v>21</v>
      </c>
    </row>
    <row r="36" spans="9:10" x14ac:dyDescent="0.25">
      <c r="I36" s="49">
        <f t="shared" si="0"/>
        <v>20</v>
      </c>
      <c r="J36" s="43">
        <f t="shared" si="1"/>
        <v>22</v>
      </c>
    </row>
    <row r="37" spans="9:10" x14ac:dyDescent="0.25">
      <c r="I37" s="49">
        <f t="shared" si="0"/>
        <v>20</v>
      </c>
      <c r="J37" s="43">
        <f t="shared" si="1"/>
        <v>23</v>
      </c>
    </row>
    <row r="38" spans="9:10" x14ac:dyDescent="0.25">
      <c r="I38" s="49">
        <f t="shared" si="0"/>
        <v>20</v>
      </c>
      <c r="J38" s="43">
        <f t="shared" si="1"/>
        <v>24</v>
      </c>
    </row>
    <row r="39" spans="9:10" x14ac:dyDescent="0.25">
      <c r="I39" s="49">
        <f t="shared" si="0"/>
        <v>20</v>
      </c>
      <c r="J39" s="43">
        <f t="shared" si="1"/>
        <v>25</v>
      </c>
    </row>
    <row r="40" spans="9:10" x14ac:dyDescent="0.25">
      <c r="I40" s="49">
        <f t="shared" si="0"/>
        <v>20</v>
      </c>
      <c r="J40" s="43">
        <f t="shared" si="1"/>
        <v>26</v>
      </c>
    </row>
    <row r="41" spans="9:10" x14ac:dyDescent="0.25">
      <c r="I41" s="49">
        <f t="shared" si="0"/>
        <v>20</v>
      </c>
      <c r="J41" s="43">
        <f t="shared" si="1"/>
        <v>27</v>
      </c>
    </row>
    <row r="42" spans="9:10" x14ac:dyDescent="0.25">
      <c r="I42" s="49">
        <f t="shared" si="0"/>
        <v>20</v>
      </c>
      <c r="J42" s="43">
        <f t="shared" si="1"/>
        <v>28</v>
      </c>
    </row>
    <row r="43" spans="9:10" x14ac:dyDescent="0.25">
      <c r="I43" s="49">
        <f t="shared" si="0"/>
        <v>20</v>
      </c>
      <c r="J43" s="43">
        <f t="shared" si="1"/>
        <v>29</v>
      </c>
    </row>
    <row r="44" spans="9:10" x14ac:dyDescent="0.25">
      <c r="I44" s="49">
        <f t="shared" si="0"/>
        <v>20</v>
      </c>
      <c r="J44" s="43">
        <f t="shared" si="1"/>
        <v>30</v>
      </c>
    </row>
    <row r="45" spans="9:10" x14ac:dyDescent="0.25">
      <c r="I45" s="49">
        <f t="shared" si="0"/>
        <v>20</v>
      </c>
      <c r="J45" s="43">
        <f t="shared" si="1"/>
        <v>31</v>
      </c>
    </row>
    <row r="46" spans="9:10" x14ac:dyDescent="0.25">
      <c r="I46" s="49">
        <f t="shared" si="0"/>
        <v>20</v>
      </c>
      <c r="J46" s="43">
        <f t="shared" si="1"/>
        <v>32</v>
      </c>
    </row>
    <row r="47" spans="9:10" x14ac:dyDescent="0.25">
      <c r="I47" s="49">
        <f t="shared" si="0"/>
        <v>20</v>
      </c>
      <c r="J47" s="43">
        <f t="shared" si="1"/>
        <v>33</v>
      </c>
    </row>
    <row r="48" spans="9:10" x14ac:dyDescent="0.25">
      <c r="I48" s="49">
        <f t="shared" si="0"/>
        <v>20</v>
      </c>
      <c r="J48" s="43">
        <f t="shared" si="1"/>
        <v>34</v>
      </c>
    </row>
    <row r="49" spans="9:10" x14ac:dyDescent="0.25">
      <c r="I49" s="49">
        <f t="shared" si="0"/>
        <v>20</v>
      </c>
      <c r="J49" s="43">
        <f t="shared" si="1"/>
        <v>35</v>
      </c>
    </row>
    <row r="50" spans="9:10" x14ac:dyDescent="0.25">
      <c r="I50" s="49">
        <f t="shared" si="0"/>
        <v>20</v>
      </c>
      <c r="J50" s="43">
        <f t="shared" si="1"/>
        <v>36</v>
      </c>
    </row>
    <row r="51" spans="9:10" x14ac:dyDescent="0.25">
      <c r="I51" s="49">
        <f t="shared" si="0"/>
        <v>20</v>
      </c>
      <c r="J51" s="43">
        <f t="shared" si="1"/>
        <v>37</v>
      </c>
    </row>
    <row r="52" spans="9:10" x14ac:dyDescent="0.25">
      <c r="I52" s="49">
        <f t="shared" si="0"/>
        <v>20</v>
      </c>
      <c r="J52" s="43">
        <f t="shared" si="1"/>
        <v>38</v>
      </c>
    </row>
    <row r="53" spans="9:10" x14ac:dyDescent="0.25">
      <c r="I53" s="49">
        <f t="shared" si="0"/>
        <v>20</v>
      </c>
      <c r="J53" s="43">
        <f t="shared" si="1"/>
        <v>39</v>
      </c>
    </row>
    <row r="54" spans="9:10" x14ac:dyDescent="0.25">
      <c r="I54" s="49">
        <f t="shared" si="0"/>
        <v>20</v>
      </c>
      <c r="J54" s="43">
        <f t="shared" si="1"/>
        <v>40</v>
      </c>
    </row>
    <row r="55" spans="9:10" x14ac:dyDescent="0.25">
      <c r="I55" s="49">
        <f t="shared" si="0"/>
        <v>20</v>
      </c>
      <c r="J55" s="43">
        <f t="shared" si="1"/>
        <v>41</v>
      </c>
    </row>
    <row r="56" spans="9:10" x14ac:dyDescent="0.25">
      <c r="I56" s="49">
        <f t="shared" si="0"/>
        <v>20</v>
      </c>
      <c r="J56" s="43">
        <f t="shared" si="1"/>
        <v>42</v>
      </c>
    </row>
    <row r="57" spans="9:10" x14ac:dyDescent="0.25">
      <c r="I57" s="49">
        <f t="shared" si="0"/>
        <v>20</v>
      </c>
      <c r="J57" s="43">
        <f t="shared" si="1"/>
        <v>43</v>
      </c>
    </row>
    <row r="58" spans="9:10" x14ac:dyDescent="0.25">
      <c r="I58" s="49">
        <f t="shared" si="0"/>
        <v>20</v>
      </c>
      <c r="J58" s="43">
        <f t="shared" si="1"/>
        <v>44</v>
      </c>
    </row>
    <row r="59" spans="9:10" x14ac:dyDescent="0.25">
      <c r="I59" s="49">
        <f t="shared" si="0"/>
        <v>20</v>
      </c>
      <c r="J59" s="43">
        <f t="shared" si="1"/>
        <v>45</v>
      </c>
    </row>
    <row r="60" spans="9:10" x14ac:dyDescent="0.25">
      <c r="I60" s="49">
        <f t="shared" si="0"/>
        <v>20</v>
      </c>
      <c r="J60" s="43">
        <f t="shared" si="1"/>
        <v>46</v>
      </c>
    </row>
    <row r="61" spans="9:10" x14ac:dyDescent="0.25">
      <c r="I61" s="49">
        <f t="shared" si="0"/>
        <v>20</v>
      </c>
      <c r="J61" s="43">
        <f t="shared" si="1"/>
        <v>47</v>
      </c>
    </row>
    <row r="62" spans="9:10" x14ac:dyDescent="0.25">
      <c r="I62" s="49">
        <f t="shared" si="0"/>
        <v>20</v>
      </c>
      <c r="J62" s="43">
        <f t="shared" si="1"/>
        <v>48</v>
      </c>
    </row>
    <row r="63" spans="9:10" x14ac:dyDescent="0.25">
      <c r="I63" s="49">
        <f t="shared" si="0"/>
        <v>20</v>
      </c>
      <c r="J63" s="43">
        <f t="shared" si="1"/>
        <v>49</v>
      </c>
    </row>
    <row r="64" spans="9:10" x14ac:dyDescent="0.25">
      <c r="I64" s="49">
        <f t="shared" si="0"/>
        <v>20</v>
      </c>
      <c r="J64" s="43">
        <f t="shared" si="1"/>
        <v>50</v>
      </c>
    </row>
    <row r="65" spans="9:10" x14ac:dyDescent="0.25">
      <c r="I65" s="49">
        <f t="shared" si="0"/>
        <v>20</v>
      </c>
      <c r="J65" s="43">
        <f t="shared" si="1"/>
        <v>51</v>
      </c>
    </row>
    <row r="66" spans="9:10" x14ac:dyDescent="0.25">
      <c r="I66" s="49">
        <f t="shared" si="0"/>
        <v>20</v>
      </c>
      <c r="J66" s="43">
        <f t="shared" si="1"/>
        <v>52</v>
      </c>
    </row>
    <row r="67" spans="9:10" x14ac:dyDescent="0.25">
      <c r="I67" s="49">
        <f t="shared" si="0"/>
        <v>20</v>
      </c>
      <c r="J67" s="43">
        <f t="shared" si="1"/>
        <v>53</v>
      </c>
    </row>
    <row r="68" spans="9:10" x14ac:dyDescent="0.25">
      <c r="I68" s="49">
        <f t="shared" si="0"/>
        <v>20</v>
      </c>
      <c r="J68" s="43">
        <f t="shared" si="1"/>
        <v>54</v>
      </c>
    </row>
  </sheetData>
  <mergeCells count="1">
    <mergeCell ref="C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178"/>
  <sheetViews>
    <sheetView zoomScaleNormal="100" workbookViewId="0">
      <selection activeCell="A2" sqref="A2:H28"/>
    </sheetView>
  </sheetViews>
  <sheetFormatPr defaultColWidth="9.109375" defaultRowHeight="13.2" x14ac:dyDescent="0.25"/>
  <cols>
    <col min="1" max="1" width="13.6640625" style="43" customWidth="1"/>
    <col min="2" max="2" width="21.109375" style="43" bestFit="1" customWidth="1"/>
    <col min="3" max="3" width="17.6640625" style="43" bestFit="1" customWidth="1"/>
    <col min="4" max="4" width="17.21875" style="43" bestFit="1" customWidth="1"/>
    <col min="5" max="5" width="7.109375" style="43" bestFit="1" customWidth="1"/>
    <col min="6" max="6" width="8.44140625" style="43" bestFit="1" customWidth="1"/>
    <col min="7" max="7" width="7.77734375" style="43" bestFit="1" customWidth="1"/>
    <col min="8" max="8" width="6.21875" style="43" bestFit="1" customWidth="1"/>
    <col min="9" max="9" width="8.21875" style="43" bestFit="1" customWidth="1"/>
    <col min="10" max="10" width="4" style="43" customWidth="1"/>
    <col min="11" max="16384" width="9.109375" style="43"/>
  </cols>
  <sheetData>
    <row r="1" spans="1:11" s="29" customFormat="1" x14ac:dyDescent="0.25">
      <c r="F1" s="46"/>
      <c r="G1" s="47"/>
      <c r="H1" s="32"/>
      <c r="I1" s="34"/>
      <c r="J1" s="32"/>
      <c r="K1" s="32"/>
    </row>
    <row r="2" spans="1:11" s="29" customFormat="1" ht="13.8" x14ac:dyDescent="0.25">
      <c r="A2" s="44" t="s">
        <v>411</v>
      </c>
      <c r="B2" s="45" t="s">
        <v>1456</v>
      </c>
      <c r="C2" s="525" t="str">
        <f>'2026-NAT-TOTAL'!D2</f>
        <v>(Multiple Items) Nationals 2026 Day 3</v>
      </c>
      <c r="D2" s="525"/>
      <c r="E2" s="525"/>
      <c r="F2" s="525"/>
      <c r="G2" s="525"/>
      <c r="H2" s="525"/>
      <c r="I2" s="33"/>
      <c r="J2" s="32"/>
      <c r="K2" s="32"/>
    </row>
    <row r="3" spans="1:11" ht="21" x14ac:dyDescent="0.25">
      <c r="A3" s="48" t="s">
        <v>4</v>
      </c>
      <c r="B3" s="45" t="s">
        <v>1196</v>
      </c>
      <c r="D3" s="50" t="s">
        <v>1746</v>
      </c>
    </row>
    <row r="5" spans="1:11" s="45" customFormat="1" ht="39.6" x14ac:dyDescent="0.25">
      <c r="A5" s="57" t="s">
        <v>414</v>
      </c>
      <c r="B5" s="57" t="s">
        <v>1</v>
      </c>
      <c r="C5" s="57" t="s">
        <v>2</v>
      </c>
      <c r="D5" s="57" t="s">
        <v>415</v>
      </c>
      <c r="E5" s="41" t="s">
        <v>421</v>
      </c>
      <c r="F5" s="41" t="s">
        <v>1197</v>
      </c>
      <c r="G5" s="41" t="s">
        <v>1047</v>
      </c>
      <c r="H5" s="41" t="s">
        <v>1198</v>
      </c>
      <c r="I5" s="42" t="s">
        <v>1248</v>
      </c>
    </row>
    <row r="6" spans="1:11" x14ac:dyDescent="0.25">
      <c r="A6" s="45" t="s">
        <v>427</v>
      </c>
      <c r="B6" s="45" t="s">
        <v>176</v>
      </c>
      <c r="C6" s="45" t="s">
        <v>155</v>
      </c>
      <c r="D6" s="45" t="s">
        <v>44</v>
      </c>
      <c r="E6" s="45">
        <v>1</v>
      </c>
      <c r="F6" s="45">
        <v>13</v>
      </c>
      <c r="G6" s="168">
        <v>148.30000000000001</v>
      </c>
      <c r="H6" s="168">
        <v>148.30000000000001</v>
      </c>
      <c r="I6" s="49">
        <v>50</v>
      </c>
      <c r="J6" s="43">
        <v>1</v>
      </c>
    </row>
    <row r="7" spans="1:11" x14ac:dyDescent="0.25">
      <c r="A7" s="45" t="s">
        <v>1312</v>
      </c>
      <c r="B7" s="45" t="s">
        <v>282</v>
      </c>
      <c r="C7" s="45" t="s">
        <v>128</v>
      </c>
      <c r="D7" s="45" t="s">
        <v>41</v>
      </c>
      <c r="E7" s="45"/>
      <c r="F7" s="45">
        <v>13</v>
      </c>
      <c r="G7" s="168">
        <v>77.900000000000006</v>
      </c>
      <c r="H7" s="168">
        <v>77.900000000000006</v>
      </c>
      <c r="I7" s="49">
        <f>IF(H7=H6,I6,IF(H7=0,ROUNDDOWN(20,0),I6-J6))</f>
        <v>49</v>
      </c>
      <c r="J7" s="43">
        <f>IF(H7&lt;H6,1,IF(H7=H6,J6+1,0))</f>
        <v>1</v>
      </c>
    </row>
    <row r="8" spans="1:11" x14ac:dyDescent="0.25">
      <c r="A8" s="45" t="s">
        <v>1568</v>
      </c>
      <c r="B8" s="45" t="s">
        <v>2056</v>
      </c>
      <c r="C8" s="45" t="s">
        <v>107</v>
      </c>
      <c r="D8" s="45" t="s">
        <v>48</v>
      </c>
      <c r="E8" s="45"/>
      <c r="F8" s="45">
        <v>8</v>
      </c>
      <c r="G8" s="168">
        <v>60.7</v>
      </c>
      <c r="H8" s="168">
        <v>60.7</v>
      </c>
      <c r="I8" s="49">
        <f t="shared" ref="I8:I68" si="0">IF(H8=H7,I7,IF(H8=0,ROUNDDOWN(20,0),I7-J7))</f>
        <v>48</v>
      </c>
      <c r="J8" s="43">
        <f t="shared" ref="J8:J68" si="1">IF(H8&lt;H7,1,IF(H8=H7,J7+1,0))</f>
        <v>1</v>
      </c>
    </row>
    <row r="9" spans="1:11" x14ac:dyDescent="0.25">
      <c r="A9" s="45" t="s">
        <v>1620</v>
      </c>
      <c r="B9" s="45" t="s">
        <v>1495</v>
      </c>
      <c r="C9" s="45" t="s">
        <v>2145</v>
      </c>
      <c r="D9" s="45" t="s">
        <v>43</v>
      </c>
      <c r="E9" s="45"/>
      <c r="F9" s="45">
        <v>8</v>
      </c>
      <c r="G9" s="168">
        <v>51</v>
      </c>
      <c r="H9" s="168">
        <v>51</v>
      </c>
      <c r="I9" s="49">
        <f t="shared" si="0"/>
        <v>47</v>
      </c>
      <c r="J9" s="43">
        <f t="shared" si="1"/>
        <v>1</v>
      </c>
    </row>
    <row r="10" spans="1:11" x14ac:dyDescent="0.25">
      <c r="A10" s="45" t="s">
        <v>986</v>
      </c>
      <c r="B10" s="45" t="s">
        <v>1781</v>
      </c>
      <c r="C10" s="45" t="s">
        <v>1492</v>
      </c>
      <c r="D10" s="45" t="s">
        <v>42</v>
      </c>
      <c r="E10" s="45"/>
      <c r="F10" s="45">
        <v>9</v>
      </c>
      <c r="G10" s="168">
        <v>38.599999999999994</v>
      </c>
      <c r="H10" s="168">
        <v>38.599999999999994</v>
      </c>
      <c r="I10" s="49">
        <f t="shared" si="0"/>
        <v>46</v>
      </c>
      <c r="J10" s="43">
        <f t="shared" si="1"/>
        <v>1</v>
      </c>
    </row>
    <row r="11" spans="1:11" x14ac:dyDescent="0.25">
      <c r="A11" s="45" t="s">
        <v>687</v>
      </c>
      <c r="B11" s="45" t="s">
        <v>1856</v>
      </c>
      <c r="C11" s="45" t="s">
        <v>311</v>
      </c>
      <c r="D11" s="45" t="s">
        <v>1797</v>
      </c>
      <c r="E11" s="45">
        <v>2</v>
      </c>
      <c r="F11" s="45">
        <v>5</v>
      </c>
      <c r="G11" s="168">
        <v>38.400000000000006</v>
      </c>
      <c r="H11" s="168">
        <v>38.400000000000006</v>
      </c>
      <c r="I11" s="49">
        <f t="shared" si="0"/>
        <v>45</v>
      </c>
      <c r="J11" s="43">
        <f t="shared" si="1"/>
        <v>1</v>
      </c>
    </row>
    <row r="12" spans="1:11" x14ac:dyDescent="0.25">
      <c r="A12" s="45" t="s">
        <v>1467</v>
      </c>
      <c r="B12" s="45" t="s">
        <v>1495</v>
      </c>
      <c r="C12" s="45" t="s">
        <v>73</v>
      </c>
      <c r="D12" s="45" t="s">
        <v>41</v>
      </c>
      <c r="E12" s="45"/>
      <c r="F12" s="45">
        <v>6</v>
      </c>
      <c r="G12" s="168">
        <v>33.6</v>
      </c>
      <c r="H12" s="168">
        <v>33.6</v>
      </c>
      <c r="I12" s="49">
        <f t="shared" si="0"/>
        <v>44</v>
      </c>
      <c r="J12" s="43">
        <f t="shared" si="1"/>
        <v>1</v>
      </c>
    </row>
    <row r="13" spans="1:11" x14ac:dyDescent="0.25">
      <c r="A13" s="45" t="s">
        <v>1597</v>
      </c>
      <c r="B13" s="45" t="s">
        <v>2060</v>
      </c>
      <c r="C13" s="45" t="s">
        <v>1715</v>
      </c>
      <c r="D13" s="45" t="s">
        <v>49</v>
      </c>
      <c r="E13" s="45">
        <v>3</v>
      </c>
      <c r="F13" s="45">
        <v>5</v>
      </c>
      <c r="G13" s="168">
        <v>33.5</v>
      </c>
      <c r="H13" s="168">
        <v>33.5</v>
      </c>
      <c r="I13" s="49">
        <f t="shared" si="0"/>
        <v>43</v>
      </c>
      <c r="J13" s="43">
        <f t="shared" si="1"/>
        <v>1</v>
      </c>
    </row>
    <row r="14" spans="1:11" x14ac:dyDescent="0.25">
      <c r="A14" s="45" t="s">
        <v>981</v>
      </c>
      <c r="B14" s="45" t="s">
        <v>1946</v>
      </c>
      <c r="C14" s="45" t="s">
        <v>1152</v>
      </c>
      <c r="D14" s="45" t="s">
        <v>48</v>
      </c>
      <c r="E14" s="45">
        <v>1</v>
      </c>
      <c r="F14" s="45">
        <v>9</v>
      </c>
      <c r="G14" s="168">
        <v>31.300000000000004</v>
      </c>
      <c r="H14" s="168">
        <v>31.300000000000004</v>
      </c>
      <c r="I14" s="49">
        <f t="shared" si="0"/>
        <v>42</v>
      </c>
      <c r="J14" s="43">
        <f t="shared" si="1"/>
        <v>1</v>
      </c>
    </row>
    <row r="15" spans="1:11" x14ac:dyDescent="0.25">
      <c r="A15" s="45" t="s">
        <v>1106</v>
      </c>
      <c r="B15" s="45" t="s">
        <v>1393</v>
      </c>
      <c r="C15" s="45" t="s">
        <v>297</v>
      </c>
      <c r="D15" s="45" t="s">
        <v>48</v>
      </c>
      <c r="E15" s="45">
        <v>5</v>
      </c>
      <c r="F15" s="45">
        <v>4</v>
      </c>
      <c r="G15" s="168">
        <v>25.099999999999998</v>
      </c>
      <c r="H15" s="168">
        <v>25.099999999999998</v>
      </c>
      <c r="I15" s="49">
        <f t="shared" si="0"/>
        <v>41</v>
      </c>
      <c r="J15" s="43">
        <f t="shared" si="1"/>
        <v>1</v>
      </c>
    </row>
    <row r="16" spans="1:11" x14ac:dyDescent="0.25">
      <c r="A16" s="45" t="s">
        <v>663</v>
      </c>
      <c r="B16" s="45" t="s">
        <v>1738</v>
      </c>
      <c r="C16" s="45" t="s">
        <v>297</v>
      </c>
      <c r="D16" s="45" t="s">
        <v>48</v>
      </c>
      <c r="E16" s="45">
        <v>2</v>
      </c>
      <c r="F16" s="45">
        <v>4</v>
      </c>
      <c r="G16" s="168">
        <v>25</v>
      </c>
      <c r="H16" s="168">
        <v>25</v>
      </c>
      <c r="I16" s="49">
        <f t="shared" si="0"/>
        <v>40</v>
      </c>
      <c r="J16" s="43">
        <f t="shared" si="1"/>
        <v>1</v>
      </c>
    </row>
    <row r="17" spans="1:10" x14ac:dyDescent="0.25">
      <c r="A17" s="45" t="s">
        <v>695</v>
      </c>
      <c r="B17" s="45" t="s">
        <v>236</v>
      </c>
      <c r="C17" s="45" t="s">
        <v>311</v>
      </c>
      <c r="D17" s="45" t="s">
        <v>1797</v>
      </c>
      <c r="E17" s="45">
        <v>2</v>
      </c>
      <c r="F17" s="45">
        <v>2</v>
      </c>
      <c r="G17" s="168">
        <v>22.5</v>
      </c>
      <c r="H17" s="168">
        <v>22.5</v>
      </c>
      <c r="I17" s="49">
        <f t="shared" si="0"/>
        <v>39</v>
      </c>
      <c r="J17" s="43">
        <f t="shared" si="1"/>
        <v>1</v>
      </c>
    </row>
    <row r="18" spans="1:10" x14ac:dyDescent="0.25">
      <c r="A18" s="45" t="s">
        <v>1170</v>
      </c>
      <c r="B18" s="45" t="s">
        <v>1724</v>
      </c>
      <c r="C18" s="45" t="s">
        <v>77</v>
      </c>
      <c r="D18" s="45" t="s">
        <v>37</v>
      </c>
      <c r="E18" s="45"/>
      <c r="F18" s="45">
        <v>4</v>
      </c>
      <c r="G18" s="168">
        <v>19.700000000000003</v>
      </c>
      <c r="H18" s="168">
        <v>19.700000000000003</v>
      </c>
      <c r="I18" s="49">
        <f t="shared" si="0"/>
        <v>38</v>
      </c>
      <c r="J18" s="43">
        <f t="shared" si="1"/>
        <v>1</v>
      </c>
    </row>
    <row r="19" spans="1:10" x14ac:dyDescent="0.25">
      <c r="A19" s="45" t="s">
        <v>702</v>
      </c>
      <c r="B19" s="45" t="s">
        <v>1858</v>
      </c>
      <c r="C19" s="45" t="s">
        <v>305</v>
      </c>
      <c r="D19" s="45" t="s">
        <v>1797</v>
      </c>
      <c r="E19" s="45">
        <v>3</v>
      </c>
      <c r="F19" s="45">
        <v>5</v>
      </c>
      <c r="G19" s="168">
        <v>18.400000000000002</v>
      </c>
      <c r="H19" s="168">
        <v>18.400000000000002</v>
      </c>
      <c r="I19" s="49">
        <f t="shared" si="0"/>
        <v>37</v>
      </c>
      <c r="J19" s="43">
        <f t="shared" si="1"/>
        <v>1</v>
      </c>
    </row>
    <row r="20" spans="1:10" x14ac:dyDescent="0.25">
      <c r="A20" s="45" t="s">
        <v>1613</v>
      </c>
      <c r="B20" s="45" t="s">
        <v>2062</v>
      </c>
      <c r="C20" s="45" t="s">
        <v>284</v>
      </c>
      <c r="D20" s="45" t="s">
        <v>47</v>
      </c>
      <c r="E20" s="45">
        <v>1</v>
      </c>
      <c r="F20" s="45">
        <v>7</v>
      </c>
      <c r="G20" s="168">
        <v>15.999999999999998</v>
      </c>
      <c r="H20" s="168">
        <v>15.999999999999998</v>
      </c>
      <c r="I20" s="49">
        <f t="shared" si="0"/>
        <v>36</v>
      </c>
      <c r="J20" s="43">
        <f t="shared" si="1"/>
        <v>1</v>
      </c>
    </row>
    <row r="21" spans="1:10" x14ac:dyDescent="0.25">
      <c r="A21" s="45" t="s">
        <v>969</v>
      </c>
      <c r="B21" s="45" t="s">
        <v>1928</v>
      </c>
      <c r="C21" s="45" t="s">
        <v>136</v>
      </c>
      <c r="D21" s="45" t="s">
        <v>43</v>
      </c>
      <c r="E21" s="45"/>
      <c r="F21" s="45">
        <v>3</v>
      </c>
      <c r="G21" s="168">
        <v>12.7</v>
      </c>
      <c r="H21" s="168">
        <v>12.7</v>
      </c>
      <c r="I21" s="49">
        <f t="shared" si="0"/>
        <v>35</v>
      </c>
      <c r="J21" s="43">
        <f t="shared" si="1"/>
        <v>1</v>
      </c>
    </row>
    <row r="22" spans="1:10" x14ac:dyDescent="0.25">
      <c r="A22" s="45" t="s">
        <v>920</v>
      </c>
      <c r="B22" s="45" t="s">
        <v>287</v>
      </c>
      <c r="C22" s="45" t="s">
        <v>2108</v>
      </c>
      <c r="D22" s="45" t="s">
        <v>42</v>
      </c>
      <c r="E22" s="45">
        <v>1</v>
      </c>
      <c r="F22" s="45">
        <v>4</v>
      </c>
      <c r="G22" s="168">
        <v>11.6</v>
      </c>
      <c r="H22" s="168">
        <v>11.6</v>
      </c>
      <c r="I22" s="49">
        <f t="shared" si="0"/>
        <v>34</v>
      </c>
      <c r="J22" s="43">
        <f t="shared" si="1"/>
        <v>1</v>
      </c>
    </row>
    <row r="23" spans="1:10" x14ac:dyDescent="0.25">
      <c r="A23" s="45" t="s">
        <v>923</v>
      </c>
      <c r="B23" s="45" t="s">
        <v>129</v>
      </c>
      <c r="C23" s="45" t="s">
        <v>284</v>
      </c>
      <c r="D23" s="45" t="s">
        <v>48</v>
      </c>
      <c r="E23" s="45"/>
      <c r="F23" s="45">
        <v>3</v>
      </c>
      <c r="G23" s="168">
        <v>8</v>
      </c>
      <c r="H23" s="168">
        <v>8</v>
      </c>
      <c r="I23" s="49">
        <f t="shared" si="0"/>
        <v>33</v>
      </c>
      <c r="J23" s="43">
        <f t="shared" si="1"/>
        <v>1</v>
      </c>
    </row>
    <row r="24" spans="1:10" x14ac:dyDescent="0.25">
      <c r="A24" s="45" t="s">
        <v>982</v>
      </c>
      <c r="B24" s="45" t="s">
        <v>991</v>
      </c>
      <c r="C24" s="45" t="s">
        <v>311</v>
      </c>
      <c r="D24" s="45" t="s">
        <v>1797</v>
      </c>
      <c r="E24" s="45">
        <v>2</v>
      </c>
      <c r="F24" s="45">
        <v>2</v>
      </c>
      <c r="G24" s="168">
        <v>7.6000000000000005</v>
      </c>
      <c r="H24" s="168">
        <v>7.6000000000000005</v>
      </c>
      <c r="I24" s="49">
        <f t="shared" si="0"/>
        <v>32</v>
      </c>
      <c r="J24" s="43">
        <f t="shared" si="1"/>
        <v>1</v>
      </c>
    </row>
    <row r="25" spans="1:10" x14ac:dyDescent="0.25">
      <c r="A25" s="45" t="s">
        <v>913</v>
      </c>
      <c r="B25" s="45" t="s">
        <v>1941</v>
      </c>
      <c r="C25" s="45" t="s">
        <v>120</v>
      </c>
      <c r="D25" s="45" t="s">
        <v>47</v>
      </c>
      <c r="E25" s="45"/>
      <c r="F25" s="45">
        <v>3</v>
      </c>
      <c r="G25" s="168">
        <v>6.9</v>
      </c>
      <c r="H25" s="168">
        <v>6.9</v>
      </c>
      <c r="I25" s="49">
        <f t="shared" si="0"/>
        <v>31</v>
      </c>
      <c r="J25" s="43">
        <f t="shared" si="1"/>
        <v>1</v>
      </c>
    </row>
    <row r="26" spans="1:10" x14ac:dyDescent="0.25">
      <c r="A26" s="45" t="s">
        <v>1336</v>
      </c>
      <c r="B26" s="45" t="s">
        <v>2122</v>
      </c>
      <c r="C26" s="45" t="s">
        <v>228</v>
      </c>
      <c r="D26" s="45" t="s">
        <v>49</v>
      </c>
      <c r="E26" s="45">
        <v>1</v>
      </c>
      <c r="F26" s="45">
        <v>2</v>
      </c>
      <c r="G26" s="168">
        <v>6.1000000000000005</v>
      </c>
      <c r="H26" s="168">
        <v>6.1000000000000005</v>
      </c>
      <c r="I26" s="49">
        <f t="shared" si="0"/>
        <v>30</v>
      </c>
      <c r="J26" s="43">
        <f t="shared" si="1"/>
        <v>1</v>
      </c>
    </row>
    <row r="27" spans="1:10" x14ac:dyDescent="0.25">
      <c r="A27" s="45" t="s">
        <v>1598</v>
      </c>
      <c r="B27" s="45" t="s">
        <v>1628</v>
      </c>
      <c r="C27" s="45" t="s">
        <v>1159</v>
      </c>
      <c r="D27" s="45" t="s">
        <v>49</v>
      </c>
      <c r="E27" s="45">
        <v>1</v>
      </c>
      <c r="F27" s="45">
        <v>1</v>
      </c>
      <c r="G27" s="168">
        <v>2</v>
      </c>
      <c r="H27" s="168">
        <v>2</v>
      </c>
      <c r="I27" s="49">
        <f t="shared" si="0"/>
        <v>29</v>
      </c>
      <c r="J27" s="43">
        <f t="shared" si="1"/>
        <v>1</v>
      </c>
    </row>
    <row r="28" spans="1:10" x14ac:dyDescent="0.25">
      <c r="A28" s="45" t="s">
        <v>1594</v>
      </c>
      <c r="B28" s="45" t="s">
        <v>1705</v>
      </c>
      <c r="C28" s="45" t="s">
        <v>222</v>
      </c>
      <c r="D28" s="45" t="s">
        <v>1797</v>
      </c>
      <c r="E28" s="45"/>
      <c r="F28" s="45"/>
      <c r="G28" s="168">
        <v>0</v>
      </c>
      <c r="H28" s="168">
        <v>0</v>
      </c>
      <c r="I28" s="49">
        <f t="shared" si="0"/>
        <v>20</v>
      </c>
      <c r="J28" s="43">
        <f t="shared" si="1"/>
        <v>1</v>
      </c>
    </row>
    <row r="29" spans="1:10" x14ac:dyDescent="0.25">
      <c r="A29"/>
      <c r="B29"/>
      <c r="C29"/>
      <c r="D29"/>
      <c r="E29"/>
      <c r="F29"/>
      <c r="G29"/>
      <c r="H29"/>
      <c r="I29" s="49">
        <f t="shared" si="0"/>
        <v>20</v>
      </c>
      <c r="J29" s="43">
        <f t="shared" si="1"/>
        <v>2</v>
      </c>
    </row>
    <row r="30" spans="1:10" x14ac:dyDescent="0.25">
      <c r="A30"/>
      <c r="B30"/>
      <c r="C30"/>
      <c r="D30"/>
      <c r="E30"/>
      <c r="F30"/>
      <c r="G30"/>
      <c r="H30"/>
      <c r="I30" s="49">
        <f t="shared" si="0"/>
        <v>20</v>
      </c>
      <c r="J30" s="43">
        <f t="shared" si="1"/>
        <v>3</v>
      </c>
    </row>
    <row r="31" spans="1:10" x14ac:dyDescent="0.25">
      <c r="A31"/>
      <c r="B31"/>
      <c r="C31"/>
      <c r="D31"/>
      <c r="E31"/>
      <c r="F31"/>
      <c r="G31"/>
      <c r="H31"/>
      <c r="I31" s="49">
        <f t="shared" si="0"/>
        <v>20</v>
      </c>
      <c r="J31" s="43">
        <f t="shared" si="1"/>
        <v>4</v>
      </c>
    </row>
    <row r="32" spans="1:10" x14ac:dyDescent="0.25">
      <c r="A32"/>
      <c r="B32"/>
      <c r="C32"/>
      <c r="D32"/>
      <c r="E32"/>
      <c r="F32"/>
      <c r="G32"/>
      <c r="H32"/>
      <c r="I32" s="49">
        <f t="shared" si="0"/>
        <v>20</v>
      </c>
      <c r="J32" s="43">
        <f t="shared" si="1"/>
        <v>5</v>
      </c>
    </row>
    <row r="33" spans="1:10" x14ac:dyDescent="0.25">
      <c r="A33"/>
      <c r="B33"/>
      <c r="C33"/>
      <c r="D33"/>
      <c r="E33"/>
      <c r="F33"/>
      <c r="G33"/>
      <c r="H33"/>
      <c r="I33" s="49">
        <f t="shared" si="0"/>
        <v>20</v>
      </c>
      <c r="J33" s="43">
        <f t="shared" si="1"/>
        <v>6</v>
      </c>
    </row>
    <row r="34" spans="1:10" x14ac:dyDescent="0.25">
      <c r="A34"/>
      <c r="B34"/>
      <c r="C34"/>
      <c r="D34"/>
      <c r="E34"/>
      <c r="F34"/>
      <c r="G34"/>
      <c r="H34"/>
      <c r="I34" s="49">
        <f t="shared" si="0"/>
        <v>20</v>
      </c>
      <c r="J34" s="43">
        <f t="shared" si="1"/>
        <v>7</v>
      </c>
    </row>
    <row r="35" spans="1:10" x14ac:dyDescent="0.25">
      <c r="A35"/>
      <c r="B35"/>
      <c r="C35"/>
      <c r="D35"/>
      <c r="E35"/>
      <c r="F35"/>
      <c r="G35"/>
      <c r="H35"/>
      <c r="I35" s="49">
        <f t="shared" si="0"/>
        <v>20</v>
      </c>
      <c r="J35" s="43">
        <f t="shared" si="1"/>
        <v>8</v>
      </c>
    </row>
    <row r="36" spans="1:10" x14ac:dyDescent="0.25">
      <c r="A36"/>
      <c r="B36"/>
      <c r="C36"/>
      <c r="D36"/>
      <c r="E36"/>
      <c r="F36"/>
      <c r="G36"/>
      <c r="H36"/>
      <c r="I36" s="49">
        <f t="shared" si="0"/>
        <v>20</v>
      </c>
      <c r="J36" s="43">
        <f t="shared" si="1"/>
        <v>9</v>
      </c>
    </row>
    <row r="37" spans="1:10" x14ac:dyDescent="0.25">
      <c r="A37"/>
      <c r="B37"/>
      <c r="C37"/>
      <c r="D37"/>
      <c r="E37"/>
      <c r="F37"/>
      <c r="G37"/>
      <c r="H37"/>
      <c r="I37" s="49">
        <f t="shared" si="0"/>
        <v>20</v>
      </c>
      <c r="J37" s="43">
        <f t="shared" si="1"/>
        <v>10</v>
      </c>
    </row>
    <row r="38" spans="1:10" x14ac:dyDescent="0.25">
      <c r="A38"/>
      <c r="B38"/>
      <c r="C38"/>
      <c r="D38"/>
      <c r="E38"/>
      <c r="F38"/>
      <c r="G38"/>
      <c r="H38"/>
      <c r="I38" s="49">
        <f t="shared" si="0"/>
        <v>20</v>
      </c>
      <c r="J38" s="43">
        <f t="shared" si="1"/>
        <v>11</v>
      </c>
    </row>
    <row r="39" spans="1:10" x14ac:dyDescent="0.25">
      <c r="A39"/>
      <c r="B39"/>
      <c r="C39"/>
      <c r="D39"/>
      <c r="E39"/>
      <c r="F39"/>
      <c r="G39"/>
      <c r="H39"/>
      <c r="I39" s="49">
        <f t="shared" si="0"/>
        <v>20</v>
      </c>
      <c r="J39" s="43">
        <f t="shared" si="1"/>
        <v>12</v>
      </c>
    </row>
    <row r="40" spans="1:10" x14ac:dyDescent="0.25">
      <c r="A40"/>
      <c r="B40"/>
      <c r="C40"/>
      <c r="D40"/>
      <c r="E40"/>
      <c r="F40"/>
      <c r="G40"/>
      <c r="H40"/>
      <c r="I40" s="49">
        <f t="shared" si="0"/>
        <v>20</v>
      </c>
      <c r="J40" s="43">
        <f t="shared" si="1"/>
        <v>13</v>
      </c>
    </row>
    <row r="41" spans="1:10" x14ac:dyDescent="0.25">
      <c r="A41"/>
      <c r="B41"/>
      <c r="C41"/>
      <c r="D41"/>
      <c r="E41"/>
      <c r="F41"/>
      <c r="G41"/>
      <c r="H41"/>
      <c r="I41" s="49">
        <f t="shared" si="0"/>
        <v>20</v>
      </c>
      <c r="J41" s="43">
        <f t="shared" si="1"/>
        <v>14</v>
      </c>
    </row>
    <row r="42" spans="1:10" x14ac:dyDescent="0.25">
      <c r="A42"/>
      <c r="B42"/>
      <c r="C42"/>
      <c r="D42"/>
      <c r="E42"/>
      <c r="F42"/>
      <c r="G42"/>
      <c r="H42"/>
      <c r="I42" s="49">
        <f t="shared" si="0"/>
        <v>20</v>
      </c>
      <c r="J42" s="43">
        <f t="shared" si="1"/>
        <v>15</v>
      </c>
    </row>
    <row r="43" spans="1:10" x14ac:dyDescent="0.25">
      <c r="A43"/>
      <c r="B43"/>
      <c r="C43"/>
      <c r="D43"/>
      <c r="E43"/>
      <c r="F43"/>
      <c r="G43"/>
      <c r="H43"/>
      <c r="I43" s="49">
        <f t="shared" si="0"/>
        <v>20</v>
      </c>
      <c r="J43" s="43">
        <f t="shared" si="1"/>
        <v>16</v>
      </c>
    </row>
    <row r="44" spans="1:10" x14ac:dyDescent="0.25">
      <c r="A44"/>
      <c r="B44"/>
      <c r="C44"/>
      <c r="D44"/>
      <c r="E44"/>
      <c r="F44"/>
      <c r="G44"/>
      <c r="H44"/>
      <c r="I44" s="49">
        <f t="shared" si="0"/>
        <v>20</v>
      </c>
      <c r="J44" s="43">
        <f t="shared" si="1"/>
        <v>17</v>
      </c>
    </row>
    <row r="45" spans="1:10" x14ac:dyDescent="0.25">
      <c r="A45"/>
      <c r="B45"/>
      <c r="C45"/>
      <c r="D45"/>
      <c r="E45"/>
      <c r="F45"/>
      <c r="G45"/>
      <c r="H45"/>
      <c r="I45" s="49">
        <f t="shared" si="0"/>
        <v>20</v>
      </c>
      <c r="J45" s="43">
        <f t="shared" si="1"/>
        <v>18</v>
      </c>
    </row>
    <row r="46" spans="1:10" x14ac:dyDescent="0.25">
      <c r="A46"/>
      <c r="B46"/>
      <c r="C46"/>
      <c r="D46"/>
      <c r="E46"/>
      <c r="F46"/>
      <c r="G46"/>
      <c r="H46"/>
      <c r="I46" s="49">
        <f t="shared" si="0"/>
        <v>20</v>
      </c>
      <c r="J46" s="43">
        <f t="shared" si="1"/>
        <v>19</v>
      </c>
    </row>
    <row r="47" spans="1:10" x14ac:dyDescent="0.25">
      <c r="A47"/>
      <c r="B47"/>
      <c r="C47"/>
      <c r="D47"/>
      <c r="E47"/>
      <c r="F47"/>
      <c r="G47"/>
      <c r="H47"/>
      <c r="I47" s="49">
        <f t="shared" si="0"/>
        <v>20</v>
      </c>
      <c r="J47" s="43">
        <f t="shared" si="1"/>
        <v>20</v>
      </c>
    </row>
    <row r="48" spans="1:10" x14ac:dyDescent="0.25">
      <c r="A48"/>
      <c r="B48"/>
      <c r="C48"/>
      <c r="D48"/>
      <c r="E48"/>
      <c r="F48"/>
      <c r="G48"/>
      <c r="H48"/>
      <c r="I48" s="49">
        <f t="shared" si="0"/>
        <v>20</v>
      </c>
      <c r="J48" s="43">
        <f t="shared" si="1"/>
        <v>21</v>
      </c>
    </row>
    <row r="49" spans="1:10" x14ac:dyDescent="0.25">
      <c r="A49"/>
      <c r="B49"/>
      <c r="C49"/>
      <c r="D49"/>
      <c r="E49"/>
      <c r="F49"/>
      <c r="G49"/>
      <c r="H49"/>
      <c r="I49" s="49">
        <f t="shared" si="0"/>
        <v>20</v>
      </c>
      <c r="J49" s="43">
        <f t="shared" si="1"/>
        <v>22</v>
      </c>
    </row>
    <row r="50" spans="1:10" x14ac:dyDescent="0.25">
      <c r="A50"/>
      <c r="B50"/>
      <c r="C50"/>
      <c r="D50"/>
      <c r="E50"/>
      <c r="F50"/>
      <c r="G50"/>
      <c r="H50"/>
      <c r="I50" s="49">
        <f t="shared" si="0"/>
        <v>20</v>
      </c>
      <c r="J50" s="43">
        <f t="shared" si="1"/>
        <v>23</v>
      </c>
    </row>
    <row r="51" spans="1:10" x14ac:dyDescent="0.25">
      <c r="A51"/>
      <c r="B51"/>
      <c r="C51"/>
      <c r="D51"/>
      <c r="E51"/>
      <c r="F51"/>
      <c r="G51"/>
      <c r="H51"/>
      <c r="I51" s="49">
        <f t="shared" si="0"/>
        <v>20</v>
      </c>
      <c r="J51" s="43">
        <f t="shared" si="1"/>
        <v>24</v>
      </c>
    </row>
    <row r="52" spans="1:10" x14ac:dyDescent="0.25">
      <c r="A52"/>
      <c r="B52"/>
      <c r="C52"/>
      <c r="D52"/>
      <c r="E52"/>
      <c r="F52"/>
      <c r="G52"/>
      <c r="H52"/>
      <c r="I52" s="49">
        <f t="shared" si="0"/>
        <v>20</v>
      </c>
      <c r="J52" s="43">
        <f t="shared" si="1"/>
        <v>25</v>
      </c>
    </row>
    <row r="53" spans="1:10" x14ac:dyDescent="0.25">
      <c r="A53"/>
      <c r="B53"/>
      <c r="C53"/>
      <c r="D53"/>
      <c r="E53"/>
      <c r="F53"/>
      <c r="G53"/>
      <c r="H53"/>
      <c r="I53" s="49">
        <f t="shared" si="0"/>
        <v>20</v>
      </c>
      <c r="J53" s="43">
        <f t="shared" si="1"/>
        <v>26</v>
      </c>
    </row>
    <row r="54" spans="1:10" x14ac:dyDescent="0.25">
      <c r="A54"/>
      <c r="B54"/>
      <c r="C54"/>
      <c r="D54"/>
      <c r="E54"/>
      <c r="F54"/>
      <c r="G54"/>
      <c r="H54"/>
      <c r="I54" s="49">
        <f t="shared" si="0"/>
        <v>20</v>
      </c>
      <c r="J54" s="43">
        <f t="shared" si="1"/>
        <v>27</v>
      </c>
    </row>
    <row r="55" spans="1:10" x14ac:dyDescent="0.25">
      <c r="A55"/>
      <c r="B55"/>
      <c r="C55"/>
      <c r="D55"/>
      <c r="E55"/>
      <c r="F55"/>
      <c r="G55"/>
      <c r="H55"/>
      <c r="I55" s="49">
        <f t="shared" si="0"/>
        <v>20</v>
      </c>
      <c r="J55" s="43">
        <f t="shared" si="1"/>
        <v>28</v>
      </c>
    </row>
    <row r="56" spans="1:10" x14ac:dyDescent="0.25">
      <c r="A56"/>
      <c r="B56"/>
      <c r="C56"/>
      <c r="D56"/>
      <c r="E56"/>
      <c r="F56"/>
      <c r="G56"/>
      <c r="H56"/>
      <c r="I56" s="49">
        <f t="shared" si="0"/>
        <v>20</v>
      </c>
      <c r="J56" s="43">
        <f t="shared" si="1"/>
        <v>29</v>
      </c>
    </row>
    <row r="57" spans="1:10" x14ac:dyDescent="0.25">
      <c r="A57"/>
      <c r="B57"/>
      <c r="C57"/>
      <c r="D57"/>
      <c r="E57"/>
      <c r="F57"/>
      <c r="G57"/>
      <c r="H57"/>
      <c r="I57" s="49">
        <f t="shared" si="0"/>
        <v>20</v>
      </c>
      <c r="J57" s="43">
        <f t="shared" si="1"/>
        <v>30</v>
      </c>
    </row>
    <row r="58" spans="1:10" x14ac:dyDescent="0.25">
      <c r="A58"/>
      <c r="B58"/>
      <c r="C58"/>
      <c r="D58"/>
      <c r="E58"/>
      <c r="F58"/>
      <c r="G58"/>
      <c r="H58"/>
      <c r="I58" s="49">
        <f t="shared" si="0"/>
        <v>20</v>
      </c>
      <c r="J58" s="43">
        <f t="shared" si="1"/>
        <v>31</v>
      </c>
    </row>
    <row r="59" spans="1:10" x14ac:dyDescent="0.25">
      <c r="A59"/>
      <c r="B59"/>
      <c r="C59"/>
      <c r="D59"/>
      <c r="E59"/>
      <c r="F59"/>
      <c r="G59"/>
      <c r="H59"/>
      <c r="I59" s="49">
        <f t="shared" si="0"/>
        <v>20</v>
      </c>
      <c r="J59" s="43">
        <f t="shared" si="1"/>
        <v>32</v>
      </c>
    </row>
    <row r="60" spans="1:10" x14ac:dyDescent="0.25">
      <c r="A60"/>
      <c r="B60"/>
      <c r="C60"/>
      <c r="D60"/>
      <c r="E60"/>
      <c r="F60"/>
      <c r="G60"/>
      <c r="H60"/>
      <c r="I60" s="49">
        <f t="shared" si="0"/>
        <v>20</v>
      </c>
      <c r="J60" s="43">
        <f t="shared" si="1"/>
        <v>33</v>
      </c>
    </row>
    <row r="61" spans="1:10" x14ac:dyDescent="0.25">
      <c r="A61"/>
      <c r="B61"/>
      <c r="C61"/>
      <c r="D61"/>
      <c r="E61"/>
      <c r="F61"/>
      <c r="G61"/>
      <c r="H61"/>
      <c r="I61" s="49">
        <f t="shared" si="0"/>
        <v>20</v>
      </c>
      <c r="J61" s="43">
        <f t="shared" si="1"/>
        <v>34</v>
      </c>
    </row>
    <row r="62" spans="1:10" x14ac:dyDescent="0.25">
      <c r="A62"/>
      <c r="B62"/>
      <c r="C62"/>
      <c r="D62"/>
      <c r="E62"/>
      <c r="F62"/>
      <c r="G62"/>
      <c r="H62"/>
      <c r="I62" s="49">
        <f t="shared" si="0"/>
        <v>20</v>
      </c>
      <c r="J62" s="43">
        <f t="shared" si="1"/>
        <v>35</v>
      </c>
    </row>
    <row r="63" spans="1:10" x14ac:dyDescent="0.25">
      <c r="A63"/>
      <c r="B63"/>
      <c r="C63"/>
      <c r="D63"/>
      <c r="E63"/>
      <c r="F63"/>
      <c r="G63"/>
      <c r="H63"/>
      <c r="I63" s="49">
        <f t="shared" si="0"/>
        <v>20</v>
      </c>
      <c r="J63" s="43">
        <f t="shared" si="1"/>
        <v>36</v>
      </c>
    </row>
    <row r="64" spans="1:10" x14ac:dyDescent="0.25">
      <c r="A64"/>
      <c r="B64"/>
      <c r="C64"/>
      <c r="D64"/>
      <c r="E64"/>
      <c r="F64"/>
      <c r="G64"/>
      <c r="H64"/>
      <c r="I64" s="49">
        <f t="shared" si="0"/>
        <v>20</v>
      </c>
      <c r="J64" s="43">
        <f t="shared" si="1"/>
        <v>37</v>
      </c>
    </row>
    <row r="65" spans="1:10" x14ac:dyDescent="0.25">
      <c r="A65"/>
      <c r="B65"/>
      <c r="C65"/>
      <c r="D65"/>
      <c r="E65"/>
      <c r="F65"/>
      <c r="G65"/>
      <c r="H65"/>
      <c r="I65" s="49">
        <f t="shared" si="0"/>
        <v>20</v>
      </c>
      <c r="J65" s="43">
        <f t="shared" si="1"/>
        <v>38</v>
      </c>
    </row>
    <row r="66" spans="1:10" x14ac:dyDescent="0.25">
      <c r="A66"/>
      <c r="B66"/>
      <c r="C66"/>
      <c r="D66"/>
      <c r="E66"/>
      <c r="F66"/>
      <c r="G66"/>
      <c r="H66"/>
      <c r="I66" s="49">
        <f t="shared" si="0"/>
        <v>20</v>
      </c>
      <c r="J66" s="43">
        <f t="shared" si="1"/>
        <v>39</v>
      </c>
    </row>
    <row r="67" spans="1:10" x14ac:dyDescent="0.25">
      <c r="A67"/>
      <c r="B67"/>
      <c r="C67"/>
      <c r="D67"/>
      <c r="E67"/>
      <c r="F67"/>
      <c r="G67"/>
      <c r="H67"/>
      <c r="I67" s="49">
        <f t="shared" si="0"/>
        <v>20</v>
      </c>
      <c r="J67" s="43">
        <f t="shared" si="1"/>
        <v>40</v>
      </c>
    </row>
    <row r="68" spans="1:10" x14ac:dyDescent="0.25">
      <c r="A68"/>
      <c r="B68"/>
      <c r="C68"/>
      <c r="D68"/>
      <c r="E68"/>
      <c r="F68"/>
      <c r="G68"/>
      <c r="H68"/>
      <c r="I68" s="49">
        <f t="shared" si="0"/>
        <v>20</v>
      </c>
      <c r="J68" s="43">
        <f t="shared" si="1"/>
        <v>41</v>
      </c>
    </row>
    <row r="69" spans="1:10" x14ac:dyDescent="0.25">
      <c r="A69"/>
      <c r="B69"/>
      <c r="C69"/>
      <c r="D69"/>
      <c r="E69"/>
      <c r="F69"/>
      <c r="G69"/>
      <c r="H69"/>
    </row>
    <row r="70" spans="1:10" x14ac:dyDescent="0.25">
      <c r="A70"/>
      <c r="B70"/>
      <c r="C70"/>
      <c r="D70"/>
      <c r="E70"/>
      <c r="F70"/>
      <c r="G70"/>
      <c r="H70"/>
    </row>
    <row r="71" spans="1:10" x14ac:dyDescent="0.25">
      <c r="A71"/>
      <c r="B71"/>
      <c r="C71"/>
      <c r="D71"/>
      <c r="E71"/>
      <c r="F71"/>
      <c r="G71"/>
      <c r="H71"/>
    </row>
    <row r="72" spans="1:10" x14ac:dyDescent="0.25">
      <c r="A72"/>
      <c r="B72"/>
      <c r="C72"/>
      <c r="D72"/>
      <c r="E72"/>
      <c r="F72"/>
      <c r="G72"/>
      <c r="H72"/>
    </row>
    <row r="73" spans="1:10" x14ac:dyDescent="0.25">
      <c r="A73"/>
      <c r="B73"/>
      <c r="C73"/>
      <c r="D73"/>
      <c r="E73"/>
      <c r="F73"/>
      <c r="G73"/>
      <c r="H73"/>
    </row>
    <row r="74" spans="1:10" x14ac:dyDescent="0.25">
      <c r="A74"/>
      <c r="B74"/>
      <c r="C74"/>
      <c r="D74"/>
      <c r="E74"/>
      <c r="F74"/>
      <c r="G74"/>
      <c r="H74"/>
    </row>
    <row r="75" spans="1:10" x14ac:dyDescent="0.25">
      <c r="A75"/>
      <c r="B75"/>
      <c r="C75"/>
      <c r="D75"/>
      <c r="E75"/>
      <c r="F75"/>
      <c r="G75"/>
      <c r="H75"/>
    </row>
    <row r="76" spans="1:10" x14ac:dyDescent="0.25">
      <c r="A76"/>
      <c r="B76"/>
      <c r="C76"/>
      <c r="D76"/>
      <c r="E76"/>
      <c r="F76"/>
      <c r="G76"/>
      <c r="H76"/>
    </row>
    <row r="77" spans="1:10" x14ac:dyDescent="0.25">
      <c r="A77"/>
      <c r="B77"/>
      <c r="C77"/>
      <c r="D77"/>
      <c r="E77"/>
      <c r="F77"/>
      <c r="G77"/>
      <c r="H77"/>
    </row>
    <row r="78" spans="1:10" x14ac:dyDescent="0.25">
      <c r="A78"/>
      <c r="B78"/>
      <c r="C78"/>
      <c r="D78"/>
      <c r="E78"/>
      <c r="F78"/>
      <c r="G78"/>
      <c r="H78"/>
    </row>
    <row r="79" spans="1:10" x14ac:dyDescent="0.25">
      <c r="A79"/>
      <c r="B79"/>
      <c r="C79"/>
      <c r="D79"/>
      <c r="E79"/>
      <c r="F79"/>
      <c r="G79"/>
      <c r="H79"/>
    </row>
    <row r="80" spans="1:10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</sheetData>
  <mergeCells count="1">
    <mergeCell ref="C2: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A2" sqref="A2:H21"/>
    </sheetView>
  </sheetViews>
  <sheetFormatPr defaultColWidth="9.109375" defaultRowHeight="13.2" x14ac:dyDescent="0.25"/>
  <cols>
    <col min="1" max="1" width="13.6640625" style="43" customWidth="1"/>
    <col min="2" max="2" width="16.109375" style="43" customWidth="1"/>
    <col min="3" max="3" width="17.33203125" style="43" customWidth="1"/>
    <col min="4" max="4" width="25.5546875" style="43" bestFit="1" customWidth="1"/>
    <col min="5" max="5" width="7.109375" style="43" bestFit="1" customWidth="1"/>
    <col min="6" max="6" width="8.44140625" style="43" bestFit="1" customWidth="1"/>
    <col min="7" max="7" width="7.77734375" style="43" bestFit="1" customWidth="1"/>
    <col min="8" max="8" width="6.21875" style="43" bestFit="1" customWidth="1"/>
    <col min="9" max="9" width="8.21875" style="43" bestFit="1" customWidth="1"/>
    <col min="10" max="10" width="4" style="43" customWidth="1"/>
    <col min="11" max="16384" width="9.109375" style="43"/>
  </cols>
  <sheetData>
    <row r="1" spans="1:11" s="29" customFormat="1" x14ac:dyDescent="0.25">
      <c r="F1" s="46"/>
      <c r="G1" s="47"/>
      <c r="H1" s="32"/>
      <c r="I1" s="34"/>
      <c r="J1" s="32"/>
      <c r="K1" s="32"/>
    </row>
    <row r="2" spans="1:11" s="29" customFormat="1" ht="13.8" x14ac:dyDescent="0.25">
      <c r="A2" s="44" t="s">
        <v>411</v>
      </c>
      <c r="B2" s="45" t="s">
        <v>1456</v>
      </c>
      <c r="C2" s="525" t="str">
        <f>'2026-NAT-TOTAL'!D2</f>
        <v>(Multiple Items) Nationals 2026 Day 3</v>
      </c>
      <c r="D2" s="525"/>
      <c r="E2" s="525"/>
      <c r="F2" s="525"/>
      <c r="G2" s="525"/>
      <c r="H2" s="525"/>
      <c r="I2" s="33"/>
      <c r="J2" s="32"/>
      <c r="K2" s="32"/>
    </row>
    <row r="3" spans="1:11" ht="21" x14ac:dyDescent="0.25">
      <c r="A3" s="48" t="s">
        <v>4</v>
      </c>
      <c r="B3" s="45" t="s">
        <v>1456</v>
      </c>
      <c r="D3" s="50" t="s">
        <v>1909</v>
      </c>
    </row>
    <row r="5" spans="1:11" s="45" customFormat="1" ht="39.6" x14ac:dyDescent="0.25">
      <c r="A5" s="57" t="s">
        <v>414</v>
      </c>
      <c r="B5" s="57" t="s">
        <v>1</v>
      </c>
      <c r="C5" s="57" t="s">
        <v>2</v>
      </c>
      <c r="D5" s="57" t="s">
        <v>415</v>
      </c>
      <c r="E5" s="41" t="s">
        <v>421</v>
      </c>
      <c r="F5" s="41" t="s">
        <v>1197</v>
      </c>
      <c r="G5" s="41" t="s">
        <v>1047</v>
      </c>
      <c r="H5" s="41" t="s">
        <v>1198</v>
      </c>
      <c r="I5" s="42" t="s">
        <v>1248</v>
      </c>
    </row>
    <row r="6" spans="1:11" x14ac:dyDescent="0.25">
      <c r="A6" s="45" t="s">
        <v>606</v>
      </c>
      <c r="B6" s="45" t="s">
        <v>389</v>
      </c>
      <c r="C6" s="45" t="s">
        <v>131</v>
      </c>
      <c r="D6" s="45" t="s">
        <v>38</v>
      </c>
      <c r="E6" s="45">
        <v>1</v>
      </c>
      <c r="F6" s="45">
        <v>7</v>
      </c>
      <c r="G6" s="168">
        <v>66.8</v>
      </c>
      <c r="H6" s="168">
        <v>66.8</v>
      </c>
      <c r="I6" s="49">
        <v>50</v>
      </c>
      <c r="J6" s="43">
        <v>1</v>
      </c>
    </row>
    <row r="7" spans="1:11" x14ac:dyDescent="0.25">
      <c r="A7" s="45" t="s">
        <v>576</v>
      </c>
      <c r="B7" s="45" t="s">
        <v>390</v>
      </c>
      <c r="C7" s="45" t="s">
        <v>70</v>
      </c>
      <c r="D7" s="45" t="s">
        <v>38</v>
      </c>
      <c r="E7" s="45"/>
      <c r="F7" s="45">
        <v>5</v>
      </c>
      <c r="G7" s="168">
        <v>44.9</v>
      </c>
      <c r="H7" s="168">
        <v>44.9</v>
      </c>
      <c r="I7" s="49">
        <f>IF(H7=H6,I6,IF(H7=0,ROUNDDOWN(20,0),I6-J6))</f>
        <v>49</v>
      </c>
      <c r="J7" s="43">
        <f>IF(H7&lt;H6,1,IF(H7=H6,J6+1,0))</f>
        <v>1</v>
      </c>
    </row>
    <row r="8" spans="1:11" x14ac:dyDescent="0.25">
      <c r="A8" s="45" t="s">
        <v>561</v>
      </c>
      <c r="B8" s="45" t="s">
        <v>1877</v>
      </c>
      <c r="C8" s="45" t="s">
        <v>328</v>
      </c>
      <c r="D8" s="45" t="s">
        <v>1797</v>
      </c>
      <c r="E8" s="45"/>
      <c r="F8" s="45">
        <v>3</v>
      </c>
      <c r="G8" s="168">
        <v>37.4</v>
      </c>
      <c r="H8" s="168">
        <v>37.4</v>
      </c>
      <c r="I8" s="49">
        <f t="shared" ref="I8:I68" si="0">IF(H8=H7,I7,IF(H8=0,ROUNDDOWN(20,0),I7-J7))</f>
        <v>48</v>
      </c>
      <c r="J8" s="43">
        <f t="shared" ref="J8:J68" si="1">IF(H8&lt;H7,1,IF(H8=H7,J7+1,0))</f>
        <v>1</v>
      </c>
    </row>
    <row r="9" spans="1:11" x14ac:dyDescent="0.25">
      <c r="A9" s="45" t="s">
        <v>1417</v>
      </c>
      <c r="B9" s="45" t="s">
        <v>1440</v>
      </c>
      <c r="C9" s="45" t="s">
        <v>107</v>
      </c>
      <c r="D9" s="45" t="s">
        <v>48</v>
      </c>
      <c r="E9" s="45">
        <v>2</v>
      </c>
      <c r="F9" s="45">
        <v>9</v>
      </c>
      <c r="G9" s="168">
        <v>35.299999999999997</v>
      </c>
      <c r="H9" s="168">
        <v>35.299999999999997</v>
      </c>
      <c r="I9" s="49">
        <f t="shared" si="0"/>
        <v>47</v>
      </c>
      <c r="J9" s="43">
        <f t="shared" si="1"/>
        <v>1</v>
      </c>
    </row>
    <row r="10" spans="1:11" x14ac:dyDescent="0.25">
      <c r="A10" s="45" t="s">
        <v>1325</v>
      </c>
      <c r="B10" s="45" t="s">
        <v>1868</v>
      </c>
      <c r="C10" s="45" t="s">
        <v>292</v>
      </c>
      <c r="D10" s="45" t="s">
        <v>48</v>
      </c>
      <c r="E10" s="45">
        <v>1</v>
      </c>
      <c r="F10" s="45">
        <v>6</v>
      </c>
      <c r="G10" s="168">
        <v>27.8</v>
      </c>
      <c r="H10" s="168">
        <v>27.8</v>
      </c>
      <c r="I10" s="49">
        <f t="shared" si="0"/>
        <v>46</v>
      </c>
      <c r="J10" s="43">
        <f t="shared" si="1"/>
        <v>1</v>
      </c>
    </row>
    <row r="11" spans="1:11" x14ac:dyDescent="0.25">
      <c r="A11" s="45" t="s">
        <v>1648</v>
      </c>
      <c r="B11" s="45" t="s">
        <v>1659</v>
      </c>
      <c r="C11" s="45" t="s">
        <v>1660</v>
      </c>
      <c r="D11" s="45" t="s">
        <v>43</v>
      </c>
      <c r="E11" s="45"/>
      <c r="F11" s="45">
        <v>5</v>
      </c>
      <c r="G11" s="168">
        <v>25.1</v>
      </c>
      <c r="H11" s="168">
        <v>25.1</v>
      </c>
      <c r="I11" s="49">
        <f t="shared" si="0"/>
        <v>45</v>
      </c>
      <c r="J11" s="43">
        <f t="shared" si="1"/>
        <v>1</v>
      </c>
    </row>
    <row r="12" spans="1:11" x14ac:dyDescent="0.25">
      <c r="A12" s="45" t="s">
        <v>1473</v>
      </c>
      <c r="B12" s="45" t="s">
        <v>1888</v>
      </c>
      <c r="C12" s="45" t="s">
        <v>887</v>
      </c>
      <c r="D12" s="45" t="s">
        <v>43</v>
      </c>
      <c r="E12" s="45"/>
      <c r="F12" s="45">
        <v>4</v>
      </c>
      <c r="G12" s="168">
        <v>24</v>
      </c>
      <c r="H12" s="168">
        <v>24</v>
      </c>
      <c r="I12" s="49">
        <f t="shared" si="0"/>
        <v>44</v>
      </c>
      <c r="J12" s="43">
        <f t="shared" si="1"/>
        <v>1</v>
      </c>
    </row>
    <row r="13" spans="1:11" x14ac:dyDescent="0.25">
      <c r="A13" s="45" t="s">
        <v>1476</v>
      </c>
      <c r="B13" s="45" t="s">
        <v>1503</v>
      </c>
      <c r="C13" s="45" t="s">
        <v>241</v>
      </c>
      <c r="D13" s="45" t="s">
        <v>43</v>
      </c>
      <c r="E13" s="45">
        <v>1</v>
      </c>
      <c r="F13" s="45">
        <v>2</v>
      </c>
      <c r="G13" s="168">
        <v>19</v>
      </c>
      <c r="H13" s="168">
        <v>19</v>
      </c>
      <c r="I13" s="49">
        <f t="shared" si="0"/>
        <v>43</v>
      </c>
      <c r="J13" s="43">
        <f t="shared" si="1"/>
        <v>1</v>
      </c>
    </row>
    <row r="14" spans="1:11" x14ac:dyDescent="0.25">
      <c r="A14" s="45" t="s">
        <v>1967</v>
      </c>
      <c r="B14" s="45" t="s">
        <v>1668</v>
      </c>
      <c r="C14" s="45" t="s">
        <v>120</v>
      </c>
      <c r="D14" s="45" t="s">
        <v>1797</v>
      </c>
      <c r="E14" s="45">
        <v>2</v>
      </c>
      <c r="F14" s="45">
        <v>3</v>
      </c>
      <c r="G14" s="168">
        <v>18.100000000000001</v>
      </c>
      <c r="H14" s="168">
        <v>18.100000000000001</v>
      </c>
      <c r="I14" s="49">
        <f t="shared" si="0"/>
        <v>42</v>
      </c>
      <c r="J14" s="43">
        <f t="shared" si="1"/>
        <v>1</v>
      </c>
    </row>
    <row r="15" spans="1:11" x14ac:dyDescent="0.25">
      <c r="A15" s="45" t="s">
        <v>645</v>
      </c>
      <c r="B15" s="45" t="s">
        <v>1686</v>
      </c>
      <c r="C15" s="45" t="s">
        <v>331</v>
      </c>
      <c r="D15" s="45" t="s">
        <v>50</v>
      </c>
      <c r="E15" s="45">
        <v>1</v>
      </c>
      <c r="F15" s="45">
        <v>3</v>
      </c>
      <c r="G15" s="168">
        <v>15.6</v>
      </c>
      <c r="H15" s="168">
        <v>15.6</v>
      </c>
      <c r="I15" s="49">
        <f t="shared" si="0"/>
        <v>41</v>
      </c>
      <c r="J15" s="43">
        <f t="shared" si="1"/>
        <v>1</v>
      </c>
    </row>
    <row r="16" spans="1:11" x14ac:dyDescent="0.25">
      <c r="A16" s="45" t="s">
        <v>1342</v>
      </c>
      <c r="B16" s="45" t="s">
        <v>2077</v>
      </c>
      <c r="C16" s="45" t="s">
        <v>2078</v>
      </c>
      <c r="D16" s="45" t="s">
        <v>38</v>
      </c>
      <c r="E16" s="45"/>
      <c r="F16" s="45">
        <v>3</v>
      </c>
      <c r="G16" s="168">
        <v>14.8</v>
      </c>
      <c r="H16" s="168">
        <v>14.8</v>
      </c>
      <c r="I16" s="49">
        <f t="shared" si="0"/>
        <v>40</v>
      </c>
      <c r="J16" s="43">
        <f t="shared" si="1"/>
        <v>1</v>
      </c>
    </row>
    <row r="17" spans="1:10" x14ac:dyDescent="0.25">
      <c r="A17" s="45" t="s">
        <v>818</v>
      </c>
      <c r="B17" s="45" t="s">
        <v>1747</v>
      </c>
      <c r="C17" s="45" t="s">
        <v>1748</v>
      </c>
      <c r="D17" s="45" t="s">
        <v>44</v>
      </c>
      <c r="E17" s="45">
        <v>1</v>
      </c>
      <c r="F17" s="45">
        <v>5</v>
      </c>
      <c r="G17" s="168">
        <v>11.8</v>
      </c>
      <c r="H17" s="168">
        <v>11.8</v>
      </c>
      <c r="I17" s="49">
        <f t="shared" si="0"/>
        <v>39</v>
      </c>
      <c r="J17" s="43">
        <f t="shared" si="1"/>
        <v>1</v>
      </c>
    </row>
    <row r="18" spans="1:10" x14ac:dyDescent="0.25">
      <c r="A18" s="45" t="s">
        <v>662</v>
      </c>
      <c r="B18" s="45" t="s">
        <v>1917</v>
      </c>
      <c r="C18" s="45" t="s">
        <v>79</v>
      </c>
      <c r="D18" s="45" t="s">
        <v>37</v>
      </c>
      <c r="E18" s="45"/>
      <c r="F18" s="45">
        <v>3</v>
      </c>
      <c r="G18" s="168">
        <v>11.3</v>
      </c>
      <c r="H18" s="168">
        <v>11.3</v>
      </c>
      <c r="I18" s="49">
        <f t="shared" si="0"/>
        <v>38</v>
      </c>
      <c r="J18" s="43">
        <f t="shared" si="1"/>
        <v>1</v>
      </c>
    </row>
    <row r="19" spans="1:10" x14ac:dyDescent="0.25">
      <c r="A19" s="45" t="s">
        <v>670</v>
      </c>
      <c r="B19" s="45" t="s">
        <v>1854</v>
      </c>
      <c r="C19" s="45" t="s">
        <v>146</v>
      </c>
      <c r="D19" s="45" t="s">
        <v>50</v>
      </c>
      <c r="E19" s="45"/>
      <c r="F19" s="45">
        <v>3</v>
      </c>
      <c r="G19" s="168">
        <v>5.7999999999999989</v>
      </c>
      <c r="H19" s="168">
        <v>5.7999999999999989</v>
      </c>
      <c r="I19" s="49">
        <f t="shared" si="0"/>
        <v>37</v>
      </c>
      <c r="J19" s="43">
        <f t="shared" si="1"/>
        <v>1</v>
      </c>
    </row>
    <row r="20" spans="1:10" x14ac:dyDescent="0.25">
      <c r="A20" s="45" t="s">
        <v>1543</v>
      </c>
      <c r="B20" s="45" t="s">
        <v>1441</v>
      </c>
      <c r="C20" s="45" t="s">
        <v>267</v>
      </c>
      <c r="D20" s="45" t="s">
        <v>43</v>
      </c>
      <c r="E20" s="45"/>
      <c r="F20" s="45">
        <v>3</v>
      </c>
      <c r="G20" s="168">
        <v>4.9000000000000004</v>
      </c>
      <c r="H20" s="168">
        <v>4.9000000000000004</v>
      </c>
      <c r="I20" s="49">
        <f t="shared" si="0"/>
        <v>36</v>
      </c>
      <c r="J20" s="43">
        <f t="shared" si="1"/>
        <v>1</v>
      </c>
    </row>
    <row r="21" spans="1:10" x14ac:dyDescent="0.25">
      <c r="A21" s="45" t="s">
        <v>655</v>
      </c>
      <c r="B21" s="45" t="s">
        <v>1979</v>
      </c>
      <c r="C21" s="45" t="s">
        <v>284</v>
      </c>
      <c r="D21" s="45" t="s">
        <v>48</v>
      </c>
      <c r="E21" s="45"/>
      <c r="F21" s="45">
        <v>1</v>
      </c>
      <c r="G21" s="168">
        <v>1</v>
      </c>
      <c r="H21" s="168">
        <v>1</v>
      </c>
      <c r="I21" s="49">
        <f t="shared" si="0"/>
        <v>35</v>
      </c>
      <c r="J21" s="43">
        <f t="shared" si="1"/>
        <v>1</v>
      </c>
    </row>
    <row r="22" spans="1:10" x14ac:dyDescent="0.25">
      <c r="A22"/>
      <c r="B22"/>
      <c r="C22"/>
      <c r="D22"/>
      <c r="E22"/>
      <c r="F22"/>
      <c r="G22"/>
      <c r="H22"/>
      <c r="I22" s="49">
        <f t="shared" si="0"/>
        <v>20</v>
      </c>
      <c r="J22" s="43">
        <f t="shared" si="1"/>
        <v>1</v>
      </c>
    </row>
    <row r="23" spans="1:10" x14ac:dyDescent="0.25">
      <c r="A23"/>
      <c r="B23"/>
      <c r="C23"/>
      <c r="D23"/>
      <c r="E23"/>
      <c r="F23"/>
      <c r="G23"/>
      <c r="H23"/>
      <c r="I23" s="49">
        <f t="shared" si="0"/>
        <v>20</v>
      </c>
      <c r="J23" s="43">
        <f t="shared" si="1"/>
        <v>2</v>
      </c>
    </row>
    <row r="24" spans="1:10" x14ac:dyDescent="0.25">
      <c r="A24"/>
      <c r="B24"/>
      <c r="C24"/>
      <c r="D24"/>
      <c r="E24"/>
      <c r="F24"/>
      <c r="G24"/>
      <c r="H24"/>
      <c r="I24" s="49">
        <f t="shared" si="0"/>
        <v>20</v>
      </c>
      <c r="J24" s="43">
        <f t="shared" si="1"/>
        <v>3</v>
      </c>
    </row>
    <row r="25" spans="1:10" x14ac:dyDescent="0.25">
      <c r="A25"/>
      <c r="B25"/>
      <c r="C25"/>
      <c r="D25"/>
      <c r="E25"/>
      <c r="F25"/>
      <c r="G25"/>
      <c r="H25"/>
      <c r="I25" s="49">
        <f t="shared" si="0"/>
        <v>20</v>
      </c>
      <c r="J25" s="43">
        <f t="shared" si="1"/>
        <v>4</v>
      </c>
    </row>
    <row r="26" spans="1:10" x14ac:dyDescent="0.25">
      <c r="A26"/>
      <c r="B26"/>
      <c r="C26"/>
      <c r="D26"/>
      <c r="E26"/>
      <c r="F26"/>
      <c r="G26"/>
      <c r="H26"/>
      <c r="I26" s="49">
        <f t="shared" si="0"/>
        <v>20</v>
      </c>
      <c r="J26" s="43">
        <f t="shared" si="1"/>
        <v>5</v>
      </c>
    </row>
    <row r="27" spans="1:10" x14ac:dyDescent="0.25">
      <c r="A27"/>
      <c r="B27"/>
      <c r="C27"/>
      <c r="D27"/>
      <c r="E27"/>
      <c r="F27"/>
      <c r="G27"/>
      <c r="H27"/>
      <c r="I27" s="49">
        <f t="shared" si="0"/>
        <v>20</v>
      </c>
      <c r="J27" s="43">
        <f t="shared" si="1"/>
        <v>6</v>
      </c>
    </row>
    <row r="28" spans="1:10" x14ac:dyDescent="0.25">
      <c r="A28"/>
      <c r="B28"/>
      <c r="C28"/>
      <c r="D28"/>
      <c r="E28"/>
      <c r="F28"/>
      <c r="G28"/>
      <c r="H28"/>
      <c r="I28" s="49">
        <f t="shared" si="0"/>
        <v>20</v>
      </c>
      <c r="J28" s="43">
        <f t="shared" si="1"/>
        <v>7</v>
      </c>
    </row>
    <row r="29" spans="1:10" x14ac:dyDescent="0.25">
      <c r="A29"/>
      <c r="B29"/>
      <c r="C29"/>
      <c r="D29"/>
      <c r="E29"/>
      <c r="F29"/>
      <c r="G29"/>
      <c r="H29"/>
      <c r="I29" s="49">
        <f t="shared" si="0"/>
        <v>20</v>
      </c>
      <c r="J29" s="43">
        <f t="shared" si="1"/>
        <v>8</v>
      </c>
    </row>
    <row r="30" spans="1:10" x14ac:dyDescent="0.25">
      <c r="A30"/>
      <c r="B30"/>
      <c r="C30"/>
      <c r="D30"/>
      <c r="E30"/>
      <c r="F30"/>
      <c r="G30"/>
      <c r="H30"/>
      <c r="I30" s="49">
        <f t="shared" si="0"/>
        <v>20</v>
      </c>
      <c r="J30" s="43">
        <f t="shared" si="1"/>
        <v>9</v>
      </c>
    </row>
    <row r="31" spans="1:10" x14ac:dyDescent="0.25">
      <c r="A31"/>
      <c r="B31"/>
      <c r="C31"/>
      <c r="D31"/>
      <c r="E31"/>
      <c r="F31"/>
      <c r="G31"/>
      <c r="H31"/>
      <c r="I31" s="49">
        <f t="shared" si="0"/>
        <v>20</v>
      </c>
      <c r="J31" s="43">
        <f t="shared" si="1"/>
        <v>10</v>
      </c>
    </row>
    <row r="32" spans="1:10" x14ac:dyDescent="0.25">
      <c r="A32"/>
      <c r="B32"/>
      <c r="C32"/>
      <c r="D32"/>
      <c r="E32"/>
      <c r="F32"/>
      <c r="G32"/>
      <c r="H32"/>
      <c r="I32" s="49">
        <f t="shared" si="0"/>
        <v>20</v>
      </c>
      <c r="J32" s="43">
        <f t="shared" si="1"/>
        <v>11</v>
      </c>
    </row>
    <row r="33" spans="1:10" x14ac:dyDescent="0.25">
      <c r="A33"/>
      <c r="B33"/>
      <c r="C33"/>
      <c r="D33"/>
      <c r="E33"/>
      <c r="F33"/>
      <c r="G33"/>
      <c r="H33"/>
      <c r="I33" s="49">
        <f t="shared" si="0"/>
        <v>20</v>
      </c>
      <c r="J33" s="43">
        <f t="shared" si="1"/>
        <v>12</v>
      </c>
    </row>
    <row r="34" spans="1:10" x14ac:dyDescent="0.25">
      <c r="A34"/>
      <c r="B34"/>
      <c r="C34"/>
      <c r="D34"/>
      <c r="E34"/>
      <c r="F34"/>
      <c r="G34"/>
      <c r="H34"/>
      <c r="I34" s="49">
        <f t="shared" si="0"/>
        <v>20</v>
      </c>
      <c r="J34" s="43">
        <f t="shared" si="1"/>
        <v>13</v>
      </c>
    </row>
    <row r="35" spans="1:10" x14ac:dyDescent="0.25">
      <c r="A35"/>
      <c r="B35"/>
      <c r="C35"/>
      <c r="D35"/>
      <c r="E35"/>
      <c r="F35"/>
      <c r="G35"/>
      <c r="H35"/>
      <c r="I35" s="49">
        <f t="shared" si="0"/>
        <v>20</v>
      </c>
      <c r="J35" s="43">
        <f t="shared" si="1"/>
        <v>14</v>
      </c>
    </row>
    <row r="36" spans="1:10" x14ac:dyDescent="0.25">
      <c r="A36"/>
      <c r="B36"/>
      <c r="C36"/>
      <c r="D36"/>
      <c r="E36"/>
      <c r="F36"/>
      <c r="G36"/>
      <c r="H36"/>
      <c r="I36" s="49">
        <f t="shared" si="0"/>
        <v>20</v>
      </c>
      <c r="J36" s="43">
        <f t="shared" si="1"/>
        <v>15</v>
      </c>
    </row>
    <row r="37" spans="1:10" x14ac:dyDescent="0.25">
      <c r="I37" s="49">
        <f t="shared" si="0"/>
        <v>20</v>
      </c>
      <c r="J37" s="43">
        <f t="shared" si="1"/>
        <v>16</v>
      </c>
    </row>
    <row r="38" spans="1:10" x14ac:dyDescent="0.25">
      <c r="I38" s="49">
        <f t="shared" si="0"/>
        <v>20</v>
      </c>
      <c r="J38" s="43">
        <f t="shared" si="1"/>
        <v>17</v>
      </c>
    </row>
    <row r="39" spans="1:10" x14ac:dyDescent="0.25">
      <c r="I39" s="49">
        <f t="shared" si="0"/>
        <v>20</v>
      </c>
      <c r="J39" s="43">
        <f t="shared" si="1"/>
        <v>18</v>
      </c>
    </row>
    <row r="40" spans="1:10" x14ac:dyDescent="0.25">
      <c r="I40" s="49">
        <f t="shared" si="0"/>
        <v>20</v>
      </c>
      <c r="J40" s="43">
        <f t="shared" si="1"/>
        <v>19</v>
      </c>
    </row>
    <row r="41" spans="1:10" x14ac:dyDescent="0.25">
      <c r="I41" s="49">
        <f t="shared" si="0"/>
        <v>20</v>
      </c>
      <c r="J41" s="43">
        <f t="shared" si="1"/>
        <v>20</v>
      </c>
    </row>
    <row r="42" spans="1:10" x14ac:dyDescent="0.25">
      <c r="I42" s="49">
        <f t="shared" si="0"/>
        <v>20</v>
      </c>
      <c r="J42" s="43">
        <f t="shared" si="1"/>
        <v>21</v>
      </c>
    </row>
    <row r="43" spans="1:10" x14ac:dyDescent="0.25">
      <c r="I43" s="49">
        <f t="shared" si="0"/>
        <v>20</v>
      </c>
      <c r="J43" s="43">
        <f t="shared" si="1"/>
        <v>22</v>
      </c>
    </row>
    <row r="44" spans="1:10" x14ac:dyDescent="0.25">
      <c r="I44" s="49">
        <f t="shared" si="0"/>
        <v>20</v>
      </c>
      <c r="J44" s="43">
        <f t="shared" si="1"/>
        <v>23</v>
      </c>
    </row>
    <row r="45" spans="1:10" x14ac:dyDescent="0.25">
      <c r="I45" s="49">
        <f t="shared" si="0"/>
        <v>20</v>
      </c>
      <c r="J45" s="43">
        <f t="shared" si="1"/>
        <v>24</v>
      </c>
    </row>
    <row r="46" spans="1:10" x14ac:dyDescent="0.25">
      <c r="I46" s="49">
        <f t="shared" si="0"/>
        <v>20</v>
      </c>
      <c r="J46" s="43">
        <f t="shared" si="1"/>
        <v>25</v>
      </c>
    </row>
    <row r="47" spans="1:10" x14ac:dyDescent="0.25">
      <c r="I47" s="49">
        <f t="shared" si="0"/>
        <v>20</v>
      </c>
      <c r="J47" s="43">
        <f t="shared" si="1"/>
        <v>26</v>
      </c>
    </row>
    <row r="48" spans="1:10" x14ac:dyDescent="0.25">
      <c r="I48" s="49">
        <f t="shared" si="0"/>
        <v>20</v>
      </c>
      <c r="J48" s="43">
        <f t="shared" si="1"/>
        <v>27</v>
      </c>
    </row>
    <row r="49" spans="9:10" x14ac:dyDescent="0.25">
      <c r="I49" s="49">
        <f t="shared" si="0"/>
        <v>20</v>
      </c>
      <c r="J49" s="43">
        <f t="shared" si="1"/>
        <v>28</v>
      </c>
    </row>
    <row r="50" spans="9:10" x14ac:dyDescent="0.25">
      <c r="I50" s="49">
        <f t="shared" si="0"/>
        <v>20</v>
      </c>
      <c r="J50" s="43">
        <f t="shared" si="1"/>
        <v>29</v>
      </c>
    </row>
    <row r="51" spans="9:10" x14ac:dyDescent="0.25">
      <c r="I51" s="49">
        <f t="shared" si="0"/>
        <v>20</v>
      </c>
      <c r="J51" s="43">
        <f t="shared" si="1"/>
        <v>30</v>
      </c>
    </row>
    <row r="52" spans="9:10" x14ac:dyDescent="0.25">
      <c r="I52" s="49">
        <f t="shared" si="0"/>
        <v>20</v>
      </c>
      <c r="J52" s="43">
        <f t="shared" si="1"/>
        <v>31</v>
      </c>
    </row>
    <row r="53" spans="9:10" x14ac:dyDescent="0.25">
      <c r="I53" s="49">
        <f t="shared" si="0"/>
        <v>20</v>
      </c>
      <c r="J53" s="43">
        <f t="shared" si="1"/>
        <v>32</v>
      </c>
    </row>
    <row r="54" spans="9:10" x14ac:dyDescent="0.25">
      <c r="I54" s="49">
        <f t="shared" si="0"/>
        <v>20</v>
      </c>
      <c r="J54" s="43">
        <f t="shared" si="1"/>
        <v>33</v>
      </c>
    </row>
    <row r="55" spans="9:10" x14ac:dyDescent="0.25">
      <c r="I55" s="49">
        <f t="shared" si="0"/>
        <v>20</v>
      </c>
      <c r="J55" s="43">
        <f t="shared" si="1"/>
        <v>34</v>
      </c>
    </row>
    <row r="56" spans="9:10" x14ac:dyDescent="0.25">
      <c r="I56" s="49">
        <f t="shared" si="0"/>
        <v>20</v>
      </c>
      <c r="J56" s="43">
        <f t="shared" si="1"/>
        <v>35</v>
      </c>
    </row>
    <row r="57" spans="9:10" x14ac:dyDescent="0.25">
      <c r="I57" s="49">
        <f t="shared" si="0"/>
        <v>20</v>
      </c>
      <c r="J57" s="43">
        <f t="shared" si="1"/>
        <v>36</v>
      </c>
    </row>
    <row r="58" spans="9:10" x14ac:dyDescent="0.25">
      <c r="I58" s="49">
        <f t="shared" si="0"/>
        <v>20</v>
      </c>
      <c r="J58" s="43">
        <f t="shared" si="1"/>
        <v>37</v>
      </c>
    </row>
    <row r="59" spans="9:10" x14ac:dyDescent="0.25">
      <c r="I59" s="49">
        <f t="shared" si="0"/>
        <v>20</v>
      </c>
      <c r="J59" s="43">
        <f t="shared" si="1"/>
        <v>38</v>
      </c>
    </row>
    <row r="60" spans="9:10" x14ac:dyDescent="0.25">
      <c r="I60" s="49">
        <f t="shared" si="0"/>
        <v>20</v>
      </c>
      <c r="J60" s="43">
        <f t="shared" si="1"/>
        <v>39</v>
      </c>
    </row>
    <row r="61" spans="9:10" x14ac:dyDescent="0.25">
      <c r="I61" s="49">
        <f t="shared" si="0"/>
        <v>20</v>
      </c>
      <c r="J61" s="43">
        <f t="shared" si="1"/>
        <v>40</v>
      </c>
    </row>
    <row r="62" spans="9:10" x14ac:dyDescent="0.25">
      <c r="I62" s="49">
        <f t="shared" si="0"/>
        <v>20</v>
      </c>
      <c r="J62" s="43">
        <f t="shared" si="1"/>
        <v>41</v>
      </c>
    </row>
    <row r="63" spans="9:10" x14ac:dyDescent="0.25">
      <c r="I63" s="49">
        <f t="shared" si="0"/>
        <v>20</v>
      </c>
      <c r="J63" s="43">
        <f t="shared" si="1"/>
        <v>42</v>
      </c>
    </row>
    <row r="64" spans="9:10" x14ac:dyDescent="0.25">
      <c r="I64" s="49">
        <f t="shared" si="0"/>
        <v>20</v>
      </c>
      <c r="J64" s="43">
        <f t="shared" si="1"/>
        <v>43</v>
      </c>
    </row>
    <row r="65" spans="9:10" x14ac:dyDescent="0.25">
      <c r="I65" s="49">
        <f t="shared" si="0"/>
        <v>20</v>
      </c>
      <c r="J65" s="43">
        <f t="shared" si="1"/>
        <v>44</v>
      </c>
    </row>
    <row r="66" spans="9:10" x14ac:dyDescent="0.25">
      <c r="I66" s="49">
        <f t="shared" si="0"/>
        <v>20</v>
      </c>
      <c r="J66" s="43">
        <f t="shared" si="1"/>
        <v>45</v>
      </c>
    </row>
    <row r="67" spans="9:10" x14ac:dyDescent="0.25">
      <c r="I67" s="49">
        <f t="shared" si="0"/>
        <v>20</v>
      </c>
      <c r="J67" s="43">
        <f t="shared" si="1"/>
        <v>46</v>
      </c>
    </row>
    <row r="68" spans="9:10" x14ac:dyDescent="0.25">
      <c r="I68" s="49">
        <f t="shared" si="0"/>
        <v>20</v>
      </c>
      <c r="J68" s="43">
        <f t="shared" si="1"/>
        <v>47</v>
      </c>
    </row>
  </sheetData>
  <mergeCells count="1">
    <mergeCell ref="C2:H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3" sqref="A3:E20"/>
    </sheetView>
  </sheetViews>
  <sheetFormatPr defaultColWidth="9.109375" defaultRowHeight="13.2" x14ac:dyDescent="0.3"/>
  <cols>
    <col min="1" max="1" width="27.5546875" style="3" bestFit="1" customWidth="1"/>
    <col min="2" max="2" width="12.77734375" style="3" customWidth="1"/>
    <col min="3" max="3" width="16.21875" style="3" customWidth="1"/>
    <col min="4" max="4" width="12.88671875" style="3" bestFit="1" customWidth="1"/>
    <col min="5" max="5" width="5.6640625" style="3" bestFit="1" customWidth="1"/>
    <col min="6" max="6" width="10.5546875" style="3" customWidth="1"/>
    <col min="7" max="7" width="12.44140625" style="3" bestFit="1" customWidth="1"/>
    <col min="8" max="8" width="17.44140625" style="3" bestFit="1" customWidth="1"/>
    <col min="9" max="16384" width="9.109375" style="3"/>
  </cols>
  <sheetData>
    <row r="3" spans="1:11" s="4" customFormat="1" x14ac:dyDescent="0.3">
      <c r="B3" s="4" t="s">
        <v>957</v>
      </c>
      <c r="D3" s="480" t="str">
        <f>'2026-NAT-TOTAL'!D2</f>
        <v>(Multiple Items) Nationals 2026 Day 3</v>
      </c>
    </row>
    <row r="5" spans="1:11" x14ac:dyDescent="0.3">
      <c r="A5" s="500" t="s">
        <v>411</v>
      </c>
      <c r="B5" s="3" t="s">
        <v>1456</v>
      </c>
    </row>
    <row r="7" spans="1:11" s="486" customFormat="1" x14ac:dyDescent="0.3">
      <c r="A7" s="485" t="s">
        <v>6</v>
      </c>
      <c r="B7" s="485" t="s">
        <v>1</v>
      </c>
      <c r="C7" s="485" t="s">
        <v>2</v>
      </c>
      <c r="D7" s="485" t="s">
        <v>415</v>
      </c>
      <c r="E7" s="486" t="s">
        <v>956</v>
      </c>
    </row>
    <row r="8" spans="1:11" s="4" customFormat="1" x14ac:dyDescent="0.3">
      <c r="A8" s="3" t="s">
        <v>10</v>
      </c>
      <c r="B8" s="3" t="s">
        <v>1503</v>
      </c>
      <c r="C8" s="3" t="s">
        <v>241</v>
      </c>
      <c r="D8" s="3" t="s">
        <v>43</v>
      </c>
      <c r="E8" s="501">
        <v>1.1000000000000001</v>
      </c>
      <c r="F8" s="3"/>
      <c r="H8" s="9"/>
      <c r="I8" s="9"/>
      <c r="J8" s="9"/>
      <c r="K8" s="9"/>
    </row>
    <row r="9" spans="1:11" s="4" customFormat="1" x14ac:dyDescent="0.3">
      <c r="A9" s="3"/>
      <c r="B9" s="3" t="s">
        <v>1686</v>
      </c>
      <c r="C9" s="3" t="s">
        <v>331</v>
      </c>
      <c r="D9" s="3" t="s">
        <v>50</v>
      </c>
      <c r="E9" s="501">
        <v>1.1000000000000001</v>
      </c>
      <c r="F9" s="3"/>
      <c r="H9" s="9"/>
      <c r="I9" s="9"/>
      <c r="J9" s="9"/>
      <c r="K9" s="9"/>
    </row>
    <row r="10" spans="1:11" s="4" customFormat="1" x14ac:dyDescent="0.3">
      <c r="A10" s="3"/>
      <c r="B10" s="3" t="s">
        <v>1888</v>
      </c>
      <c r="C10" s="3" t="s">
        <v>887</v>
      </c>
      <c r="D10" s="3" t="s">
        <v>43</v>
      </c>
      <c r="E10" s="501">
        <v>1.1000000000000001</v>
      </c>
      <c r="F10" s="3"/>
      <c r="H10" s="9"/>
      <c r="I10" s="9"/>
      <c r="J10" s="9"/>
      <c r="K10" s="9"/>
    </row>
    <row r="11" spans="1:11" s="4" customFormat="1" x14ac:dyDescent="0.3">
      <c r="A11" s="3" t="s">
        <v>8</v>
      </c>
      <c r="B11" s="3" t="s">
        <v>1101</v>
      </c>
      <c r="C11" s="3" t="s">
        <v>1627</v>
      </c>
      <c r="D11" s="3" t="s">
        <v>41</v>
      </c>
      <c r="E11" s="501">
        <v>4.7</v>
      </c>
      <c r="F11" s="3"/>
      <c r="H11" s="9"/>
      <c r="I11" s="9"/>
      <c r="J11" s="9"/>
      <c r="K11" s="9"/>
    </row>
    <row r="12" spans="1:11" s="4" customFormat="1" x14ac:dyDescent="0.3">
      <c r="A12" s="489" t="s">
        <v>20</v>
      </c>
      <c r="B12" s="3" t="s">
        <v>1980</v>
      </c>
      <c r="C12" s="3" t="s">
        <v>284</v>
      </c>
      <c r="D12" s="3" t="s">
        <v>48</v>
      </c>
      <c r="E12" s="501">
        <v>3.2</v>
      </c>
      <c r="F12" s="3"/>
      <c r="H12" s="9"/>
      <c r="I12" s="9"/>
      <c r="J12" s="9"/>
      <c r="K12" s="9"/>
    </row>
    <row r="13" spans="1:11" s="4" customFormat="1" x14ac:dyDescent="0.3">
      <c r="A13" s="3" t="s">
        <v>1202</v>
      </c>
      <c r="B13" s="3" t="s">
        <v>1501</v>
      </c>
      <c r="C13" s="3" t="s">
        <v>1502</v>
      </c>
      <c r="D13" s="3" t="s">
        <v>44</v>
      </c>
      <c r="E13" s="501">
        <v>16.8</v>
      </c>
      <c r="F13" s="3"/>
    </row>
    <row r="14" spans="1:11" s="4" customFormat="1" x14ac:dyDescent="0.3">
      <c r="A14" s="3" t="s">
        <v>1201</v>
      </c>
      <c r="B14" s="3" t="s">
        <v>272</v>
      </c>
      <c r="C14" s="3" t="s">
        <v>328</v>
      </c>
      <c r="D14" s="3" t="s">
        <v>1797</v>
      </c>
      <c r="E14" s="501">
        <v>3.3</v>
      </c>
      <c r="F14" s="3"/>
    </row>
    <row r="15" spans="1:11" s="4" customFormat="1" x14ac:dyDescent="0.3">
      <c r="A15" s="3" t="s">
        <v>1200</v>
      </c>
      <c r="B15" s="3" t="s">
        <v>372</v>
      </c>
      <c r="C15" s="3" t="s">
        <v>182</v>
      </c>
      <c r="D15" s="3" t="s">
        <v>38</v>
      </c>
      <c r="E15" s="501">
        <v>18.600000000000001</v>
      </c>
      <c r="F15" s="3"/>
    </row>
    <row r="16" spans="1:11" x14ac:dyDescent="0.3">
      <c r="A16" s="3" t="s">
        <v>1216</v>
      </c>
      <c r="B16" s="3" t="s">
        <v>318</v>
      </c>
      <c r="C16" s="3" t="s">
        <v>426</v>
      </c>
      <c r="D16" s="3" t="s">
        <v>1797</v>
      </c>
      <c r="E16" s="501">
        <v>42.9</v>
      </c>
    </row>
    <row r="17" spans="1:5" x14ac:dyDescent="0.3">
      <c r="A17" s="3" t="s">
        <v>1221</v>
      </c>
      <c r="B17" s="3" t="s">
        <v>105</v>
      </c>
      <c r="C17" s="3" t="s">
        <v>114</v>
      </c>
      <c r="D17" s="3" t="s">
        <v>50</v>
      </c>
      <c r="E17" s="501">
        <v>56</v>
      </c>
    </row>
    <row r="18" spans="1:5" x14ac:dyDescent="0.3">
      <c r="A18" s="3" t="s">
        <v>1223</v>
      </c>
      <c r="B18" s="3" t="s">
        <v>341</v>
      </c>
      <c r="C18" s="3" t="s">
        <v>102</v>
      </c>
      <c r="D18" s="3" t="s">
        <v>41</v>
      </c>
      <c r="E18" s="501">
        <v>12.6</v>
      </c>
    </row>
    <row r="19" spans="1:5" x14ac:dyDescent="0.3">
      <c r="B19" s="3" t="s">
        <v>2113</v>
      </c>
      <c r="C19" s="3" t="s">
        <v>2114</v>
      </c>
      <c r="D19" s="3" t="s">
        <v>50</v>
      </c>
      <c r="E19" s="501">
        <v>12.6</v>
      </c>
    </row>
    <row r="20" spans="1:5" x14ac:dyDescent="0.3">
      <c r="A20" s="3" t="s">
        <v>1222</v>
      </c>
      <c r="B20" s="3" t="s">
        <v>1850</v>
      </c>
      <c r="C20" s="3" t="s">
        <v>1767</v>
      </c>
      <c r="D20" s="3" t="s">
        <v>38</v>
      </c>
      <c r="E20" s="501">
        <v>29</v>
      </c>
    </row>
    <row r="21" spans="1:5" ht="13.8" x14ac:dyDescent="0.3">
      <c r="A21"/>
      <c r="B21"/>
      <c r="C21"/>
      <c r="D21"/>
      <c r="E21"/>
    </row>
    <row r="22" spans="1:5" ht="13.8" x14ac:dyDescent="0.3">
      <c r="A22"/>
      <c r="B22"/>
      <c r="C22"/>
      <c r="D22"/>
      <c r="E22"/>
    </row>
    <row r="23" spans="1:5" ht="13.8" x14ac:dyDescent="0.3">
      <c r="A23"/>
      <c r="B23"/>
      <c r="C23"/>
      <c r="D23"/>
      <c r="E23"/>
    </row>
    <row r="24" spans="1:5" ht="13.8" x14ac:dyDescent="0.3">
      <c r="A24"/>
      <c r="B24"/>
      <c r="C24"/>
      <c r="D24"/>
      <c r="E24"/>
    </row>
    <row r="25" spans="1:5" ht="13.8" x14ac:dyDescent="0.3">
      <c r="A25"/>
      <c r="B25"/>
      <c r="C25"/>
      <c r="D25"/>
      <c r="E25"/>
    </row>
    <row r="26" spans="1:5" ht="13.8" x14ac:dyDescent="0.3">
      <c r="A26"/>
      <c r="B26"/>
      <c r="C26"/>
      <c r="D26"/>
      <c r="E26"/>
    </row>
    <row r="27" spans="1:5" ht="13.8" x14ac:dyDescent="0.3">
      <c r="A27"/>
      <c r="B27"/>
      <c r="C27"/>
      <c r="D27"/>
      <c r="E27"/>
    </row>
    <row r="28" spans="1:5" ht="13.8" x14ac:dyDescent="0.3">
      <c r="A28"/>
      <c r="B28"/>
      <c r="C28"/>
      <c r="D28"/>
      <c r="E28"/>
    </row>
    <row r="29" spans="1:5" ht="13.8" x14ac:dyDescent="0.3">
      <c r="A29"/>
      <c r="B29"/>
      <c r="C29"/>
      <c r="D29"/>
      <c r="E29"/>
    </row>
    <row r="30" spans="1:5" ht="13.8" x14ac:dyDescent="0.3">
      <c r="A30"/>
      <c r="B30"/>
      <c r="C30"/>
      <c r="D30"/>
      <c r="E30"/>
    </row>
    <row r="31" spans="1:5" ht="13.8" x14ac:dyDescent="0.3">
      <c r="A31"/>
      <c r="B31"/>
      <c r="C31"/>
      <c r="D31"/>
      <c r="E31"/>
    </row>
    <row r="32" spans="1:5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  <row r="41" spans="1:5" ht="13.8" x14ac:dyDescent="0.3">
      <c r="A41"/>
      <c r="B41"/>
      <c r="C41"/>
      <c r="D41"/>
      <c r="E41"/>
    </row>
    <row r="42" spans="1:5" ht="13.8" x14ac:dyDescent="0.3">
      <c r="A42"/>
      <c r="B42"/>
      <c r="C42"/>
      <c r="D42"/>
      <c r="E42"/>
    </row>
    <row r="43" spans="1:5" ht="13.8" x14ac:dyDescent="0.3">
      <c r="A43"/>
      <c r="B43"/>
      <c r="C43"/>
      <c r="D43"/>
      <c r="E43"/>
    </row>
    <row r="44" spans="1:5" ht="13.8" x14ac:dyDescent="0.3">
      <c r="A44"/>
      <c r="B44"/>
      <c r="C44"/>
      <c r="D44"/>
      <c r="E44"/>
    </row>
    <row r="45" spans="1:5" ht="13.8" x14ac:dyDescent="0.3">
      <c r="A45"/>
      <c r="B45"/>
      <c r="C45"/>
      <c r="D45"/>
      <c r="E45"/>
    </row>
    <row r="46" spans="1:5" ht="13.8" x14ac:dyDescent="0.3">
      <c r="A46"/>
      <c r="B46"/>
      <c r="C46"/>
      <c r="D46"/>
      <c r="E46"/>
    </row>
    <row r="47" spans="1:5" ht="13.8" x14ac:dyDescent="0.3">
      <c r="A47"/>
      <c r="B47"/>
      <c r="C47"/>
      <c r="D47"/>
      <c r="E47"/>
    </row>
    <row r="48" spans="1:5" ht="13.8" x14ac:dyDescent="0.3">
      <c r="A48"/>
      <c r="B48"/>
      <c r="C48"/>
      <c r="D48"/>
      <c r="E48"/>
    </row>
    <row r="49" spans="1:5" ht="13.8" x14ac:dyDescent="0.3">
      <c r="A49"/>
      <c r="B49"/>
      <c r="C49"/>
      <c r="D49"/>
      <c r="E49"/>
    </row>
    <row r="50" spans="1:5" ht="13.8" x14ac:dyDescent="0.3">
      <c r="A50"/>
      <c r="B50"/>
      <c r="C50"/>
      <c r="D50"/>
      <c r="E50"/>
    </row>
    <row r="51" spans="1:5" ht="13.8" x14ac:dyDescent="0.3">
      <c r="A51"/>
      <c r="B51"/>
      <c r="C51"/>
      <c r="D51"/>
      <c r="E51"/>
    </row>
    <row r="52" spans="1:5" ht="13.8" x14ac:dyDescent="0.3">
      <c r="A52"/>
      <c r="B52"/>
      <c r="C52"/>
      <c r="D52"/>
      <c r="E52"/>
    </row>
    <row r="53" spans="1:5" ht="13.8" x14ac:dyDescent="0.3">
      <c r="A53"/>
      <c r="B53"/>
      <c r="C53"/>
      <c r="D53"/>
      <c r="E53"/>
    </row>
    <row r="54" spans="1:5" ht="13.8" x14ac:dyDescent="0.3">
      <c r="A54"/>
      <c r="B54"/>
      <c r="C54"/>
      <c r="D54"/>
      <c r="E54"/>
    </row>
    <row r="55" spans="1:5" ht="13.8" x14ac:dyDescent="0.3">
      <c r="A55"/>
      <c r="B55"/>
      <c r="C55"/>
      <c r="D55"/>
      <c r="E55"/>
    </row>
    <row r="56" spans="1:5" ht="13.8" x14ac:dyDescent="0.3">
      <c r="A56"/>
      <c r="B56"/>
      <c r="C56"/>
      <c r="D56"/>
      <c r="E56"/>
    </row>
    <row r="57" spans="1:5" ht="13.8" x14ac:dyDescent="0.3">
      <c r="A57"/>
      <c r="B57"/>
      <c r="C57"/>
      <c r="D57"/>
      <c r="E57"/>
    </row>
    <row r="58" spans="1:5" ht="13.8" x14ac:dyDescent="0.3">
      <c r="A58"/>
      <c r="B58"/>
      <c r="C58"/>
      <c r="D58"/>
      <c r="E58"/>
    </row>
    <row r="59" spans="1:5" ht="13.8" x14ac:dyDescent="0.3">
      <c r="A59"/>
      <c r="B59"/>
      <c r="C59"/>
      <c r="D59"/>
      <c r="E59"/>
    </row>
    <row r="60" spans="1:5" ht="13.8" x14ac:dyDescent="0.3">
      <c r="A60"/>
      <c r="B60"/>
      <c r="C60"/>
      <c r="D60"/>
      <c r="E60"/>
    </row>
    <row r="61" spans="1:5" ht="13.8" x14ac:dyDescent="0.3">
      <c r="A61"/>
      <c r="B61"/>
      <c r="C61"/>
      <c r="D61"/>
      <c r="E61"/>
    </row>
    <row r="62" spans="1:5" ht="13.8" x14ac:dyDescent="0.3">
      <c r="A62"/>
      <c r="B62"/>
      <c r="C62"/>
      <c r="D62"/>
      <c r="E62"/>
    </row>
    <row r="63" spans="1:5" ht="13.8" x14ac:dyDescent="0.3">
      <c r="A63"/>
      <c r="B63"/>
      <c r="C63"/>
      <c r="D63"/>
      <c r="E63"/>
    </row>
    <row r="64" spans="1:5" ht="13.8" x14ac:dyDescent="0.3">
      <c r="A64"/>
      <c r="B64"/>
      <c r="C64"/>
      <c r="D64"/>
      <c r="E64"/>
    </row>
    <row r="65" spans="1:5" ht="13.8" x14ac:dyDescent="0.3">
      <c r="A65"/>
      <c r="B65"/>
      <c r="C65"/>
      <c r="D65"/>
      <c r="E65"/>
    </row>
    <row r="66" spans="1:5" ht="13.8" x14ac:dyDescent="0.3">
      <c r="A66"/>
      <c r="B66"/>
      <c r="C66"/>
      <c r="D66"/>
      <c r="E66"/>
    </row>
    <row r="67" spans="1:5" ht="13.8" x14ac:dyDescent="0.3">
      <c r="A67"/>
      <c r="B67"/>
      <c r="C67"/>
      <c r="D67"/>
      <c r="E67"/>
    </row>
    <row r="68" spans="1:5" ht="13.8" x14ac:dyDescent="0.3">
      <c r="A68"/>
      <c r="B68"/>
      <c r="C68"/>
      <c r="D68"/>
      <c r="E68"/>
    </row>
    <row r="69" spans="1:5" ht="13.8" x14ac:dyDescent="0.3">
      <c r="A69"/>
      <c r="B69"/>
      <c r="C69"/>
      <c r="D69"/>
      <c r="E69"/>
    </row>
    <row r="70" spans="1:5" ht="13.8" x14ac:dyDescent="0.3">
      <c r="A70"/>
      <c r="B70"/>
      <c r="C70"/>
      <c r="D70"/>
      <c r="E70"/>
    </row>
    <row r="71" spans="1:5" ht="13.8" x14ac:dyDescent="0.3">
      <c r="A71"/>
      <c r="B71"/>
      <c r="C71"/>
      <c r="D71"/>
      <c r="E71"/>
    </row>
    <row r="72" spans="1:5" ht="13.8" x14ac:dyDescent="0.3">
      <c r="A72"/>
      <c r="B72"/>
      <c r="C72"/>
      <c r="D72"/>
      <c r="E72"/>
    </row>
    <row r="73" spans="1:5" ht="13.8" x14ac:dyDescent="0.3">
      <c r="A73"/>
      <c r="B73"/>
      <c r="C73"/>
      <c r="D73"/>
      <c r="E73"/>
    </row>
    <row r="74" spans="1:5" ht="13.8" x14ac:dyDescent="0.3">
      <c r="A74"/>
      <c r="B74"/>
      <c r="C74"/>
      <c r="D74"/>
      <c r="E74"/>
    </row>
    <row r="75" spans="1:5" ht="13.8" x14ac:dyDescent="0.3">
      <c r="A75"/>
      <c r="B75"/>
      <c r="C75"/>
      <c r="D75"/>
      <c r="E75"/>
    </row>
    <row r="76" spans="1:5" ht="13.8" x14ac:dyDescent="0.3">
      <c r="A76"/>
      <c r="B76"/>
      <c r="C76"/>
      <c r="D76"/>
      <c r="E76"/>
    </row>
    <row r="77" spans="1:5" ht="13.8" x14ac:dyDescent="0.3">
      <c r="A77"/>
      <c r="B77"/>
      <c r="C77"/>
      <c r="D77"/>
      <c r="E77"/>
    </row>
    <row r="78" spans="1:5" ht="13.8" x14ac:dyDescent="0.3">
      <c r="A78"/>
      <c r="B78"/>
      <c r="C78"/>
      <c r="D78"/>
      <c r="E78"/>
    </row>
    <row r="79" spans="1:5" ht="13.8" x14ac:dyDescent="0.3">
      <c r="A79"/>
      <c r="B79"/>
      <c r="C79"/>
      <c r="D79"/>
      <c r="E79"/>
    </row>
    <row r="80" spans="1:5" ht="13.8" x14ac:dyDescent="0.3">
      <c r="A80"/>
      <c r="B80"/>
      <c r="C80"/>
      <c r="D80"/>
      <c r="E80"/>
    </row>
    <row r="81" spans="1:5" ht="13.8" x14ac:dyDescent="0.3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topLeftCell="A2" zoomScale="110" zoomScaleNormal="110" workbookViewId="0">
      <selection activeCell="A4" sqref="A4:E11"/>
    </sheetView>
  </sheetViews>
  <sheetFormatPr defaultColWidth="9.109375" defaultRowHeight="13.2" x14ac:dyDescent="0.3"/>
  <cols>
    <col min="1" max="1" width="21" style="3" customWidth="1"/>
    <col min="2" max="2" width="16.109375" style="3" bestFit="1" customWidth="1"/>
    <col min="3" max="3" width="15.6640625" style="3" customWidth="1"/>
    <col min="4" max="4" width="11.5546875" style="3" bestFit="1" customWidth="1"/>
    <col min="5" max="5" width="5.77734375" style="3" bestFit="1" customWidth="1"/>
    <col min="6" max="6" width="10.5546875" style="3" customWidth="1"/>
    <col min="7" max="7" width="8.44140625" style="3" customWidth="1"/>
    <col min="8" max="8" width="12.88671875" style="3" bestFit="1" customWidth="1"/>
    <col min="9" max="9" width="12.5546875" style="3" bestFit="1" customWidth="1"/>
    <col min="10" max="10" width="5.5546875" style="3" bestFit="1" customWidth="1"/>
    <col min="11" max="11" width="8.6640625" style="3" customWidth="1"/>
    <col min="12" max="12" width="11.5546875" style="3" bestFit="1" customWidth="1"/>
    <col min="13" max="13" width="10.6640625" style="3" bestFit="1" customWidth="1"/>
    <col min="14" max="14" width="17.88671875" style="3" bestFit="1" customWidth="1"/>
    <col min="15" max="15" width="12.109375" style="3" bestFit="1" customWidth="1"/>
    <col min="16" max="16" width="8.44140625" style="3" customWidth="1"/>
    <col min="17" max="17" width="9.33203125" style="3" bestFit="1" customWidth="1"/>
    <col min="18" max="18" width="9.88671875" style="3" bestFit="1" customWidth="1"/>
    <col min="19" max="19" width="10.109375" style="3" bestFit="1" customWidth="1"/>
    <col min="20" max="20" width="11" style="3" bestFit="1" customWidth="1"/>
    <col min="21" max="22" width="10" style="3" bestFit="1" customWidth="1"/>
    <col min="23" max="24" width="14" style="3" bestFit="1" customWidth="1"/>
    <col min="25" max="25" width="14.6640625" style="3" bestFit="1" customWidth="1"/>
    <col min="26" max="26" width="10.109375" style="3" bestFit="1" customWidth="1"/>
    <col min="27" max="27" width="11" style="3" bestFit="1" customWidth="1"/>
    <col min="28" max="28" width="12" style="3" bestFit="1" customWidth="1"/>
    <col min="29" max="29" width="11.6640625" style="3" bestFit="1" customWidth="1"/>
    <col min="30" max="16384" width="9.109375" style="3"/>
  </cols>
  <sheetData>
    <row r="4" spans="1:14" x14ac:dyDescent="0.3">
      <c r="B4" s="4" t="s">
        <v>955</v>
      </c>
      <c r="D4" s="480" t="str">
        <f>'2026-NAT-TOTAL'!D2</f>
        <v>(Multiple Items) Nationals 2026 Day 3</v>
      </c>
    </row>
    <row r="6" spans="1:14" x14ac:dyDescent="0.3">
      <c r="A6" s="488" t="s">
        <v>411</v>
      </c>
      <c r="B6" s="489" t="s">
        <v>1456</v>
      </c>
    </row>
    <row r="8" spans="1:14" x14ac:dyDescent="0.3">
      <c r="A8" s="490" t="s">
        <v>5</v>
      </c>
      <c r="B8" s="488" t="s">
        <v>1</v>
      </c>
      <c r="C8" s="488" t="s">
        <v>2</v>
      </c>
      <c r="D8" s="488" t="s">
        <v>415</v>
      </c>
      <c r="E8" s="491" t="s">
        <v>956</v>
      </c>
    </row>
    <row r="9" spans="1:14" s="4" customFormat="1" x14ac:dyDescent="0.3">
      <c r="A9" s="492" t="s">
        <v>7</v>
      </c>
      <c r="B9" s="489" t="s">
        <v>1393</v>
      </c>
      <c r="C9" s="489" t="s">
        <v>297</v>
      </c>
      <c r="D9" s="489" t="s">
        <v>48</v>
      </c>
      <c r="E9" s="493">
        <v>1.1000000000000001</v>
      </c>
      <c r="H9" s="9"/>
      <c r="I9" s="8"/>
      <c r="J9" s="8"/>
      <c r="K9" s="8"/>
      <c r="L9" s="8"/>
      <c r="M9" s="8"/>
      <c r="N9" s="8"/>
    </row>
    <row r="10" spans="1:14" s="4" customFormat="1" x14ac:dyDescent="0.3">
      <c r="A10" s="492" t="s">
        <v>19</v>
      </c>
      <c r="B10" s="489" t="s">
        <v>1393</v>
      </c>
      <c r="C10" s="489" t="s">
        <v>297</v>
      </c>
      <c r="D10" s="489" t="s">
        <v>48</v>
      </c>
      <c r="E10" s="493">
        <v>9</v>
      </c>
      <c r="H10" s="9"/>
      <c r="I10" s="8"/>
      <c r="J10" s="8"/>
      <c r="K10" s="8"/>
      <c r="L10" s="8"/>
      <c r="M10" s="8"/>
      <c r="N10" s="8"/>
    </row>
    <row r="11" spans="1:14" s="4" customFormat="1" x14ac:dyDescent="0.3">
      <c r="A11" s="492" t="s">
        <v>22</v>
      </c>
      <c r="B11" s="489" t="s">
        <v>132</v>
      </c>
      <c r="C11" s="489" t="s">
        <v>189</v>
      </c>
      <c r="D11" s="489" t="s">
        <v>38</v>
      </c>
      <c r="E11" s="493">
        <v>1.1000000000000001</v>
      </c>
      <c r="H11" s="9"/>
      <c r="I11" s="10"/>
      <c r="J11" s="9"/>
      <c r="K11" s="9"/>
      <c r="L11" s="9"/>
      <c r="M11" s="9"/>
      <c r="N11" s="8"/>
    </row>
    <row r="12" spans="1:14" s="4" customFormat="1" ht="13.8" x14ac:dyDescent="0.3">
      <c r="A12"/>
      <c r="B12"/>
      <c r="C12"/>
      <c r="D12"/>
      <c r="E12"/>
      <c r="H12" s="9"/>
      <c r="I12" s="8"/>
      <c r="J12" s="8"/>
      <c r="K12" s="8"/>
      <c r="L12" s="8"/>
      <c r="M12" s="8"/>
      <c r="N12" s="8"/>
    </row>
    <row r="13" spans="1:14" s="4" customFormat="1" ht="13.8" x14ac:dyDescent="0.3">
      <c r="A13"/>
      <c r="B13"/>
      <c r="C13"/>
      <c r="D13"/>
      <c r="E13"/>
      <c r="H13" s="8"/>
      <c r="I13" s="8"/>
      <c r="J13" s="8"/>
      <c r="K13" s="8"/>
      <c r="L13" s="8"/>
      <c r="M13" s="8"/>
      <c r="N13" s="8"/>
    </row>
    <row r="14" spans="1:14" s="4" customFormat="1" ht="13.8" x14ac:dyDescent="0.3">
      <c r="A14"/>
      <c r="B14"/>
      <c r="C14"/>
      <c r="D14"/>
      <c r="E14"/>
      <c r="H14" s="8"/>
      <c r="I14" s="8"/>
      <c r="J14" s="8"/>
      <c r="K14" s="8"/>
      <c r="L14" s="8"/>
      <c r="M14" s="8"/>
      <c r="N14" s="8"/>
    </row>
    <row r="15" spans="1:14" ht="13.8" x14ac:dyDescent="0.3">
      <c r="A15"/>
      <c r="B15"/>
      <c r="C15"/>
      <c r="D15"/>
      <c r="E15"/>
      <c r="G15" s="11"/>
      <c r="H15" s="11"/>
      <c r="I15" s="11"/>
      <c r="J15" s="11"/>
      <c r="K15" s="11"/>
      <c r="L15" s="11"/>
      <c r="M15" s="11"/>
      <c r="N15" s="11"/>
    </row>
    <row r="16" spans="1:14" ht="13.8" x14ac:dyDescent="0.3">
      <c r="A16"/>
      <c r="B16"/>
      <c r="C16"/>
      <c r="D16"/>
      <c r="E16"/>
      <c r="G16" s="11"/>
      <c r="H16" s="11"/>
      <c r="I16" s="11"/>
      <c r="J16" s="11"/>
      <c r="K16" s="11"/>
      <c r="L16" s="11"/>
      <c r="M16" s="11"/>
      <c r="N16" s="11"/>
    </row>
    <row r="17" spans="1:14" ht="13.8" x14ac:dyDescent="0.3">
      <c r="A17"/>
      <c r="B17"/>
      <c r="C17"/>
      <c r="D17"/>
      <c r="E17"/>
      <c r="G17" s="11"/>
      <c r="H17" s="11"/>
      <c r="I17" s="11"/>
      <c r="J17" s="11"/>
      <c r="K17" s="11"/>
      <c r="L17" s="11"/>
      <c r="M17" s="11"/>
      <c r="N17" s="11"/>
    </row>
    <row r="18" spans="1:14" ht="13.8" x14ac:dyDescent="0.3">
      <c r="A18"/>
      <c r="B18"/>
      <c r="C18"/>
      <c r="D18"/>
      <c r="E18"/>
      <c r="G18" s="11"/>
      <c r="H18" s="11"/>
      <c r="I18" s="11"/>
      <c r="J18" s="11"/>
      <c r="K18" s="11"/>
      <c r="L18" s="11"/>
      <c r="M18" s="11"/>
      <c r="N18" s="11"/>
    </row>
    <row r="19" spans="1:14" ht="13.8" x14ac:dyDescent="0.3">
      <c r="A19"/>
      <c r="B19"/>
      <c r="C19"/>
      <c r="D19"/>
      <c r="E19"/>
      <c r="G19" s="11"/>
      <c r="H19" s="11"/>
      <c r="I19" s="11"/>
      <c r="J19" s="11"/>
      <c r="K19" s="11"/>
      <c r="L19" s="11"/>
      <c r="M19" s="11"/>
      <c r="N19" s="11"/>
    </row>
    <row r="20" spans="1:14" ht="13.8" x14ac:dyDescent="0.3">
      <c r="A20"/>
      <c r="B20"/>
      <c r="C20"/>
      <c r="D20"/>
      <c r="E20"/>
      <c r="G20" s="11"/>
      <c r="H20" s="11"/>
      <c r="I20" s="11"/>
      <c r="J20" s="11"/>
      <c r="K20" s="11"/>
      <c r="L20" s="11"/>
      <c r="M20" s="11"/>
      <c r="N20" s="11"/>
    </row>
    <row r="21" spans="1:14" ht="13.8" x14ac:dyDescent="0.3">
      <c r="A21"/>
      <c r="B21"/>
      <c r="C21"/>
      <c r="D21"/>
      <c r="E21"/>
    </row>
    <row r="22" spans="1:14" ht="13.8" x14ac:dyDescent="0.3">
      <c r="A22"/>
      <c r="B22"/>
      <c r="C22"/>
      <c r="D22"/>
      <c r="E22"/>
    </row>
    <row r="23" spans="1:14" ht="13.8" x14ac:dyDescent="0.3">
      <c r="A23"/>
      <c r="B23"/>
      <c r="C23"/>
      <c r="D23"/>
      <c r="E23"/>
    </row>
    <row r="24" spans="1:14" ht="13.8" x14ac:dyDescent="0.3">
      <c r="A24"/>
      <c r="B24"/>
      <c r="C24"/>
      <c r="D24"/>
      <c r="E24"/>
    </row>
    <row r="25" spans="1:14" ht="13.8" x14ac:dyDescent="0.3">
      <c r="A25"/>
      <c r="B25"/>
      <c r="C25"/>
      <c r="D25"/>
      <c r="E25"/>
    </row>
    <row r="26" spans="1:14" ht="13.8" x14ac:dyDescent="0.3">
      <c r="A26"/>
      <c r="B26"/>
      <c r="C26"/>
      <c r="D26"/>
      <c r="E26"/>
    </row>
    <row r="27" spans="1:14" ht="13.8" x14ac:dyDescent="0.3">
      <c r="A27"/>
      <c r="B27"/>
      <c r="C27"/>
      <c r="D27"/>
      <c r="E27"/>
    </row>
    <row r="28" spans="1:14" ht="13.8" x14ac:dyDescent="0.3">
      <c r="A28"/>
      <c r="B28"/>
      <c r="C28"/>
      <c r="D28"/>
      <c r="E28"/>
    </row>
    <row r="29" spans="1:14" ht="13.8" x14ac:dyDescent="0.3">
      <c r="A29"/>
      <c r="B29"/>
      <c r="C29"/>
      <c r="D29"/>
      <c r="E29"/>
    </row>
    <row r="30" spans="1:14" ht="13.8" x14ac:dyDescent="0.3">
      <c r="A30"/>
      <c r="B30"/>
      <c r="C30"/>
      <c r="D30"/>
      <c r="E30"/>
    </row>
    <row r="31" spans="1:14" ht="13.8" x14ac:dyDescent="0.3">
      <c r="A31"/>
      <c r="B31"/>
      <c r="C31"/>
      <c r="D31"/>
      <c r="E31"/>
    </row>
    <row r="32" spans="1:14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6"/>
  <sheetViews>
    <sheetView zoomScaleNormal="100" workbookViewId="0">
      <selection sqref="A1:H22"/>
    </sheetView>
  </sheetViews>
  <sheetFormatPr defaultColWidth="9.109375" defaultRowHeight="13.8" x14ac:dyDescent="0.3"/>
  <cols>
    <col min="1" max="1" width="21" style="1" customWidth="1"/>
    <col min="2" max="2" width="13.33203125" style="1" bestFit="1" customWidth="1"/>
    <col min="3" max="3" width="8.6640625" style="1" customWidth="1"/>
    <col min="4" max="4" width="10.21875" style="1" customWidth="1"/>
    <col min="5" max="5" width="8.77734375" style="1" customWidth="1"/>
    <col min="6" max="6" width="8.88671875" style="1" customWidth="1"/>
    <col min="7" max="7" width="2.77734375" style="1" customWidth="1"/>
    <col min="8" max="8" width="6.88671875" style="1" customWidth="1"/>
    <col min="9" max="10" width="21" style="1" bestFit="1" customWidth="1"/>
    <col min="11" max="16384" width="9.109375" style="1"/>
  </cols>
  <sheetData>
    <row r="1" spans="1:6" s="2" customFormat="1" ht="18" x14ac:dyDescent="0.35">
      <c r="A1" s="526" t="s">
        <v>978</v>
      </c>
      <c r="B1" s="526"/>
      <c r="C1" s="526"/>
      <c r="D1" s="482" t="str">
        <f>'2026-NAT-TOTAL'!D2</f>
        <v>(Multiple Items) Nationals 2026 Day 3</v>
      </c>
    </row>
    <row r="3" spans="1:6" x14ac:dyDescent="0.3">
      <c r="A3" s="494" t="s">
        <v>411</v>
      </c>
      <c r="B3" s="1" t="s">
        <v>1456</v>
      </c>
    </row>
    <row r="5" spans="1:6" ht="14.4" thickBot="1" x14ac:dyDescent="0.35">
      <c r="C5" s="494" t="s">
        <v>423</v>
      </c>
    </row>
    <row r="6" spans="1:6" s="497" customFormat="1" ht="28.2" thickBot="1" x14ac:dyDescent="0.3">
      <c r="A6" s="502" t="s">
        <v>6</v>
      </c>
      <c r="B6" s="502" t="s">
        <v>5</v>
      </c>
      <c r="C6" s="503" t="s">
        <v>975</v>
      </c>
      <c r="D6" s="504" t="s">
        <v>976</v>
      </c>
      <c r="E6" s="504" t="s">
        <v>977</v>
      </c>
      <c r="F6" s="505" t="s">
        <v>979</v>
      </c>
    </row>
    <row r="7" spans="1:6" x14ac:dyDescent="0.3">
      <c r="A7" s="510" t="s">
        <v>20</v>
      </c>
      <c r="B7" s="511" t="s">
        <v>1689</v>
      </c>
      <c r="C7" s="511">
        <v>102</v>
      </c>
      <c r="D7" s="512">
        <v>174.00000000000006</v>
      </c>
      <c r="E7" s="512">
        <v>1.7058823529411771</v>
      </c>
      <c r="F7" s="513">
        <v>3.2</v>
      </c>
    </row>
    <row r="8" spans="1:6" x14ac:dyDescent="0.3">
      <c r="A8" s="498" t="s">
        <v>1689</v>
      </c>
      <c r="B8" s="487" t="s">
        <v>19</v>
      </c>
      <c r="C8" s="487">
        <v>114</v>
      </c>
      <c r="D8" s="496">
        <v>289.7999999999999</v>
      </c>
      <c r="E8" s="496">
        <v>2.542105263157894</v>
      </c>
      <c r="F8" s="499">
        <v>9</v>
      </c>
    </row>
    <row r="9" spans="1:6" x14ac:dyDescent="0.3">
      <c r="A9" s="498"/>
      <c r="B9" s="487" t="s">
        <v>1689</v>
      </c>
      <c r="C9" s="487">
        <v>91</v>
      </c>
      <c r="D9" s="496">
        <v>0</v>
      </c>
      <c r="E9" s="496" t="e">
        <v>#DIV/0!</v>
      </c>
      <c r="F9" s="499">
        <v>0</v>
      </c>
    </row>
    <row r="10" spans="1:6" x14ac:dyDescent="0.3">
      <c r="A10" s="498"/>
      <c r="B10" s="487" t="s">
        <v>7</v>
      </c>
      <c r="C10" s="487">
        <v>3</v>
      </c>
      <c r="D10" s="496">
        <v>2.6</v>
      </c>
      <c r="E10" s="496">
        <v>0.8666666666666667</v>
      </c>
      <c r="F10" s="499">
        <v>1.1000000000000001</v>
      </c>
    </row>
    <row r="11" spans="1:6" x14ac:dyDescent="0.3">
      <c r="A11" s="498"/>
      <c r="B11" s="487" t="s">
        <v>22</v>
      </c>
      <c r="C11" s="487">
        <v>1</v>
      </c>
      <c r="D11" s="496">
        <v>1.1000000000000001</v>
      </c>
      <c r="E11" s="496">
        <v>1.1000000000000001</v>
      </c>
      <c r="F11" s="499">
        <v>1.1000000000000001</v>
      </c>
    </row>
    <row r="12" spans="1:6" x14ac:dyDescent="0.3">
      <c r="A12" s="498" t="s">
        <v>1223</v>
      </c>
      <c r="B12" s="487" t="s">
        <v>1689</v>
      </c>
      <c r="C12" s="487">
        <v>169</v>
      </c>
      <c r="D12" s="496">
        <v>599.9000000000002</v>
      </c>
      <c r="E12" s="496">
        <v>3.5497041420118354</v>
      </c>
      <c r="F12" s="499">
        <v>12.6</v>
      </c>
    </row>
    <row r="13" spans="1:6" x14ac:dyDescent="0.3">
      <c r="A13" s="498" t="s">
        <v>1222</v>
      </c>
      <c r="B13" s="487" t="s">
        <v>1689</v>
      </c>
      <c r="C13" s="487">
        <v>590</v>
      </c>
      <c r="D13" s="496">
        <v>5678.8000000000056</v>
      </c>
      <c r="E13" s="496">
        <v>9.625084745762722</v>
      </c>
      <c r="F13" s="499">
        <v>29</v>
      </c>
    </row>
    <row r="14" spans="1:6" x14ac:dyDescent="0.3">
      <c r="A14" s="498" t="s">
        <v>1202</v>
      </c>
      <c r="B14" s="487" t="s">
        <v>1689</v>
      </c>
      <c r="C14" s="487">
        <v>2</v>
      </c>
      <c r="D14" s="496">
        <v>17.8</v>
      </c>
      <c r="E14" s="496">
        <v>8.9</v>
      </c>
      <c r="F14" s="499">
        <v>16.8</v>
      </c>
    </row>
    <row r="15" spans="1:6" x14ac:dyDescent="0.3">
      <c r="A15" s="498" t="s">
        <v>1201</v>
      </c>
      <c r="B15" s="487" t="s">
        <v>1689</v>
      </c>
      <c r="C15" s="487">
        <v>2</v>
      </c>
      <c r="D15" s="496">
        <v>6.1</v>
      </c>
      <c r="E15" s="496">
        <v>3.05</v>
      </c>
      <c r="F15" s="499">
        <v>3.3</v>
      </c>
    </row>
    <row r="16" spans="1:6" x14ac:dyDescent="0.3">
      <c r="A16" s="498" t="s">
        <v>10</v>
      </c>
      <c r="B16" s="487" t="s">
        <v>1689</v>
      </c>
      <c r="C16" s="487">
        <v>8</v>
      </c>
      <c r="D16" s="496">
        <v>8.2999999999999989</v>
      </c>
      <c r="E16" s="496">
        <v>1.0374999999999999</v>
      </c>
      <c r="F16" s="499">
        <v>1.1000000000000001</v>
      </c>
    </row>
    <row r="17" spans="1:6" x14ac:dyDescent="0.3">
      <c r="A17" s="498" t="s">
        <v>1200</v>
      </c>
      <c r="B17" s="487" t="s">
        <v>1689</v>
      </c>
      <c r="C17" s="487">
        <v>27</v>
      </c>
      <c r="D17" s="496">
        <v>193.49999999999994</v>
      </c>
      <c r="E17" s="496">
        <v>7.1666666666666643</v>
      </c>
      <c r="F17" s="499">
        <v>18.600000000000001</v>
      </c>
    </row>
    <row r="18" spans="1:6" x14ac:dyDescent="0.3">
      <c r="A18" s="498" t="s">
        <v>1221</v>
      </c>
      <c r="B18" s="487" t="s">
        <v>1689</v>
      </c>
      <c r="C18" s="487">
        <v>19</v>
      </c>
      <c r="D18" s="496">
        <v>403.70000000000005</v>
      </c>
      <c r="E18" s="496">
        <v>21.247368421052634</v>
      </c>
      <c r="F18" s="499">
        <v>56</v>
      </c>
    </row>
    <row r="19" spans="1:6" x14ac:dyDescent="0.3">
      <c r="A19" s="498" t="s">
        <v>8</v>
      </c>
      <c r="B19" s="487" t="s">
        <v>1689</v>
      </c>
      <c r="C19" s="487">
        <v>20</v>
      </c>
      <c r="D19" s="496">
        <v>62.499999999999993</v>
      </c>
      <c r="E19" s="496">
        <v>3.1249999999999996</v>
      </c>
      <c r="F19" s="499">
        <v>4.7</v>
      </c>
    </row>
    <row r="20" spans="1:6" x14ac:dyDescent="0.3">
      <c r="A20" s="498" t="s">
        <v>1216</v>
      </c>
      <c r="B20" s="487" t="s">
        <v>1689</v>
      </c>
      <c r="C20" s="487">
        <v>1</v>
      </c>
      <c r="D20" s="496">
        <v>42.9</v>
      </c>
      <c r="E20" s="496">
        <v>42.9</v>
      </c>
      <c r="F20" s="499">
        <v>42.9</v>
      </c>
    </row>
    <row r="21" spans="1:6" ht="14.4" thickBot="1" x14ac:dyDescent="0.35">
      <c r="A21" s="514" t="s">
        <v>1199</v>
      </c>
      <c r="B21" s="515" t="s">
        <v>1689</v>
      </c>
      <c r="C21" s="515">
        <v>1</v>
      </c>
      <c r="D21" s="516">
        <v>1.1000000000000001</v>
      </c>
      <c r="E21" s="516">
        <v>1.1000000000000001</v>
      </c>
      <c r="F21" s="517">
        <v>1.1000000000000001</v>
      </c>
    </row>
    <row r="22" spans="1:6" s="495" customFormat="1" ht="14.4" thickBot="1" x14ac:dyDescent="0.35">
      <c r="A22" s="506" t="s">
        <v>418</v>
      </c>
      <c r="B22" s="507"/>
      <c r="C22" s="506">
        <v>1150</v>
      </c>
      <c r="D22" s="508">
        <v>7482.1000000000076</v>
      </c>
      <c r="E22" s="508">
        <v>7.0652502360717726</v>
      </c>
      <c r="F22" s="509">
        <v>56</v>
      </c>
    </row>
    <row r="23" spans="1:6" x14ac:dyDescent="0.3">
      <c r="A23"/>
      <c r="B23"/>
      <c r="C23"/>
      <c r="D23"/>
      <c r="E23"/>
      <c r="F23"/>
    </row>
    <row r="24" spans="1:6" x14ac:dyDescent="0.3">
      <c r="A24"/>
      <c r="B24"/>
      <c r="C24"/>
      <c r="D24"/>
      <c r="E24"/>
      <c r="F24"/>
    </row>
    <row r="25" spans="1:6" x14ac:dyDescent="0.3">
      <c r="A25"/>
      <c r="B25"/>
      <c r="C25"/>
      <c r="D25"/>
      <c r="E25"/>
      <c r="F25"/>
    </row>
    <row r="26" spans="1:6" x14ac:dyDescent="0.3">
      <c r="A26"/>
      <c r="B26"/>
      <c r="C26"/>
      <c r="D26"/>
      <c r="E26"/>
      <c r="F26"/>
    </row>
  </sheetData>
  <mergeCells count="1">
    <mergeCell ref="A1:C1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C839-53F1-4D11-A646-134D70133F6D}">
  <sheetPr filterMode="1"/>
  <dimension ref="A1:AJ886"/>
  <sheetViews>
    <sheetView zoomScale="70" zoomScaleNormal="7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AE53" sqref="AE53"/>
    </sheetView>
  </sheetViews>
  <sheetFormatPr defaultColWidth="9.109375" defaultRowHeight="15" x14ac:dyDescent="0.25"/>
  <cols>
    <col min="1" max="1" width="9.21875" style="298" bestFit="1" customWidth="1"/>
    <col min="2" max="2" width="18.88671875" style="299" bestFit="1" customWidth="1"/>
    <col min="3" max="3" width="21" style="299" bestFit="1" customWidth="1"/>
    <col min="4" max="4" width="18.21875" style="299" bestFit="1" customWidth="1"/>
    <col min="5" max="5" width="19.21875" style="299" customWidth="1"/>
    <col min="6" max="6" width="11.21875" style="299" customWidth="1"/>
    <col min="7" max="10" width="9.6640625" style="299" customWidth="1"/>
    <col min="11" max="11" width="9.88671875" style="315" customWidth="1"/>
    <col min="12" max="12" width="11.5546875" style="315" customWidth="1"/>
    <col min="13" max="13" width="9.77734375" style="315" customWidth="1"/>
    <col min="14" max="14" width="9.88671875" style="316" customWidth="1"/>
    <col min="15" max="15" width="12.77734375" style="270" customWidth="1"/>
    <col min="16" max="16" width="10.77734375" style="316" hidden="1" customWidth="1"/>
    <col min="17" max="17" width="14.6640625" style="151" hidden="1" customWidth="1"/>
    <col min="18" max="18" width="15.5546875" style="150" hidden="1" customWidth="1"/>
    <col min="19" max="19" width="13.21875" style="150" hidden="1" customWidth="1"/>
    <col min="20" max="20" width="14.5546875" style="43" hidden="1" customWidth="1"/>
    <col min="21" max="21" width="9.21875" style="150" hidden="1" customWidth="1"/>
    <col min="22" max="22" width="12.21875" style="271" hidden="1" customWidth="1"/>
    <col min="23" max="23" width="13.21875" style="43" hidden="1" customWidth="1"/>
    <col min="24" max="24" width="14.5546875" style="43" hidden="1" customWidth="1"/>
    <col min="25" max="25" width="9.21875" style="150" hidden="1" customWidth="1"/>
    <col min="26" max="26" width="12.21875" style="272" hidden="1" customWidth="1"/>
    <col min="27" max="27" width="13.21875" style="150" hidden="1" customWidth="1"/>
    <col min="28" max="28" width="14.5546875" style="43" hidden="1" customWidth="1"/>
    <col min="29" max="29" width="9.21875" style="150" hidden="1" customWidth="1"/>
    <col min="30" max="30" width="12.21875" style="271" hidden="1" customWidth="1"/>
    <col min="31" max="31" width="14.21875" style="158" customWidth="1"/>
    <col min="32" max="32" width="13.6640625" style="65" customWidth="1"/>
    <col min="33" max="33" width="14.21875" style="158" customWidth="1"/>
    <col min="34" max="34" width="13.6640625" style="65" customWidth="1"/>
    <col min="35" max="35" width="14.21875" style="308" customWidth="1"/>
    <col min="36" max="36" width="13.6640625" style="309" customWidth="1"/>
    <col min="37" max="16384" width="9.109375" style="43"/>
  </cols>
  <sheetData>
    <row r="1" spans="1:36" ht="16.05" customHeight="1" thickBot="1" x14ac:dyDescent="0.3">
      <c r="A1" s="529" t="s">
        <v>2085</v>
      </c>
      <c r="B1" s="530"/>
      <c r="C1" s="530"/>
      <c r="D1" s="530"/>
      <c r="E1" s="531"/>
      <c r="F1" s="360"/>
      <c r="G1" s="544" t="s">
        <v>2066</v>
      </c>
      <c r="H1" s="546" t="s">
        <v>2068</v>
      </c>
      <c r="I1" s="547"/>
      <c r="J1" s="548"/>
      <c r="K1" s="331"/>
      <c r="L1" s="331"/>
      <c r="M1" s="331"/>
      <c r="N1" s="332"/>
      <c r="O1" s="333"/>
      <c r="P1" s="332"/>
      <c r="Q1" s="334"/>
      <c r="R1" s="335"/>
      <c r="S1" s="335"/>
      <c r="T1" s="336"/>
      <c r="U1" s="335"/>
      <c r="V1" s="337"/>
      <c r="W1" s="336"/>
      <c r="X1" s="336"/>
      <c r="Y1" s="335"/>
      <c r="Z1" s="338"/>
      <c r="AA1" s="335"/>
      <c r="AB1" s="336"/>
      <c r="AC1" s="335"/>
      <c r="AD1" s="337"/>
      <c r="AE1" s="197"/>
      <c r="AF1" s="198"/>
      <c r="AG1" s="197"/>
      <c r="AH1" s="198"/>
      <c r="AI1" s="306"/>
      <c r="AJ1" s="307"/>
    </row>
    <row r="2" spans="1:36" ht="20.25" customHeight="1" thickBot="1" x14ac:dyDescent="0.3">
      <c r="A2" s="532"/>
      <c r="B2" s="533"/>
      <c r="C2" s="533"/>
      <c r="D2" s="533"/>
      <c r="E2" s="534"/>
      <c r="F2" s="368" t="s">
        <v>1377</v>
      </c>
      <c r="G2" s="545"/>
      <c r="H2" s="549"/>
      <c r="I2" s="550"/>
      <c r="J2" s="551"/>
      <c r="K2" s="535" t="s">
        <v>2086</v>
      </c>
      <c r="L2" s="535"/>
      <c r="M2" s="535"/>
      <c r="N2" s="535"/>
      <c r="O2" s="535"/>
      <c r="P2" s="535"/>
      <c r="Q2" s="535"/>
      <c r="R2" s="536"/>
      <c r="S2" s="537" t="s">
        <v>2087</v>
      </c>
      <c r="T2" s="538"/>
      <c r="U2" s="538"/>
      <c r="V2" s="539"/>
      <c r="W2" s="540" t="s">
        <v>2074</v>
      </c>
      <c r="X2" s="540"/>
      <c r="Y2" s="540"/>
      <c r="Z2" s="541"/>
      <c r="AA2" s="542" t="s">
        <v>2075</v>
      </c>
      <c r="AB2" s="542"/>
      <c r="AC2" s="542"/>
      <c r="AD2" s="543"/>
      <c r="AE2" s="527" t="s">
        <v>2175</v>
      </c>
      <c r="AF2" s="528"/>
      <c r="AG2" s="527" t="s">
        <v>2174</v>
      </c>
      <c r="AH2" s="528"/>
      <c r="AI2" s="527" t="s">
        <v>1899</v>
      </c>
      <c r="AJ2" s="528"/>
    </row>
    <row r="3" spans="1:36" s="428" customFormat="1" ht="40.200000000000003" thickBot="1" x14ac:dyDescent="0.3">
      <c r="A3" s="317" t="s">
        <v>414</v>
      </c>
      <c r="B3" s="318" t="s">
        <v>0</v>
      </c>
      <c r="C3" s="318" t="s">
        <v>1</v>
      </c>
      <c r="D3" s="318" t="s">
        <v>2</v>
      </c>
      <c r="E3" s="339" t="s">
        <v>4</v>
      </c>
      <c r="F3" s="194"/>
      <c r="G3" s="194" t="s">
        <v>2067</v>
      </c>
      <c r="H3" s="194" t="s">
        <v>2177</v>
      </c>
      <c r="I3" s="194" t="s">
        <v>2069</v>
      </c>
      <c r="J3" s="194" t="s">
        <v>2070</v>
      </c>
      <c r="K3" s="319" t="s">
        <v>5</v>
      </c>
      <c r="L3" s="320" t="s">
        <v>6</v>
      </c>
      <c r="M3" s="320" t="s">
        <v>1900</v>
      </c>
      <c r="N3" s="321" t="s">
        <v>1901</v>
      </c>
      <c r="O3" s="322" t="s">
        <v>1902</v>
      </c>
      <c r="P3" s="323" t="s">
        <v>1903</v>
      </c>
      <c r="Q3" s="324" t="s">
        <v>2188</v>
      </c>
      <c r="R3" s="325" t="s">
        <v>2187</v>
      </c>
      <c r="S3" s="273" t="s">
        <v>5</v>
      </c>
      <c r="T3" s="274" t="s">
        <v>6</v>
      </c>
      <c r="U3" s="274" t="s">
        <v>1904</v>
      </c>
      <c r="V3" s="275" t="s">
        <v>1905</v>
      </c>
      <c r="W3" s="326" t="s">
        <v>5</v>
      </c>
      <c r="X3" s="327" t="s">
        <v>6</v>
      </c>
      <c r="Y3" s="327" t="s">
        <v>1904</v>
      </c>
      <c r="Z3" s="328" t="s">
        <v>1905</v>
      </c>
      <c r="AA3" s="276" t="s">
        <v>5</v>
      </c>
      <c r="AB3" s="276" t="s">
        <v>6</v>
      </c>
      <c r="AC3" s="277" t="s">
        <v>1904</v>
      </c>
      <c r="AD3" s="278" t="s">
        <v>1905</v>
      </c>
      <c r="AE3" s="319" t="s">
        <v>1906</v>
      </c>
      <c r="AF3" s="324" t="s">
        <v>1907</v>
      </c>
      <c r="AG3" s="319" t="s">
        <v>1906</v>
      </c>
      <c r="AH3" s="324" t="s">
        <v>1907</v>
      </c>
      <c r="AI3" s="319" t="s">
        <v>1906</v>
      </c>
      <c r="AJ3" s="324" t="s">
        <v>1907</v>
      </c>
    </row>
    <row r="4" spans="1:36" ht="15.45" customHeight="1" x14ac:dyDescent="0.25">
      <c r="A4" s="430" t="str">
        <f>MASTERLIST!A126</f>
        <v>N0122</v>
      </c>
      <c r="B4" s="431" t="str">
        <f>MASTERLIST!B126</f>
        <v>Orca Angling Club</v>
      </c>
      <c r="C4" s="431" t="str">
        <f>MASTERLIST!C126</f>
        <v>Immo</v>
      </c>
      <c r="D4" s="431" t="str">
        <f>MASTERLIST!D126</f>
        <v>Dresselhaus</v>
      </c>
      <c r="E4" s="432" t="str">
        <f>MASTERLIST!E126</f>
        <v>Men Senior</v>
      </c>
      <c r="F4" s="451" t="str">
        <f>MASTERLIST!L126</f>
        <v>Nam</v>
      </c>
      <c r="G4" s="452" t="s">
        <v>2176</v>
      </c>
      <c r="H4" s="479" t="s">
        <v>2176</v>
      </c>
      <c r="I4" s="453"/>
      <c r="J4" s="454"/>
      <c r="K4" s="433">
        <f t="shared" ref="K4:K35" si="0">S4+W4+AA4</f>
        <v>2</v>
      </c>
      <c r="L4" s="434">
        <f t="shared" ref="L4:L35" si="1">T4+X4+AB4</f>
        <v>46</v>
      </c>
      <c r="M4" s="434">
        <f t="shared" ref="M4:M35" si="2">K4+L4</f>
        <v>48</v>
      </c>
      <c r="N4" s="435">
        <f t="shared" ref="N4:N35" si="3">U4+Y4+AC4</f>
        <v>772.50000000000011</v>
      </c>
      <c r="O4" s="436">
        <f t="shared" ref="O4:O35" si="4">(U4*0.5)+(Y4*0.3)+(AC4*0.2)</f>
        <v>302.55</v>
      </c>
      <c r="P4" s="435">
        <f t="shared" ref="P4:P35" si="5">N4/M4</f>
        <v>16.093750000000004</v>
      </c>
      <c r="Q4" s="434">
        <f t="shared" ref="Q4:Q35" si="6">V4+Z4+AD4</f>
        <v>2632</v>
      </c>
      <c r="R4" s="437">
        <f t="shared" ref="R4:R35" si="7">(V4*0.5)+(Z4*0.3)+(AD4*0.2)</f>
        <v>995.80000000000007</v>
      </c>
      <c r="S4" s="438">
        <v>1</v>
      </c>
      <c r="T4" s="439">
        <v>24</v>
      </c>
      <c r="U4" s="440">
        <v>402.8</v>
      </c>
      <c r="V4" s="441">
        <v>1190</v>
      </c>
      <c r="W4" s="442">
        <v>1</v>
      </c>
      <c r="X4" s="443">
        <v>18</v>
      </c>
      <c r="Y4" s="444">
        <v>272.10000000000002</v>
      </c>
      <c r="Z4" s="445">
        <v>1124</v>
      </c>
      <c r="AA4" s="446">
        <v>0</v>
      </c>
      <c r="AB4" s="446">
        <v>4</v>
      </c>
      <c r="AC4" s="447">
        <v>97.600000000000009</v>
      </c>
      <c r="AD4" s="448">
        <v>318</v>
      </c>
      <c r="AE4" s="449">
        <f>_xlfn.XLOOKUP(A4,'2026-NAT-01'!B:B,'2026-NAT-01'!F:F,0,0)+_xlfn.XLOOKUP(A4,'2026-NAT-01'!B:B,'2026-NAT-01'!G:G,0,0)</f>
        <v>6</v>
      </c>
      <c r="AF4" s="450">
        <f>_xlfn.XLOOKUP(A4,'2026-NAT-01'!B:B,'2026-NAT-01'!H:H,0,0)</f>
        <v>53.900000000000006</v>
      </c>
      <c r="AG4" s="449">
        <f>_xlfn.XLOOKUP(A4,'2026-NAT-02'!B:B,'2026-NAT-02'!F:F,0,0)+_xlfn.XLOOKUP(A4,'2026-NAT-02'!B:B,'2026-NAT-02'!G:G,0,0)</f>
        <v>12</v>
      </c>
      <c r="AH4" s="450">
        <f>_xlfn.XLOOKUP(A4,'2026-NAT-02'!B:B,'2026-NAT-02'!H:H,0,0)</f>
        <v>134.69999999999999</v>
      </c>
      <c r="AI4" s="455">
        <f t="shared" ref="AI4:AI67" si="8">M4+AE4+AG4</f>
        <v>66</v>
      </c>
      <c r="AJ4" s="456">
        <f t="shared" ref="AJ4:AJ67" si="9">O4+AF4+AH4</f>
        <v>491.15000000000003</v>
      </c>
    </row>
    <row r="5" spans="1:36" ht="15.45" customHeight="1" x14ac:dyDescent="0.25">
      <c r="A5" s="344" t="str">
        <f>MASTERLIST!A773</f>
        <v>N0769</v>
      </c>
      <c r="B5" s="68" t="str">
        <f>MASTERLIST!B773</f>
        <v>Mako</v>
      </c>
      <c r="C5" s="68" t="str">
        <f>MASTERLIST!C773</f>
        <v>Sven</v>
      </c>
      <c r="D5" s="68" t="str">
        <f>MASTERLIST!D773</f>
        <v>Welzig</v>
      </c>
      <c r="E5" s="345" t="str">
        <f>MASTERLIST!E773</f>
        <v>Men Senior</v>
      </c>
      <c r="F5" s="362" t="str">
        <f>MASTERLIST!L773</f>
        <v>Nam</v>
      </c>
      <c r="G5" s="195" t="s">
        <v>2176</v>
      </c>
      <c r="H5" s="200" t="s">
        <v>2176</v>
      </c>
      <c r="I5" s="193"/>
      <c r="J5" s="202"/>
      <c r="K5" s="152">
        <f t="shared" si="0"/>
        <v>3</v>
      </c>
      <c r="L5" s="153">
        <f t="shared" si="1"/>
        <v>45</v>
      </c>
      <c r="M5" s="153">
        <f t="shared" si="2"/>
        <v>48</v>
      </c>
      <c r="N5" s="154">
        <f t="shared" si="3"/>
        <v>557.70000000000005</v>
      </c>
      <c r="O5" s="429">
        <f t="shared" si="4"/>
        <v>213.2</v>
      </c>
      <c r="P5" s="154">
        <f t="shared" si="5"/>
        <v>11.61875</v>
      </c>
      <c r="Q5" s="153">
        <f t="shared" si="6"/>
        <v>3147</v>
      </c>
      <c r="R5" s="281">
        <f t="shared" si="7"/>
        <v>1096.2</v>
      </c>
      <c r="S5" s="282">
        <v>1</v>
      </c>
      <c r="T5" s="283">
        <v>19</v>
      </c>
      <c r="U5" s="156">
        <v>248.3</v>
      </c>
      <c r="V5" s="284">
        <v>1169</v>
      </c>
      <c r="W5" s="285">
        <v>2</v>
      </c>
      <c r="X5" s="205">
        <v>20</v>
      </c>
      <c r="Y5" s="157">
        <v>271.7</v>
      </c>
      <c r="Z5" s="286">
        <v>1161</v>
      </c>
      <c r="AA5" s="204">
        <v>0</v>
      </c>
      <c r="AB5" s="204">
        <v>6</v>
      </c>
      <c r="AC5" s="155">
        <v>37.699999999999996</v>
      </c>
      <c r="AD5" s="287">
        <v>817</v>
      </c>
      <c r="AE5" s="340">
        <f>_xlfn.XLOOKUP(A5,'2026-NAT-01'!B:B,'2026-NAT-01'!F:F,0,0)+_xlfn.XLOOKUP(A5,'2026-NAT-01'!B:B,'2026-NAT-01'!G:G,0,0)</f>
        <v>11</v>
      </c>
      <c r="AF5" s="341">
        <f>_xlfn.XLOOKUP(A5,'2026-NAT-01'!B:B,'2026-NAT-01'!H:H,0,0)</f>
        <v>103.89999999999999</v>
      </c>
      <c r="AG5" s="340">
        <f>_xlfn.XLOOKUP(A5,'2026-NAT-02'!B:B,'2026-NAT-02'!F:F,0,0)+_xlfn.XLOOKUP(A5,'2026-NAT-02'!B:B,'2026-NAT-02'!G:G,0,0)</f>
        <v>9</v>
      </c>
      <c r="AH5" s="341">
        <f>_xlfn.XLOOKUP(A5,'2026-NAT-02'!B:B,'2026-NAT-02'!H:H,0,0)</f>
        <v>111.79999999999998</v>
      </c>
      <c r="AI5" s="340">
        <f t="shared" si="8"/>
        <v>68</v>
      </c>
      <c r="AJ5" s="341">
        <f t="shared" si="9"/>
        <v>428.9</v>
      </c>
    </row>
    <row r="6" spans="1:36" ht="15.45" customHeight="1" x14ac:dyDescent="0.25">
      <c r="A6" s="344" t="str">
        <f>MASTERLIST!A123</f>
        <v>N0119</v>
      </c>
      <c r="B6" s="68" t="str">
        <f>MASTERLIST!B123</f>
        <v>Orca Angling Club</v>
      </c>
      <c r="C6" s="68" t="str">
        <f>MASTERLIST!C123</f>
        <v xml:space="preserve">Joe </v>
      </c>
      <c r="D6" s="68" t="str">
        <f>MASTERLIST!D123</f>
        <v>Herman</v>
      </c>
      <c r="E6" s="345" t="str">
        <f>MASTERLIST!E123</f>
        <v>Men Senior</v>
      </c>
      <c r="F6" s="362" t="str">
        <f>MASTERLIST!L123</f>
        <v>SA</v>
      </c>
      <c r="G6" s="195" t="s">
        <v>2176</v>
      </c>
      <c r="H6" s="200" t="s">
        <v>2176</v>
      </c>
      <c r="I6" s="196"/>
      <c r="J6" s="203"/>
      <c r="K6" s="152">
        <f t="shared" si="0"/>
        <v>3</v>
      </c>
      <c r="L6" s="153">
        <f t="shared" si="1"/>
        <v>44</v>
      </c>
      <c r="M6" s="153">
        <f t="shared" si="2"/>
        <v>47</v>
      </c>
      <c r="N6" s="154">
        <f t="shared" si="3"/>
        <v>727.40000000000009</v>
      </c>
      <c r="O6" s="429">
        <f t="shared" si="4"/>
        <v>242.72000000000003</v>
      </c>
      <c r="P6" s="154">
        <f t="shared" si="5"/>
        <v>15.476595744680854</v>
      </c>
      <c r="Q6" s="153">
        <f t="shared" si="6"/>
        <v>3466</v>
      </c>
      <c r="R6" s="281">
        <f t="shared" si="7"/>
        <v>1158.8</v>
      </c>
      <c r="S6" s="282">
        <v>1</v>
      </c>
      <c r="T6" s="283">
        <v>14</v>
      </c>
      <c r="U6" s="156">
        <v>197</v>
      </c>
      <c r="V6" s="284">
        <v>1158</v>
      </c>
      <c r="W6" s="285">
        <v>1</v>
      </c>
      <c r="X6" s="205">
        <v>22</v>
      </c>
      <c r="Y6" s="157">
        <v>381.40000000000003</v>
      </c>
      <c r="Z6" s="286">
        <v>1182</v>
      </c>
      <c r="AA6" s="204">
        <v>1</v>
      </c>
      <c r="AB6" s="204">
        <v>8</v>
      </c>
      <c r="AC6" s="155">
        <v>149</v>
      </c>
      <c r="AD6" s="287">
        <v>1126</v>
      </c>
      <c r="AE6" s="340">
        <f>_xlfn.XLOOKUP(A6,'2026-NAT-01'!B:B,'2026-NAT-01'!F:F,0,0)+_xlfn.XLOOKUP(A6,'2026-NAT-01'!B:B,'2026-NAT-01'!G:G,0,0)</f>
        <v>9</v>
      </c>
      <c r="AF6" s="341">
        <f>_xlfn.XLOOKUP(A6,'2026-NAT-01'!B:B,'2026-NAT-01'!H:H,0,0)</f>
        <v>59.5</v>
      </c>
      <c r="AG6" s="340">
        <f>_xlfn.XLOOKUP(A6,'2026-NAT-02'!B:B,'2026-NAT-02'!F:F,0,0)+_xlfn.XLOOKUP(A6,'2026-NAT-02'!B:B,'2026-NAT-02'!G:G,0,0)</f>
        <v>6</v>
      </c>
      <c r="AH6" s="341">
        <f>_xlfn.XLOOKUP(A6,'2026-NAT-02'!B:B,'2026-NAT-02'!H:H,0,0)</f>
        <v>70.900000000000006</v>
      </c>
      <c r="AI6" s="340">
        <f t="shared" si="8"/>
        <v>62</v>
      </c>
      <c r="AJ6" s="341">
        <f t="shared" si="9"/>
        <v>373.12</v>
      </c>
    </row>
    <row r="7" spans="1:36" ht="15.45" customHeight="1" x14ac:dyDescent="0.25">
      <c r="A7" s="344" t="str">
        <f>MASTERLIST!A11</f>
        <v>N0007</v>
      </c>
      <c r="B7" s="68" t="str">
        <f>MASTERLIST!B11</f>
        <v>Orca Angling Club</v>
      </c>
      <c r="C7" s="68" t="str">
        <f>MASTERLIST!C11</f>
        <v>Brian</v>
      </c>
      <c r="D7" s="68" t="str">
        <f>MASTERLIST!D11</f>
        <v>Curtis</v>
      </c>
      <c r="E7" s="345" t="str">
        <f>MASTERLIST!E11</f>
        <v>Men Veteran</v>
      </c>
      <c r="F7" s="362" t="str">
        <f>MASTERLIST!L11</f>
        <v>Nam</v>
      </c>
      <c r="G7" s="195" t="s">
        <v>2176</v>
      </c>
      <c r="H7" s="200" t="s">
        <v>2176</v>
      </c>
      <c r="I7" s="193"/>
      <c r="J7" s="202"/>
      <c r="K7" s="152">
        <f t="shared" si="0"/>
        <v>0</v>
      </c>
      <c r="L7" s="153">
        <f t="shared" si="1"/>
        <v>47</v>
      </c>
      <c r="M7" s="153">
        <f t="shared" si="2"/>
        <v>47</v>
      </c>
      <c r="N7" s="154">
        <f t="shared" si="3"/>
        <v>699.80000000000007</v>
      </c>
      <c r="O7" s="429">
        <f t="shared" si="4"/>
        <v>258.57</v>
      </c>
      <c r="P7" s="154">
        <f t="shared" si="5"/>
        <v>14.889361702127662</v>
      </c>
      <c r="Q7" s="153">
        <f t="shared" si="6"/>
        <v>3250</v>
      </c>
      <c r="R7" s="281">
        <f t="shared" si="7"/>
        <v>1118.8</v>
      </c>
      <c r="S7" s="282">
        <v>0</v>
      </c>
      <c r="T7" s="283">
        <v>20</v>
      </c>
      <c r="U7" s="156">
        <v>297.10000000000002</v>
      </c>
      <c r="V7" s="284">
        <v>1169</v>
      </c>
      <c r="W7" s="285">
        <v>0</v>
      </c>
      <c r="X7" s="205">
        <v>20</v>
      </c>
      <c r="Y7" s="157">
        <v>294.8</v>
      </c>
      <c r="Z7" s="286">
        <v>1181</v>
      </c>
      <c r="AA7" s="204">
        <v>0</v>
      </c>
      <c r="AB7" s="204">
        <v>7</v>
      </c>
      <c r="AC7" s="155">
        <v>107.9</v>
      </c>
      <c r="AD7" s="287">
        <v>900</v>
      </c>
      <c r="AE7" s="340">
        <f>_xlfn.XLOOKUP(A7,'2026-NAT-01'!B:B,'2026-NAT-01'!F:F,0,0)+_xlfn.XLOOKUP(A7,'2026-NAT-01'!B:B,'2026-NAT-01'!G:G,0,0)</f>
        <v>8</v>
      </c>
      <c r="AF7" s="341">
        <f>_xlfn.XLOOKUP(A7,'2026-NAT-01'!B:B,'2026-NAT-01'!H:H,0,0)</f>
        <v>66.199999999999989</v>
      </c>
      <c r="AG7" s="340">
        <f>_xlfn.XLOOKUP(A7,'2026-NAT-02'!B:B,'2026-NAT-02'!F:F,0,0)+_xlfn.XLOOKUP(A7,'2026-NAT-02'!B:B,'2026-NAT-02'!G:G,0,0)</f>
        <v>5</v>
      </c>
      <c r="AH7" s="341">
        <f>_xlfn.XLOOKUP(A7,'2026-NAT-02'!B:B,'2026-NAT-02'!H:H,0,0)</f>
        <v>41.800000000000004</v>
      </c>
      <c r="AI7" s="340">
        <f t="shared" si="8"/>
        <v>60</v>
      </c>
      <c r="AJ7" s="341">
        <f t="shared" si="9"/>
        <v>366.57</v>
      </c>
    </row>
    <row r="8" spans="1:36" ht="15.6" x14ac:dyDescent="0.25">
      <c r="A8" s="344" t="str">
        <f>MASTERLIST!A577</f>
        <v>N0573</v>
      </c>
      <c r="B8" s="68" t="str">
        <f>MASTERLIST!B577</f>
        <v>Otjiwarongo</v>
      </c>
      <c r="C8" s="68" t="str">
        <f>MASTERLIST!C577</f>
        <v>Rinus</v>
      </c>
      <c r="D8" s="68" t="str">
        <f>MASTERLIST!D577</f>
        <v>Van Der Westhuizen</v>
      </c>
      <c r="E8" s="345" t="str">
        <f>MASTERLIST!E577</f>
        <v>Men Veteran</v>
      </c>
      <c r="F8" s="362" t="str">
        <f>MASTERLIST!L577</f>
        <v>Nam</v>
      </c>
      <c r="G8" s="195" t="s">
        <v>2176</v>
      </c>
      <c r="H8" s="200" t="s">
        <v>2176</v>
      </c>
      <c r="I8" s="193"/>
      <c r="J8" s="202"/>
      <c r="K8" s="152">
        <f t="shared" si="0"/>
        <v>0</v>
      </c>
      <c r="L8" s="153">
        <f t="shared" si="1"/>
        <v>37</v>
      </c>
      <c r="M8" s="153">
        <f t="shared" si="2"/>
        <v>37</v>
      </c>
      <c r="N8" s="154">
        <f t="shared" si="3"/>
        <v>498.89999999999992</v>
      </c>
      <c r="O8" s="429">
        <f t="shared" si="4"/>
        <v>206.26</v>
      </c>
      <c r="P8" s="154">
        <f t="shared" si="5"/>
        <v>13.483783783783782</v>
      </c>
      <c r="Q8" s="153">
        <f t="shared" si="6"/>
        <v>3108</v>
      </c>
      <c r="R8" s="281">
        <f t="shared" si="7"/>
        <v>1082.3</v>
      </c>
      <c r="S8" s="282">
        <v>0</v>
      </c>
      <c r="T8" s="283">
        <v>18</v>
      </c>
      <c r="U8" s="156">
        <v>315.29999999999995</v>
      </c>
      <c r="V8" s="284">
        <v>1178</v>
      </c>
      <c r="W8" s="285">
        <v>0</v>
      </c>
      <c r="X8" s="205">
        <v>15</v>
      </c>
      <c r="Y8" s="157">
        <v>118.9</v>
      </c>
      <c r="Z8" s="286">
        <v>1073</v>
      </c>
      <c r="AA8" s="204">
        <v>0</v>
      </c>
      <c r="AB8" s="204">
        <v>4</v>
      </c>
      <c r="AC8" s="155">
        <v>64.699999999999989</v>
      </c>
      <c r="AD8" s="287">
        <v>857</v>
      </c>
      <c r="AE8" s="340">
        <f>_xlfn.XLOOKUP(A8,'2026-NAT-01'!B:B,'2026-NAT-01'!F:F,0,0)+_xlfn.XLOOKUP(A8,'2026-NAT-01'!B:B,'2026-NAT-01'!G:G,0,0)</f>
        <v>5</v>
      </c>
      <c r="AF8" s="341">
        <f>_xlfn.XLOOKUP(A8,'2026-NAT-01'!B:B,'2026-NAT-01'!H:H,0,0)</f>
        <v>38.799999999999997</v>
      </c>
      <c r="AG8" s="340">
        <f>_xlfn.XLOOKUP(A8,'2026-NAT-02'!B:B,'2026-NAT-02'!F:F,0,0)+_xlfn.XLOOKUP(A8,'2026-NAT-02'!B:B,'2026-NAT-02'!G:G,0,0)</f>
        <v>5</v>
      </c>
      <c r="AH8" s="341">
        <f>_xlfn.XLOOKUP(A8,'2026-NAT-02'!B:B,'2026-NAT-02'!H:H,0,0)</f>
        <v>47.5</v>
      </c>
      <c r="AI8" s="340">
        <f t="shared" si="8"/>
        <v>47</v>
      </c>
      <c r="AJ8" s="341">
        <f t="shared" si="9"/>
        <v>292.56</v>
      </c>
    </row>
    <row r="9" spans="1:36" ht="15.6" hidden="1" x14ac:dyDescent="0.25">
      <c r="A9" s="297" t="str">
        <f>MASTERLIST!A10</f>
        <v>N0006</v>
      </c>
      <c r="B9" s="310" t="str">
        <f>MASTERLIST!B10</f>
        <v>Penguin</v>
      </c>
      <c r="C9" s="310" t="str">
        <f>MASTERLIST!C10</f>
        <v>Nico</v>
      </c>
      <c r="D9" s="310" t="str">
        <f>MASTERLIST!D10</f>
        <v>Kotze</v>
      </c>
      <c r="E9" s="311" t="str">
        <f>MASTERLIST!E10</f>
        <v>Men Master</v>
      </c>
      <c r="F9" s="361" t="str">
        <f>MASTERLIST!L10</f>
        <v>Nam</v>
      </c>
      <c r="G9" s="195"/>
      <c r="H9" s="200"/>
      <c r="I9" s="193"/>
      <c r="J9" s="202"/>
      <c r="K9" s="152">
        <f t="shared" si="0"/>
        <v>0</v>
      </c>
      <c r="L9" s="153">
        <f t="shared" si="1"/>
        <v>1</v>
      </c>
      <c r="M9" s="153">
        <f t="shared" si="2"/>
        <v>1</v>
      </c>
      <c r="N9" s="279">
        <f t="shared" si="3"/>
        <v>7.2</v>
      </c>
      <c r="O9" s="280">
        <f t="shared" si="4"/>
        <v>1.4400000000000002</v>
      </c>
      <c r="P9" s="154">
        <f t="shared" si="5"/>
        <v>7.2</v>
      </c>
      <c r="Q9" s="153">
        <f t="shared" si="6"/>
        <v>287</v>
      </c>
      <c r="R9" s="281">
        <f t="shared" si="7"/>
        <v>59.400000000000006</v>
      </c>
      <c r="S9" s="282">
        <v>0</v>
      </c>
      <c r="T9" s="283">
        <v>0</v>
      </c>
      <c r="U9" s="156">
        <v>0</v>
      </c>
      <c r="V9" s="284">
        <v>0</v>
      </c>
      <c r="W9" s="285">
        <v>0</v>
      </c>
      <c r="X9" s="205">
        <v>0</v>
      </c>
      <c r="Y9" s="157">
        <v>0</v>
      </c>
      <c r="Z9" s="286">
        <v>20</v>
      </c>
      <c r="AA9" s="204">
        <v>0</v>
      </c>
      <c r="AB9" s="204">
        <v>1</v>
      </c>
      <c r="AC9" s="155">
        <v>7.2</v>
      </c>
      <c r="AD9" s="287">
        <v>267</v>
      </c>
      <c r="AE9" s="340">
        <f>_xlfn.XLOOKUP(A9,'2026-NAT-01'!B:B,'2026-NAT-01'!F:F,0,0)+_xlfn.XLOOKUP(A9,'2026-NAT-01'!B:B,'2026-NAT-01'!G:G,0,0)</f>
        <v>0</v>
      </c>
      <c r="AF9" s="341">
        <f>_xlfn.XLOOKUP(A9,'2026-NAT-01'!B:B,'2026-NAT-01'!H:H,0,0)</f>
        <v>0</v>
      </c>
      <c r="AG9" s="340">
        <f>_xlfn.XLOOKUP(A9,'2026-NAT-02'!B:B,'2026-NAT-02'!F:F,0,0)+_xlfn.XLOOKUP(A9,'2026-NAT-02'!B:B,'2026-NAT-02'!G:G,0,0)</f>
        <v>0</v>
      </c>
      <c r="AH9" s="341">
        <f>_xlfn.XLOOKUP(A9,'2026-NAT-02'!B:B,'2026-NAT-02'!H:H,0,0)</f>
        <v>0</v>
      </c>
      <c r="AI9" s="457">
        <f t="shared" si="8"/>
        <v>1</v>
      </c>
      <c r="AJ9" s="458">
        <f t="shared" si="9"/>
        <v>1.4400000000000002</v>
      </c>
    </row>
    <row r="10" spans="1:36" ht="15.6" x14ac:dyDescent="0.25">
      <c r="A10" s="344" t="str">
        <f>MASTERLIST!A375</f>
        <v>N0371</v>
      </c>
      <c r="B10" s="68" t="str">
        <f>MASTERLIST!B375</f>
        <v>Penguin</v>
      </c>
      <c r="C10" s="68" t="str">
        <f>MASTERLIST!C375</f>
        <v>Henno</v>
      </c>
      <c r="D10" s="68" t="str">
        <f>MASTERLIST!D375</f>
        <v>Snyman</v>
      </c>
      <c r="E10" s="345" t="str">
        <f>MASTERLIST!E375</f>
        <v>Men Master</v>
      </c>
      <c r="F10" s="362" t="str">
        <f>MASTERLIST!L375</f>
        <v>Nam</v>
      </c>
      <c r="G10" s="195" t="s">
        <v>2176</v>
      </c>
      <c r="H10" s="200" t="s">
        <v>2176</v>
      </c>
      <c r="I10" s="193"/>
      <c r="J10" s="202"/>
      <c r="K10" s="152">
        <f t="shared" si="0"/>
        <v>1</v>
      </c>
      <c r="L10" s="153">
        <f t="shared" si="1"/>
        <v>35</v>
      </c>
      <c r="M10" s="153">
        <f t="shared" si="2"/>
        <v>36</v>
      </c>
      <c r="N10" s="154">
        <f t="shared" si="3"/>
        <v>568.1</v>
      </c>
      <c r="O10" s="429">
        <f t="shared" si="4"/>
        <v>206.85999999999999</v>
      </c>
      <c r="P10" s="154">
        <f t="shared" si="5"/>
        <v>15.780555555555557</v>
      </c>
      <c r="Q10" s="153">
        <f t="shared" si="6"/>
        <v>3454</v>
      </c>
      <c r="R10" s="281">
        <f t="shared" si="7"/>
        <v>1148.2</v>
      </c>
      <c r="S10" s="282">
        <v>0</v>
      </c>
      <c r="T10" s="283">
        <v>10</v>
      </c>
      <c r="U10" s="156">
        <v>252.2</v>
      </c>
      <c r="V10" s="284">
        <v>1145</v>
      </c>
      <c r="W10" s="285">
        <v>0</v>
      </c>
      <c r="X10" s="205">
        <v>16</v>
      </c>
      <c r="Y10" s="157">
        <v>175.79999999999998</v>
      </c>
      <c r="Z10" s="286">
        <v>1139</v>
      </c>
      <c r="AA10" s="204">
        <v>1</v>
      </c>
      <c r="AB10" s="204">
        <v>9</v>
      </c>
      <c r="AC10" s="155">
        <v>140.1</v>
      </c>
      <c r="AD10" s="287">
        <v>1170</v>
      </c>
      <c r="AE10" s="340">
        <f>_xlfn.XLOOKUP(A10,'2026-NAT-01'!B:B,'2026-NAT-01'!F:F,0,0)+_xlfn.XLOOKUP(A10,'2026-NAT-01'!B:B,'2026-NAT-01'!G:G,0,0)</f>
        <v>4</v>
      </c>
      <c r="AF10" s="341">
        <f>_xlfn.XLOOKUP(A10,'2026-NAT-01'!B:B,'2026-NAT-01'!H:H,0,0)</f>
        <v>11.7</v>
      </c>
      <c r="AG10" s="340">
        <f>_xlfn.XLOOKUP(A10,'2026-NAT-02'!B:B,'2026-NAT-02'!F:F,0,0)+_xlfn.XLOOKUP(A10,'2026-NAT-02'!B:B,'2026-NAT-02'!G:G,0,0)</f>
        <v>7</v>
      </c>
      <c r="AH10" s="341">
        <f>_xlfn.XLOOKUP(A10,'2026-NAT-02'!B:B,'2026-NAT-02'!H:H,0,0)</f>
        <v>72.2</v>
      </c>
      <c r="AI10" s="340">
        <f t="shared" si="8"/>
        <v>47</v>
      </c>
      <c r="AJ10" s="341">
        <f t="shared" si="9"/>
        <v>290.76</v>
      </c>
    </row>
    <row r="11" spans="1:36" ht="15.45" hidden="1" customHeight="1" x14ac:dyDescent="0.25">
      <c r="A11" s="297" t="str">
        <f>MASTERLIST!A12</f>
        <v>N0008</v>
      </c>
      <c r="B11" s="310" t="str">
        <f>MASTERLIST!B12</f>
        <v>Namib Park</v>
      </c>
      <c r="C11" s="310" t="str">
        <f>MASTERLIST!C12</f>
        <v>Andre</v>
      </c>
      <c r="D11" s="310" t="str">
        <f>MASTERLIST!D12</f>
        <v>Coetzee</v>
      </c>
      <c r="E11" s="311" t="str">
        <f>MASTERLIST!E12</f>
        <v>Men Grand Masters</v>
      </c>
      <c r="F11" s="361" t="str">
        <f>MASTERLIST!L12</f>
        <v>Nam</v>
      </c>
      <c r="G11" s="195"/>
      <c r="H11" s="201"/>
      <c r="I11" s="193"/>
      <c r="J11" s="202"/>
      <c r="K11" s="152">
        <f t="shared" si="0"/>
        <v>9</v>
      </c>
      <c r="L11" s="153">
        <f t="shared" si="1"/>
        <v>6</v>
      </c>
      <c r="M11" s="153">
        <f t="shared" si="2"/>
        <v>15</v>
      </c>
      <c r="N11" s="279">
        <f t="shared" si="3"/>
        <v>87.1</v>
      </c>
      <c r="O11" s="280">
        <f t="shared" si="4"/>
        <v>40.44</v>
      </c>
      <c r="P11" s="154">
        <f t="shared" si="5"/>
        <v>5.8066666666666666</v>
      </c>
      <c r="Q11" s="153">
        <f t="shared" si="6"/>
        <v>2161</v>
      </c>
      <c r="R11" s="281">
        <f t="shared" si="7"/>
        <v>760.8</v>
      </c>
      <c r="S11" s="282">
        <v>2</v>
      </c>
      <c r="T11" s="283">
        <v>4</v>
      </c>
      <c r="U11" s="156">
        <v>75.099999999999994</v>
      </c>
      <c r="V11" s="284">
        <v>917</v>
      </c>
      <c r="W11" s="285">
        <v>4</v>
      </c>
      <c r="X11" s="205">
        <v>1</v>
      </c>
      <c r="Y11" s="157">
        <v>4.9000000000000004</v>
      </c>
      <c r="Z11" s="286">
        <v>535</v>
      </c>
      <c r="AA11" s="204">
        <v>3</v>
      </c>
      <c r="AB11" s="204">
        <v>1</v>
      </c>
      <c r="AC11" s="155">
        <v>7.1000000000000005</v>
      </c>
      <c r="AD11" s="287">
        <v>709</v>
      </c>
      <c r="AE11" s="340">
        <f>_xlfn.XLOOKUP(A11,'2026-NAT-01'!B:B,'2026-NAT-01'!F:F,0,0)+_xlfn.XLOOKUP(A11,'2026-NAT-01'!B:B,'2026-NAT-01'!G:G,0,0)</f>
        <v>0</v>
      </c>
      <c r="AF11" s="341">
        <f>_xlfn.XLOOKUP(A11,'2026-NAT-01'!B:B,'2026-NAT-01'!H:H,0,0)</f>
        <v>0</v>
      </c>
      <c r="AG11" s="340">
        <f>_xlfn.XLOOKUP(A11,'2026-NAT-02'!B:B,'2026-NAT-02'!F:F,0,0)+_xlfn.XLOOKUP(A11,'2026-NAT-02'!B:B,'2026-NAT-02'!G:G,0,0)</f>
        <v>0</v>
      </c>
      <c r="AH11" s="341">
        <f>_xlfn.XLOOKUP(A11,'2026-NAT-02'!B:B,'2026-NAT-02'!H:H,0,0)</f>
        <v>0</v>
      </c>
      <c r="AI11" s="457">
        <f t="shared" si="8"/>
        <v>15</v>
      </c>
      <c r="AJ11" s="458">
        <f t="shared" si="9"/>
        <v>40.44</v>
      </c>
    </row>
    <row r="12" spans="1:36" ht="15.45" customHeight="1" x14ac:dyDescent="0.25">
      <c r="A12" s="344" t="str">
        <f>MASTERLIST!A133</f>
        <v>N0129</v>
      </c>
      <c r="B12" s="68" t="str">
        <f>MASTERLIST!B133</f>
        <v>Orca Angling Club</v>
      </c>
      <c r="C12" s="68" t="str">
        <f>MASTERLIST!C133</f>
        <v>Pieter</v>
      </c>
      <c r="D12" s="68" t="str">
        <f>MASTERLIST!D133</f>
        <v>Van Aarde</v>
      </c>
      <c r="E12" s="345" t="str">
        <f>MASTERLIST!E133</f>
        <v>Men Senior</v>
      </c>
      <c r="F12" s="362" t="str">
        <f>MASTERLIST!L133</f>
        <v>Nam</v>
      </c>
      <c r="G12" s="195" t="s">
        <v>2176</v>
      </c>
      <c r="H12" s="200" t="s">
        <v>2176</v>
      </c>
      <c r="I12" s="193"/>
      <c r="J12" s="202"/>
      <c r="K12" s="152">
        <f t="shared" si="0"/>
        <v>5</v>
      </c>
      <c r="L12" s="153">
        <f t="shared" si="1"/>
        <v>22</v>
      </c>
      <c r="M12" s="153">
        <f t="shared" si="2"/>
        <v>27</v>
      </c>
      <c r="N12" s="154">
        <f t="shared" si="3"/>
        <v>432.70000000000005</v>
      </c>
      <c r="O12" s="429">
        <f t="shared" si="4"/>
        <v>145.88999999999999</v>
      </c>
      <c r="P12" s="154">
        <f t="shared" si="5"/>
        <v>16.025925925925929</v>
      </c>
      <c r="Q12" s="153">
        <f t="shared" si="6"/>
        <v>3026</v>
      </c>
      <c r="R12" s="281">
        <f t="shared" si="7"/>
        <v>961.09999999999991</v>
      </c>
      <c r="S12" s="282">
        <v>0</v>
      </c>
      <c r="T12" s="283">
        <v>5</v>
      </c>
      <c r="U12" s="156">
        <v>114.6</v>
      </c>
      <c r="V12" s="284">
        <v>816</v>
      </c>
      <c r="W12" s="285">
        <v>1</v>
      </c>
      <c r="X12" s="205">
        <v>12</v>
      </c>
      <c r="Y12" s="157">
        <v>249.70000000000002</v>
      </c>
      <c r="Z12" s="286">
        <v>1111</v>
      </c>
      <c r="AA12" s="204">
        <v>4</v>
      </c>
      <c r="AB12" s="204">
        <v>5</v>
      </c>
      <c r="AC12" s="155">
        <v>68.400000000000006</v>
      </c>
      <c r="AD12" s="287">
        <v>1099</v>
      </c>
      <c r="AE12" s="340">
        <f>_xlfn.XLOOKUP(A12,'2026-NAT-01'!B:B,'2026-NAT-01'!F:F,0,0)+_xlfn.XLOOKUP(A12,'2026-NAT-01'!B:B,'2026-NAT-01'!G:G,0,0)</f>
        <v>4</v>
      </c>
      <c r="AF12" s="341">
        <f>_xlfn.XLOOKUP(A12,'2026-NAT-01'!B:B,'2026-NAT-01'!H:H,0,0)</f>
        <v>28.3</v>
      </c>
      <c r="AG12" s="340">
        <f>_xlfn.XLOOKUP(A12,'2026-NAT-02'!B:B,'2026-NAT-02'!F:F,0,0)+_xlfn.XLOOKUP(A12,'2026-NAT-02'!B:B,'2026-NAT-02'!G:G,0,0)</f>
        <v>7</v>
      </c>
      <c r="AH12" s="341">
        <f>_xlfn.XLOOKUP(A12,'2026-NAT-02'!B:B,'2026-NAT-02'!H:H,0,0)</f>
        <v>99.699999999999989</v>
      </c>
      <c r="AI12" s="340">
        <f t="shared" si="8"/>
        <v>38</v>
      </c>
      <c r="AJ12" s="341">
        <f t="shared" si="9"/>
        <v>273.89</v>
      </c>
    </row>
    <row r="13" spans="1:36" ht="15.45" hidden="1" customHeight="1" x14ac:dyDescent="0.25">
      <c r="A13" s="297" t="str">
        <f>MASTERLIST!A14</f>
        <v>N0010</v>
      </c>
      <c r="B13" s="310" t="str">
        <f>MASTERLIST!B14</f>
        <v>xNamib Park</v>
      </c>
      <c r="C13" s="310" t="str">
        <f>MASTERLIST!C14</f>
        <v>Johan</v>
      </c>
      <c r="D13" s="310" t="str">
        <f>MASTERLIST!D14</f>
        <v>Hoon</v>
      </c>
      <c r="E13" s="311" t="str">
        <f>MASTERLIST!E14</f>
        <v>Men Veteran</v>
      </c>
      <c r="F13" s="361" t="str">
        <f>MASTERLIST!L14</f>
        <v>Nam</v>
      </c>
      <c r="G13" s="195"/>
      <c r="H13" s="200"/>
      <c r="I13" s="193"/>
      <c r="J13" s="202"/>
      <c r="K13" s="152">
        <f t="shared" si="0"/>
        <v>0</v>
      </c>
      <c r="L13" s="153">
        <f t="shared" si="1"/>
        <v>0</v>
      </c>
      <c r="M13" s="153">
        <f t="shared" si="2"/>
        <v>0</v>
      </c>
      <c r="N13" s="279">
        <f t="shared" si="3"/>
        <v>0</v>
      </c>
      <c r="O13" s="280">
        <f t="shared" si="4"/>
        <v>0</v>
      </c>
      <c r="P13" s="154" t="e">
        <f t="shared" si="5"/>
        <v>#DIV/0!</v>
      </c>
      <c r="Q13" s="153">
        <f t="shared" si="6"/>
        <v>0</v>
      </c>
      <c r="R13" s="281">
        <f t="shared" si="7"/>
        <v>0</v>
      </c>
      <c r="S13" s="282">
        <v>0</v>
      </c>
      <c r="T13" s="283">
        <v>0</v>
      </c>
      <c r="U13" s="156">
        <v>0</v>
      </c>
      <c r="V13" s="284">
        <v>0</v>
      </c>
      <c r="W13" s="285">
        <v>0</v>
      </c>
      <c r="X13" s="205">
        <v>0</v>
      </c>
      <c r="Y13" s="157">
        <v>0</v>
      </c>
      <c r="Z13" s="286">
        <v>0</v>
      </c>
      <c r="AA13" s="204">
        <v>0</v>
      </c>
      <c r="AB13" s="204">
        <v>0</v>
      </c>
      <c r="AC13" s="155">
        <v>0</v>
      </c>
      <c r="AD13" s="287">
        <v>0</v>
      </c>
      <c r="AE13" s="340">
        <f>_xlfn.XLOOKUP(A13,'2026-NAT-01'!B:B,'2026-NAT-01'!F:F,0,0)+_xlfn.XLOOKUP(A13,'2026-NAT-01'!B:B,'2026-NAT-01'!G:G,0,0)</f>
        <v>0</v>
      </c>
      <c r="AF13" s="341">
        <f>_xlfn.XLOOKUP(A13,'2026-NAT-01'!B:B,'2026-NAT-01'!H:H,0,0)</f>
        <v>0</v>
      </c>
      <c r="AG13" s="340">
        <f>_xlfn.XLOOKUP(A13,'2026-NAT-02'!B:B,'2026-NAT-02'!F:F,0,0)+_xlfn.XLOOKUP(A13,'2026-NAT-02'!B:B,'2026-NAT-02'!G:G,0,0)</f>
        <v>0</v>
      </c>
      <c r="AH13" s="341">
        <f>_xlfn.XLOOKUP(A13,'2026-NAT-02'!B:B,'2026-NAT-02'!H:H,0,0)</f>
        <v>0</v>
      </c>
      <c r="AI13" s="457">
        <f t="shared" si="8"/>
        <v>0</v>
      </c>
      <c r="AJ13" s="458">
        <f t="shared" si="9"/>
        <v>0</v>
      </c>
    </row>
    <row r="14" spans="1:36" ht="15.6" x14ac:dyDescent="0.25">
      <c r="A14" s="344" t="str">
        <f>MASTERLIST!A535</f>
        <v>N0531</v>
      </c>
      <c r="B14" s="68" t="str">
        <f>MASTERLIST!B535</f>
        <v>Mako</v>
      </c>
      <c r="C14" s="68" t="str">
        <f>MASTERLIST!C535</f>
        <v>Rudi(Jnr.)</v>
      </c>
      <c r="D14" s="68" t="str">
        <f>MASTERLIST!D535</f>
        <v>Swartz</v>
      </c>
      <c r="E14" s="345" t="s">
        <v>2181</v>
      </c>
      <c r="F14" s="362" t="str">
        <f>MASTERLIST!L535</f>
        <v>Nam</v>
      </c>
      <c r="G14" s="195" t="s">
        <v>2176</v>
      </c>
      <c r="H14" s="200" t="s">
        <v>2176</v>
      </c>
      <c r="I14" s="193"/>
      <c r="J14" s="202" t="s">
        <v>2186</v>
      </c>
      <c r="K14" s="152">
        <f t="shared" si="0"/>
        <v>3</v>
      </c>
      <c r="L14" s="153">
        <f t="shared" si="1"/>
        <v>21</v>
      </c>
      <c r="M14" s="153">
        <f t="shared" si="2"/>
        <v>24</v>
      </c>
      <c r="N14" s="154">
        <f t="shared" si="3"/>
        <v>196.79999999999998</v>
      </c>
      <c r="O14" s="429">
        <f t="shared" si="4"/>
        <v>79.749999999999986</v>
      </c>
      <c r="P14" s="154">
        <f t="shared" si="5"/>
        <v>8.1999999999999993</v>
      </c>
      <c r="Q14" s="153">
        <f t="shared" si="6"/>
        <v>2822</v>
      </c>
      <c r="R14" s="281">
        <f t="shared" si="7"/>
        <v>966.5</v>
      </c>
      <c r="S14" s="282">
        <v>2</v>
      </c>
      <c r="T14" s="283">
        <v>8</v>
      </c>
      <c r="U14" s="156">
        <v>113.09999999999998</v>
      </c>
      <c r="V14" s="284">
        <v>1093</v>
      </c>
      <c r="W14" s="285">
        <v>0</v>
      </c>
      <c r="X14" s="205">
        <v>8</v>
      </c>
      <c r="Y14" s="157">
        <v>64.599999999999994</v>
      </c>
      <c r="Z14" s="286">
        <v>742</v>
      </c>
      <c r="AA14" s="204">
        <v>1</v>
      </c>
      <c r="AB14" s="204">
        <v>5</v>
      </c>
      <c r="AC14" s="155">
        <v>19.099999999999998</v>
      </c>
      <c r="AD14" s="287">
        <v>987</v>
      </c>
      <c r="AE14" s="340">
        <f>_xlfn.XLOOKUP(A14,'2026-NAT-01'!B:B,'2026-NAT-01'!F:F,0,0)+_xlfn.XLOOKUP(A14,'2026-NAT-01'!B:B,'2026-NAT-01'!G:G,0,0)</f>
        <v>9</v>
      </c>
      <c r="AF14" s="341">
        <f>_xlfn.XLOOKUP(A14,'2026-NAT-01'!B:B,'2026-NAT-01'!H:H,0,0)</f>
        <v>103.5</v>
      </c>
      <c r="AG14" s="340">
        <f>_xlfn.XLOOKUP(A14,'2026-NAT-02'!B:B,'2026-NAT-02'!F:F,0,0)+_xlfn.XLOOKUP(A14,'2026-NAT-02'!B:B,'2026-NAT-02'!G:G,0,0)</f>
        <v>6</v>
      </c>
      <c r="AH14" s="341">
        <f>_xlfn.XLOOKUP(A14,'2026-NAT-02'!B:B,'2026-NAT-02'!H:H,0,0)</f>
        <v>82.8</v>
      </c>
      <c r="AI14" s="340">
        <f t="shared" si="8"/>
        <v>39</v>
      </c>
      <c r="AJ14" s="341">
        <f t="shared" si="9"/>
        <v>266.05</v>
      </c>
    </row>
    <row r="15" spans="1:36" ht="15.6" hidden="1" x14ac:dyDescent="0.25">
      <c r="A15" s="297" t="str">
        <f>MASTERLIST!A16</f>
        <v>N0012</v>
      </c>
      <c r="B15" s="310" t="str">
        <f>MASTERLIST!B16</f>
        <v>xWelwitschia</v>
      </c>
      <c r="C15" s="310" t="str">
        <f>MASTERLIST!C16</f>
        <v>Walter</v>
      </c>
      <c r="D15" s="310" t="str">
        <f>MASTERLIST!D16</f>
        <v>Hankey</v>
      </c>
      <c r="E15" s="311" t="str">
        <f>MASTERLIST!E16</f>
        <v>Men Grand Masters</v>
      </c>
      <c r="F15" s="361" t="str">
        <f>MASTERLIST!L16</f>
        <v>Nam</v>
      </c>
      <c r="G15" s="195"/>
      <c r="H15" s="200"/>
      <c r="I15" s="193"/>
      <c r="J15" s="202"/>
      <c r="K15" s="152">
        <f t="shared" si="0"/>
        <v>0</v>
      </c>
      <c r="L15" s="153">
        <f t="shared" si="1"/>
        <v>0</v>
      </c>
      <c r="M15" s="153">
        <f t="shared" si="2"/>
        <v>0</v>
      </c>
      <c r="N15" s="279">
        <f t="shared" si="3"/>
        <v>0</v>
      </c>
      <c r="O15" s="280">
        <f t="shared" si="4"/>
        <v>0</v>
      </c>
      <c r="P15" s="154" t="e">
        <f t="shared" si="5"/>
        <v>#DIV/0!</v>
      </c>
      <c r="Q15" s="153">
        <f t="shared" si="6"/>
        <v>0</v>
      </c>
      <c r="R15" s="281">
        <f t="shared" si="7"/>
        <v>0</v>
      </c>
      <c r="S15" s="282">
        <v>0</v>
      </c>
      <c r="T15" s="283">
        <v>0</v>
      </c>
      <c r="U15" s="156">
        <v>0</v>
      </c>
      <c r="V15" s="284">
        <v>0</v>
      </c>
      <c r="W15" s="285">
        <v>0</v>
      </c>
      <c r="X15" s="205">
        <v>0</v>
      </c>
      <c r="Y15" s="157">
        <v>0</v>
      </c>
      <c r="Z15" s="286">
        <v>0</v>
      </c>
      <c r="AA15" s="204">
        <v>0</v>
      </c>
      <c r="AB15" s="204">
        <v>0</v>
      </c>
      <c r="AC15" s="155">
        <v>0</v>
      </c>
      <c r="AD15" s="287">
        <v>0</v>
      </c>
      <c r="AE15" s="340">
        <f>_xlfn.XLOOKUP(A15,'2026-NAT-01'!B:B,'2026-NAT-01'!F:F,0,0)+_xlfn.XLOOKUP(A15,'2026-NAT-01'!B:B,'2026-NAT-01'!G:G,0,0)</f>
        <v>0</v>
      </c>
      <c r="AF15" s="341">
        <f>_xlfn.XLOOKUP(A15,'2026-NAT-01'!B:B,'2026-NAT-01'!H:H,0,0)</f>
        <v>0</v>
      </c>
      <c r="AG15" s="340">
        <f>_xlfn.XLOOKUP(A15,'2026-NAT-02'!B:B,'2026-NAT-02'!F:F,0,0)+_xlfn.XLOOKUP(A15,'2026-NAT-02'!B:B,'2026-NAT-02'!G:G,0,0)</f>
        <v>0</v>
      </c>
      <c r="AH15" s="341">
        <f>_xlfn.XLOOKUP(A15,'2026-NAT-02'!B:B,'2026-NAT-02'!H:H,0,0)</f>
        <v>0</v>
      </c>
      <c r="AI15" s="457">
        <f t="shared" si="8"/>
        <v>0</v>
      </c>
      <c r="AJ15" s="458">
        <f t="shared" si="9"/>
        <v>0</v>
      </c>
    </row>
    <row r="16" spans="1:36" ht="15.45" hidden="1" customHeight="1" x14ac:dyDescent="0.25">
      <c r="A16" s="344" t="str">
        <f>MASTERLIST!A17</f>
        <v>N0013</v>
      </c>
      <c r="B16" s="68" t="str">
        <f>MASTERLIST!B17</f>
        <v>Namib Park</v>
      </c>
      <c r="C16" s="68" t="str">
        <f>MASTERLIST!C17</f>
        <v>Rodger</v>
      </c>
      <c r="D16" s="68" t="str">
        <f>MASTERLIST!D17</f>
        <v>Boon</v>
      </c>
      <c r="E16" s="345" t="str">
        <f>MASTERLIST!E17</f>
        <v>Men Master</v>
      </c>
      <c r="F16" s="362" t="str">
        <f>MASTERLIST!L17</f>
        <v>Nam</v>
      </c>
      <c r="G16" s="195" t="s">
        <v>2176</v>
      </c>
      <c r="H16" s="200"/>
      <c r="I16" s="193"/>
      <c r="J16" s="202"/>
      <c r="K16" s="152">
        <f t="shared" si="0"/>
        <v>1</v>
      </c>
      <c r="L16" s="153">
        <f t="shared" si="1"/>
        <v>1</v>
      </c>
      <c r="M16" s="153">
        <f t="shared" si="2"/>
        <v>2</v>
      </c>
      <c r="N16" s="154">
        <f t="shared" si="3"/>
        <v>4.3</v>
      </c>
      <c r="O16" s="429">
        <f t="shared" si="4"/>
        <v>1.1400000000000001</v>
      </c>
      <c r="P16" s="154">
        <f t="shared" si="5"/>
        <v>2.15</v>
      </c>
      <c r="Q16" s="153">
        <f t="shared" si="6"/>
        <v>546</v>
      </c>
      <c r="R16" s="281">
        <f t="shared" si="7"/>
        <v>146.19999999999999</v>
      </c>
      <c r="S16" s="282">
        <v>0</v>
      </c>
      <c r="T16" s="283">
        <v>0</v>
      </c>
      <c r="U16" s="156">
        <v>0</v>
      </c>
      <c r="V16" s="284">
        <v>60</v>
      </c>
      <c r="W16" s="285">
        <v>0</v>
      </c>
      <c r="X16" s="205">
        <v>1</v>
      </c>
      <c r="Y16" s="157">
        <v>2.8</v>
      </c>
      <c r="Z16" s="286">
        <v>190</v>
      </c>
      <c r="AA16" s="204">
        <v>1</v>
      </c>
      <c r="AB16" s="204">
        <v>0</v>
      </c>
      <c r="AC16" s="155">
        <v>1.5</v>
      </c>
      <c r="AD16" s="287">
        <v>296</v>
      </c>
      <c r="AE16" s="340">
        <f>_xlfn.XLOOKUP(A16,'2026-NAT-01'!B:B,'2026-NAT-01'!F:F,0,0)+_xlfn.XLOOKUP(A16,'2026-NAT-01'!B:B,'2026-NAT-01'!G:G,0,0)</f>
        <v>1</v>
      </c>
      <c r="AF16" s="341">
        <f>_xlfn.XLOOKUP(A16,'2026-NAT-01'!B:B,'2026-NAT-01'!H:H,0,0)</f>
        <v>3.3</v>
      </c>
      <c r="AG16" s="340">
        <f>_xlfn.XLOOKUP(A16,'2026-NAT-02'!B:B,'2026-NAT-02'!F:F,0,0)+_xlfn.XLOOKUP(A16,'2026-NAT-02'!B:B,'2026-NAT-02'!G:G,0,0)</f>
        <v>0</v>
      </c>
      <c r="AH16" s="341">
        <f>_xlfn.XLOOKUP(A16,'2026-NAT-02'!B:B,'2026-NAT-02'!H:H,0,0)</f>
        <v>0</v>
      </c>
      <c r="AI16" s="340">
        <f t="shared" si="8"/>
        <v>3</v>
      </c>
      <c r="AJ16" s="341">
        <f t="shared" si="9"/>
        <v>4.4399999999999995</v>
      </c>
    </row>
    <row r="17" spans="1:36" ht="15.6" hidden="1" x14ac:dyDescent="0.25">
      <c r="A17" s="344" t="str">
        <f>MASTERLIST!A18</f>
        <v>N0014</v>
      </c>
      <c r="B17" s="68" t="str">
        <f>MASTERLIST!B18</f>
        <v>Welwitschia</v>
      </c>
      <c r="C17" s="68" t="str">
        <f>MASTERLIST!C18</f>
        <v>Willem</v>
      </c>
      <c r="D17" s="68" t="str">
        <f>MASTERLIST!D18</f>
        <v>Steyn</v>
      </c>
      <c r="E17" s="345" t="str">
        <f>MASTERLIST!E18</f>
        <v>Men Veteran</v>
      </c>
      <c r="F17" s="362" t="str">
        <f>MASTERLIST!L18</f>
        <v>Nam</v>
      </c>
      <c r="G17" s="195" t="s">
        <v>2176</v>
      </c>
      <c r="H17" s="200"/>
      <c r="I17" s="193" t="s">
        <v>2176</v>
      </c>
      <c r="J17" s="202"/>
      <c r="K17" s="152">
        <f t="shared" si="0"/>
        <v>2</v>
      </c>
      <c r="L17" s="153">
        <f t="shared" si="1"/>
        <v>12</v>
      </c>
      <c r="M17" s="153">
        <f t="shared" si="2"/>
        <v>14</v>
      </c>
      <c r="N17" s="154">
        <f t="shared" si="3"/>
        <v>135.40000000000003</v>
      </c>
      <c r="O17" s="429">
        <f t="shared" si="4"/>
        <v>52.730000000000004</v>
      </c>
      <c r="P17" s="154">
        <f t="shared" si="5"/>
        <v>9.6714285714285744</v>
      </c>
      <c r="Q17" s="153">
        <f t="shared" si="6"/>
        <v>1888</v>
      </c>
      <c r="R17" s="281">
        <f t="shared" si="7"/>
        <v>690.9</v>
      </c>
      <c r="S17" s="282">
        <v>2</v>
      </c>
      <c r="T17" s="283">
        <v>5</v>
      </c>
      <c r="U17" s="156">
        <v>63.2</v>
      </c>
      <c r="V17" s="284">
        <v>776</v>
      </c>
      <c r="W17" s="285">
        <v>0</v>
      </c>
      <c r="X17" s="205">
        <v>5</v>
      </c>
      <c r="Y17" s="157">
        <v>66.900000000000006</v>
      </c>
      <c r="Z17" s="286">
        <v>805</v>
      </c>
      <c r="AA17" s="204">
        <v>0</v>
      </c>
      <c r="AB17" s="204">
        <v>2</v>
      </c>
      <c r="AC17" s="155">
        <v>5.3000000000000007</v>
      </c>
      <c r="AD17" s="287">
        <v>307</v>
      </c>
      <c r="AE17" s="340">
        <f>_xlfn.XLOOKUP(A17,'2026-NAT-01'!B:B,'2026-NAT-01'!F:F,0,0)+_xlfn.XLOOKUP(A17,'2026-NAT-01'!B:B,'2026-NAT-01'!G:G,0,0)</f>
        <v>6</v>
      </c>
      <c r="AF17" s="341">
        <f>_xlfn.XLOOKUP(A17,'2026-NAT-01'!B:B,'2026-NAT-01'!H:H,0,0)</f>
        <v>38.4</v>
      </c>
      <c r="AG17" s="340">
        <f>_xlfn.XLOOKUP(A17,'2026-NAT-02'!B:B,'2026-NAT-02'!F:F,0,0)+_xlfn.XLOOKUP(A17,'2026-NAT-02'!B:B,'2026-NAT-02'!G:G,0,0)</f>
        <v>1</v>
      </c>
      <c r="AH17" s="341">
        <f>_xlfn.XLOOKUP(A17,'2026-NAT-02'!B:B,'2026-NAT-02'!H:H,0,0)</f>
        <v>15.5</v>
      </c>
      <c r="AI17" s="340">
        <f t="shared" si="8"/>
        <v>21</v>
      </c>
      <c r="AJ17" s="341">
        <f t="shared" si="9"/>
        <v>106.63</v>
      </c>
    </row>
    <row r="18" spans="1:36" ht="15.45" customHeight="1" x14ac:dyDescent="0.25">
      <c r="A18" s="344" t="str">
        <f>MASTERLIST!A661</f>
        <v>N0657</v>
      </c>
      <c r="B18" s="68" t="str">
        <f>MASTERLIST!B661</f>
        <v>Okahandja</v>
      </c>
      <c r="C18" s="68" t="str">
        <f>MASTERLIST!C661</f>
        <v>Johan Spyker</v>
      </c>
      <c r="D18" s="68" t="str">
        <f>MASTERLIST!D661</f>
        <v>Kotze</v>
      </c>
      <c r="E18" s="345" t="str">
        <f>MASTERLIST!E661</f>
        <v>Men Veteran</v>
      </c>
      <c r="F18" s="363" t="str">
        <f>MASTERLIST!L661</f>
        <v>Nam</v>
      </c>
      <c r="G18" s="195" t="s">
        <v>2176</v>
      </c>
      <c r="H18" s="200" t="s">
        <v>2176</v>
      </c>
      <c r="I18" s="193"/>
      <c r="J18" s="202"/>
      <c r="K18" s="152">
        <f t="shared" si="0"/>
        <v>1</v>
      </c>
      <c r="L18" s="153">
        <f t="shared" si="1"/>
        <v>30</v>
      </c>
      <c r="M18" s="153">
        <f t="shared" si="2"/>
        <v>31</v>
      </c>
      <c r="N18" s="154">
        <f t="shared" si="3"/>
        <v>386.70000000000005</v>
      </c>
      <c r="O18" s="429">
        <f t="shared" si="4"/>
        <v>126.09</v>
      </c>
      <c r="P18" s="154">
        <f t="shared" si="5"/>
        <v>12.474193548387099</v>
      </c>
      <c r="Q18" s="153">
        <f t="shared" si="6"/>
        <v>3003</v>
      </c>
      <c r="R18" s="281">
        <f t="shared" si="7"/>
        <v>1008.9</v>
      </c>
      <c r="S18" s="282">
        <v>0</v>
      </c>
      <c r="T18" s="283">
        <v>9</v>
      </c>
      <c r="U18" s="156">
        <v>116.80000000000001</v>
      </c>
      <c r="V18" s="284">
        <v>1105</v>
      </c>
      <c r="W18" s="285">
        <v>0</v>
      </c>
      <c r="X18" s="205">
        <v>11</v>
      </c>
      <c r="Y18" s="157">
        <v>137.1</v>
      </c>
      <c r="Z18" s="286">
        <v>768</v>
      </c>
      <c r="AA18" s="204">
        <v>1</v>
      </c>
      <c r="AB18" s="204">
        <v>10</v>
      </c>
      <c r="AC18" s="155">
        <v>132.80000000000001</v>
      </c>
      <c r="AD18" s="287">
        <v>1130</v>
      </c>
      <c r="AE18" s="346">
        <f>_xlfn.XLOOKUP(A18,'2026-NAT-01'!B:B,'2026-NAT-01'!F:F,0,0)+_xlfn.XLOOKUP(A18,'2026-NAT-01'!B:B,'2026-NAT-01'!G:G,0,0)</f>
        <v>6</v>
      </c>
      <c r="AF18" s="347">
        <f>_xlfn.XLOOKUP(A18,'2026-NAT-01'!B:B,'2026-NAT-01'!H:H,0,0)</f>
        <v>36.799999999999997</v>
      </c>
      <c r="AG18" s="346">
        <f>_xlfn.XLOOKUP(A18,'2026-NAT-02'!B:B,'2026-NAT-02'!F:F,0,0)+_xlfn.XLOOKUP(A18,'2026-NAT-02'!B:B,'2026-NAT-02'!G:G,0,0)</f>
        <v>10</v>
      </c>
      <c r="AH18" s="347">
        <f>_xlfn.XLOOKUP(A18,'2026-NAT-02'!B:B,'2026-NAT-02'!H:H,0,0)</f>
        <v>78.400000000000006</v>
      </c>
      <c r="AI18" s="346">
        <f t="shared" si="8"/>
        <v>47</v>
      </c>
      <c r="AJ18" s="347">
        <f t="shared" si="9"/>
        <v>241.29</v>
      </c>
    </row>
    <row r="19" spans="1:36" ht="15.6" hidden="1" x14ac:dyDescent="0.25">
      <c r="A19" s="344" t="str">
        <f>MASTERLIST!A20</f>
        <v>N0016</v>
      </c>
      <c r="B19" s="68" t="str">
        <f>MASTERLIST!B20</f>
        <v>Welwitschia</v>
      </c>
      <c r="C19" s="68" t="str">
        <f>MASTERLIST!C20</f>
        <v>Johan</v>
      </c>
      <c r="D19" s="68" t="str">
        <f>MASTERLIST!D20</f>
        <v>Diedericks</v>
      </c>
      <c r="E19" s="345" t="str">
        <f>MASTERLIST!E20</f>
        <v>Men Veteran</v>
      </c>
      <c r="F19" s="362" t="str">
        <f>MASTERLIST!L20</f>
        <v>Nam</v>
      </c>
      <c r="G19" s="195" t="s">
        <v>2176</v>
      </c>
      <c r="H19" s="200"/>
      <c r="I19" s="193" t="s">
        <v>2176</v>
      </c>
      <c r="J19" s="202"/>
      <c r="K19" s="152">
        <f t="shared" si="0"/>
        <v>10</v>
      </c>
      <c r="L19" s="153">
        <f t="shared" si="1"/>
        <v>9</v>
      </c>
      <c r="M19" s="153">
        <f t="shared" si="2"/>
        <v>19</v>
      </c>
      <c r="N19" s="154">
        <f t="shared" si="3"/>
        <v>135.19999999999999</v>
      </c>
      <c r="O19" s="429">
        <f t="shared" si="4"/>
        <v>49.64</v>
      </c>
      <c r="P19" s="154">
        <f t="shared" si="5"/>
        <v>7.1157894736842096</v>
      </c>
      <c r="Q19" s="153">
        <f t="shared" si="6"/>
        <v>1379</v>
      </c>
      <c r="R19" s="281">
        <f t="shared" si="7"/>
        <v>561.5</v>
      </c>
      <c r="S19" s="282">
        <v>2</v>
      </c>
      <c r="T19" s="283">
        <v>3</v>
      </c>
      <c r="U19" s="156">
        <v>45.4</v>
      </c>
      <c r="V19" s="284">
        <v>759</v>
      </c>
      <c r="W19" s="285">
        <v>8</v>
      </c>
      <c r="X19" s="205">
        <v>6</v>
      </c>
      <c r="Y19" s="157">
        <v>89.8</v>
      </c>
      <c r="Z19" s="286">
        <v>580</v>
      </c>
      <c r="AA19" s="204">
        <v>0</v>
      </c>
      <c r="AB19" s="204">
        <v>0</v>
      </c>
      <c r="AC19" s="155">
        <v>0</v>
      </c>
      <c r="AD19" s="287">
        <v>40</v>
      </c>
      <c r="AE19" s="340">
        <f>_xlfn.XLOOKUP(A19,'2026-NAT-01'!B:B,'2026-NAT-01'!F:F,0,0)+_xlfn.XLOOKUP(A19,'2026-NAT-01'!B:B,'2026-NAT-01'!G:G,0,0)</f>
        <v>3</v>
      </c>
      <c r="AF19" s="341">
        <f>_xlfn.XLOOKUP(A19,'2026-NAT-01'!B:B,'2026-NAT-01'!H:H,0,0)</f>
        <v>15.9</v>
      </c>
      <c r="AG19" s="340">
        <f>_xlfn.XLOOKUP(A19,'2026-NAT-02'!B:B,'2026-NAT-02'!F:F,0,0)+_xlfn.XLOOKUP(A19,'2026-NAT-02'!B:B,'2026-NAT-02'!G:G,0,0)</f>
        <v>0</v>
      </c>
      <c r="AH19" s="341">
        <f>_xlfn.XLOOKUP(A19,'2026-NAT-02'!B:B,'2026-NAT-02'!H:H,0,0)</f>
        <v>0</v>
      </c>
      <c r="AI19" s="340">
        <f t="shared" si="8"/>
        <v>22</v>
      </c>
      <c r="AJ19" s="341">
        <f t="shared" si="9"/>
        <v>65.540000000000006</v>
      </c>
    </row>
    <row r="20" spans="1:36" ht="15.45" hidden="1" customHeight="1" x14ac:dyDescent="0.25">
      <c r="A20" s="297" t="str">
        <f>MASTERLIST!A21</f>
        <v>N0017</v>
      </c>
      <c r="B20" s="310" t="str">
        <f>MASTERLIST!B21</f>
        <v>Mako</v>
      </c>
      <c r="C20" s="310" t="str">
        <f>MASTERLIST!C21</f>
        <v>Riaan</v>
      </c>
      <c r="D20" s="310" t="str">
        <f>MASTERLIST!D21</f>
        <v>Tap</v>
      </c>
      <c r="E20" s="311" t="str">
        <f>MASTERLIST!E21</f>
        <v>Men Veteran</v>
      </c>
      <c r="F20" s="361" t="str">
        <f>MASTERLIST!L21</f>
        <v>Nam</v>
      </c>
      <c r="G20" s="199"/>
      <c r="H20" s="201"/>
      <c r="I20" s="193"/>
      <c r="J20" s="202"/>
      <c r="K20" s="152">
        <f t="shared" si="0"/>
        <v>1</v>
      </c>
      <c r="L20" s="153">
        <f t="shared" si="1"/>
        <v>2</v>
      </c>
      <c r="M20" s="153">
        <f t="shared" si="2"/>
        <v>3</v>
      </c>
      <c r="N20" s="279">
        <f t="shared" si="3"/>
        <v>12.000000000000002</v>
      </c>
      <c r="O20" s="280">
        <f t="shared" si="4"/>
        <v>3.5100000000000007</v>
      </c>
      <c r="P20" s="154">
        <f t="shared" si="5"/>
        <v>4.0000000000000009</v>
      </c>
      <c r="Q20" s="153">
        <f t="shared" si="6"/>
        <v>614</v>
      </c>
      <c r="R20" s="281">
        <f t="shared" si="7"/>
        <v>163.1</v>
      </c>
      <c r="S20" s="282">
        <v>0</v>
      </c>
      <c r="T20" s="283">
        <v>0</v>
      </c>
      <c r="U20" s="156">
        <v>0</v>
      </c>
      <c r="V20" s="284">
        <v>0</v>
      </c>
      <c r="W20" s="285">
        <v>0</v>
      </c>
      <c r="X20" s="205">
        <v>2</v>
      </c>
      <c r="Y20" s="157">
        <v>11.100000000000001</v>
      </c>
      <c r="Z20" s="286">
        <v>403</v>
      </c>
      <c r="AA20" s="204">
        <v>1</v>
      </c>
      <c r="AB20" s="204">
        <v>0</v>
      </c>
      <c r="AC20" s="155">
        <v>0.9</v>
      </c>
      <c r="AD20" s="287">
        <v>211</v>
      </c>
      <c r="AE20" s="340">
        <f>_xlfn.XLOOKUP(A20,'2026-NAT-01'!B:B,'2026-NAT-01'!F:F,0,0)+_xlfn.XLOOKUP(A20,'2026-NAT-01'!B:B,'2026-NAT-01'!G:G,0,0)</f>
        <v>0</v>
      </c>
      <c r="AF20" s="341">
        <f>_xlfn.XLOOKUP(A20,'2026-NAT-01'!B:B,'2026-NAT-01'!H:H,0,0)</f>
        <v>0</v>
      </c>
      <c r="AG20" s="340">
        <f>_xlfn.XLOOKUP(A20,'2026-NAT-02'!B:B,'2026-NAT-02'!F:F,0,0)+_xlfn.XLOOKUP(A20,'2026-NAT-02'!B:B,'2026-NAT-02'!G:G,0,0)</f>
        <v>0</v>
      </c>
      <c r="AH20" s="341">
        <f>_xlfn.XLOOKUP(A20,'2026-NAT-02'!B:B,'2026-NAT-02'!H:H,0,0)</f>
        <v>0</v>
      </c>
      <c r="AI20" s="457">
        <f t="shared" si="8"/>
        <v>3</v>
      </c>
      <c r="AJ20" s="458">
        <f t="shared" si="9"/>
        <v>3.5100000000000007</v>
      </c>
    </row>
    <row r="21" spans="1:36" ht="15.6" hidden="1" x14ac:dyDescent="0.25">
      <c r="A21" s="297" t="str">
        <f>MASTERLIST!A22</f>
        <v>N0018</v>
      </c>
      <c r="B21" s="310" t="str">
        <f>MASTERLIST!B22</f>
        <v>Orca Angling Club</v>
      </c>
      <c r="C21" s="310" t="str">
        <f>MASTERLIST!C22</f>
        <v>Garreth</v>
      </c>
      <c r="D21" s="310" t="str">
        <f>MASTERLIST!D22</f>
        <v>Wolfaardt</v>
      </c>
      <c r="E21" s="311" t="str">
        <f>MASTERLIST!E22</f>
        <v>Men Veteran</v>
      </c>
      <c r="F21" s="361" t="str">
        <f>MASTERLIST!L22</f>
        <v>SA</v>
      </c>
      <c r="G21" s="195"/>
      <c r="H21" s="200"/>
      <c r="I21" s="193"/>
      <c r="J21" s="202"/>
      <c r="K21" s="152">
        <f t="shared" si="0"/>
        <v>0</v>
      </c>
      <c r="L21" s="153">
        <f t="shared" si="1"/>
        <v>16</v>
      </c>
      <c r="M21" s="153">
        <f t="shared" si="2"/>
        <v>16</v>
      </c>
      <c r="N21" s="279">
        <f t="shared" si="3"/>
        <v>184.8</v>
      </c>
      <c r="O21" s="280">
        <f t="shared" si="4"/>
        <v>74.2</v>
      </c>
      <c r="P21" s="154">
        <f t="shared" si="5"/>
        <v>11.55</v>
      </c>
      <c r="Q21" s="153">
        <f t="shared" si="6"/>
        <v>1877</v>
      </c>
      <c r="R21" s="281">
        <f t="shared" si="7"/>
        <v>688.5</v>
      </c>
      <c r="S21" s="282">
        <v>0</v>
      </c>
      <c r="T21" s="283">
        <v>9</v>
      </c>
      <c r="U21" s="156">
        <v>102.5</v>
      </c>
      <c r="V21" s="284">
        <v>770</v>
      </c>
      <c r="W21" s="285">
        <v>0</v>
      </c>
      <c r="X21" s="205">
        <v>6</v>
      </c>
      <c r="Y21" s="157">
        <v>64.900000000000006</v>
      </c>
      <c r="Z21" s="286">
        <v>821</v>
      </c>
      <c r="AA21" s="204">
        <v>0</v>
      </c>
      <c r="AB21" s="204">
        <v>1</v>
      </c>
      <c r="AC21" s="155">
        <v>17.399999999999999</v>
      </c>
      <c r="AD21" s="287">
        <v>286</v>
      </c>
      <c r="AE21" s="340">
        <f>_xlfn.XLOOKUP(A21,'2026-NAT-01'!B:B,'2026-NAT-01'!F:F,0,0)+_xlfn.XLOOKUP(A21,'2026-NAT-01'!B:B,'2026-NAT-01'!G:G,0,0)</f>
        <v>0</v>
      </c>
      <c r="AF21" s="341">
        <f>_xlfn.XLOOKUP(A21,'2026-NAT-01'!B:B,'2026-NAT-01'!H:H,0,0)</f>
        <v>0</v>
      </c>
      <c r="AG21" s="340">
        <f>_xlfn.XLOOKUP(A21,'2026-NAT-02'!B:B,'2026-NAT-02'!F:F,0,0)+_xlfn.XLOOKUP(A21,'2026-NAT-02'!B:B,'2026-NAT-02'!G:G,0,0)</f>
        <v>0</v>
      </c>
      <c r="AH21" s="341">
        <f>_xlfn.XLOOKUP(A21,'2026-NAT-02'!B:B,'2026-NAT-02'!H:H,0,0)</f>
        <v>0</v>
      </c>
      <c r="AI21" s="457">
        <f t="shared" si="8"/>
        <v>16</v>
      </c>
      <c r="AJ21" s="458">
        <f t="shared" si="9"/>
        <v>74.2</v>
      </c>
    </row>
    <row r="22" spans="1:36" ht="15.45" hidden="1" customHeight="1" x14ac:dyDescent="0.25">
      <c r="A22" s="297" t="str">
        <f>MASTERLIST!A23</f>
        <v>N0019</v>
      </c>
      <c r="B22" s="310" t="str">
        <f>MASTERLIST!B23</f>
        <v>Mako</v>
      </c>
      <c r="C22" s="310" t="str">
        <f>MASTERLIST!C23</f>
        <v>Johan</v>
      </c>
      <c r="D22" s="310" t="str">
        <f>MASTERLIST!D23</f>
        <v>Visser</v>
      </c>
      <c r="E22" s="311" t="str">
        <f>MASTERLIST!E23</f>
        <v>Men Veteran</v>
      </c>
      <c r="F22" s="361" t="str">
        <f>MASTERLIST!L23</f>
        <v>Nam</v>
      </c>
      <c r="G22" s="195"/>
      <c r="H22" s="200"/>
      <c r="I22" s="193"/>
      <c r="J22" s="202"/>
      <c r="K22" s="152">
        <f t="shared" si="0"/>
        <v>5</v>
      </c>
      <c r="L22" s="153">
        <f t="shared" si="1"/>
        <v>13</v>
      </c>
      <c r="M22" s="153">
        <f t="shared" si="2"/>
        <v>18</v>
      </c>
      <c r="N22" s="279">
        <f t="shared" si="3"/>
        <v>153.4</v>
      </c>
      <c r="O22" s="280">
        <f t="shared" si="4"/>
        <v>42.53</v>
      </c>
      <c r="P22" s="154">
        <f t="shared" si="5"/>
        <v>8.5222222222222221</v>
      </c>
      <c r="Q22" s="153">
        <f t="shared" si="6"/>
        <v>1386</v>
      </c>
      <c r="R22" s="281">
        <f t="shared" si="7"/>
        <v>333.79999999999995</v>
      </c>
      <c r="S22" s="282">
        <v>0</v>
      </c>
      <c r="T22" s="283">
        <v>0</v>
      </c>
      <c r="U22" s="156">
        <v>0</v>
      </c>
      <c r="V22" s="284">
        <v>0</v>
      </c>
      <c r="W22" s="285">
        <v>0</v>
      </c>
      <c r="X22" s="205">
        <v>10</v>
      </c>
      <c r="Y22" s="157">
        <v>118.5</v>
      </c>
      <c r="Z22" s="286">
        <v>566</v>
      </c>
      <c r="AA22" s="204">
        <v>5</v>
      </c>
      <c r="AB22" s="204">
        <v>3</v>
      </c>
      <c r="AC22" s="155">
        <v>34.9</v>
      </c>
      <c r="AD22" s="287">
        <v>820</v>
      </c>
      <c r="AE22" s="340">
        <f>_xlfn.XLOOKUP(A22,'2026-NAT-01'!B:B,'2026-NAT-01'!F:F,0,0)+_xlfn.XLOOKUP(A22,'2026-NAT-01'!B:B,'2026-NAT-01'!G:G,0,0)</f>
        <v>0</v>
      </c>
      <c r="AF22" s="341">
        <f>_xlfn.XLOOKUP(A22,'2026-NAT-01'!B:B,'2026-NAT-01'!H:H,0,0)</f>
        <v>0</v>
      </c>
      <c r="AG22" s="340">
        <f>_xlfn.XLOOKUP(A22,'2026-NAT-02'!B:B,'2026-NAT-02'!F:F,0,0)+_xlfn.XLOOKUP(A22,'2026-NAT-02'!B:B,'2026-NAT-02'!G:G,0,0)</f>
        <v>0</v>
      </c>
      <c r="AH22" s="341">
        <f>_xlfn.XLOOKUP(A22,'2026-NAT-02'!B:B,'2026-NAT-02'!H:H,0,0)</f>
        <v>0</v>
      </c>
      <c r="AI22" s="457">
        <f t="shared" si="8"/>
        <v>18</v>
      </c>
      <c r="AJ22" s="458">
        <f t="shared" si="9"/>
        <v>42.53</v>
      </c>
    </row>
    <row r="23" spans="1:36" ht="15.45" customHeight="1" x14ac:dyDescent="0.25">
      <c r="A23" s="344" t="str">
        <f>MASTERLIST!A35</f>
        <v>N0031</v>
      </c>
      <c r="B23" s="68" t="str">
        <f>MASTERLIST!B35</f>
        <v>Okahandja</v>
      </c>
      <c r="C23" s="68" t="str">
        <f>MASTERLIST!C35</f>
        <v>Emil</v>
      </c>
      <c r="D23" s="68" t="str">
        <f>MASTERLIST!D35</f>
        <v>Prinsloo</v>
      </c>
      <c r="E23" s="345" t="str">
        <f>MASTERLIST!E35</f>
        <v>Men Veteran</v>
      </c>
      <c r="F23" s="362" t="str">
        <f>MASTERLIST!L35</f>
        <v>Nam</v>
      </c>
      <c r="G23" s="195" t="s">
        <v>2176</v>
      </c>
      <c r="H23" s="200" t="s">
        <v>2176</v>
      </c>
      <c r="I23" s="193"/>
      <c r="J23" s="202"/>
      <c r="K23" s="152">
        <f t="shared" si="0"/>
        <v>0</v>
      </c>
      <c r="L23" s="153">
        <f t="shared" si="1"/>
        <v>24</v>
      </c>
      <c r="M23" s="153">
        <f t="shared" si="2"/>
        <v>24</v>
      </c>
      <c r="N23" s="154">
        <f t="shared" si="3"/>
        <v>290.2</v>
      </c>
      <c r="O23" s="429">
        <f t="shared" si="4"/>
        <v>128.79</v>
      </c>
      <c r="P23" s="154">
        <f t="shared" si="5"/>
        <v>12.091666666666667</v>
      </c>
      <c r="Q23" s="153">
        <f t="shared" si="6"/>
        <v>1687</v>
      </c>
      <c r="R23" s="281">
        <f t="shared" si="7"/>
        <v>694.1</v>
      </c>
      <c r="S23" s="282">
        <v>0</v>
      </c>
      <c r="T23" s="283">
        <v>19</v>
      </c>
      <c r="U23" s="156">
        <v>227</v>
      </c>
      <c r="V23" s="284">
        <v>1099</v>
      </c>
      <c r="W23" s="285">
        <v>0</v>
      </c>
      <c r="X23" s="205">
        <v>3</v>
      </c>
      <c r="Y23" s="157">
        <v>26.5</v>
      </c>
      <c r="Z23" s="286">
        <v>270</v>
      </c>
      <c r="AA23" s="204">
        <v>0</v>
      </c>
      <c r="AB23" s="204">
        <v>2</v>
      </c>
      <c r="AC23" s="155">
        <v>36.700000000000003</v>
      </c>
      <c r="AD23" s="287">
        <v>318</v>
      </c>
      <c r="AE23" s="340">
        <f>_xlfn.XLOOKUP(A23,'2026-NAT-01'!B:B,'2026-NAT-01'!F:F,0,0)+_xlfn.XLOOKUP(A23,'2026-NAT-01'!B:B,'2026-NAT-01'!G:G,0,0)</f>
        <v>6</v>
      </c>
      <c r="AF23" s="341">
        <f>_xlfn.XLOOKUP(A23,'2026-NAT-01'!B:B,'2026-NAT-01'!H:H,0,0)</f>
        <v>52.000000000000007</v>
      </c>
      <c r="AG23" s="340">
        <f>_xlfn.XLOOKUP(A23,'2026-NAT-02'!B:B,'2026-NAT-02'!F:F,0,0)+_xlfn.XLOOKUP(A23,'2026-NAT-02'!B:B,'2026-NAT-02'!G:G,0,0)</f>
        <v>4</v>
      </c>
      <c r="AH23" s="341">
        <f>_xlfn.XLOOKUP(A23,'2026-NAT-02'!B:B,'2026-NAT-02'!H:H,0,0)</f>
        <v>47.2</v>
      </c>
      <c r="AI23" s="340">
        <f t="shared" si="8"/>
        <v>34</v>
      </c>
      <c r="AJ23" s="341">
        <f t="shared" si="9"/>
        <v>227.99</v>
      </c>
    </row>
    <row r="24" spans="1:36" ht="15.6" hidden="1" x14ac:dyDescent="0.25">
      <c r="A24" s="297" t="str">
        <f>MASTERLIST!A25</f>
        <v>N0021</v>
      </c>
      <c r="B24" s="310" t="str">
        <f>MASTERLIST!B25</f>
        <v>Penguin</v>
      </c>
      <c r="C24" s="310" t="str">
        <f>MASTERLIST!C25</f>
        <v>Hanjo</v>
      </c>
      <c r="D24" s="310" t="str">
        <f>MASTERLIST!D25</f>
        <v>Doll</v>
      </c>
      <c r="E24" s="311" t="str">
        <f>MASTERLIST!E25</f>
        <v>Men Senior</v>
      </c>
      <c r="F24" s="361" t="str">
        <f>MASTERLIST!L25</f>
        <v>Nam</v>
      </c>
      <c r="G24" s="195"/>
      <c r="H24" s="200"/>
      <c r="I24" s="193"/>
      <c r="J24" s="202"/>
      <c r="K24" s="152">
        <f t="shared" si="0"/>
        <v>0</v>
      </c>
      <c r="L24" s="153">
        <f t="shared" si="1"/>
        <v>0</v>
      </c>
      <c r="M24" s="153">
        <f t="shared" si="2"/>
        <v>0</v>
      </c>
      <c r="N24" s="279">
        <f t="shared" si="3"/>
        <v>0</v>
      </c>
      <c r="O24" s="280">
        <f t="shared" si="4"/>
        <v>0</v>
      </c>
      <c r="P24" s="154" t="e">
        <f t="shared" si="5"/>
        <v>#DIV/0!</v>
      </c>
      <c r="Q24" s="153">
        <f t="shared" si="6"/>
        <v>0</v>
      </c>
      <c r="R24" s="281">
        <f t="shared" si="7"/>
        <v>0</v>
      </c>
      <c r="S24" s="282">
        <v>0</v>
      </c>
      <c r="T24" s="283">
        <v>0</v>
      </c>
      <c r="U24" s="156">
        <v>0</v>
      </c>
      <c r="V24" s="284">
        <v>0</v>
      </c>
      <c r="W24" s="285">
        <v>0</v>
      </c>
      <c r="X24" s="205">
        <v>0</v>
      </c>
      <c r="Y24" s="157">
        <v>0</v>
      </c>
      <c r="Z24" s="286">
        <v>0</v>
      </c>
      <c r="AA24" s="204">
        <v>0</v>
      </c>
      <c r="AB24" s="204">
        <v>0</v>
      </c>
      <c r="AC24" s="155">
        <v>0</v>
      </c>
      <c r="AD24" s="287">
        <v>0</v>
      </c>
      <c r="AE24" s="340">
        <f>_xlfn.XLOOKUP(A24,'2026-NAT-01'!B:B,'2026-NAT-01'!F:F,0,0)+_xlfn.XLOOKUP(A24,'2026-NAT-01'!B:B,'2026-NAT-01'!G:G,0,0)</f>
        <v>0</v>
      </c>
      <c r="AF24" s="341">
        <f>_xlfn.XLOOKUP(A24,'2026-NAT-01'!B:B,'2026-NAT-01'!H:H,0,0)</f>
        <v>0</v>
      </c>
      <c r="AG24" s="340">
        <f>_xlfn.XLOOKUP(A24,'2026-NAT-02'!B:B,'2026-NAT-02'!F:F,0,0)+_xlfn.XLOOKUP(A24,'2026-NAT-02'!B:B,'2026-NAT-02'!G:G,0,0)</f>
        <v>0</v>
      </c>
      <c r="AH24" s="341">
        <f>_xlfn.XLOOKUP(A24,'2026-NAT-02'!B:B,'2026-NAT-02'!H:H,0,0)</f>
        <v>0</v>
      </c>
      <c r="AI24" s="457">
        <f t="shared" si="8"/>
        <v>0</v>
      </c>
      <c r="AJ24" s="458">
        <f t="shared" si="9"/>
        <v>0</v>
      </c>
    </row>
    <row r="25" spans="1:36" ht="15.6" hidden="1" x14ac:dyDescent="0.25">
      <c r="A25" s="297" t="str">
        <f>MASTERLIST!A26</f>
        <v>N0022</v>
      </c>
      <c r="B25" s="310" t="str">
        <f>MASTERLIST!B26</f>
        <v>xPenguin</v>
      </c>
      <c r="C25" s="310" t="str">
        <f>MASTERLIST!C26</f>
        <v>Warren</v>
      </c>
      <c r="D25" s="310" t="str">
        <f>MASTERLIST!D26</f>
        <v>Deysel</v>
      </c>
      <c r="E25" s="311" t="str">
        <f>MASTERLIST!E26</f>
        <v>Men Veteran</v>
      </c>
      <c r="F25" s="361" t="str">
        <f>MASTERLIST!L26</f>
        <v>Nam</v>
      </c>
      <c r="G25" s="195"/>
      <c r="H25" s="200"/>
      <c r="I25" s="193"/>
      <c r="J25" s="202"/>
      <c r="K25" s="152">
        <f t="shared" si="0"/>
        <v>6</v>
      </c>
      <c r="L25" s="153">
        <f t="shared" si="1"/>
        <v>30</v>
      </c>
      <c r="M25" s="153">
        <f t="shared" si="2"/>
        <v>36</v>
      </c>
      <c r="N25" s="279">
        <f t="shared" si="3"/>
        <v>329.8</v>
      </c>
      <c r="O25" s="280">
        <f t="shared" si="4"/>
        <v>76.03</v>
      </c>
      <c r="P25" s="154">
        <f t="shared" si="5"/>
        <v>9.1611111111111114</v>
      </c>
      <c r="Q25" s="153">
        <f t="shared" si="6"/>
        <v>1696</v>
      </c>
      <c r="R25" s="281">
        <f t="shared" si="7"/>
        <v>392.29999999999995</v>
      </c>
      <c r="S25" s="282">
        <v>0</v>
      </c>
      <c r="T25" s="283">
        <v>0</v>
      </c>
      <c r="U25" s="156">
        <v>0</v>
      </c>
      <c r="V25" s="284">
        <v>0</v>
      </c>
      <c r="W25" s="285">
        <v>0</v>
      </c>
      <c r="X25" s="205">
        <v>13</v>
      </c>
      <c r="Y25" s="157">
        <v>100.69999999999999</v>
      </c>
      <c r="Z25" s="286">
        <v>531</v>
      </c>
      <c r="AA25" s="204">
        <v>6</v>
      </c>
      <c r="AB25" s="204">
        <v>17</v>
      </c>
      <c r="AC25" s="155">
        <v>229.10000000000002</v>
      </c>
      <c r="AD25" s="287">
        <v>1165</v>
      </c>
      <c r="AE25" s="340">
        <f>_xlfn.XLOOKUP(A25,'2026-NAT-01'!B:B,'2026-NAT-01'!F:F,0,0)+_xlfn.XLOOKUP(A25,'2026-NAT-01'!B:B,'2026-NAT-01'!G:G,0,0)</f>
        <v>0</v>
      </c>
      <c r="AF25" s="341">
        <f>_xlfn.XLOOKUP(A25,'2026-NAT-01'!B:B,'2026-NAT-01'!H:H,0,0)</f>
        <v>0</v>
      </c>
      <c r="AG25" s="340">
        <f>_xlfn.XLOOKUP(A25,'2026-NAT-02'!B:B,'2026-NAT-02'!F:F,0,0)+_xlfn.XLOOKUP(A25,'2026-NAT-02'!B:B,'2026-NAT-02'!G:G,0,0)</f>
        <v>0</v>
      </c>
      <c r="AH25" s="341">
        <f>_xlfn.XLOOKUP(A25,'2026-NAT-02'!B:B,'2026-NAT-02'!H:H,0,0)</f>
        <v>0</v>
      </c>
      <c r="AI25" s="457">
        <f t="shared" si="8"/>
        <v>36</v>
      </c>
      <c r="AJ25" s="458">
        <f t="shared" si="9"/>
        <v>76.03</v>
      </c>
    </row>
    <row r="26" spans="1:36" ht="15.6" hidden="1" x14ac:dyDescent="0.25">
      <c r="A26" s="297" t="str">
        <f>MASTERLIST!A27</f>
        <v>N0023</v>
      </c>
      <c r="B26" s="310" t="str">
        <f>MASTERLIST!B27</f>
        <v>Atlantic Angling Club</v>
      </c>
      <c r="C26" s="310" t="str">
        <f>MASTERLIST!C27</f>
        <v>Jörg</v>
      </c>
      <c r="D26" s="310" t="str">
        <f>MASTERLIST!D27</f>
        <v>Walter</v>
      </c>
      <c r="E26" s="311" t="str">
        <f>MASTERLIST!E27</f>
        <v>Men Grand Masters</v>
      </c>
      <c r="F26" s="361" t="str">
        <f>MASTERLIST!L27</f>
        <v>Nam</v>
      </c>
      <c r="G26" s="195"/>
      <c r="H26" s="200"/>
      <c r="I26" s="193"/>
      <c r="J26" s="202"/>
      <c r="K26" s="152">
        <f t="shared" si="0"/>
        <v>0</v>
      </c>
      <c r="L26" s="153">
        <f t="shared" si="1"/>
        <v>18</v>
      </c>
      <c r="M26" s="153">
        <f t="shared" si="2"/>
        <v>18</v>
      </c>
      <c r="N26" s="279">
        <f t="shared" si="3"/>
        <v>163.19999999999999</v>
      </c>
      <c r="O26" s="280">
        <f t="shared" si="4"/>
        <v>74.5</v>
      </c>
      <c r="P26" s="154">
        <f t="shared" si="5"/>
        <v>9.0666666666666664</v>
      </c>
      <c r="Q26" s="153">
        <f t="shared" si="6"/>
        <v>1207</v>
      </c>
      <c r="R26" s="281">
        <f t="shared" si="7"/>
        <v>480.1</v>
      </c>
      <c r="S26" s="282">
        <v>0</v>
      </c>
      <c r="T26" s="283">
        <v>13</v>
      </c>
      <c r="U26" s="156">
        <v>127.7</v>
      </c>
      <c r="V26" s="284">
        <v>610</v>
      </c>
      <c r="W26" s="285">
        <v>0</v>
      </c>
      <c r="X26" s="205">
        <v>5</v>
      </c>
      <c r="Y26" s="157">
        <v>35.5</v>
      </c>
      <c r="Z26" s="286">
        <v>557</v>
      </c>
      <c r="AA26" s="204">
        <v>0</v>
      </c>
      <c r="AB26" s="204">
        <v>0</v>
      </c>
      <c r="AC26" s="155">
        <v>0</v>
      </c>
      <c r="AD26" s="287">
        <v>40</v>
      </c>
      <c r="AE26" s="340">
        <f>_xlfn.XLOOKUP(A26,'2026-NAT-01'!B:B,'2026-NAT-01'!F:F,0,0)+_xlfn.XLOOKUP(A26,'2026-NAT-01'!B:B,'2026-NAT-01'!G:G,0,0)</f>
        <v>0</v>
      </c>
      <c r="AF26" s="341">
        <f>_xlfn.XLOOKUP(A26,'2026-NAT-01'!B:B,'2026-NAT-01'!H:H,0,0)</f>
        <v>0</v>
      </c>
      <c r="AG26" s="340">
        <f>_xlfn.XLOOKUP(A26,'2026-NAT-02'!B:B,'2026-NAT-02'!F:F,0,0)+_xlfn.XLOOKUP(A26,'2026-NAT-02'!B:B,'2026-NAT-02'!G:G,0,0)</f>
        <v>0</v>
      </c>
      <c r="AH26" s="341">
        <f>_xlfn.XLOOKUP(A26,'2026-NAT-02'!B:B,'2026-NAT-02'!H:H,0,0)</f>
        <v>0</v>
      </c>
      <c r="AI26" s="457">
        <f t="shared" si="8"/>
        <v>18</v>
      </c>
      <c r="AJ26" s="458">
        <f t="shared" si="9"/>
        <v>74.5</v>
      </c>
    </row>
    <row r="27" spans="1:36" ht="15.6" hidden="1" x14ac:dyDescent="0.25">
      <c r="A27" s="297" t="str">
        <f>MASTERLIST!A28</f>
        <v>N0024</v>
      </c>
      <c r="B27" s="310" t="str">
        <f>MASTERLIST!B28</f>
        <v>Mako</v>
      </c>
      <c r="C27" s="310" t="str">
        <f>MASTERLIST!C28</f>
        <v>Andrew</v>
      </c>
      <c r="D27" s="310" t="str">
        <f>MASTERLIST!D28</f>
        <v>Van Der Westhuizen</v>
      </c>
      <c r="E27" s="311" t="str">
        <f>MASTERLIST!E28</f>
        <v>Men Veteran</v>
      </c>
      <c r="F27" s="361" t="str">
        <f>MASTERLIST!L28</f>
        <v>Nam</v>
      </c>
      <c r="G27" s="195"/>
      <c r="H27" s="200"/>
      <c r="I27" s="193"/>
      <c r="J27" s="202"/>
      <c r="K27" s="152">
        <f t="shared" si="0"/>
        <v>8</v>
      </c>
      <c r="L27" s="153">
        <f t="shared" si="1"/>
        <v>7</v>
      </c>
      <c r="M27" s="153">
        <f t="shared" si="2"/>
        <v>15</v>
      </c>
      <c r="N27" s="279">
        <f t="shared" si="3"/>
        <v>41.599999999999994</v>
      </c>
      <c r="O27" s="280">
        <f t="shared" si="4"/>
        <v>20.799999999999997</v>
      </c>
      <c r="P27" s="154">
        <f t="shared" si="5"/>
        <v>2.773333333333333</v>
      </c>
      <c r="Q27" s="153">
        <f t="shared" si="6"/>
        <v>925</v>
      </c>
      <c r="R27" s="281">
        <f t="shared" si="7"/>
        <v>458.5</v>
      </c>
      <c r="S27" s="282">
        <v>8</v>
      </c>
      <c r="T27" s="283">
        <v>7</v>
      </c>
      <c r="U27" s="156">
        <v>41.599999999999994</v>
      </c>
      <c r="V27" s="284">
        <v>905</v>
      </c>
      <c r="W27" s="285">
        <v>0</v>
      </c>
      <c r="X27" s="205">
        <v>0</v>
      </c>
      <c r="Y27" s="157">
        <v>0</v>
      </c>
      <c r="Z27" s="286">
        <v>20</v>
      </c>
      <c r="AA27" s="204">
        <v>0</v>
      </c>
      <c r="AB27" s="204">
        <v>0</v>
      </c>
      <c r="AC27" s="155">
        <v>0</v>
      </c>
      <c r="AD27" s="287">
        <v>0</v>
      </c>
      <c r="AE27" s="340">
        <f>_xlfn.XLOOKUP(A27,'2026-NAT-01'!B:B,'2026-NAT-01'!F:F,0,0)+_xlfn.XLOOKUP(A27,'2026-NAT-01'!B:B,'2026-NAT-01'!G:G,0,0)</f>
        <v>0</v>
      </c>
      <c r="AF27" s="341">
        <f>_xlfn.XLOOKUP(A27,'2026-NAT-01'!B:B,'2026-NAT-01'!H:H,0,0)</f>
        <v>0</v>
      </c>
      <c r="AG27" s="340">
        <f>_xlfn.XLOOKUP(A27,'2026-NAT-02'!B:B,'2026-NAT-02'!F:F,0,0)+_xlfn.XLOOKUP(A27,'2026-NAT-02'!B:B,'2026-NAT-02'!G:G,0,0)</f>
        <v>0</v>
      </c>
      <c r="AH27" s="341">
        <f>_xlfn.XLOOKUP(A27,'2026-NAT-02'!B:B,'2026-NAT-02'!H:H,0,0)</f>
        <v>0</v>
      </c>
      <c r="AI27" s="457">
        <f t="shared" si="8"/>
        <v>15</v>
      </c>
      <c r="AJ27" s="458">
        <f t="shared" si="9"/>
        <v>20.799999999999997</v>
      </c>
    </row>
    <row r="28" spans="1:36" ht="15.6" x14ac:dyDescent="0.25">
      <c r="A28" s="344" t="str">
        <f>MASTERLIST!A500</f>
        <v>N0496</v>
      </c>
      <c r="B28" s="68" t="str">
        <f>MASTERLIST!B500</f>
        <v>Mako</v>
      </c>
      <c r="C28" s="68" t="str">
        <f>MASTERLIST!C500</f>
        <v>Rudy</v>
      </c>
      <c r="D28" s="68" t="str">
        <f>MASTERLIST!D500</f>
        <v>Swartz</v>
      </c>
      <c r="E28" s="345" t="str">
        <f>MASTERLIST!E500</f>
        <v>Men Veteran</v>
      </c>
      <c r="F28" s="362" t="str">
        <f>MASTERLIST!L500</f>
        <v>Nam</v>
      </c>
      <c r="G28" s="195" t="s">
        <v>2176</v>
      </c>
      <c r="H28" s="200" t="s">
        <v>2176</v>
      </c>
      <c r="I28" s="193"/>
      <c r="J28" s="202"/>
      <c r="K28" s="152">
        <f t="shared" si="0"/>
        <v>25</v>
      </c>
      <c r="L28" s="153">
        <f t="shared" si="1"/>
        <v>32</v>
      </c>
      <c r="M28" s="153">
        <f t="shared" si="2"/>
        <v>57</v>
      </c>
      <c r="N28" s="154">
        <f t="shared" si="3"/>
        <v>244.4</v>
      </c>
      <c r="O28" s="429">
        <f t="shared" si="4"/>
        <v>96.36</v>
      </c>
      <c r="P28" s="154">
        <f t="shared" si="5"/>
        <v>4.287719298245614</v>
      </c>
      <c r="Q28" s="153">
        <f t="shared" si="6"/>
        <v>3202</v>
      </c>
      <c r="R28" s="281">
        <f t="shared" si="7"/>
        <v>1085.5999999999999</v>
      </c>
      <c r="S28" s="282">
        <v>15</v>
      </c>
      <c r="T28" s="283">
        <v>14</v>
      </c>
      <c r="U28" s="156">
        <v>120.7</v>
      </c>
      <c r="V28" s="284">
        <v>1109</v>
      </c>
      <c r="W28" s="285">
        <v>5</v>
      </c>
      <c r="X28" s="205">
        <v>16</v>
      </c>
      <c r="Y28" s="157">
        <v>112.7</v>
      </c>
      <c r="Z28" s="286">
        <v>1125</v>
      </c>
      <c r="AA28" s="204">
        <v>5</v>
      </c>
      <c r="AB28" s="204">
        <v>2</v>
      </c>
      <c r="AC28" s="155">
        <v>11</v>
      </c>
      <c r="AD28" s="287">
        <v>968</v>
      </c>
      <c r="AE28" s="340">
        <f>_xlfn.XLOOKUP(A28,'2026-NAT-01'!B:B,'2026-NAT-01'!F:F,0,0)+_xlfn.XLOOKUP(A28,'2026-NAT-01'!B:B,'2026-NAT-01'!G:G,0,0)</f>
        <v>9</v>
      </c>
      <c r="AF28" s="341">
        <f>_xlfn.XLOOKUP(A28,'2026-NAT-01'!B:B,'2026-NAT-01'!H:H,0,0)</f>
        <v>43.3</v>
      </c>
      <c r="AG28" s="340">
        <f>_xlfn.XLOOKUP(A28,'2026-NAT-02'!B:B,'2026-NAT-02'!F:F,0,0)+_xlfn.XLOOKUP(A28,'2026-NAT-02'!B:B,'2026-NAT-02'!G:G,0,0)</f>
        <v>11</v>
      </c>
      <c r="AH28" s="341">
        <f>_xlfn.XLOOKUP(A28,'2026-NAT-02'!B:B,'2026-NAT-02'!H:H,0,0)</f>
        <v>88</v>
      </c>
      <c r="AI28" s="340">
        <f t="shared" si="8"/>
        <v>77</v>
      </c>
      <c r="AJ28" s="341">
        <f t="shared" si="9"/>
        <v>227.66</v>
      </c>
    </row>
    <row r="29" spans="1:36" ht="15.45" hidden="1" customHeight="1" x14ac:dyDescent="0.25">
      <c r="A29" s="344" t="str">
        <f>MASTERLIST!A30</f>
        <v>N0026</v>
      </c>
      <c r="B29" s="68" t="str">
        <f>MASTERLIST!B30</f>
        <v>Henties Bay</v>
      </c>
      <c r="C29" s="68" t="str">
        <f>MASTERLIST!C30</f>
        <v>Johan</v>
      </c>
      <c r="D29" s="68" t="str">
        <f>MASTERLIST!D30</f>
        <v>Agenbag</v>
      </c>
      <c r="E29" s="345" t="str">
        <f>MASTERLIST!E30</f>
        <v>Men Master</v>
      </c>
      <c r="F29" s="362" t="str">
        <f>MASTERLIST!L30</f>
        <v>Nam</v>
      </c>
      <c r="G29" s="195" t="s">
        <v>2176</v>
      </c>
      <c r="H29" s="200"/>
      <c r="I29" s="193" t="s">
        <v>2176</v>
      </c>
      <c r="J29" s="202"/>
      <c r="K29" s="152">
        <f t="shared" si="0"/>
        <v>3</v>
      </c>
      <c r="L29" s="153">
        <f t="shared" si="1"/>
        <v>2</v>
      </c>
      <c r="M29" s="153">
        <f t="shared" si="2"/>
        <v>5</v>
      </c>
      <c r="N29" s="154">
        <f t="shared" si="3"/>
        <v>38.900000000000006</v>
      </c>
      <c r="O29" s="429">
        <f t="shared" si="4"/>
        <v>8.9700000000000006</v>
      </c>
      <c r="P29" s="154">
        <f t="shared" si="5"/>
        <v>7.7800000000000011</v>
      </c>
      <c r="Q29" s="153">
        <f t="shared" si="6"/>
        <v>1034</v>
      </c>
      <c r="R29" s="281">
        <f t="shared" si="7"/>
        <v>299.5</v>
      </c>
      <c r="S29" s="282">
        <v>2</v>
      </c>
      <c r="T29" s="283">
        <v>0</v>
      </c>
      <c r="U29" s="156">
        <v>3.1</v>
      </c>
      <c r="V29" s="284">
        <v>247</v>
      </c>
      <c r="W29" s="285">
        <v>0</v>
      </c>
      <c r="X29" s="205">
        <v>1</v>
      </c>
      <c r="Y29" s="157">
        <v>2.6</v>
      </c>
      <c r="Z29" s="286">
        <v>186</v>
      </c>
      <c r="AA29" s="204">
        <v>1</v>
      </c>
      <c r="AB29" s="204">
        <v>1</v>
      </c>
      <c r="AC29" s="155">
        <v>33.200000000000003</v>
      </c>
      <c r="AD29" s="287">
        <v>601</v>
      </c>
      <c r="AE29" s="340">
        <f>_xlfn.XLOOKUP(A29,'2026-NAT-01'!B:B,'2026-NAT-01'!F:F,0,0)+_xlfn.XLOOKUP(A29,'2026-NAT-01'!B:B,'2026-NAT-01'!G:G,0,0)</f>
        <v>0</v>
      </c>
      <c r="AF29" s="341">
        <f>_xlfn.XLOOKUP(A29,'2026-NAT-01'!B:B,'2026-NAT-01'!H:H,0,0)</f>
        <v>0</v>
      </c>
      <c r="AG29" s="340">
        <f>_xlfn.XLOOKUP(A29,'2026-NAT-02'!B:B,'2026-NAT-02'!F:F,0,0)+_xlfn.XLOOKUP(A29,'2026-NAT-02'!B:B,'2026-NAT-02'!G:G,0,0)</f>
        <v>0</v>
      </c>
      <c r="AH29" s="341">
        <f>_xlfn.XLOOKUP(A29,'2026-NAT-02'!B:B,'2026-NAT-02'!H:H,0,0)</f>
        <v>0</v>
      </c>
      <c r="AI29" s="340">
        <f t="shared" si="8"/>
        <v>5</v>
      </c>
      <c r="AJ29" s="341">
        <f t="shared" si="9"/>
        <v>8.9700000000000006</v>
      </c>
    </row>
    <row r="30" spans="1:36" ht="15.45" hidden="1" customHeight="1" x14ac:dyDescent="0.25">
      <c r="A30" s="297" t="str">
        <f>MASTERLIST!A31</f>
        <v>N0027</v>
      </c>
      <c r="B30" s="310" t="str">
        <f>MASTERLIST!B31</f>
        <v>Steenbras</v>
      </c>
      <c r="C30" s="310" t="str">
        <f>MASTERLIST!C31</f>
        <v>Morne</v>
      </c>
      <c r="D30" s="310" t="str">
        <f>MASTERLIST!D31</f>
        <v>Burger</v>
      </c>
      <c r="E30" s="311" t="str">
        <f>MASTERLIST!E31</f>
        <v>Men Master</v>
      </c>
      <c r="F30" s="361" t="str">
        <f>MASTERLIST!L31</f>
        <v>Nam</v>
      </c>
      <c r="G30" s="195"/>
      <c r="H30" s="200"/>
      <c r="I30" s="193"/>
      <c r="J30" s="202"/>
      <c r="K30" s="152">
        <f t="shared" si="0"/>
        <v>6</v>
      </c>
      <c r="L30" s="153">
        <f t="shared" si="1"/>
        <v>0</v>
      </c>
      <c r="M30" s="153">
        <f t="shared" si="2"/>
        <v>6</v>
      </c>
      <c r="N30" s="279">
        <f t="shared" si="3"/>
        <v>5.5</v>
      </c>
      <c r="O30" s="280">
        <f t="shared" si="4"/>
        <v>2.75</v>
      </c>
      <c r="P30" s="154">
        <f t="shared" si="5"/>
        <v>0.91666666666666663</v>
      </c>
      <c r="Q30" s="153">
        <f t="shared" si="6"/>
        <v>619</v>
      </c>
      <c r="R30" s="281">
        <f t="shared" si="7"/>
        <v>309.5</v>
      </c>
      <c r="S30" s="282">
        <v>6</v>
      </c>
      <c r="T30" s="283">
        <v>0</v>
      </c>
      <c r="U30" s="156">
        <v>5.5</v>
      </c>
      <c r="V30" s="284">
        <v>619</v>
      </c>
      <c r="W30" s="285">
        <v>0</v>
      </c>
      <c r="X30" s="205">
        <v>0</v>
      </c>
      <c r="Y30" s="157">
        <v>0</v>
      </c>
      <c r="Z30" s="286">
        <v>0</v>
      </c>
      <c r="AA30" s="204">
        <v>0</v>
      </c>
      <c r="AB30" s="204">
        <v>0</v>
      </c>
      <c r="AC30" s="155">
        <v>0</v>
      </c>
      <c r="AD30" s="287">
        <v>0</v>
      </c>
      <c r="AE30" s="340">
        <f>_xlfn.XLOOKUP(A30,'2026-NAT-01'!B:B,'2026-NAT-01'!F:F,0,0)+_xlfn.XLOOKUP(A30,'2026-NAT-01'!B:B,'2026-NAT-01'!G:G,0,0)</f>
        <v>0</v>
      </c>
      <c r="AF30" s="341">
        <f>_xlfn.XLOOKUP(A30,'2026-NAT-01'!B:B,'2026-NAT-01'!H:H,0,0)</f>
        <v>0</v>
      </c>
      <c r="AG30" s="340">
        <f>_xlfn.XLOOKUP(A30,'2026-NAT-02'!B:B,'2026-NAT-02'!F:F,0,0)+_xlfn.XLOOKUP(A30,'2026-NAT-02'!B:B,'2026-NAT-02'!G:G,0,0)</f>
        <v>0</v>
      </c>
      <c r="AH30" s="341">
        <f>_xlfn.XLOOKUP(A30,'2026-NAT-02'!B:B,'2026-NAT-02'!H:H,0,0)</f>
        <v>0</v>
      </c>
      <c r="AI30" s="457">
        <f t="shared" si="8"/>
        <v>6</v>
      </c>
      <c r="AJ30" s="458">
        <f t="shared" si="9"/>
        <v>2.75</v>
      </c>
    </row>
    <row r="31" spans="1:36" ht="15.45" hidden="1" customHeight="1" x14ac:dyDescent="0.25">
      <c r="A31" s="297" t="str">
        <f>MASTERLIST!A32</f>
        <v>N0028</v>
      </c>
      <c r="B31" s="310" t="str">
        <f>MASTERLIST!B32</f>
        <v>xAtlantic Angling Club</v>
      </c>
      <c r="C31" s="310" t="str">
        <f>MASTERLIST!C32</f>
        <v>George</v>
      </c>
      <c r="D31" s="310" t="str">
        <f>MASTERLIST!D32</f>
        <v>Coetzee</v>
      </c>
      <c r="E31" s="311" t="str">
        <f>MASTERLIST!E32</f>
        <v>Men Grand Masters</v>
      </c>
      <c r="F31" s="361" t="str">
        <f>MASTERLIST!L32</f>
        <v>Nam</v>
      </c>
      <c r="G31" s="195"/>
      <c r="H31" s="200"/>
      <c r="I31" s="193"/>
      <c r="J31" s="202"/>
      <c r="K31" s="152">
        <f t="shared" si="0"/>
        <v>0</v>
      </c>
      <c r="L31" s="153">
        <f t="shared" si="1"/>
        <v>0</v>
      </c>
      <c r="M31" s="153">
        <f t="shared" si="2"/>
        <v>0</v>
      </c>
      <c r="N31" s="279">
        <f t="shared" si="3"/>
        <v>0</v>
      </c>
      <c r="O31" s="280">
        <f t="shared" si="4"/>
        <v>0</v>
      </c>
      <c r="P31" s="154" t="e">
        <f t="shared" si="5"/>
        <v>#DIV/0!</v>
      </c>
      <c r="Q31" s="153">
        <f t="shared" si="6"/>
        <v>0</v>
      </c>
      <c r="R31" s="281">
        <f t="shared" si="7"/>
        <v>0</v>
      </c>
      <c r="S31" s="282">
        <v>0</v>
      </c>
      <c r="T31" s="283">
        <v>0</v>
      </c>
      <c r="U31" s="156">
        <v>0</v>
      </c>
      <c r="V31" s="284">
        <v>0</v>
      </c>
      <c r="W31" s="285">
        <v>0</v>
      </c>
      <c r="X31" s="205">
        <v>0</v>
      </c>
      <c r="Y31" s="157">
        <v>0</v>
      </c>
      <c r="Z31" s="286">
        <v>0</v>
      </c>
      <c r="AA31" s="204">
        <v>0</v>
      </c>
      <c r="AB31" s="204">
        <v>0</v>
      </c>
      <c r="AC31" s="155">
        <v>0</v>
      </c>
      <c r="AD31" s="287">
        <v>0</v>
      </c>
      <c r="AE31" s="340">
        <f>_xlfn.XLOOKUP(A31,'2026-NAT-01'!B:B,'2026-NAT-01'!F:F,0,0)+_xlfn.XLOOKUP(A31,'2026-NAT-01'!B:B,'2026-NAT-01'!G:G,0,0)</f>
        <v>0</v>
      </c>
      <c r="AF31" s="341">
        <f>_xlfn.XLOOKUP(A31,'2026-NAT-01'!B:B,'2026-NAT-01'!H:H,0,0)</f>
        <v>0</v>
      </c>
      <c r="AG31" s="340">
        <f>_xlfn.XLOOKUP(A31,'2026-NAT-02'!B:B,'2026-NAT-02'!F:F,0,0)+_xlfn.XLOOKUP(A31,'2026-NAT-02'!B:B,'2026-NAT-02'!G:G,0,0)</f>
        <v>0</v>
      </c>
      <c r="AH31" s="341">
        <f>_xlfn.XLOOKUP(A31,'2026-NAT-02'!B:B,'2026-NAT-02'!H:H,0,0)</f>
        <v>0</v>
      </c>
      <c r="AI31" s="457">
        <f t="shared" si="8"/>
        <v>0</v>
      </c>
      <c r="AJ31" s="458">
        <f t="shared" si="9"/>
        <v>0</v>
      </c>
    </row>
    <row r="32" spans="1:36" ht="15.6" hidden="1" x14ac:dyDescent="0.25">
      <c r="A32" s="297" t="str">
        <f>MASTERLIST!A33</f>
        <v>N0029</v>
      </c>
      <c r="B32" s="310" t="str">
        <f>MASTERLIST!B33</f>
        <v>xNamib Park</v>
      </c>
      <c r="C32" s="310" t="str">
        <f>MASTERLIST!C33</f>
        <v>Carel</v>
      </c>
      <c r="D32" s="310" t="str">
        <f>MASTERLIST!D33</f>
        <v>De Jager</v>
      </c>
      <c r="E32" s="311" t="str">
        <f>MASTERLIST!E33</f>
        <v>Men Veteran</v>
      </c>
      <c r="F32" s="361" t="str">
        <f>MASTERLIST!L33</f>
        <v>Nam</v>
      </c>
      <c r="G32" s="195"/>
      <c r="H32" s="200"/>
      <c r="I32" s="193"/>
      <c r="J32" s="202"/>
      <c r="K32" s="152">
        <f t="shared" si="0"/>
        <v>0</v>
      </c>
      <c r="L32" s="153">
        <f t="shared" si="1"/>
        <v>0</v>
      </c>
      <c r="M32" s="153">
        <f t="shared" si="2"/>
        <v>0</v>
      </c>
      <c r="N32" s="279">
        <f t="shared" si="3"/>
        <v>0</v>
      </c>
      <c r="O32" s="280">
        <f t="shared" si="4"/>
        <v>0</v>
      </c>
      <c r="P32" s="154" t="e">
        <f t="shared" si="5"/>
        <v>#DIV/0!</v>
      </c>
      <c r="Q32" s="153">
        <f t="shared" si="6"/>
        <v>0</v>
      </c>
      <c r="R32" s="281">
        <f t="shared" si="7"/>
        <v>0</v>
      </c>
      <c r="S32" s="282">
        <v>0</v>
      </c>
      <c r="T32" s="283">
        <v>0</v>
      </c>
      <c r="U32" s="156">
        <v>0</v>
      </c>
      <c r="V32" s="284">
        <v>0</v>
      </c>
      <c r="W32" s="285">
        <v>0</v>
      </c>
      <c r="X32" s="205">
        <v>0</v>
      </c>
      <c r="Y32" s="157">
        <v>0</v>
      </c>
      <c r="Z32" s="286">
        <v>0</v>
      </c>
      <c r="AA32" s="204">
        <v>0</v>
      </c>
      <c r="AB32" s="204">
        <v>0</v>
      </c>
      <c r="AC32" s="155">
        <v>0</v>
      </c>
      <c r="AD32" s="287">
        <v>0</v>
      </c>
      <c r="AE32" s="340">
        <f>_xlfn.XLOOKUP(A32,'2026-NAT-01'!B:B,'2026-NAT-01'!F:F,0,0)+_xlfn.XLOOKUP(A32,'2026-NAT-01'!B:B,'2026-NAT-01'!G:G,0,0)</f>
        <v>0</v>
      </c>
      <c r="AF32" s="341">
        <f>_xlfn.XLOOKUP(A32,'2026-NAT-01'!B:B,'2026-NAT-01'!H:H,0,0)</f>
        <v>0</v>
      </c>
      <c r="AG32" s="340">
        <f>_xlfn.XLOOKUP(A32,'2026-NAT-02'!B:B,'2026-NAT-02'!F:F,0,0)+_xlfn.XLOOKUP(A32,'2026-NAT-02'!B:B,'2026-NAT-02'!G:G,0,0)</f>
        <v>0</v>
      </c>
      <c r="AH32" s="341">
        <f>_xlfn.XLOOKUP(A32,'2026-NAT-02'!B:B,'2026-NAT-02'!H:H,0,0)</f>
        <v>0</v>
      </c>
      <c r="AI32" s="457">
        <f t="shared" si="8"/>
        <v>0</v>
      </c>
      <c r="AJ32" s="458">
        <f t="shared" si="9"/>
        <v>0</v>
      </c>
    </row>
    <row r="33" spans="1:36" ht="15.6" hidden="1" x14ac:dyDescent="0.25">
      <c r="A33" s="297" t="str">
        <f>MASTERLIST!A34</f>
        <v>N0030</v>
      </c>
      <c r="B33" s="310" t="str">
        <f>MASTERLIST!B34</f>
        <v>xBenguella</v>
      </c>
      <c r="C33" s="310" t="str">
        <f>MASTERLIST!C34</f>
        <v>Etienne</v>
      </c>
      <c r="D33" s="310" t="str">
        <f>MASTERLIST!D34</f>
        <v>Stipp</v>
      </c>
      <c r="E33" s="311" t="str">
        <f>MASTERLIST!E34</f>
        <v>Men Grand Masters</v>
      </c>
      <c r="F33" s="361" t="str">
        <f>MASTERLIST!L34</f>
        <v>Nam</v>
      </c>
      <c r="G33" s="195"/>
      <c r="H33" s="200"/>
      <c r="I33" s="193"/>
      <c r="J33" s="202"/>
      <c r="K33" s="152">
        <f t="shared" si="0"/>
        <v>0</v>
      </c>
      <c r="L33" s="153">
        <f t="shared" si="1"/>
        <v>0</v>
      </c>
      <c r="M33" s="153">
        <f t="shared" si="2"/>
        <v>0</v>
      </c>
      <c r="N33" s="279">
        <f t="shared" si="3"/>
        <v>0</v>
      </c>
      <c r="O33" s="280">
        <f t="shared" si="4"/>
        <v>0</v>
      </c>
      <c r="P33" s="154" t="e">
        <f t="shared" si="5"/>
        <v>#DIV/0!</v>
      </c>
      <c r="Q33" s="153">
        <f t="shared" si="6"/>
        <v>60</v>
      </c>
      <c r="R33" s="281">
        <f t="shared" si="7"/>
        <v>12</v>
      </c>
      <c r="S33" s="282">
        <v>0</v>
      </c>
      <c r="T33" s="283">
        <v>0</v>
      </c>
      <c r="U33" s="156">
        <v>0</v>
      </c>
      <c r="V33" s="284">
        <v>0</v>
      </c>
      <c r="W33" s="285">
        <v>0</v>
      </c>
      <c r="X33" s="205">
        <v>0</v>
      </c>
      <c r="Y33" s="157">
        <v>0</v>
      </c>
      <c r="Z33" s="286">
        <v>0</v>
      </c>
      <c r="AA33" s="204">
        <v>0</v>
      </c>
      <c r="AB33" s="204">
        <v>0</v>
      </c>
      <c r="AC33" s="155">
        <v>0</v>
      </c>
      <c r="AD33" s="287">
        <v>60</v>
      </c>
      <c r="AE33" s="340">
        <f>_xlfn.XLOOKUP(A33,'2026-NAT-01'!B:B,'2026-NAT-01'!F:F,0,0)+_xlfn.XLOOKUP(A33,'2026-NAT-01'!B:B,'2026-NAT-01'!G:G,0,0)</f>
        <v>0</v>
      </c>
      <c r="AF33" s="341">
        <f>_xlfn.XLOOKUP(A33,'2026-NAT-01'!B:B,'2026-NAT-01'!H:H,0,0)</f>
        <v>0</v>
      </c>
      <c r="AG33" s="340">
        <f>_xlfn.XLOOKUP(A33,'2026-NAT-02'!B:B,'2026-NAT-02'!F:F,0,0)+_xlfn.XLOOKUP(A33,'2026-NAT-02'!B:B,'2026-NAT-02'!G:G,0,0)</f>
        <v>0</v>
      </c>
      <c r="AH33" s="341">
        <f>_xlfn.XLOOKUP(A33,'2026-NAT-02'!B:B,'2026-NAT-02'!H:H,0,0)</f>
        <v>0</v>
      </c>
      <c r="AI33" s="457">
        <f t="shared" si="8"/>
        <v>0</v>
      </c>
      <c r="AJ33" s="458">
        <f t="shared" si="9"/>
        <v>0</v>
      </c>
    </row>
    <row r="34" spans="1:36" ht="15.45" customHeight="1" x14ac:dyDescent="0.25">
      <c r="A34" s="344" t="str">
        <f>MASTERLIST!A584</f>
        <v>N0580</v>
      </c>
      <c r="B34" s="68" t="str">
        <f>MASTERLIST!B584</f>
        <v>Okahandja</v>
      </c>
      <c r="C34" s="68" t="str">
        <f>MASTERLIST!C584</f>
        <v>Martin</v>
      </c>
      <c r="D34" s="68" t="str">
        <f>MASTERLIST!D584</f>
        <v>Cordier</v>
      </c>
      <c r="E34" s="345" t="str">
        <f>MASTERLIST!E584</f>
        <v>Men Master</v>
      </c>
      <c r="F34" s="362" t="str">
        <f>MASTERLIST!L584</f>
        <v>Nam</v>
      </c>
      <c r="G34" s="195" t="s">
        <v>2176</v>
      </c>
      <c r="H34" s="200" t="s">
        <v>2176</v>
      </c>
      <c r="I34" s="193" t="s">
        <v>2176</v>
      </c>
      <c r="J34" s="202"/>
      <c r="K34" s="152">
        <f t="shared" si="0"/>
        <v>2</v>
      </c>
      <c r="L34" s="153">
        <f t="shared" si="1"/>
        <v>30</v>
      </c>
      <c r="M34" s="153">
        <f t="shared" si="2"/>
        <v>32</v>
      </c>
      <c r="N34" s="154">
        <f t="shared" si="3"/>
        <v>398.6</v>
      </c>
      <c r="O34" s="429">
        <f t="shared" si="4"/>
        <v>131.39000000000001</v>
      </c>
      <c r="P34" s="154">
        <f t="shared" si="5"/>
        <v>12.456250000000001</v>
      </c>
      <c r="Q34" s="153">
        <f t="shared" si="6"/>
        <v>3123</v>
      </c>
      <c r="R34" s="281">
        <f t="shared" si="7"/>
        <v>1066</v>
      </c>
      <c r="S34" s="282">
        <v>2</v>
      </c>
      <c r="T34" s="283">
        <v>12</v>
      </c>
      <c r="U34" s="156">
        <v>116</v>
      </c>
      <c r="V34" s="284">
        <v>1093</v>
      </c>
      <c r="W34" s="285">
        <v>0</v>
      </c>
      <c r="X34" s="205">
        <v>12</v>
      </c>
      <c r="Y34" s="157">
        <v>168.70000000000002</v>
      </c>
      <c r="Z34" s="286">
        <v>1135</v>
      </c>
      <c r="AA34" s="204">
        <v>0</v>
      </c>
      <c r="AB34" s="204">
        <v>6</v>
      </c>
      <c r="AC34" s="155">
        <v>113.9</v>
      </c>
      <c r="AD34" s="287">
        <v>895</v>
      </c>
      <c r="AE34" s="340">
        <f>_xlfn.XLOOKUP(A34,'2026-NAT-01'!B:B,'2026-NAT-01'!F:F,0,0)+_xlfn.XLOOKUP(A34,'2026-NAT-01'!B:B,'2026-NAT-01'!G:G,0,0)</f>
        <v>3</v>
      </c>
      <c r="AF34" s="341">
        <f>_xlfn.XLOOKUP(A34,'2026-NAT-01'!B:B,'2026-NAT-01'!H:H,0,0)</f>
        <v>49.9</v>
      </c>
      <c r="AG34" s="340">
        <f>_xlfn.XLOOKUP(A34,'2026-NAT-02'!B:B,'2026-NAT-02'!F:F,0,0)+_xlfn.XLOOKUP(A34,'2026-NAT-02'!B:B,'2026-NAT-02'!G:G,0,0)</f>
        <v>1</v>
      </c>
      <c r="AH34" s="341">
        <f>_xlfn.XLOOKUP(A34,'2026-NAT-02'!B:B,'2026-NAT-02'!H:H,0,0)</f>
        <v>13.7</v>
      </c>
      <c r="AI34" s="340">
        <f t="shared" si="8"/>
        <v>36</v>
      </c>
      <c r="AJ34" s="341">
        <f t="shared" si="9"/>
        <v>194.99</v>
      </c>
    </row>
    <row r="35" spans="1:36" ht="15.6" hidden="1" x14ac:dyDescent="0.25">
      <c r="A35" s="344" t="str">
        <f>MASTERLIST!A36</f>
        <v>N0032</v>
      </c>
      <c r="B35" s="68" t="str">
        <f>MASTERLIST!B36</f>
        <v>Seagull Angling Club</v>
      </c>
      <c r="C35" s="68" t="str">
        <f>MASTERLIST!C36</f>
        <v>Jaco</v>
      </c>
      <c r="D35" s="68" t="str">
        <f>MASTERLIST!D36</f>
        <v>Mertens</v>
      </c>
      <c r="E35" s="345" t="str">
        <f>MASTERLIST!E36</f>
        <v>Men Senior</v>
      </c>
      <c r="F35" s="362" t="str">
        <f>MASTERLIST!L36</f>
        <v>Nam</v>
      </c>
      <c r="G35" s="195"/>
      <c r="H35" s="200"/>
      <c r="I35" s="193" t="s">
        <v>2176</v>
      </c>
      <c r="J35" s="202"/>
      <c r="K35" s="152">
        <f t="shared" si="0"/>
        <v>6</v>
      </c>
      <c r="L35" s="153">
        <f t="shared" si="1"/>
        <v>10</v>
      </c>
      <c r="M35" s="153">
        <f t="shared" si="2"/>
        <v>16</v>
      </c>
      <c r="N35" s="154">
        <f t="shared" si="3"/>
        <v>74.599999999999994</v>
      </c>
      <c r="O35" s="429">
        <f t="shared" si="4"/>
        <v>29.72</v>
      </c>
      <c r="P35" s="154">
        <f t="shared" si="5"/>
        <v>4.6624999999999996</v>
      </c>
      <c r="Q35" s="153">
        <f t="shared" si="6"/>
        <v>1850</v>
      </c>
      <c r="R35" s="281">
        <f t="shared" si="7"/>
        <v>716.2</v>
      </c>
      <c r="S35" s="282">
        <v>1</v>
      </c>
      <c r="T35" s="283">
        <v>7</v>
      </c>
      <c r="U35" s="156">
        <v>36.699999999999996</v>
      </c>
      <c r="V35" s="284">
        <v>846</v>
      </c>
      <c r="W35" s="285">
        <v>5</v>
      </c>
      <c r="X35" s="205">
        <v>3</v>
      </c>
      <c r="Y35" s="157">
        <v>37.9</v>
      </c>
      <c r="Z35" s="286">
        <v>924</v>
      </c>
      <c r="AA35" s="204">
        <v>0</v>
      </c>
      <c r="AB35" s="204">
        <v>0</v>
      </c>
      <c r="AC35" s="155">
        <v>0</v>
      </c>
      <c r="AD35" s="287">
        <v>80</v>
      </c>
      <c r="AE35" s="340">
        <f>_xlfn.XLOOKUP(A35,'2026-NAT-01'!B:B,'2026-NAT-01'!F:F,0,0)+_xlfn.XLOOKUP(A35,'2026-NAT-01'!B:B,'2026-NAT-01'!G:G,0,0)</f>
        <v>0</v>
      </c>
      <c r="AF35" s="341">
        <f>_xlfn.XLOOKUP(A35,'2026-NAT-01'!B:B,'2026-NAT-01'!H:H,0,0)</f>
        <v>0</v>
      </c>
      <c r="AG35" s="340">
        <f>_xlfn.XLOOKUP(A35,'2026-NAT-02'!B:B,'2026-NAT-02'!F:F,0,0)+_xlfn.XLOOKUP(A35,'2026-NAT-02'!B:B,'2026-NAT-02'!G:G,0,0)</f>
        <v>0</v>
      </c>
      <c r="AH35" s="341">
        <f>_xlfn.XLOOKUP(A35,'2026-NAT-02'!B:B,'2026-NAT-02'!H:H,0,0)</f>
        <v>0</v>
      </c>
      <c r="AI35" s="340">
        <f t="shared" si="8"/>
        <v>16</v>
      </c>
      <c r="AJ35" s="341">
        <f t="shared" si="9"/>
        <v>29.72</v>
      </c>
    </row>
    <row r="36" spans="1:36" ht="15.6" hidden="1" x14ac:dyDescent="0.25">
      <c r="A36" s="297" t="str">
        <f>MASTERLIST!A37</f>
        <v>N0033</v>
      </c>
      <c r="B36" s="310" t="str">
        <f>MASTERLIST!B37</f>
        <v>Henties Bay</v>
      </c>
      <c r="C36" s="310" t="str">
        <f>MASTERLIST!C37</f>
        <v>Kobus</v>
      </c>
      <c r="D36" s="310" t="str">
        <f>MASTERLIST!D37</f>
        <v>Nel</v>
      </c>
      <c r="E36" s="311" t="str">
        <f>MASTERLIST!E37</f>
        <v>Men Master</v>
      </c>
      <c r="F36" s="361" t="str">
        <f>MASTERLIST!L37</f>
        <v>Nam</v>
      </c>
      <c r="G36" s="195"/>
      <c r="H36" s="200"/>
      <c r="I36" s="193"/>
      <c r="J36" s="202"/>
      <c r="K36" s="152">
        <f t="shared" ref="K36:K70" si="10">S36+W36+AA36</f>
        <v>5</v>
      </c>
      <c r="L36" s="153">
        <f t="shared" ref="L36:L70" si="11">T36+X36+AB36</f>
        <v>5</v>
      </c>
      <c r="M36" s="153">
        <f t="shared" ref="M36:M67" si="12">K36+L36</f>
        <v>10</v>
      </c>
      <c r="N36" s="279">
        <f t="shared" ref="N36:N70" si="13">U36+Y36+AC36</f>
        <v>21.2</v>
      </c>
      <c r="O36" s="280">
        <f t="shared" ref="O36:O70" si="14">(U36*0.5)+(Y36*0.3)+(AC36*0.2)</f>
        <v>6.42</v>
      </c>
      <c r="P36" s="154">
        <f t="shared" ref="P36:P70" si="15">N36/M36</f>
        <v>2.12</v>
      </c>
      <c r="Q36" s="153">
        <f t="shared" ref="Q36:Q70" si="16">V36+Z36+AD36</f>
        <v>1154</v>
      </c>
      <c r="R36" s="281">
        <f t="shared" ref="R36:R70" si="17">(V36*0.5)+(Z36*0.3)+(AD36*0.2)</f>
        <v>310.5</v>
      </c>
      <c r="S36" s="282">
        <v>2</v>
      </c>
      <c r="T36" s="283">
        <v>0</v>
      </c>
      <c r="U36" s="156">
        <v>4.0999999999999996</v>
      </c>
      <c r="V36" s="284">
        <v>188</v>
      </c>
      <c r="W36" s="285">
        <v>0</v>
      </c>
      <c r="X36" s="205">
        <v>4</v>
      </c>
      <c r="Y36" s="157">
        <v>9.5</v>
      </c>
      <c r="Z36" s="286">
        <v>233</v>
      </c>
      <c r="AA36" s="204">
        <v>3</v>
      </c>
      <c r="AB36" s="204">
        <v>1</v>
      </c>
      <c r="AC36" s="155">
        <v>7.6</v>
      </c>
      <c r="AD36" s="287">
        <v>733</v>
      </c>
      <c r="AE36" s="340">
        <f>_xlfn.XLOOKUP(A36,'2026-NAT-01'!B:B,'2026-NAT-01'!F:F,0,0)+_xlfn.XLOOKUP(A36,'2026-NAT-01'!B:B,'2026-NAT-01'!G:G,0,0)</f>
        <v>0</v>
      </c>
      <c r="AF36" s="341">
        <f>_xlfn.XLOOKUP(A36,'2026-NAT-01'!B:B,'2026-NAT-01'!H:H,0,0)</f>
        <v>0</v>
      </c>
      <c r="AG36" s="340">
        <f>_xlfn.XLOOKUP(A36,'2026-NAT-02'!B:B,'2026-NAT-02'!F:F,0,0)+_xlfn.XLOOKUP(A36,'2026-NAT-02'!B:B,'2026-NAT-02'!G:G,0,0)</f>
        <v>0</v>
      </c>
      <c r="AH36" s="341">
        <f>_xlfn.XLOOKUP(A36,'2026-NAT-02'!B:B,'2026-NAT-02'!H:H,0,0)</f>
        <v>0</v>
      </c>
      <c r="AI36" s="457">
        <f t="shared" si="8"/>
        <v>10</v>
      </c>
      <c r="AJ36" s="458">
        <f t="shared" si="9"/>
        <v>6.42</v>
      </c>
    </row>
    <row r="37" spans="1:36" ht="15.6" hidden="1" x14ac:dyDescent="0.25">
      <c r="A37" s="297" t="str">
        <f>MASTERLIST!A38</f>
        <v>N0034</v>
      </c>
      <c r="B37" s="310" t="str">
        <f>MASTERLIST!B38</f>
        <v>xOrca Angling Club</v>
      </c>
      <c r="C37" s="310" t="str">
        <f>MASTERLIST!C38</f>
        <v>Leandre</v>
      </c>
      <c r="D37" s="310" t="str">
        <f>MASTERLIST!D38</f>
        <v>Horn</v>
      </c>
      <c r="E37" s="311" t="str">
        <f>MASTERLIST!E38</f>
        <v>Ladies Senior</v>
      </c>
      <c r="F37" s="361" t="str">
        <f>MASTERLIST!L38</f>
        <v>Nam</v>
      </c>
      <c r="G37" s="195"/>
      <c r="H37" s="200"/>
      <c r="I37" s="193"/>
      <c r="J37" s="202"/>
      <c r="K37" s="152">
        <f t="shared" si="10"/>
        <v>0</v>
      </c>
      <c r="L37" s="153">
        <f t="shared" si="11"/>
        <v>0</v>
      </c>
      <c r="M37" s="153">
        <f t="shared" si="12"/>
        <v>0</v>
      </c>
      <c r="N37" s="279">
        <f t="shared" si="13"/>
        <v>0</v>
      </c>
      <c r="O37" s="280">
        <f t="shared" si="14"/>
        <v>0</v>
      </c>
      <c r="P37" s="154" t="e">
        <f t="shared" si="15"/>
        <v>#DIV/0!</v>
      </c>
      <c r="Q37" s="153">
        <f t="shared" si="16"/>
        <v>20</v>
      </c>
      <c r="R37" s="281">
        <f t="shared" si="17"/>
        <v>4</v>
      </c>
      <c r="S37" s="282">
        <v>0</v>
      </c>
      <c r="T37" s="283">
        <v>0</v>
      </c>
      <c r="U37" s="156">
        <v>0</v>
      </c>
      <c r="V37" s="284">
        <v>0</v>
      </c>
      <c r="W37" s="285">
        <v>0</v>
      </c>
      <c r="X37" s="205">
        <v>0</v>
      </c>
      <c r="Y37" s="157">
        <v>0</v>
      </c>
      <c r="Z37" s="286">
        <v>0</v>
      </c>
      <c r="AA37" s="204">
        <v>0</v>
      </c>
      <c r="AB37" s="204">
        <v>0</v>
      </c>
      <c r="AC37" s="155">
        <v>0</v>
      </c>
      <c r="AD37" s="287">
        <v>20</v>
      </c>
      <c r="AE37" s="340">
        <f>_xlfn.XLOOKUP(A37,'2026-NAT-01'!B:B,'2026-NAT-01'!F:F,0,0)+_xlfn.XLOOKUP(A37,'2026-NAT-01'!B:B,'2026-NAT-01'!G:G,0,0)</f>
        <v>0</v>
      </c>
      <c r="AF37" s="341">
        <f>_xlfn.XLOOKUP(A37,'2026-NAT-01'!B:B,'2026-NAT-01'!H:H,0,0)</f>
        <v>0</v>
      </c>
      <c r="AG37" s="340">
        <f>_xlfn.XLOOKUP(A37,'2026-NAT-02'!B:B,'2026-NAT-02'!F:F,0,0)+_xlfn.XLOOKUP(A37,'2026-NAT-02'!B:B,'2026-NAT-02'!G:G,0,0)</f>
        <v>0</v>
      </c>
      <c r="AH37" s="341">
        <f>_xlfn.XLOOKUP(A37,'2026-NAT-02'!B:B,'2026-NAT-02'!H:H,0,0)</f>
        <v>0</v>
      </c>
      <c r="AI37" s="457">
        <f t="shared" si="8"/>
        <v>0</v>
      </c>
      <c r="AJ37" s="458">
        <f t="shared" si="9"/>
        <v>0</v>
      </c>
    </row>
    <row r="38" spans="1:36" ht="15.45" hidden="1" customHeight="1" x14ac:dyDescent="0.25">
      <c r="A38" s="344" t="str">
        <f>MASTERLIST!A39</f>
        <v>N0035</v>
      </c>
      <c r="B38" s="68" t="str">
        <f>MASTERLIST!B39</f>
        <v>Mako</v>
      </c>
      <c r="C38" s="68" t="str">
        <f>MASTERLIST!C39</f>
        <v>Johan</v>
      </c>
      <c r="D38" s="68" t="str">
        <f>MASTERLIST!D39</f>
        <v>Van Wyk</v>
      </c>
      <c r="E38" s="345" t="str">
        <f>MASTERLIST!E39</f>
        <v>Men Veteran</v>
      </c>
      <c r="F38" s="362" t="str">
        <f>MASTERLIST!L39</f>
        <v>Nam</v>
      </c>
      <c r="G38" s="195" t="s">
        <v>2176</v>
      </c>
      <c r="H38" s="200"/>
      <c r="I38" s="193"/>
      <c r="J38" s="202"/>
      <c r="K38" s="152">
        <f t="shared" si="10"/>
        <v>2</v>
      </c>
      <c r="L38" s="153">
        <f t="shared" si="11"/>
        <v>8</v>
      </c>
      <c r="M38" s="153">
        <f t="shared" si="12"/>
        <v>10</v>
      </c>
      <c r="N38" s="154">
        <f t="shared" si="13"/>
        <v>64.100000000000009</v>
      </c>
      <c r="O38" s="429">
        <f t="shared" si="14"/>
        <v>28.610000000000003</v>
      </c>
      <c r="P38" s="154">
        <f t="shared" si="15"/>
        <v>6.410000000000001</v>
      </c>
      <c r="Q38" s="153">
        <f t="shared" si="16"/>
        <v>1625</v>
      </c>
      <c r="R38" s="281">
        <f t="shared" si="17"/>
        <v>687.7</v>
      </c>
      <c r="S38" s="282">
        <v>0</v>
      </c>
      <c r="T38" s="283">
        <v>6</v>
      </c>
      <c r="U38" s="156">
        <v>46.900000000000006</v>
      </c>
      <c r="V38" s="284">
        <v>1021</v>
      </c>
      <c r="W38" s="285">
        <v>2</v>
      </c>
      <c r="X38" s="205">
        <v>2</v>
      </c>
      <c r="Y38" s="157">
        <v>17.2</v>
      </c>
      <c r="Z38" s="286">
        <v>564</v>
      </c>
      <c r="AA38" s="204">
        <v>0</v>
      </c>
      <c r="AB38" s="204">
        <v>0</v>
      </c>
      <c r="AC38" s="155">
        <v>0</v>
      </c>
      <c r="AD38" s="287">
        <v>40</v>
      </c>
      <c r="AE38" s="340">
        <f>_xlfn.XLOOKUP(A38,'2026-NAT-01'!B:B,'2026-NAT-01'!F:F,0,0)+_xlfn.XLOOKUP(A38,'2026-NAT-01'!B:B,'2026-NAT-01'!G:G,0,0)</f>
        <v>12</v>
      </c>
      <c r="AF38" s="341">
        <f>_xlfn.XLOOKUP(A38,'2026-NAT-01'!B:B,'2026-NAT-01'!H:H,0,0)</f>
        <v>75.600000000000009</v>
      </c>
      <c r="AG38" s="340">
        <f>_xlfn.XLOOKUP(A38,'2026-NAT-02'!B:B,'2026-NAT-02'!F:F,0,0)+_xlfn.XLOOKUP(A38,'2026-NAT-02'!B:B,'2026-NAT-02'!G:G,0,0)</f>
        <v>2</v>
      </c>
      <c r="AH38" s="341">
        <f>_xlfn.XLOOKUP(A38,'2026-NAT-02'!B:B,'2026-NAT-02'!H:H,0,0)</f>
        <v>20.2</v>
      </c>
      <c r="AI38" s="340">
        <f t="shared" si="8"/>
        <v>24</v>
      </c>
      <c r="AJ38" s="341">
        <f t="shared" si="9"/>
        <v>124.41000000000001</v>
      </c>
    </row>
    <row r="39" spans="1:36" ht="15.45" hidden="1" customHeight="1" x14ac:dyDescent="0.25">
      <c r="A39" s="297" t="str">
        <f>MASTERLIST!A40</f>
        <v>N0036</v>
      </c>
      <c r="B39" s="310" t="str">
        <f>MASTERLIST!B40</f>
        <v>Mako</v>
      </c>
      <c r="C39" s="310" t="str">
        <f>MASTERLIST!C40</f>
        <v>Gunther</v>
      </c>
      <c r="D39" s="310" t="str">
        <f>MASTERLIST!D40</f>
        <v>Doll</v>
      </c>
      <c r="E39" s="311" t="str">
        <f>MASTERLIST!E40</f>
        <v>Men Veteran</v>
      </c>
      <c r="F39" s="361" t="str">
        <f>MASTERLIST!L40</f>
        <v>Nam</v>
      </c>
      <c r="G39" s="195"/>
      <c r="H39" s="200"/>
      <c r="I39" s="193"/>
      <c r="J39" s="202"/>
      <c r="K39" s="152">
        <f t="shared" si="10"/>
        <v>0</v>
      </c>
      <c r="L39" s="153">
        <f t="shared" si="11"/>
        <v>2</v>
      </c>
      <c r="M39" s="153">
        <f t="shared" si="12"/>
        <v>2</v>
      </c>
      <c r="N39" s="279">
        <f t="shared" si="13"/>
        <v>18.5</v>
      </c>
      <c r="O39" s="280">
        <f t="shared" si="14"/>
        <v>9.25</v>
      </c>
      <c r="P39" s="154">
        <f t="shared" si="15"/>
        <v>9.25</v>
      </c>
      <c r="Q39" s="153">
        <f t="shared" si="16"/>
        <v>243</v>
      </c>
      <c r="R39" s="281">
        <f t="shared" si="17"/>
        <v>121.5</v>
      </c>
      <c r="S39" s="282">
        <v>0</v>
      </c>
      <c r="T39" s="283">
        <v>2</v>
      </c>
      <c r="U39" s="156">
        <v>18.5</v>
      </c>
      <c r="V39" s="284">
        <v>243</v>
      </c>
      <c r="W39" s="285">
        <v>0</v>
      </c>
      <c r="X39" s="205">
        <v>0</v>
      </c>
      <c r="Y39" s="157">
        <v>0</v>
      </c>
      <c r="Z39" s="286">
        <v>0</v>
      </c>
      <c r="AA39" s="204">
        <v>0</v>
      </c>
      <c r="AB39" s="204">
        <v>0</v>
      </c>
      <c r="AC39" s="155">
        <v>0</v>
      </c>
      <c r="AD39" s="287">
        <v>0</v>
      </c>
      <c r="AE39" s="340">
        <f>_xlfn.XLOOKUP(A39,'2026-NAT-01'!B:B,'2026-NAT-01'!F:F,0,0)+_xlfn.XLOOKUP(A39,'2026-NAT-01'!B:B,'2026-NAT-01'!G:G,0,0)</f>
        <v>0</v>
      </c>
      <c r="AF39" s="341">
        <f>_xlfn.XLOOKUP(A39,'2026-NAT-01'!B:B,'2026-NAT-01'!H:H,0,0)</f>
        <v>0</v>
      </c>
      <c r="AG39" s="340">
        <f>_xlfn.XLOOKUP(A39,'2026-NAT-02'!B:B,'2026-NAT-02'!F:F,0,0)+_xlfn.XLOOKUP(A39,'2026-NAT-02'!B:B,'2026-NAT-02'!G:G,0,0)</f>
        <v>0</v>
      </c>
      <c r="AH39" s="341">
        <f>_xlfn.XLOOKUP(A39,'2026-NAT-02'!B:B,'2026-NAT-02'!H:H,0,0)</f>
        <v>0</v>
      </c>
      <c r="AI39" s="457">
        <f t="shared" si="8"/>
        <v>2</v>
      </c>
      <c r="AJ39" s="458">
        <f t="shared" si="9"/>
        <v>9.25</v>
      </c>
    </row>
    <row r="40" spans="1:36" ht="15.6" hidden="1" x14ac:dyDescent="0.25">
      <c r="A40" s="297" t="str">
        <f>MASTERLIST!A41</f>
        <v>N0037</v>
      </c>
      <c r="B40" s="310" t="str">
        <f>MASTERLIST!B41</f>
        <v>Namib Park</v>
      </c>
      <c r="C40" s="310" t="str">
        <f>MASTERLIST!C41</f>
        <v>Johan</v>
      </c>
      <c r="D40" s="310" t="str">
        <f>MASTERLIST!D41</f>
        <v>Bruwer</v>
      </c>
      <c r="E40" s="311" t="str">
        <f>MASTERLIST!E41</f>
        <v>Men Senior</v>
      </c>
      <c r="F40" s="361" t="str">
        <f>MASTERLIST!L41</f>
        <v>Nam</v>
      </c>
      <c r="G40" s="195"/>
      <c r="H40" s="200"/>
      <c r="I40" s="193"/>
      <c r="J40" s="202"/>
      <c r="K40" s="152">
        <f t="shared" si="10"/>
        <v>3</v>
      </c>
      <c r="L40" s="153">
        <f t="shared" si="11"/>
        <v>0</v>
      </c>
      <c r="M40" s="153">
        <f t="shared" si="12"/>
        <v>3</v>
      </c>
      <c r="N40" s="279">
        <f t="shared" si="13"/>
        <v>4.0999999999999996</v>
      </c>
      <c r="O40" s="280">
        <f t="shared" si="14"/>
        <v>1.1200000000000001</v>
      </c>
      <c r="P40" s="154">
        <f t="shared" si="15"/>
        <v>1.3666666666666665</v>
      </c>
      <c r="Q40" s="153">
        <f t="shared" si="16"/>
        <v>792</v>
      </c>
      <c r="R40" s="281">
        <f t="shared" si="17"/>
        <v>243.7</v>
      </c>
      <c r="S40" s="282">
        <v>1</v>
      </c>
      <c r="T40" s="283">
        <v>0</v>
      </c>
      <c r="U40" s="156">
        <v>1</v>
      </c>
      <c r="V40" s="284">
        <v>271</v>
      </c>
      <c r="W40" s="285">
        <v>0</v>
      </c>
      <c r="X40" s="205">
        <v>0</v>
      </c>
      <c r="Y40" s="157">
        <v>0</v>
      </c>
      <c r="Z40" s="286">
        <v>40</v>
      </c>
      <c r="AA40" s="204">
        <v>2</v>
      </c>
      <c r="AB40" s="204">
        <v>0</v>
      </c>
      <c r="AC40" s="155">
        <v>3.1</v>
      </c>
      <c r="AD40" s="287">
        <v>481</v>
      </c>
      <c r="AE40" s="340">
        <f>_xlfn.XLOOKUP(A40,'2026-NAT-01'!B:B,'2026-NAT-01'!F:F,0,0)+_xlfn.XLOOKUP(A40,'2026-NAT-01'!B:B,'2026-NAT-01'!G:G,0,0)</f>
        <v>0</v>
      </c>
      <c r="AF40" s="341">
        <f>_xlfn.XLOOKUP(A40,'2026-NAT-01'!B:B,'2026-NAT-01'!H:H,0,0)</f>
        <v>0</v>
      </c>
      <c r="AG40" s="340">
        <f>_xlfn.XLOOKUP(A40,'2026-NAT-02'!B:B,'2026-NAT-02'!F:F,0,0)+_xlfn.XLOOKUP(A40,'2026-NAT-02'!B:B,'2026-NAT-02'!G:G,0,0)</f>
        <v>0</v>
      </c>
      <c r="AH40" s="341">
        <f>_xlfn.XLOOKUP(A40,'2026-NAT-02'!B:B,'2026-NAT-02'!H:H,0,0)</f>
        <v>0</v>
      </c>
      <c r="AI40" s="457">
        <f t="shared" si="8"/>
        <v>3</v>
      </c>
      <c r="AJ40" s="458">
        <f t="shared" si="9"/>
        <v>1.1200000000000001</v>
      </c>
    </row>
    <row r="41" spans="1:36" ht="15.6" hidden="1" x14ac:dyDescent="0.25">
      <c r="A41" s="297" t="str">
        <f>MASTERLIST!A42</f>
        <v>N0038</v>
      </c>
      <c r="B41" s="310" t="str">
        <f>MASTERLIST!B42</f>
        <v>xMako</v>
      </c>
      <c r="C41" s="310" t="str">
        <f>MASTERLIST!C42</f>
        <v>Hein</v>
      </c>
      <c r="D41" s="310" t="str">
        <f>MASTERLIST!D42</f>
        <v>Lintvelt</v>
      </c>
      <c r="E41" s="311" t="str">
        <f>MASTERLIST!E42</f>
        <v>Men Veteran</v>
      </c>
      <c r="F41" s="361" t="str">
        <f>MASTERLIST!L42</f>
        <v>Nam</v>
      </c>
      <c r="G41" s="195"/>
      <c r="H41" s="200"/>
      <c r="I41" s="193"/>
      <c r="J41" s="202"/>
      <c r="K41" s="152">
        <f t="shared" si="10"/>
        <v>0</v>
      </c>
      <c r="L41" s="153">
        <f t="shared" si="11"/>
        <v>0</v>
      </c>
      <c r="M41" s="153">
        <f t="shared" si="12"/>
        <v>0</v>
      </c>
      <c r="N41" s="279">
        <f t="shared" si="13"/>
        <v>0</v>
      </c>
      <c r="O41" s="280">
        <f t="shared" si="14"/>
        <v>0</v>
      </c>
      <c r="P41" s="154" t="e">
        <f t="shared" si="15"/>
        <v>#DIV/0!</v>
      </c>
      <c r="Q41" s="153">
        <f t="shared" si="16"/>
        <v>0</v>
      </c>
      <c r="R41" s="281">
        <f t="shared" si="17"/>
        <v>0</v>
      </c>
      <c r="S41" s="282">
        <v>0</v>
      </c>
      <c r="T41" s="283">
        <v>0</v>
      </c>
      <c r="U41" s="156">
        <v>0</v>
      </c>
      <c r="V41" s="284">
        <v>0</v>
      </c>
      <c r="W41" s="285">
        <v>0</v>
      </c>
      <c r="X41" s="205">
        <v>0</v>
      </c>
      <c r="Y41" s="157">
        <v>0</v>
      </c>
      <c r="Z41" s="286">
        <v>0</v>
      </c>
      <c r="AA41" s="204">
        <v>0</v>
      </c>
      <c r="AB41" s="204">
        <v>0</v>
      </c>
      <c r="AC41" s="155">
        <v>0</v>
      </c>
      <c r="AD41" s="287">
        <v>0</v>
      </c>
      <c r="AE41" s="340">
        <f>_xlfn.XLOOKUP(A41,'2026-NAT-01'!B:B,'2026-NAT-01'!F:F,0,0)+_xlfn.XLOOKUP(A41,'2026-NAT-01'!B:B,'2026-NAT-01'!G:G,0,0)</f>
        <v>0</v>
      </c>
      <c r="AF41" s="341">
        <f>_xlfn.XLOOKUP(A41,'2026-NAT-01'!B:B,'2026-NAT-01'!H:H,0,0)</f>
        <v>0</v>
      </c>
      <c r="AG41" s="340">
        <f>_xlfn.XLOOKUP(A41,'2026-NAT-02'!B:B,'2026-NAT-02'!F:F,0,0)+_xlfn.XLOOKUP(A41,'2026-NAT-02'!B:B,'2026-NAT-02'!G:G,0,0)</f>
        <v>0</v>
      </c>
      <c r="AH41" s="341">
        <f>_xlfn.XLOOKUP(A41,'2026-NAT-02'!B:B,'2026-NAT-02'!H:H,0,0)</f>
        <v>0</v>
      </c>
      <c r="AI41" s="457">
        <f t="shared" si="8"/>
        <v>0</v>
      </c>
      <c r="AJ41" s="458">
        <f t="shared" si="9"/>
        <v>0</v>
      </c>
    </row>
    <row r="42" spans="1:36" ht="15.6" hidden="1" x14ac:dyDescent="0.25">
      <c r="A42" s="297" t="str">
        <f>MASTERLIST!A43</f>
        <v>N0039</v>
      </c>
      <c r="B42" s="310" t="str">
        <f>MASTERLIST!B43</f>
        <v>Welwitschia</v>
      </c>
      <c r="C42" s="310" t="str">
        <f>MASTERLIST!C43</f>
        <v>Attie</v>
      </c>
      <c r="D42" s="310" t="str">
        <f>MASTERLIST!D43</f>
        <v>Van Bosch</v>
      </c>
      <c r="E42" s="311" t="str">
        <f>MASTERLIST!E43</f>
        <v>Men Veteran</v>
      </c>
      <c r="F42" s="361" t="str">
        <f>MASTERLIST!L43</f>
        <v>Nam</v>
      </c>
      <c r="G42" s="195"/>
      <c r="H42" s="200"/>
      <c r="I42" s="193"/>
      <c r="J42" s="202"/>
      <c r="K42" s="152">
        <f t="shared" si="10"/>
        <v>0</v>
      </c>
      <c r="L42" s="153">
        <f t="shared" si="11"/>
        <v>0</v>
      </c>
      <c r="M42" s="153">
        <f t="shared" si="12"/>
        <v>0</v>
      </c>
      <c r="N42" s="279">
        <f t="shared" si="13"/>
        <v>0</v>
      </c>
      <c r="O42" s="280">
        <f t="shared" si="14"/>
        <v>0</v>
      </c>
      <c r="P42" s="154" t="e">
        <f t="shared" si="15"/>
        <v>#DIV/0!</v>
      </c>
      <c r="Q42" s="153">
        <f t="shared" si="16"/>
        <v>40</v>
      </c>
      <c r="R42" s="281">
        <f t="shared" si="17"/>
        <v>20</v>
      </c>
      <c r="S42" s="282">
        <v>0</v>
      </c>
      <c r="T42" s="283">
        <v>0</v>
      </c>
      <c r="U42" s="156">
        <v>0</v>
      </c>
      <c r="V42" s="284">
        <v>40</v>
      </c>
      <c r="W42" s="285">
        <v>0</v>
      </c>
      <c r="X42" s="205">
        <v>0</v>
      </c>
      <c r="Y42" s="157">
        <v>0</v>
      </c>
      <c r="Z42" s="286">
        <v>0</v>
      </c>
      <c r="AA42" s="204">
        <v>0</v>
      </c>
      <c r="AB42" s="204">
        <v>0</v>
      </c>
      <c r="AC42" s="155">
        <v>0</v>
      </c>
      <c r="AD42" s="287">
        <v>0</v>
      </c>
      <c r="AE42" s="340">
        <f>_xlfn.XLOOKUP(A42,'2026-NAT-01'!B:B,'2026-NAT-01'!F:F,0,0)+_xlfn.XLOOKUP(A42,'2026-NAT-01'!B:B,'2026-NAT-01'!G:G,0,0)</f>
        <v>0</v>
      </c>
      <c r="AF42" s="341">
        <f>_xlfn.XLOOKUP(A42,'2026-NAT-01'!B:B,'2026-NAT-01'!H:H,0,0)</f>
        <v>0</v>
      </c>
      <c r="AG42" s="340">
        <f>_xlfn.XLOOKUP(A42,'2026-NAT-02'!B:B,'2026-NAT-02'!F:F,0,0)+_xlfn.XLOOKUP(A42,'2026-NAT-02'!B:B,'2026-NAT-02'!G:G,0,0)</f>
        <v>0</v>
      </c>
      <c r="AH42" s="341">
        <f>_xlfn.XLOOKUP(A42,'2026-NAT-02'!B:B,'2026-NAT-02'!H:H,0,0)</f>
        <v>0</v>
      </c>
      <c r="AI42" s="457">
        <f t="shared" si="8"/>
        <v>0</v>
      </c>
      <c r="AJ42" s="458">
        <f t="shared" si="9"/>
        <v>0</v>
      </c>
    </row>
    <row r="43" spans="1:36" ht="15.6" hidden="1" x14ac:dyDescent="0.25">
      <c r="A43" s="297" t="str">
        <f>MASTERLIST!A44</f>
        <v>N0040</v>
      </c>
      <c r="B43" s="310" t="str">
        <f>MASTERLIST!B44</f>
        <v>xWelwitschia</v>
      </c>
      <c r="C43" s="310" t="str">
        <f>MASTERLIST!C44</f>
        <v>Morne</v>
      </c>
      <c r="D43" s="310" t="str">
        <f>MASTERLIST!D44</f>
        <v>Honiball</v>
      </c>
      <c r="E43" s="311" t="str">
        <f>MASTERLIST!E44</f>
        <v>Men Veteran</v>
      </c>
      <c r="F43" s="361" t="str">
        <f>MASTERLIST!L44</f>
        <v>Nam</v>
      </c>
      <c r="G43" s="195"/>
      <c r="H43" s="200"/>
      <c r="I43" s="193"/>
      <c r="J43" s="202"/>
      <c r="K43" s="152">
        <f t="shared" si="10"/>
        <v>0</v>
      </c>
      <c r="L43" s="153">
        <f t="shared" si="11"/>
        <v>0</v>
      </c>
      <c r="M43" s="153">
        <f t="shared" si="12"/>
        <v>0</v>
      </c>
      <c r="N43" s="279">
        <f t="shared" si="13"/>
        <v>0</v>
      </c>
      <c r="O43" s="280">
        <f t="shared" si="14"/>
        <v>0</v>
      </c>
      <c r="P43" s="154" t="e">
        <f t="shared" si="15"/>
        <v>#DIV/0!</v>
      </c>
      <c r="Q43" s="153">
        <f t="shared" si="16"/>
        <v>0</v>
      </c>
      <c r="R43" s="281">
        <f t="shared" si="17"/>
        <v>0</v>
      </c>
      <c r="S43" s="282">
        <v>0</v>
      </c>
      <c r="T43" s="283">
        <v>0</v>
      </c>
      <c r="U43" s="156">
        <v>0</v>
      </c>
      <c r="V43" s="284">
        <v>0</v>
      </c>
      <c r="W43" s="285">
        <v>0</v>
      </c>
      <c r="X43" s="205">
        <v>0</v>
      </c>
      <c r="Y43" s="157">
        <v>0</v>
      </c>
      <c r="Z43" s="286">
        <v>0</v>
      </c>
      <c r="AA43" s="204">
        <v>0</v>
      </c>
      <c r="AB43" s="204">
        <v>0</v>
      </c>
      <c r="AC43" s="155">
        <v>0</v>
      </c>
      <c r="AD43" s="287">
        <v>0</v>
      </c>
      <c r="AE43" s="340">
        <f>_xlfn.XLOOKUP(A43,'2026-NAT-01'!B:B,'2026-NAT-01'!F:F,0,0)+_xlfn.XLOOKUP(A43,'2026-NAT-01'!B:B,'2026-NAT-01'!G:G,0,0)</f>
        <v>0</v>
      </c>
      <c r="AF43" s="341">
        <f>_xlfn.XLOOKUP(A43,'2026-NAT-01'!B:B,'2026-NAT-01'!H:H,0,0)</f>
        <v>0</v>
      </c>
      <c r="AG43" s="340">
        <f>_xlfn.XLOOKUP(A43,'2026-NAT-02'!B:B,'2026-NAT-02'!F:F,0,0)+_xlfn.XLOOKUP(A43,'2026-NAT-02'!B:B,'2026-NAT-02'!G:G,0,0)</f>
        <v>0</v>
      </c>
      <c r="AH43" s="341">
        <f>_xlfn.XLOOKUP(A43,'2026-NAT-02'!B:B,'2026-NAT-02'!H:H,0,0)</f>
        <v>0</v>
      </c>
      <c r="AI43" s="457">
        <f t="shared" si="8"/>
        <v>0</v>
      </c>
      <c r="AJ43" s="458">
        <f t="shared" si="9"/>
        <v>0</v>
      </c>
    </row>
    <row r="44" spans="1:36" ht="15.6" hidden="1" x14ac:dyDescent="0.25">
      <c r="A44" s="297" t="str">
        <f>MASTERLIST!A45</f>
        <v>N0041</v>
      </c>
      <c r="B44" s="310" t="str">
        <f>MASTERLIST!B45</f>
        <v>Walvis Bay</v>
      </c>
      <c r="C44" s="310" t="str">
        <f>MASTERLIST!C45</f>
        <v>Terence</v>
      </c>
      <c r="D44" s="310" t="str">
        <f>MASTERLIST!D45</f>
        <v>Clark</v>
      </c>
      <c r="E44" s="311" t="str">
        <f>MASTERLIST!E45</f>
        <v>Men Grand Masters</v>
      </c>
      <c r="F44" s="361" t="str">
        <f>MASTERLIST!L45</f>
        <v>Nam</v>
      </c>
      <c r="G44" s="195"/>
      <c r="H44" s="200"/>
      <c r="I44" s="193"/>
      <c r="J44" s="202"/>
      <c r="K44" s="152">
        <f t="shared" si="10"/>
        <v>3</v>
      </c>
      <c r="L44" s="153">
        <f t="shared" si="11"/>
        <v>7</v>
      </c>
      <c r="M44" s="153">
        <f t="shared" si="12"/>
        <v>10</v>
      </c>
      <c r="N44" s="279">
        <f t="shared" si="13"/>
        <v>131.80000000000001</v>
      </c>
      <c r="O44" s="280">
        <f t="shared" si="14"/>
        <v>63.14</v>
      </c>
      <c r="P44" s="154">
        <f t="shared" si="15"/>
        <v>13.180000000000001</v>
      </c>
      <c r="Q44" s="153">
        <f t="shared" si="16"/>
        <v>1909</v>
      </c>
      <c r="R44" s="281">
        <f t="shared" si="17"/>
        <v>721.1</v>
      </c>
      <c r="S44" s="282">
        <v>0</v>
      </c>
      <c r="T44" s="283">
        <v>6</v>
      </c>
      <c r="U44" s="156">
        <v>119</v>
      </c>
      <c r="V44" s="284">
        <v>898</v>
      </c>
      <c r="W44" s="285">
        <v>1</v>
      </c>
      <c r="X44" s="205">
        <v>1</v>
      </c>
      <c r="Y44" s="157">
        <v>10.8</v>
      </c>
      <c r="Z44" s="286">
        <v>699</v>
      </c>
      <c r="AA44" s="204">
        <v>2</v>
      </c>
      <c r="AB44" s="204">
        <v>0</v>
      </c>
      <c r="AC44" s="155">
        <v>2</v>
      </c>
      <c r="AD44" s="287">
        <v>312</v>
      </c>
      <c r="AE44" s="340">
        <f>_xlfn.XLOOKUP(A44,'2026-NAT-01'!B:B,'2026-NAT-01'!F:F,0,0)+_xlfn.XLOOKUP(A44,'2026-NAT-01'!B:B,'2026-NAT-01'!G:G,0,0)</f>
        <v>0</v>
      </c>
      <c r="AF44" s="341">
        <f>_xlfn.XLOOKUP(A44,'2026-NAT-01'!B:B,'2026-NAT-01'!H:H,0,0)</f>
        <v>0</v>
      </c>
      <c r="AG44" s="340">
        <f>_xlfn.XLOOKUP(A44,'2026-NAT-02'!B:B,'2026-NAT-02'!F:F,0,0)+_xlfn.XLOOKUP(A44,'2026-NAT-02'!B:B,'2026-NAT-02'!G:G,0,0)</f>
        <v>0</v>
      </c>
      <c r="AH44" s="341">
        <f>_xlfn.XLOOKUP(A44,'2026-NAT-02'!B:B,'2026-NAT-02'!H:H,0,0)</f>
        <v>0</v>
      </c>
      <c r="AI44" s="457">
        <f t="shared" si="8"/>
        <v>10</v>
      </c>
      <c r="AJ44" s="458">
        <f t="shared" si="9"/>
        <v>63.14</v>
      </c>
    </row>
    <row r="45" spans="1:36" ht="15.45" customHeight="1" x14ac:dyDescent="0.25">
      <c r="A45" s="344" t="str">
        <f>MASTERLIST!A112</f>
        <v>N0108</v>
      </c>
      <c r="B45" s="68" t="str">
        <f>MASTERLIST!B112</f>
        <v>Welwitschia</v>
      </c>
      <c r="C45" s="68" t="str">
        <f>MASTERLIST!C112</f>
        <v>Dian</v>
      </c>
      <c r="D45" s="68" t="str">
        <f>MASTERLIST!D112</f>
        <v>Neethling</v>
      </c>
      <c r="E45" s="345" t="str">
        <f>MASTERLIST!E112</f>
        <v>Men Senior</v>
      </c>
      <c r="F45" s="362" t="str">
        <f>MASTERLIST!L112</f>
        <v>Nam</v>
      </c>
      <c r="G45" s="195" t="s">
        <v>2176</v>
      </c>
      <c r="H45" s="200" t="s">
        <v>2176</v>
      </c>
      <c r="I45" s="193"/>
      <c r="J45" s="202"/>
      <c r="K45" s="152">
        <f t="shared" si="10"/>
        <v>0</v>
      </c>
      <c r="L45" s="153">
        <f t="shared" si="11"/>
        <v>14</v>
      </c>
      <c r="M45" s="153">
        <f t="shared" si="12"/>
        <v>14</v>
      </c>
      <c r="N45" s="154">
        <f t="shared" si="13"/>
        <v>170.4</v>
      </c>
      <c r="O45" s="429">
        <f t="shared" si="14"/>
        <v>63.62</v>
      </c>
      <c r="P45" s="154">
        <f t="shared" si="15"/>
        <v>12.171428571428573</v>
      </c>
      <c r="Q45" s="153">
        <f t="shared" si="16"/>
        <v>1368</v>
      </c>
      <c r="R45" s="281">
        <f t="shared" si="17"/>
        <v>558.20000000000005</v>
      </c>
      <c r="S45" s="282">
        <v>0</v>
      </c>
      <c r="T45" s="283">
        <v>6</v>
      </c>
      <c r="U45" s="156">
        <v>62.5</v>
      </c>
      <c r="V45" s="284">
        <v>749</v>
      </c>
      <c r="W45" s="285">
        <v>0</v>
      </c>
      <c r="X45" s="205">
        <v>8</v>
      </c>
      <c r="Y45" s="157">
        <v>107.9</v>
      </c>
      <c r="Z45" s="286">
        <v>599</v>
      </c>
      <c r="AA45" s="204">
        <v>0</v>
      </c>
      <c r="AB45" s="204">
        <v>0</v>
      </c>
      <c r="AC45" s="155">
        <v>0</v>
      </c>
      <c r="AD45" s="287">
        <v>20</v>
      </c>
      <c r="AE45" s="340">
        <f>_xlfn.XLOOKUP(A45,'2026-NAT-01'!B:B,'2026-NAT-01'!F:F,0,0)+_xlfn.XLOOKUP(A45,'2026-NAT-01'!B:B,'2026-NAT-01'!G:G,0,0)</f>
        <v>5</v>
      </c>
      <c r="AF45" s="341">
        <f>_xlfn.XLOOKUP(A45,'2026-NAT-01'!B:B,'2026-NAT-01'!H:H,0,0)</f>
        <v>60.1</v>
      </c>
      <c r="AG45" s="340">
        <f>_xlfn.XLOOKUP(A45,'2026-NAT-02'!B:B,'2026-NAT-02'!F:F,0,0)+_xlfn.XLOOKUP(A45,'2026-NAT-02'!B:B,'2026-NAT-02'!G:G,0,0)</f>
        <v>5</v>
      </c>
      <c r="AH45" s="341">
        <f>_xlfn.XLOOKUP(A45,'2026-NAT-02'!B:B,'2026-NAT-02'!H:H,0,0)</f>
        <v>64.900000000000006</v>
      </c>
      <c r="AI45" s="340">
        <f t="shared" si="8"/>
        <v>24</v>
      </c>
      <c r="AJ45" s="341">
        <f t="shared" si="9"/>
        <v>188.62</v>
      </c>
    </row>
    <row r="46" spans="1:36" ht="15.6" hidden="1" x14ac:dyDescent="0.25">
      <c r="A46" s="297" t="str">
        <f>MASTERLIST!A47</f>
        <v>N0043</v>
      </c>
      <c r="B46" s="310" t="str">
        <f>MASTERLIST!B47</f>
        <v>xWelwitschia</v>
      </c>
      <c r="C46" s="310" t="str">
        <f>MASTERLIST!C47</f>
        <v>Cecil</v>
      </c>
      <c r="D46" s="310" t="str">
        <f>MASTERLIST!D47</f>
        <v>Laubscher</v>
      </c>
      <c r="E46" s="311" t="str">
        <f>MASTERLIST!E47</f>
        <v>Ladies Master</v>
      </c>
      <c r="F46" s="361" t="str">
        <f>MASTERLIST!L47</f>
        <v>Nam</v>
      </c>
      <c r="G46" s="195"/>
      <c r="H46" s="200"/>
      <c r="I46" s="193"/>
      <c r="J46" s="202"/>
      <c r="K46" s="152">
        <f t="shared" si="10"/>
        <v>0</v>
      </c>
      <c r="L46" s="153">
        <f t="shared" si="11"/>
        <v>0</v>
      </c>
      <c r="M46" s="153">
        <f t="shared" si="12"/>
        <v>0</v>
      </c>
      <c r="N46" s="279">
        <f t="shared" si="13"/>
        <v>0</v>
      </c>
      <c r="O46" s="280">
        <f t="shared" si="14"/>
        <v>0</v>
      </c>
      <c r="P46" s="154" t="e">
        <f t="shared" si="15"/>
        <v>#DIV/0!</v>
      </c>
      <c r="Q46" s="153">
        <f t="shared" si="16"/>
        <v>0</v>
      </c>
      <c r="R46" s="281">
        <f t="shared" si="17"/>
        <v>0</v>
      </c>
      <c r="S46" s="282">
        <v>0</v>
      </c>
      <c r="T46" s="283">
        <v>0</v>
      </c>
      <c r="U46" s="156">
        <v>0</v>
      </c>
      <c r="V46" s="284">
        <v>0</v>
      </c>
      <c r="W46" s="285">
        <v>0</v>
      </c>
      <c r="X46" s="205">
        <v>0</v>
      </c>
      <c r="Y46" s="157">
        <v>0</v>
      </c>
      <c r="Z46" s="286">
        <v>0</v>
      </c>
      <c r="AA46" s="204">
        <v>0</v>
      </c>
      <c r="AB46" s="204">
        <v>0</v>
      </c>
      <c r="AC46" s="155">
        <v>0</v>
      </c>
      <c r="AD46" s="287">
        <v>0</v>
      </c>
      <c r="AE46" s="340">
        <f>_xlfn.XLOOKUP(A46,'2026-NAT-01'!B:B,'2026-NAT-01'!F:F,0,0)+_xlfn.XLOOKUP(A46,'2026-NAT-01'!B:B,'2026-NAT-01'!G:G,0,0)</f>
        <v>0</v>
      </c>
      <c r="AF46" s="341">
        <f>_xlfn.XLOOKUP(A46,'2026-NAT-01'!B:B,'2026-NAT-01'!H:H,0,0)</f>
        <v>0</v>
      </c>
      <c r="AG46" s="340">
        <f>_xlfn.XLOOKUP(A46,'2026-NAT-02'!B:B,'2026-NAT-02'!F:F,0,0)+_xlfn.XLOOKUP(A46,'2026-NAT-02'!B:B,'2026-NAT-02'!G:G,0,0)</f>
        <v>0</v>
      </c>
      <c r="AH46" s="341">
        <f>_xlfn.XLOOKUP(A46,'2026-NAT-02'!B:B,'2026-NAT-02'!H:H,0,0)</f>
        <v>0</v>
      </c>
      <c r="AI46" s="457">
        <f t="shared" si="8"/>
        <v>0</v>
      </c>
      <c r="AJ46" s="458">
        <f t="shared" si="9"/>
        <v>0</v>
      </c>
    </row>
    <row r="47" spans="1:36" ht="15.45" customHeight="1" x14ac:dyDescent="0.25">
      <c r="A47" s="344" t="str">
        <f>MASTERLIST!A149</f>
        <v>N0145</v>
      </c>
      <c r="B47" s="68" t="str">
        <f>MASTERLIST!B149</f>
        <v>Atlantic Angling Club</v>
      </c>
      <c r="C47" s="68" t="str">
        <f>MASTERLIST!C149</f>
        <v>Hennie</v>
      </c>
      <c r="D47" s="68" t="str">
        <f>MASTERLIST!D149</f>
        <v>Roets</v>
      </c>
      <c r="E47" s="345" t="str">
        <f>MASTERLIST!E149</f>
        <v>Men Veteran</v>
      </c>
      <c r="F47" s="362" t="str">
        <f>MASTERLIST!L149</f>
        <v>Nam</v>
      </c>
      <c r="G47" s="195" t="s">
        <v>2176</v>
      </c>
      <c r="H47" s="200" t="s">
        <v>2176</v>
      </c>
      <c r="I47" s="193"/>
      <c r="J47" s="202" t="s">
        <v>2176</v>
      </c>
      <c r="K47" s="152">
        <f t="shared" si="10"/>
        <v>1</v>
      </c>
      <c r="L47" s="153">
        <f t="shared" si="11"/>
        <v>4</v>
      </c>
      <c r="M47" s="153">
        <f t="shared" si="12"/>
        <v>5</v>
      </c>
      <c r="N47" s="154">
        <f t="shared" si="13"/>
        <v>42.6</v>
      </c>
      <c r="O47" s="429">
        <f t="shared" si="14"/>
        <v>21.220000000000002</v>
      </c>
      <c r="P47" s="154">
        <f t="shared" si="15"/>
        <v>8.52</v>
      </c>
      <c r="Q47" s="153">
        <f t="shared" si="16"/>
        <v>970</v>
      </c>
      <c r="R47" s="281">
        <f t="shared" si="17"/>
        <v>437.4</v>
      </c>
      <c r="S47" s="282">
        <v>0</v>
      </c>
      <c r="T47" s="283">
        <v>4</v>
      </c>
      <c r="U47" s="156">
        <v>42.2</v>
      </c>
      <c r="V47" s="284">
        <v>732</v>
      </c>
      <c r="W47" s="285">
        <v>1</v>
      </c>
      <c r="X47" s="205">
        <v>0</v>
      </c>
      <c r="Y47" s="157">
        <v>0.4</v>
      </c>
      <c r="Z47" s="286">
        <v>238</v>
      </c>
      <c r="AA47" s="204">
        <v>0</v>
      </c>
      <c r="AB47" s="204">
        <v>0</v>
      </c>
      <c r="AC47" s="155">
        <v>0</v>
      </c>
      <c r="AD47" s="287">
        <v>0</v>
      </c>
      <c r="AE47" s="340">
        <f>_xlfn.XLOOKUP(A47,'2026-NAT-01'!B:B,'2026-NAT-01'!F:F,0,0)+_xlfn.XLOOKUP(A47,'2026-NAT-01'!B:B,'2026-NAT-01'!G:G,0,0)</f>
        <v>13</v>
      </c>
      <c r="AF47" s="341">
        <f>_xlfn.XLOOKUP(A47,'2026-NAT-01'!B:B,'2026-NAT-01'!H:H,0,0)</f>
        <v>87.7</v>
      </c>
      <c r="AG47" s="340">
        <f>_xlfn.XLOOKUP(A47,'2026-NAT-02'!B:B,'2026-NAT-02'!F:F,0,0)+_xlfn.XLOOKUP(A47,'2026-NAT-02'!B:B,'2026-NAT-02'!G:G,0,0)</f>
        <v>12</v>
      </c>
      <c r="AH47" s="341">
        <f>_xlfn.XLOOKUP(A47,'2026-NAT-02'!B:B,'2026-NAT-02'!H:H,0,0)</f>
        <v>77.599999999999994</v>
      </c>
      <c r="AI47" s="340">
        <f t="shared" si="8"/>
        <v>30</v>
      </c>
      <c r="AJ47" s="341">
        <f t="shared" si="9"/>
        <v>186.51999999999998</v>
      </c>
    </row>
    <row r="48" spans="1:36" ht="15.45" hidden="1" customHeight="1" x14ac:dyDescent="0.25">
      <c r="A48" s="344" t="str">
        <f>MASTERLIST!A49</f>
        <v>N0045</v>
      </c>
      <c r="B48" s="68" t="str">
        <f>MASTERLIST!B49</f>
        <v>Seagull Angling Club</v>
      </c>
      <c r="C48" s="68" t="str">
        <f>MASTERLIST!C49</f>
        <v>Chrisjan</v>
      </c>
      <c r="D48" s="68" t="str">
        <f>MASTERLIST!D49</f>
        <v>Potgieter</v>
      </c>
      <c r="E48" s="345" t="str">
        <f>MASTERLIST!E49</f>
        <v>Men Veteran</v>
      </c>
      <c r="F48" s="362" t="str">
        <f>MASTERLIST!L49</f>
        <v>Nam</v>
      </c>
      <c r="G48" s="195" t="s">
        <v>2176</v>
      </c>
      <c r="H48" s="200"/>
      <c r="I48" s="193"/>
      <c r="J48" s="202"/>
      <c r="K48" s="152">
        <f t="shared" si="10"/>
        <v>0</v>
      </c>
      <c r="L48" s="153">
        <f t="shared" si="11"/>
        <v>20</v>
      </c>
      <c r="M48" s="153">
        <f t="shared" si="12"/>
        <v>20</v>
      </c>
      <c r="N48" s="154">
        <f t="shared" si="13"/>
        <v>204.2</v>
      </c>
      <c r="O48" s="429">
        <f t="shared" si="14"/>
        <v>60.070000000000007</v>
      </c>
      <c r="P48" s="154">
        <f t="shared" si="15"/>
        <v>10.209999999999999</v>
      </c>
      <c r="Q48" s="153">
        <f t="shared" si="16"/>
        <v>2323</v>
      </c>
      <c r="R48" s="281">
        <f t="shared" si="17"/>
        <v>756.2</v>
      </c>
      <c r="S48" s="282">
        <v>0</v>
      </c>
      <c r="T48" s="283">
        <v>5</v>
      </c>
      <c r="U48" s="156">
        <v>32.200000000000003</v>
      </c>
      <c r="V48" s="284">
        <v>718</v>
      </c>
      <c r="W48" s="285">
        <v>0</v>
      </c>
      <c r="X48" s="205">
        <v>8</v>
      </c>
      <c r="Y48" s="157">
        <v>95.699999999999989</v>
      </c>
      <c r="Z48" s="286">
        <v>762</v>
      </c>
      <c r="AA48" s="204">
        <v>0</v>
      </c>
      <c r="AB48" s="204">
        <v>7</v>
      </c>
      <c r="AC48" s="155">
        <v>76.300000000000011</v>
      </c>
      <c r="AD48" s="287">
        <v>843</v>
      </c>
      <c r="AE48" s="340">
        <f>_xlfn.XLOOKUP(A48,'2026-NAT-01'!B:B,'2026-NAT-01'!F:F,0,0)+_xlfn.XLOOKUP(A48,'2026-NAT-01'!B:B,'2026-NAT-01'!G:G,0,0)</f>
        <v>1</v>
      </c>
      <c r="AF48" s="341">
        <f>_xlfn.XLOOKUP(A48,'2026-NAT-01'!B:B,'2026-NAT-01'!H:H,0,0)</f>
        <v>3</v>
      </c>
      <c r="AG48" s="340">
        <f>_xlfn.XLOOKUP(A48,'2026-NAT-02'!B:B,'2026-NAT-02'!F:F,0,0)+_xlfn.XLOOKUP(A48,'2026-NAT-02'!B:B,'2026-NAT-02'!G:G,0,0)</f>
        <v>5</v>
      </c>
      <c r="AH48" s="341">
        <f>_xlfn.XLOOKUP(A48,'2026-NAT-02'!B:B,'2026-NAT-02'!H:H,0,0)</f>
        <v>55.6</v>
      </c>
      <c r="AI48" s="340">
        <f t="shared" si="8"/>
        <v>26</v>
      </c>
      <c r="AJ48" s="341">
        <f t="shared" si="9"/>
        <v>118.67000000000002</v>
      </c>
    </row>
    <row r="49" spans="1:36" ht="15.45" hidden="1" customHeight="1" x14ac:dyDescent="0.25">
      <c r="A49" s="297" t="str">
        <f>MASTERLIST!A50</f>
        <v>N0046</v>
      </c>
      <c r="B49" s="310" t="str">
        <f>MASTERLIST!B50</f>
        <v>xPenguin</v>
      </c>
      <c r="C49" s="310" t="str">
        <f>MASTERLIST!C50</f>
        <v>Marius</v>
      </c>
      <c r="D49" s="310" t="str">
        <f>MASTERLIST!D50</f>
        <v>Kruger</v>
      </c>
      <c r="E49" s="311" t="str">
        <f>MASTERLIST!E50</f>
        <v>Men Master</v>
      </c>
      <c r="F49" s="361" t="str">
        <f>MASTERLIST!L50</f>
        <v>Nam</v>
      </c>
      <c r="G49" s="195"/>
      <c r="H49" s="200"/>
      <c r="I49" s="193"/>
      <c r="J49" s="202"/>
      <c r="K49" s="152">
        <f t="shared" si="10"/>
        <v>0</v>
      </c>
      <c r="L49" s="153">
        <f t="shared" si="11"/>
        <v>0</v>
      </c>
      <c r="M49" s="153">
        <f t="shared" si="12"/>
        <v>0</v>
      </c>
      <c r="N49" s="279">
        <f t="shared" si="13"/>
        <v>0</v>
      </c>
      <c r="O49" s="280">
        <f t="shared" si="14"/>
        <v>0</v>
      </c>
      <c r="P49" s="154" t="e">
        <f t="shared" si="15"/>
        <v>#DIV/0!</v>
      </c>
      <c r="Q49" s="153">
        <f t="shared" si="16"/>
        <v>20</v>
      </c>
      <c r="R49" s="281">
        <f t="shared" si="17"/>
        <v>4</v>
      </c>
      <c r="S49" s="282">
        <v>0</v>
      </c>
      <c r="T49" s="283">
        <v>0</v>
      </c>
      <c r="U49" s="156">
        <v>0</v>
      </c>
      <c r="V49" s="284">
        <v>0</v>
      </c>
      <c r="W49" s="285">
        <v>0</v>
      </c>
      <c r="X49" s="205">
        <v>0</v>
      </c>
      <c r="Y49" s="157">
        <v>0</v>
      </c>
      <c r="Z49" s="286">
        <v>0</v>
      </c>
      <c r="AA49" s="204">
        <v>0</v>
      </c>
      <c r="AB49" s="204">
        <v>0</v>
      </c>
      <c r="AC49" s="155">
        <v>0</v>
      </c>
      <c r="AD49" s="287">
        <v>20</v>
      </c>
      <c r="AE49" s="340">
        <f>_xlfn.XLOOKUP(A49,'2026-NAT-01'!B:B,'2026-NAT-01'!F:F,0,0)+_xlfn.XLOOKUP(A49,'2026-NAT-01'!B:B,'2026-NAT-01'!G:G,0,0)</f>
        <v>0</v>
      </c>
      <c r="AF49" s="341">
        <f>_xlfn.XLOOKUP(A49,'2026-NAT-01'!B:B,'2026-NAT-01'!H:H,0,0)</f>
        <v>0</v>
      </c>
      <c r="AG49" s="340">
        <f>_xlfn.XLOOKUP(A49,'2026-NAT-02'!B:B,'2026-NAT-02'!F:F,0,0)+_xlfn.XLOOKUP(A49,'2026-NAT-02'!B:B,'2026-NAT-02'!G:G,0,0)</f>
        <v>0</v>
      </c>
      <c r="AH49" s="341">
        <f>_xlfn.XLOOKUP(A49,'2026-NAT-02'!B:B,'2026-NAT-02'!H:H,0,0)</f>
        <v>0</v>
      </c>
      <c r="AI49" s="457">
        <f t="shared" si="8"/>
        <v>0</v>
      </c>
      <c r="AJ49" s="458">
        <f t="shared" si="9"/>
        <v>0</v>
      </c>
    </row>
    <row r="50" spans="1:36" ht="15.6" hidden="1" x14ac:dyDescent="0.25">
      <c r="A50" s="297" t="str">
        <f>MASTERLIST!A51</f>
        <v>N0047</v>
      </c>
      <c r="B50" s="310" t="str">
        <f>MASTERLIST!B51</f>
        <v>Seagull Angling Club</v>
      </c>
      <c r="C50" s="310" t="str">
        <f>MASTERLIST!C51</f>
        <v>Christiane</v>
      </c>
      <c r="D50" s="310" t="str">
        <f>MASTERLIST!D51</f>
        <v>Smith</v>
      </c>
      <c r="E50" s="311" t="str">
        <f>MASTERLIST!E51</f>
        <v>Ladies Master</v>
      </c>
      <c r="F50" s="361" t="str">
        <f>MASTERLIST!L51</f>
        <v>Nam</v>
      </c>
      <c r="G50" s="195"/>
      <c r="H50" s="200"/>
      <c r="I50" s="193"/>
      <c r="J50" s="202"/>
      <c r="K50" s="152">
        <f t="shared" si="10"/>
        <v>0</v>
      </c>
      <c r="L50" s="153">
        <f t="shared" si="11"/>
        <v>0</v>
      </c>
      <c r="M50" s="153">
        <f t="shared" si="12"/>
        <v>0</v>
      </c>
      <c r="N50" s="279">
        <f t="shared" si="13"/>
        <v>0</v>
      </c>
      <c r="O50" s="280">
        <f t="shared" si="14"/>
        <v>0</v>
      </c>
      <c r="P50" s="154" t="e">
        <f t="shared" si="15"/>
        <v>#DIV/0!</v>
      </c>
      <c r="Q50" s="153">
        <f t="shared" si="16"/>
        <v>0</v>
      </c>
      <c r="R50" s="281">
        <f t="shared" si="17"/>
        <v>0</v>
      </c>
      <c r="S50" s="282">
        <v>0</v>
      </c>
      <c r="T50" s="283">
        <v>0</v>
      </c>
      <c r="U50" s="156">
        <v>0</v>
      </c>
      <c r="V50" s="284">
        <v>0</v>
      </c>
      <c r="W50" s="285">
        <v>0</v>
      </c>
      <c r="X50" s="205">
        <v>0</v>
      </c>
      <c r="Y50" s="157">
        <v>0</v>
      </c>
      <c r="Z50" s="286">
        <v>0</v>
      </c>
      <c r="AA50" s="204">
        <v>0</v>
      </c>
      <c r="AB50" s="204">
        <v>0</v>
      </c>
      <c r="AC50" s="155">
        <v>0</v>
      </c>
      <c r="AD50" s="287">
        <v>0</v>
      </c>
      <c r="AE50" s="340">
        <f>_xlfn.XLOOKUP(A50,'2026-NAT-01'!B:B,'2026-NAT-01'!F:F,0,0)+_xlfn.XLOOKUP(A50,'2026-NAT-01'!B:B,'2026-NAT-01'!G:G,0,0)</f>
        <v>0</v>
      </c>
      <c r="AF50" s="341">
        <f>_xlfn.XLOOKUP(A50,'2026-NAT-01'!B:B,'2026-NAT-01'!H:H,0,0)</f>
        <v>0</v>
      </c>
      <c r="AG50" s="340">
        <f>_xlfn.XLOOKUP(A50,'2026-NAT-02'!B:B,'2026-NAT-02'!F:F,0,0)+_xlfn.XLOOKUP(A50,'2026-NAT-02'!B:B,'2026-NAT-02'!G:G,0,0)</f>
        <v>0</v>
      </c>
      <c r="AH50" s="341">
        <f>_xlfn.XLOOKUP(A50,'2026-NAT-02'!B:B,'2026-NAT-02'!H:H,0,0)</f>
        <v>0</v>
      </c>
      <c r="AI50" s="457">
        <f t="shared" si="8"/>
        <v>0</v>
      </c>
      <c r="AJ50" s="458">
        <f t="shared" si="9"/>
        <v>0</v>
      </c>
    </row>
    <row r="51" spans="1:36" ht="15.6" hidden="1" x14ac:dyDescent="0.25">
      <c r="A51" s="297" t="str">
        <f>MASTERLIST!A52</f>
        <v>N0048</v>
      </c>
      <c r="B51" s="310" t="str">
        <f>MASTERLIST!B52</f>
        <v>xPenguin</v>
      </c>
      <c r="C51" s="310" t="str">
        <f>MASTERLIST!C52</f>
        <v>Morne</v>
      </c>
      <c r="D51" s="310" t="str">
        <f>MASTERLIST!D52</f>
        <v>Burger</v>
      </c>
      <c r="E51" s="311" t="str">
        <f>MASTERLIST!E52</f>
        <v>Men Master</v>
      </c>
      <c r="F51" s="361" t="str">
        <f>MASTERLIST!L52</f>
        <v>Nam</v>
      </c>
      <c r="G51" s="195"/>
      <c r="H51" s="200"/>
      <c r="I51" s="193"/>
      <c r="J51" s="202"/>
      <c r="K51" s="152">
        <f t="shared" si="10"/>
        <v>0</v>
      </c>
      <c r="L51" s="153">
        <f t="shared" si="11"/>
        <v>0</v>
      </c>
      <c r="M51" s="153">
        <f t="shared" si="12"/>
        <v>0</v>
      </c>
      <c r="N51" s="279">
        <f t="shared" si="13"/>
        <v>0</v>
      </c>
      <c r="O51" s="280">
        <f t="shared" si="14"/>
        <v>0</v>
      </c>
      <c r="P51" s="154" t="e">
        <f t="shared" si="15"/>
        <v>#DIV/0!</v>
      </c>
      <c r="Q51" s="153">
        <f t="shared" si="16"/>
        <v>0</v>
      </c>
      <c r="R51" s="281">
        <f t="shared" si="17"/>
        <v>0</v>
      </c>
      <c r="S51" s="282">
        <v>0</v>
      </c>
      <c r="T51" s="283">
        <v>0</v>
      </c>
      <c r="U51" s="156">
        <v>0</v>
      </c>
      <c r="V51" s="284">
        <v>0</v>
      </c>
      <c r="W51" s="285">
        <v>0</v>
      </c>
      <c r="X51" s="205">
        <v>0</v>
      </c>
      <c r="Y51" s="157">
        <v>0</v>
      </c>
      <c r="Z51" s="286">
        <v>0</v>
      </c>
      <c r="AA51" s="204">
        <v>0</v>
      </c>
      <c r="AB51" s="204">
        <v>0</v>
      </c>
      <c r="AC51" s="155">
        <v>0</v>
      </c>
      <c r="AD51" s="287">
        <v>0</v>
      </c>
      <c r="AE51" s="340">
        <f>_xlfn.XLOOKUP(A51,'2026-NAT-01'!B:B,'2026-NAT-01'!F:F,0,0)+_xlfn.XLOOKUP(A51,'2026-NAT-01'!B:B,'2026-NAT-01'!G:G,0,0)</f>
        <v>0</v>
      </c>
      <c r="AF51" s="341">
        <f>_xlfn.XLOOKUP(A51,'2026-NAT-01'!B:B,'2026-NAT-01'!H:H,0,0)</f>
        <v>0</v>
      </c>
      <c r="AG51" s="340">
        <f>_xlfn.XLOOKUP(A51,'2026-NAT-02'!B:B,'2026-NAT-02'!F:F,0,0)+_xlfn.XLOOKUP(A51,'2026-NAT-02'!B:B,'2026-NAT-02'!G:G,0,0)</f>
        <v>0</v>
      </c>
      <c r="AH51" s="341">
        <f>_xlfn.XLOOKUP(A51,'2026-NAT-02'!B:B,'2026-NAT-02'!H:H,0,0)</f>
        <v>0</v>
      </c>
      <c r="AI51" s="457">
        <f t="shared" si="8"/>
        <v>0</v>
      </c>
      <c r="AJ51" s="458">
        <f t="shared" si="9"/>
        <v>0</v>
      </c>
    </row>
    <row r="52" spans="1:36" ht="15.6" hidden="1" x14ac:dyDescent="0.25">
      <c r="A52" s="297" t="str">
        <f>MASTERLIST!A53</f>
        <v>N0049</v>
      </c>
      <c r="B52" s="310" t="str">
        <f>MASTERLIST!B53</f>
        <v>Benguella</v>
      </c>
      <c r="C52" s="310" t="str">
        <f>MASTERLIST!C53</f>
        <v>Omar</v>
      </c>
      <c r="D52" s="310" t="str">
        <f>MASTERLIST!D53</f>
        <v>McNab</v>
      </c>
      <c r="E52" s="311" t="str">
        <f>MASTERLIST!E53</f>
        <v>Men Senior</v>
      </c>
      <c r="F52" s="361" t="str">
        <f>MASTERLIST!L53</f>
        <v>Nam</v>
      </c>
      <c r="G52" s="195"/>
      <c r="H52" s="200"/>
      <c r="I52" s="193"/>
      <c r="J52" s="202"/>
      <c r="K52" s="152">
        <f t="shared" si="10"/>
        <v>1</v>
      </c>
      <c r="L52" s="153">
        <f t="shared" si="11"/>
        <v>0</v>
      </c>
      <c r="M52" s="153">
        <f t="shared" si="12"/>
        <v>1</v>
      </c>
      <c r="N52" s="279">
        <f t="shared" si="13"/>
        <v>2.5</v>
      </c>
      <c r="O52" s="280">
        <f t="shared" si="14"/>
        <v>1.25</v>
      </c>
      <c r="P52" s="154">
        <f t="shared" si="15"/>
        <v>2.5</v>
      </c>
      <c r="Q52" s="153">
        <f t="shared" si="16"/>
        <v>235</v>
      </c>
      <c r="R52" s="281">
        <f t="shared" si="17"/>
        <v>117.5</v>
      </c>
      <c r="S52" s="282">
        <v>1</v>
      </c>
      <c r="T52" s="283">
        <v>0</v>
      </c>
      <c r="U52" s="156">
        <v>2.5</v>
      </c>
      <c r="V52" s="284">
        <v>235</v>
      </c>
      <c r="W52" s="285">
        <v>0</v>
      </c>
      <c r="X52" s="205">
        <v>0</v>
      </c>
      <c r="Y52" s="157">
        <v>0</v>
      </c>
      <c r="Z52" s="286">
        <v>0</v>
      </c>
      <c r="AA52" s="204">
        <v>0</v>
      </c>
      <c r="AB52" s="204">
        <v>0</v>
      </c>
      <c r="AC52" s="155">
        <v>0</v>
      </c>
      <c r="AD52" s="287">
        <v>0</v>
      </c>
      <c r="AE52" s="340">
        <f>_xlfn.XLOOKUP(A52,'2026-NAT-01'!B:B,'2026-NAT-01'!F:F,0,0)+_xlfn.XLOOKUP(A52,'2026-NAT-01'!B:B,'2026-NAT-01'!G:G,0,0)</f>
        <v>0</v>
      </c>
      <c r="AF52" s="341">
        <f>_xlfn.XLOOKUP(A52,'2026-NAT-01'!B:B,'2026-NAT-01'!H:H,0,0)</f>
        <v>0</v>
      </c>
      <c r="AG52" s="340">
        <f>_xlfn.XLOOKUP(A52,'2026-NAT-02'!B:B,'2026-NAT-02'!F:F,0,0)+_xlfn.XLOOKUP(A52,'2026-NAT-02'!B:B,'2026-NAT-02'!G:G,0,0)</f>
        <v>0</v>
      </c>
      <c r="AH52" s="341">
        <f>_xlfn.XLOOKUP(A52,'2026-NAT-02'!B:B,'2026-NAT-02'!H:H,0,0)</f>
        <v>0</v>
      </c>
      <c r="AI52" s="457">
        <f t="shared" si="8"/>
        <v>1</v>
      </c>
      <c r="AJ52" s="458">
        <f t="shared" si="9"/>
        <v>1.25</v>
      </c>
    </row>
    <row r="53" spans="1:36" ht="15.6" x14ac:dyDescent="0.25">
      <c r="A53" s="344" t="str">
        <f>MASTERLIST!A287</f>
        <v>N0283</v>
      </c>
      <c r="B53" s="68" t="str">
        <f>MASTERLIST!B287</f>
        <v>Penguin</v>
      </c>
      <c r="C53" s="68" t="str">
        <f>MASTERLIST!C287</f>
        <v>Kevin</v>
      </c>
      <c r="D53" s="68" t="str">
        <f>MASTERLIST!D287</f>
        <v>Page</v>
      </c>
      <c r="E53" s="345" t="str">
        <f>MASTERLIST!E287</f>
        <v>Men Senior</v>
      </c>
      <c r="F53" s="362" t="str">
        <f>MASTERLIST!L287</f>
        <v>Nam</v>
      </c>
      <c r="G53" s="195" t="s">
        <v>2176</v>
      </c>
      <c r="H53" s="200" t="s">
        <v>2176</v>
      </c>
      <c r="I53" s="193"/>
      <c r="J53" s="202"/>
      <c r="K53" s="152">
        <f t="shared" si="10"/>
        <v>4</v>
      </c>
      <c r="L53" s="153">
        <f t="shared" si="11"/>
        <v>24</v>
      </c>
      <c r="M53" s="153">
        <f t="shared" si="12"/>
        <v>28</v>
      </c>
      <c r="N53" s="154">
        <f t="shared" si="13"/>
        <v>250.70000000000005</v>
      </c>
      <c r="O53" s="429">
        <f t="shared" si="14"/>
        <v>84.88000000000001</v>
      </c>
      <c r="P53" s="154">
        <f t="shared" si="15"/>
        <v>8.953571428571431</v>
      </c>
      <c r="Q53" s="153">
        <f t="shared" si="16"/>
        <v>2340</v>
      </c>
      <c r="R53" s="281">
        <f t="shared" si="17"/>
        <v>798.8</v>
      </c>
      <c r="S53" s="282">
        <v>2</v>
      </c>
      <c r="T53" s="283">
        <v>7</v>
      </c>
      <c r="U53" s="156">
        <v>56.9</v>
      </c>
      <c r="V53" s="284">
        <v>750</v>
      </c>
      <c r="W53" s="285">
        <v>2</v>
      </c>
      <c r="X53" s="205">
        <v>15</v>
      </c>
      <c r="Y53" s="157">
        <v>176.70000000000005</v>
      </c>
      <c r="Z53" s="286">
        <v>1058</v>
      </c>
      <c r="AA53" s="204">
        <v>0</v>
      </c>
      <c r="AB53" s="204">
        <v>2</v>
      </c>
      <c r="AC53" s="155">
        <v>17.100000000000001</v>
      </c>
      <c r="AD53" s="287">
        <v>532</v>
      </c>
      <c r="AE53" s="340">
        <f>_xlfn.XLOOKUP(A53,'2026-NAT-01'!B:B,'2026-NAT-01'!F:F,0,0)+_xlfn.XLOOKUP(A53,'2026-NAT-01'!B:B,'2026-NAT-01'!G:G,0,0)</f>
        <v>4</v>
      </c>
      <c r="AF53" s="341">
        <f>_xlfn.XLOOKUP(A53,'2026-NAT-01'!B:B,'2026-NAT-01'!H:H,0,0)</f>
        <v>21.599999999999998</v>
      </c>
      <c r="AG53" s="340">
        <f>_xlfn.XLOOKUP(A53,'2026-NAT-02'!B:B,'2026-NAT-02'!F:F,0,0)+_xlfn.XLOOKUP(A53,'2026-NAT-02'!B:B,'2026-NAT-02'!G:G,0,0)</f>
        <v>7</v>
      </c>
      <c r="AH53" s="341">
        <f>_xlfn.XLOOKUP(A53,'2026-NAT-02'!B:B,'2026-NAT-02'!H:H,0,0)</f>
        <v>75.699999999999989</v>
      </c>
      <c r="AI53" s="340">
        <f t="shared" si="8"/>
        <v>39</v>
      </c>
      <c r="AJ53" s="341">
        <f t="shared" si="9"/>
        <v>182.18</v>
      </c>
    </row>
    <row r="54" spans="1:36" ht="15.6" x14ac:dyDescent="0.25">
      <c r="A54" s="344" t="str">
        <f>MASTERLIST!A299</f>
        <v>N0295</v>
      </c>
      <c r="B54" s="68" t="str">
        <f>MASTERLIST!B299</f>
        <v>Welwitschia</v>
      </c>
      <c r="C54" s="68" t="str">
        <f>MASTERLIST!C299</f>
        <v>Bradd</v>
      </c>
      <c r="D54" s="68" t="str">
        <f>MASTERLIST!D299</f>
        <v>Biller</v>
      </c>
      <c r="E54" s="345" t="str">
        <f>MASTERLIST!E299</f>
        <v>Men Senior</v>
      </c>
      <c r="F54" s="362" t="str">
        <f>MASTERLIST!L299</f>
        <v>Nam</v>
      </c>
      <c r="G54" s="195" t="s">
        <v>2176</v>
      </c>
      <c r="H54" s="200" t="s">
        <v>2176</v>
      </c>
      <c r="I54" s="193"/>
      <c r="J54" s="202"/>
      <c r="K54" s="152">
        <f t="shared" si="10"/>
        <v>1</v>
      </c>
      <c r="L54" s="153">
        <f t="shared" si="11"/>
        <v>12</v>
      </c>
      <c r="M54" s="153">
        <f t="shared" si="12"/>
        <v>13</v>
      </c>
      <c r="N54" s="154">
        <f t="shared" si="13"/>
        <v>198.89999999999998</v>
      </c>
      <c r="O54" s="429">
        <f t="shared" si="14"/>
        <v>82.27</v>
      </c>
      <c r="P54" s="154">
        <f t="shared" si="15"/>
        <v>15.299999999999999</v>
      </c>
      <c r="Q54" s="153">
        <f t="shared" si="16"/>
        <v>1953</v>
      </c>
      <c r="R54" s="281">
        <f t="shared" si="17"/>
        <v>673.40000000000009</v>
      </c>
      <c r="S54" s="282">
        <v>0</v>
      </c>
      <c r="T54" s="283">
        <v>4</v>
      </c>
      <c r="U54" s="156">
        <v>117.3</v>
      </c>
      <c r="V54" s="284">
        <v>598</v>
      </c>
      <c r="W54" s="285">
        <v>1</v>
      </c>
      <c r="X54" s="205">
        <v>7</v>
      </c>
      <c r="Y54" s="157">
        <v>72.999999999999986</v>
      </c>
      <c r="Z54" s="286">
        <v>1034</v>
      </c>
      <c r="AA54" s="204">
        <v>0</v>
      </c>
      <c r="AB54" s="204">
        <v>1</v>
      </c>
      <c r="AC54" s="155">
        <v>8.6</v>
      </c>
      <c r="AD54" s="287">
        <v>321</v>
      </c>
      <c r="AE54" s="340">
        <f>_xlfn.XLOOKUP(A54,'2026-NAT-01'!B:B,'2026-NAT-01'!F:F,0,0)+_xlfn.XLOOKUP(A54,'2026-NAT-01'!B:B,'2026-NAT-01'!G:G,0,0)</f>
        <v>3</v>
      </c>
      <c r="AF54" s="341">
        <f>_xlfn.XLOOKUP(A54,'2026-NAT-01'!B:B,'2026-NAT-01'!H:H,0,0)</f>
        <v>18</v>
      </c>
      <c r="AG54" s="340">
        <f>_xlfn.XLOOKUP(A54,'2026-NAT-02'!B:B,'2026-NAT-02'!F:F,0,0)+_xlfn.XLOOKUP(A54,'2026-NAT-02'!B:B,'2026-NAT-02'!G:G,0,0)</f>
        <v>7</v>
      </c>
      <c r="AH54" s="341">
        <f>_xlfn.XLOOKUP(A54,'2026-NAT-02'!B:B,'2026-NAT-02'!H:H,0,0)</f>
        <v>80.7</v>
      </c>
      <c r="AI54" s="340">
        <f t="shared" si="8"/>
        <v>23</v>
      </c>
      <c r="AJ54" s="341">
        <f t="shared" si="9"/>
        <v>180.97</v>
      </c>
    </row>
    <row r="55" spans="1:36" ht="15.6" x14ac:dyDescent="0.25">
      <c r="A55" s="344" t="str">
        <f>MASTERLIST!A5</f>
        <v>N0001</v>
      </c>
      <c r="B55" s="68" t="str">
        <f>MASTERLIST!B5</f>
        <v>Mako</v>
      </c>
      <c r="C55" s="68" t="str">
        <f>MASTERLIST!C5</f>
        <v>Philip</v>
      </c>
      <c r="D55" s="68" t="str">
        <f>MASTERLIST!D5</f>
        <v>Swartz</v>
      </c>
      <c r="E55" s="345" t="str">
        <f>MASTERLIST!E5</f>
        <v>Men U/16</v>
      </c>
      <c r="F55" s="362" t="str">
        <f>MASTERLIST!L5</f>
        <v>Nam</v>
      </c>
      <c r="G55" s="195" t="s">
        <v>2176</v>
      </c>
      <c r="H55" s="201" t="s">
        <v>2176</v>
      </c>
      <c r="I55" s="193"/>
      <c r="J55" s="202"/>
      <c r="K55" s="152">
        <f t="shared" si="10"/>
        <v>10</v>
      </c>
      <c r="L55" s="153">
        <f t="shared" si="11"/>
        <v>18</v>
      </c>
      <c r="M55" s="153">
        <f t="shared" si="12"/>
        <v>28</v>
      </c>
      <c r="N55" s="154">
        <f t="shared" si="13"/>
        <v>119.40000000000002</v>
      </c>
      <c r="O55" s="429">
        <f t="shared" si="14"/>
        <v>54.940000000000012</v>
      </c>
      <c r="P55" s="154">
        <f t="shared" si="15"/>
        <v>4.2642857142857151</v>
      </c>
      <c r="Q55" s="153">
        <f t="shared" si="16"/>
        <v>2673</v>
      </c>
      <c r="R55" s="281">
        <f t="shared" si="17"/>
        <v>944.19999999999993</v>
      </c>
      <c r="S55" s="282">
        <v>6</v>
      </c>
      <c r="T55" s="283">
        <v>9</v>
      </c>
      <c r="U55" s="156">
        <v>97.800000000000011</v>
      </c>
      <c r="V55" s="284">
        <v>1073</v>
      </c>
      <c r="W55" s="285">
        <v>3</v>
      </c>
      <c r="X55" s="205">
        <v>7</v>
      </c>
      <c r="Y55" s="157">
        <v>17.200000000000003</v>
      </c>
      <c r="Z55" s="286">
        <v>877</v>
      </c>
      <c r="AA55" s="204">
        <v>1</v>
      </c>
      <c r="AB55" s="204">
        <v>2</v>
      </c>
      <c r="AC55" s="155">
        <v>4.4000000000000004</v>
      </c>
      <c r="AD55" s="287">
        <v>723</v>
      </c>
      <c r="AE55" s="340">
        <f>_xlfn.XLOOKUP(A55,'2026-NAT-01'!B:B,'2026-NAT-01'!F:F,0,0)+_xlfn.XLOOKUP(A55,'2026-NAT-01'!B:B,'2026-NAT-01'!G:G,0,0)</f>
        <v>6</v>
      </c>
      <c r="AF55" s="341">
        <f>_xlfn.XLOOKUP(A55,'2026-NAT-01'!B:B,'2026-NAT-01'!H:H,0,0)</f>
        <v>82.9</v>
      </c>
      <c r="AG55" s="340">
        <f>_xlfn.XLOOKUP(A55,'2026-NAT-02'!B:B,'2026-NAT-02'!F:F,0,0)+_xlfn.XLOOKUP(A55,'2026-NAT-02'!B:B,'2026-NAT-02'!G:G,0,0)</f>
        <v>6</v>
      </c>
      <c r="AH55" s="341">
        <f>_xlfn.XLOOKUP(A55,'2026-NAT-02'!B:B,'2026-NAT-02'!H:H,0,0)</f>
        <v>42.899999999999991</v>
      </c>
      <c r="AI55" s="340">
        <f t="shared" si="8"/>
        <v>40</v>
      </c>
      <c r="AJ55" s="341">
        <f t="shared" si="9"/>
        <v>180.74</v>
      </c>
    </row>
    <row r="56" spans="1:36" ht="15.45" hidden="1" customHeight="1" x14ac:dyDescent="0.25">
      <c r="A56" s="297" t="str">
        <f>MASTERLIST!A57</f>
        <v>N0053</v>
      </c>
      <c r="B56" s="310" t="str">
        <f>MASTERLIST!B57</f>
        <v>Walvis Bay</v>
      </c>
      <c r="C56" s="310" t="str">
        <f>MASTERLIST!C57</f>
        <v>Stefan</v>
      </c>
      <c r="D56" s="310" t="str">
        <f>MASTERLIST!D57</f>
        <v>Du Preez</v>
      </c>
      <c r="E56" s="311" t="str">
        <f>MASTERLIST!E57</f>
        <v>Men Master</v>
      </c>
      <c r="F56" s="361" t="str">
        <f>MASTERLIST!L57</f>
        <v>SA</v>
      </c>
      <c r="G56" s="195"/>
      <c r="H56" s="200"/>
      <c r="I56" s="193"/>
      <c r="J56" s="202"/>
      <c r="K56" s="152">
        <f t="shared" si="10"/>
        <v>6</v>
      </c>
      <c r="L56" s="153">
        <f t="shared" si="11"/>
        <v>10</v>
      </c>
      <c r="M56" s="153">
        <f t="shared" si="12"/>
        <v>16</v>
      </c>
      <c r="N56" s="279">
        <f t="shared" si="13"/>
        <v>42.6</v>
      </c>
      <c r="O56" s="280">
        <f t="shared" si="14"/>
        <v>12.4</v>
      </c>
      <c r="P56" s="154">
        <f t="shared" si="15"/>
        <v>2.6625000000000001</v>
      </c>
      <c r="Q56" s="153">
        <f t="shared" si="16"/>
        <v>1328</v>
      </c>
      <c r="R56" s="281">
        <f t="shared" si="17"/>
        <v>369.4</v>
      </c>
      <c r="S56" s="282">
        <v>0</v>
      </c>
      <c r="T56" s="283">
        <v>6</v>
      </c>
      <c r="U56" s="156">
        <v>11.799999999999999</v>
      </c>
      <c r="V56" s="284">
        <v>246</v>
      </c>
      <c r="W56" s="285">
        <v>4</v>
      </c>
      <c r="X56" s="205">
        <v>1</v>
      </c>
      <c r="Y56" s="157">
        <v>3.4000000000000004</v>
      </c>
      <c r="Z56" s="286">
        <v>300</v>
      </c>
      <c r="AA56" s="204">
        <v>2</v>
      </c>
      <c r="AB56" s="204">
        <v>3</v>
      </c>
      <c r="AC56" s="155">
        <v>27.400000000000002</v>
      </c>
      <c r="AD56" s="287">
        <v>782</v>
      </c>
      <c r="AE56" s="340">
        <f>_xlfn.XLOOKUP(A56,'2026-NAT-01'!B:B,'2026-NAT-01'!F:F,0,0)+_xlfn.XLOOKUP(A56,'2026-NAT-01'!B:B,'2026-NAT-01'!G:G,0,0)</f>
        <v>0</v>
      </c>
      <c r="AF56" s="341">
        <f>_xlfn.XLOOKUP(A56,'2026-NAT-01'!B:B,'2026-NAT-01'!H:H,0,0)</f>
        <v>0</v>
      </c>
      <c r="AG56" s="340">
        <f>_xlfn.XLOOKUP(A56,'2026-NAT-02'!B:B,'2026-NAT-02'!F:F,0,0)+_xlfn.XLOOKUP(A56,'2026-NAT-02'!B:B,'2026-NAT-02'!G:G,0,0)</f>
        <v>0</v>
      </c>
      <c r="AH56" s="341">
        <f>_xlfn.XLOOKUP(A56,'2026-NAT-02'!B:B,'2026-NAT-02'!H:H,0,0)</f>
        <v>0</v>
      </c>
      <c r="AI56" s="457">
        <f t="shared" si="8"/>
        <v>16</v>
      </c>
      <c r="AJ56" s="458">
        <f t="shared" si="9"/>
        <v>12.4</v>
      </c>
    </row>
    <row r="57" spans="1:36" ht="15.6" hidden="1" x14ac:dyDescent="0.25">
      <c r="A57" s="297" t="str">
        <f>MASTERLIST!A58</f>
        <v>N0054</v>
      </c>
      <c r="B57" s="310" t="str">
        <f>MASTERLIST!B58</f>
        <v>Steenbras</v>
      </c>
      <c r="C57" s="310" t="str">
        <f>MASTERLIST!C58</f>
        <v>Danie</v>
      </c>
      <c r="D57" s="310" t="str">
        <f>MASTERLIST!D58</f>
        <v>Klopper</v>
      </c>
      <c r="E57" s="311" t="str">
        <f>MASTERLIST!E58</f>
        <v>Men Senior</v>
      </c>
      <c r="F57" s="361" t="str">
        <f>MASTERLIST!L58</f>
        <v>Nam</v>
      </c>
      <c r="G57" s="195"/>
      <c r="H57" s="200"/>
      <c r="I57" s="193"/>
      <c r="J57" s="202"/>
      <c r="K57" s="152">
        <f t="shared" si="10"/>
        <v>3</v>
      </c>
      <c r="L57" s="153">
        <f t="shared" si="11"/>
        <v>3</v>
      </c>
      <c r="M57" s="153">
        <f t="shared" si="12"/>
        <v>6</v>
      </c>
      <c r="N57" s="279">
        <f t="shared" si="13"/>
        <v>9.4</v>
      </c>
      <c r="O57" s="280">
        <f t="shared" si="14"/>
        <v>3.7</v>
      </c>
      <c r="P57" s="154">
        <f t="shared" si="15"/>
        <v>1.5666666666666667</v>
      </c>
      <c r="Q57" s="153">
        <f t="shared" si="16"/>
        <v>1031</v>
      </c>
      <c r="R57" s="281">
        <f t="shared" si="17"/>
        <v>388.29999999999995</v>
      </c>
      <c r="S57" s="282">
        <v>2</v>
      </c>
      <c r="T57" s="283">
        <v>1</v>
      </c>
      <c r="U57" s="156">
        <v>4.4000000000000004</v>
      </c>
      <c r="V57" s="284">
        <v>425</v>
      </c>
      <c r="W57" s="285">
        <v>1</v>
      </c>
      <c r="X57" s="205">
        <v>2</v>
      </c>
      <c r="Y57" s="157">
        <v>5</v>
      </c>
      <c r="Z57" s="286">
        <v>546</v>
      </c>
      <c r="AA57" s="204">
        <v>0</v>
      </c>
      <c r="AB57" s="204">
        <v>0</v>
      </c>
      <c r="AC57" s="155">
        <v>0</v>
      </c>
      <c r="AD57" s="287">
        <v>60</v>
      </c>
      <c r="AE57" s="340">
        <f>_xlfn.XLOOKUP(A57,'2026-NAT-01'!B:B,'2026-NAT-01'!F:F,0,0)+_xlfn.XLOOKUP(A57,'2026-NAT-01'!B:B,'2026-NAT-01'!G:G,0,0)</f>
        <v>0</v>
      </c>
      <c r="AF57" s="341">
        <f>_xlfn.XLOOKUP(A57,'2026-NAT-01'!B:B,'2026-NAT-01'!H:H,0,0)</f>
        <v>0</v>
      </c>
      <c r="AG57" s="340">
        <f>_xlfn.XLOOKUP(A57,'2026-NAT-02'!B:B,'2026-NAT-02'!F:F,0,0)+_xlfn.XLOOKUP(A57,'2026-NAT-02'!B:B,'2026-NAT-02'!G:G,0,0)</f>
        <v>0</v>
      </c>
      <c r="AH57" s="341">
        <f>_xlfn.XLOOKUP(A57,'2026-NAT-02'!B:B,'2026-NAT-02'!H:H,0,0)</f>
        <v>0</v>
      </c>
      <c r="AI57" s="457">
        <f t="shared" si="8"/>
        <v>6</v>
      </c>
      <c r="AJ57" s="458">
        <f t="shared" si="9"/>
        <v>3.7</v>
      </c>
    </row>
    <row r="58" spans="1:36" ht="15.6" hidden="1" x14ac:dyDescent="0.25">
      <c r="A58" s="297" t="str">
        <f>MASTERLIST!A59</f>
        <v>N0055</v>
      </c>
      <c r="B58" s="310" t="str">
        <f>MASTERLIST!B59</f>
        <v>Welwitschia</v>
      </c>
      <c r="C58" s="310" t="str">
        <f>MASTERLIST!C59</f>
        <v>Morne</v>
      </c>
      <c r="D58" s="310" t="str">
        <f>MASTERLIST!D59</f>
        <v>Van Bosch</v>
      </c>
      <c r="E58" s="311" t="str">
        <f>MASTERLIST!E59</f>
        <v>Men Senior</v>
      </c>
      <c r="F58" s="361" t="str">
        <f>MASTERLIST!L59</f>
        <v>Nam</v>
      </c>
      <c r="G58" s="195"/>
      <c r="H58" s="200"/>
      <c r="I58" s="193"/>
      <c r="J58" s="202"/>
      <c r="K58" s="152">
        <f t="shared" si="10"/>
        <v>0</v>
      </c>
      <c r="L58" s="153">
        <f t="shared" si="11"/>
        <v>3</v>
      </c>
      <c r="M58" s="153">
        <f t="shared" si="12"/>
        <v>3</v>
      </c>
      <c r="N58" s="279">
        <f t="shared" si="13"/>
        <v>17.100000000000001</v>
      </c>
      <c r="O58" s="280">
        <f t="shared" si="14"/>
        <v>8.5500000000000007</v>
      </c>
      <c r="P58" s="154">
        <f t="shared" si="15"/>
        <v>5.7</v>
      </c>
      <c r="Q58" s="153">
        <f t="shared" si="16"/>
        <v>503</v>
      </c>
      <c r="R58" s="281">
        <f t="shared" si="17"/>
        <v>251.5</v>
      </c>
      <c r="S58" s="282">
        <v>0</v>
      </c>
      <c r="T58" s="283">
        <v>3</v>
      </c>
      <c r="U58" s="156">
        <v>17.100000000000001</v>
      </c>
      <c r="V58" s="284">
        <v>503</v>
      </c>
      <c r="W58" s="285">
        <v>0</v>
      </c>
      <c r="X58" s="205">
        <v>0</v>
      </c>
      <c r="Y58" s="157">
        <v>0</v>
      </c>
      <c r="Z58" s="286">
        <v>0</v>
      </c>
      <c r="AA58" s="204">
        <v>0</v>
      </c>
      <c r="AB58" s="204">
        <v>0</v>
      </c>
      <c r="AC58" s="155">
        <v>0</v>
      </c>
      <c r="AD58" s="287">
        <v>0</v>
      </c>
      <c r="AE58" s="340">
        <f>_xlfn.XLOOKUP(A58,'2026-NAT-01'!B:B,'2026-NAT-01'!F:F,0,0)+_xlfn.XLOOKUP(A58,'2026-NAT-01'!B:B,'2026-NAT-01'!G:G,0,0)</f>
        <v>0</v>
      </c>
      <c r="AF58" s="341">
        <f>_xlfn.XLOOKUP(A58,'2026-NAT-01'!B:B,'2026-NAT-01'!H:H,0,0)</f>
        <v>0</v>
      </c>
      <c r="AG58" s="340">
        <f>_xlfn.XLOOKUP(A58,'2026-NAT-02'!B:B,'2026-NAT-02'!F:F,0,0)+_xlfn.XLOOKUP(A58,'2026-NAT-02'!B:B,'2026-NAT-02'!G:G,0,0)</f>
        <v>0</v>
      </c>
      <c r="AH58" s="341">
        <f>_xlfn.XLOOKUP(A58,'2026-NAT-02'!B:B,'2026-NAT-02'!H:H,0,0)</f>
        <v>0</v>
      </c>
      <c r="AI58" s="457">
        <f t="shared" si="8"/>
        <v>3</v>
      </c>
      <c r="AJ58" s="458">
        <f t="shared" si="9"/>
        <v>8.5500000000000007</v>
      </c>
    </row>
    <row r="59" spans="1:36" ht="15.6" hidden="1" x14ac:dyDescent="0.25">
      <c r="A59" s="297" t="str">
        <f>MASTERLIST!A60</f>
        <v>N0056</v>
      </c>
      <c r="B59" s="310" t="str">
        <f>MASTERLIST!B60</f>
        <v>Orca Angling Club</v>
      </c>
      <c r="C59" s="310" t="str">
        <f>MASTERLIST!C60</f>
        <v>Alec</v>
      </c>
      <c r="D59" s="310" t="str">
        <f>MASTERLIST!D60</f>
        <v>Landers</v>
      </c>
      <c r="E59" s="311" t="str">
        <f>MASTERLIST!E60</f>
        <v>Men Senior</v>
      </c>
      <c r="F59" s="361" t="str">
        <f>MASTERLIST!L60</f>
        <v>Nam</v>
      </c>
      <c r="G59" s="195"/>
      <c r="H59" s="200"/>
      <c r="I59" s="193"/>
      <c r="J59" s="202"/>
      <c r="K59" s="152">
        <f t="shared" si="10"/>
        <v>2</v>
      </c>
      <c r="L59" s="153">
        <f t="shared" si="11"/>
        <v>8</v>
      </c>
      <c r="M59" s="153">
        <f t="shared" si="12"/>
        <v>10</v>
      </c>
      <c r="N59" s="279">
        <f t="shared" si="13"/>
        <v>108.5</v>
      </c>
      <c r="O59" s="280">
        <f t="shared" si="14"/>
        <v>35.049999999999997</v>
      </c>
      <c r="P59" s="154">
        <f t="shared" si="15"/>
        <v>10.85</v>
      </c>
      <c r="Q59" s="153">
        <f t="shared" si="16"/>
        <v>1714</v>
      </c>
      <c r="R59" s="281">
        <f t="shared" si="17"/>
        <v>554</v>
      </c>
      <c r="S59" s="282">
        <v>1</v>
      </c>
      <c r="T59" s="283">
        <v>2</v>
      </c>
      <c r="U59" s="156">
        <v>24.3</v>
      </c>
      <c r="V59" s="284">
        <v>473</v>
      </c>
      <c r="W59" s="285">
        <v>1</v>
      </c>
      <c r="X59" s="205">
        <v>4</v>
      </c>
      <c r="Y59" s="157">
        <v>60.6</v>
      </c>
      <c r="Z59" s="286">
        <v>693</v>
      </c>
      <c r="AA59" s="204">
        <v>0</v>
      </c>
      <c r="AB59" s="204">
        <v>2</v>
      </c>
      <c r="AC59" s="155">
        <v>23.599999999999998</v>
      </c>
      <c r="AD59" s="287">
        <v>548</v>
      </c>
      <c r="AE59" s="340">
        <f>_xlfn.XLOOKUP(A59,'2026-NAT-01'!B:B,'2026-NAT-01'!F:F,0,0)+_xlfn.XLOOKUP(A59,'2026-NAT-01'!B:B,'2026-NAT-01'!G:G,0,0)</f>
        <v>0</v>
      </c>
      <c r="AF59" s="341">
        <f>_xlfn.XLOOKUP(A59,'2026-NAT-01'!B:B,'2026-NAT-01'!H:H,0,0)</f>
        <v>0</v>
      </c>
      <c r="AG59" s="340">
        <f>_xlfn.XLOOKUP(A59,'2026-NAT-02'!B:B,'2026-NAT-02'!F:F,0,0)+_xlfn.XLOOKUP(A59,'2026-NAT-02'!B:B,'2026-NAT-02'!G:G,0,0)</f>
        <v>0</v>
      </c>
      <c r="AH59" s="341">
        <f>_xlfn.XLOOKUP(A59,'2026-NAT-02'!B:B,'2026-NAT-02'!H:H,0,0)</f>
        <v>0</v>
      </c>
      <c r="AI59" s="457">
        <f t="shared" si="8"/>
        <v>10</v>
      </c>
      <c r="AJ59" s="458">
        <f t="shared" si="9"/>
        <v>35.049999999999997</v>
      </c>
    </row>
    <row r="60" spans="1:36" ht="15.6" hidden="1" x14ac:dyDescent="0.25">
      <c r="A60" s="297" t="str">
        <f>MASTERLIST!A61</f>
        <v>N0057</v>
      </c>
      <c r="B60" s="310" t="str">
        <f>MASTERLIST!B61</f>
        <v>xMako</v>
      </c>
      <c r="C60" s="310" t="str">
        <f>MASTERLIST!C61</f>
        <v>Jeri</v>
      </c>
      <c r="D60" s="310" t="str">
        <f>MASTERLIST!D61</f>
        <v>Drake</v>
      </c>
      <c r="E60" s="311" t="str">
        <f>MASTERLIST!E61</f>
        <v>Men Grand Masters</v>
      </c>
      <c r="F60" s="361" t="str">
        <f>MASTERLIST!L61</f>
        <v>Brit</v>
      </c>
      <c r="G60" s="195"/>
      <c r="H60" s="200"/>
      <c r="I60" s="193"/>
      <c r="J60" s="202"/>
      <c r="K60" s="152">
        <f t="shared" si="10"/>
        <v>0</v>
      </c>
      <c r="L60" s="153">
        <f t="shared" si="11"/>
        <v>0</v>
      </c>
      <c r="M60" s="153">
        <f t="shared" si="12"/>
        <v>0</v>
      </c>
      <c r="N60" s="279">
        <f t="shared" si="13"/>
        <v>0</v>
      </c>
      <c r="O60" s="280">
        <f t="shared" si="14"/>
        <v>0</v>
      </c>
      <c r="P60" s="154" t="e">
        <f t="shared" si="15"/>
        <v>#DIV/0!</v>
      </c>
      <c r="Q60" s="153">
        <f t="shared" si="16"/>
        <v>0</v>
      </c>
      <c r="R60" s="281">
        <f t="shared" si="17"/>
        <v>0</v>
      </c>
      <c r="S60" s="282">
        <v>0</v>
      </c>
      <c r="T60" s="283">
        <v>0</v>
      </c>
      <c r="U60" s="156">
        <v>0</v>
      </c>
      <c r="V60" s="284">
        <v>0</v>
      </c>
      <c r="W60" s="285">
        <v>0</v>
      </c>
      <c r="X60" s="205">
        <v>0</v>
      </c>
      <c r="Y60" s="157">
        <v>0</v>
      </c>
      <c r="Z60" s="286">
        <v>0</v>
      </c>
      <c r="AA60" s="204">
        <v>0</v>
      </c>
      <c r="AB60" s="204">
        <v>0</v>
      </c>
      <c r="AC60" s="155">
        <v>0</v>
      </c>
      <c r="AD60" s="287">
        <v>0</v>
      </c>
      <c r="AE60" s="340">
        <f>_xlfn.XLOOKUP(A60,'2026-NAT-01'!B:B,'2026-NAT-01'!F:F,0,0)+_xlfn.XLOOKUP(A60,'2026-NAT-01'!B:B,'2026-NAT-01'!G:G,0,0)</f>
        <v>0</v>
      </c>
      <c r="AF60" s="341">
        <f>_xlfn.XLOOKUP(A60,'2026-NAT-01'!B:B,'2026-NAT-01'!H:H,0,0)</f>
        <v>0</v>
      </c>
      <c r="AG60" s="340">
        <f>_xlfn.XLOOKUP(A60,'2026-NAT-02'!B:B,'2026-NAT-02'!F:F,0,0)+_xlfn.XLOOKUP(A60,'2026-NAT-02'!B:B,'2026-NAT-02'!G:G,0,0)</f>
        <v>0</v>
      </c>
      <c r="AH60" s="341">
        <f>_xlfn.XLOOKUP(A60,'2026-NAT-02'!B:B,'2026-NAT-02'!H:H,0,0)</f>
        <v>0</v>
      </c>
      <c r="AI60" s="457">
        <f t="shared" si="8"/>
        <v>0</v>
      </c>
      <c r="AJ60" s="458">
        <f t="shared" si="9"/>
        <v>0</v>
      </c>
    </row>
    <row r="61" spans="1:36" ht="15.6" hidden="1" x14ac:dyDescent="0.25">
      <c r="A61" s="297" t="str">
        <f>MASTERLIST!A62</f>
        <v>N0058</v>
      </c>
      <c r="B61" s="310" t="str">
        <f>MASTERLIST!B62</f>
        <v>xSeagull Angling Club</v>
      </c>
      <c r="C61" s="310" t="str">
        <f>MASTERLIST!C62</f>
        <v xml:space="preserve">Eloise </v>
      </c>
      <c r="D61" s="310" t="str">
        <f>MASTERLIST!D62</f>
        <v>Koen</v>
      </c>
      <c r="E61" s="311" t="str">
        <f>MASTERLIST!E62</f>
        <v>Ladies Senior</v>
      </c>
      <c r="F61" s="361" t="str">
        <f>MASTERLIST!L62</f>
        <v>Nam</v>
      </c>
      <c r="G61" s="195"/>
      <c r="H61" s="200"/>
      <c r="I61" s="193"/>
      <c r="J61" s="202"/>
      <c r="K61" s="152">
        <f t="shared" si="10"/>
        <v>2</v>
      </c>
      <c r="L61" s="153">
        <f t="shared" si="11"/>
        <v>0</v>
      </c>
      <c r="M61" s="153">
        <f t="shared" si="12"/>
        <v>2</v>
      </c>
      <c r="N61" s="279">
        <f t="shared" si="13"/>
        <v>2.7</v>
      </c>
      <c r="O61" s="280">
        <f t="shared" si="14"/>
        <v>1.35</v>
      </c>
      <c r="P61" s="154">
        <f t="shared" si="15"/>
        <v>1.35</v>
      </c>
      <c r="Q61" s="153">
        <f t="shared" si="16"/>
        <v>236</v>
      </c>
      <c r="R61" s="281">
        <f t="shared" si="17"/>
        <v>118</v>
      </c>
      <c r="S61" s="282">
        <v>2</v>
      </c>
      <c r="T61" s="283">
        <v>0</v>
      </c>
      <c r="U61" s="156">
        <v>2.7</v>
      </c>
      <c r="V61" s="284">
        <v>236</v>
      </c>
      <c r="W61" s="285">
        <v>0</v>
      </c>
      <c r="X61" s="205">
        <v>0</v>
      </c>
      <c r="Y61" s="157">
        <v>0</v>
      </c>
      <c r="Z61" s="286">
        <v>0</v>
      </c>
      <c r="AA61" s="204">
        <v>0</v>
      </c>
      <c r="AB61" s="204">
        <v>0</v>
      </c>
      <c r="AC61" s="155">
        <v>0</v>
      </c>
      <c r="AD61" s="287">
        <v>0</v>
      </c>
      <c r="AE61" s="340">
        <f>_xlfn.XLOOKUP(A61,'2026-NAT-01'!B:B,'2026-NAT-01'!F:F,0,0)+_xlfn.XLOOKUP(A61,'2026-NAT-01'!B:B,'2026-NAT-01'!G:G,0,0)</f>
        <v>0</v>
      </c>
      <c r="AF61" s="341">
        <f>_xlfn.XLOOKUP(A61,'2026-NAT-01'!B:B,'2026-NAT-01'!H:H,0,0)</f>
        <v>0</v>
      </c>
      <c r="AG61" s="340">
        <f>_xlfn.XLOOKUP(A61,'2026-NAT-02'!B:B,'2026-NAT-02'!F:F,0,0)+_xlfn.XLOOKUP(A61,'2026-NAT-02'!B:B,'2026-NAT-02'!G:G,0,0)</f>
        <v>0</v>
      </c>
      <c r="AH61" s="341">
        <f>_xlfn.XLOOKUP(A61,'2026-NAT-02'!B:B,'2026-NAT-02'!H:H,0,0)</f>
        <v>0</v>
      </c>
      <c r="AI61" s="457">
        <f t="shared" si="8"/>
        <v>2</v>
      </c>
      <c r="AJ61" s="458">
        <f t="shared" si="9"/>
        <v>1.35</v>
      </c>
    </row>
    <row r="62" spans="1:36" ht="15.45" hidden="1" customHeight="1" x14ac:dyDescent="0.25">
      <c r="A62" s="297" t="str">
        <f>MASTERLIST!A63</f>
        <v>N0059</v>
      </c>
      <c r="B62" s="310" t="str">
        <f>MASTERLIST!B63</f>
        <v>xWelwitschia</v>
      </c>
      <c r="C62" s="310" t="str">
        <f>MASTERLIST!C63</f>
        <v>Hennie</v>
      </c>
      <c r="D62" s="310" t="str">
        <f>MASTERLIST!D63</f>
        <v>Du Plessis</v>
      </c>
      <c r="E62" s="311" t="str">
        <f>MASTERLIST!E63</f>
        <v>Men Veteran</v>
      </c>
      <c r="F62" s="361" t="str">
        <f>MASTERLIST!L63</f>
        <v>Nam</v>
      </c>
      <c r="G62" s="199"/>
      <c r="H62" s="201"/>
      <c r="I62" s="193"/>
      <c r="J62" s="202"/>
      <c r="K62" s="152">
        <f t="shared" si="10"/>
        <v>0</v>
      </c>
      <c r="L62" s="153">
        <f t="shared" si="11"/>
        <v>0</v>
      </c>
      <c r="M62" s="153">
        <f t="shared" si="12"/>
        <v>0</v>
      </c>
      <c r="N62" s="279">
        <f t="shared" si="13"/>
        <v>0</v>
      </c>
      <c r="O62" s="280">
        <f t="shared" si="14"/>
        <v>0</v>
      </c>
      <c r="P62" s="154" t="e">
        <f t="shared" si="15"/>
        <v>#DIV/0!</v>
      </c>
      <c r="Q62" s="153">
        <f t="shared" si="16"/>
        <v>0</v>
      </c>
      <c r="R62" s="281">
        <f t="shared" si="17"/>
        <v>0</v>
      </c>
      <c r="S62" s="282">
        <v>0</v>
      </c>
      <c r="T62" s="283">
        <v>0</v>
      </c>
      <c r="U62" s="156">
        <v>0</v>
      </c>
      <c r="V62" s="284">
        <v>0</v>
      </c>
      <c r="W62" s="285">
        <v>0</v>
      </c>
      <c r="X62" s="205">
        <v>0</v>
      </c>
      <c r="Y62" s="157">
        <v>0</v>
      </c>
      <c r="Z62" s="286">
        <v>0</v>
      </c>
      <c r="AA62" s="204">
        <v>0</v>
      </c>
      <c r="AB62" s="204">
        <v>0</v>
      </c>
      <c r="AC62" s="155">
        <v>0</v>
      </c>
      <c r="AD62" s="287">
        <v>0</v>
      </c>
      <c r="AE62" s="340">
        <f>_xlfn.XLOOKUP(A62,'2026-NAT-01'!B:B,'2026-NAT-01'!F:F,0,0)+_xlfn.XLOOKUP(A62,'2026-NAT-01'!B:B,'2026-NAT-01'!G:G,0,0)</f>
        <v>0</v>
      </c>
      <c r="AF62" s="341">
        <f>_xlfn.XLOOKUP(A62,'2026-NAT-01'!B:B,'2026-NAT-01'!H:H,0,0)</f>
        <v>0</v>
      </c>
      <c r="AG62" s="340">
        <f>_xlfn.XLOOKUP(A62,'2026-NAT-02'!B:B,'2026-NAT-02'!F:F,0,0)+_xlfn.XLOOKUP(A62,'2026-NAT-02'!B:B,'2026-NAT-02'!G:G,0,0)</f>
        <v>0</v>
      </c>
      <c r="AH62" s="341">
        <f>_xlfn.XLOOKUP(A62,'2026-NAT-02'!B:B,'2026-NAT-02'!H:H,0,0)</f>
        <v>0</v>
      </c>
      <c r="AI62" s="457">
        <f t="shared" si="8"/>
        <v>0</v>
      </c>
      <c r="AJ62" s="458">
        <f t="shared" si="9"/>
        <v>0</v>
      </c>
    </row>
    <row r="63" spans="1:36" ht="15.6" hidden="1" x14ac:dyDescent="0.25">
      <c r="A63" s="297" t="str">
        <f>MASTERLIST!A64</f>
        <v>N0060</v>
      </c>
      <c r="B63" s="310" t="str">
        <f>MASTERLIST!B64</f>
        <v>Penguin</v>
      </c>
      <c r="C63" s="310" t="str">
        <f>MASTERLIST!C64</f>
        <v>Julian</v>
      </c>
      <c r="D63" s="310" t="str">
        <f>MASTERLIST!D64</f>
        <v>Viljoen</v>
      </c>
      <c r="E63" s="311" t="str">
        <f>MASTERLIST!E64</f>
        <v>Men Grand Masters</v>
      </c>
      <c r="F63" s="361" t="str">
        <f>MASTERLIST!L64</f>
        <v>Nam</v>
      </c>
      <c r="G63" s="195"/>
      <c r="H63" s="200"/>
      <c r="I63" s="193"/>
      <c r="J63" s="202"/>
      <c r="K63" s="152">
        <f t="shared" si="10"/>
        <v>0</v>
      </c>
      <c r="L63" s="153">
        <f t="shared" si="11"/>
        <v>0</v>
      </c>
      <c r="M63" s="153">
        <f t="shared" si="12"/>
        <v>0</v>
      </c>
      <c r="N63" s="279">
        <f t="shared" si="13"/>
        <v>0</v>
      </c>
      <c r="O63" s="280">
        <f t="shared" si="14"/>
        <v>0</v>
      </c>
      <c r="P63" s="154" t="e">
        <f t="shared" si="15"/>
        <v>#DIV/0!</v>
      </c>
      <c r="Q63" s="153">
        <f t="shared" si="16"/>
        <v>0</v>
      </c>
      <c r="R63" s="281">
        <f t="shared" si="17"/>
        <v>0</v>
      </c>
      <c r="S63" s="282">
        <v>0</v>
      </c>
      <c r="T63" s="283">
        <v>0</v>
      </c>
      <c r="U63" s="156">
        <v>0</v>
      </c>
      <c r="V63" s="284">
        <v>0</v>
      </c>
      <c r="W63" s="285">
        <v>0</v>
      </c>
      <c r="X63" s="205">
        <v>0</v>
      </c>
      <c r="Y63" s="157">
        <v>0</v>
      </c>
      <c r="Z63" s="286">
        <v>0</v>
      </c>
      <c r="AA63" s="204">
        <v>0</v>
      </c>
      <c r="AB63" s="204">
        <v>0</v>
      </c>
      <c r="AC63" s="155">
        <v>0</v>
      </c>
      <c r="AD63" s="287">
        <v>0</v>
      </c>
      <c r="AE63" s="340">
        <f>_xlfn.XLOOKUP(A63,'2026-NAT-01'!B:B,'2026-NAT-01'!F:F,0,0)+_xlfn.XLOOKUP(A63,'2026-NAT-01'!B:B,'2026-NAT-01'!G:G,0,0)</f>
        <v>0</v>
      </c>
      <c r="AF63" s="341">
        <f>_xlfn.XLOOKUP(A63,'2026-NAT-01'!B:B,'2026-NAT-01'!H:H,0,0)</f>
        <v>0</v>
      </c>
      <c r="AG63" s="340">
        <f>_xlfn.XLOOKUP(A63,'2026-NAT-02'!B:B,'2026-NAT-02'!F:F,0,0)+_xlfn.XLOOKUP(A63,'2026-NAT-02'!B:B,'2026-NAT-02'!G:G,0,0)</f>
        <v>0</v>
      </c>
      <c r="AH63" s="341">
        <f>_xlfn.XLOOKUP(A63,'2026-NAT-02'!B:B,'2026-NAT-02'!H:H,0,0)</f>
        <v>0</v>
      </c>
      <c r="AI63" s="457">
        <f t="shared" si="8"/>
        <v>0</v>
      </c>
      <c r="AJ63" s="458">
        <f t="shared" si="9"/>
        <v>0</v>
      </c>
    </row>
    <row r="64" spans="1:36" ht="15.6" hidden="1" x14ac:dyDescent="0.25">
      <c r="A64" s="297" t="str">
        <f>MASTERLIST!A65</f>
        <v>N0061</v>
      </c>
      <c r="B64" s="310" t="str">
        <f>MASTERLIST!B65</f>
        <v>xPenguin</v>
      </c>
      <c r="C64" s="310" t="str">
        <f>MASTERLIST!C65</f>
        <v>Frans</v>
      </c>
      <c r="D64" s="310" t="str">
        <f>MASTERLIST!D65</f>
        <v>Klimas</v>
      </c>
      <c r="E64" s="311" t="str">
        <f>MASTERLIST!E65</f>
        <v>Men Grand Masters</v>
      </c>
      <c r="F64" s="361" t="str">
        <f>MASTERLIST!L65</f>
        <v>Nam</v>
      </c>
      <c r="G64" s="195"/>
      <c r="H64" s="200"/>
      <c r="I64" s="193"/>
      <c r="J64" s="202"/>
      <c r="K64" s="152">
        <f t="shared" si="10"/>
        <v>0</v>
      </c>
      <c r="L64" s="153">
        <f t="shared" si="11"/>
        <v>0</v>
      </c>
      <c r="M64" s="153">
        <f t="shared" si="12"/>
        <v>0</v>
      </c>
      <c r="N64" s="279">
        <f t="shared" si="13"/>
        <v>0</v>
      </c>
      <c r="O64" s="280">
        <f t="shared" si="14"/>
        <v>0</v>
      </c>
      <c r="P64" s="154" t="e">
        <f t="shared" si="15"/>
        <v>#DIV/0!</v>
      </c>
      <c r="Q64" s="153">
        <f t="shared" si="16"/>
        <v>20</v>
      </c>
      <c r="R64" s="281">
        <f t="shared" si="17"/>
        <v>4</v>
      </c>
      <c r="S64" s="282">
        <v>0</v>
      </c>
      <c r="T64" s="283">
        <v>0</v>
      </c>
      <c r="U64" s="156">
        <v>0</v>
      </c>
      <c r="V64" s="284">
        <v>0</v>
      </c>
      <c r="W64" s="285">
        <v>0</v>
      </c>
      <c r="X64" s="205">
        <v>0</v>
      </c>
      <c r="Y64" s="157">
        <v>0</v>
      </c>
      <c r="Z64" s="286">
        <v>0</v>
      </c>
      <c r="AA64" s="204">
        <v>0</v>
      </c>
      <c r="AB64" s="204">
        <v>0</v>
      </c>
      <c r="AC64" s="155">
        <v>0</v>
      </c>
      <c r="AD64" s="287">
        <v>20</v>
      </c>
      <c r="AE64" s="340">
        <f>_xlfn.XLOOKUP(A64,'2026-NAT-01'!B:B,'2026-NAT-01'!F:F,0,0)+_xlfn.XLOOKUP(A64,'2026-NAT-01'!B:B,'2026-NAT-01'!G:G,0,0)</f>
        <v>0</v>
      </c>
      <c r="AF64" s="341">
        <f>_xlfn.XLOOKUP(A64,'2026-NAT-01'!B:B,'2026-NAT-01'!H:H,0,0)</f>
        <v>0</v>
      </c>
      <c r="AG64" s="340">
        <f>_xlfn.XLOOKUP(A64,'2026-NAT-02'!B:B,'2026-NAT-02'!F:F,0,0)+_xlfn.XLOOKUP(A64,'2026-NAT-02'!B:B,'2026-NAT-02'!G:G,0,0)</f>
        <v>0</v>
      </c>
      <c r="AH64" s="341">
        <f>_xlfn.XLOOKUP(A64,'2026-NAT-02'!B:B,'2026-NAT-02'!H:H,0,0)</f>
        <v>0</v>
      </c>
      <c r="AI64" s="457">
        <f t="shared" si="8"/>
        <v>0</v>
      </c>
      <c r="AJ64" s="458">
        <f t="shared" si="9"/>
        <v>0</v>
      </c>
    </row>
    <row r="65" spans="1:36" ht="15.6" hidden="1" x14ac:dyDescent="0.25">
      <c r="A65" s="297" t="str">
        <f>MASTERLIST!A66</f>
        <v>N0062</v>
      </c>
      <c r="B65" s="310" t="str">
        <f>MASTERLIST!B66</f>
        <v>xBenguella</v>
      </c>
      <c r="C65" s="310" t="str">
        <f>MASTERLIST!C66</f>
        <v>Piet</v>
      </c>
      <c r="D65" s="310" t="str">
        <f>MASTERLIST!D66</f>
        <v>Weitz</v>
      </c>
      <c r="E65" s="311" t="str">
        <f>MASTERLIST!E66</f>
        <v>Men Grand Masters</v>
      </c>
      <c r="F65" s="361" t="str">
        <f>MASTERLIST!L66</f>
        <v>Nam</v>
      </c>
      <c r="G65" s="195"/>
      <c r="H65" s="200"/>
      <c r="I65" s="193"/>
      <c r="J65" s="202"/>
      <c r="K65" s="152">
        <f t="shared" si="10"/>
        <v>0</v>
      </c>
      <c r="L65" s="153">
        <f t="shared" si="11"/>
        <v>0</v>
      </c>
      <c r="M65" s="153">
        <f t="shared" si="12"/>
        <v>0</v>
      </c>
      <c r="N65" s="279">
        <f t="shared" si="13"/>
        <v>0</v>
      </c>
      <c r="O65" s="280">
        <f t="shared" si="14"/>
        <v>0</v>
      </c>
      <c r="P65" s="154" t="e">
        <f t="shared" si="15"/>
        <v>#DIV/0!</v>
      </c>
      <c r="Q65" s="153">
        <f t="shared" si="16"/>
        <v>0</v>
      </c>
      <c r="R65" s="281">
        <f t="shared" si="17"/>
        <v>0</v>
      </c>
      <c r="S65" s="282">
        <v>0</v>
      </c>
      <c r="T65" s="283">
        <v>0</v>
      </c>
      <c r="U65" s="156">
        <v>0</v>
      </c>
      <c r="V65" s="284">
        <v>0</v>
      </c>
      <c r="W65" s="285">
        <v>0</v>
      </c>
      <c r="X65" s="205">
        <v>0</v>
      </c>
      <c r="Y65" s="157">
        <v>0</v>
      </c>
      <c r="Z65" s="286">
        <v>0</v>
      </c>
      <c r="AA65" s="204">
        <v>0</v>
      </c>
      <c r="AB65" s="204">
        <v>0</v>
      </c>
      <c r="AC65" s="155">
        <v>0</v>
      </c>
      <c r="AD65" s="287">
        <v>0</v>
      </c>
      <c r="AE65" s="340">
        <f>_xlfn.XLOOKUP(A65,'2026-NAT-01'!B:B,'2026-NAT-01'!F:F,0,0)+_xlfn.XLOOKUP(A65,'2026-NAT-01'!B:B,'2026-NAT-01'!G:G,0,0)</f>
        <v>0</v>
      </c>
      <c r="AF65" s="341">
        <f>_xlfn.XLOOKUP(A65,'2026-NAT-01'!B:B,'2026-NAT-01'!H:H,0,0)</f>
        <v>0</v>
      </c>
      <c r="AG65" s="340">
        <f>_xlfn.XLOOKUP(A65,'2026-NAT-02'!B:B,'2026-NAT-02'!F:F,0,0)+_xlfn.XLOOKUP(A65,'2026-NAT-02'!B:B,'2026-NAT-02'!G:G,0,0)</f>
        <v>0</v>
      </c>
      <c r="AH65" s="341">
        <f>_xlfn.XLOOKUP(A65,'2026-NAT-02'!B:B,'2026-NAT-02'!H:H,0,0)</f>
        <v>0</v>
      </c>
      <c r="AI65" s="457">
        <f t="shared" si="8"/>
        <v>0</v>
      </c>
      <c r="AJ65" s="458">
        <f t="shared" si="9"/>
        <v>0</v>
      </c>
    </row>
    <row r="66" spans="1:36" ht="15.6" hidden="1" x14ac:dyDescent="0.25">
      <c r="A66" s="297" t="str">
        <f>MASTERLIST!A67</f>
        <v>N0063</v>
      </c>
      <c r="B66" s="310" t="str">
        <f>MASTERLIST!B67</f>
        <v>xPenguin</v>
      </c>
      <c r="C66" s="310" t="str">
        <f>MASTERLIST!C67</f>
        <v>Lurock</v>
      </c>
      <c r="D66" s="310" t="str">
        <f>MASTERLIST!D67</f>
        <v>Viljoen</v>
      </c>
      <c r="E66" s="311" t="str">
        <f>MASTERLIST!E67</f>
        <v>Men Senior</v>
      </c>
      <c r="F66" s="361" t="str">
        <f>MASTERLIST!L67</f>
        <v>Nam</v>
      </c>
      <c r="G66" s="195"/>
      <c r="H66" s="200"/>
      <c r="I66" s="193"/>
      <c r="J66" s="202"/>
      <c r="K66" s="152">
        <f t="shared" si="10"/>
        <v>0</v>
      </c>
      <c r="L66" s="153">
        <f t="shared" si="11"/>
        <v>0</v>
      </c>
      <c r="M66" s="153">
        <f t="shared" si="12"/>
        <v>0</v>
      </c>
      <c r="N66" s="279">
        <f t="shared" si="13"/>
        <v>0</v>
      </c>
      <c r="O66" s="280">
        <f t="shared" si="14"/>
        <v>0</v>
      </c>
      <c r="P66" s="154" t="e">
        <f t="shared" si="15"/>
        <v>#DIV/0!</v>
      </c>
      <c r="Q66" s="153">
        <f t="shared" si="16"/>
        <v>0</v>
      </c>
      <c r="R66" s="281">
        <f t="shared" si="17"/>
        <v>0</v>
      </c>
      <c r="S66" s="282">
        <v>0</v>
      </c>
      <c r="T66" s="283">
        <v>0</v>
      </c>
      <c r="U66" s="156">
        <v>0</v>
      </c>
      <c r="V66" s="284">
        <v>0</v>
      </c>
      <c r="W66" s="285">
        <v>0</v>
      </c>
      <c r="X66" s="205">
        <v>0</v>
      </c>
      <c r="Y66" s="157">
        <v>0</v>
      </c>
      <c r="Z66" s="286">
        <v>0</v>
      </c>
      <c r="AA66" s="204">
        <v>0</v>
      </c>
      <c r="AB66" s="204">
        <v>0</v>
      </c>
      <c r="AC66" s="155">
        <v>0</v>
      </c>
      <c r="AD66" s="287">
        <v>0</v>
      </c>
      <c r="AE66" s="340">
        <f>_xlfn.XLOOKUP(A66,'2026-NAT-01'!B:B,'2026-NAT-01'!F:F,0,0)+_xlfn.XLOOKUP(A66,'2026-NAT-01'!B:B,'2026-NAT-01'!G:G,0,0)</f>
        <v>0</v>
      </c>
      <c r="AF66" s="341">
        <f>_xlfn.XLOOKUP(A66,'2026-NAT-01'!B:B,'2026-NAT-01'!H:H,0,0)</f>
        <v>0</v>
      </c>
      <c r="AG66" s="340">
        <f>_xlfn.XLOOKUP(A66,'2026-NAT-02'!B:B,'2026-NAT-02'!F:F,0,0)+_xlfn.XLOOKUP(A66,'2026-NAT-02'!B:B,'2026-NAT-02'!G:G,0,0)</f>
        <v>0</v>
      </c>
      <c r="AH66" s="341">
        <f>_xlfn.XLOOKUP(A66,'2026-NAT-02'!B:B,'2026-NAT-02'!H:H,0,0)</f>
        <v>0</v>
      </c>
      <c r="AI66" s="457">
        <f t="shared" si="8"/>
        <v>0</v>
      </c>
      <c r="AJ66" s="458">
        <f t="shared" si="9"/>
        <v>0</v>
      </c>
    </row>
    <row r="67" spans="1:36" ht="15.6" hidden="1" x14ac:dyDescent="0.25">
      <c r="A67" s="297" t="str">
        <f>MASTERLIST!A68</f>
        <v>N0064</v>
      </c>
      <c r="B67" s="310" t="str">
        <f>MASTERLIST!B68</f>
        <v>Mako</v>
      </c>
      <c r="C67" s="310" t="str">
        <f>MASTERLIST!C68</f>
        <v>Gerrie</v>
      </c>
      <c r="D67" s="310" t="str">
        <f>MASTERLIST!D68</f>
        <v>Hough</v>
      </c>
      <c r="E67" s="311" t="str">
        <f>MASTERLIST!E68</f>
        <v>Men Master</v>
      </c>
      <c r="F67" s="361" t="str">
        <f>MASTERLIST!L68</f>
        <v>Nam</v>
      </c>
      <c r="G67" s="195"/>
      <c r="H67" s="200"/>
      <c r="I67" s="193"/>
      <c r="J67" s="202"/>
      <c r="K67" s="152">
        <f t="shared" si="10"/>
        <v>0</v>
      </c>
      <c r="L67" s="153">
        <f t="shared" si="11"/>
        <v>1</v>
      </c>
      <c r="M67" s="153">
        <f t="shared" si="12"/>
        <v>1</v>
      </c>
      <c r="N67" s="279">
        <f t="shared" si="13"/>
        <v>1.8</v>
      </c>
      <c r="O67" s="280">
        <f t="shared" si="14"/>
        <v>0.36000000000000004</v>
      </c>
      <c r="P67" s="154">
        <f t="shared" si="15"/>
        <v>1.8</v>
      </c>
      <c r="Q67" s="153">
        <f t="shared" si="16"/>
        <v>265</v>
      </c>
      <c r="R67" s="281">
        <f t="shared" si="17"/>
        <v>53</v>
      </c>
      <c r="S67" s="282">
        <v>0</v>
      </c>
      <c r="T67" s="283">
        <v>0</v>
      </c>
      <c r="U67" s="156">
        <v>0</v>
      </c>
      <c r="V67" s="284">
        <v>0</v>
      </c>
      <c r="W67" s="285">
        <v>0</v>
      </c>
      <c r="X67" s="205">
        <v>0</v>
      </c>
      <c r="Y67" s="157">
        <v>0</v>
      </c>
      <c r="Z67" s="286">
        <v>0</v>
      </c>
      <c r="AA67" s="204">
        <v>0</v>
      </c>
      <c r="AB67" s="204">
        <v>1</v>
      </c>
      <c r="AC67" s="155">
        <v>1.8</v>
      </c>
      <c r="AD67" s="287">
        <v>265</v>
      </c>
      <c r="AE67" s="340">
        <f>_xlfn.XLOOKUP(A67,'2026-NAT-01'!B:B,'2026-NAT-01'!F:F,0,0)+_xlfn.XLOOKUP(A67,'2026-NAT-01'!B:B,'2026-NAT-01'!G:G,0,0)</f>
        <v>0</v>
      </c>
      <c r="AF67" s="341">
        <f>_xlfn.XLOOKUP(A67,'2026-NAT-01'!B:B,'2026-NAT-01'!H:H,0,0)</f>
        <v>0</v>
      </c>
      <c r="AG67" s="340">
        <f>_xlfn.XLOOKUP(A67,'2026-NAT-02'!B:B,'2026-NAT-02'!F:F,0,0)+_xlfn.XLOOKUP(A67,'2026-NAT-02'!B:B,'2026-NAT-02'!G:G,0,0)</f>
        <v>0</v>
      </c>
      <c r="AH67" s="341">
        <f>_xlfn.XLOOKUP(A67,'2026-NAT-02'!B:B,'2026-NAT-02'!H:H,0,0)</f>
        <v>0</v>
      </c>
      <c r="AI67" s="457">
        <f t="shared" si="8"/>
        <v>1</v>
      </c>
      <c r="AJ67" s="458">
        <f t="shared" si="9"/>
        <v>0.36000000000000004</v>
      </c>
    </row>
    <row r="68" spans="1:36" ht="15.6" hidden="1" x14ac:dyDescent="0.25">
      <c r="A68" s="297" t="str">
        <f>MASTERLIST!A69</f>
        <v>N0065</v>
      </c>
      <c r="B68" s="310" t="str">
        <f>MASTERLIST!B69</f>
        <v>Welwitschia</v>
      </c>
      <c r="C68" s="310" t="str">
        <f>MASTERLIST!C69</f>
        <v>Henry</v>
      </c>
      <c r="D68" s="310" t="str">
        <f>MASTERLIST!D69</f>
        <v>Van Bosch</v>
      </c>
      <c r="E68" s="311" t="str">
        <f>MASTERLIST!E69</f>
        <v>Men Senior</v>
      </c>
      <c r="F68" s="361" t="str">
        <f>MASTERLIST!L69</f>
        <v>Nam</v>
      </c>
      <c r="G68" s="195"/>
      <c r="H68" s="200"/>
      <c r="I68" s="193"/>
      <c r="J68" s="202"/>
      <c r="K68" s="152">
        <f t="shared" si="10"/>
        <v>0</v>
      </c>
      <c r="L68" s="153">
        <f t="shared" si="11"/>
        <v>0</v>
      </c>
      <c r="M68" s="153">
        <f t="shared" ref="M68:M70" si="18">K68+L68</f>
        <v>0</v>
      </c>
      <c r="N68" s="279">
        <f t="shared" si="13"/>
        <v>0</v>
      </c>
      <c r="O68" s="280">
        <f t="shared" si="14"/>
        <v>0</v>
      </c>
      <c r="P68" s="154" t="e">
        <f t="shared" si="15"/>
        <v>#DIV/0!</v>
      </c>
      <c r="Q68" s="153">
        <f t="shared" si="16"/>
        <v>20</v>
      </c>
      <c r="R68" s="281">
        <f t="shared" si="17"/>
        <v>10</v>
      </c>
      <c r="S68" s="282">
        <v>0</v>
      </c>
      <c r="T68" s="283">
        <v>0</v>
      </c>
      <c r="U68" s="156">
        <v>0</v>
      </c>
      <c r="V68" s="284">
        <v>20</v>
      </c>
      <c r="W68" s="285">
        <v>0</v>
      </c>
      <c r="X68" s="205">
        <v>0</v>
      </c>
      <c r="Y68" s="157">
        <v>0</v>
      </c>
      <c r="Z68" s="286">
        <v>0</v>
      </c>
      <c r="AA68" s="204">
        <v>0</v>
      </c>
      <c r="AB68" s="204">
        <v>0</v>
      </c>
      <c r="AC68" s="155">
        <v>0</v>
      </c>
      <c r="AD68" s="287">
        <v>0</v>
      </c>
      <c r="AE68" s="340">
        <f>_xlfn.XLOOKUP(A68,'2026-NAT-01'!B:B,'2026-NAT-01'!F:F,0,0)+_xlfn.XLOOKUP(A68,'2026-NAT-01'!B:B,'2026-NAT-01'!G:G,0,0)</f>
        <v>0</v>
      </c>
      <c r="AF68" s="341">
        <f>_xlfn.XLOOKUP(A68,'2026-NAT-01'!B:B,'2026-NAT-01'!H:H,0,0)</f>
        <v>0</v>
      </c>
      <c r="AG68" s="340">
        <f>_xlfn.XLOOKUP(A68,'2026-NAT-02'!B:B,'2026-NAT-02'!F:F,0,0)+_xlfn.XLOOKUP(A68,'2026-NAT-02'!B:B,'2026-NAT-02'!G:G,0,0)</f>
        <v>0</v>
      </c>
      <c r="AH68" s="341">
        <f>_xlfn.XLOOKUP(A68,'2026-NAT-02'!B:B,'2026-NAT-02'!H:H,0,0)</f>
        <v>0</v>
      </c>
      <c r="AI68" s="457">
        <f t="shared" ref="AI68:AI131" si="19">M68+AE68+AG68</f>
        <v>0</v>
      </c>
      <c r="AJ68" s="458">
        <f t="shared" ref="AJ68:AJ131" si="20">O68+AF68+AH68</f>
        <v>0</v>
      </c>
    </row>
    <row r="69" spans="1:36" ht="15.6" hidden="1" x14ac:dyDescent="0.25">
      <c r="A69" s="344" t="str">
        <f>MASTERLIST!A70</f>
        <v>N0066</v>
      </c>
      <c r="B69" s="68" t="str">
        <f>MASTERLIST!B70</f>
        <v>Welwitschia</v>
      </c>
      <c r="C69" s="68" t="str">
        <f>MASTERLIST!C70</f>
        <v>Nols</v>
      </c>
      <c r="D69" s="68" t="str">
        <f>MASTERLIST!D70</f>
        <v>Diedericks</v>
      </c>
      <c r="E69" s="345" t="str">
        <f>MASTERLIST!E70</f>
        <v>Men Senior</v>
      </c>
      <c r="F69" s="362" t="str">
        <f>MASTERLIST!L70</f>
        <v>Nam</v>
      </c>
      <c r="G69" s="195" t="s">
        <v>2176</v>
      </c>
      <c r="H69" s="200"/>
      <c r="I69" s="193"/>
      <c r="J69" s="202"/>
      <c r="K69" s="152">
        <f t="shared" si="10"/>
        <v>6</v>
      </c>
      <c r="L69" s="153">
        <f t="shared" si="11"/>
        <v>8</v>
      </c>
      <c r="M69" s="153">
        <f t="shared" si="18"/>
        <v>14</v>
      </c>
      <c r="N69" s="154">
        <f t="shared" si="13"/>
        <v>82.299999999999983</v>
      </c>
      <c r="O69" s="429">
        <f t="shared" si="14"/>
        <v>40.329999999999991</v>
      </c>
      <c r="P69" s="154">
        <f t="shared" si="15"/>
        <v>5.8785714285714272</v>
      </c>
      <c r="Q69" s="153">
        <f t="shared" si="16"/>
        <v>1349</v>
      </c>
      <c r="R69" s="281">
        <f t="shared" si="17"/>
        <v>610.9</v>
      </c>
      <c r="S69" s="282">
        <v>0</v>
      </c>
      <c r="T69" s="283">
        <v>8</v>
      </c>
      <c r="U69" s="156">
        <v>78.199999999999989</v>
      </c>
      <c r="V69" s="284">
        <v>1041</v>
      </c>
      <c r="W69" s="285">
        <v>6</v>
      </c>
      <c r="X69" s="205">
        <v>0</v>
      </c>
      <c r="Y69" s="157">
        <v>4.0999999999999996</v>
      </c>
      <c r="Z69" s="286">
        <v>288</v>
      </c>
      <c r="AA69" s="204">
        <v>0</v>
      </c>
      <c r="AB69" s="204">
        <v>0</v>
      </c>
      <c r="AC69" s="155">
        <v>0</v>
      </c>
      <c r="AD69" s="287">
        <v>20</v>
      </c>
      <c r="AE69" s="340">
        <f>_xlfn.XLOOKUP(A69,'2026-NAT-01'!B:B,'2026-NAT-01'!F:F,0,0)+_xlfn.XLOOKUP(A69,'2026-NAT-01'!B:B,'2026-NAT-01'!G:G,0,0)</f>
        <v>7</v>
      </c>
      <c r="AF69" s="341">
        <f>_xlfn.XLOOKUP(A69,'2026-NAT-01'!B:B,'2026-NAT-01'!H:H,0,0)</f>
        <v>55.1</v>
      </c>
      <c r="AG69" s="340">
        <f>_xlfn.XLOOKUP(A69,'2026-NAT-02'!B:B,'2026-NAT-02'!F:F,0,0)+_xlfn.XLOOKUP(Nominations!A5,'2026-NAT-02'!B:B,'2026-NAT-02'!G:G,0,0)</f>
        <v>7</v>
      </c>
      <c r="AH69" s="341">
        <f>_xlfn.XLOOKUP(A69,'2026-NAT-02'!B:B,'2026-NAT-02'!H:H,0,0)</f>
        <v>30.1</v>
      </c>
      <c r="AI69" s="340">
        <f t="shared" si="19"/>
        <v>28</v>
      </c>
      <c r="AJ69" s="341">
        <f t="shared" si="20"/>
        <v>125.53</v>
      </c>
    </row>
    <row r="70" spans="1:36" ht="15.6" hidden="1" x14ac:dyDescent="0.25">
      <c r="A70" s="297" t="str">
        <f>MASTERLIST!A71</f>
        <v>N0067</v>
      </c>
      <c r="B70" s="310" t="str">
        <f>MASTERLIST!B71</f>
        <v>Penguin</v>
      </c>
      <c r="C70" s="310" t="str">
        <f>MASTERLIST!C71</f>
        <v>Louis</v>
      </c>
      <c r="D70" s="310" t="str">
        <f>MASTERLIST!D71</f>
        <v>Potgieter</v>
      </c>
      <c r="E70" s="311" t="str">
        <f>MASTERLIST!E71</f>
        <v>Men Master</v>
      </c>
      <c r="F70" s="361" t="str">
        <f>MASTERLIST!L71</f>
        <v>Nam</v>
      </c>
      <c r="G70" s="195"/>
      <c r="H70" s="200"/>
      <c r="I70" s="193"/>
      <c r="J70" s="202"/>
      <c r="K70" s="152">
        <f t="shared" si="10"/>
        <v>3</v>
      </c>
      <c r="L70" s="153">
        <f t="shared" si="11"/>
        <v>4</v>
      </c>
      <c r="M70" s="153">
        <f t="shared" si="18"/>
        <v>7</v>
      </c>
      <c r="N70" s="279">
        <f t="shared" si="13"/>
        <v>30.9</v>
      </c>
      <c r="O70" s="280">
        <f t="shared" si="14"/>
        <v>8.6199999999999992</v>
      </c>
      <c r="P70" s="154">
        <f t="shared" si="15"/>
        <v>4.4142857142857137</v>
      </c>
      <c r="Q70" s="153">
        <f t="shared" si="16"/>
        <v>1133</v>
      </c>
      <c r="R70" s="281">
        <f t="shared" si="17"/>
        <v>288.89999999999998</v>
      </c>
      <c r="S70" s="282">
        <v>0</v>
      </c>
      <c r="T70" s="283">
        <v>0</v>
      </c>
      <c r="U70" s="156">
        <v>0</v>
      </c>
      <c r="V70" s="284">
        <v>40</v>
      </c>
      <c r="W70" s="285">
        <v>0</v>
      </c>
      <c r="X70" s="205">
        <v>4</v>
      </c>
      <c r="Y70" s="157">
        <v>24.4</v>
      </c>
      <c r="Z70" s="286">
        <v>503</v>
      </c>
      <c r="AA70" s="204">
        <v>3</v>
      </c>
      <c r="AB70" s="204">
        <v>0</v>
      </c>
      <c r="AC70" s="155">
        <v>6.5</v>
      </c>
      <c r="AD70" s="287">
        <v>590</v>
      </c>
      <c r="AE70" s="340">
        <f>_xlfn.XLOOKUP(A70,'2026-NAT-01'!B:B,'2026-NAT-01'!F:F,0,0)+_xlfn.XLOOKUP(A70,'2026-NAT-01'!B:B,'2026-NAT-01'!G:G,0,0)</f>
        <v>0</v>
      </c>
      <c r="AF70" s="341">
        <f>_xlfn.XLOOKUP(A70,'2026-NAT-01'!B:B,'2026-NAT-01'!H:H,0,0)</f>
        <v>0</v>
      </c>
      <c r="AG70" s="340">
        <f>_xlfn.XLOOKUP(A70,'2026-NAT-02'!B:B,'2026-NAT-02'!F:F,0,0)+_xlfn.XLOOKUP(A70,'2026-NAT-02'!B:B,'2026-NAT-02'!G:G,0,0)</f>
        <v>0</v>
      </c>
      <c r="AH70" s="341">
        <f>_xlfn.XLOOKUP(A70,'2026-NAT-02'!B:B,'2026-NAT-02'!H:H,0,0)</f>
        <v>0</v>
      </c>
      <c r="AI70" s="457">
        <f t="shared" si="19"/>
        <v>7</v>
      </c>
      <c r="AJ70" s="458">
        <f t="shared" si="20"/>
        <v>8.6199999999999992</v>
      </c>
    </row>
    <row r="71" spans="1:36" ht="15.45" hidden="1" customHeight="1" x14ac:dyDescent="0.25">
      <c r="A71" s="297" t="str">
        <f>MASTERLIST!A72</f>
        <v>N0068</v>
      </c>
      <c r="B71" s="310" t="str">
        <f>MASTERLIST!B72</f>
        <v>xOtjiwarongo</v>
      </c>
      <c r="C71" s="310" t="str">
        <f>MASTERLIST!C72</f>
        <v>Chris</v>
      </c>
      <c r="D71" s="310" t="str">
        <f>MASTERLIST!D72</f>
        <v>Feyerabend</v>
      </c>
      <c r="E71" s="311" t="str">
        <f>MASTERLIST!E72</f>
        <v>Men Veteran</v>
      </c>
      <c r="F71" s="361" t="str">
        <f>MASTERLIST!L72</f>
        <v>Nam</v>
      </c>
      <c r="G71" s="195"/>
      <c r="H71" s="200"/>
      <c r="I71" s="193"/>
      <c r="J71" s="202"/>
      <c r="K71" s="152"/>
      <c r="L71" s="153"/>
      <c r="M71" s="153"/>
      <c r="N71" s="279"/>
      <c r="O71" s="280"/>
      <c r="P71" s="154"/>
      <c r="Q71" s="153"/>
      <c r="R71" s="281"/>
      <c r="S71" s="282"/>
      <c r="T71" s="283"/>
      <c r="U71" s="156"/>
      <c r="V71" s="284"/>
      <c r="W71" s="285"/>
      <c r="X71" s="205"/>
      <c r="Y71" s="157"/>
      <c r="Z71" s="286"/>
      <c r="AA71" s="204"/>
      <c r="AB71" s="204"/>
      <c r="AC71" s="155"/>
      <c r="AD71" s="287"/>
      <c r="AE71" s="340">
        <f>_xlfn.XLOOKUP(A71,'2026-NAT-01'!B:B,'2026-NAT-01'!F:F,0,0)+_xlfn.XLOOKUP(A71,'2026-NAT-01'!B:B,'2026-NAT-01'!G:G,0,0)</f>
        <v>0</v>
      </c>
      <c r="AF71" s="341">
        <f>_xlfn.XLOOKUP(A71,'2026-NAT-01'!B:B,'2026-NAT-01'!H:H,0,0)</f>
        <v>0</v>
      </c>
      <c r="AG71" s="340">
        <f>_xlfn.XLOOKUP(A71,'2026-NAT-02'!B:B,'2026-NAT-02'!F:F,0,0)+_xlfn.XLOOKUP(A71,'2026-NAT-02'!B:B,'2026-NAT-02'!G:G,0,0)</f>
        <v>0</v>
      </c>
      <c r="AH71" s="341">
        <f>_xlfn.XLOOKUP(A71,'2026-NAT-02'!B:B,'2026-NAT-02'!H:H,0,0)</f>
        <v>0</v>
      </c>
      <c r="AI71" s="457">
        <f t="shared" si="19"/>
        <v>0</v>
      </c>
      <c r="AJ71" s="458">
        <f t="shared" si="20"/>
        <v>0</v>
      </c>
    </row>
    <row r="72" spans="1:36" ht="15.6" x14ac:dyDescent="0.25">
      <c r="A72" s="344" t="str">
        <f>MASTERLIST!A15</f>
        <v>N0011</v>
      </c>
      <c r="B72" s="68" t="str">
        <f>MASTERLIST!B15</f>
        <v>Atlantic Angling Club</v>
      </c>
      <c r="C72" s="68" t="str">
        <f>MASTERLIST!C15</f>
        <v>Johan Mossie</v>
      </c>
      <c r="D72" s="68" t="str">
        <f>MASTERLIST!D15</f>
        <v>Mostert</v>
      </c>
      <c r="E72" s="345" t="str">
        <f>MASTERLIST!E15</f>
        <v>Men Veteran</v>
      </c>
      <c r="F72" s="362" t="str">
        <f>MASTERLIST!L15</f>
        <v>Nam</v>
      </c>
      <c r="G72" s="195" t="s">
        <v>2176</v>
      </c>
      <c r="H72" s="200" t="s">
        <v>2176</v>
      </c>
      <c r="I72" s="193" t="s">
        <v>2176</v>
      </c>
      <c r="J72" s="202"/>
      <c r="K72" s="152">
        <f t="shared" ref="K72:K135" si="21">S72+W72+AA72</f>
        <v>0</v>
      </c>
      <c r="L72" s="153">
        <f t="shared" ref="L72:L135" si="22">T72+X72+AB72</f>
        <v>14</v>
      </c>
      <c r="M72" s="153">
        <f t="shared" ref="M72:M135" si="23">K72+L72</f>
        <v>14</v>
      </c>
      <c r="N72" s="154">
        <f t="shared" ref="N72:N135" si="24">U72+Y72+AC72</f>
        <v>287</v>
      </c>
      <c r="O72" s="429">
        <f t="shared" ref="O72:O135" si="25">(U72*0.5)+(Y72*0.3)+(AC72*0.2)</f>
        <v>126.52000000000001</v>
      </c>
      <c r="P72" s="154">
        <f t="shared" ref="P72:P135" si="26">N72/M72</f>
        <v>20.5</v>
      </c>
      <c r="Q72" s="153">
        <f t="shared" ref="Q72:Q135" si="27">V72+Z72+AD72</f>
        <v>1980</v>
      </c>
      <c r="R72" s="281">
        <f t="shared" ref="R72:R135" si="28">(V72*0.5)+(Z72*0.3)+(AD72*0.2)</f>
        <v>786.8</v>
      </c>
      <c r="S72" s="282">
        <v>0</v>
      </c>
      <c r="T72" s="283">
        <v>7</v>
      </c>
      <c r="U72" s="156">
        <v>210.8</v>
      </c>
      <c r="V72" s="284">
        <v>1119</v>
      </c>
      <c r="W72" s="285">
        <v>0</v>
      </c>
      <c r="X72" s="205">
        <v>6</v>
      </c>
      <c r="Y72" s="157">
        <v>58.8</v>
      </c>
      <c r="Z72" s="286">
        <v>551</v>
      </c>
      <c r="AA72" s="204">
        <v>0</v>
      </c>
      <c r="AB72" s="204">
        <v>1</v>
      </c>
      <c r="AC72" s="155">
        <v>17.399999999999999</v>
      </c>
      <c r="AD72" s="287">
        <v>310</v>
      </c>
      <c r="AE72" s="340">
        <f>_xlfn.XLOOKUP(A72,'2026-NAT-01'!B:B,'2026-NAT-01'!F:F,0,0)+_xlfn.XLOOKUP(A72,'2026-NAT-01'!B:B,'2026-NAT-01'!G:G,0,0)</f>
        <v>2</v>
      </c>
      <c r="AF72" s="341">
        <f>_xlfn.XLOOKUP(A72,'2026-NAT-01'!B:B,'2026-NAT-01'!H:H,0,0)</f>
        <v>2.5</v>
      </c>
      <c r="AG72" s="340">
        <f>_xlfn.XLOOKUP(A72,'2026-NAT-02'!B:B,'2026-NAT-02'!F:F,0,0)+_xlfn.XLOOKUP(A72,'2026-NAT-02'!B:B,'2026-NAT-02'!G:G,0,0)</f>
        <v>5</v>
      </c>
      <c r="AH72" s="341">
        <f>_xlfn.XLOOKUP(A72,'2026-NAT-02'!B:B,'2026-NAT-02'!H:H,0,0)</f>
        <v>50.2</v>
      </c>
      <c r="AI72" s="340">
        <f t="shared" si="19"/>
        <v>21</v>
      </c>
      <c r="AJ72" s="341">
        <f t="shared" si="20"/>
        <v>179.22000000000003</v>
      </c>
    </row>
    <row r="73" spans="1:36" ht="15.6" hidden="1" x14ac:dyDescent="0.25">
      <c r="A73" s="297" t="str">
        <f>MASTERLIST!A74</f>
        <v>N0070</v>
      </c>
      <c r="B73" s="310" t="str">
        <f>MASTERLIST!B74</f>
        <v>Seagull Angling Club</v>
      </c>
      <c r="C73" s="310" t="str">
        <f>MASTERLIST!C74</f>
        <v>Herbert</v>
      </c>
      <c r="D73" s="310" t="str">
        <f>MASTERLIST!D74</f>
        <v>Van Niekerk</v>
      </c>
      <c r="E73" s="311" t="str">
        <f>MASTERLIST!E74</f>
        <v>Men Master</v>
      </c>
      <c r="F73" s="361" t="str">
        <f>MASTERLIST!L74</f>
        <v>Nam</v>
      </c>
      <c r="G73" s="195"/>
      <c r="H73" s="200"/>
      <c r="I73" s="193"/>
      <c r="J73" s="202"/>
      <c r="K73" s="152">
        <f t="shared" si="21"/>
        <v>6</v>
      </c>
      <c r="L73" s="153">
        <f t="shared" si="22"/>
        <v>0</v>
      </c>
      <c r="M73" s="153">
        <f t="shared" si="23"/>
        <v>6</v>
      </c>
      <c r="N73" s="279">
        <f t="shared" si="24"/>
        <v>6.5</v>
      </c>
      <c r="O73" s="280">
        <f t="shared" si="25"/>
        <v>3.04</v>
      </c>
      <c r="P73" s="154">
        <f t="shared" si="26"/>
        <v>1.0833333333333333</v>
      </c>
      <c r="Q73" s="153">
        <f t="shared" si="27"/>
        <v>635</v>
      </c>
      <c r="R73" s="281">
        <f t="shared" si="28"/>
        <v>232.3</v>
      </c>
      <c r="S73" s="282">
        <v>5</v>
      </c>
      <c r="T73" s="283">
        <v>0</v>
      </c>
      <c r="U73" s="156">
        <v>5.8</v>
      </c>
      <c r="V73" s="284">
        <v>351</v>
      </c>
      <c r="W73" s="285">
        <v>0</v>
      </c>
      <c r="X73" s="205">
        <v>0</v>
      </c>
      <c r="Y73" s="157">
        <v>0</v>
      </c>
      <c r="Z73" s="286">
        <v>0</v>
      </c>
      <c r="AA73" s="204">
        <v>1</v>
      </c>
      <c r="AB73" s="204">
        <v>0</v>
      </c>
      <c r="AC73" s="155">
        <v>0.7</v>
      </c>
      <c r="AD73" s="287">
        <v>284</v>
      </c>
      <c r="AE73" s="340">
        <f>_xlfn.XLOOKUP(A73,'2026-NAT-01'!B:B,'2026-NAT-01'!F:F,0,0)+_xlfn.XLOOKUP(A73,'2026-NAT-01'!B:B,'2026-NAT-01'!G:G,0,0)</f>
        <v>0</v>
      </c>
      <c r="AF73" s="341">
        <f>_xlfn.XLOOKUP(A73,'2026-NAT-01'!B:B,'2026-NAT-01'!H:H,0,0)</f>
        <v>0</v>
      </c>
      <c r="AG73" s="340">
        <f>_xlfn.XLOOKUP(A73,'2026-NAT-02'!B:B,'2026-NAT-02'!F:F,0,0)+_xlfn.XLOOKUP(A73,'2026-NAT-02'!B:B,'2026-NAT-02'!G:G,0,0)</f>
        <v>0</v>
      </c>
      <c r="AH73" s="341">
        <f>_xlfn.XLOOKUP(A73,'2026-NAT-02'!B:B,'2026-NAT-02'!H:H,0,0)</f>
        <v>0</v>
      </c>
      <c r="AI73" s="457">
        <f t="shared" si="19"/>
        <v>6</v>
      </c>
      <c r="AJ73" s="458">
        <f t="shared" si="20"/>
        <v>3.04</v>
      </c>
    </row>
    <row r="74" spans="1:36" ht="15.6" x14ac:dyDescent="0.25">
      <c r="A74" s="344" t="str">
        <f>MASTERLIST!A379</f>
        <v>N0375</v>
      </c>
      <c r="B74" s="68" t="str">
        <f>MASTERLIST!B379</f>
        <v>Orca Angling Club</v>
      </c>
      <c r="C74" s="68" t="str">
        <f>MASTERLIST!C379</f>
        <v>Cristiano</v>
      </c>
      <c r="D74" s="68" t="str">
        <f>MASTERLIST!D379</f>
        <v>Bampton</v>
      </c>
      <c r="E74" s="345" t="str">
        <f>MASTERLIST!E379</f>
        <v>Men U/21</v>
      </c>
      <c r="F74" s="362" t="str">
        <f>MASTERLIST!L379</f>
        <v>Nam</v>
      </c>
      <c r="G74" s="195" t="s">
        <v>2176</v>
      </c>
      <c r="H74" s="200" t="s">
        <v>2176</v>
      </c>
      <c r="I74" s="193"/>
      <c r="J74" s="202"/>
      <c r="K74" s="152">
        <f t="shared" si="21"/>
        <v>17</v>
      </c>
      <c r="L74" s="153">
        <f t="shared" si="22"/>
        <v>10</v>
      </c>
      <c r="M74" s="153">
        <f t="shared" si="23"/>
        <v>27</v>
      </c>
      <c r="N74" s="154">
        <f t="shared" si="24"/>
        <v>134.80000000000001</v>
      </c>
      <c r="O74" s="429">
        <f t="shared" si="25"/>
        <v>47.310000000000009</v>
      </c>
      <c r="P74" s="154">
        <f t="shared" si="26"/>
        <v>4.9925925925925929</v>
      </c>
      <c r="Q74" s="153">
        <f t="shared" si="27"/>
        <v>2337</v>
      </c>
      <c r="R74" s="281">
        <f t="shared" si="28"/>
        <v>820.80000000000007</v>
      </c>
      <c r="S74" s="282">
        <v>4</v>
      </c>
      <c r="T74" s="283">
        <v>6</v>
      </c>
      <c r="U74" s="156">
        <v>65.100000000000009</v>
      </c>
      <c r="V74" s="284">
        <v>1015</v>
      </c>
      <c r="W74" s="285">
        <v>8</v>
      </c>
      <c r="X74" s="205">
        <v>1</v>
      </c>
      <c r="Y74" s="157">
        <v>8.1999999999999993</v>
      </c>
      <c r="Z74" s="286">
        <v>489</v>
      </c>
      <c r="AA74" s="204">
        <v>5</v>
      </c>
      <c r="AB74" s="204">
        <v>3</v>
      </c>
      <c r="AC74" s="155">
        <v>61.500000000000007</v>
      </c>
      <c r="AD74" s="287">
        <v>833</v>
      </c>
      <c r="AE74" s="340">
        <f>_xlfn.XLOOKUP(A74,'2026-NAT-01'!B:B,'2026-NAT-01'!F:F,0,0)+_xlfn.XLOOKUP(A74,'2026-NAT-01'!B:B,'2026-NAT-01'!G:G,0,0)</f>
        <v>6</v>
      </c>
      <c r="AF74" s="341">
        <f>_xlfn.XLOOKUP(A74,'2026-NAT-01'!B:B,'2026-NAT-01'!H:H,0,0)</f>
        <v>56.400000000000006</v>
      </c>
      <c r="AG74" s="340">
        <f>_xlfn.XLOOKUP(A74,'2026-NAT-02'!B:B,'2026-NAT-02'!F:F,0,0)+_xlfn.XLOOKUP(A74,'2026-NAT-02'!B:B,'2026-NAT-02'!G:G,0,0)</f>
        <v>9</v>
      </c>
      <c r="AH74" s="341">
        <f>_xlfn.XLOOKUP(A74,'2026-NAT-02'!B:B,'2026-NAT-02'!H:H,0,0)</f>
        <v>66.899999999999991</v>
      </c>
      <c r="AI74" s="340">
        <f t="shared" si="19"/>
        <v>42</v>
      </c>
      <c r="AJ74" s="341">
        <f t="shared" si="20"/>
        <v>170.61</v>
      </c>
    </row>
    <row r="75" spans="1:36" ht="15.6" hidden="1" x14ac:dyDescent="0.25">
      <c r="A75" s="297" t="str">
        <f>MASTERLIST!A76</f>
        <v>N0072</v>
      </c>
      <c r="B75" s="310" t="str">
        <f>MASTERLIST!B76</f>
        <v>Steenbras</v>
      </c>
      <c r="C75" s="310" t="str">
        <f>MASTERLIST!C76</f>
        <v>Louis</v>
      </c>
      <c r="D75" s="310" t="str">
        <f>MASTERLIST!D76</f>
        <v>Heath</v>
      </c>
      <c r="E75" s="311" t="str">
        <f>MASTERLIST!E76</f>
        <v>Men Grand Masters</v>
      </c>
      <c r="F75" s="361" t="str">
        <f>MASTERLIST!L76</f>
        <v>Nam</v>
      </c>
      <c r="G75" s="195"/>
      <c r="H75" s="200"/>
      <c r="I75" s="193"/>
      <c r="J75" s="202"/>
      <c r="K75" s="152">
        <f t="shared" si="21"/>
        <v>0</v>
      </c>
      <c r="L75" s="153">
        <f t="shared" si="22"/>
        <v>0</v>
      </c>
      <c r="M75" s="153">
        <f t="shared" si="23"/>
        <v>0</v>
      </c>
      <c r="N75" s="279">
        <f t="shared" si="24"/>
        <v>0</v>
      </c>
      <c r="O75" s="280">
        <f t="shared" si="25"/>
        <v>0</v>
      </c>
      <c r="P75" s="154" t="e">
        <f t="shared" si="26"/>
        <v>#DIV/0!</v>
      </c>
      <c r="Q75" s="153">
        <f t="shared" si="27"/>
        <v>100</v>
      </c>
      <c r="R75" s="281">
        <f t="shared" si="28"/>
        <v>44</v>
      </c>
      <c r="S75" s="282">
        <v>0</v>
      </c>
      <c r="T75" s="283">
        <v>0</v>
      </c>
      <c r="U75" s="156">
        <v>0</v>
      </c>
      <c r="V75" s="284">
        <v>80</v>
      </c>
      <c r="W75" s="285">
        <v>0</v>
      </c>
      <c r="X75" s="205">
        <v>0</v>
      </c>
      <c r="Y75" s="157">
        <v>0</v>
      </c>
      <c r="Z75" s="286">
        <v>0</v>
      </c>
      <c r="AA75" s="204">
        <v>0</v>
      </c>
      <c r="AB75" s="204">
        <v>0</v>
      </c>
      <c r="AC75" s="155">
        <v>0</v>
      </c>
      <c r="AD75" s="287">
        <v>20</v>
      </c>
      <c r="AE75" s="340">
        <f>_xlfn.XLOOKUP(A75,'2026-NAT-01'!B:B,'2026-NAT-01'!F:F,0,0)+_xlfn.XLOOKUP(A75,'2026-NAT-01'!B:B,'2026-NAT-01'!G:G,0,0)</f>
        <v>0</v>
      </c>
      <c r="AF75" s="341">
        <f>_xlfn.XLOOKUP(A75,'2026-NAT-01'!B:B,'2026-NAT-01'!H:H,0,0)</f>
        <v>0</v>
      </c>
      <c r="AG75" s="340">
        <f>_xlfn.XLOOKUP(A75,'2026-NAT-02'!B:B,'2026-NAT-02'!F:F,0,0)+_xlfn.XLOOKUP(A75,'2026-NAT-02'!B:B,'2026-NAT-02'!G:G,0,0)</f>
        <v>0</v>
      </c>
      <c r="AH75" s="341">
        <f>_xlfn.XLOOKUP(A75,'2026-NAT-02'!B:B,'2026-NAT-02'!H:H,0,0)</f>
        <v>0</v>
      </c>
      <c r="AI75" s="457">
        <f t="shared" si="19"/>
        <v>0</v>
      </c>
      <c r="AJ75" s="458">
        <f t="shared" si="20"/>
        <v>0</v>
      </c>
    </row>
    <row r="76" spans="1:36" ht="15.6" hidden="1" x14ac:dyDescent="0.25">
      <c r="A76" s="297" t="str">
        <f>MASTERLIST!A77</f>
        <v>N0073</v>
      </c>
      <c r="B76" s="310" t="str">
        <f>MASTERLIST!B77</f>
        <v>xBenguella</v>
      </c>
      <c r="C76" s="310" t="str">
        <f>MASTERLIST!C77</f>
        <v>Marina</v>
      </c>
      <c r="D76" s="310" t="str">
        <f>MASTERLIST!D77</f>
        <v>Kruger</v>
      </c>
      <c r="E76" s="311" t="str">
        <f>MASTERLIST!E77</f>
        <v>Ladies Master</v>
      </c>
      <c r="F76" s="361" t="str">
        <f>MASTERLIST!L77</f>
        <v>Nam</v>
      </c>
      <c r="G76" s="195"/>
      <c r="H76" s="200"/>
      <c r="I76" s="193"/>
      <c r="J76" s="202"/>
      <c r="K76" s="152">
        <f t="shared" si="21"/>
        <v>0</v>
      </c>
      <c r="L76" s="153">
        <f t="shared" si="22"/>
        <v>0</v>
      </c>
      <c r="M76" s="153">
        <f t="shared" si="23"/>
        <v>0</v>
      </c>
      <c r="N76" s="279">
        <f t="shared" si="24"/>
        <v>0</v>
      </c>
      <c r="O76" s="280">
        <f t="shared" si="25"/>
        <v>0</v>
      </c>
      <c r="P76" s="154" t="e">
        <f t="shared" si="26"/>
        <v>#DIV/0!</v>
      </c>
      <c r="Q76" s="153">
        <f t="shared" si="27"/>
        <v>0</v>
      </c>
      <c r="R76" s="281">
        <f t="shared" si="28"/>
        <v>0</v>
      </c>
      <c r="S76" s="282">
        <v>0</v>
      </c>
      <c r="T76" s="283">
        <v>0</v>
      </c>
      <c r="U76" s="156">
        <v>0</v>
      </c>
      <c r="V76" s="284">
        <v>0</v>
      </c>
      <c r="W76" s="285">
        <v>0</v>
      </c>
      <c r="X76" s="205">
        <v>0</v>
      </c>
      <c r="Y76" s="157">
        <v>0</v>
      </c>
      <c r="Z76" s="286">
        <v>0</v>
      </c>
      <c r="AA76" s="204">
        <v>0</v>
      </c>
      <c r="AB76" s="204">
        <v>0</v>
      </c>
      <c r="AC76" s="155">
        <v>0</v>
      </c>
      <c r="AD76" s="287">
        <v>0</v>
      </c>
      <c r="AE76" s="340">
        <f>_xlfn.XLOOKUP(A76,'2026-NAT-01'!B:B,'2026-NAT-01'!F:F,0,0)+_xlfn.XLOOKUP(A76,'2026-NAT-01'!B:B,'2026-NAT-01'!G:G,0,0)</f>
        <v>0</v>
      </c>
      <c r="AF76" s="341">
        <f>_xlfn.XLOOKUP(A76,'2026-NAT-01'!B:B,'2026-NAT-01'!H:H,0,0)</f>
        <v>0</v>
      </c>
      <c r="AG76" s="340">
        <f>_xlfn.XLOOKUP(A76,'2026-NAT-02'!B:B,'2026-NAT-02'!F:F,0,0)+_xlfn.XLOOKUP(A76,'2026-NAT-02'!B:B,'2026-NAT-02'!G:G,0,0)</f>
        <v>0</v>
      </c>
      <c r="AH76" s="341">
        <f>_xlfn.XLOOKUP(A76,'2026-NAT-02'!B:B,'2026-NAT-02'!H:H,0,0)</f>
        <v>0</v>
      </c>
      <c r="AI76" s="457">
        <f t="shared" si="19"/>
        <v>0</v>
      </c>
      <c r="AJ76" s="458">
        <f t="shared" si="20"/>
        <v>0</v>
      </c>
    </row>
    <row r="77" spans="1:36" ht="15.6" hidden="1" x14ac:dyDescent="0.25">
      <c r="A77" s="297" t="str">
        <f>MASTERLIST!A78</f>
        <v>N0074</v>
      </c>
      <c r="B77" s="310" t="str">
        <f>MASTERLIST!B78</f>
        <v>Henties Bay</v>
      </c>
      <c r="C77" s="310" t="str">
        <f>MASTERLIST!C78</f>
        <v>Corne</v>
      </c>
      <c r="D77" s="310" t="str">
        <f>MASTERLIST!D78</f>
        <v>Agenbag</v>
      </c>
      <c r="E77" s="311" t="str">
        <f>MASTERLIST!E78</f>
        <v>Men Senior</v>
      </c>
      <c r="F77" s="361" t="str">
        <f>MASTERLIST!L78</f>
        <v>Nam</v>
      </c>
      <c r="G77" s="195"/>
      <c r="H77" s="200"/>
      <c r="I77" s="193"/>
      <c r="J77" s="202"/>
      <c r="K77" s="152">
        <f t="shared" si="21"/>
        <v>0</v>
      </c>
      <c r="L77" s="153">
        <f t="shared" si="22"/>
        <v>0</v>
      </c>
      <c r="M77" s="153">
        <f t="shared" si="23"/>
        <v>0</v>
      </c>
      <c r="N77" s="279">
        <f t="shared" si="24"/>
        <v>0</v>
      </c>
      <c r="O77" s="280">
        <f t="shared" si="25"/>
        <v>0</v>
      </c>
      <c r="P77" s="154" t="e">
        <f t="shared" si="26"/>
        <v>#DIV/0!</v>
      </c>
      <c r="Q77" s="153">
        <f t="shared" si="27"/>
        <v>0</v>
      </c>
      <c r="R77" s="281">
        <f t="shared" si="28"/>
        <v>0</v>
      </c>
      <c r="S77" s="282">
        <v>0</v>
      </c>
      <c r="T77" s="283">
        <v>0</v>
      </c>
      <c r="U77" s="156">
        <v>0</v>
      </c>
      <c r="V77" s="284">
        <v>0</v>
      </c>
      <c r="W77" s="285">
        <v>0</v>
      </c>
      <c r="X77" s="205">
        <v>0</v>
      </c>
      <c r="Y77" s="157">
        <v>0</v>
      </c>
      <c r="Z77" s="286">
        <v>0</v>
      </c>
      <c r="AA77" s="204">
        <v>0</v>
      </c>
      <c r="AB77" s="204">
        <v>0</v>
      </c>
      <c r="AC77" s="155">
        <v>0</v>
      </c>
      <c r="AD77" s="287">
        <v>0</v>
      </c>
      <c r="AE77" s="340">
        <f>_xlfn.XLOOKUP(A77,'2026-NAT-01'!B:B,'2026-NAT-01'!F:F,0,0)+_xlfn.XLOOKUP(A77,'2026-NAT-01'!B:B,'2026-NAT-01'!G:G,0,0)</f>
        <v>3</v>
      </c>
      <c r="AF77" s="341">
        <f>_xlfn.XLOOKUP(A77,'2026-NAT-01'!B:B,'2026-NAT-01'!H:H,0,0)</f>
        <v>10.5</v>
      </c>
      <c r="AG77" s="340">
        <f>_xlfn.XLOOKUP(A77,'2026-NAT-02'!B:B,'2026-NAT-02'!F:F,0,0)+_xlfn.XLOOKUP(A77,'2026-NAT-02'!B:B,'2026-NAT-02'!G:G,0,0)</f>
        <v>0</v>
      </c>
      <c r="AH77" s="341">
        <f>_xlfn.XLOOKUP(A77,'2026-NAT-02'!B:B,'2026-NAT-02'!H:H,0,0)</f>
        <v>0</v>
      </c>
      <c r="AI77" s="457">
        <f t="shared" si="19"/>
        <v>3</v>
      </c>
      <c r="AJ77" s="458">
        <f t="shared" si="20"/>
        <v>10.5</v>
      </c>
    </row>
    <row r="78" spans="1:36" ht="15.6" hidden="1" x14ac:dyDescent="0.25">
      <c r="A78" s="297" t="str">
        <f>MASTERLIST!A79</f>
        <v>N0075</v>
      </c>
      <c r="B78" s="310" t="str">
        <f>MASTERLIST!B79</f>
        <v>xWalvis Bay</v>
      </c>
      <c r="C78" s="310" t="str">
        <f>MASTERLIST!C79</f>
        <v>Philip</v>
      </c>
      <c r="D78" s="310" t="str">
        <f>MASTERLIST!D79</f>
        <v>Bredenhann</v>
      </c>
      <c r="E78" s="311" t="str">
        <f>MASTERLIST!E79</f>
        <v>Men Veteran</v>
      </c>
      <c r="F78" s="361" t="str">
        <f>MASTERLIST!L79</f>
        <v>Nam</v>
      </c>
      <c r="G78" s="195"/>
      <c r="H78" s="200"/>
      <c r="I78" s="193"/>
      <c r="J78" s="202"/>
      <c r="K78" s="152">
        <f t="shared" si="21"/>
        <v>0</v>
      </c>
      <c r="L78" s="153">
        <f t="shared" si="22"/>
        <v>0</v>
      </c>
      <c r="M78" s="153">
        <f t="shared" si="23"/>
        <v>0</v>
      </c>
      <c r="N78" s="279">
        <f t="shared" si="24"/>
        <v>0</v>
      </c>
      <c r="O78" s="280">
        <f t="shared" si="25"/>
        <v>0</v>
      </c>
      <c r="P78" s="154" t="e">
        <f t="shared" si="26"/>
        <v>#DIV/0!</v>
      </c>
      <c r="Q78" s="153">
        <f t="shared" si="27"/>
        <v>0</v>
      </c>
      <c r="R78" s="281">
        <f t="shared" si="28"/>
        <v>0</v>
      </c>
      <c r="S78" s="282">
        <v>0</v>
      </c>
      <c r="T78" s="283">
        <v>0</v>
      </c>
      <c r="U78" s="156">
        <v>0</v>
      </c>
      <c r="V78" s="284">
        <v>0</v>
      </c>
      <c r="W78" s="285">
        <v>0</v>
      </c>
      <c r="X78" s="205">
        <v>0</v>
      </c>
      <c r="Y78" s="157">
        <v>0</v>
      </c>
      <c r="Z78" s="286">
        <v>0</v>
      </c>
      <c r="AA78" s="204">
        <v>0</v>
      </c>
      <c r="AB78" s="204">
        <v>0</v>
      </c>
      <c r="AC78" s="155">
        <v>0</v>
      </c>
      <c r="AD78" s="287">
        <v>0</v>
      </c>
      <c r="AE78" s="340">
        <f>_xlfn.XLOOKUP(A78,'2026-NAT-01'!B:B,'2026-NAT-01'!F:F,0,0)+_xlfn.XLOOKUP(A78,'2026-NAT-01'!B:B,'2026-NAT-01'!G:G,0,0)</f>
        <v>0</v>
      </c>
      <c r="AF78" s="341">
        <f>_xlfn.XLOOKUP(A78,'2026-NAT-01'!B:B,'2026-NAT-01'!H:H,0,0)</f>
        <v>0</v>
      </c>
      <c r="AG78" s="340">
        <f>_xlfn.XLOOKUP(A78,'2026-NAT-02'!B:B,'2026-NAT-02'!F:F,0,0)+_xlfn.XLOOKUP(A78,'2026-NAT-02'!B:B,'2026-NAT-02'!G:G,0,0)</f>
        <v>0</v>
      </c>
      <c r="AH78" s="341">
        <f>_xlfn.XLOOKUP(A78,'2026-NAT-02'!B:B,'2026-NAT-02'!H:H,0,0)</f>
        <v>0</v>
      </c>
      <c r="AI78" s="457">
        <f t="shared" si="19"/>
        <v>0</v>
      </c>
      <c r="AJ78" s="458">
        <f t="shared" si="20"/>
        <v>0</v>
      </c>
    </row>
    <row r="79" spans="1:36" ht="15.6" hidden="1" x14ac:dyDescent="0.25">
      <c r="A79" s="297" t="str">
        <f>MASTERLIST!A80</f>
        <v>N0076</v>
      </c>
      <c r="B79" s="310" t="str">
        <f>MASTERLIST!B80</f>
        <v>xOkahandja</v>
      </c>
      <c r="C79" s="310" t="str">
        <f>MASTERLIST!C80</f>
        <v>Eddie</v>
      </c>
      <c r="D79" s="310" t="str">
        <f>MASTERLIST!D80</f>
        <v>Cowley</v>
      </c>
      <c r="E79" s="311" t="str">
        <f>MASTERLIST!E80</f>
        <v>Men Grand Masters</v>
      </c>
      <c r="F79" s="361" t="str">
        <f>MASTERLIST!L80</f>
        <v>Nam</v>
      </c>
      <c r="G79" s="195"/>
      <c r="H79" s="200"/>
      <c r="I79" s="193"/>
      <c r="J79" s="202"/>
      <c r="K79" s="152">
        <f t="shared" si="21"/>
        <v>0</v>
      </c>
      <c r="L79" s="153">
        <f t="shared" si="22"/>
        <v>0</v>
      </c>
      <c r="M79" s="153">
        <f t="shared" si="23"/>
        <v>0</v>
      </c>
      <c r="N79" s="279">
        <f t="shared" si="24"/>
        <v>0</v>
      </c>
      <c r="O79" s="280">
        <f t="shared" si="25"/>
        <v>0</v>
      </c>
      <c r="P79" s="154" t="e">
        <f t="shared" si="26"/>
        <v>#DIV/0!</v>
      </c>
      <c r="Q79" s="153">
        <f t="shared" si="27"/>
        <v>0</v>
      </c>
      <c r="R79" s="281">
        <f t="shared" si="28"/>
        <v>0</v>
      </c>
      <c r="S79" s="282">
        <v>0</v>
      </c>
      <c r="T79" s="283">
        <v>0</v>
      </c>
      <c r="U79" s="156">
        <v>0</v>
      </c>
      <c r="V79" s="284">
        <v>0</v>
      </c>
      <c r="W79" s="285">
        <v>0</v>
      </c>
      <c r="X79" s="205">
        <v>0</v>
      </c>
      <c r="Y79" s="157">
        <v>0</v>
      </c>
      <c r="Z79" s="286">
        <v>0</v>
      </c>
      <c r="AA79" s="204">
        <v>0</v>
      </c>
      <c r="AB79" s="204">
        <v>0</v>
      </c>
      <c r="AC79" s="155">
        <v>0</v>
      </c>
      <c r="AD79" s="287">
        <v>0</v>
      </c>
      <c r="AE79" s="340">
        <f>_xlfn.XLOOKUP(A79,'2026-NAT-01'!B:B,'2026-NAT-01'!F:F,0,0)+_xlfn.XLOOKUP(A79,'2026-NAT-01'!B:B,'2026-NAT-01'!G:G,0,0)</f>
        <v>0</v>
      </c>
      <c r="AF79" s="341">
        <f>_xlfn.XLOOKUP(A79,'2026-NAT-01'!B:B,'2026-NAT-01'!H:H,0,0)</f>
        <v>0</v>
      </c>
      <c r="AG79" s="340">
        <f>_xlfn.XLOOKUP(A79,'2026-NAT-02'!B:B,'2026-NAT-02'!F:F,0,0)+_xlfn.XLOOKUP(A79,'2026-NAT-02'!B:B,'2026-NAT-02'!G:G,0,0)</f>
        <v>0</v>
      </c>
      <c r="AH79" s="341">
        <f>_xlfn.XLOOKUP(A79,'2026-NAT-02'!B:B,'2026-NAT-02'!H:H,0,0)</f>
        <v>0</v>
      </c>
      <c r="AI79" s="457">
        <f t="shared" si="19"/>
        <v>0</v>
      </c>
      <c r="AJ79" s="458">
        <f t="shared" si="20"/>
        <v>0</v>
      </c>
    </row>
    <row r="80" spans="1:36" ht="15.6" hidden="1" x14ac:dyDescent="0.25">
      <c r="A80" s="297" t="str">
        <f>MASTERLIST!A81</f>
        <v>N0077</v>
      </c>
      <c r="B80" s="310" t="str">
        <f>MASTERLIST!B81</f>
        <v>xHenties Bay</v>
      </c>
      <c r="C80" s="310" t="str">
        <f>MASTERLIST!C81</f>
        <v>Wanda</v>
      </c>
      <c r="D80" s="310" t="str">
        <f>MASTERLIST!D81</f>
        <v>Langeveldt</v>
      </c>
      <c r="E80" s="311" t="str">
        <f>MASTERLIST!E81</f>
        <v>Ladies Senior</v>
      </c>
      <c r="F80" s="361">
        <f>MASTERLIST!L81</f>
        <v>0</v>
      </c>
      <c r="G80" s="195"/>
      <c r="H80" s="200"/>
      <c r="I80" s="193"/>
      <c r="J80" s="202"/>
      <c r="K80" s="152">
        <f t="shared" si="21"/>
        <v>0</v>
      </c>
      <c r="L80" s="153">
        <f t="shared" si="22"/>
        <v>0</v>
      </c>
      <c r="M80" s="153">
        <f t="shared" si="23"/>
        <v>0</v>
      </c>
      <c r="N80" s="279">
        <f t="shared" si="24"/>
        <v>0</v>
      </c>
      <c r="O80" s="280">
        <f t="shared" si="25"/>
        <v>0</v>
      </c>
      <c r="P80" s="154" t="e">
        <f t="shared" si="26"/>
        <v>#DIV/0!</v>
      </c>
      <c r="Q80" s="153">
        <f t="shared" si="27"/>
        <v>0</v>
      </c>
      <c r="R80" s="281">
        <f t="shared" si="28"/>
        <v>0</v>
      </c>
      <c r="S80" s="282">
        <v>0</v>
      </c>
      <c r="T80" s="283">
        <v>0</v>
      </c>
      <c r="U80" s="156">
        <v>0</v>
      </c>
      <c r="V80" s="284">
        <v>0</v>
      </c>
      <c r="W80" s="285">
        <v>0</v>
      </c>
      <c r="X80" s="205">
        <v>0</v>
      </c>
      <c r="Y80" s="157">
        <v>0</v>
      </c>
      <c r="Z80" s="286">
        <v>0</v>
      </c>
      <c r="AA80" s="204">
        <v>0</v>
      </c>
      <c r="AB80" s="204">
        <v>0</v>
      </c>
      <c r="AC80" s="155">
        <v>0</v>
      </c>
      <c r="AD80" s="287">
        <v>0</v>
      </c>
      <c r="AE80" s="340">
        <f>_xlfn.XLOOKUP(A80,'2026-NAT-01'!B:B,'2026-NAT-01'!F:F,0,0)+_xlfn.XLOOKUP(A80,'2026-NAT-01'!B:B,'2026-NAT-01'!G:G,0,0)</f>
        <v>0</v>
      </c>
      <c r="AF80" s="341">
        <f>_xlfn.XLOOKUP(A80,'2026-NAT-01'!B:B,'2026-NAT-01'!H:H,0,0)</f>
        <v>0</v>
      </c>
      <c r="AG80" s="340">
        <f>_xlfn.XLOOKUP(A80,'2026-NAT-02'!B:B,'2026-NAT-02'!F:F,0,0)+_xlfn.XLOOKUP(A80,'2026-NAT-02'!B:B,'2026-NAT-02'!G:G,0,0)</f>
        <v>0</v>
      </c>
      <c r="AH80" s="341">
        <f>_xlfn.XLOOKUP(A80,'2026-NAT-02'!B:B,'2026-NAT-02'!H:H,0,0)</f>
        <v>0</v>
      </c>
      <c r="AI80" s="457">
        <f t="shared" si="19"/>
        <v>0</v>
      </c>
      <c r="AJ80" s="458">
        <f t="shared" si="20"/>
        <v>0</v>
      </c>
    </row>
    <row r="81" spans="1:36" ht="15.45" hidden="1" customHeight="1" x14ac:dyDescent="0.25">
      <c r="A81" s="297" t="str">
        <f>MASTERLIST!A82</f>
        <v>N0078</v>
      </c>
      <c r="B81" s="310" t="str">
        <f>MASTERLIST!B82</f>
        <v>xSeagull Angling Club</v>
      </c>
      <c r="C81" s="310" t="str">
        <f>MASTERLIST!C82</f>
        <v>Richard</v>
      </c>
      <c r="D81" s="310" t="str">
        <f>MASTERLIST!D82</f>
        <v>Kotze</v>
      </c>
      <c r="E81" s="311" t="str">
        <f>MASTERLIST!E82</f>
        <v>Men Grand Masters</v>
      </c>
      <c r="F81" s="361" t="str">
        <f>MASTERLIST!L82</f>
        <v>Nam</v>
      </c>
      <c r="G81" s="195"/>
      <c r="H81" s="200"/>
      <c r="I81" s="193"/>
      <c r="J81" s="202"/>
      <c r="K81" s="152">
        <f t="shared" si="21"/>
        <v>15</v>
      </c>
      <c r="L81" s="153">
        <f t="shared" si="22"/>
        <v>0</v>
      </c>
      <c r="M81" s="153">
        <f t="shared" si="23"/>
        <v>15</v>
      </c>
      <c r="N81" s="279">
        <f t="shared" si="24"/>
        <v>12.2</v>
      </c>
      <c r="O81" s="280">
        <f t="shared" si="25"/>
        <v>4.7700000000000005</v>
      </c>
      <c r="P81" s="154">
        <f t="shared" si="26"/>
        <v>0.81333333333333324</v>
      </c>
      <c r="Q81" s="153">
        <f t="shared" si="27"/>
        <v>1097</v>
      </c>
      <c r="R81" s="281">
        <f t="shared" si="28"/>
        <v>350</v>
      </c>
      <c r="S81" s="282">
        <v>9</v>
      </c>
      <c r="T81" s="283">
        <v>0</v>
      </c>
      <c r="U81" s="156">
        <v>7.2</v>
      </c>
      <c r="V81" s="284">
        <v>354</v>
      </c>
      <c r="W81" s="285">
        <v>1</v>
      </c>
      <c r="X81" s="205">
        <v>0</v>
      </c>
      <c r="Y81" s="157">
        <v>1.7</v>
      </c>
      <c r="Z81" s="286">
        <v>244</v>
      </c>
      <c r="AA81" s="204">
        <v>5</v>
      </c>
      <c r="AB81" s="204">
        <v>0</v>
      </c>
      <c r="AC81" s="155">
        <v>3.3</v>
      </c>
      <c r="AD81" s="287">
        <v>499</v>
      </c>
      <c r="AE81" s="340">
        <f>_xlfn.XLOOKUP(A81,'2026-NAT-01'!B:B,'2026-NAT-01'!F:F,0,0)+_xlfn.XLOOKUP(A81,'2026-NAT-01'!B:B,'2026-NAT-01'!G:G,0,0)</f>
        <v>0</v>
      </c>
      <c r="AF81" s="341">
        <f>_xlfn.XLOOKUP(A81,'2026-NAT-01'!B:B,'2026-NAT-01'!H:H,0,0)</f>
        <v>0</v>
      </c>
      <c r="AG81" s="340">
        <f>_xlfn.XLOOKUP(A81,'2026-NAT-02'!B:B,'2026-NAT-02'!F:F,0,0)+_xlfn.XLOOKUP(A81,'2026-NAT-02'!B:B,'2026-NAT-02'!G:G,0,0)</f>
        <v>0</v>
      </c>
      <c r="AH81" s="341">
        <f>_xlfn.XLOOKUP(A81,'2026-NAT-02'!B:B,'2026-NAT-02'!H:H,0,0)</f>
        <v>0</v>
      </c>
      <c r="AI81" s="457">
        <f t="shared" si="19"/>
        <v>15</v>
      </c>
      <c r="AJ81" s="458">
        <f t="shared" si="20"/>
        <v>4.7700000000000005</v>
      </c>
    </row>
    <row r="82" spans="1:36" ht="15.6" hidden="1" x14ac:dyDescent="0.25">
      <c r="A82" s="297" t="str">
        <f>MASTERLIST!A83</f>
        <v>N0079</v>
      </c>
      <c r="B82" s="310" t="str">
        <f>MASTERLIST!B83</f>
        <v>xOkahandja</v>
      </c>
      <c r="C82" s="310" t="str">
        <f>MASTERLIST!C83</f>
        <v>Botha</v>
      </c>
      <c r="D82" s="310" t="str">
        <f>MASTERLIST!D83</f>
        <v>Jansen</v>
      </c>
      <c r="E82" s="311" t="str">
        <f>MASTERLIST!E83</f>
        <v>Men Veteran</v>
      </c>
      <c r="F82" s="361">
        <f>MASTERLIST!L83</f>
        <v>0</v>
      </c>
      <c r="G82" s="195"/>
      <c r="H82" s="200"/>
      <c r="I82" s="193"/>
      <c r="J82" s="202"/>
      <c r="K82" s="152">
        <f t="shared" si="21"/>
        <v>0</v>
      </c>
      <c r="L82" s="153">
        <f t="shared" si="22"/>
        <v>0</v>
      </c>
      <c r="M82" s="153">
        <f t="shared" si="23"/>
        <v>0</v>
      </c>
      <c r="N82" s="279">
        <f t="shared" si="24"/>
        <v>0</v>
      </c>
      <c r="O82" s="280">
        <f t="shared" si="25"/>
        <v>0</v>
      </c>
      <c r="P82" s="154" t="e">
        <f t="shared" si="26"/>
        <v>#DIV/0!</v>
      </c>
      <c r="Q82" s="153">
        <f t="shared" si="27"/>
        <v>0</v>
      </c>
      <c r="R82" s="281">
        <f t="shared" si="28"/>
        <v>0</v>
      </c>
      <c r="S82" s="282">
        <v>0</v>
      </c>
      <c r="T82" s="283">
        <v>0</v>
      </c>
      <c r="U82" s="156">
        <v>0</v>
      </c>
      <c r="V82" s="284">
        <v>0</v>
      </c>
      <c r="W82" s="285">
        <v>0</v>
      </c>
      <c r="X82" s="205">
        <v>0</v>
      </c>
      <c r="Y82" s="157">
        <v>0</v>
      </c>
      <c r="Z82" s="286">
        <v>0</v>
      </c>
      <c r="AA82" s="204">
        <v>0</v>
      </c>
      <c r="AB82" s="204">
        <v>0</v>
      </c>
      <c r="AC82" s="155">
        <v>0</v>
      </c>
      <c r="AD82" s="287">
        <v>0</v>
      </c>
      <c r="AE82" s="340">
        <f>_xlfn.XLOOKUP(A82,'2026-NAT-01'!B:B,'2026-NAT-01'!F:F,0,0)+_xlfn.XLOOKUP(A82,'2026-NAT-01'!B:B,'2026-NAT-01'!G:G,0,0)</f>
        <v>0</v>
      </c>
      <c r="AF82" s="341">
        <f>_xlfn.XLOOKUP(A82,'2026-NAT-01'!B:B,'2026-NAT-01'!H:H,0,0)</f>
        <v>0</v>
      </c>
      <c r="AG82" s="340">
        <f>_xlfn.XLOOKUP(A82,'2026-NAT-02'!B:B,'2026-NAT-02'!F:F,0,0)+_xlfn.XLOOKUP(A82,'2026-NAT-02'!B:B,'2026-NAT-02'!G:G,0,0)</f>
        <v>0</v>
      </c>
      <c r="AH82" s="341">
        <f>_xlfn.XLOOKUP(A82,'2026-NAT-02'!B:B,'2026-NAT-02'!H:H,0,0)</f>
        <v>0</v>
      </c>
      <c r="AI82" s="457">
        <f t="shared" si="19"/>
        <v>0</v>
      </c>
      <c r="AJ82" s="458">
        <f t="shared" si="20"/>
        <v>0</v>
      </c>
    </row>
    <row r="83" spans="1:36" ht="15.6" hidden="1" x14ac:dyDescent="0.25">
      <c r="A83" s="297" t="str">
        <f>MASTERLIST!A84</f>
        <v>N0080</v>
      </c>
      <c r="B83" s="310" t="str">
        <f>MASTERLIST!B84</f>
        <v>xPenguin</v>
      </c>
      <c r="C83" s="310" t="str">
        <f>MASTERLIST!C84</f>
        <v>Shane</v>
      </c>
      <c r="D83" s="310" t="str">
        <f>MASTERLIST!D84</f>
        <v>Milne</v>
      </c>
      <c r="E83" s="311" t="str">
        <f>MASTERLIST!E84</f>
        <v>Men Master</v>
      </c>
      <c r="F83" s="361">
        <f>MASTERLIST!L84</f>
        <v>0</v>
      </c>
      <c r="G83" s="195"/>
      <c r="H83" s="200"/>
      <c r="I83" s="193"/>
      <c r="J83" s="202"/>
      <c r="K83" s="152">
        <f t="shared" si="21"/>
        <v>0</v>
      </c>
      <c r="L83" s="153">
        <f t="shared" si="22"/>
        <v>0</v>
      </c>
      <c r="M83" s="153">
        <f t="shared" si="23"/>
        <v>0</v>
      </c>
      <c r="N83" s="279">
        <f t="shared" si="24"/>
        <v>0</v>
      </c>
      <c r="O83" s="280">
        <f t="shared" si="25"/>
        <v>0</v>
      </c>
      <c r="P83" s="154" t="e">
        <f t="shared" si="26"/>
        <v>#DIV/0!</v>
      </c>
      <c r="Q83" s="153">
        <f t="shared" si="27"/>
        <v>0</v>
      </c>
      <c r="R83" s="281">
        <f t="shared" si="28"/>
        <v>0</v>
      </c>
      <c r="S83" s="282">
        <v>0</v>
      </c>
      <c r="T83" s="283">
        <v>0</v>
      </c>
      <c r="U83" s="156">
        <v>0</v>
      </c>
      <c r="V83" s="284">
        <v>0</v>
      </c>
      <c r="W83" s="285">
        <v>0</v>
      </c>
      <c r="X83" s="205">
        <v>0</v>
      </c>
      <c r="Y83" s="157">
        <v>0</v>
      </c>
      <c r="Z83" s="286">
        <v>0</v>
      </c>
      <c r="AA83" s="204">
        <v>0</v>
      </c>
      <c r="AB83" s="204">
        <v>0</v>
      </c>
      <c r="AC83" s="155">
        <v>0</v>
      </c>
      <c r="AD83" s="287">
        <v>0</v>
      </c>
      <c r="AE83" s="340">
        <f>_xlfn.XLOOKUP(A83,'2026-NAT-01'!B:B,'2026-NAT-01'!F:F,0,0)+_xlfn.XLOOKUP(A83,'2026-NAT-01'!B:B,'2026-NAT-01'!G:G,0,0)</f>
        <v>0</v>
      </c>
      <c r="AF83" s="341">
        <f>_xlfn.XLOOKUP(A83,'2026-NAT-01'!B:B,'2026-NAT-01'!H:H,0,0)</f>
        <v>0</v>
      </c>
      <c r="AG83" s="340">
        <f>_xlfn.XLOOKUP(A83,'2026-NAT-02'!B:B,'2026-NAT-02'!F:F,0,0)+_xlfn.XLOOKUP(A83,'2026-NAT-02'!B:B,'2026-NAT-02'!G:G,0,0)</f>
        <v>0</v>
      </c>
      <c r="AH83" s="341">
        <f>_xlfn.XLOOKUP(A83,'2026-NAT-02'!B:B,'2026-NAT-02'!H:H,0,0)</f>
        <v>0</v>
      </c>
      <c r="AI83" s="457">
        <f t="shared" si="19"/>
        <v>0</v>
      </c>
      <c r="AJ83" s="458">
        <f t="shared" si="20"/>
        <v>0</v>
      </c>
    </row>
    <row r="84" spans="1:36" ht="15.45" hidden="1" customHeight="1" x14ac:dyDescent="0.25">
      <c r="A84" s="297" t="str">
        <f>MASTERLIST!A85</f>
        <v>N0081</v>
      </c>
      <c r="B84" s="310" t="str">
        <f>MASTERLIST!B85</f>
        <v>xMako</v>
      </c>
      <c r="C84" s="310" t="str">
        <f>MASTERLIST!C85</f>
        <v>John-John</v>
      </c>
      <c r="D84" s="310" t="str">
        <f>MASTERLIST!D85</f>
        <v>Warrington</v>
      </c>
      <c r="E84" s="311" t="str">
        <f>MASTERLIST!E85</f>
        <v>Men Veteran</v>
      </c>
      <c r="F84" s="361" t="str">
        <f>MASTERLIST!L85</f>
        <v>Nam</v>
      </c>
      <c r="G84" s="195"/>
      <c r="H84" s="200"/>
      <c r="I84" s="193"/>
      <c r="J84" s="202"/>
      <c r="K84" s="152">
        <f t="shared" si="21"/>
        <v>2</v>
      </c>
      <c r="L84" s="153">
        <f t="shared" si="22"/>
        <v>6</v>
      </c>
      <c r="M84" s="153">
        <f t="shared" si="23"/>
        <v>8</v>
      </c>
      <c r="N84" s="279">
        <f t="shared" si="24"/>
        <v>72.3</v>
      </c>
      <c r="O84" s="280">
        <f t="shared" si="25"/>
        <v>14.46</v>
      </c>
      <c r="P84" s="154">
        <f t="shared" si="26"/>
        <v>9.0374999999999996</v>
      </c>
      <c r="Q84" s="153">
        <f t="shared" si="27"/>
        <v>893</v>
      </c>
      <c r="R84" s="281">
        <f t="shared" si="28"/>
        <v>180.60000000000002</v>
      </c>
      <c r="S84" s="282">
        <v>0</v>
      </c>
      <c r="T84" s="283">
        <v>0</v>
      </c>
      <c r="U84" s="156">
        <v>0</v>
      </c>
      <c r="V84" s="284">
        <v>0</v>
      </c>
      <c r="W84" s="285">
        <v>0</v>
      </c>
      <c r="X84" s="205">
        <v>0</v>
      </c>
      <c r="Y84" s="157">
        <v>0</v>
      </c>
      <c r="Z84" s="286">
        <v>20</v>
      </c>
      <c r="AA84" s="204">
        <v>2</v>
      </c>
      <c r="AB84" s="204">
        <v>6</v>
      </c>
      <c r="AC84" s="155">
        <v>72.3</v>
      </c>
      <c r="AD84" s="287">
        <v>873</v>
      </c>
      <c r="AE84" s="340">
        <f>_xlfn.XLOOKUP(A84,'2026-NAT-01'!B:B,'2026-NAT-01'!F:F,0,0)+_xlfn.XLOOKUP(A84,'2026-NAT-01'!B:B,'2026-NAT-01'!G:G,0,0)</f>
        <v>0</v>
      </c>
      <c r="AF84" s="341">
        <f>_xlfn.XLOOKUP(A84,'2026-NAT-01'!B:B,'2026-NAT-01'!H:H,0,0)</f>
        <v>0</v>
      </c>
      <c r="AG84" s="340">
        <f>_xlfn.XLOOKUP(A84,'2026-NAT-02'!B:B,'2026-NAT-02'!F:F,0,0)+_xlfn.XLOOKUP(A84,'2026-NAT-02'!B:B,'2026-NAT-02'!G:G,0,0)</f>
        <v>0</v>
      </c>
      <c r="AH84" s="341">
        <f>_xlfn.XLOOKUP(A84,'2026-NAT-02'!B:B,'2026-NAT-02'!H:H,0,0)</f>
        <v>0</v>
      </c>
      <c r="AI84" s="457">
        <f t="shared" si="19"/>
        <v>8</v>
      </c>
      <c r="AJ84" s="458">
        <f t="shared" si="20"/>
        <v>14.46</v>
      </c>
    </row>
    <row r="85" spans="1:36" ht="15.6" hidden="1" x14ac:dyDescent="0.25">
      <c r="A85" s="297" t="str">
        <f>MASTERLIST!A86</f>
        <v>N0082</v>
      </c>
      <c r="B85" s="310" t="str">
        <f>MASTERLIST!B86</f>
        <v>xOrca Angling Club</v>
      </c>
      <c r="C85" s="310" t="str">
        <f>MASTERLIST!C86</f>
        <v>Johan</v>
      </c>
      <c r="D85" s="310" t="str">
        <f>MASTERLIST!D86</f>
        <v>Potgieter</v>
      </c>
      <c r="E85" s="311" t="str">
        <f>MASTERLIST!E86</f>
        <v>Men Senior</v>
      </c>
      <c r="F85" s="361" t="str">
        <f>MASTERLIST!L86</f>
        <v>Nam</v>
      </c>
      <c r="G85" s="195"/>
      <c r="H85" s="200"/>
      <c r="I85" s="193"/>
      <c r="J85" s="202"/>
      <c r="K85" s="152">
        <f t="shared" si="21"/>
        <v>0</v>
      </c>
      <c r="L85" s="153">
        <f t="shared" si="22"/>
        <v>0</v>
      </c>
      <c r="M85" s="153">
        <f t="shared" si="23"/>
        <v>0</v>
      </c>
      <c r="N85" s="279">
        <f t="shared" si="24"/>
        <v>0</v>
      </c>
      <c r="O85" s="280">
        <f t="shared" si="25"/>
        <v>0</v>
      </c>
      <c r="P85" s="154" t="e">
        <f t="shared" si="26"/>
        <v>#DIV/0!</v>
      </c>
      <c r="Q85" s="153">
        <f t="shared" si="27"/>
        <v>0</v>
      </c>
      <c r="R85" s="281">
        <f t="shared" si="28"/>
        <v>0</v>
      </c>
      <c r="S85" s="282">
        <v>0</v>
      </c>
      <c r="T85" s="283">
        <v>0</v>
      </c>
      <c r="U85" s="156">
        <v>0</v>
      </c>
      <c r="V85" s="284">
        <v>0</v>
      </c>
      <c r="W85" s="285">
        <v>0</v>
      </c>
      <c r="X85" s="205">
        <v>0</v>
      </c>
      <c r="Y85" s="157">
        <v>0</v>
      </c>
      <c r="Z85" s="286">
        <v>0</v>
      </c>
      <c r="AA85" s="204">
        <v>0</v>
      </c>
      <c r="AB85" s="204">
        <v>0</v>
      </c>
      <c r="AC85" s="155">
        <v>0</v>
      </c>
      <c r="AD85" s="287">
        <v>0</v>
      </c>
      <c r="AE85" s="340">
        <f>_xlfn.XLOOKUP(A85,'2026-NAT-01'!B:B,'2026-NAT-01'!F:F,0,0)+_xlfn.XLOOKUP(A85,'2026-NAT-01'!B:B,'2026-NAT-01'!G:G,0,0)</f>
        <v>0</v>
      </c>
      <c r="AF85" s="341">
        <f>_xlfn.XLOOKUP(A85,'2026-NAT-01'!B:B,'2026-NAT-01'!H:H,0,0)</f>
        <v>0</v>
      </c>
      <c r="AG85" s="340">
        <f>_xlfn.XLOOKUP(A85,'2026-NAT-02'!B:B,'2026-NAT-02'!F:F,0,0)+_xlfn.XLOOKUP(A85,'2026-NAT-02'!B:B,'2026-NAT-02'!G:G,0,0)</f>
        <v>0</v>
      </c>
      <c r="AH85" s="341">
        <f>_xlfn.XLOOKUP(A85,'2026-NAT-02'!B:B,'2026-NAT-02'!H:H,0,0)</f>
        <v>0</v>
      </c>
      <c r="AI85" s="457">
        <f t="shared" si="19"/>
        <v>0</v>
      </c>
      <c r="AJ85" s="458">
        <f t="shared" si="20"/>
        <v>0</v>
      </c>
    </row>
    <row r="86" spans="1:36" ht="15.6" hidden="1" x14ac:dyDescent="0.25">
      <c r="A86" s="297" t="str">
        <f>MASTERLIST!A87</f>
        <v>N0083</v>
      </c>
      <c r="B86" s="310" t="str">
        <f>MASTERLIST!B87</f>
        <v>Otjiwarongo</v>
      </c>
      <c r="C86" s="310" t="str">
        <f>MASTERLIST!C87</f>
        <v>Wikus</v>
      </c>
      <c r="D86" s="310" t="str">
        <f>MASTERLIST!D87</f>
        <v>Van Wyk</v>
      </c>
      <c r="E86" s="311" t="str">
        <f>MASTERLIST!E87</f>
        <v>Men Veteran</v>
      </c>
      <c r="F86" s="361" t="str">
        <f>MASTERLIST!L87</f>
        <v>Nam</v>
      </c>
      <c r="G86" s="195"/>
      <c r="H86" s="200"/>
      <c r="I86" s="193"/>
      <c r="J86" s="202"/>
      <c r="K86" s="152">
        <f t="shared" si="21"/>
        <v>0</v>
      </c>
      <c r="L86" s="153">
        <f t="shared" si="22"/>
        <v>0</v>
      </c>
      <c r="M86" s="153">
        <f t="shared" si="23"/>
        <v>0</v>
      </c>
      <c r="N86" s="279">
        <f t="shared" si="24"/>
        <v>0</v>
      </c>
      <c r="O86" s="280">
        <f t="shared" si="25"/>
        <v>0</v>
      </c>
      <c r="P86" s="154" t="e">
        <f t="shared" si="26"/>
        <v>#DIV/0!</v>
      </c>
      <c r="Q86" s="153">
        <f t="shared" si="27"/>
        <v>0</v>
      </c>
      <c r="R86" s="281">
        <f t="shared" si="28"/>
        <v>0</v>
      </c>
      <c r="S86" s="282">
        <v>0</v>
      </c>
      <c r="T86" s="283">
        <v>0</v>
      </c>
      <c r="U86" s="156">
        <v>0</v>
      </c>
      <c r="V86" s="284">
        <v>0</v>
      </c>
      <c r="W86" s="285">
        <v>0</v>
      </c>
      <c r="X86" s="205">
        <v>0</v>
      </c>
      <c r="Y86" s="157">
        <v>0</v>
      </c>
      <c r="Z86" s="286">
        <v>0</v>
      </c>
      <c r="AA86" s="204">
        <v>0</v>
      </c>
      <c r="AB86" s="204">
        <v>0</v>
      </c>
      <c r="AC86" s="155">
        <v>0</v>
      </c>
      <c r="AD86" s="287">
        <v>0</v>
      </c>
      <c r="AE86" s="340">
        <f>_xlfn.XLOOKUP(A86,'2026-NAT-01'!B:B,'2026-NAT-01'!F:F,0,0)+_xlfn.XLOOKUP(A86,'2026-NAT-01'!B:B,'2026-NAT-01'!G:G,0,0)</f>
        <v>0</v>
      </c>
      <c r="AF86" s="341">
        <f>_xlfn.XLOOKUP(A86,'2026-NAT-01'!B:B,'2026-NAT-01'!H:H,0,0)</f>
        <v>0</v>
      </c>
      <c r="AG86" s="340">
        <f>_xlfn.XLOOKUP(A86,'2026-NAT-02'!B:B,'2026-NAT-02'!F:F,0,0)+_xlfn.XLOOKUP(A86,'2026-NAT-02'!B:B,'2026-NAT-02'!G:G,0,0)</f>
        <v>0</v>
      </c>
      <c r="AH86" s="341">
        <f>_xlfn.XLOOKUP(A86,'2026-NAT-02'!B:B,'2026-NAT-02'!H:H,0,0)</f>
        <v>0</v>
      </c>
      <c r="AI86" s="457">
        <f t="shared" si="19"/>
        <v>0</v>
      </c>
      <c r="AJ86" s="458">
        <f t="shared" si="20"/>
        <v>0</v>
      </c>
    </row>
    <row r="87" spans="1:36" ht="15.45" customHeight="1" x14ac:dyDescent="0.25">
      <c r="A87" s="344" t="str">
        <f>MASTERLIST!A261</f>
        <v>N0257</v>
      </c>
      <c r="B87" s="68" t="str">
        <f>MASTERLIST!B261</f>
        <v>Seagull Angling Club</v>
      </c>
      <c r="C87" s="68" t="str">
        <f>MASTERLIST!C261</f>
        <v>Lu-Andre</v>
      </c>
      <c r="D87" s="68" t="str">
        <f>MASTERLIST!D261</f>
        <v>Duvenhage</v>
      </c>
      <c r="E87" s="345" t="str">
        <f>MASTERLIST!E261</f>
        <v>Men Senior</v>
      </c>
      <c r="F87" s="362" t="str">
        <f>MASTERLIST!L261</f>
        <v>Nam</v>
      </c>
      <c r="G87" s="195" t="s">
        <v>2176</v>
      </c>
      <c r="H87" s="200" t="s">
        <v>2176</v>
      </c>
      <c r="I87" s="193"/>
      <c r="J87" s="202"/>
      <c r="K87" s="152">
        <f t="shared" si="21"/>
        <v>6</v>
      </c>
      <c r="L87" s="153">
        <f t="shared" si="22"/>
        <v>13</v>
      </c>
      <c r="M87" s="153">
        <f t="shared" si="23"/>
        <v>19</v>
      </c>
      <c r="N87" s="154">
        <f t="shared" si="24"/>
        <v>221.2</v>
      </c>
      <c r="O87" s="429">
        <f t="shared" si="25"/>
        <v>81.16</v>
      </c>
      <c r="P87" s="154">
        <f t="shared" si="26"/>
        <v>11.642105263157895</v>
      </c>
      <c r="Q87" s="153">
        <f t="shared" si="27"/>
        <v>2994</v>
      </c>
      <c r="R87" s="281">
        <f t="shared" si="28"/>
        <v>987.69999999999993</v>
      </c>
      <c r="S87" s="282">
        <v>0</v>
      </c>
      <c r="T87" s="283">
        <v>7</v>
      </c>
      <c r="U87" s="156">
        <v>114.49999999999999</v>
      </c>
      <c r="V87" s="284">
        <v>1001</v>
      </c>
      <c r="W87" s="285">
        <v>3</v>
      </c>
      <c r="X87" s="205">
        <v>3</v>
      </c>
      <c r="Y87" s="157">
        <v>25.7</v>
      </c>
      <c r="Z87" s="286">
        <v>886</v>
      </c>
      <c r="AA87" s="204">
        <v>3</v>
      </c>
      <c r="AB87" s="204">
        <v>3</v>
      </c>
      <c r="AC87" s="155">
        <v>81</v>
      </c>
      <c r="AD87" s="287">
        <v>1107</v>
      </c>
      <c r="AE87" s="340">
        <f>_xlfn.XLOOKUP(A87,'2026-NAT-01'!B:B,'2026-NAT-01'!F:F,0,0)+_xlfn.XLOOKUP(A87,'2026-NAT-01'!B:B,'2026-NAT-01'!G:G,0,0)</f>
        <v>5</v>
      </c>
      <c r="AF87" s="341">
        <f>_xlfn.XLOOKUP(A87,'2026-NAT-01'!B:B,'2026-NAT-01'!H:H,0,0)</f>
        <v>88.2</v>
      </c>
      <c r="AG87" s="340">
        <f>_xlfn.XLOOKUP(A87,'2026-NAT-02'!B:B,'2026-NAT-02'!F:F,0,0)+_xlfn.XLOOKUP(A87,'2026-NAT-02'!B:B,'2026-NAT-02'!G:G,0,0)</f>
        <v>1</v>
      </c>
      <c r="AH87" s="341">
        <f>_xlfn.XLOOKUP(A87,'2026-NAT-02'!B:B,'2026-NAT-02'!H:H,0,0)</f>
        <v>1</v>
      </c>
      <c r="AI87" s="340">
        <f t="shared" si="19"/>
        <v>25</v>
      </c>
      <c r="AJ87" s="341">
        <f t="shared" si="20"/>
        <v>170.36</v>
      </c>
    </row>
    <row r="88" spans="1:36" ht="15.6" hidden="1" x14ac:dyDescent="0.25">
      <c r="A88" s="297" t="str">
        <f>MASTERLIST!A89</f>
        <v>N0085</v>
      </c>
      <c r="B88" s="310" t="str">
        <f>MASTERLIST!B89</f>
        <v>xSteenbras</v>
      </c>
      <c r="C88" s="310" t="str">
        <f>MASTERLIST!C89</f>
        <v>Charlene</v>
      </c>
      <c r="D88" s="310" t="str">
        <f>MASTERLIST!D89</f>
        <v>Wiggil</v>
      </c>
      <c r="E88" s="311" t="str">
        <f>MASTERLIST!E89</f>
        <v>Ladies Senior</v>
      </c>
      <c r="F88" s="361" t="str">
        <f>MASTERLIST!L89</f>
        <v>Nam</v>
      </c>
      <c r="G88" s="195"/>
      <c r="H88" s="200"/>
      <c r="I88" s="193"/>
      <c r="J88" s="202"/>
      <c r="K88" s="152">
        <f t="shared" si="21"/>
        <v>0</v>
      </c>
      <c r="L88" s="153">
        <f t="shared" si="22"/>
        <v>0</v>
      </c>
      <c r="M88" s="153">
        <f t="shared" si="23"/>
        <v>0</v>
      </c>
      <c r="N88" s="279">
        <f t="shared" si="24"/>
        <v>0</v>
      </c>
      <c r="O88" s="280">
        <f t="shared" si="25"/>
        <v>0</v>
      </c>
      <c r="P88" s="154" t="e">
        <f t="shared" si="26"/>
        <v>#DIV/0!</v>
      </c>
      <c r="Q88" s="153">
        <f t="shared" si="27"/>
        <v>20</v>
      </c>
      <c r="R88" s="281">
        <f t="shared" si="28"/>
        <v>4</v>
      </c>
      <c r="S88" s="282">
        <v>0</v>
      </c>
      <c r="T88" s="283">
        <v>0</v>
      </c>
      <c r="U88" s="156">
        <v>0</v>
      </c>
      <c r="V88" s="284">
        <v>0</v>
      </c>
      <c r="W88" s="285">
        <v>0</v>
      </c>
      <c r="X88" s="205">
        <v>0</v>
      </c>
      <c r="Y88" s="157">
        <v>0</v>
      </c>
      <c r="Z88" s="286">
        <v>0</v>
      </c>
      <c r="AA88" s="204">
        <v>0</v>
      </c>
      <c r="AB88" s="204">
        <v>0</v>
      </c>
      <c r="AC88" s="155">
        <v>0</v>
      </c>
      <c r="AD88" s="287">
        <v>20</v>
      </c>
      <c r="AE88" s="340">
        <f>_xlfn.XLOOKUP(A88,'2026-NAT-01'!B:B,'2026-NAT-01'!F:F,0,0)+_xlfn.XLOOKUP(A88,'2026-NAT-01'!B:B,'2026-NAT-01'!G:G,0,0)</f>
        <v>0</v>
      </c>
      <c r="AF88" s="341">
        <f>_xlfn.XLOOKUP(A88,'2026-NAT-01'!B:B,'2026-NAT-01'!H:H,0,0)</f>
        <v>0</v>
      </c>
      <c r="AG88" s="340">
        <f>_xlfn.XLOOKUP(A88,'2026-NAT-02'!B:B,'2026-NAT-02'!F:F,0,0)+_xlfn.XLOOKUP(A88,'2026-NAT-02'!B:B,'2026-NAT-02'!G:G,0,0)</f>
        <v>0</v>
      </c>
      <c r="AH88" s="341">
        <f>_xlfn.XLOOKUP(A88,'2026-NAT-02'!B:B,'2026-NAT-02'!H:H,0,0)</f>
        <v>0</v>
      </c>
      <c r="AI88" s="457">
        <f t="shared" si="19"/>
        <v>0</v>
      </c>
      <c r="AJ88" s="458">
        <f t="shared" si="20"/>
        <v>0</v>
      </c>
    </row>
    <row r="89" spans="1:36" ht="15.6" hidden="1" x14ac:dyDescent="0.25">
      <c r="A89" s="297" t="str">
        <f>MASTERLIST!A90</f>
        <v>N0086</v>
      </c>
      <c r="B89" s="310" t="str">
        <f>MASTERLIST!B90</f>
        <v>Mako</v>
      </c>
      <c r="C89" s="310" t="str">
        <f>MASTERLIST!C90</f>
        <v>Hendrik</v>
      </c>
      <c r="D89" s="310" t="str">
        <f>MASTERLIST!D90</f>
        <v>Dry</v>
      </c>
      <c r="E89" s="311" t="str">
        <f>MASTERLIST!E90</f>
        <v>Men Veteran</v>
      </c>
      <c r="F89" s="361" t="str">
        <f>MASTERLIST!L90</f>
        <v>Nam</v>
      </c>
      <c r="G89" s="195"/>
      <c r="H89" s="200"/>
      <c r="I89" s="193"/>
      <c r="J89" s="202"/>
      <c r="K89" s="152">
        <f t="shared" si="21"/>
        <v>0</v>
      </c>
      <c r="L89" s="153">
        <f t="shared" si="22"/>
        <v>2</v>
      </c>
      <c r="M89" s="153">
        <f t="shared" si="23"/>
        <v>2</v>
      </c>
      <c r="N89" s="279">
        <f t="shared" si="24"/>
        <v>4.5999999999999996</v>
      </c>
      <c r="O89" s="280">
        <f t="shared" si="25"/>
        <v>1.98</v>
      </c>
      <c r="P89" s="154">
        <f t="shared" si="26"/>
        <v>2.2999999999999998</v>
      </c>
      <c r="Q89" s="153">
        <f t="shared" si="27"/>
        <v>452</v>
      </c>
      <c r="R89" s="281">
        <f t="shared" si="28"/>
        <v>173.8</v>
      </c>
      <c r="S89" s="282">
        <v>0</v>
      </c>
      <c r="T89" s="283">
        <v>1</v>
      </c>
      <c r="U89" s="156">
        <v>3</v>
      </c>
      <c r="V89" s="284">
        <v>211</v>
      </c>
      <c r="W89" s="285">
        <v>0</v>
      </c>
      <c r="X89" s="205">
        <v>1</v>
      </c>
      <c r="Y89" s="157">
        <v>1.6</v>
      </c>
      <c r="Z89" s="286">
        <v>201</v>
      </c>
      <c r="AA89" s="204">
        <v>0</v>
      </c>
      <c r="AB89" s="204">
        <v>0</v>
      </c>
      <c r="AC89" s="155">
        <v>0</v>
      </c>
      <c r="AD89" s="287">
        <v>40</v>
      </c>
      <c r="AE89" s="340">
        <f>_xlfn.XLOOKUP(A89,'2026-NAT-01'!B:B,'2026-NAT-01'!F:F,0,0)+_xlfn.XLOOKUP(A89,'2026-NAT-01'!B:B,'2026-NAT-01'!G:G,0,0)</f>
        <v>0</v>
      </c>
      <c r="AF89" s="341">
        <f>_xlfn.XLOOKUP(A89,'2026-NAT-01'!B:B,'2026-NAT-01'!H:H,0,0)</f>
        <v>0</v>
      </c>
      <c r="AG89" s="340">
        <f>_xlfn.XLOOKUP(A89,'2026-NAT-02'!B:B,'2026-NAT-02'!F:F,0,0)+_xlfn.XLOOKUP(A89,'2026-NAT-02'!B:B,'2026-NAT-02'!G:G,0,0)</f>
        <v>0</v>
      </c>
      <c r="AH89" s="341">
        <f>_xlfn.XLOOKUP(A89,'2026-NAT-02'!B:B,'2026-NAT-02'!H:H,0,0)</f>
        <v>0</v>
      </c>
      <c r="AI89" s="457">
        <f t="shared" si="19"/>
        <v>2</v>
      </c>
      <c r="AJ89" s="458">
        <f t="shared" si="20"/>
        <v>1.98</v>
      </c>
    </row>
    <row r="90" spans="1:36" ht="15.6" hidden="1" x14ac:dyDescent="0.25">
      <c r="A90" s="297" t="str">
        <f>MASTERLIST!A91</f>
        <v>N0087</v>
      </c>
      <c r="B90" s="310" t="str">
        <f>MASTERLIST!B91</f>
        <v>xBenguella</v>
      </c>
      <c r="C90" s="310" t="str">
        <f>MASTERLIST!C91</f>
        <v>Pieter</v>
      </c>
      <c r="D90" s="310" t="str">
        <f>MASTERLIST!D91</f>
        <v>De Beer</v>
      </c>
      <c r="E90" s="311" t="str">
        <f>MASTERLIST!E91</f>
        <v>Men Grand Masters</v>
      </c>
      <c r="F90" s="361" t="str">
        <f>MASTERLIST!L91</f>
        <v>Nam</v>
      </c>
      <c r="G90" s="195"/>
      <c r="H90" s="200"/>
      <c r="I90" s="193"/>
      <c r="J90" s="202"/>
      <c r="K90" s="152">
        <f t="shared" si="21"/>
        <v>0</v>
      </c>
      <c r="L90" s="153">
        <f t="shared" si="22"/>
        <v>0</v>
      </c>
      <c r="M90" s="153">
        <f t="shared" si="23"/>
        <v>0</v>
      </c>
      <c r="N90" s="279">
        <f t="shared" si="24"/>
        <v>0</v>
      </c>
      <c r="O90" s="280">
        <f t="shared" si="25"/>
        <v>0</v>
      </c>
      <c r="P90" s="154" t="e">
        <f t="shared" si="26"/>
        <v>#DIV/0!</v>
      </c>
      <c r="Q90" s="153">
        <f t="shared" si="27"/>
        <v>0</v>
      </c>
      <c r="R90" s="281">
        <f t="shared" si="28"/>
        <v>0</v>
      </c>
      <c r="S90" s="282">
        <v>0</v>
      </c>
      <c r="T90" s="283">
        <v>0</v>
      </c>
      <c r="U90" s="156">
        <v>0</v>
      </c>
      <c r="V90" s="284">
        <v>0</v>
      </c>
      <c r="W90" s="285">
        <v>0</v>
      </c>
      <c r="X90" s="205">
        <v>0</v>
      </c>
      <c r="Y90" s="157">
        <v>0</v>
      </c>
      <c r="Z90" s="286">
        <v>0</v>
      </c>
      <c r="AA90" s="204">
        <v>0</v>
      </c>
      <c r="AB90" s="204">
        <v>0</v>
      </c>
      <c r="AC90" s="155">
        <v>0</v>
      </c>
      <c r="AD90" s="287">
        <v>0</v>
      </c>
      <c r="AE90" s="340">
        <f>_xlfn.XLOOKUP(A90,'2026-NAT-01'!B:B,'2026-NAT-01'!F:F,0,0)+_xlfn.XLOOKUP(A90,'2026-NAT-01'!B:B,'2026-NAT-01'!G:G,0,0)</f>
        <v>0</v>
      </c>
      <c r="AF90" s="341">
        <f>_xlfn.XLOOKUP(A90,'2026-NAT-01'!B:B,'2026-NAT-01'!H:H,0,0)</f>
        <v>0</v>
      </c>
      <c r="AG90" s="340">
        <f>_xlfn.XLOOKUP(A90,'2026-NAT-02'!B:B,'2026-NAT-02'!F:F,0,0)+_xlfn.XLOOKUP(A90,'2026-NAT-02'!B:B,'2026-NAT-02'!G:G,0,0)</f>
        <v>0</v>
      </c>
      <c r="AH90" s="341">
        <f>_xlfn.XLOOKUP(A90,'2026-NAT-02'!B:B,'2026-NAT-02'!H:H,0,0)</f>
        <v>0</v>
      </c>
      <c r="AI90" s="457">
        <f t="shared" si="19"/>
        <v>0</v>
      </c>
      <c r="AJ90" s="458">
        <f t="shared" si="20"/>
        <v>0</v>
      </c>
    </row>
    <row r="91" spans="1:36" ht="15.6" hidden="1" x14ac:dyDescent="0.25">
      <c r="A91" s="297" t="str">
        <f>MASTERLIST!A92</f>
        <v>N0088</v>
      </c>
      <c r="B91" s="310" t="str">
        <f>MASTERLIST!B92</f>
        <v>xSeagull Angling Club</v>
      </c>
      <c r="C91" s="310" t="str">
        <f>MASTERLIST!C92</f>
        <v>Heiko</v>
      </c>
      <c r="D91" s="310" t="str">
        <f>MASTERLIST!D92</f>
        <v>Halbich</v>
      </c>
      <c r="E91" s="311" t="str">
        <f>MASTERLIST!E92</f>
        <v>Men Master</v>
      </c>
      <c r="F91" s="361" t="str">
        <f>MASTERLIST!L92</f>
        <v>Nam</v>
      </c>
      <c r="G91" s="195"/>
      <c r="H91" s="200"/>
      <c r="I91" s="193"/>
      <c r="J91" s="202"/>
      <c r="K91" s="152">
        <f t="shared" si="21"/>
        <v>0</v>
      </c>
      <c r="L91" s="153">
        <f t="shared" si="22"/>
        <v>0</v>
      </c>
      <c r="M91" s="153">
        <f t="shared" si="23"/>
        <v>0</v>
      </c>
      <c r="N91" s="279">
        <f t="shared" si="24"/>
        <v>0</v>
      </c>
      <c r="O91" s="280">
        <f t="shared" si="25"/>
        <v>0</v>
      </c>
      <c r="P91" s="154" t="e">
        <f t="shared" si="26"/>
        <v>#DIV/0!</v>
      </c>
      <c r="Q91" s="153">
        <f t="shared" si="27"/>
        <v>0</v>
      </c>
      <c r="R91" s="281">
        <f t="shared" si="28"/>
        <v>0</v>
      </c>
      <c r="S91" s="282">
        <v>0</v>
      </c>
      <c r="T91" s="283">
        <v>0</v>
      </c>
      <c r="U91" s="156">
        <v>0</v>
      </c>
      <c r="V91" s="284">
        <v>0</v>
      </c>
      <c r="W91" s="285">
        <v>0</v>
      </c>
      <c r="X91" s="205">
        <v>0</v>
      </c>
      <c r="Y91" s="157">
        <v>0</v>
      </c>
      <c r="Z91" s="286">
        <v>0</v>
      </c>
      <c r="AA91" s="204">
        <v>0</v>
      </c>
      <c r="AB91" s="204">
        <v>0</v>
      </c>
      <c r="AC91" s="155">
        <v>0</v>
      </c>
      <c r="AD91" s="287">
        <v>0</v>
      </c>
      <c r="AE91" s="340">
        <f>_xlfn.XLOOKUP(A91,'2026-NAT-01'!B:B,'2026-NAT-01'!F:F,0,0)+_xlfn.XLOOKUP(A91,'2026-NAT-01'!B:B,'2026-NAT-01'!G:G,0,0)</f>
        <v>0</v>
      </c>
      <c r="AF91" s="341">
        <f>_xlfn.XLOOKUP(A91,'2026-NAT-01'!B:B,'2026-NAT-01'!H:H,0,0)</f>
        <v>0</v>
      </c>
      <c r="AG91" s="340">
        <f>_xlfn.XLOOKUP(A91,'2026-NAT-02'!B:B,'2026-NAT-02'!F:F,0,0)+_xlfn.XLOOKUP(A91,'2026-NAT-02'!B:B,'2026-NAT-02'!G:G,0,0)</f>
        <v>0</v>
      </c>
      <c r="AH91" s="341">
        <f>_xlfn.XLOOKUP(A91,'2026-NAT-02'!B:B,'2026-NAT-02'!H:H,0,0)</f>
        <v>0</v>
      </c>
      <c r="AI91" s="457">
        <f t="shared" si="19"/>
        <v>0</v>
      </c>
      <c r="AJ91" s="458">
        <f t="shared" si="20"/>
        <v>0</v>
      </c>
    </row>
    <row r="92" spans="1:36" ht="15.6" hidden="1" x14ac:dyDescent="0.25">
      <c r="A92" s="297" t="str">
        <f>MASTERLIST!A93</f>
        <v>N0089</v>
      </c>
      <c r="B92" s="310" t="str">
        <f>MASTERLIST!B93</f>
        <v>Welwitschia</v>
      </c>
      <c r="C92" s="310" t="str">
        <f>MASTERLIST!C93</f>
        <v xml:space="preserve">Michael </v>
      </c>
      <c r="D92" s="310" t="str">
        <f>MASTERLIST!D93</f>
        <v>Maree</v>
      </c>
      <c r="E92" s="311" t="str">
        <f>MASTERLIST!E93</f>
        <v>Men Veteran</v>
      </c>
      <c r="F92" s="361" t="str">
        <f>MASTERLIST!L93</f>
        <v>Nam</v>
      </c>
      <c r="G92" s="195"/>
      <c r="H92" s="200"/>
      <c r="I92" s="193"/>
      <c r="J92" s="202"/>
      <c r="K92" s="152">
        <f t="shared" si="21"/>
        <v>9</v>
      </c>
      <c r="L92" s="153">
        <f t="shared" si="22"/>
        <v>2</v>
      </c>
      <c r="M92" s="153">
        <f t="shared" si="23"/>
        <v>11</v>
      </c>
      <c r="N92" s="279">
        <f t="shared" si="24"/>
        <v>13.5</v>
      </c>
      <c r="O92" s="280">
        <f t="shared" si="25"/>
        <v>4.9799999999999995</v>
      </c>
      <c r="P92" s="154">
        <f t="shared" si="26"/>
        <v>1.2272727272727273</v>
      </c>
      <c r="Q92" s="153">
        <f t="shared" si="27"/>
        <v>1028</v>
      </c>
      <c r="R92" s="281">
        <f t="shared" si="28"/>
        <v>366.4</v>
      </c>
      <c r="S92" s="282">
        <v>4</v>
      </c>
      <c r="T92" s="283">
        <v>0</v>
      </c>
      <c r="U92" s="156">
        <v>5.4</v>
      </c>
      <c r="V92" s="284">
        <v>421</v>
      </c>
      <c r="W92" s="285">
        <v>2</v>
      </c>
      <c r="X92" s="205">
        <v>2</v>
      </c>
      <c r="Y92" s="157">
        <v>6.6</v>
      </c>
      <c r="Z92" s="286">
        <v>345</v>
      </c>
      <c r="AA92" s="204">
        <v>3</v>
      </c>
      <c r="AB92" s="204">
        <v>0</v>
      </c>
      <c r="AC92" s="155">
        <v>1.5</v>
      </c>
      <c r="AD92" s="287">
        <v>262</v>
      </c>
      <c r="AE92" s="340">
        <f>_xlfn.XLOOKUP(A92,'2026-NAT-01'!B:B,'2026-NAT-01'!F:F,0,0)+_xlfn.XLOOKUP(A92,'2026-NAT-01'!B:B,'2026-NAT-01'!G:G,0,0)</f>
        <v>0</v>
      </c>
      <c r="AF92" s="341">
        <f>_xlfn.XLOOKUP(A92,'2026-NAT-01'!B:B,'2026-NAT-01'!H:H,0,0)</f>
        <v>0</v>
      </c>
      <c r="AG92" s="340">
        <f>_xlfn.XLOOKUP(A92,'2026-NAT-02'!B:B,'2026-NAT-02'!F:F,0,0)+_xlfn.XLOOKUP(A92,'2026-NAT-02'!B:B,'2026-NAT-02'!G:G,0,0)</f>
        <v>0</v>
      </c>
      <c r="AH92" s="341">
        <f>_xlfn.XLOOKUP(A92,'2026-NAT-02'!B:B,'2026-NAT-02'!H:H,0,0)</f>
        <v>0</v>
      </c>
      <c r="AI92" s="457">
        <f t="shared" si="19"/>
        <v>11</v>
      </c>
      <c r="AJ92" s="458">
        <f t="shared" si="20"/>
        <v>4.9799999999999995</v>
      </c>
    </row>
    <row r="93" spans="1:36" ht="15.6" hidden="1" x14ac:dyDescent="0.25">
      <c r="A93" s="297" t="str">
        <f>MASTERLIST!A94</f>
        <v>N0090</v>
      </c>
      <c r="B93" s="310" t="str">
        <f>MASTERLIST!B94</f>
        <v>xOkahandja</v>
      </c>
      <c r="C93" s="310" t="str">
        <f>MASTERLIST!C94</f>
        <v>James</v>
      </c>
      <c r="D93" s="310" t="str">
        <f>MASTERLIST!D94</f>
        <v>Scholtz</v>
      </c>
      <c r="E93" s="311" t="str">
        <f>MASTERLIST!E94</f>
        <v>Men Veteran</v>
      </c>
      <c r="F93" s="361" t="str">
        <f>MASTERLIST!L94</f>
        <v>Nam</v>
      </c>
      <c r="G93" s="195"/>
      <c r="H93" s="200"/>
      <c r="I93" s="193"/>
      <c r="J93" s="202"/>
      <c r="K93" s="152">
        <f t="shared" si="21"/>
        <v>0</v>
      </c>
      <c r="L93" s="153">
        <f t="shared" si="22"/>
        <v>0</v>
      </c>
      <c r="M93" s="153">
        <f t="shared" si="23"/>
        <v>0</v>
      </c>
      <c r="N93" s="279">
        <f t="shared" si="24"/>
        <v>0</v>
      </c>
      <c r="O93" s="280">
        <f t="shared" si="25"/>
        <v>0</v>
      </c>
      <c r="P93" s="154" t="e">
        <f t="shared" si="26"/>
        <v>#DIV/0!</v>
      </c>
      <c r="Q93" s="153">
        <f t="shared" si="27"/>
        <v>0</v>
      </c>
      <c r="R93" s="281">
        <f t="shared" si="28"/>
        <v>0</v>
      </c>
      <c r="S93" s="282">
        <v>0</v>
      </c>
      <c r="T93" s="283">
        <v>0</v>
      </c>
      <c r="U93" s="156">
        <v>0</v>
      </c>
      <c r="V93" s="284">
        <v>0</v>
      </c>
      <c r="W93" s="285">
        <v>0</v>
      </c>
      <c r="X93" s="205">
        <v>0</v>
      </c>
      <c r="Y93" s="157">
        <v>0</v>
      </c>
      <c r="Z93" s="286">
        <v>0</v>
      </c>
      <c r="AA93" s="204">
        <v>0</v>
      </c>
      <c r="AB93" s="204">
        <v>0</v>
      </c>
      <c r="AC93" s="155">
        <v>0</v>
      </c>
      <c r="AD93" s="287">
        <v>0</v>
      </c>
      <c r="AE93" s="340">
        <f>_xlfn.XLOOKUP(A93,'2026-NAT-01'!B:B,'2026-NAT-01'!F:F,0,0)+_xlfn.XLOOKUP(A93,'2026-NAT-01'!B:B,'2026-NAT-01'!G:G,0,0)</f>
        <v>0</v>
      </c>
      <c r="AF93" s="341">
        <f>_xlfn.XLOOKUP(A93,'2026-NAT-01'!B:B,'2026-NAT-01'!H:H,0,0)</f>
        <v>0</v>
      </c>
      <c r="AG93" s="340">
        <f>_xlfn.XLOOKUP(A93,'2026-NAT-02'!B:B,'2026-NAT-02'!F:F,0,0)+_xlfn.XLOOKUP(A93,'2026-NAT-02'!B:B,'2026-NAT-02'!G:G,0,0)</f>
        <v>0</v>
      </c>
      <c r="AH93" s="341">
        <f>_xlfn.XLOOKUP(A93,'2026-NAT-02'!B:B,'2026-NAT-02'!H:H,0,0)</f>
        <v>0</v>
      </c>
      <c r="AI93" s="457">
        <f t="shared" si="19"/>
        <v>0</v>
      </c>
      <c r="AJ93" s="458">
        <f t="shared" si="20"/>
        <v>0</v>
      </c>
    </row>
    <row r="94" spans="1:36" ht="15.6" x14ac:dyDescent="0.25">
      <c r="A94" s="344" t="str">
        <f>MASTERLIST!A451</f>
        <v>N0447</v>
      </c>
      <c r="B94" s="68" t="str">
        <f>MASTERLIST!B451</f>
        <v>Seagull Angling Club</v>
      </c>
      <c r="C94" s="68" t="str">
        <f>MASTERLIST!C451</f>
        <v>Martin</v>
      </c>
      <c r="D94" s="68" t="str">
        <f>MASTERLIST!D451</f>
        <v>Gouws</v>
      </c>
      <c r="E94" s="345" t="str">
        <f>MASTERLIST!E451</f>
        <v>Men Senior</v>
      </c>
      <c r="F94" s="362" t="str">
        <f>MASTERLIST!L451</f>
        <v>Nam</v>
      </c>
      <c r="G94" s="195" t="s">
        <v>2176</v>
      </c>
      <c r="H94" s="200" t="s">
        <v>2176</v>
      </c>
      <c r="I94" s="193"/>
      <c r="J94" s="202"/>
      <c r="K94" s="152">
        <f t="shared" si="21"/>
        <v>11</v>
      </c>
      <c r="L94" s="153">
        <f t="shared" si="22"/>
        <v>12</v>
      </c>
      <c r="M94" s="153">
        <f t="shared" si="23"/>
        <v>23</v>
      </c>
      <c r="N94" s="154">
        <f t="shared" si="24"/>
        <v>129</v>
      </c>
      <c r="O94" s="429">
        <f t="shared" si="25"/>
        <v>48.27</v>
      </c>
      <c r="P94" s="154">
        <f t="shared" si="26"/>
        <v>5.6086956521739131</v>
      </c>
      <c r="Q94" s="153">
        <f t="shared" si="27"/>
        <v>2703</v>
      </c>
      <c r="R94" s="281">
        <f t="shared" si="28"/>
        <v>900.90000000000009</v>
      </c>
      <c r="S94" s="282">
        <v>1</v>
      </c>
      <c r="T94" s="283">
        <v>6</v>
      </c>
      <c r="U94" s="156">
        <v>60.7</v>
      </c>
      <c r="V94" s="284">
        <v>953</v>
      </c>
      <c r="W94" s="285">
        <v>7</v>
      </c>
      <c r="X94" s="205">
        <v>4</v>
      </c>
      <c r="Y94" s="157">
        <v>42.6</v>
      </c>
      <c r="Z94" s="286">
        <v>744</v>
      </c>
      <c r="AA94" s="204">
        <v>3</v>
      </c>
      <c r="AB94" s="204">
        <v>2</v>
      </c>
      <c r="AC94" s="155">
        <v>25.7</v>
      </c>
      <c r="AD94" s="287">
        <v>1006</v>
      </c>
      <c r="AE94" s="340">
        <f>_xlfn.XLOOKUP(A94,'2026-NAT-01'!B:B,'2026-NAT-01'!F:F,0,0)+_xlfn.XLOOKUP(A94,'2026-NAT-01'!B:B,'2026-NAT-01'!G:G,0,0)</f>
        <v>4</v>
      </c>
      <c r="AF94" s="341">
        <f>_xlfn.XLOOKUP(A94,'2026-NAT-01'!B:B,'2026-NAT-01'!H:H,0,0)</f>
        <v>86.4</v>
      </c>
      <c r="AG94" s="340">
        <f>_xlfn.XLOOKUP(A94,'2026-NAT-02'!B:B,'2026-NAT-02'!F:F,0,0)+_xlfn.XLOOKUP(A94,'2026-NAT-02'!B:B,'2026-NAT-02'!G:G,0,0)</f>
        <v>4</v>
      </c>
      <c r="AH94" s="341">
        <f>_xlfn.XLOOKUP(A94,'2026-NAT-02'!B:B,'2026-NAT-02'!H:H,0,0)</f>
        <v>32.6</v>
      </c>
      <c r="AI94" s="340">
        <f t="shared" si="19"/>
        <v>31</v>
      </c>
      <c r="AJ94" s="341">
        <f t="shared" si="20"/>
        <v>167.27</v>
      </c>
    </row>
    <row r="95" spans="1:36" ht="15.6" hidden="1" x14ac:dyDescent="0.25">
      <c r="A95" s="297" t="str">
        <f>MASTERLIST!A96</f>
        <v>N0092</v>
      </c>
      <c r="B95" s="310" t="str">
        <f>MASTERLIST!B96</f>
        <v>xOtjiwarongo</v>
      </c>
      <c r="C95" s="310" t="str">
        <f>MASTERLIST!C96</f>
        <v>Joseph</v>
      </c>
      <c r="D95" s="310" t="str">
        <f>MASTERLIST!D96</f>
        <v>Payne</v>
      </c>
      <c r="E95" s="311" t="str">
        <f>MASTERLIST!E96</f>
        <v>Men Veteran</v>
      </c>
      <c r="F95" s="361" t="str">
        <f>MASTERLIST!L96</f>
        <v>Nam</v>
      </c>
      <c r="G95" s="195"/>
      <c r="H95" s="200"/>
      <c r="I95" s="193"/>
      <c r="J95" s="202"/>
      <c r="K95" s="152">
        <f t="shared" si="21"/>
        <v>0</v>
      </c>
      <c r="L95" s="153">
        <f t="shared" si="22"/>
        <v>0</v>
      </c>
      <c r="M95" s="153">
        <f t="shared" si="23"/>
        <v>0</v>
      </c>
      <c r="N95" s="279">
        <f t="shared" si="24"/>
        <v>0</v>
      </c>
      <c r="O95" s="280">
        <f t="shared" si="25"/>
        <v>0</v>
      </c>
      <c r="P95" s="154" t="e">
        <f t="shared" si="26"/>
        <v>#DIV/0!</v>
      </c>
      <c r="Q95" s="153">
        <f t="shared" si="27"/>
        <v>0</v>
      </c>
      <c r="R95" s="281">
        <f t="shared" si="28"/>
        <v>0</v>
      </c>
      <c r="S95" s="282">
        <v>0</v>
      </c>
      <c r="T95" s="283">
        <v>0</v>
      </c>
      <c r="U95" s="156">
        <v>0</v>
      </c>
      <c r="V95" s="284">
        <v>0</v>
      </c>
      <c r="W95" s="285">
        <v>0</v>
      </c>
      <c r="X95" s="205">
        <v>0</v>
      </c>
      <c r="Y95" s="157">
        <v>0</v>
      </c>
      <c r="Z95" s="286">
        <v>0</v>
      </c>
      <c r="AA95" s="204">
        <v>0</v>
      </c>
      <c r="AB95" s="204">
        <v>0</v>
      </c>
      <c r="AC95" s="155">
        <v>0</v>
      </c>
      <c r="AD95" s="287">
        <v>0</v>
      </c>
      <c r="AE95" s="340">
        <f>_xlfn.XLOOKUP(A95,'2026-NAT-01'!B:B,'2026-NAT-01'!F:F,0,0)+_xlfn.XLOOKUP(A95,'2026-NAT-01'!B:B,'2026-NAT-01'!G:G,0,0)</f>
        <v>0</v>
      </c>
      <c r="AF95" s="341">
        <f>_xlfn.XLOOKUP(A95,'2026-NAT-01'!B:B,'2026-NAT-01'!H:H,0,0)</f>
        <v>0</v>
      </c>
      <c r="AG95" s="340">
        <f>_xlfn.XLOOKUP(A95,'2026-NAT-02'!B:B,'2026-NAT-02'!F:F,0,0)+_xlfn.XLOOKUP(A95,'2026-NAT-02'!B:B,'2026-NAT-02'!G:G,0,0)</f>
        <v>0</v>
      </c>
      <c r="AH95" s="341">
        <f>_xlfn.XLOOKUP(A95,'2026-NAT-02'!B:B,'2026-NAT-02'!H:H,0,0)</f>
        <v>0</v>
      </c>
      <c r="AI95" s="457">
        <f t="shared" si="19"/>
        <v>0</v>
      </c>
      <c r="AJ95" s="458">
        <f t="shared" si="20"/>
        <v>0</v>
      </c>
    </row>
    <row r="96" spans="1:36" ht="15.6" x14ac:dyDescent="0.25">
      <c r="A96" s="344" t="str">
        <f>MASTERLIST!A614</f>
        <v>N0610</v>
      </c>
      <c r="B96" s="68" t="str">
        <f>MASTERLIST!B614</f>
        <v>Otjiwarongo</v>
      </c>
      <c r="C96" s="68" t="str">
        <f>MASTERLIST!C614</f>
        <v>Martinus</v>
      </c>
      <c r="D96" s="68" t="str">
        <f>MASTERLIST!D614</f>
        <v>Venter</v>
      </c>
      <c r="E96" s="345" t="str">
        <f>MASTERLIST!E614</f>
        <v>Men Veteran</v>
      </c>
      <c r="F96" s="362" t="str">
        <f>MASTERLIST!L614</f>
        <v>Nam</v>
      </c>
      <c r="G96" s="195" t="s">
        <v>2176</v>
      </c>
      <c r="H96" s="200" t="s">
        <v>2176</v>
      </c>
      <c r="I96" s="193"/>
      <c r="J96" s="202"/>
      <c r="K96" s="152">
        <f t="shared" si="21"/>
        <v>4</v>
      </c>
      <c r="L96" s="153">
        <f t="shared" si="22"/>
        <v>18</v>
      </c>
      <c r="M96" s="153">
        <f t="shared" si="23"/>
        <v>22</v>
      </c>
      <c r="N96" s="154">
        <f t="shared" si="24"/>
        <v>254.3</v>
      </c>
      <c r="O96" s="429">
        <f t="shared" si="25"/>
        <v>105.13000000000001</v>
      </c>
      <c r="P96" s="154">
        <f t="shared" si="26"/>
        <v>11.55909090909091</v>
      </c>
      <c r="Q96" s="153">
        <f t="shared" si="27"/>
        <v>2684</v>
      </c>
      <c r="R96" s="281">
        <f t="shared" si="28"/>
        <v>942.8</v>
      </c>
      <c r="S96" s="282">
        <v>0</v>
      </c>
      <c r="T96" s="283">
        <v>12</v>
      </c>
      <c r="U96" s="156">
        <v>168.8</v>
      </c>
      <c r="V96" s="284">
        <v>1114</v>
      </c>
      <c r="W96" s="285">
        <v>2</v>
      </c>
      <c r="X96" s="205">
        <v>4</v>
      </c>
      <c r="Y96" s="157">
        <v>36.299999999999997</v>
      </c>
      <c r="Z96" s="286">
        <v>718</v>
      </c>
      <c r="AA96" s="204">
        <v>2</v>
      </c>
      <c r="AB96" s="204">
        <v>2</v>
      </c>
      <c r="AC96" s="155">
        <v>49.199999999999996</v>
      </c>
      <c r="AD96" s="287">
        <v>852</v>
      </c>
      <c r="AE96" s="340">
        <f>_xlfn.XLOOKUP(A96,'2026-NAT-01'!B:B,'2026-NAT-01'!F:F,0,0)+_xlfn.XLOOKUP(A96,'2026-NAT-01'!B:B,'2026-NAT-01'!G:G,0,0)</f>
        <v>7</v>
      </c>
      <c r="AF96" s="341">
        <f>_xlfn.XLOOKUP(A96,'2026-NAT-01'!B:B,'2026-NAT-01'!H:H,0,0)</f>
        <v>19.000000000000004</v>
      </c>
      <c r="AG96" s="340">
        <f>_xlfn.XLOOKUP(A96,'2026-NAT-02'!B:B,'2026-NAT-02'!F:F,0,0)+_xlfn.XLOOKUP(A96,'2026-NAT-02'!B:B,'2026-NAT-02'!G:G,0,0)</f>
        <v>7</v>
      </c>
      <c r="AH96" s="341">
        <f>_xlfn.XLOOKUP(A96,'2026-NAT-02'!B:B,'2026-NAT-02'!H:H,0,0)</f>
        <v>33.5</v>
      </c>
      <c r="AI96" s="340">
        <f t="shared" si="19"/>
        <v>36</v>
      </c>
      <c r="AJ96" s="341">
        <f t="shared" si="20"/>
        <v>157.63</v>
      </c>
    </row>
    <row r="97" spans="1:36" ht="15.45" hidden="1" customHeight="1" x14ac:dyDescent="0.25">
      <c r="A97" s="297" t="str">
        <f>MASTERLIST!A98</f>
        <v>N0094</v>
      </c>
      <c r="B97" s="310" t="str">
        <f>MASTERLIST!B98</f>
        <v>Penguin</v>
      </c>
      <c r="C97" s="310" t="str">
        <f>MASTERLIST!C98</f>
        <v>Japsie</v>
      </c>
      <c r="D97" s="310" t="str">
        <f>MASTERLIST!D98</f>
        <v>Blaauw</v>
      </c>
      <c r="E97" s="311" t="str">
        <f>MASTERLIST!E98</f>
        <v>Men Veteran</v>
      </c>
      <c r="F97" s="361" t="str">
        <f>MASTERLIST!L98</f>
        <v>Nam</v>
      </c>
      <c r="G97" s="195"/>
      <c r="H97" s="200"/>
      <c r="I97" s="193"/>
      <c r="J97" s="202"/>
      <c r="K97" s="152">
        <f t="shared" si="21"/>
        <v>0</v>
      </c>
      <c r="L97" s="153">
        <f t="shared" si="22"/>
        <v>0</v>
      </c>
      <c r="M97" s="153">
        <f t="shared" si="23"/>
        <v>0</v>
      </c>
      <c r="N97" s="279">
        <f t="shared" si="24"/>
        <v>0</v>
      </c>
      <c r="O97" s="280">
        <f t="shared" si="25"/>
        <v>0</v>
      </c>
      <c r="P97" s="154" t="e">
        <f t="shared" si="26"/>
        <v>#DIV/0!</v>
      </c>
      <c r="Q97" s="153">
        <f t="shared" si="27"/>
        <v>0</v>
      </c>
      <c r="R97" s="281">
        <f t="shared" si="28"/>
        <v>0</v>
      </c>
      <c r="S97" s="282">
        <v>0</v>
      </c>
      <c r="T97" s="283">
        <v>0</v>
      </c>
      <c r="U97" s="156">
        <v>0</v>
      </c>
      <c r="V97" s="284">
        <v>0</v>
      </c>
      <c r="W97" s="285">
        <v>0</v>
      </c>
      <c r="X97" s="205">
        <v>0</v>
      </c>
      <c r="Y97" s="157">
        <v>0</v>
      </c>
      <c r="Z97" s="286">
        <v>0</v>
      </c>
      <c r="AA97" s="204">
        <v>0</v>
      </c>
      <c r="AB97" s="204">
        <v>0</v>
      </c>
      <c r="AC97" s="155">
        <v>0</v>
      </c>
      <c r="AD97" s="287">
        <v>0</v>
      </c>
      <c r="AE97" s="340">
        <f>_xlfn.XLOOKUP(A97,'2026-NAT-01'!B:B,'2026-NAT-01'!F:F,0,0)+_xlfn.XLOOKUP(A97,'2026-NAT-01'!B:B,'2026-NAT-01'!G:G,0,0)</f>
        <v>0</v>
      </c>
      <c r="AF97" s="341">
        <f>_xlfn.XLOOKUP(A97,'2026-NAT-01'!B:B,'2026-NAT-01'!H:H,0,0)</f>
        <v>0</v>
      </c>
      <c r="AG97" s="340">
        <f>_xlfn.XLOOKUP(A97,'2026-NAT-02'!B:B,'2026-NAT-02'!F:F,0,0)+_xlfn.XLOOKUP(A97,'2026-NAT-02'!B:B,'2026-NAT-02'!G:G,0,0)</f>
        <v>0</v>
      </c>
      <c r="AH97" s="341">
        <f>_xlfn.XLOOKUP(A97,'2026-NAT-02'!B:B,'2026-NAT-02'!H:H,0,0)</f>
        <v>0</v>
      </c>
      <c r="AI97" s="457">
        <f t="shared" si="19"/>
        <v>0</v>
      </c>
      <c r="AJ97" s="458">
        <f t="shared" si="20"/>
        <v>0</v>
      </c>
    </row>
    <row r="98" spans="1:36" ht="15.6" x14ac:dyDescent="0.25">
      <c r="A98" s="344" t="str">
        <f>MASTERLIST!A48</f>
        <v>N0044</v>
      </c>
      <c r="B98" s="68" t="str">
        <f>MASTERLIST!B48</f>
        <v>Orca Angling Club</v>
      </c>
      <c r="C98" s="68" t="str">
        <f>MASTERLIST!C48</f>
        <v>Leon</v>
      </c>
      <c r="D98" s="68" t="str">
        <f>MASTERLIST!D48</f>
        <v>Krauze</v>
      </c>
      <c r="E98" s="345" t="str">
        <f>MASTERLIST!E48</f>
        <v>Men Master</v>
      </c>
      <c r="F98" s="362" t="str">
        <f>MASTERLIST!L48</f>
        <v>Nam</v>
      </c>
      <c r="G98" s="199" t="s">
        <v>2176</v>
      </c>
      <c r="H98" s="200" t="s">
        <v>2176</v>
      </c>
      <c r="I98" s="193"/>
      <c r="J98" s="202"/>
      <c r="K98" s="152">
        <f t="shared" si="21"/>
        <v>3</v>
      </c>
      <c r="L98" s="153">
        <f t="shared" si="22"/>
        <v>16</v>
      </c>
      <c r="M98" s="153">
        <f t="shared" si="23"/>
        <v>19</v>
      </c>
      <c r="N98" s="154">
        <f t="shared" si="24"/>
        <v>183.7</v>
      </c>
      <c r="O98" s="429">
        <f t="shared" si="25"/>
        <v>76.63000000000001</v>
      </c>
      <c r="P98" s="154">
        <f t="shared" si="26"/>
        <v>9.6684210526315777</v>
      </c>
      <c r="Q98" s="153">
        <f t="shared" si="27"/>
        <v>2602</v>
      </c>
      <c r="R98" s="281">
        <f t="shared" si="28"/>
        <v>942.69999999999993</v>
      </c>
      <c r="S98" s="282">
        <v>2</v>
      </c>
      <c r="T98" s="283">
        <v>7</v>
      </c>
      <c r="U98" s="156">
        <v>108.70000000000002</v>
      </c>
      <c r="V98" s="284">
        <v>1064</v>
      </c>
      <c r="W98" s="285">
        <v>0</v>
      </c>
      <c r="X98" s="205">
        <v>8</v>
      </c>
      <c r="Y98" s="157">
        <v>72.8</v>
      </c>
      <c r="Z98" s="286">
        <v>1031</v>
      </c>
      <c r="AA98" s="204">
        <v>1</v>
      </c>
      <c r="AB98" s="204">
        <v>1</v>
      </c>
      <c r="AC98" s="155">
        <v>2.2000000000000002</v>
      </c>
      <c r="AD98" s="287">
        <v>507</v>
      </c>
      <c r="AE98" s="340">
        <f>_xlfn.XLOOKUP(A98,'2026-NAT-01'!B:B,'2026-NAT-01'!F:F,0,0)+_xlfn.XLOOKUP(A98,'2026-NAT-01'!B:B,'2026-NAT-01'!G:G,0,0)</f>
        <v>4</v>
      </c>
      <c r="AF98" s="341">
        <f>_xlfn.XLOOKUP(A98,'2026-NAT-01'!B:B,'2026-NAT-01'!H:H,0,0)</f>
        <v>36.5</v>
      </c>
      <c r="AG98" s="340">
        <f>_xlfn.XLOOKUP(A98,'2026-NAT-02'!B:B,'2026-NAT-02'!F:F,0,0)+_xlfn.XLOOKUP(A98,'2026-NAT-02'!B:B,'2026-NAT-02'!G:G,0,0)</f>
        <v>3</v>
      </c>
      <c r="AH98" s="341">
        <f>_xlfn.XLOOKUP(A98,'2026-NAT-02'!B:B,'2026-NAT-02'!H:H,0,0)</f>
        <v>42.2</v>
      </c>
      <c r="AI98" s="340">
        <f t="shared" si="19"/>
        <v>26</v>
      </c>
      <c r="AJ98" s="341">
        <f t="shared" si="20"/>
        <v>155.33000000000001</v>
      </c>
    </row>
    <row r="99" spans="1:36" ht="15.6" hidden="1" x14ac:dyDescent="0.25">
      <c r="A99" s="297" t="str">
        <f>MASTERLIST!A100</f>
        <v>N0096</v>
      </c>
      <c r="B99" s="310" t="str">
        <f>MASTERLIST!B100</f>
        <v>Orca Angling Club</v>
      </c>
      <c r="C99" s="310" t="str">
        <f>MASTERLIST!C100</f>
        <v>Christiaan</v>
      </c>
      <c r="D99" s="310" t="str">
        <f>MASTERLIST!D100</f>
        <v>Rossouw</v>
      </c>
      <c r="E99" s="311" t="str">
        <f>MASTERLIST!E100</f>
        <v>Men Senior</v>
      </c>
      <c r="F99" s="361" t="str">
        <f>MASTERLIST!L100</f>
        <v>Nam</v>
      </c>
      <c r="G99" s="195"/>
      <c r="H99" s="200"/>
      <c r="I99" s="193"/>
      <c r="J99" s="202"/>
      <c r="K99" s="152">
        <f t="shared" si="21"/>
        <v>0</v>
      </c>
      <c r="L99" s="153">
        <f t="shared" si="22"/>
        <v>5</v>
      </c>
      <c r="M99" s="153">
        <f t="shared" si="23"/>
        <v>5</v>
      </c>
      <c r="N99" s="279">
        <f t="shared" si="24"/>
        <v>67.099999999999994</v>
      </c>
      <c r="O99" s="280">
        <f t="shared" si="25"/>
        <v>22.36</v>
      </c>
      <c r="P99" s="154">
        <f t="shared" si="26"/>
        <v>13.419999999999998</v>
      </c>
      <c r="Q99" s="153">
        <f t="shared" si="27"/>
        <v>768</v>
      </c>
      <c r="R99" s="281">
        <f t="shared" si="28"/>
        <v>300.3</v>
      </c>
      <c r="S99" s="282">
        <v>0</v>
      </c>
      <c r="T99" s="283">
        <v>3</v>
      </c>
      <c r="U99" s="156">
        <v>29.799999999999997</v>
      </c>
      <c r="V99" s="284">
        <v>489</v>
      </c>
      <c r="W99" s="285">
        <v>0</v>
      </c>
      <c r="X99" s="205">
        <v>0</v>
      </c>
      <c r="Y99" s="157">
        <v>0</v>
      </c>
      <c r="Z99" s="286">
        <v>0</v>
      </c>
      <c r="AA99" s="204">
        <v>0</v>
      </c>
      <c r="AB99" s="204">
        <v>2</v>
      </c>
      <c r="AC99" s="155">
        <v>37.299999999999997</v>
      </c>
      <c r="AD99" s="287">
        <v>279</v>
      </c>
      <c r="AE99" s="340">
        <f>_xlfn.XLOOKUP(A99,'2026-NAT-01'!B:B,'2026-NAT-01'!F:F,0,0)+_xlfn.XLOOKUP(A99,'2026-NAT-01'!B:B,'2026-NAT-01'!G:G,0,0)</f>
        <v>0</v>
      </c>
      <c r="AF99" s="341">
        <f>_xlfn.XLOOKUP(A99,'2026-NAT-01'!B:B,'2026-NAT-01'!H:H,0,0)</f>
        <v>0</v>
      </c>
      <c r="AG99" s="340">
        <f>_xlfn.XLOOKUP(A99,'2026-NAT-02'!B:B,'2026-NAT-02'!F:F,0,0)+_xlfn.XLOOKUP(A99,'2026-NAT-02'!B:B,'2026-NAT-02'!G:G,0,0)</f>
        <v>0</v>
      </c>
      <c r="AH99" s="341">
        <f>_xlfn.XLOOKUP(A99,'2026-NAT-02'!B:B,'2026-NAT-02'!H:H,0,0)</f>
        <v>0</v>
      </c>
      <c r="AI99" s="457">
        <f t="shared" si="19"/>
        <v>5</v>
      </c>
      <c r="AJ99" s="458">
        <f t="shared" si="20"/>
        <v>22.36</v>
      </c>
    </row>
    <row r="100" spans="1:36" ht="15.6" hidden="1" x14ac:dyDescent="0.25">
      <c r="A100" s="297" t="str">
        <f>MASTERLIST!A101</f>
        <v>N0097</v>
      </c>
      <c r="B100" s="310" t="str">
        <f>MASTERLIST!B101</f>
        <v>xPenguin</v>
      </c>
      <c r="C100" s="310" t="str">
        <f>MASTERLIST!C101</f>
        <v>Christo</v>
      </c>
      <c r="D100" s="310" t="str">
        <f>MASTERLIST!D101</f>
        <v>Lensing</v>
      </c>
      <c r="E100" s="311" t="str">
        <f>MASTERLIST!E101</f>
        <v>Men Veteran</v>
      </c>
      <c r="F100" s="361" t="str">
        <f>MASTERLIST!L101</f>
        <v>Nam</v>
      </c>
      <c r="G100" s="195"/>
      <c r="H100" s="200"/>
      <c r="I100" s="193"/>
      <c r="J100" s="202"/>
      <c r="K100" s="152">
        <f t="shared" si="21"/>
        <v>0</v>
      </c>
      <c r="L100" s="153">
        <f t="shared" si="22"/>
        <v>0</v>
      </c>
      <c r="M100" s="153">
        <f t="shared" si="23"/>
        <v>0</v>
      </c>
      <c r="N100" s="279">
        <f t="shared" si="24"/>
        <v>0</v>
      </c>
      <c r="O100" s="280">
        <f t="shared" si="25"/>
        <v>0</v>
      </c>
      <c r="P100" s="154" t="e">
        <f t="shared" si="26"/>
        <v>#DIV/0!</v>
      </c>
      <c r="Q100" s="153">
        <f t="shared" si="27"/>
        <v>20</v>
      </c>
      <c r="R100" s="281">
        <f t="shared" si="28"/>
        <v>4</v>
      </c>
      <c r="S100" s="282">
        <v>0</v>
      </c>
      <c r="T100" s="283">
        <v>0</v>
      </c>
      <c r="U100" s="156">
        <v>0</v>
      </c>
      <c r="V100" s="284">
        <v>0</v>
      </c>
      <c r="W100" s="285">
        <v>0</v>
      </c>
      <c r="X100" s="205">
        <v>0</v>
      </c>
      <c r="Y100" s="157">
        <v>0</v>
      </c>
      <c r="Z100" s="286">
        <v>0</v>
      </c>
      <c r="AA100" s="204">
        <v>0</v>
      </c>
      <c r="AB100" s="204">
        <v>0</v>
      </c>
      <c r="AC100" s="155">
        <v>0</v>
      </c>
      <c r="AD100" s="287">
        <v>20</v>
      </c>
      <c r="AE100" s="340">
        <f>_xlfn.XLOOKUP(A100,'2026-NAT-01'!B:B,'2026-NAT-01'!F:F,0,0)+_xlfn.XLOOKUP(A100,'2026-NAT-01'!B:B,'2026-NAT-01'!G:G,0,0)</f>
        <v>0</v>
      </c>
      <c r="AF100" s="341">
        <f>_xlfn.XLOOKUP(A100,'2026-NAT-01'!B:B,'2026-NAT-01'!H:H,0,0)</f>
        <v>0</v>
      </c>
      <c r="AG100" s="340">
        <f>_xlfn.XLOOKUP(A100,'2026-NAT-02'!B:B,'2026-NAT-02'!F:F,0,0)+_xlfn.XLOOKUP(A100,'2026-NAT-02'!B:B,'2026-NAT-02'!G:G,0,0)</f>
        <v>0</v>
      </c>
      <c r="AH100" s="341">
        <f>_xlfn.XLOOKUP(A100,'2026-NAT-02'!B:B,'2026-NAT-02'!H:H,0,0)</f>
        <v>0</v>
      </c>
      <c r="AI100" s="457">
        <f t="shared" si="19"/>
        <v>0</v>
      </c>
      <c r="AJ100" s="458">
        <f t="shared" si="20"/>
        <v>0</v>
      </c>
    </row>
    <row r="101" spans="1:36" ht="15.6" hidden="1" x14ac:dyDescent="0.25">
      <c r="A101" s="297" t="str">
        <f>MASTERLIST!A102</f>
        <v>N0098</v>
      </c>
      <c r="B101" s="310" t="str">
        <f>MASTERLIST!B102</f>
        <v>xBenguella</v>
      </c>
      <c r="C101" s="310" t="str">
        <f>MASTERLIST!C102</f>
        <v>Johan</v>
      </c>
      <c r="D101" s="310" t="str">
        <f>MASTERLIST!D102</f>
        <v>Grebe</v>
      </c>
      <c r="E101" s="311" t="str">
        <f>MASTERLIST!E102</f>
        <v>Men Grand Masters</v>
      </c>
      <c r="F101" s="361" t="str">
        <f>MASTERLIST!L102</f>
        <v>Nam</v>
      </c>
      <c r="G101" s="195"/>
      <c r="H101" s="200"/>
      <c r="I101" s="193"/>
      <c r="J101" s="202"/>
      <c r="K101" s="152">
        <f t="shared" si="21"/>
        <v>0</v>
      </c>
      <c r="L101" s="153">
        <f t="shared" si="22"/>
        <v>0</v>
      </c>
      <c r="M101" s="153">
        <f t="shared" si="23"/>
        <v>0</v>
      </c>
      <c r="N101" s="279">
        <f t="shared" si="24"/>
        <v>0</v>
      </c>
      <c r="O101" s="280">
        <f t="shared" si="25"/>
        <v>0</v>
      </c>
      <c r="P101" s="154" t="e">
        <f t="shared" si="26"/>
        <v>#DIV/0!</v>
      </c>
      <c r="Q101" s="153">
        <f t="shared" si="27"/>
        <v>0</v>
      </c>
      <c r="R101" s="281">
        <f t="shared" si="28"/>
        <v>0</v>
      </c>
      <c r="S101" s="282">
        <v>0</v>
      </c>
      <c r="T101" s="283">
        <v>0</v>
      </c>
      <c r="U101" s="156">
        <v>0</v>
      </c>
      <c r="V101" s="284">
        <v>0</v>
      </c>
      <c r="W101" s="285">
        <v>0</v>
      </c>
      <c r="X101" s="205">
        <v>0</v>
      </c>
      <c r="Y101" s="157">
        <v>0</v>
      </c>
      <c r="Z101" s="286">
        <v>0</v>
      </c>
      <c r="AA101" s="204">
        <v>0</v>
      </c>
      <c r="AB101" s="204">
        <v>0</v>
      </c>
      <c r="AC101" s="155">
        <v>0</v>
      </c>
      <c r="AD101" s="287">
        <v>0</v>
      </c>
      <c r="AE101" s="340">
        <f>_xlfn.XLOOKUP(A101,'2026-NAT-01'!B:B,'2026-NAT-01'!F:F,0,0)+_xlfn.XLOOKUP(A101,'2026-NAT-01'!B:B,'2026-NAT-01'!G:G,0,0)</f>
        <v>0</v>
      </c>
      <c r="AF101" s="341">
        <f>_xlfn.XLOOKUP(A101,'2026-NAT-01'!B:B,'2026-NAT-01'!H:H,0,0)</f>
        <v>0</v>
      </c>
      <c r="AG101" s="340">
        <f>_xlfn.XLOOKUP(A101,'2026-NAT-02'!B:B,'2026-NAT-02'!F:F,0,0)+_xlfn.XLOOKUP(A101,'2026-NAT-02'!B:B,'2026-NAT-02'!G:G,0,0)</f>
        <v>0</v>
      </c>
      <c r="AH101" s="341">
        <f>_xlfn.XLOOKUP(A101,'2026-NAT-02'!B:B,'2026-NAT-02'!H:H,0,0)</f>
        <v>0</v>
      </c>
      <c r="AI101" s="457">
        <f t="shared" si="19"/>
        <v>0</v>
      </c>
      <c r="AJ101" s="458">
        <f t="shared" si="20"/>
        <v>0</v>
      </c>
    </row>
    <row r="102" spans="1:36" ht="15.6" hidden="1" x14ac:dyDescent="0.25">
      <c r="A102" s="297" t="str">
        <f>MASTERLIST!A103</f>
        <v>N0099</v>
      </c>
      <c r="B102" s="310" t="str">
        <f>MASTERLIST!B103</f>
        <v>xOkahandja</v>
      </c>
      <c r="C102" s="310" t="str">
        <f>MASTERLIST!C103</f>
        <v>JJ</v>
      </c>
      <c r="D102" s="310" t="str">
        <f>MASTERLIST!D103</f>
        <v>Joubert</v>
      </c>
      <c r="E102" s="311" t="str">
        <f>MASTERLIST!E103</f>
        <v>Men Senior</v>
      </c>
      <c r="F102" s="361" t="str">
        <f>MASTERLIST!L103</f>
        <v>Nam</v>
      </c>
      <c r="G102" s="195"/>
      <c r="H102" s="200"/>
      <c r="I102" s="193"/>
      <c r="J102" s="202"/>
      <c r="K102" s="152">
        <f t="shared" si="21"/>
        <v>0</v>
      </c>
      <c r="L102" s="153">
        <f t="shared" si="22"/>
        <v>0</v>
      </c>
      <c r="M102" s="153">
        <f t="shared" si="23"/>
        <v>0</v>
      </c>
      <c r="N102" s="279">
        <f t="shared" si="24"/>
        <v>0</v>
      </c>
      <c r="O102" s="280">
        <f t="shared" si="25"/>
        <v>0</v>
      </c>
      <c r="P102" s="154" t="e">
        <f t="shared" si="26"/>
        <v>#DIV/0!</v>
      </c>
      <c r="Q102" s="153">
        <f t="shared" si="27"/>
        <v>0</v>
      </c>
      <c r="R102" s="281">
        <f t="shared" si="28"/>
        <v>0</v>
      </c>
      <c r="S102" s="282">
        <v>0</v>
      </c>
      <c r="T102" s="283">
        <v>0</v>
      </c>
      <c r="U102" s="156">
        <v>0</v>
      </c>
      <c r="V102" s="284">
        <v>0</v>
      </c>
      <c r="W102" s="285">
        <v>0</v>
      </c>
      <c r="X102" s="205">
        <v>0</v>
      </c>
      <c r="Y102" s="157">
        <v>0</v>
      </c>
      <c r="Z102" s="286">
        <v>0</v>
      </c>
      <c r="AA102" s="204">
        <v>0</v>
      </c>
      <c r="AB102" s="204">
        <v>0</v>
      </c>
      <c r="AC102" s="155">
        <v>0</v>
      </c>
      <c r="AD102" s="287">
        <v>0</v>
      </c>
      <c r="AE102" s="340">
        <f>_xlfn.XLOOKUP(A102,'2026-NAT-01'!B:B,'2026-NAT-01'!F:F,0,0)+_xlfn.XLOOKUP(A102,'2026-NAT-01'!B:B,'2026-NAT-01'!G:G,0,0)</f>
        <v>0</v>
      </c>
      <c r="AF102" s="341">
        <f>_xlfn.XLOOKUP(A102,'2026-NAT-01'!B:B,'2026-NAT-01'!H:H,0,0)</f>
        <v>0</v>
      </c>
      <c r="AG102" s="340">
        <f>_xlfn.XLOOKUP(A102,'2026-NAT-02'!B:B,'2026-NAT-02'!F:F,0,0)+_xlfn.XLOOKUP(A102,'2026-NAT-02'!B:B,'2026-NAT-02'!G:G,0,0)</f>
        <v>0</v>
      </c>
      <c r="AH102" s="341">
        <f>_xlfn.XLOOKUP(A102,'2026-NAT-02'!B:B,'2026-NAT-02'!H:H,0,0)</f>
        <v>0</v>
      </c>
      <c r="AI102" s="457">
        <f t="shared" si="19"/>
        <v>0</v>
      </c>
      <c r="AJ102" s="458">
        <f t="shared" si="20"/>
        <v>0</v>
      </c>
    </row>
    <row r="103" spans="1:36" ht="15.6" hidden="1" x14ac:dyDescent="0.25">
      <c r="A103" s="344" t="str">
        <f>MASTERLIST!A104</f>
        <v>N0100</v>
      </c>
      <c r="B103" s="68" t="str">
        <f>MASTERLIST!B104</f>
        <v>Walvis Bay</v>
      </c>
      <c r="C103" s="68" t="str">
        <f>MASTERLIST!C104</f>
        <v>Werner</v>
      </c>
      <c r="D103" s="68" t="str">
        <f>MASTERLIST!D104</f>
        <v>Van Riet</v>
      </c>
      <c r="E103" s="345" t="str">
        <f>MASTERLIST!E104</f>
        <v>Men Veteran</v>
      </c>
      <c r="F103" s="362" t="str">
        <f>MASTERLIST!L104</f>
        <v>Nam</v>
      </c>
      <c r="G103" s="195" t="s">
        <v>2176</v>
      </c>
      <c r="H103" s="200"/>
      <c r="I103" s="193"/>
      <c r="J103" s="202"/>
      <c r="K103" s="152">
        <f t="shared" si="21"/>
        <v>4</v>
      </c>
      <c r="L103" s="153">
        <f t="shared" si="22"/>
        <v>16</v>
      </c>
      <c r="M103" s="153">
        <f t="shared" si="23"/>
        <v>20</v>
      </c>
      <c r="N103" s="154">
        <f t="shared" si="24"/>
        <v>168.4</v>
      </c>
      <c r="O103" s="429">
        <f t="shared" si="25"/>
        <v>60.459999999999994</v>
      </c>
      <c r="P103" s="154">
        <f t="shared" si="26"/>
        <v>8.42</v>
      </c>
      <c r="Q103" s="153">
        <f t="shared" si="27"/>
        <v>1856</v>
      </c>
      <c r="R103" s="281">
        <f t="shared" si="28"/>
        <v>744.8</v>
      </c>
      <c r="S103" s="282">
        <v>4</v>
      </c>
      <c r="T103" s="283">
        <v>6</v>
      </c>
      <c r="U103" s="156">
        <v>49.699999999999996</v>
      </c>
      <c r="V103" s="284">
        <v>970</v>
      </c>
      <c r="W103" s="285">
        <v>0</v>
      </c>
      <c r="X103" s="205">
        <v>10</v>
      </c>
      <c r="Y103" s="157">
        <v>118.7</v>
      </c>
      <c r="Z103" s="286">
        <v>826</v>
      </c>
      <c r="AA103" s="204">
        <v>0</v>
      </c>
      <c r="AB103" s="204">
        <v>0</v>
      </c>
      <c r="AC103" s="155">
        <v>0</v>
      </c>
      <c r="AD103" s="287">
        <v>60</v>
      </c>
      <c r="AE103" s="340">
        <f>_xlfn.XLOOKUP(A103,'2026-NAT-01'!B:B,'2026-NAT-01'!F:F,0,0)+_xlfn.XLOOKUP(A103,'2026-NAT-01'!B:B,'2026-NAT-01'!G:G,0,0)</f>
        <v>4</v>
      </c>
      <c r="AF103" s="341">
        <f>_xlfn.XLOOKUP(A103,'2026-NAT-01'!B:B,'2026-NAT-01'!H:H,0,0)</f>
        <v>45.3</v>
      </c>
      <c r="AG103" s="340">
        <f>_xlfn.XLOOKUP(A103,'2026-NAT-02'!B:B,'2026-NAT-02'!F:F,0,0)+_xlfn.XLOOKUP(A103,'2026-NAT-02'!B:B,'2026-NAT-02'!G:G,0,0)</f>
        <v>4</v>
      </c>
      <c r="AH103" s="341">
        <f>_xlfn.XLOOKUP(A103,'2026-NAT-02'!B:B,'2026-NAT-02'!H:H,0,0)</f>
        <v>23</v>
      </c>
      <c r="AI103" s="340">
        <f t="shared" si="19"/>
        <v>28</v>
      </c>
      <c r="AJ103" s="341">
        <f t="shared" si="20"/>
        <v>128.76</v>
      </c>
    </row>
    <row r="104" spans="1:36" ht="15.45" hidden="1" customHeight="1" x14ac:dyDescent="0.25">
      <c r="A104" s="297" t="str">
        <f>MASTERLIST!A105</f>
        <v>N0101</v>
      </c>
      <c r="B104" s="310" t="str">
        <f>MASTERLIST!B105</f>
        <v>xSeagull Angling Club</v>
      </c>
      <c r="C104" s="310" t="str">
        <f>MASTERLIST!C105</f>
        <v>Tertius</v>
      </c>
      <c r="D104" s="310" t="str">
        <f>MASTERLIST!D105</f>
        <v>Potgieter</v>
      </c>
      <c r="E104" s="311" t="str">
        <f>MASTERLIST!E105</f>
        <v>Men Veteran</v>
      </c>
      <c r="F104" s="361" t="str">
        <f>MASTERLIST!L105</f>
        <v>Nam</v>
      </c>
      <c r="G104" s="195"/>
      <c r="H104" s="200"/>
      <c r="I104" s="193"/>
      <c r="J104" s="202"/>
      <c r="K104" s="152">
        <f t="shared" si="21"/>
        <v>0</v>
      </c>
      <c r="L104" s="153">
        <f t="shared" si="22"/>
        <v>1</v>
      </c>
      <c r="M104" s="153">
        <f t="shared" si="23"/>
        <v>1</v>
      </c>
      <c r="N104" s="279">
        <f t="shared" si="24"/>
        <v>14.1</v>
      </c>
      <c r="O104" s="280">
        <f t="shared" si="25"/>
        <v>2.8200000000000003</v>
      </c>
      <c r="P104" s="154">
        <f t="shared" si="26"/>
        <v>14.1</v>
      </c>
      <c r="Q104" s="153">
        <f t="shared" si="27"/>
        <v>336</v>
      </c>
      <c r="R104" s="281">
        <f t="shared" si="28"/>
        <v>67.2</v>
      </c>
      <c r="S104" s="282">
        <v>0</v>
      </c>
      <c r="T104" s="283">
        <v>0</v>
      </c>
      <c r="U104" s="156">
        <v>0</v>
      </c>
      <c r="V104" s="284">
        <v>0</v>
      </c>
      <c r="W104" s="285">
        <v>0</v>
      </c>
      <c r="X104" s="205">
        <v>0</v>
      </c>
      <c r="Y104" s="157">
        <v>0</v>
      </c>
      <c r="Z104" s="286">
        <v>0</v>
      </c>
      <c r="AA104" s="204">
        <v>0</v>
      </c>
      <c r="AB104" s="204">
        <v>1</v>
      </c>
      <c r="AC104" s="155">
        <v>14.1</v>
      </c>
      <c r="AD104" s="287">
        <v>336</v>
      </c>
      <c r="AE104" s="340">
        <f>_xlfn.XLOOKUP(A104,'2026-NAT-01'!B:B,'2026-NAT-01'!F:F,0,0)+_xlfn.XLOOKUP(A104,'2026-NAT-01'!B:B,'2026-NAT-01'!G:G,0,0)</f>
        <v>0</v>
      </c>
      <c r="AF104" s="341">
        <f>_xlfn.XLOOKUP(A104,'2026-NAT-01'!B:B,'2026-NAT-01'!H:H,0,0)</f>
        <v>0</v>
      </c>
      <c r="AG104" s="340">
        <f>_xlfn.XLOOKUP(A104,'2026-NAT-02'!B:B,'2026-NAT-02'!F:F,0,0)+_xlfn.XLOOKUP(A104,'2026-NAT-02'!B:B,'2026-NAT-02'!G:G,0,0)</f>
        <v>0</v>
      </c>
      <c r="AH104" s="341">
        <f>_xlfn.XLOOKUP(A104,'2026-NAT-02'!B:B,'2026-NAT-02'!H:H,0,0)</f>
        <v>0</v>
      </c>
      <c r="AI104" s="457">
        <f t="shared" si="19"/>
        <v>1</v>
      </c>
      <c r="AJ104" s="458">
        <f t="shared" si="20"/>
        <v>2.8200000000000003</v>
      </c>
    </row>
    <row r="105" spans="1:36" ht="15.45" hidden="1" customHeight="1" x14ac:dyDescent="0.25">
      <c r="A105" s="297" t="str">
        <f>MASTERLIST!A106</f>
        <v>N0102</v>
      </c>
      <c r="B105" s="310" t="str">
        <f>MASTERLIST!B106</f>
        <v>xWelwitschia</v>
      </c>
      <c r="C105" s="310" t="str">
        <f>MASTERLIST!C106</f>
        <v>Ferdie</v>
      </c>
      <c r="D105" s="310" t="str">
        <f>MASTERLIST!D106</f>
        <v>Malherbe</v>
      </c>
      <c r="E105" s="311" t="str">
        <f>MASTERLIST!E106</f>
        <v>Men Veteran</v>
      </c>
      <c r="F105" s="361" t="str">
        <f>MASTERLIST!L106</f>
        <v>Nam</v>
      </c>
      <c r="G105" s="195"/>
      <c r="H105" s="200"/>
      <c r="I105" s="193"/>
      <c r="J105" s="202"/>
      <c r="K105" s="152">
        <f t="shared" si="21"/>
        <v>0</v>
      </c>
      <c r="L105" s="153">
        <f t="shared" si="22"/>
        <v>0</v>
      </c>
      <c r="M105" s="153">
        <f t="shared" si="23"/>
        <v>0</v>
      </c>
      <c r="N105" s="279">
        <f t="shared" si="24"/>
        <v>0</v>
      </c>
      <c r="O105" s="280">
        <f t="shared" si="25"/>
        <v>0</v>
      </c>
      <c r="P105" s="154" t="e">
        <f t="shared" si="26"/>
        <v>#DIV/0!</v>
      </c>
      <c r="Q105" s="153">
        <f t="shared" si="27"/>
        <v>0</v>
      </c>
      <c r="R105" s="281">
        <f t="shared" si="28"/>
        <v>0</v>
      </c>
      <c r="S105" s="282">
        <v>0</v>
      </c>
      <c r="T105" s="283">
        <v>0</v>
      </c>
      <c r="U105" s="156">
        <v>0</v>
      </c>
      <c r="V105" s="284">
        <v>0</v>
      </c>
      <c r="W105" s="285">
        <v>0</v>
      </c>
      <c r="X105" s="205">
        <v>0</v>
      </c>
      <c r="Y105" s="157">
        <v>0</v>
      </c>
      <c r="Z105" s="286">
        <v>0</v>
      </c>
      <c r="AA105" s="204">
        <v>0</v>
      </c>
      <c r="AB105" s="204">
        <v>0</v>
      </c>
      <c r="AC105" s="155">
        <v>0</v>
      </c>
      <c r="AD105" s="287">
        <v>0</v>
      </c>
      <c r="AE105" s="340">
        <f>_xlfn.XLOOKUP(A105,'2026-NAT-01'!B:B,'2026-NAT-01'!F:F,0,0)+_xlfn.XLOOKUP(A105,'2026-NAT-01'!B:B,'2026-NAT-01'!G:G,0,0)</f>
        <v>0</v>
      </c>
      <c r="AF105" s="341">
        <f>_xlfn.XLOOKUP(A105,'2026-NAT-01'!B:B,'2026-NAT-01'!H:H,0,0)</f>
        <v>0</v>
      </c>
      <c r="AG105" s="340">
        <f>_xlfn.XLOOKUP(A105,'2026-NAT-02'!B:B,'2026-NAT-02'!F:F,0,0)+_xlfn.XLOOKUP(A105,'2026-NAT-02'!B:B,'2026-NAT-02'!G:G,0,0)</f>
        <v>0</v>
      </c>
      <c r="AH105" s="341">
        <f>_xlfn.XLOOKUP(A105,'2026-NAT-02'!B:B,'2026-NAT-02'!H:H,0,0)</f>
        <v>0</v>
      </c>
      <c r="AI105" s="457">
        <f t="shared" si="19"/>
        <v>0</v>
      </c>
      <c r="AJ105" s="458">
        <f t="shared" si="20"/>
        <v>0</v>
      </c>
    </row>
    <row r="106" spans="1:36" ht="15.6" hidden="1" x14ac:dyDescent="0.25">
      <c r="A106" s="297" t="str">
        <f>MASTERLIST!A107</f>
        <v>N0103</v>
      </c>
      <c r="B106" s="310" t="str">
        <f>MASTERLIST!B107</f>
        <v>xSeagull Angling Club</v>
      </c>
      <c r="C106" s="310" t="str">
        <f>MASTERLIST!C107</f>
        <v>Adriaan</v>
      </c>
      <c r="D106" s="310" t="str">
        <f>MASTERLIST!D107</f>
        <v>Klopper</v>
      </c>
      <c r="E106" s="311" t="str">
        <f>MASTERLIST!E107</f>
        <v>Men Senior</v>
      </c>
      <c r="F106" s="361" t="str">
        <f>MASTERLIST!L107</f>
        <v>Nam</v>
      </c>
      <c r="G106" s="195"/>
      <c r="H106" s="200"/>
      <c r="I106" s="193"/>
      <c r="J106" s="202"/>
      <c r="K106" s="152">
        <f t="shared" si="21"/>
        <v>0</v>
      </c>
      <c r="L106" s="153">
        <f t="shared" si="22"/>
        <v>0</v>
      </c>
      <c r="M106" s="153">
        <f t="shared" si="23"/>
        <v>0</v>
      </c>
      <c r="N106" s="279">
        <f t="shared" si="24"/>
        <v>0</v>
      </c>
      <c r="O106" s="280">
        <f t="shared" si="25"/>
        <v>0</v>
      </c>
      <c r="P106" s="154" t="e">
        <f t="shared" si="26"/>
        <v>#DIV/0!</v>
      </c>
      <c r="Q106" s="153">
        <f t="shared" si="27"/>
        <v>80</v>
      </c>
      <c r="R106" s="281">
        <f t="shared" si="28"/>
        <v>40</v>
      </c>
      <c r="S106" s="282">
        <v>0</v>
      </c>
      <c r="T106" s="283">
        <v>0</v>
      </c>
      <c r="U106" s="156">
        <v>0</v>
      </c>
      <c r="V106" s="284">
        <v>80</v>
      </c>
      <c r="W106" s="285">
        <v>0</v>
      </c>
      <c r="X106" s="205">
        <v>0</v>
      </c>
      <c r="Y106" s="157">
        <v>0</v>
      </c>
      <c r="Z106" s="286">
        <v>0</v>
      </c>
      <c r="AA106" s="204">
        <v>0</v>
      </c>
      <c r="AB106" s="204">
        <v>0</v>
      </c>
      <c r="AC106" s="155">
        <v>0</v>
      </c>
      <c r="AD106" s="287">
        <v>0</v>
      </c>
      <c r="AE106" s="340">
        <f>_xlfn.XLOOKUP(A106,'2026-NAT-01'!B:B,'2026-NAT-01'!F:F,0,0)+_xlfn.XLOOKUP(A106,'2026-NAT-01'!B:B,'2026-NAT-01'!G:G,0,0)</f>
        <v>0</v>
      </c>
      <c r="AF106" s="341">
        <f>_xlfn.XLOOKUP(A106,'2026-NAT-01'!B:B,'2026-NAT-01'!H:H,0,0)</f>
        <v>0</v>
      </c>
      <c r="AG106" s="340">
        <f>_xlfn.XLOOKUP(A106,'2026-NAT-02'!B:B,'2026-NAT-02'!F:F,0,0)+_xlfn.XLOOKUP(A106,'2026-NAT-02'!B:B,'2026-NAT-02'!G:G,0,0)</f>
        <v>0</v>
      </c>
      <c r="AH106" s="341">
        <f>_xlfn.XLOOKUP(A106,'2026-NAT-02'!B:B,'2026-NAT-02'!H:H,0,0)</f>
        <v>0</v>
      </c>
      <c r="AI106" s="457">
        <f t="shared" si="19"/>
        <v>0</v>
      </c>
      <c r="AJ106" s="458">
        <f t="shared" si="20"/>
        <v>0</v>
      </c>
    </row>
    <row r="107" spans="1:36" ht="15.45" hidden="1" customHeight="1" x14ac:dyDescent="0.25">
      <c r="A107" s="297" t="str">
        <f>MASTERLIST!A108</f>
        <v>N0104</v>
      </c>
      <c r="B107" s="310" t="str">
        <f>MASTERLIST!B108</f>
        <v>xOkahandja</v>
      </c>
      <c r="C107" s="310" t="str">
        <f>MASTERLIST!C108</f>
        <v>Ettiene</v>
      </c>
      <c r="D107" s="310" t="str">
        <f>MASTERLIST!D108</f>
        <v>Coetzee</v>
      </c>
      <c r="E107" s="311" t="str">
        <f>MASTERLIST!E108</f>
        <v>Men Master</v>
      </c>
      <c r="F107" s="361" t="str">
        <f>MASTERLIST!L108</f>
        <v>Nam</v>
      </c>
      <c r="G107" s="199"/>
      <c r="H107" s="201"/>
      <c r="I107" s="193"/>
      <c r="J107" s="202"/>
      <c r="K107" s="152">
        <f t="shared" si="21"/>
        <v>0</v>
      </c>
      <c r="L107" s="153">
        <f t="shared" si="22"/>
        <v>0</v>
      </c>
      <c r="M107" s="153">
        <f t="shared" si="23"/>
        <v>0</v>
      </c>
      <c r="N107" s="279">
        <f t="shared" si="24"/>
        <v>0</v>
      </c>
      <c r="O107" s="280">
        <f t="shared" si="25"/>
        <v>0</v>
      </c>
      <c r="P107" s="154" t="e">
        <f t="shared" si="26"/>
        <v>#DIV/0!</v>
      </c>
      <c r="Q107" s="153">
        <f t="shared" si="27"/>
        <v>0</v>
      </c>
      <c r="R107" s="281">
        <f t="shared" si="28"/>
        <v>0</v>
      </c>
      <c r="S107" s="282">
        <v>0</v>
      </c>
      <c r="T107" s="283">
        <v>0</v>
      </c>
      <c r="U107" s="156">
        <v>0</v>
      </c>
      <c r="V107" s="284">
        <v>0</v>
      </c>
      <c r="W107" s="285">
        <v>0</v>
      </c>
      <c r="X107" s="205">
        <v>0</v>
      </c>
      <c r="Y107" s="157">
        <v>0</v>
      </c>
      <c r="Z107" s="286">
        <v>0</v>
      </c>
      <c r="AA107" s="204">
        <v>0</v>
      </c>
      <c r="AB107" s="204">
        <v>0</v>
      </c>
      <c r="AC107" s="155">
        <v>0</v>
      </c>
      <c r="AD107" s="287">
        <v>0</v>
      </c>
      <c r="AE107" s="340">
        <f>_xlfn.XLOOKUP(A107,'2026-NAT-01'!B:B,'2026-NAT-01'!F:F,0,0)+_xlfn.XLOOKUP(A107,'2026-NAT-01'!B:B,'2026-NAT-01'!G:G,0,0)</f>
        <v>0</v>
      </c>
      <c r="AF107" s="341">
        <f>_xlfn.XLOOKUP(A107,'2026-NAT-01'!B:B,'2026-NAT-01'!H:H,0,0)</f>
        <v>0</v>
      </c>
      <c r="AG107" s="340">
        <f>_xlfn.XLOOKUP(A107,'2026-NAT-02'!B:B,'2026-NAT-02'!F:F,0,0)+_xlfn.XLOOKUP(A107,'2026-NAT-02'!B:B,'2026-NAT-02'!G:G,0,0)</f>
        <v>0</v>
      </c>
      <c r="AH107" s="341">
        <f>_xlfn.XLOOKUP(A107,'2026-NAT-02'!B:B,'2026-NAT-02'!H:H,0,0)</f>
        <v>0</v>
      </c>
      <c r="AI107" s="457">
        <f t="shared" si="19"/>
        <v>0</v>
      </c>
      <c r="AJ107" s="458">
        <f t="shared" si="20"/>
        <v>0</v>
      </c>
    </row>
    <row r="108" spans="1:36" ht="15.6" x14ac:dyDescent="0.25">
      <c r="A108" s="344" t="str">
        <f>MASTERLIST!A859</f>
        <v>N0855</v>
      </c>
      <c r="B108" s="68" t="str">
        <f>MASTERLIST!B859</f>
        <v>Okahandja</v>
      </c>
      <c r="C108" s="68" t="str">
        <f>MASTERLIST!C859</f>
        <v>Wentzel</v>
      </c>
      <c r="D108" s="68" t="str">
        <f>MASTERLIST!D859</f>
        <v>Smal</v>
      </c>
      <c r="E108" s="345" t="str">
        <f>MASTERLIST!E859</f>
        <v>Men Veteran</v>
      </c>
      <c r="F108" s="362" t="str">
        <f>MASTERLIST!L859</f>
        <v>Nam</v>
      </c>
      <c r="G108" s="195" t="s">
        <v>2176</v>
      </c>
      <c r="H108" s="200" t="s">
        <v>2176</v>
      </c>
      <c r="I108" s="193"/>
      <c r="J108" s="202"/>
      <c r="K108" s="152">
        <f t="shared" si="21"/>
        <v>5</v>
      </c>
      <c r="L108" s="153">
        <f t="shared" si="22"/>
        <v>20</v>
      </c>
      <c r="M108" s="153">
        <f t="shared" si="23"/>
        <v>25</v>
      </c>
      <c r="N108" s="154">
        <f t="shared" si="24"/>
        <v>216</v>
      </c>
      <c r="O108" s="429">
        <f t="shared" si="25"/>
        <v>75.81</v>
      </c>
      <c r="P108" s="154">
        <f t="shared" si="26"/>
        <v>8.64</v>
      </c>
      <c r="Q108" s="153">
        <f t="shared" si="27"/>
        <v>2415</v>
      </c>
      <c r="R108" s="281">
        <f t="shared" si="28"/>
        <v>763.9</v>
      </c>
      <c r="S108" s="282">
        <v>0</v>
      </c>
      <c r="T108" s="283">
        <v>7</v>
      </c>
      <c r="U108" s="156">
        <v>58.3</v>
      </c>
      <c r="V108" s="284">
        <v>558</v>
      </c>
      <c r="W108" s="285">
        <v>2</v>
      </c>
      <c r="X108" s="205">
        <v>12</v>
      </c>
      <c r="Y108" s="157">
        <v>151.20000000000002</v>
      </c>
      <c r="Z108" s="286">
        <v>1135</v>
      </c>
      <c r="AA108" s="204">
        <v>3</v>
      </c>
      <c r="AB108" s="204">
        <v>1</v>
      </c>
      <c r="AC108" s="155">
        <v>6.5</v>
      </c>
      <c r="AD108" s="287">
        <v>722</v>
      </c>
      <c r="AE108" s="340">
        <f>_xlfn.XLOOKUP(A108,'2026-NAT-01'!B:B,'2026-NAT-01'!F:F,0,0)+_xlfn.XLOOKUP(A108,'2026-NAT-01'!B:B,'2026-NAT-01'!G:G,0,0)</f>
        <v>5</v>
      </c>
      <c r="AF108" s="341">
        <f>_xlfn.XLOOKUP(A108,'2026-NAT-01'!B:B,'2026-NAT-01'!H:H,0,0)</f>
        <v>27.1</v>
      </c>
      <c r="AG108" s="340">
        <f>_xlfn.XLOOKUP(A108,'2026-NAT-02'!B:B,'2026-NAT-02'!F:F,0,0)+_xlfn.XLOOKUP(A108,'2026-NAT-02'!B:B,'2026-NAT-02'!G:G,0,0)</f>
        <v>4</v>
      </c>
      <c r="AH108" s="341">
        <f>_xlfn.XLOOKUP(A108,'2026-NAT-02'!B:B,'2026-NAT-02'!H:H,0,0)</f>
        <v>51.300000000000004</v>
      </c>
      <c r="AI108" s="340">
        <f t="shared" si="19"/>
        <v>34</v>
      </c>
      <c r="AJ108" s="341">
        <f t="shared" si="20"/>
        <v>154.21</v>
      </c>
    </row>
    <row r="109" spans="1:36" ht="15.6" hidden="1" x14ac:dyDescent="0.25">
      <c r="A109" s="297" t="str">
        <f>MASTERLIST!A110</f>
        <v>N0106</v>
      </c>
      <c r="B109" s="310" t="str">
        <f>MASTERLIST!B110</f>
        <v>Welwitschia</v>
      </c>
      <c r="C109" s="310" t="str">
        <f>MASTERLIST!C110</f>
        <v>Izak</v>
      </c>
      <c r="D109" s="310" t="str">
        <f>MASTERLIST!D110</f>
        <v>Visser</v>
      </c>
      <c r="E109" s="311" t="str">
        <f>MASTERLIST!E110</f>
        <v>Men Grand Masters</v>
      </c>
      <c r="F109" s="361" t="str">
        <f>MASTERLIST!L110</f>
        <v>Nam</v>
      </c>
      <c r="G109" s="195"/>
      <c r="H109" s="200"/>
      <c r="I109" s="193"/>
      <c r="J109" s="202"/>
      <c r="K109" s="152">
        <f t="shared" si="21"/>
        <v>0</v>
      </c>
      <c r="L109" s="153">
        <f t="shared" si="22"/>
        <v>0</v>
      </c>
      <c r="M109" s="153">
        <f t="shared" si="23"/>
        <v>0</v>
      </c>
      <c r="N109" s="279">
        <f t="shared" si="24"/>
        <v>0</v>
      </c>
      <c r="O109" s="280">
        <f t="shared" si="25"/>
        <v>0</v>
      </c>
      <c r="P109" s="154" t="e">
        <f t="shared" si="26"/>
        <v>#DIV/0!</v>
      </c>
      <c r="Q109" s="153">
        <f t="shared" si="27"/>
        <v>0</v>
      </c>
      <c r="R109" s="281">
        <f t="shared" si="28"/>
        <v>0</v>
      </c>
      <c r="S109" s="282">
        <v>0</v>
      </c>
      <c r="T109" s="283">
        <v>0</v>
      </c>
      <c r="U109" s="156">
        <v>0</v>
      </c>
      <c r="V109" s="284">
        <v>0</v>
      </c>
      <c r="W109" s="285">
        <v>0</v>
      </c>
      <c r="X109" s="205">
        <v>0</v>
      </c>
      <c r="Y109" s="157">
        <v>0</v>
      </c>
      <c r="Z109" s="286">
        <v>0</v>
      </c>
      <c r="AA109" s="204">
        <v>0</v>
      </c>
      <c r="AB109" s="204">
        <v>0</v>
      </c>
      <c r="AC109" s="155">
        <v>0</v>
      </c>
      <c r="AD109" s="287">
        <v>0</v>
      </c>
      <c r="AE109" s="340">
        <f>_xlfn.XLOOKUP(A109,'2026-NAT-01'!B:B,'2026-NAT-01'!F:F,0,0)+_xlfn.XLOOKUP(A109,'2026-NAT-01'!B:B,'2026-NAT-01'!G:G,0,0)</f>
        <v>0</v>
      </c>
      <c r="AF109" s="341">
        <f>_xlfn.XLOOKUP(A109,'2026-NAT-01'!B:B,'2026-NAT-01'!H:H,0,0)</f>
        <v>0</v>
      </c>
      <c r="AG109" s="340">
        <f>_xlfn.XLOOKUP(A109,'2026-NAT-02'!B:B,'2026-NAT-02'!F:F,0,0)+_xlfn.XLOOKUP(A109,'2026-NAT-02'!B:B,'2026-NAT-02'!G:G,0,0)</f>
        <v>0</v>
      </c>
      <c r="AH109" s="341">
        <f>_xlfn.XLOOKUP(A109,'2026-NAT-02'!B:B,'2026-NAT-02'!H:H,0,0)</f>
        <v>0</v>
      </c>
      <c r="AI109" s="457">
        <f t="shared" si="19"/>
        <v>0</v>
      </c>
      <c r="AJ109" s="458">
        <f t="shared" si="20"/>
        <v>0</v>
      </c>
    </row>
    <row r="110" spans="1:36" ht="15.6" x14ac:dyDescent="0.25">
      <c r="A110" s="344" t="str">
        <f>MASTERLIST!A6</f>
        <v>N0002</v>
      </c>
      <c r="B110" s="68" t="str">
        <f>MASTERLIST!B6</f>
        <v>Mako</v>
      </c>
      <c r="C110" s="68" t="str">
        <f>MASTERLIST!C6</f>
        <v>Marco</v>
      </c>
      <c r="D110" s="68" t="str">
        <f>MASTERLIST!D6</f>
        <v>Klein</v>
      </c>
      <c r="E110" s="345" t="str">
        <f>MASTERLIST!E6</f>
        <v>Men Veteran</v>
      </c>
      <c r="F110" s="362" t="str">
        <f>MASTERLIST!L6</f>
        <v>Nam</v>
      </c>
      <c r="G110" s="195" t="s">
        <v>2176</v>
      </c>
      <c r="H110" s="200" t="s">
        <v>2176</v>
      </c>
      <c r="I110" s="193"/>
      <c r="J110" s="202"/>
      <c r="K110" s="152">
        <f t="shared" si="21"/>
        <v>4</v>
      </c>
      <c r="L110" s="153">
        <f t="shared" si="22"/>
        <v>20</v>
      </c>
      <c r="M110" s="153">
        <f t="shared" si="23"/>
        <v>24</v>
      </c>
      <c r="N110" s="154">
        <f t="shared" si="24"/>
        <v>272.7</v>
      </c>
      <c r="O110" s="429">
        <f t="shared" si="25"/>
        <v>98.56</v>
      </c>
      <c r="P110" s="154">
        <f t="shared" si="26"/>
        <v>11.362499999999999</v>
      </c>
      <c r="Q110" s="153">
        <f t="shared" si="27"/>
        <v>2675</v>
      </c>
      <c r="R110" s="281">
        <f t="shared" si="28"/>
        <v>948.7</v>
      </c>
      <c r="S110" s="282">
        <v>2</v>
      </c>
      <c r="T110" s="283">
        <v>7</v>
      </c>
      <c r="U110" s="156">
        <v>94.199999999999989</v>
      </c>
      <c r="V110" s="284">
        <v>1011</v>
      </c>
      <c r="W110" s="285">
        <v>1</v>
      </c>
      <c r="X110" s="205">
        <v>12</v>
      </c>
      <c r="Y110" s="157">
        <v>157.6</v>
      </c>
      <c r="Z110" s="286">
        <v>1104</v>
      </c>
      <c r="AA110" s="204">
        <v>1</v>
      </c>
      <c r="AB110" s="204">
        <v>1</v>
      </c>
      <c r="AC110" s="155">
        <v>20.9</v>
      </c>
      <c r="AD110" s="287">
        <v>560</v>
      </c>
      <c r="AE110" s="340">
        <f>_xlfn.XLOOKUP(A110,'2026-NAT-01'!B:B,'2026-NAT-01'!F:F,0,0)+_xlfn.XLOOKUP(A110,'2026-NAT-01'!B:B,'2026-NAT-01'!G:G,0,0)</f>
        <v>2</v>
      </c>
      <c r="AF110" s="341">
        <f>_xlfn.XLOOKUP(A110,'2026-NAT-01'!B:B,'2026-NAT-01'!H:H,0,0)</f>
        <v>6.1</v>
      </c>
      <c r="AG110" s="340">
        <f>_xlfn.XLOOKUP(A110,'2026-NAT-02'!B:B,'2026-NAT-02'!F:F,0,0)+_xlfn.XLOOKUP(A110,'2026-NAT-02'!B:B,'2026-NAT-02'!G:G,0,0)</f>
        <v>5</v>
      </c>
      <c r="AH110" s="341">
        <f>_xlfn.XLOOKUP(A110,'2026-NAT-02'!B:B,'2026-NAT-02'!H:H,0,0)</f>
        <v>48.400000000000006</v>
      </c>
      <c r="AI110" s="340">
        <f t="shared" si="19"/>
        <v>31</v>
      </c>
      <c r="AJ110" s="341">
        <f t="shared" si="20"/>
        <v>153.06</v>
      </c>
    </row>
    <row r="111" spans="1:36" ht="15.45" customHeight="1" x14ac:dyDescent="0.25">
      <c r="A111" s="344" t="str">
        <f>MASTERLIST!A99</f>
        <v>N0095</v>
      </c>
      <c r="B111" s="68" t="str">
        <f>MASTERLIST!B99</f>
        <v>Henties Bay</v>
      </c>
      <c r="C111" s="68" t="str">
        <f>MASTERLIST!C99</f>
        <v>Simen</v>
      </c>
      <c r="D111" s="68" t="str">
        <f>MASTERLIST!D99</f>
        <v>Andersen</v>
      </c>
      <c r="E111" s="345" t="str">
        <f>MASTERLIST!E99</f>
        <v>Men Grand Masters</v>
      </c>
      <c r="F111" s="362" t="str">
        <f>MASTERLIST!L99</f>
        <v>SA</v>
      </c>
      <c r="G111" s="195" t="s">
        <v>2176</v>
      </c>
      <c r="H111" s="200" t="s">
        <v>2176</v>
      </c>
      <c r="I111" s="193"/>
      <c r="J111" s="202"/>
      <c r="K111" s="152">
        <f t="shared" si="21"/>
        <v>3</v>
      </c>
      <c r="L111" s="153">
        <f t="shared" si="22"/>
        <v>15</v>
      </c>
      <c r="M111" s="153">
        <f t="shared" si="23"/>
        <v>18</v>
      </c>
      <c r="N111" s="154">
        <f t="shared" si="24"/>
        <v>252</v>
      </c>
      <c r="O111" s="429">
        <f t="shared" si="25"/>
        <v>96.1</v>
      </c>
      <c r="P111" s="154">
        <f t="shared" si="26"/>
        <v>14</v>
      </c>
      <c r="Q111" s="153">
        <f t="shared" si="27"/>
        <v>2462</v>
      </c>
      <c r="R111" s="281">
        <f t="shared" si="28"/>
        <v>796.1</v>
      </c>
      <c r="S111" s="282">
        <v>0</v>
      </c>
      <c r="T111" s="283">
        <v>9</v>
      </c>
      <c r="U111" s="156">
        <v>139.19999999999999</v>
      </c>
      <c r="V111" s="284">
        <v>839</v>
      </c>
      <c r="W111" s="285">
        <v>0</v>
      </c>
      <c r="X111" s="205">
        <v>2</v>
      </c>
      <c r="Y111" s="157">
        <v>39.400000000000006</v>
      </c>
      <c r="Z111" s="286">
        <v>520</v>
      </c>
      <c r="AA111" s="204">
        <v>3</v>
      </c>
      <c r="AB111" s="204">
        <v>4</v>
      </c>
      <c r="AC111" s="155">
        <v>73.399999999999991</v>
      </c>
      <c r="AD111" s="287">
        <v>1103</v>
      </c>
      <c r="AE111" s="340">
        <f>_xlfn.XLOOKUP(A111,'2026-NAT-01'!B:B,'2026-NAT-01'!F:F,0,0)+_xlfn.XLOOKUP(A111,'2026-NAT-01'!B:B,'2026-NAT-01'!G:G,0,0)</f>
        <v>8</v>
      </c>
      <c r="AF111" s="341">
        <f>_xlfn.XLOOKUP(A111,'2026-NAT-01'!B:B,'2026-NAT-01'!H:H,0,0)</f>
        <v>34.299999999999997</v>
      </c>
      <c r="AG111" s="340">
        <f>_xlfn.XLOOKUP(A111,'2026-NAT-02'!B:B,'2026-NAT-02'!F:F,0,0)+_xlfn.XLOOKUP(A111,'2026-NAT-02'!B:B,'2026-NAT-02'!G:G,0,0)</f>
        <v>2</v>
      </c>
      <c r="AH111" s="341">
        <f>_xlfn.XLOOKUP(A111,'2026-NAT-02'!B:B,'2026-NAT-02'!H:H,0,0)</f>
        <v>21.299999999999997</v>
      </c>
      <c r="AI111" s="340">
        <f t="shared" si="19"/>
        <v>28</v>
      </c>
      <c r="AJ111" s="341">
        <f t="shared" si="20"/>
        <v>151.69999999999999</v>
      </c>
    </row>
    <row r="112" spans="1:36" ht="15.6" hidden="1" x14ac:dyDescent="0.25">
      <c r="A112" s="297" t="str">
        <f>MASTERLIST!A113</f>
        <v>N0109</v>
      </c>
      <c r="B112" s="310" t="str">
        <f>MASTERLIST!B113</f>
        <v>Mako</v>
      </c>
      <c r="C112" s="310" t="str">
        <f>MASTERLIST!C113</f>
        <v>Gottfried</v>
      </c>
      <c r="D112" s="310" t="str">
        <f>MASTERLIST!D113</f>
        <v>Grobbelaar</v>
      </c>
      <c r="E112" s="311" t="str">
        <f>MASTERLIST!E113</f>
        <v>Men Master</v>
      </c>
      <c r="F112" s="361" t="str">
        <f>MASTERLIST!L113</f>
        <v>Nam</v>
      </c>
      <c r="G112" s="195"/>
      <c r="H112" s="200"/>
      <c r="I112" s="193"/>
      <c r="J112" s="202"/>
      <c r="K112" s="152">
        <f t="shared" si="21"/>
        <v>0</v>
      </c>
      <c r="L112" s="153">
        <f t="shared" si="22"/>
        <v>0</v>
      </c>
      <c r="M112" s="153">
        <f t="shared" si="23"/>
        <v>0</v>
      </c>
      <c r="N112" s="279">
        <f t="shared" si="24"/>
        <v>0</v>
      </c>
      <c r="O112" s="280">
        <f t="shared" si="25"/>
        <v>0</v>
      </c>
      <c r="P112" s="154" t="e">
        <f t="shared" si="26"/>
        <v>#DIV/0!</v>
      </c>
      <c r="Q112" s="153">
        <f t="shared" si="27"/>
        <v>0</v>
      </c>
      <c r="R112" s="281">
        <f t="shared" si="28"/>
        <v>0</v>
      </c>
      <c r="S112" s="282">
        <v>0</v>
      </c>
      <c r="T112" s="283">
        <v>0</v>
      </c>
      <c r="U112" s="156">
        <v>0</v>
      </c>
      <c r="V112" s="284">
        <v>0</v>
      </c>
      <c r="W112" s="285">
        <v>0</v>
      </c>
      <c r="X112" s="205">
        <v>0</v>
      </c>
      <c r="Y112" s="157">
        <v>0</v>
      </c>
      <c r="Z112" s="286">
        <v>0</v>
      </c>
      <c r="AA112" s="204">
        <v>0</v>
      </c>
      <c r="AB112" s="204">
        <v>0</v>
      </c>
      <c r="AC112" s="155">
        <v>0</v>
      </c>
      <c r="AD112" s="287">
        <v>0</v>
      </c>
      <c r="AE112" s="340">
        <f>_xlfn.XLOOKUP(A112,'2026-NAT-01'!B:B,'2026-NAT-01'!F:F,0,0)+_xlfn.XLOOKUP(A112,'2026-NAT-01'!B:B,'2026-NAT-01'!G:G,0,0)</f>
        <v>0</v>
      </c>
      <c r="AF112" s="341">
        <f>_xlfn.XLOOKUP(A112,'2026-NAT-01'!B:B,'2026-NAT-01'!H:H,0,0)</f>
        <v>0</v>
      </c>
      <c r="AG112" s="340">
        <f>_xlfn.XLOOKUP(A112,'2026-NAT-02'!B:B,'2026-NAT-02'!F:F,0,0)+_xlfn.XLOOKUP(A112,'2026-NAT-02'!B:B,'2026-NAT-02'!G:G,0,0)</f>
        <v>0</v>
      </c>
      <c r="AH112" s="341">
        <f>_xlfn.XLOOKUP(A112,'2026-NAT-02'!B:B,'2026-NAT-02'!H:H,0,0)</f>
        <v>0</v>
      </c>
      <c r="AI112" s="457">
        <f t="shared" si="19"/>
        <v>0</v>
      </c>
      <c r="AJ112" s="458">
        <f t="shared" si="20"/>
        <v>0</v>
      </c>
    </row>
    <row r="113" spans="1:36" ht="15.45" hidden="1" customHeight="1" x14ac:dyDescent="0.25">
      <c r="A113" s="297" t="str">
        <f>MASTERLIST!A114</f>
        <v>N0110</v>
      </c>
      <c r="B113" s="310" t="str">
        <f>MASTERLIST!B114</f>
        <v>Otjiwarongo</v>
      </c>
      <c r="C113" s="310" t="str">
        <f>MASTERLIST!C114</f>
        <v>Bijorn</v>
      </c>
      <c r="D113" s="310" t="str">
        <f>MASTERLIST!D114</f>
        <v>Le Roux</v>
      </c>
      <c r="E113" s="311" t="str">
        <f>MASTERLIST!E114</f>
        <v>Men Veteran</v>
      </c>
      <c r="F113" s="361" t="str">
        <f>MASTERLIST!L114</f>
        <v>Nam</v>
      </c>
      <c r="G113" s="195"/>
      <c r="H113" s="200"/>
      <c r="I113" s="193"/>
      <c r="J113" s="202"/>
      <c r="K113" s="152">
        <f t="shared" si="21"/>
        <v>0</v>
      </c>
      <c r="L113" s="153">
        <f t="shared" si="22"/>
        <v>0</v>
      </c>
      <c r="M113" s="153">
        <f t="shared" si="23"/>
        <v>0</v>
      </c>
      <c r="N113" s="279">
        <f t="shared" si="24"/>
        <v>0</v>
      </c>
      <c r="O113" s="280">
        <f t="shared" si="25"/>
        <v>0</v>
      </c>
      <c r="P113" s="154" t="e">
        <f t="shared" si="26"/>
        <v>#DIV/0!</v>
      </c>
      <c r="Q113" s="153">
        <f t="shared" si="27"/>
        <v>0</v>
      </c>
      <c r="R113" s="281">
        <f t="shared" si="28"/>
        <v>0</v>
      </c>
      <c r="S113" s="282">
        <v>0</v>
      </c>
      <c r="T113" s="283">
        <v>0</v>
      </c>
      <c r="U113" s="156">
        <v>0</v>
      </c>
      <c r="V113" s="284">
        <v>0</v>
      </c>
      <c r="W113" s="285">
        <v>0</v>
      </c>
      <c r="X113" s="205">
        <v>0</v>
      </c>
      <c r="Y113" s="157">
        <v>0</v>
      </c>
      <c r="Z113" s="286">
        <v>0</v>
      </c>
      <c r="AA113" s="204">
        <v>0</v>
      </c>
      <c r="AB113" s="204">
        <v>0</v>
      </c>
      <c r="AC113" s="155">
        <v>0</v>
      </c>
      <c r="AD113" s="287">
        <v>0</v>
      </c>
      <c r="AE113" s="340">
        <f>_xlfn.XLOOKUP(A113,'2026-NAT-01'!B:B,'2026-NAT-01'!F:F,0,0)+_xlfn.XLOOKUP(A113,'2026-NAT-01'!B:B,'2026-NAT-01'!G:G,0,0)</f>
        <v>0</v>
      </c>
      <c r="AF113" s="341">
        <f>_xlfn.XLOOKUP(A113,'2026-NAT-01'!B:B,'2026-NAT-01'!H:H,0,0)</f>
        <v>0</v>
      </c>
      <c r="AG113" s="340">
        <f>_xlfn.XLOOKUP(A113,'2026-NAT-02'!B:B,'2026-NAT-02'!F:F,0,0)+_xlfn.XLOOKUP(A113,'2026-NAT-02'!B:B,'2026-NAT-02'!G:G,0,0)</f>
        <v>0</v>
      </c>
      <c r="AH113" s="341">
        <f>_xlfn.XLOOKUP(A113,'2026-NAT-02'!B:B,'2026-NAT-02'!H:H,0,0)</f>
        <v>0</v>
      </c>
      <c r="AI113" s="457">
        <f t="shared" si="19"/>
        <v>0</v>
      </c>
      <c r="AJ113" s="458">
        <f t="shared" si="20"/>
        <v>0</v>
      </c>
    </row>
    <row r="114" spans="1:36" ht="15.6" hidden="1" x14ac:dyDescent="0.25">
      <c r="A114" s="297" t="str">
        <f>MASTERLIST!A115</f>
        <v>N0111</v>
      </c>
      <c r="B114" s="310" t="str">
        <f>MASTERLIST!B115</f>
        <v>Walvis Bay</v>
      </c>
      <c r="C114" s="310" t="str">
        <f>MASTERLIST!C115</f>
        <v>Stephan</v>
      </c>
      <c r="D114" s="310" t="str">
        <f>MASTERLIST!D115</f>
        <v>Terblanche</v>
      </c>
      <c r="E114" s="311" t="str">
        <f>MASTERLIST!E115</f>
        <v>Men U/16</v>
      </c>
      <c r="F114" s="361" t="str">
        <f>MASTERLIST!L115</f>
        <v>Nam</v>
      </c>
      <c r="G114" s="195"/>
      <c r="H114" s="200"/>
      <c r="I114" s="193"/>
      <c r="J114" s="202"/>
      <c r="K114" s="152">
        <f t="shared" si="21"/>
        <v>0</v>
      </c>
      <c r="L114" s="153">
        <f t="shared" si="22"/>
        <v>0</v>
      </c>
      <c r="M114" s="153">
        <f t="shared" si="23"/>
        <v>0</v>
      </c>
      <c r="N114" s="279">
        <f t="shared" si="24"/>
        <v>0</v>
      </c>
      <c r="O114" s="280">
        <f t="shared" si="25"/>
        <v>0</v>
      </c>
      <c r="P114" s="154" t="e">
        <f t="shared" si="26"/>
        <v>#DIV/0!</v>
      </c>
      <c r="Q114" s="153">
        <f t="shared" si="27"/>
        <v>20</v>
      </c>
      <c r="R114" s="281">
        <f t="shared" si="28"/>
        <v>6</v>
      </c>
      <c r="S114" s="282">
        <v>0</v>
      </c>
      <c r="T114" s="283">
        <v>0</v>
      </c>
      <c r="U114" s="156">
        <v>0</v>
      </c>
      <c r="V114" s="284">
        <v>0</v>
      </c>
      <c r="W114" s="285">
        <v>0</v>
      </c>
      <c r="X114" s="205">
        <v>0</v>
      </c>
      <c r="Y114" s="157">
        <v>0</v>
      </c>
      <c r="Z114" s="286">
        <v>20</v>
      </c>
      <c r="AA114" s="204">
        <v>0</v>
      </c>
      <c r="AB114" s="204">
        <v>0</v>
      </c>
      <c r="AC114" s="155">
        <v>0</v>
      </c>
      <c r="AD114" s="287">
        <v>0</v>
      </c>
      <c r="AE114" s="340">
        <f>_xlfn.XLOOKUP(A114,'2026-NAT-01'!B:B,'2026-NAT-01'!F:F,0,0)+_xlfn.XLOOKUP(A114,'2026-NAT-01'!B:B,'2026-NAT-01'!G:G,0,0)</f>
        <v>0</v>
      </c>
      <c r="AF114" s="341">
        <f>_xlfn.XLOOKUP(A114,'2026-NAT-01'!B:B,'2026-NAT-01'!H:H,0,0)</f>
        <v>0</v>
      </c>
      <c r="AG114" s="340">
        <f>_xlfn.XLOOKUP(A114,'2026-NAT-02'!B:B,'2026-NAT-02'!F:F,0,0)+_xlfn.XLOOKUP(A114,'2026-NAT-02'!B:B,'2026-NAT-02'!G:G,0,0)</f>
        <v>0</v>
      </c>
      <c r="AH114" s="341">
        <f>_xlfn.XLOOKUP(A114,'2026-NAT-02'!B:B,'2026-NAT-02'!H:H,0,0)</f>
        <v>0</v>
      </c>
      <c r="AI114" s="457">
        <f t="shared" si="19"/>
        <v>0</v>
      </c>
      <c r="AJ114" s="458">
        <f t="shared" si="20"/>
        <v>0</v>
      </c>
    </row>
    <row r="115" spans="1:36" ht="15.45" hidden="1" customHeight="1" x14ac:dyDescent="0.25">
      <c r="A115" s="297" t="str">
        <f>MASTERLIST!A116</f>
        <v>N0112</v>
      </c>
      <c r="B115" s="310" t="str">
        <f>MASTERLIST!B116</f>
        <v>Okahandja</v>
      </c>
      <c r="C115" s="310" t="str">
        <f>MASTERLIST!C116</f>
        <v>Danie</v>
      </c>
      <c r="D115" s="310" t="str">
        <f>MASTERLIST!D116</f>
        <v>Van Zyl</v>
      </c>
      <c r="E115" s="311" t="str">
        <f>MASTERLIST!E116</f>
        <v>Men Veteran</v>
      </c>
      <c r="F115" s="361" t="str">
        <f>MASTERLIST!L116</f>
        <v>Nam</v>
      </c>
      <c r="G115" s="195"/>
      <c r="H115" s="200"/>
      <c r="I115" s="193"/>
      <c r="J115" s="202"/>
      <c r="K115" s="152">
        <f t="shared" si="21"/>
        <v>0</v>
      </c>
      <c r="L115" s="153">
        <f t="shared" si="22"/>
        <v>2</v>
      </c>
      <c r="M115" s="153">
        <f t="shared" si="23"/>
        <v>2</v>
      </c>
      <c r="N115" s="279">
        <f t="shared" si="24"/>
        <v>52.5</v>
      </c>
      <c r="O115" s="280">
        <f t="shared" si="25"/>
        <v>24.89</v>
      </c>
      <c r="P115" s="154">
        <f t="shared" si="26"/>
        <v>26.25</v>
      </c>
      <c r="Q115" s="153">
        <f t="shared" si="27"/>
        <v>571</v>
      </c>
      <c r="R115" s="281">
        <f t="shared" si="28"/>
        <v>235.3</v>
      </c>
      <c r="S115" s="282">
        <v>0</v>
      </c>
      <c r="T115" s="283">
        <v>1</v>
      </c>
      <c r="U115" s="156">
        <v>45.7</v>
      </c>
      <c r="V115" s="284">
        <v>320</v>
      </c>
      <c r="W115" s="285">
        <v>0</v>
      </c>
      <c r="X115" s="205">
        <v>1</v>
      </c>
      <c r="Y115" s="157">
        <v>6.8</v>
      </c>
      <c r="Z115" s="286">
        <v>251</v>
      </c>
      <c r="AA115" s="204">
        <v>0</v>
      </c>
      <c r="AB115" s="204">
        <v>0</v>
      </c>
      <c r="AC115" s="155">
        <v>0</v>
      </c>
      <c r="AD115" s="287">
        <v>0</v>
      </c>
      <c r="AE115" s="340">
        <f>_xlfn.XLOOKUP(A115,'2026-NAT-01'!B:B,'2026-NAT-01'!F:F,0,0)+_xlfn.XLOOKUP(A115,'2026-NAT-01'!B:B,'2026-NAT-01'!G:G,0,0)</f>
        <v>0</v>
      </c>
      <c r="AF115" s="341">
        <f>_xlfn.XLOOKUP(A115,'2026-NAT-01'!B:B,'2026-NAT-01'!H:H,0,0)</f>
        <v>0</v>
      </c>
      <c r="AG115" s="340">
        <f>_xlfn.XLOOKUP(A115,'2026-NAT-02'!B:B,'2026-NAT-02'!F:F,0,0)+_xlfn.XLOOKUP(A115,'2026-NAT-02'!B:B,'2026-NAT-02'!G:G,0,0)</f>
        <v>0</v>
      </c>
      <c r="AH115" s="341">
        <f>_xlfn.XLOOKUP(A115,'2026-NAT-02'!B:B,'2026-NAT-02'!H:H,0,0)</f>
        <v>0</v>
      </c>
      <c r="AI115" s="457">
        <f t="shared" si="19"/>
        <v>2</v>
      </c>
      <c r="AJ115" s="458">
        <f t="shared" si="20"/>
        <v>24.89</v>
      </c>
    </row>
    <row r="116" spans="1:36" ht="15.6" hidden="1" x14ac:dyDescent="0.25">
      <c r="A116" s="297" t="str">
        <f>MASTERLIST!A117</f>
        <v>N0113</v>
      </c>
      <c r="B116" s="310" t="str">
        <f>MASTERLIST!B117</f>
        <v>xBenguella</v>
      </c>
      <c r="C116" s="310" t="str">
        <f>MASTERLIST!C117</f>
        <v>Shaun</v>
      </c>
      <c r="D116" s="310" t="str">
        <f>MASTERLIST!D117</f>
        <v>Bothma</v>
      </c>
      <c r="E116" s="311" t="str">
        <f>MASTERLIST!E117</f>
        <v>Men Veteran</v>
      </c>
      <c r="F116" s="361" t="str">
        <f>MASTERLIST!L117</f>
        <v>Nam</v>
      </c>
      <c r="G116" s="195"/>
      <c r="H116" s="200"/>
      <c r="I116" s="193"/>
      <c r="J116" s="202"/>
      <c r="K116" s="152">
        <f t="shared" si="21"/>
        <v>0</v>
      </c>
      <c r="L116" s="153">
        <f t="shared" si="22"/>
        <v>1</v>
      </c>
      <c r="M116" s="153">
        <f t="shared" si="23"/>
        <v>1</v>
      </c>
      <c r="N116" s="279">
        <f t="shared" si="24"/>
        <v>1.5</v>
      </c>
      <c r="O116" s="280">
        <f t="shared" si="25"/>
        <v>0.30000000000000004</v>
      </c>
      <c r="P116" s="154">
        <f t="shared" si="26"/>
        <v>1.5</v>
      </c>
      <c r="Q116" s="153">
        <f t="shared" si="27"/>
        <v>223</v>
      </c>
      <c r="R116" s="281">
        <f t="shared" si="28"/>
        <v>44.6</v>
      </c>
      <c r="S116" s="282">
        <v>0</v>
      </c>
      <c r="T116" s="283">
        <v>0</v>
      </c>
      <c r="U116" s="156">
        <v>0</v>
      </c>
      <c r="V116" s="284">
        <v>0</v>
      </c>
      <c r="W116" s="285">
        <v>0</v>
      </c>
      <c r="X116" s="205">
        <v>0</v>
      </c>
      <c r="Y116" s="157">
        <v>0</v>
      </c>
      <c r="Z116" s="286">
        <v>0</v>
      </c>
      <c r="AA116" s="204">
        <v>0</v>
      </c>
      <c r="AB116" s="204">
        <v>1</v>
      </c>
      <c r="AC116" s="155">
        <v>1.5</v>
      </c>
      <c r="AD116" s="287">
        <v>223</v>
      </c>
      <c r="AE116" s="340">
        <f>_xlfn.XLOOKUP(A116,'2026-NAT-01'!B:B,'2026-NAT-01'!F:F,0,0)+_xlfn.XLOOKUP(A116,'2026-NAT-01'!B:B,'2026-NAT-01'!G:G,0,0)</f>
        <v>0</v>
      </c>
      <c r="AF116" s="341">
        <f>_xlfn.XLOOKUP(A116,'2026-NAT-01'!B:B,'2026-NAT-01'!H:H,0,0)</f>
        <v>0</v>
      </c>
      <c r="AG116" s="340">
        <f>_xlfn.XLOOKUP(A116,'2026-NAT-02'!B:B,'2026-NAT-02'!F:F,0,0)+_xlfn.XLOOKUP(A116,'2026-NAT-02'!B:B,'2026-NAT-02'!G:G,0,0)</f>
        <v>0</v>
      </c>
      <c r="AH116" s="341">
        <f>_xlfn.XLOOKUP(A116,'2026-NAT-02'!B:B,'2026-NAT-02'!H:H,0,0)</f>
        <v>0</v>
      </c>
      <c r="AI116" s="457">
        <f t="shared" si="19"/>
        <v>1</v>
      </c>
      <c r="AJ116" s="458">
        <f t="shared" si="20"/>
        <v>0.30000000000000004</v>
      </c>
    </row>
    <row r="117" spans="1:36" ht="15.45" hidden="1" customHeight="1" x14ac:dyDescent="0.25">
      <c r="A117" s="297" t="str">
        <f>MASTERLIST!A118</f>
        <v>N0114</v>
      </c>
      <c r="B117" s="310" t="str">
        <f>MASTERLIST!B118</f>
        <v>Henties Bay</v>
      </c>
      <c r="C117" s="310" t="str">
        <f>MASTERLIST!C118</f>
        <v>Michele</v>
      </c>
      <c r="D117" s="310" t="str">
        <f>MASTERLIST!D118</f>
        <v>Andersen</v>
      </c>
      <c r="E117" s="311" t="str">
        <f>MASTERLIST!E118</f>
        <v>Ladies Grand Masters</v>
      </c>
      <c r="F117" s="361" t="str">
        <f>MASTERLIST!L118</f>
        <v>Belg</v>
      </c>
      <c r="G117" s="195"/>
      <c r="H117" s="200"/>
      <c r="I117" s="193"/>
      <c r="J117" s="202"/>
      <c r="K117" s="152">
        <f t="shared" si="21"/>
        <v>0</v>
      </c>
      <c r="L117" s="153">
        <f t="shared" si="22"/>
        <v>3</v>
      </c>
      <c r="M117" s="153">
        <f t="shared" si="23"/>
        <v>3</v>
      </c>
      <c r="N117" s="279">
        <f t="shared" si="24"/>
        <v>19.100000000000001</v>
      </c>
      <c r="O117" s="280">
        <f t="shared" si="25"/>
        <v>7.2100000000000009</v>
      </c>
      <c r="P117" s="154">
        <f t="shared" si="26"/>
        <v>6.3666666666666671</v>
      </c>
      <c r="Q117" s="153">
        <f t="shared" si="27"/>
        <v>775</v>
      </c>
      <c r="R117" s="281">
        <f t="shared" si="28"/>
        <v>278.3</v>
      </c>
      <c r="S117" s="282">
        <v>0</v>
      </c>
      <c r="T117" s="283">
        <v>1</v>
      </c>
      <c r="U117" s="156">
        <v>7.4</v>
      </c>
      <c r="V117" s="284">
        <v>269</v>
      </c>
      <c r="W117" s="285">
        <v>0</v>
      </c>
      <c r="X117" s="205">
        <v>2</v>
      </c>
      <c r="Y117" s="157">
        <v>11.700000000000001</v>
      </c>
      <c r="Z117" s="286">
        <v>426</v>
      </c>
      <c r="AA117" s="204">
        <v>0</v>
      </c>
      <c r="AB117" s="204">
        <v>0</v>
      </c>
      <c r="AC117" s="155">
        <v>0</v>
      </c>
      <c r="AD117" s="287">
        <v>80</v>
      </c>
      <c r="AE117" s="340">
        <f>_xlfn.XLOOKUP(A117,'2026-NAT-01'!B:B,'2026-NAT-01'!F:F,0,0)+_xlfn.XLOOKUP(A117,'2026-NAT-01'!B:B,'2026-NAT-01'!G:G,0,0)</f>
        <v>0</v>
      </c>
      <c r="AF117" s="341">
        <f>_xlfn.XLOOKUP(A117,'2026-NAT-01'!B:B,'2026-NAT-01'!H:H,0,0)</f>
        <v>0</v>
      </c>
      <c r="AG117" s="340">
        <f>_xlfn.XLOOKUP(A117,'2026-NAT-02'!B:B,'2026-NAT-02'!F:F,0,0)+_xlfn.XLOOKUP(A117,'2026-NAT-02'!B:B,'2026-NAT-02'!G:G,0,0)</f>
        <v>0</v>
      </c>
      <c r="AH117" s="341">
        <f>_xlfn.XLOOKUP(A117,'2026-NAT-02'!B:B,'2026-NAT-02'!H:H,0,0)</f>
        <v>0</v>
      </c>
      <c r="AI117" s="457">
        <f t="shared" si="19"/>
        <v>3</v>
      </c>
      <c r="AJ117" s="458">
        <f t="shared" si="20"/>
        <v>7.2100000000000009</v>
      </c>
    </row>
    <row r="118" spans="1:36" ht="15.6" hidden="1" x14ac:dyDescent="0.25">
      <c r="A118" s="297" t="str">
        <f>MASTERLIST!A119</f>
        <v>N0115</v>
      </c>
      <c r="B118" s="310" t="str">
        <f>MASTERLIST!B119</f>
        <v>xMako</v>
      </c>
      <c r="C118" s="310" t="str">
        <f>MASTERLIST!C119</f>
        <v>Maritz</v>
      </c>
      <c r="D118" s="310" t="str">
        <f>MASTERLIST!D119</f>
        <v>Van Niekerk</v>
      </c>
      <c r="E118" s="311" t="str">
        <f>MASTERLIST!E119</f>
        <v>Men Senior</v>
      </c>
      <c r="F118" s="361" t="str">
        <f>MASTERLIST!L119</f>
        <v>Nam</v>
      </c>
      <c r="G118" s="195"/>
      <c r="H118" s="200"/>
      <c r="I118" s="193"/>
      <c r="J118" s="202"/>
      <c r="K118" s="152">
        <f t="shared" si="21"/>
        <v>0</v>
      </c>
      <c r="L118" s="153">
        <f t="shared" si="22"/>
        <v>2</v>
      </c>
      <c r="M118" s="153">
        <f t="shared" si="23"/>
        <v>2</v>
      </c>
      <c r="N118" s="279">
        <f t="shared" si="24"/>
        <v>23.799999999999997</v>
      </c>
      <c r="O118" s="280">
        <f t="shared" si="25"/>
        <v>7.1399999999999988</v>
      </c>
      <c r="P118" s="154">
        <f t="shared" si="26"/>
        <v>11.899999999999999</v>
      </c>
      <c r="Q118" s="153">
        <f t="shared" si="27"/>
        <v>253</v>
      </c>
      <c r="R118" s="281">
        <f t="shared" si="28"/>
        <v>73.899999999999991</v>
      </c>
      <c r="S118" s="282">
        <v>0</v>
      </c>
      <c r="T118" s="283">
        <v>0</v>
      </c>
      <c r="U118" s="156">
        <v>0</v>
      </c>
      <c r="V118" s="284">
        <v>0</v>
      </c>
      <c r="W118" s="285">
        <v>0</v>
      </c>
      <c r="X118" s="205">
        <v>2</v>
      </c>
      <c r="Y118" s="157">
        <v>23.799999999999997</v>
      </c>
      <c r="Z118" s="286">
        <v>233</v>
      </c>
      <c r="AA118" s="204">
        <v>0</v>
      </c>
      <c r="AB118" s="204">
        <v>0</v>
      </c>
      <c r="AC118" s="155">
        <v>0</v>
      </c>
      <c r="AD118" s="287">
        <v>20</v>
      </c>
      <c r="AE118" s="340">
        <f>_xlfn.XLOOKUP(A118,'2026-NAT-01'!B:B,'2026-NAT-01'!F:F,0,0)+_xlfn.XLOOKUP(A118,'2026-NAT-01'!B:B,'2026-NAT-01'!G:G,0,0)</f>
        <v>0</v>
      </c>
      <c r="AF118" s="341">
        <f>_xlfn.XLOOKUP(A118,'2026-NAT-01'!B:B,'2026-NAT-01'!H:H,0,0)</f>
        <v>0</v>
      </c>
      <c r="AG118" s="340">
        <f>_xlfn.XLOOKUP(A118,'2026-NAT-02'!B:B,'2026-NAT-02'!F:F,0,0)+_xlfn.XLOOKUP(A118,'2026-NAT-02'!B:B,'2026-NAT-02'!G:G,0,0)</f>
        <v>0</v>
      </c>
      <c r="AH118" s="341">
        <f>_xlfn.XLOOKUP(A118,'2026-NAT-02'!B:B,'2026-NAT-02'!H:H,0,0)</f>
        <v>0</v>
      </c>
      <c r="AI118" s="457">
        <f t="shared" si="19"/>
        <v>2</v>
      </c>
      <c r="AJ118" s="458">
        <f t="shared" si="20"/>
        <v>7.1399999999999988</v>
      </c>
    </row>
    <row r="119" spans="1:36" ht="15.6" hidden="1" x14ac:dyDescent="0.25">
      <c r="A119" s="297" t="str">
        <f>MASTERLIST!A120</f>
        <v>N0116</v>
      </c>
      <c r="B119" s="310" t="str">
        <f>MASTERLIST!B120</f>
        <v>xPenguin</v>
      </c>
      <c r="C119" s="310" t="str">
        <f>MASTERLIST!C120</f>
        <v>Cameron</v>
      </c>
      <c r="D119" s="310" t="str">
        <f>MASTERLIST!D120</f>
        <v>Croza</v>
      </c>
      <c r="E119" s="311" t="str">
        <f>MASTERLIST!E120</f>
        <v>Men Senior</v>
      </c>
      <c r="F119" s="361" t="str">
        <f>MASTERLIST!L120</f>
        <v>Nam</v>
      </c>
      <c r="G119" s="195"/>
      <c r="H119" s="200"/>
      <c r="I119" s="193"/>
      <c r="J119" s="202"/>
      <c r="K119" s="152">
        <f t="shared" si="21"/>
        <v>0</v>
      </c>
      <c r="L119" s="153">
        <f t="shared" si="22"/>
        <v>0</v>
      </c>
      <c r="M119" s="153">
        <f t="shared" si="23"/>
        <v>0</v>
      </c>
      <c r="N119" s="279">
        <f t="shared" si="24"/>
        <v>0</v>
      </c>
      <c r="O119" s="280">
        <f t="shared" si="25"/>
        <v>0</v>
      </c>
      <c r="P119" s="154" t="e">
        <f t="shared" si="26"/>
        <v>#DIV/0!</v>
      </c>
      <c r="Q119" s="153">
        <f t="shared" si="27"/>
        <v>0</v>
      </c>
      <c r="R119" s="281">
        <f t="shared" si="28"/>
        <v>0</v>
      </c>
      <c r="S119" s="282">
        <v>0</v>
      </c>
      <c r="T119" s="283">
        <v>0</v>
      </c>
      <c r="U119" s="156">
        <v>0</v>
      </c>
      <c r="V119" s="284">
        <v>0</v>
      </c>
      <c r="W119" s="285">
        <v>0</v>
      </c>
      <c r="X119" s="205">
        <v>0</v>
      </c>
      <c r="Y119" s="157">
        <v>0</v>
      </c>
      <c r="Z119" s="286">
        <v>0</v>
      </c>
      <c r="AA119" s="204">
        <v>0</v>
      </c>
      <c r="AB119" s="204">
        <v>0</v>
      </c>
      <c r="AC119" s="155">
        <v>0</v>
      </c>
      <c r="AD119" s="287">
        <v>0</v>
      </c>
      <c r="AE119" s="340">
        <f>_xlfn.XLOOKUP(A119,'2026-NAT-01'!B:B,'2026-NAT-01'!F:F,0,0)+_xlfn.XLOOKUP(A119,'2026-NAT-01'!B:B,'2026-NAT-01'!G:G,0,0)</f>
        <v>0</v>
      </c>
      <c r="AF119" s="341">
        <f>_xlfn.XLOOKUP(A119,'2026-NAT-01'!B:B,'2026-NAT-01'!H:H,0,0)</f>
        <v>0</v>
      </c>
      <c r="AG119" s="340">
        <f>_xlfn.XLOOKUP(A119,'2026-NAT-02'!B:B,'2026-NAT-02'!F:F,0,0)+_xlfn.XLOOKUP(A119,'2026-NAT-02'!B:B,'2026-NAT-02'!G:G,0,0)</f>
        <v>0</v>
      </c>
      <c r="AH119" s="341">
        <f>_xlfn.XLOOKUP(A119,'2026-NAT-02'!B:B,'2026-NAT-02'!H:H,0,0)</f>
        <v>0</v>
      </c>
      <c r="AI119" s="457">
        <f t="shared" si="19"/>
        <v>0</v>
      </c>
      <c r="AJ119" s="458">
        <f t="shared" si="20"/>
        <v>0</v>
      </c>
    </row>
    <row r="120" spans="1:36" ht="15.6" x14ac:dyDescent="0.25">
      <c r="A120" s="344" t="str">
        <f>MASTERLIST!A258</f>
        <v>N0254</v>
      </c>
      <c r="B120" s="68" t="str">
        <f>MASTERLIST!B258</f>
        <v>Penguin</v>
      </c>
      <c r="C120" s="68" t="str">
        <f>MASTERLIST!C258</f>
        <v>Grant</v>
      </c>
      <c r="D120" s="68" t="str">
        <f>MASTERLIST!D258</f>
        <v>Knight</v>
      </c>
      <c r="E120" s="345" t="str">
        <f>MASTERLIST!E258</f>
        <v>Men Veteran</v>
      </c>
      <c r="F120" s="362" t="str">
        <f>MASTERLIST!L258</f>
        <v>Nam</v>
      </c>
      <c r="G120" s="195" t="s">
        <v>2176</v>
      </c>
      <c r="H120" s="200" t="s">
        <v>2176</v>
      </c>
      <c r="I120" s="193"/>
      <c r="J120" s="202"/>
      <c r="K120" s="152">
        <f t="shared" si="21"/>
        <v>0</v>
      </c>
      <c r="L120" s="153">
        <f t="shared" si="22"/>
        <v>16</v>
      </c>
      <c r="M120" s="153">
        <f t="shared" si="23"/>
        <v>16</v>
      </c>
      <c r="N120" s="154">
        <f t="shared" si="24"/>
        <v>244.79999999999998</v>
      </c>
      <c r="O120" s="429">
        <f t="shared" si="25"/>
        <v>63.149999999999991</v>
      </c>
      <c r="P120" s="154">
        <f t="shared" si="26"/>
        <v>15.299999999999999</v>
      </c>
      <c r="Q120" s="153">
        <f t="shared" si="27"/>
        <v>1463</v>
      </c>
      <c r="R120" s="281">
        <f t="shared" si="28"/>
        <v>350.7</v>
      </c>
      <c r="S120" s="282">
        <v>0</v>
      </c>
      <c r="T120" s="283">
        <v>0</v>
      </c>
      <c r="U120" s="156">
        <v>0</v>
      </c>
      <c r="V120" s="284">
        <v>0</v>
      </c>
      <c r="W120" s="285">
        <v>0</v>
      </c>
      <c r="X120" s="205">
        <v>10</v>
      </c>
      <c r="Y120" s="157">
        <v>141.89999999999998</v>
      </c>
      <c r="Z120" s="286">
        <v>581</v>
      </c>
      <c r="AA120" s="204">
        <v>0</v>
      </c>
      <c r="AB120" s="204">
        <v>6</v>
      </c>
      <c r="AC120" s="155">
        <v>102.9</v>
      </c>
      <c r="AD120" s="287">
        <v>882</v>
      </c>
      <c r="AE120" s="340">
        <f>_xlfn.XLOOKUP(A120,'2026-NAT-01'!B:B,'2026-NAT-01'!F:F,0,0)+_xlfn.XLOOKUP(A120,'2026-NAT-01'!B:B,'2026-NAT-01'!G:G,0,0)</f>
        <v>3</v>
      </c>
      <c r="AF120" s="341">
        <f>_xlfn.XLOOKUP(A120,'2026-NAT-01'!B:B,'2026-NAT-01'!H:H,0,0)</f>
        <v>24.4</v>
      </c>
      <c r="AG120" s="340">
        <f>_xlfn.XLOOKUP(A120,'2026-NAT-02'!B:B,'2026-NAT-02'!F:F,0,0)+_xlfn.XLOOKUP(A120,'2026-NAT-02'!B:B,'2026-NAT-02'!G:G,0,0)</f>
        <v>4</v>
      </c>
      <c r="AH120" s="341">
        <f>_xlfn.XLOOKUP(A120,'2026-NAT-02'!B:B,'2026-NAT-02'!H:H,0,0)</f>
        <v>48.1</v>
      </c>
      <c r="AI120" s="340">
        <f t="shared" si="19"/>
        <v>23</v>
      </c>
      <c r="AJ120" s="341">
        <f t="shared" si="20"/>
        <v>135.64999999999998</v>
      </c>
    </row>
    <row r="121" spans="1:36" ht="15.6" hidden="1" x14ac:dyDescent="0.25">
      <c r="A121" s="297" t="str">
        <f>MASTERLIST!A122</f>
        <v>N0118</v>
      </c>
      <c r="B121" s="310" t="str">
        <f>MASTERLIST!B122</f>
        <v>xNamib Park</v>
      </c>
      <c r="C121" s="310" t="str">
        <f>MASTERLIST!C122</f>
        <v>Olaf</v>
      </c>
      <c r="D121" s="310" t="str">
        <f>MASTERLIST!D122</f>
        <v>Coetzee</v>
      </c>
      <c r="E121" s="311" t="str">
        <f>MASTERLIST!E122</f>
        <v>Men Veteran</v>
      </c>
      <c r="F121" s="361" t="str">
        <f>MASTERLIST!L122</f>
        <v>Nam</v>
      </c>
      <c r="G121" s="195"/>
      <c r="H121" s="200"/>
      <c r="I121" s="193"/>
      <c r="J121" s="202"/>
      <c r="K121" s="152">
        <f t="shared" si="21"/>
        <v>0</v>
      </c>
      <c r="L121" s="153">
        <f t="shared" si="22"/>
        <v>0</v>
      </c>
      <c r="M121" s="153">
        <f t="shared" si="23"/>
        <v>0</v>
      </c>
      <c r="N121" s="279">
        <f t="shared" si="24"/>
        <v>0</v>
      </c>
      <c r="O121" s="280">
        <f t="shared" si="25"/>
        <v>0</v>
      </c>
      <c r="P121" s="154" t="e">
        <f t="shared" si="26"/>
        <v>#DIV/0!</v>
      </c>
      <c r="Q121" s="153">
        <f t="shared" si="27"/>
        <v>0</v>
      </c>
      <c r="R121" s="281">
        <f t="shared" si="28"/>
        <v>0</v>
      </c>
      <c r="S121" s="282">
        <v>0</v>
      </c>
      <c r="T121" s="283">
        <v>0</v>
      </c>
      <c r="U121" s="156">
        <v>0</v>
      </c>
      <c r="V121" s="284">
        <v>0</v>
      </c>
      <c r="W121" s="285">
        <v>0</v>
      </c>
      <c r="X121" s="205">
        <v>0</v>
      </c>
      <c r="Y121" s="157">
        <v>0</v>
      </c>
      <c r="Z121" s="286">
        <v>0</v>
      </c>
      <c r="AA121" s="204">
        <v>0</v>
      </c>
      <c r="AB121" s="204">
        <v>0</v>
      </c>
      <c r="AC121" s="155">
        <v>0</v>
      </c>
      <c r="AD121" s="287">
        <v>0</v>
      </c>
      <c r="AE121" s="340">
        <f>_xlfn.XLOOKUP(A121,'2026-NAT-01'!B:B,'2026-NAT-01'!F:F,0,0)+_xlfn.XLOOKUP(A121,'2026-NAT-01'!B:B,'2026-NAT-01'!G:G,0,0)</f>
        <v>0</v>
      </c>
      <c r="AF121" s="341">
        <f>_xlfn.XLOOKUP(A121,'2026-NAT-01'!B:B,'2026-NAT-01'!H:H,0,0)</f>
        <v>0</v>
      </c>
      <c r="AG121" s="340">
        <f>_xlfn.XLOOKUP(A121,'2026-NAT-02'!B:B,'2026-NAT-02'!F:F,0,0)+_xlfn.XLOOKUP(A121,'2026-NAT-02'!B:B,'2026-NAT-02'!G:G,0,0)</f>
        <v>0</v>
      </c>
      <c r="AH121" s="341">
        <f>_xlfn.XLOOKUP(A121,'2026-NAT-02'!B:B,'2026-NAT-02'!H:H,0,0)</f>
        <v>0</v>
      </c>
      <c r="AI121" s="457">
        <f t="shared" si="19"/>
        <v>0</v>
      </c>
      <c r="AJ121" s="458">
        <f t="shared" si="20"/>
        <v>0</v>
      </c>
    </row>
    <row r="122" spans="1:36" ht="15.45" customHeight="1" x14ac:dyDescent="0.25">
      <c r="A122" s="344" t="str">
        <f>MASTERLIST!A121</f>
        <v>N0117</v>
      </c>
      <c r="B122" s="68" t="str">
        <f>MASTERLIST!B121</f>
        <v>Mako</v>
      </c>
      <c r="C122" s="68" t="str">
        <f>MASTERLIST!C121</f>
        <v>Andrew</v>
      </c>
      <c r="D122" s="68" t="str">
        <f>MASTERLIST!D121</f>
        <v>Van Schalkwyk</v>
      </c>
      <c r="E122" s="345" t="str">
        <f>MASTERLIST!E121</f>
        <v>Men Veteran</v>
      </c>
      <c r="F122" s="362" t="str">
        <f>MASTERLIST!L121</f>
        <v>Nam</v>
      </c>
      <c r="G122" s="195" t="s">
        <v>2176</v>
      </c>
      <c r="H122" s="200" t="s">
        <v>2176</v>
      </c>
      <c r="I122" s="193"/>
      <c r="J122" s="202"/>
      <c r="K122" s="152">
        <f t="shared" si="21"/>
        <v>5</v>
      </c>
      <c r="L122" s="153">
        <f t="shared" si="22"/>
        <v>17</v>
      </c>
      <c r="M122" s="153">
        <f t="shared" si="23"/>
        <v>22</v>
      </c>
      <c r="N122" s="154">
        <f t="shared" si="24"/>
        <v>210.10000000000002</v>
      </c>
      <c r="O122" s="429">
        <f t="shared" si="25"/>
        <v>77.159999999999982</v>
      </c>
      <c r="P122" s="154">
        <f t="shared" si="26"/>
        <v>9.5500000000000007</v>
      </c>
      <c r="Q122" s="153">
        <f t="shared" si="27"/>
        <v>2510</v>
      </c>
      <c r="R122" s="281">
        <f t="shared" si="28"/>
        <v>890.1</v>
      </c>
      <c r="S122" s="282">
        <v>3</v>
      </c>
      <c r="T122" s="283">
        <v>5</v>
      </c>
      <c r="U122" s="156">
        <v>71.8</v>
      </c>
      <c r="V122" s="284">
        <v>939</v>
      </c>
      <c r="W122" s="285">
        <v>1</v>
      </c>
      <c r="X122" s="205">
        <v>12</v>
      </c>
      <c r="Y122" s="157">
        <v>136</v>
      </c>
      <c r="Z122" s="286">
        <v>1064</v>
      </c>
      <c r="AA122" s="204">
        <v>1</v>
      </c>
      <c r="AB122" s="204">
        <v>0</v>
      </c>
      <c r="AC122" s="155">
        <v>2.2999999999999998</v>
      </c>
      <c r="AD122" s="287">
        <v>507</v>
      </c>
      <c r="AE122" s="340">
        <f>_xlfn.XLOOKUP(A122,'2026-NAT-01'!B:B,'2026-NAT-01'!F:F,0,0)+_xlfn.XLOOKUP(A122,'2026-NAT-01'!B:B,'2026-NAT-01'!G:G,0,0)</f>
        <v>3</v>
      </c>
      <c r="AF122" s="341">
        <f>_xlfn.XLOOKUP(A122,'2026-NAT-01'!B:B,'2026-NAT-01'!H:H,0,0)</f>
        <v>24.6</v>
      </c>
      <c r="AG122" s="340">
        <f>_xlfn.XLOOKUP(A122,'2026-NAT-02'!B:B,'2026-NAT-02'!F:F,0,0)+_xlfn.XLOOKUP(A122,'2026-NAT-02'!B:B,'2026-NAT-02'!G:G,0,0)</f>
        <v>5</v>
      </c>
      <c r="AH122" s="341">
        <f>_xlfn.XLOOKUP(A122,'2026-NAT-02'!B:B,'2026-NAT-02'!H:H,0,0)</f>
        <v>25.9</v>
      </c>
      <c r="AI122" s="340">
        <f t="shared" si="19"/>
        <v>30</v>
      </c>
      <c r="AJ122" s="341">
        <f t="shared" si="20"/>
        <v>127.66</v>
      </c>
    </row>
    <row r="123" spans="1:36" ht="15.45" hidden="1" customHeight="1" x14ac:dyDescent="0.25">
      <c r="A123" s="297" t="str">
        <f>MASTERLIST!A124</f>
        <v>N0120</v>
      </c>
      <c r="B123" s="310" t="str">
        <f>MASTERLIST!B124</f>
        <v>xSeagull Angling Club</v>
      </c>
      <c r="C123" s="310" t="str">
        <f>MASTERLIST!C124</f>
        <v>Rene</v>
      </c>
      <c r="D123" s="310" t="str">
        <f>MASTERLIST!D124</f>
        <v>Mertens</v>
      </c>
      <c r="E123" s="311" t="str">
        <f>MASTERLIST!E124</f>
        <v>Men Senior</v>
      </c>
      <c r="F123" s="361" t="str">
        <f>MASTERLIST!L124</f>
        <v>Nam</v>
      </c>
      <c r="G123" s="195"/>
      <c r="H123" s="200"/>
      <c r="I123" s="193"/>
      <c r="J123" s="202"/>
      <c r="K123" s="152">
        <f t="shared" si="21"/>
        <v>0</v>
      </c>
      <c r="L123" s="153">
        <f t="shared" si="22"/>
        <v>0</v>
      </c>
      <c r="M123" s="153">
        <f t="shared" si="23"/>
        <v>0</v>
      </c>
      <c r="N123" s="279">
        <f t="shared" si="24"/>
        <v>0</v>
      </c>
      <c r="O123" s="280">
        <f t="shared" si="25"/>
        <v>0</v>
      </c>
      <c r="P123" s="154" t="e">
        <f t="shared" si="26"/>
        <v>#DIV/0!</v>
      </c>
      <c r="Q123" s="153">
        <f t="shared" si="27"/>
        <v>0</v>
      </c>
      <c r="R123" s="281">
        <f t="shared" si="28"/>
        <v>0</v>
      </c>
      <c r="S123" s="282">
        <v>0</v>
      </c>
      <c r="T123" s="283">
        <v>0</v>
      </c>
      <c r="U123" s="156">
        <v>0</v>
      </c>
      <c r="V123" s="284">
        <v>0</v>
      </c>
      <c r="W123" s="285">
        <v>0</v>
      </c>
      <c r="X123" s="205">
        <v>0</v>
      </c>
      <c r="Y123" s="157">
        <v>0</v>
      </c>
      <c r="Z123" s="286">
        <v>0</v>
      </c>
      <c r="AA123" s="204">
        <v>0</v>
      </c>
      <c r="AB123" s="204">
        <v>0</v>
      </c>
      <c r="AC123" s="155">
        <v>0</v>
      </c>
      <c r="AD123" s="287">
        <v>0</v>
      </c>
      <c r="AE123" s="340">
        <f>_xlfn.XLOOKUP(A123,'2026-NAT-01'!B:B,'2026-NAT-01'!F:F,0,0)+_xlfn.XLOOKUP(A123,'2026-NAT-01'!B:B,'2026-NAT-01'!G:G,0,0)</f>
        <v>0</v>
      </c>
      <c r="AF123" s="341">
        <f>_xlfn.XLOOKUP(A123,'2026-NAT-01'!B:B,'2026-NAT-01'!H:H,0,0)</f>
        <v>0</v>
      </c>
      <c r="AG123" s="340">
        <f>_xlfn.XLOOKUP(A123,'2026-NAT-02'!B:B,'2026-NAT-02'!F:F,0,0)+_xlfn.XLOOKUP(A123,'2026-NAT-02'!B:B,'2026-NAT-02'!G:G,0,0)</f>
        <v>0</v>
      </c>
      <c r="AH123" s="341">
        <f>_xlfn.XLOOKUP(A123,'2026-NAT-02'!B:B,'2026-NAT-02'!H:H,0,0)</f>
        <v>0</v>
      </c>
      <c r="AI123" s="457">
        <f t="shared" si="19"/>
        <v>0</v>
      </c>
      <c r="AJ123" s="458">
        <f t="shared" si="20"/>
        <v>0</v>
      </c>
    </row>
    <row r="124" spans="1:36" ht="15.6" hidden="1" x14ac:dyDescent="0.25">
      <c r="A124" s="297" t="str">
        <f>MASTERLIST!A125</f>
        <v>N0121</v>
      </c>
      <c r="B124" s="310" t="str">
        <f>MASTERLIST!B125</f>
        <v>Benguella</v>
      </c>
      <c r="C124" s="310" t="str">
        <f>MASTERLIST!C125</f>
        <v>Lezelle</v>
      </c>
      <c r="D124" s="310" t="str">
        <f>MASTERLIST!D125</f>
        <v xml:space="preserve">Smit </v>
      </c>
      <c r="E124" s="311" t="str">
        <f>MASTERLIST!E125</f>
        <v>Ladies Veteran</v>
      </c>
      <c r="F124" s="361" t="str">
        <f>MASTERLIST!L125</f>
        <v>Nam</v>
      </c>
      <c r="G124" s="195"/>
      <c r="H124" s="200"/>
      <c r="I124" s="193"/>
      <c r="J124" s="202"/>
      <c r="K124" s="152">
        <f t="shared" si="21"/>
        <v>0</v>
      </c>
      <c r="L124" s="153">
        <f t="shared" si="22"/>
        <v>6</v>
      </c>
      <c r="M124" s="153">
        <f t="shared" si="23"/>
        <v>6</v>
      </c>
      <c r="N124" s="279">
        <f t="shared" si="24"/>
        <v>12.4</v>
      </c>
      <c r="O124" s="280">
        <f t="shared" si="25"/>
        <v>6.2</v>
      </c>
      <c r="P124" s="154">
        <f t="shared" si="26"/>
        <v>2.0666666666666669</v>
      </c>
      <c r="Q124" s="153">
        <f t="shared" si="27"/>
        <v>387</v>
      </c>
      <c r="R124" s="281">
        <f t="shared" si="28"/>
        <v>165.5</v>
      </c>
      <c r="S124" s="282">
        <v>0</v>
      </c>
      <c r="T124" s="283">
        <v>6</v>
      </c>
      <c r="U124" s="156">
        <v>12.4</v>
      </c>
      <c r="V124" s="284">
        <v>267</v>
      </c>
      <c r="W124" s="285">
        <v>0</v>
      </c>
      <c r="X124" s="205">
        <v>0</v>
      </c>
      <c r="Y124" s="157">
        <v>0</v>
      </c>
      <c r="Z124" s="286">
        <v>80</v>
      </c>
      <c r="AA124" s="204">
        <v>0</v>
      </c>
      <c r="AB124" s="204">
        <v>0</v>
      </c>
      <c r="AC124" s="155">
        <v>0</v>
      </c>
      <c r="AD124" s="287">
        <v>40</v>
      </c>
      <c r="AE124" s="340">
        <f>_xlfn.XLOOKUP(A124,'2026-NAT-01'!B:B,'2026-NAT-01'!F:F,0,0)+_xlfn.XLOOKUP(A124,'2026-NAT-01'!B:B,'2026-NAT-01'!G:G,0,0)</f>
        <v>0</v>
      </c>
      <c r="AF124" s="341">
        <f>_xlfn.XLOOKUP(A124,'2026-NAT-01'!B:B,'2026-NAT-01'!H:H,0,0)</f>
        <v>0</v>
      </c>
      <c r="AG124" s="340">
        <f>_xlfn.XLOOKUP(A124,'2026-NAT-02'!B:B,'2026-NAT-02'!F:F,0,0)+_xlfn.XLOOKUP(A124,'2026-NAT-02'!B:B,'2026-NAT-02'!G:G,0,0)</f>
        <v>0</v>
      </c>
      <c r="AH124" s="341">
        <f>_xlfn.XLOOKUP(A124,'2026-NAT-02'!B:B,'2026-NAT-02'!H:H,0,0)</f>
        <v>0</v>
      </c>
      <c r="AI124" s="457">
        <f t="shared" si="19"/>
        <v>6</v>
      </c>
      <c r="AJ124" s="458">
        <f t="shared" si="20"/>
        <v>6.2</v>
      </c>
    </row>
    <row r="125" spans="1:36" ht="15.45" customHeight="1" x14ac:dyDescent="0.25">
      <c r="A125" s="344" t="str">
        <f>MASTERLIST!A796</f>
        <v>N0792</v>
      </c>
      <c r="B125" s="68" t="str">
        <f>MASTERLIST!B796</f>
        <v>Orca Angling Club</v>
      </c>
      <c r="C125" s="68" t="str">
        <f>MASTERLIST!C796</f>
        <v>William</v>
      </c>
      <c r="D125" s="68" t="str">
        <f>MASTERLIST!D796</f>
        <v>Schickerling</v>
      </c>
      <c r="E125" s="345" t="str">
        <f>MASTERLIST!E796</f>
        <v>Men Senior</v>
      </c>
      <c r="F125" s="362" t="str">
        <f>MASTERLIST!L796</f>
        <v>Nam</v>
      </c>
      <c r="G125" s="195" t="s">
        <v>2176</v>
      </c>
      <c r="H125" s="200" t="s">
        <v>2176</v>
      </c>
      <c r="I125" s="193"/>
      <c r="J125" s="202"/>
      <c r="K125" s="152">
        <f t="shared" si="21"/>
        <v>2</v>
      </c>
      <c r="L125" s="153">
        <f t="shared" si="22"/>
        <v>12</v>
      </c>
      <c r="M125" s="153">
        <f t="shared" si="23"/>
        <v>14</v>
      </c>
      <c r="N125" s="154">
        <f t="shared" si="24"/>
        <v>182.4</v>
      </c>
      <c r="O125" s="429">
        <f t="shared" si="25"/>
        <v>72.040000000000006</v>
      </c>
      <c r="P125" s="154">
        <f t="shared" si="26"/>
        <v>13.028571428571428</v>
      </c>
      <c r="Q125" s="153">
        <f t="shared" si="27"/>
        <v>2207</v>
      </c>
      <c r="R125" s="281">
        <f t="shared" si="28"/>
        <v>821.80000000000007</v>
      </c>
      <c r="S125" s="282">
        <v>0</v>
      </c>
      <c r="T125" s="283">
        <v>4</v>
      </c>
      <c r="U125" s="156">
        <v>99.6</v>
      </c>
      <c r="V125" s="284">
        <v>1084</v>
      </c>
      <c r="W125" s="285">
        <v>0</v>
      </c>
      <c r="X125" s="205">
        <v>6</v>
      </c>
      <c r="Y125" s="157">
        <v>56.800000000000004</v>
      </c>
      <c r="Z125" s="286">
        <v>552</v>
      </c>
      <c r="AA125" s="204">
        <v>2</v>
      </c>
      <c r="AB125" s="204">
        <v>2</v>
      </c>
      <c r="AC125" s="155">
        <v>26</v>
      </c>
      <c r="AD125" s="287">
        <v>571</v>
      </c>
      <c r="AE125" s="340">
        <f>_xlfn.XLOOKUP(A125,'2026-NAT-01'!B:B,'2026-NAT-01'!F:F,0,0)+_xlfn.XLOOKUP(A125,'2026-NAT-01'!B:B,'2026-NAT-01'!G:G,0,0)</f>
        <v>7</v>
      </c>
      <c r="AF125" s="341">
        <f>_xlfn.XLOOKUP(A125,'2026-NAT-01'!B:B,'2026-NAT-01'!H:H,0,0)</f>
        <v>35.4</v>
      </c>
      <c r="AG125" s="340">
        <f>_xlfn.XLOOKUP(A125,'2026-NAT-02'!B:B,'2026-NAT-02'!F:F,0,0)+_xlfn.XLOOKUP(A125,'2026-NAT-02'!B:B,'2026-NAT-02'!G:G,0,0)</f>
        <v>2</v>
      </c>
      <c r="AH125" s="341">
        <f>_xlfn.XLOOKUP(A125,'2026-NAT-02'!B:B,'2026-NAT-02'!H:H,0,0)</f>
        <v>19.099999999999998</v>
      </c>
      <c r="AI125" s="340">
        <f t="shared" si="19"/>
        <v>23</v>
      </c>
      <c r="AJ125" s="341">
        <f t="shared" si="20"/>
        <v>126.53999999999999</v>
      </c>
    </row>
    <row r="126" spans="1:36" ht="15.45" hidden="1" customHeight="1" x14ac:dyDescent="0.25">
      <c r="A126" s="297" t="str">
        <f>MASTERLIST!A127</f>
        <v>N0123</v>
      </c>
      <c r="B126" s="310" t="str">
        <f>MASTERLIST!B127</f>
        <v>Henties Bay</v>
      </c>
      <c r="C126" s="310" t="str">
        <f>MASTERLIST!C127</f>
        <v>Veronica</v>
      </c>
      <c r="D126" s="310" t="str">
        <f>MASTERLIST!D127</f>
        <v>Nel</v>
      </c>
      <c r="E126" s="311" t="str">
        <f>MASTERLIST!E127</f>
        <v>Ladies Grand Masters</v>
      </c>
      <c r="F126" s="361" t="str">
        <f>MASTERLIST!L127</f>
        <v>Nam</v>
      </c>
      <c r="G126" s="195"/>
      <c r="H126" s="200"/>
      <c r="I126" s="193"/>
      <c r="J126" s="202"/>
      <c r="K126" s="152">
        <f t="shared" si="21"/>
        <v>0</v>
      </c>
      <c r="L126" s="153">
        <f t="shared" si="22"/>
        <v>5</v>
      </c>
      <c r="M126" s="153">
        <f t="shared" si="23"/>
        <v>5</v>
      </c>
      <c r="N126" s="279">
        <f t="shared" si="24"/>
        <v>8.3000000000000007</v>
      </c>
      <c r="O126" s="280">
        <f t="shared" si="25"/>
        <v>2.4900000000000002</v>
      </c>
      <c r="P126" s="154">
        <f t="shared" si="26"/>
        <v>1.6600000000000001</v>
      </c>
      <c r="Q126" s="153">
        <f t="shared" si="27"/>
        <v>508</v>
      </c>
      <c r="R126" s="281">
        <f t="shared" si="28"/>
        <v>152.39999999999998</v>
      </c>
      <c r="S126" s="282">
        <v>0</v>
      </c>
      <c r="T126" s="283">
        <v>0</v>
      </c>
      <c r="U126" s="156">
        <v>0</v>
      </c>
      <c r="V126" s="284">
        <v>40</v>
      </c>
      <c r="W126" s="285">
        <v>0</v>
      </c>
      <c r="X126" s="205">
        <v>5</v>
      </c>
      <c r="Y126" s="157">
        <v>8.3000000000000007</v>
      </c>
      <c r="Z126" s="286">
        <v>388</v>
      </c>
      <c r="AA126" s="204">
        <v>0</v>
      </c>
      <c r="AB126" s="204">
        <v>0</v>
      </c>
      <c r="AC126" s="155">
        <v>0</v>
      </c>
      <c r="AD126" s="287">
        <v>80</v>
      </c>
      <c r="AE126" s="340">
        <f>_xlfn.XLOOKUP(A126,'2026-NAT-01'!B:B,'2026-NAT-01'!F:F,0,0)+_xlfn.XLOOKUP(A126,'2026-NAT-01'!B:B,'2026-NAT-01'!G:G,0,0)</f>
        <v>0</v>
      </c>
      <c r="AF126" s="341">
        <f>_xlfn.XLOOKUP(A126,'2026-NAT-01'!B:B,'2026-NAT-01'!H:H,0,0)</f>
        <v>0</v>
      </c>
      <c r="AG126" s="340">
        <f>_xlfn.XLOOKUP(A126,'2026-NAT-02'!B:B,'2026-NAT-02'!F:F,0,0)+_xlfn.XLOOKUP(A126,'2026-NAT-02'!B:B,'2026-NAT-02'!G:G,0,0)</f>
        <v>0</v>
      </c>
      <c r="AH126" s="341">
        <f>_xlfn.XLOOKUP(A126,'2026-NAT-02'!B:B,'2026-NAT-02'!H:H,0,0)</f>
        <v>0</v>
      </c>
      <c r="AI126" s="457">
        <f t="shared" si="19"/>
        <v>5</v>
      </c>
      <c r="AJ126" s="458">
        <f t="shared" si="20"/>
        <v>2.4900000000000002</v>
      </c>
    </row>
    <row r="127" spans="1:36" ht="15.6" x14ac:dyDescent="0.25">
      <c r="A127" s="344" t="str">
        <f>MASTERLIST!A29</f>
        <v>N0025</v>
      </c>
      <c r="B127" s="68" t="str">
        <f>MASTERLIST!B29</f>
        <v>Orca Angling Club</v>
      </c>
      <c r="C127" s="68" t="str">
        <f>MASTERLIST!C29</f>
        <v>Heini</v>
      </c>
      <c r="D127" s="68" t="str">
        <f>MASTERLIST!D29</f>
        <v>Zahrt</v>
      </c>
      <c r="E127" s="345" t="str">
        <f>MASTERLIST!E29</f>
        <v>Men Senior</v>
      </c>
      <c r="F127" s="362" t="str">
        <f>MASTERLIST!L29</f>
        <v>Nam</v>
      </c>
      <c r="G127" s="195"/>
      <c r="H127" s="200" t="s">
        <v>2176</v>
      </c>
      <c r="I127" s="193"/>
      <c r="J127" s="202"/>
      <c r="K127" s="152">
        <f t="shared" si="21"/>
        <v>0</v>
      </c>
      <c r="L127" s="153">
        <f t="shared" si="22"/>
        <v>15</v>
      </c>
      <c r="M127" s="153">
        <f t="shared" si="23"/>
        <v>15</v>
      </c>
      <c r="N127" s="154">
        <f t="shared" si="24"/>
        <v>329.00000000000006</v>
      </c>
      <c r="O127" s="429">
        <f t="shared" si="25"/>
        <v>125.90000000000002</v>
      </c>
      <c r="P127" s="154">
        <f t="shared" si="26"/>
        <v>21.933333333333337</v>
      </c>
      <c r="Q127" s="153">
        <f t="shared" si="27"/>
        <v>2035</v>
      </c>
      <c r="R127" s="281">
        <f t="shared" si="28"/>
        <v>746.5</v>
      </c>
      <c r="S127" s="282">
        <v>0</v>
      </c>
      <c r="T127" s="283">
        <v>6</v>
      </c>
      <c r="U127" s="156">
        <v>140.80000000000001</v>
      </c>
      <c r="V127" s="284">
        <v>839</v>
      </c>
      <c r="W127" s="285">
        <v>0</v>
      </c>
      <c r="X127" s="205">
        <v>8</v>
      </c>
      <c r="Y127" s="157">
        <v>178.60000000000002</v>
      </c>
      <c r="Z127" s="286">
        <v>878</v>
      </c>
      <c r="AA127" s="204">
        <v>0</v>
      </c>
      <c r="AB127" s="204">
        <v>1</v>
      </c>
      <c r="AC127" s="155">
        <v>9.6</v>
      </c>
      <c r="AD127" s="287">
        <v>318</v>
      </c>
      <c r="AE127" s="340">
        <f>_xlfn.XLOOKUP(A127,'2026-NAT-01'!B:B,'2026-NAT-01'!F:F,0,0)+_xlfn.XLOOKUP(A127,'2026-NAT-01'!B:B,'2026-NAT-01'!G:G,0,0)</f>
        <v>0</v>
      </c>
      <c r="AF127" s="341">
        <f>_xlfn.XLOOKUP(A127,'2026-NAT-01'!B:B,'2026-NAT-01'!H:H,0,0)</f>
        <v>0</v>
      </c>
      <c r="AG127" s="340">
        <f>_xlfn.XLOOKUP(A127,'2026-NAT-02'!B:B,'2026-NAT-02'!F:F,0,0)+_xlfn.XLOOKUP(A127,'2026-NAT-02'!B:B,'2026-NAT-02'!G:G,0,0)</f>
        <v>0</v>
      </c>
      <c r="AH127" s="341">
        <f>_xlfn.XLOOKUP(A127,'2026-NAT-02'!B:B,'2026-NAT-02'!H:H,0,0)</f>
        <v>0</v>
      </c>
      <c r="AI127" s="340">
        <f t="shared" si="19"/>
        <v>15</v>
      </c>
      <c r="AJ127" s="341">
        <f t="shared" si="20"/>
        <v>125.90000000000002</v>
      </c>
    </row>
    <row r="128" spans="1:36" ht="15.45" hidden="1" customHeight="1" x14ac:dyDescent="0.25">
      <c r="A128" s="297" t="str">
        <f>MASTERLIST!A129</f>
        <v>N0125</v>
      </c>
      <c r="B128" s="310" t="str">
        <f>MASTERLIST!B129</f>
        <v>xPenguin</v>
      </c>
      <c r="C128" s="310" t="str">
        <f>MASTERLIST!C129</f>
        <v>Colin</v>
      </c>
      <c r="D128" s="310" t="str">
        <f>MASTERLIST!D129</f>
        <v>Hart</v>
      </c>
      <c r="E128" s="311" t="str">
        <f>MASTERLIST!E129</f>
        <v>Men Grand Masters</v>
      </c>
      <c r="F128" s="361" t="str">
        <f>MASTERLIST!L129</f>
        <v>Nam</v>
      </c>
      <c r="G128" s="195"/>
      <c r="H128" s="200"/>
      <c r="I128" s="193"/>
      <c r="J128" s="202"/>
      <c r="K128" s="152">
        <f t="shared" si="21"/>
        <v>0</v>
      </c>
      <c r="L128" s="153">
        <f t="shared" si="22"/>
        <v>0</v>
      </c>
      <c r="M128" s="153">
        <f t="shared" si="23"/>
        <v>0</v>
      </c>
      <c r="N128" s="279">
        <f t="shared" si="24"/>
        <v>0</v>
      </c>
      <c r="O128" s="280">
        <f t="shared" si="25"/>
        <v>0</v>
      </c>
      <c r="P128" s="154" t="e">
        <f t="shared" si="26"/>
        <v>#DIV/0!</v>
      </c>
      <c r="Q128" s="153">
        <f t="shared" si="27"/>
        <v>0</v>
      </c>
      <c r="R128" s="281">
        <f t="shared" si="28"/>
        <v>0</v>
      </c>
      <c r="S128" s="282">
        <v>0</v>
      </c>
      <c r="T128" s="283">
        <v>0</v>
      </c>
      <c r="U128" s="156">
        <v>0</v>
      </c>
      <c r="V128" s="284">
        <v>0</v>
      </c>
      <c r="W128" s="285">
        <v>0</v>
      </c>
      <c r="X128" s="205">
        <v>0</v>
      </c>
      <c r="Y128" s="157">
        <v>0</v>
      </c>
      <c r="Z128" s="286">
        <v>0</v>
      </c>
      <c r="AA128" s="204">
        <v>0</v>
      </c>
      <c r="AB128" s="204">
        <v>0</v>
      </c>
      <c r="AC128" s="155">
        <v>0</v>
      </c>
      <c r="AD128" s="287">
        <v>0</v>
      </c>
      <c r="AE128" s="340">
        <f>_xlfn.XLOOKUP(A128,'2026-NAT-01'!B:B,'2026-NAT-01'!F:F,0,0)+_xlfn.XLOOKUP(A128,'2026-NAT-01'!B:B,'2026-NAT-01'!G:G,0,0)</f>
        <v>0</v>
      </c>
      <c r="AF128" s="341">
        <f>_xlfn.XLOOKUP(A128,'2026-NAT-01'!B:B,'2026-NAT-01'!H:H,0,0)</f>
        <v>0</v>
      </c>
      <c r="AG128" s="340">
        <f>_xlfn.XLOOKUP(A128,'2026-NAT-02'!B:B,'2026-NAT-02'!F:F,0,0)+_xlfn.XLOOKUP(A128,'2026-NAT-02'!B:B,'2026-NAT-02'!G:G,0,0)</f>
        <v>0</v>
      </c>
      <c r="AH128" s="341">
        <f>_xlfn.XLOOKUP(A128,'2026-NAT-02'!B:B,'2026-NAT-02'!H:H,0,0)</f>
        <v>0</v>
      </c>
      <c r="AI128" s="457">
        <f t="shared" si="19"/>
        <v>0</v>
      </c>
      <c r="AJ128" s="458">
        <f t="shared" si="20"/>
        <v>0</v>
      </c>
    </row>
    <row r="129" spans="1:36" ht="15.6" hidden="1" x14ac:dyDescent="0.25">
      <c r="A129" s="297" t="str">
        <f>MASTERLIST!A130</f>
        <v>N0126</v>
      </c>
      <c r="B129" s="310" t="str">
        <f>MASTERLIST!B130</f>
        <v>xWelwitschia</v>
      </c>
      <c r="C129" s="310" t="str">
        <f>MASTERLIST!C130</f>
        <v>Phil</v>
      </c>
      <c r="D129" s="310" t="str">
        <f>MASTERLIST!D130</f>
        <v>Nel</v>
      </c>
      <c r="E129" s="311" t="str">
        <f>MASTERLIST!E130</f>
        <v>Men Master</v>
      </c>
      <c r="F129" s="361">
        <f>MASTERLIST!L130</f>
        <v>0</v>
      </c>
      <c r="G129" s="195"/>
      <c r="H129" s="200"/>
      <c r="I129" s="193"/>
      <c r="J129" s="202"/>
      <c r="K129" s="152">
        <f t="shared" si="21"/>
        <v>0</v>
      </c>
      <c r="L129" s="153">
        <f t="shared" si="22"/>
        <v>0</v>
      </c>
      <c r="M129" s="153">
        <f t="shared" si="23"/>
        <v>0</v>
      </c>
      <c r="N129" s="279">
        <f t="shared" si="24"/>
        <v>0</v>
      </c>
      <c r="O129" s="280">
        <f t="shared" si="25"/>
        <v>0</v>
      </c>
      <c r="P129" s="154" t="e">
        <f t="shared" si="26"/>
        <v>#DIV/0!</v>
      </c>
      <c r="Q129" s="153">
        <f t="shared" si="27"/>
        <v>0</v>
      </c>
      <c r="R129" s="281">
        <f t="shared" si="28"/>
        <v>0</v>
      </c>
      <c r="S129" s="282">
        <v>0</v>
      </c>
      <c r="T129" s="283">
        <v>0</v>
      </c>
      <c r="U129" s="156">
        <v>0</v>
      </c>
      <c r="V129" s="284">
        <v>0</v>
      </c>
      <c r="W129" s="285">
        <v>0</v>
      </c>
      <c r="X129" s="205">
        <v>0</v>
      </c>
      <c r="Y129" s="157">
        <v>0</v>
      </c>
      <c r="Z129" s="286">
        <v>0</v>
      </c>
      <c r="AA129" s="204">
        <v>0</v>
      </c>
      <c r="AB129" s="204">
        <v>0</v>
      </c>
      <c r="AC129" s="155">
        <v>0</v>
      </c>
      <c r="AD129" s="287">
        <v>0</v>
      </c>
      <c r="AE129" s="340">
        <f>_xlfn.XLOOKUP(A129,'2026-NAT-01'!B:B,'2026-NAT-01'!F:F,0,0)+_xlfn.XLOOKUP(A129,'2026-NAT-01'!B:B,'2026-NAT-01'!G:G,0,0)</f>
        <v>0</v>
      </c>
      <c r="AF129" s="341">
        <f>_xlfn.XLOOKUP(A129,'2026-NAT-01'!B:B,'2026-NAT-01'!H:H,0,0)</f>
        <v>0</v>
      </c>
      <c r="AG129" s="340">
        <f>_xlfn.XLOOKUP(A129,'2026-NAT-02'!B:B,'2026-NAT-02'!F:F,0,0)+_xlfn.XLOOKUP(A129,'2026-NAT-02'!B:B,'2026-NAT-02'!G:G,0,0)</f>
        <v>0</v>
      </c>
      <c r="AH129" s="341">
        <f>_xlfn.XLOOKUP(A129,'2026-NAT-02'!B:B,'2026-NAT-02'!H:H,0,0)</f>
        <v>0</v>
      </c>
      <c r="AI129" s="457">
        <f t="shared" si="19"/>
        <v>0</v>
      </c>
      <c r="AJ129" s="458">
        <f t="shared" si="20"/>
        <v>0</v>
      </c>
    </row>
    <row r="130" spans="1:36" ht="15.6" hidden="1" x14ac:dyDescent="0.25">
      <c r="A130" s="297" t="str">
        <f>MASTERLIST!A131</f>
        <v>N0127</v>
      </c>
      <c r="B130" s="310" t="str">
        <f>MASTERLIST!B131</f>
        <v>Mako</v>
      </c>
      <c r="C130" s="310" t="str">
        <f>MASTERLIST!C131</f>
        <v>Kiepie</v>
      </c>
      <c r="D130" s="310" t="str">
        <f>MASTERLIST!D131</f>
        <v>Burger</v>
      </c>
      <c r="E130" s="311" t="str">
        <f>MASTERLIST!E131</f>
        <v>Men Veteran</v>
      </c>
      <c r="F130" s="361" t="str">
        <f>MASTERLIST!L131</f>
        <v>Nam</v>
      </c>
      <c r="G130" s="195"/>
      <c r="H130" s="200"/>
      <c r="I130" s="193"/>
      <c r="J130" s="202"/>
      <c r="K130" s="152">
        <f t="shared" si="21"/>
        <v>2</v>
      </c>
      <c r="L130" s="153">
        <f t="shared" si="22"/>
        <v>7</v>
      </c>
      <c r="M130" s="153">
        <f t="shared" si="23"/>
        <v>9</v>
      </c>
      <c r="N130" s="279">
        <f t="shared" si="24"/>
        <v>56.7</v>
      </c>
      <c r="O130" s="280">
        <f t="shared" si="25"/>
        <v>21.89</v>
      </c>
      <c r="P130" s="154">
        <f t="shared" si="26"/>
        <v>6.3000000000000007</v>
      </c>
      <c r="Q130" s="153">
        <f t="shared" si="27"/>
        <v>1267</v>
      </c>
      <c r="R130" s="281">
        <f t="shared" si="28"/>
        <v>511.1</v>
      </c>
      <c r="S130" s="282">
        <v>2</v>
      </c>
      <c r="T130" s="283">
        <v>4</v>
      </c>
      <c r="U130" s="156">
        <v>24.400000000000002</v>
      </c>
      <c r="V130" s="284">
        <v>695</v>
      </c>
      <c r="W130" s="285">
        <v>0</v>
      </c>
      <c r="X130" s="205">
        <v>3</v>
      </c>
      <c r="Y130" s="157">
        <v>32.300000000000004</v>
      </c>
      <c r="Z130" s="286">
        <v>492</v>
      </c>
      <c r="AA130" s="204">
        <v>0</v>
      </c>
      <c r="AB130" s="204">
        <v>0</v>
      </c>
      <c r="AC130" s="155">
        <v>0</v>
      </c>
      <c r="AD130" s="287">
        <v>80</v>
      </c>
      <c r="AE130" s="340">
        <f>_xlfn.XLOOKUP(A130,'2026-NAT-01'!B:B,'2026-NAT-01'!F:F,0,0)+_xlfn.XLOOKUP(A130,'2026-NAT-01'!B:B,'2026-NAT-01'!G:G,0,0)</f>
        <v>0</v>
      </c>
      <c r="AF130" s="341">
        <f>_xlfn.XLOOKUP(A130,'2026-NAT-01'!B:B,'2026-NAT-01'!H:H,0,0)</f>
        <v>0</v>
      </c>
      <c r="AG130" s="340">
        <f>_xlfn.XLOOKUP(A130,'2026-NAT-02'!B:B,'2026-NAT-02'!F:F,0,0)+_xlfn.XLOOKUP(A130,'2026-NAT-02'!B:B,'2026-NAT-02'!G:G,0,0)</f>
        <v>0</v>
      </c>
      <c r="AH130" s="341">
        <f>_xlfn.XLOOKUP(A130,'2026-NAT-02'!B:B,'2026-NAT-02'!H:H,0,0)</f>
        <v>0</v>
      </c>
      <c r="AI130" s="457">
        <f t="shared" si="19"/>
        <v>9</v>
      </c>
      <c r="AJ130" s="458">
        <f t="shared" si="20"/>
        <v>21.89</v>
      </c>
    </row>
    <row r="131" spans="1:36" ht="15.6" hidden="1" x14ac:dyDescent="0.25">
      <c r="A131" s="297" t="str">
        <f>MASTERLIST!A132</f>
        <v>N0128</v>
      </c>
      <c r="B131" s="310" t="str">
        <f>MASTERLIST!B132</f>
        <v>xPenguin</v>
      </c>
      <c r="C131" s="310" t="str">
        <f>MASTERLIST!C132</f>
        <v>Chris</v>
      </c>
      <c r="D131" s="310" t="str">
        <f>MASTERLIST!D132</f>
        <v>Orffer</v>
      </c>
      <c r="E131" s="311" t="str">
        <f>MASTERLIST!E132</f>
        <v>Men Grand Masters</v>
      </c>
      <c r="F131" s="361" t="str">
        <f>MASTERLIST!L132</f>
        <v>Nam</v>
      </c>
      <c r="G131" s="195"/>
      <c r="H131" s="200"/>
      <c r="I131" s="193"/>
      <c r="J131" s="202"/>
      <c r="K131" s="152">
        <f t="shared" si="21"/>
        <v>0</v>
      </c>
      <c r="L131" s="153">
        <f t="shared" si="22"/>
        <v>0</v>
      </c>
      <c r="M131" s="153">
        <f t="shared" si="23"/>
        <v>0</v>
      </c>
      <c r="N131" s="279">
        <f t="shared" si="24"/>
        <v>0</v>
      </c>
      <c r="O131" s="280">
        <f t="shared" si="25"/>
        <v>0</v>
      </c>
      <c r="P131" s="154" t="e">
        <f t="shared" si="26"/>
        <v>#DIV/0!</v>
      </c>
      <c r="Q131" s="153">
        <f t="shared" si="27"/>
        <v>0</v>
      </c>
      <c r="R131" s="281">
        <f t="shared" si="28"/>
        <v>0</v>
      </c>
      <c r="S131" s="282">
        <v>0</v>
      </c>
      <c r="T131" s="283">
        <v>0</v>
      </c>
      <c r="U131" s="156">
        <v>0</v>
      </c>
      <c r="V131" s="284">
        <v>0</v>
      </c>
      <c r="W131" s="285">
        <v>0</v>
      </c>
      <c r="X131" s="205">
        <v>0</v>
      </c>
      <c r="Y131" s="157">
        <v>0</v>
      </c>
      <c r="Z131" s="286">
        <v>0</v>
      </c>
      <c r="AA131" s="204">
        <v>0</v>
      </c>
      <c r="AB131" s="204">
        <v>0</v>
      </c>
      <c r="AC131" s="155">
        <v>0</v>
      </c>
      <c r="AD131" s="287">
        <v>0</v>
      </c>
      <c r="AE131" s="340">
        <f>_xlfn.XLOOKUP(A131,'2026-NAT-01'!B:B,'2026-NAT-01'!F:F,0,0)+_xlfn.XLOOKUP(A131,'2026-NAT-01'!B:B,'2026-NAT-01'!G:G,0,0)</f>
        <v>0</v>
      </c>
      <c r="AF131" s="341">
        <f>_xlfn.XLOOKUP(A131,'2026-NAT-01'!B:B,'2026-NAT-01'!H:H,0,0)</f>
        <v>0</v>
      </c>
      <c r="AG131" s="340">
        <f>_xlfn.XLOOKUP(A131,'2026-NAT-02'!B:B,'2026-NAT-02'!F:F,0,0)+_xlfn.XLOOKUP(A131,'2026-NAT-02'!B:B,'2026-NAT-02'!G:G,0,0)</f>
        <v>0</v>
      </c>
      <c r="AH131" s="341">
        <f>_xlfn.XLOOKUP(A131,'2026-NAT-02'!B:B,'2026-NAT-02'!H:H,0,0)</f>
        <v>0</v>
      </c>
      <c r="AI131" s="457">
        <f t="shared" si="19"/>
        <v>0</v>
      </c>
      <c r="AJ131" s="458">
        <f t="shared" si="20"/>
        <v>0</v>
      </c>
    </row>
    <row r="132" spans="1:36" ht="15.45" customHeight="1" x14ac:dyDescent="0.25">
      <c r="A132" s="344" t="str">
        <f>MASTERLIST!A182</f>
        <v>N0178</v>
      </c>
      <c r="B132" s="68" t="str">
        <f>MASTERLIST!B182</f>
        <v>Penguin</v>
      </c>
      <c r="C132" s="68" t="str">
        <f>MASTERLIST!C182</f>
        <v>Devon</v>
      </c>
      <c r="D132" s="68" t="str">
        <f>MASTERLIST!D182</f>
        <v>Burger</v>
      </c>
      <c r="E132" s="345" t="str">
        <f>MASTERLIST!E182</f>
        <v>Men U/21</v>
      </c>
      <c r="F132" s="362" t="str">
        <f>MASTERLIST!L182</f>
        <v>Nam</v>
      </c>
      <c r="G132" s="195" t="s">
        <v>2176</v>
      </c>
      <c r="H132" s="200" t="s">
        <v>2176</v>
      </c>
      <c r="I132" s="193"/>
      <c r="J132" s="202"/>
      <c r="K132" s="152">
        <f t="shared" si="21"/>
        <v>0</v>
      </c>
      <c r="L132" s="153">
        <f t="shared" si="22"/>
        <v>4</v>
      </c>
      <c r="M132" s="153">
        <f t="shared" si="23"/>
        <v>4</v>
      </c>
      <c r="N132" s="279">
        <f t="shared" si="24"/>
        <v>54.099999999999994</v>
      </c>
      <c r="O132" s="280">
        <f t="shared" si="25"/>
        <v>18.619999999999997</v>
      </c>
      <c r="P132" s="154">
        <f t="shared" si="26"/>
        <v>13.524999999999999</v>
      </c>
      <c r="Q132" s="153">
        <f t="shared" si="27"/>
        <v>1004</v>
      </c>
      <c r="R132" s="281">
        <f t="shared" si="28"/>
        <v>329</v>
      </c>
      <c r="S132" s="282">
        <v>0</v>
      </c>
      <c r="T132" s="283">
        <v>1</v>
      </c>
      <c r="U132" s="156">
        <v>12.4</v>
      </c>
      <c r="V132" s="284">
        <v>266</v>
      </c>
      <c r="W132" s="285">
        <v>0</v>
      </c>
      <c r="X132" s="205">
        <v>3</v>
      </c>
      <c r="Y132" s="157">
        <v>40.799999999999997</v>
      </c>
      <c r="Z132" s="286">
        <v>484</v>
      </c>
      <c r="AA132" s="204">
        <v>0</v>
      </c>
      <c r="AB132" s="204">
        <v>0</v>
      </c>
      <c r="AC132" s="155">
        <v>0.9</v>
      </c>
      <c r="AD132" s="287">
        <v>254</v>
      </c>
      <c r="AE132" s="340">
        <f>_xlfn.XLOOKUP(A132,'2026-NAT-01'!B:B,'2026-NAT-01'!F:F,0,0)+_xlfn.XLOOKUP(A132,'2026-NAT-01'!B:B,'2026-NAT-01'!G:G,0,0)</f>
        <v>6</v>
      </c>
      <c r="AF132" s="341">
        <f>_xlfn.XLOOKUP(A132,'2026-NAT-01'!B:B,'2026-NAT-01'!H:H,0,0)</f>
        <v>75.7</v>
      </c>
      <c r="AG132" s="340">
        <f>_xlfn.XLOOKUP(A132,'2026-NAT-02'!B:B,'2026-NAT-02'!F:F,0,0)+_xlfn.XLOOKUP(A132,'2026-NAT-02'!B:B,'2026-NAT-02'!G:G,0,0)</f>
        <v>2</v>
      </c>
      <c r="AH132" s="341">
        <f>_xlfn.XLOOKUP(A132,'2026-NAT-02'!B:B,'2026-NAT-02'!H:H,0,0)</f>
        <v>31.200000000000003</v>
      </c>
      <c r="AI132" s="340">
        <f t="shared" ref="AI132:AI195" si="29">M132+AE132+AG132</f>
        <v>12</v>
      </c>
      <c r="AJ132" s="341">
        <f t="shared" ref="AJ132:AJ195" si="30">O132+AF132+AH132</f>
        <v>125.52</v>
      </c>
    </row>
    <row r="133" spans="1:36" ht="15.45" hidden="1" customHeight="1" x14ac:dyDescent="0.25">
      <c r="A133" s="297" t="str">
        <f>MASTERLIST!A134</f>
        <v>N0130</v>
      </c>
      <c r="B133" s="310" t="str">
        <f>MASTERLIST!B134</f>
        <v>xOkahandja</v>
      </c>
      <c r="C133" s="310" t="str">
        <f>MASTERLIST!C134</f>
        <v>Loandro</v>
      </c>
      <c r="D133" s="310" t="str">
        <f>MASTERLIST!D134</f>
        <v>Erasmus</v>
      </c>
      <c r="E133" s="311" t="str">
        <f>MASTERLIST!E134</f>
        <v>Men Senior</v>
      </c>
      <c r="F133" s="361" t="str">
        <f>MASTERLIST!L134</f>
        <v>Nam</v>
      </c>
      <c r="G133" s="195"/>
      <c r="H133" s="200"/>
      <c r="I133" s="193"/>
      <c r="J133" s="202"/>
      <c r="K133" s="152">
        <f t="shared" si="21"/>
        <v>0</v>
      </c>
      <c r="L133" s="153">
        <f t="shared" si="22"/>
        <v>3</v>
      </c>
      <c r="M133" s="153">
        <f t="shared" si="23"/>
        <v>3</v>
      </c>
      <c r="N133" s="279">
        <f t="shared" si="24"/>
        <v>24</v>
      </c>
      <c r="O133" s="280">
        <f t="shared" si="25"/>
        <v>10.420000000000002</v>
      </c>
      <c r="P133" s="154">
        <f t="shared" si="26"/>
        <v>8</v>
      </c>
      <c r="Q133" s="153">
        <f t="shared" si="27"/>
        <v>452</v>
      </c>
      <c r="R133" s="281">
        <f t="shared" si="28"/>
        <v>182.4</v>
      </c>
      <c r="S133" s="282">
        <v>0</v>
      </c>
      <c r="T133" s="283">
        <v>2</v>
      </c>
      <c r="U133" s="156">
        <v>16.100000000000001</v>
      </c>
      <c r="V133" s="284">
        <v>244</v>
      </c>
      <c r="W133" s="285">
        <v>0</v>
      </c>
      <c r="X133" s="205">
        <v>1</v>
      </c>
      <c r="Y133" s="157">
        <v>7.9</v>
      </c>
      <c r="Z133" s="286">
        <v>188</v>
      </c>
      <c r="AA133" s="204">
        <v>0</v>
      </c>
      <c r="AB133" s="204">
        <v>0</v>
      </c>
      <c r="AC133" s="155">
        <v>0</v>
      </c>
      <c r="AD133" s="287">
        <v>20</v>
      </c>
      <c r="AE133" s="340">
        <f>_xlfn.XLOOKUP(A133,'2026-NAT-01'!B:B,'2026-NAT-01'!F:F,0,0)+_xlfn.XLOOKUP(A133,'2026-NAT-01'!B:B,'2026-NAT-01'!G:G,0,0)</f>
        <v>0</v>
      </c>
      <c r="AF133" s="341">
        <f>_xlfn.XLOOKUP(A133,'2026-NAT-01'!B:B,'2026-NAT-01'!H:H,0,0)</f>
        <v>0</v>
      </c>
      <c r="AG133" s="340">
        <f>_xlfn.XLOOKUP(A133,'2026-NAT-02'!B:B,'2026-NAT-02'!F:F,0,0)+_xlfn.XLOOKUP(A133,'2026-NAT-02'!B:B,'2026-NAT-02'!G:G,0,0)</f>
        <v>0</v>
      </c>
      <c r="AH133" s="341">
        <f>_xlfn.XLOOKUP(A133,'2026-NAT-02'!B:B,'2026-NAT-02'!H:H,0,0)</f>
        <v>0</v>
      </c>
      <c r="AI133" s="457">
        <f t="shared" si="29"/>
        <v>3</v>
      </c>
      <c r="AJ133" s="458">
        <f t="shared" si="30"/>
        <v>10.420000000000002</v>
      </c>
    </row>
    <row r="134" spans="1:36" ht="15.6" hidden="1" x14ac:dyDescent="0.25">
      <c r="A134" s="297" t="str">
        <f>MASTERLIST!A135</f>
        <v>N0131</v>
      </c>
      <c r="B134" s="310" t="str">
        <f>MASTERLIST!B135</f>
        <v>Seagull Angling Club</v>
      </c>
      <c r="C134" s="310" t="str">
        <f>MASTERLIST!C135</f>
        <v>Pierre</v>
      </c>
      <c r="D134" s="310" t="str">
        <f>MASTERLIST!D135</f>
        <v>Wagner</v>
      </c>
      <c r="E134" s="311" t="str">
        <f>MASTERLIST!E135</f>
        <v>Men Master</v>
      </c>
      <c r="F134" s="361" t="str">
        <f>MASTERLIST!L135</f>
        <v>SA</v>
      </c>
      <c r="G134" s="195"/>
      <c r="H134" s="200"/>
      <c r="I134" s="193"/>
      <c r="J134" s="202"/>
      <c r="K134" s="152">
        <f t="shared" si="21"/>
        <v>0</v>
      </c>
      <c r="L134" s="153">
        <f t="shared" si="22"/>
        <v>0</v>
      </c>
      <c r="M134" s="153">
        <f t="shared" si="23"/>
        <v>0</v>
      </c>
      <c r="N134" s="279">
        <f t="shared" si="24"/>
        <v>0</v>
      </c>
      <c r="O134" s="280">
        <f t="shared" si="25"/>
        <v>0</v>
      </c>
      <c r="P134" s="154" t="e">
        <f t="shared" si="26"/>
        <v>#DIV/0!</v>
      </c>
      <c r="Q134" s="153">
        <f t="shared" si="27"/>
        <v>60</v>
      </c>
      <c r="R134" s="281">
        <f t="shared" si="28"/>
        <v>16</v>
      </c>
      <c r="S134" s="282">
        <v>0</v>
      </c>
      <c r="T134" s="283">
        <v>0</v>
      </c>
      <c r="U134" s="156">
        <v>0</v>
      </c>
      <c r="V134" s="284">
        <v>0</v>
      </c>
      <c r="W134" s="285">
        <v>0</v>
      </c>
      <c r="X134" s="205">
        <v>0</v>
      </c>
      <c r="Y134" s="157">
        <v>0</v>
      </c>
      <c r="Z134" s="286">
        <v>40</v>
      </c>
      <c r="AA134" s="204">
        <v>0</v>
      </c>
      <c r="AB134" s="204">
        <v>0</v>
      </c>
      <c r="AC134" s="155">
        <v>0</v>
      </c>
      <c r="AD134" s="287">
        <v>20</v>
      </c>
      <c r="AE134" s="340">
        <f>_xlfn.XLOOKUP(A134,'2026-NAT-01'!B:B,'2026-NAT-01'!F:F,0,0)+_xlfn.XLOOKUP(A134,'2026-NAT-01'!B:B,'2026-NAT-01'!G:G,0,0)</f>
        <v>0</v>
      </c>
      <c r="AF134" s="341">
        <f>_xlfn.XLOOKUP(A134,'2026-NAT-01'!B:B,'2026-NAT-01'!H:H,0,0)</f>
        <v>0</v>
      </c>
      <c r="AG134" s="340">
        <f>_xlfn.XLOOKUP(A134,'2026-NAT-02'!B:B,'2026-NAT-02'!F:F,0,0)+_xlfn.XLOOKUP(A134,'2026-NAT-02'!B:B,'2026-NAT-02'!G:G,0,0)</f>
        <v>0</v>
      </c>
      <c r="AH134" s="341">
        <f>_xlfn.XLOOKUP(A134,'2026-NAT-02'!B:B,'2026-NAT-02'!H:H,0,0)</f>
        <v>0</v>
      </c>
      <c r="AI134" s="457">
        <f t="shared" si="29"/>
        <v>0</v>
      </c>
      <c r="AJ134" s="458">
        <f t="shared" si="30"/>
        <v>0</v>
      </c>
    </row>
    <row r="135" spans="1:36" ht="15.6" hidden="1" x14ac:dyDescent="0.25">
      <c r="A135" s="297" t="str">
        <f>MASTERLIST!A136</f>
        <v>N0132</v>
      </c>
      <c r="B135" s="310" t="str">
        <f>MASTERLIST!B136</f>
        <v>xHenties Bay</v>
      </c>
      <c r="C135" s="310" t="str">
        <f>MASTERLIST!C136</f>
        <v>Chris</v>
      </c>
      <c r="D135" s="310" t="str">
        <f>MASTERLIST!D136</f>
        <v>Scholtz</v>
      </c>
      <c r="E135" s="311" t="str">
        <f>MASTERLIST!E136</f>
        <v>Men Veteran</v>
      </c>
      <c r="F135" s="361" t="str">
        <f>MASTERLIST!L136</f>
        <v>Nam</v>
      </c>
      <c r="G135" s="195"/>
      <c r="H135" s="200"/>
      <c r="I135" s="193"/>
      <c r="J135" s="202"/>
      <c r="K135" s="152">
        <f t="shared" si="21"/>
        <v>0</v>
      </c>
      <c r="L135" s="153">
        <f t="shared" si="22"/>
        <v>0</v>
      </c>
      <c r="M135" s="153">
        <f t="shared" si="23"/>
        <v>0</v>
      </c>
      <c r="N135" s="279">
        <f t="shared" si="24"/>
        <v>0</v>
      </c>
      <c r="O135" s="280">
        <f t="shared" si="25"/>
        <v>0</v>
      </c>
      <c r="P135" s="154" t="e">
        <f t="shared" si="26"/>
        <v>#DIV/0!</v>
      </c>
      <c r="Q135" s="153">
        <f t="shared" si="27"/>
        <v>20</v>
      </c>
      <c r="R135" s="281">
        <f t="shared" si="28"/>
        <v>4</v>
      </c>
      <c r="S135" s="282">
        <v>0</v>
      </c>
      <c r="T135" s="283">
        <v>0</v>
      </c>
      <c r="U135" s="156">
        <v>0</v>
      </c>
      <c r="V135" s="284">
        <v>0</v>
      </c>
      <c r="W135" s="285">
        <v>0</v>
      </c>
      <c r="X135" s="205">
        <v>0</v>
      </c>
      <c r="Y135" s="157">
        <v>0</v>
      </c>
      <c r="Z135" s="286">
        <v>0</v>
      </c>
      <c r="AA135" s="204">
        <v>0</v>
      </c>
      <c r="AB135" s="204">
        <v>0</v>
      </c>
      <c r="AC135" s="155">
        <v>0</v>
      </c>
      <c r="AD135" s="287">
        <v>20</v>
      </c>
      <c r="AE135" s="340">
        <f>_xlfn.XLOOKUP(A135,'2026-NAT-01'!B:B,'2026-NAT-01'!F:F,0,0)+_xlfn.XLOOKUP(A135,'2026-NAT-01'!B:B,'2026-NAT-01'!G:G,0,0)</f>
        <v>0</v>
      </c>
      <c r="AF135" s="341">
        <f>_xlfn.XLOOKUP(A135,'2026-NAT-01'!B:B,'2026-NAT-01'!H:H,0,0)</f>
        <v>0</v>
      </c>
      <c r="AG135" s="340">
        <f>_xlfn.XLOOKUP(A135,'2026-NAT-02'!B:B,'2026-NAT-02'!F:F,0,0)+_xlfn.XLOOKUP(A135,'2026-NAT-02'!B:B,'2026-NAT-02'!G:G,0,0)</f>
        <v>0</v>
      </c>
      <c r="AH135" s="341">
        <f>_xlfn.XLOOKUP(A135,'2026-NAT-02'!B:B,'2026-NAT-02'!H:H,0,0)</f>
        <v>0</v>
      </c>
      <c r="AI135" s="457">
        <f t="shared" si="29"/>
        <v>0</v>
      </c>
      <c r="AJ135" s="458">
        <f t="shared" si="30"/>
        <v>0</v>
      </c>
    </row>
    <row r="136" spans="1:36" ht="15.6" hidden="1" x14ac:dyDescent="0.25">
      <c r="A136" s="297" t="str">
        <f>MASTERLIST!A137</f>
        <v>N0133</v>
      </c>
      <c r="B136" s="310" t="str">
        <f>MASTERLIST!B137</f>
        <v>xHenties Bay</v>
      </c>
      <c r="C136" s="310" t="str">
        <f>MASTERLIST!C137</f>
        <v>Harvey</v>
      </c>
      <c r="D136" s="310" t="str">
        <f>MASTERLIST!D137</f>
        <v>Boulter</v>
      </c>
      <c r="E136" s="311" t="str">
        <f>MASTERLIST!E137</f>
        <v>Men Master</v>
      </c>
      <c r="F136" s="361" t="str">
        <f>MASTERLIST!L137</f>
        <v>Brit</v>
      </c>
      <c r="G136" s="195"/>
      <c r="H136" s="200"/>
      <c r="I136" s="193"/>
      <c r="J136" s="202"/>
      <c r="K136" s="152">
        <f t="shared" ref="K136:K199" si="31">S136+W136+AA136</f>
        <v>0</v>
      </c>
      <c r="L136" s="153">
        <f t="shared" ref="L136:L199" si="32">T136+X136+AB136</f>
        <v>0</v>
      </c>
      <c r="M136" s="153">
        <f t="shared" ref="M136:M199" si="33">K136+L136</f>
        <v>0</v>
      </c>
      <c r="N136" s="279">
        <f t="shared" ref="N136:N199" si="34">U136+Y136+AC136</f>
        <v>0</v>
      </c>
      <c r="O136" s="280">
        <f t="shared" ref="O136:O199" si="35">(U136*0.5)+(Y136*0.3)+(AC136*0.2)</f>
        <v>0</v>
      </c>
      <c r="P136" s="154" t="e">
        <f t="shared" ref="P136:P199" si="36">N136/M136</f>
        <v>#DIV/0!</v>
      </c>
      <c r="Q136" s="153">
        <f t="shared" ref="Q136:Q199" si="37">V136+Z136+AD136</f>
        <v>0</v>
      </c>
      <c r="R136" s="281">
        <f t="shared" ref="R136:R199" si="38">(V136*0.5)+(Z136*0.3)+(AD136*0.2)</f>
        <v>0</v>
      </c>
      <c r="S136" s="282">
        <v>0</v>
      </c>
      <c r="T136" s="283">
        <v>0</v>
      </c>
      <c r="U136" s="156">
        <v>0</v>
      </c>
      <c r="V136" s="284">
        <v>0</v>
      </c>
      <c r="W136" s="285">
        <v>0</v>
      </c>
      <c r="X136" s="205">
        <v>0</v>
      </c>
      <c r="Y136" s="157">
        <v>0</v>
      </c>
      <c r="Z136" s="286">
        <v>0</v>
      </c>
      <c r="AA136" s="204">
        <v>0</v>
      </c>
      <c r="AB136" s="204">
        <v>0</v>
      </c>
      <c r="AC136" s="155">
        <v>0</v>
      </c>
      <c r="AD136" s="287">
        <v>0</v>
      </c>
      <c r="AE136" s="340">
        <f>_xlfn.XLOOKUP(A136,'2026-NAT-01'!B:B,'2026-NAT-01'!F:F,0,0)+_xlfn.XLOOKUP(A136,'2026-NAT-01'!B:B,'2026-NAT-01'!G:G,0,0)</f>
        <v>0</v>
      </c>
      <c r="AF136" s="341">
        <f>_xlfn.XLOOKUP(A136,'2026-NAT-01'!B:B,'2026-NAT-01'!H:H,0,0)</f>
        <v>0</v>
      </c>
      <c r="AG136" s="340">
        <f>_xlfn.XLOOKUP(A136,'2026-NAT-02'!B:B,'2026-NAT-02'!F:F,0,0)+_xlfn.XLOOKUP(A136,'2026-NAT-02'!B:B,'2026-NAT-02'!G:G,0,0)</f>
        <v>0</v>
      </c>
      <c r="AH136" s="341">
        <f>_xlfn.XLOOKUP(A136,'2026-NAT-02'!B:B,'2026-NAT-02'!H:H,0,0)</f>
        <v>0</v>
      </c>
      <c r="AI136" s="457">
        <f t="shared" si="29"/>
        <v>0</v>
      </c>
      <c r="AJ136" s="458">
        <f t="shared" si="30"/>
        <v>0</v>
      </c>
    </row>
    <row r="137" spans="1:36" ht="15.6" hidden="1" x14ac:dyDescent="0.25">
      <c r="A137" s="297" t="str">
        <f>MASTERLIST!A138</f>
        <v>N0134</v>
      </c>
      <c r="B137" s="310" t="str">
        <f>MASTERLIST!B138</f>
        <v>xBenguella</v>
      </c>
      <c r="C137" s="310" t="str">
        <f>MASTERLIST!C138</f>
        <v>Hennie</v>
      </c>
      <c r="D137" s="310" t="str">
        <f>MASTERLIST!D138</f>
        <v>Cloete</v>
      </c>
      <c r="E137" s="311" t="str">
        <f>MASTERLIST!E138</f>
        <v>Men Grand Masters</v>
      </c>
      <c r="F137" s="361" t="str">
        <f>MASTERLIST!L138</f>
        <v>Nam</v>
      </c>
      <c r="G137" s="195"/>
      <c r="H137" s="200"/>
      <c r="I137" s="193"/>
      <c r="J137" s="202"/>
      <c r="K137" s="152">
        <f t="shared" si="31"/>
        <v>0</v>
      </c>
      <c r="L137" s="153">
        <f t="shared" si="32"/>
        <v>0</v>
      </c>
      <c r="M137" s="153">
        <f t="shared" si="33"/>
        <v>0</v>
      </c>
      <c r="N137" s="279">
        <f t="shared" si="34"/>
        <v>0</v>
      </c>
      <c r="O137" s="280">
        <f t="shared" si="35"/>
        <v>0</v>
      </c>
      <c r="P137" s="154" t="e">
        <f t="shared" si="36"/>
        <v>#DIV/0!</v>
      </c>
      <c r="Q137" s="153">
        <f t="shared" si="37"/>
        <v>20</v>
      </c>
      <c r="R137" s="281">
        <f t="shared" si="38"/>
        <v>4</v>
      </c>
      <c r="S137" s="282">
        <v>0</v>
      </c>
      <c r="T137" s="283">
        <v>0</v>
      </c>
      <c r="U137" s="156">
        <v>0</v>
      </c>
      <c r="V137" s="284">
        <v>0</v>
      </c>
      <c r="W137" s="285">
        <v>0</v>
      </c>
      <c r="X137" s="205">
        <v>0</v>
      </c>
      <c r="Y137" s="157">
        <v>0</v>
      </c>
      <c r="Z137" s="286">
        <v>0</v>
      </c>
      <c r="AA137" s="204">
        <v>0</v>
      </c>
      <c r="AB137" s="204">
        <v>0</v>
      </c>
      <c r="AC137" s="155">
        <v>0</v>
      </c>
      <c r="AD137" s="287">
        <v>20</v>
      </c>
      <c r="AE137" s="340">
        <f>_xlfn.XLOOKUP(A137,'2026-NAT-01'!B:B,'2026-NAT-01'!F:F,0,0)+_xlfn.XLOOKUP(A137,'2026-NAT-01'!B:B,'2026-NAT-01'!G:G,0,0)</f>
        <v>0</v>
      </c>
      <c r="AF137" s="341">
        <f>_xlfn.XLOOKUP(A137,'2026-NAT-01'!B:B,'2026-NAT-01'!H:H,0,0)</f>
        <v>0</v>
      </c>
      <c r="AG137" s="340">
        <f>_xlfn.XLOOKUP(A137,'2026-NAT-02'!B:B,'2026-NAT-02'!F:F,0,0)+_xlfn.XLOOKUP(A137,'2026-NAT-02'!B:B,'2026-NAT-02'!G:G,0,0)</f>
        <v>0</v>
      </c>
      <c r="AH137" s="341">
        <f>_xlfn.XLOOKUP(A137,'2026-NAT-02'!B:B,'2026-NAT-02'!H:H,0,0)</f>
        <v>0</v>
      </c>
      <c r="AI137" s="457">
        <f t="shared" si="29"/>
        <v>0</v>
      </c>
      <c r="AJ137" s="458">
        <f t="shared" si="30"/>
        <v>0</v>
      </c>
    </row>
    <row r="138" spans="1:36" ht="15.6" hidden="1" x14ac:dyDescent="0.25">
      <c r="A138" s="344" t="str">
        <f>MASTERLIST!A139</f>
        <v>N0135</v>
      </c>
      <c r="B138" s="68" t="str">
        <f>MASTERLIST!B139</f>
        <v>Seagull Angling Club</v>
      </c>
      <c r="C138" s="68" t="str">
        <f>MASTERLIST!C139</f>
        <v>Christel</v>
      </c>
      <c r="D138" s="68" t="str">
        <f>MASTERLIST!D139</f>
        <v>Visser</v>
      </c>
      <c r="E138" s="345" t="str">
        <f>MASTERLIST!E139</f>
        <v>Ladies Senior</v>
      </c>
      <c r="F138" s="362" t="str">
        <f>MASTERLIST!L139</f>
        <v>Nam</v>
      </c>
      <c r="G138" s="195" t="s">
        <v>2176</v>
      </c>
      <c r="H138" s="200"/>
      <c r="I138" s="193"/>
      <c r="J138" s="202"/>
      <c r="K138" s="152">
        <f t="shared" si="31"/>
        <v>3</v>
      </c>
      <c r="L138" s="153">
        <f t="shared" si="32"/>
        <v>5</v>
      </c>
      <c r="M138" s="153">
        <f t="shared" si="33"/>
        <v>8</v>
      </c>
      <c r="N138" s="154">
        <f t="shared" si="34"/>
        <v>35.299999999999997</v>
      </c>
      <c r="O138" s="429">
        <f t="shared" si="35"/>
        <v>8.32</v>
      </c>
      <c r="P138" s="154">
        <f t="shared" si="36"/>
        <v>4.4124999999999996</v>
      </c>
      <c r="Q138" s="153">
        <f t="shared" si="37"/>
        <v>838</v>
      </c>
      <c r="R138" s="281">
        <f t="shared" si="38"/>
        <v>249.9</v>
      </c>
      <c r="S138" s="282">
        <v>0</v>
      </c>
      <c r="T138" s="283">
        <v>1</v>
      </c>
      <c r="U138" s="156">
        <v>1.5</v>
      </c>
      <c r="V138" s="284">
        <v>151</v>
      </c>
      <c r="W138" s="285">
        <v>3</v>
      </c>
      <c r="X138" s="205">
        <v>3</v>
      </c>
      <c r="Y138" s="157">
        <v>8.1</v>
      </c>
      <c r="Z138" s="286">
        <v>370</v>
      </c>
      <c r="AA138" s="204">
        <v>0</v>
      </c>
      <c r="AB138" s="204">
        <v>1</v>
      </c>
      <c r="AC138" s="155">
        <v>25.7</v>
      </c>
      <c r="AD138" s="287">
        <v>317</v>
      </c>
      <c r="AE138" s="340">
        <f>_xlfn.XLOOKUP(A138,'2026-NAT-01'!B:B,'2026-NAT-01'!F:F,0,0)+_xlfn.XLOOKUP(A138,'2026-NAT-01'!B:B,'2026-NAT-01'!G:G,0,0)</f>
        <v>2</v>
      </c>
      <c r="AF138" s="341">
        <f>_xlfn.XLOOKUP(A138,'2026-NAT-01'!B:B,'2026-NAT-01'!H:H,0,0)</f>
        <v>17.899999999999999</v>
      </c>
      <c r="AG138" s="340">
        <f>_xlfn.XLOOKUP(A138,'2026-NAT-02'!B:B,'2026-NAT-02'!F:F,0,0)+_xlfn.XLOOKUP(A138,'2026-NAT-02'!B:B,'2026-NAT-02'!G:G,0,0)</f>
        <v>0</v>
      </c>
      <c r="AH138" s="341">
        <f>_xlfn.XLOOKUP(A138,'2026-NAT-02'!B:B,'2026-NAT-02'!H:H,0,0)</f>
        <v>0</v>
      </c>
      <c r="AI138" s="340">
        <f t="shared" si="29"/>
        <v>10</v>
      </c>
      <c r="AJ138" s="341">
        <f t="shared" si="30"/>
        <v>26.22</v>
      </c>
    </row>
    <row r="139" spans="1:36" ht="15.6" x14ac:dyDescent="0.25">
      <c r="A139" s="344" t="str">
        <f>MASTERLIST!A128</f>
        <v>N0124</v>
      </c>
      <c r="B139" s="68" t="str">
        <f>MASTERLIST!B128</f>
        <v>Walvis Bay</v>
      </c>
      <c r="C139" s="68" t="str">
        <f>MASTERLIST!C128</f>
        <v>Stefan Jnr</v>
      </c>
      <c r="D139" s="68" t="str">
        <f>MASTERLIST!D128</f>
        <v>Du Preez</v>
      </c>
      <c r="E139" s="345" t="s">
        <v>2181</v>
      </c>
      <c r="F139" s="362" t="str">
        <f>MASTERLIST!L128</f>
        <v>Nam</v>
      </c>
      <c r="G139" s="195" t="s">
        <v>2176</v>
      </c>
      <c r="H139" s="200" t="s">
        <v>2176</v>
      </c>
      <c r="I139" s="193"/>
      <c r="J139" s="202"/>
      <c r="K139" s="152">
        <f t="shared" si="31"/>
        <v>3</v>
      </c>
      <c r="L139" s="153">
        <f t="shared" si="32"/>
        <v>13</v>
      </c>
      <c r="M139" s="153">
        <f t="shared" si="33"/>
        <v>16</v>
      </c>
      <c r="N139" s="154">
        <f t="shared" si="34"/>
        <v>155.09999999999997</v>
      </c>
      <c r="O139" s="429">
        <f t="shared" si="35"/>
        <v>45.779999999999994</v>
      </c>
      <c r="P139" s="154">
        <f t="shared" si="36"/>
        <v>9.6937499999999979</v>
      </c>
      <c r="Q139" s="153">
        <f t="shared" si="37"/>
        <v>2148</v>
      </c>
      <c r="R139" s="281">
        <f t="shared" si="38"/>
        <v>638.5</v>
      </c>
      <c r="S139" s="282">
        <v>1</v>
      </c>
      <c r="T139" s="283">
        <v>6</v>
      </c>
      <c r="U139" s="156">
        <v>33</v>
      </c>
      <c r="V139" s="284">
        <v>511</v>
      </c>
      <c r="W139" s="285">
        <v>1</v>
      </c>
      <c r="X139" s="205">
        <v>3</v>
      </c>
      <c r="Y139" s="157">
        <v>48.6</v>
      </c>
      <c r="Z139" s="286">
        <v>556</v>
      </c>
      <c r="AA139" s="204">
        <v>1</v>
      </c>
      <c r="AB139" s="204">
        <v>4</v>
      </c>
      <c r="AC139" s="155">
        <v>73.499999999999986</v>
      </c>
      <c r="AD139" s="287">
        <v>1081</v>
      </c>
      <c r="AE139" s="340">
        <f>_xlfn.XLOOKUP(A139,'2026-NAT-01'!B:B,'2026-NAT-01'!F:F,0,0)+_xlfn.XLOOKUP(A139,'2026-NAT-01'!B:B,'2026-NAT-01'!G:G,0,0)</f>
        <v>7</v>
      </c>
      <c r="AF139" s="341">
        <f>_xlfn.XLOOKUP(A139,'2026-NAT-01'!B:B,'2026-NAT-01'!H:H,0,0)</f>
        <v>56.099999999999994</v>
      </c>
      <c r="AG139" s="340">
        <f>_xlfn.XLOOKUP(A139,'2026-NAT-02'!B:B,'2026-NAT-02'!F:F,0,0)+_xlfn.XLOOKUP(A139,'2026-NAT-02'!B:B,'2026-NAT-02'!G:G,0,0)</f>
        <v>2</v>
      </c>
      <c r="AH139" s="341">
        <f>_xlfn.XLOOKUP(A139,'2026-NAT-02'!B:B,'2026-NAT-02'!H:H,0,0)</f>
        <v>19.900000000000002</v>
      </c>
      <c r="AI139" s="340">
        <f t="shared" si="29"/>
        <v>25</v>
      </c>
      <c r="AJ139" s="341">
        <f t="shared" si="30"/>
        <v>121.78</v>
      </c>
    </row>
    <row r="140" spans="1:36" ht="15.6" hidden="1" x14ac:dyDescent="0.25">
      <c r="A140" s="297" t="str">
        <f>MASTERLIST!A141</f>
        <v>N0137</v>
      </c>
      <c r="B140" s="310" t="str">
        <f>MASTERLIST!B141</f>
        <v>xBenguella</v>
      </c>
      <c r="C140" s="310" t="str">
        <f>MASTERLIST!C141</f>
        <v>Beatrice</v>
      </c>
      <c r="D140" s="310" t="str">
        <f>MASTERLIST!D141</f>
        <v>Grebe</v>
      </c>
      <c r="E140" s="311" t="str">
        <f>MASTERLIST!E141</f>
        <v>Ladies Grand Masters</v>
      </c>
      <c r="F140" s="361" t="str">
        <f>MASTERLIST!L141</f>
        <v>Nam</v>
      </c>
      <c r="G140" s="195"/>
      <c r="H140" s="200"/>
      <c r="I140" s="193"/>
      <c r="J140" s="202"/>
      <c r="K140" s="152">
        <f t="shared" si="31"/>
        <v>0</v>
      </c>
      <c r="L140" s="153">
        <f t="shared" si="32"/>
        <v>0</v>
      </c>
      <c r="M140" s="153">
        <f t="shared" si="33"/>
        <v>0</v>
      </c>
      <c r="N140" s="279">
        <f t="shared" si="34"/>
        <v>0</v>
      </c>
      <c r="O140" s="280">
        <f t="shared" si="35"/>
        <v>0</v>
      </c>
      <c r="P140" s="154" t="e">
        <f t="shared" si="36"/>
        <v>#DIV/0!</v>
      </c>
      <c r="Q140" s="153">
        <f t="shared" si="37"/>
        <v>0</v>
      </c>
      <c r="R140" s="281">
        <f t="shared" si="38"/>
        <v>0</v>
      </c>
      <c r="S140" s="282">
        <v>0</v>
      </c>
      <c r="T140" s="283">
        <v>0</v>
      </c>
      <c r="U140" s="156">
        <v>0</v>
      </c>
      <c r="V140" s="284">
        <v>0</v>
      </c>
      <c r="W140" s="285">
        <v>0</v>
      </c>
      <c r="X140" s="205">
        <v>0</v>
      </c>
      <c r="Y140" s="157">
        <v>0</v>
      </c>
      <c r="Z140" s="286">
        <v>0</v>
      </c>
      <c r="AA140" s="204">
        <v>0</v>
      </c>
      <c r="AB140" s="204">
        <v>0</v>
      </c>
      <c r="AC140" s="155">
        <v>0</v>
      </c>
      <c r="AD140" s="287">
        <v>0</v>
      </c>
      <c r="AE140" s="340">
        <f>_xlfn.XLOOKUP(A140,'2026-NAT-01'!B:B,'2026-NAT-01'!F:F,0,0)+_xlfn.XLOOKUP(A140,'2026-NAT-01'!B:B,'2026-NAT-01'!G:G,0,0)</f>
        <v>0</v>
      </c>
      <c r="AF140" s="341">
        <f>_xlfn.XLOOKUP(A140,'2026-NAT-01'!B:B,'2026-NAT-01'!H:H,0,0)</f>
        <v>0</v>
      </c>
      <c r="AG140" s="340">
        <f>_xlfn.XLOOKUP(A140,'2026-NAT-02'!B:B,'2026-NAT-02'!F:F,0,0)+_xlfn.XLOOKUP(A140,'2026-NAT-02'!B:B,'2026-NAT-02'!G:G,0,0)</f>
        <v>0</v>
      </c>
      <c r="AH140" s="341">
        <f>_xlfn.XLOOKUP(A140,'2026-NAT-02'!B:B,'2026-NAT-02'!H:H,0,0)</f>
        <v>0</v>
      </c>
      <c r="AI140" s="457">
        <f t="shared" si="29"/>
        <v>0</v>
      </c>
      <c r="AJ140" s="458">
        <f t="shared" si="30"/>
        <v>0</v>
      </c>
    </row>
    <row r="141" spans="1:36" ht="15.6" hidden="1" x14ac:dyDescent="0.25">
      <c r="A141" s="297" t="str">
        <f>MASTERLIST!A142</f>
        <v>N0138</v>
      </c>
      <c r="B141" s="310" t="str">
        <f>MASTERLIST!B142</f>
        <v>xNamib Park</v>
      </c>
      <c r="C141" s="310" t="str">
        <f>MASTERLIST!C142</f>
        <v>Nicolas</v>
      </c>
      <c r="D141" s="310" t="str">
        <f>MASTERLIST!D142</f>
        <v>Greeff</v>
      </c>
      <c r="E141" s="311" t="str">
        <f>MASTERLIST!E142</f>
        <v>Men Senior</v>
      </c>
      <c r="F141" s="361" t="str">
        <f>MASTERLIST!L142</f>
        <v>Nam</v>
      </c>
      <c r="G141" s="195"/>
      <c r="H141" s="200"/>
      <c r="I141" s="193"/>
      <c r="J141" s="202"/>
      <c r="K141" s="152">
        <f t="shared" si="31"/>
        <v>0</v>
      </c>
      <c r="L141" s="153">
        <f t="shared" si="32"/>
        <v>0</v>
      </c>
      <c r="M141" s="153">
        <f t="shared" si="33"/>
        <v>0</v>
      </c>
      <c r="N141" s="279">
        <f t="shared" si="34"/>
        <v>0</v>
      </c>
      <c r="O141" s="280">
        <f t="shared" si="35"/>
        <v>0</v>
      </c>
      <c r="P141" s="154" t="e">
        <f t="shared" si="36"/>
        <v>#DIV/0!</v>
      </c>
      <c r="Q141" s="153">
        <f t="shared" si="37"/>
        <v>120</v>
      </c>
      <c r="R141" s="281">
        <f t="shared" si="38"/>
        <v>36</v>
      </c>
      <c r="S141" s="282">
        <v>0</v>
      </c>
      <c r="T141" s="283">
        <v>0</v>
      </c>
      <c r="U141" s="156">
        <v>0</v>
      </c>
      <c r="V141" s="284">
        <v>20</v>
      </c>
      <c r="W141" s="285">
        <v>0</v>
      </c>
      <c r="X141" s="205">
        <v>0</v>
      </c>
      <c r="Y141" s="157">
        <v>0</v>
      </c>
      <c r="Z141" s="286">
        <v>60</v>
      </c>
      <c r="AA141" s="204">
        <v>0</v>
      </c>
      <c r="AB141" s="204">
        <v>0</v>
      </c>
      <c r="AC141" s="155">
        <v>0</v>
      </c>
      <c r="AD141" s="287">
        <v>40</v>
      </c>
      <c r="AE141" s="340">
        <f>_xlfn.XLOOKUP(A141,'2026-NAT-01'!B:B,'2026-NAT-01'!F:F,0,0)+_xlfn.XLOOKUP(A141,'2026-NAT-01'!B:B,'2026-NAT-01'!G:G,0,0)</f>
        <v>0</v>
      </c>
      <c r="AF141" s="341">
        <f>_xlfn.XLOOKUP(A141,'2026-NAT-01'!B:B,'2026-NAT-01'!H:H,0,0)</f>
        <v>0</v>
      </c>
      <c r="AG141" s="340">
        <f>_xlfn.XLOOKUP(A141,'2026-NAT-02'!B:B,'2026-NAT-02'!F:F,0,0)+_xlfn.XLOOKUP(A141,'2026-NAT-02'!B:B,'2026-NAT-02'!G:G,0,0)</f>
        <v>0</v>
      </c>
      <c r="AH141" s="341">
        <f>_xlfn.XLOOKUP(A141,'2026-NAT-02'!B:B,'2026-NAT-02'!H:H,0,0)</f>
        <v>0</v>
      </c>
      <c r="AI141" s="457">
        <f t="shared" si="29"/>
        <v>0</v>
      </c>
      <c r="AJ141" s="458">
        <f t="shared" si="30"/>
        <v>0</v>
      </c>
    </row>
    <row r="142" spans="1:36" ht="15.6" x14ac:dyDescent="0.25">
      <c r="A142" s="344" t="str">
        <f>MASTERLIST!A601</f>
        <v>N0597</v>
      </c>
      <c r="B142" s="68" t="str">
        <f>MASTERLIST!B601</f>
        <v>Orca Angling Club</v>
      </c>
      <c r="C142" s="68" t="str">
        <f>MASTERLIST!C601</f>
        <v>Ernesto Jeff</v>
      </c>
      <c r="D142" s="68" t="str">
        <f>MASTERLIST!D601</f>
        <v>Bampton</v>
      </c>
      <c r="E142" s="345" t="str">
        <f>MASTERLIST!E601</f>
        <v>Men Veteran</v>
      </c>
      <c r="F142" s="362" t="str">
        <f>MASTERLIST!L601</f>
        <v>Nam</v>
      </c>
      <c r="G142" s="195" t="s">
        <v>2176</v>
      </c>
      <c r="H142" s="200" t="s">
        <v>2176</v>
      </c>
      <c r="I142" s="193"/>
      <c r="J142" s="202"/>
      <c r="K142" s="152">
        <f t="shared" si="31"/>
        <v>4</v>
      </c>
      <c r="L142" s="153">
        <f t="shared" si="32"/>
        <v>19</v>
      </c>
      <c r="M142" s="153">
        <f t="shared" si="33"/>
        <v>23</v>
      </c>
      <c r="N142" s="154">
        <f t="shared" si="34"/>
        <v>180.6</v>
      </c>
      <c r="O142" s="429">
        <f t="shared" si="35"/>
        <v>78.540000000000006</v>
      </c>
      <c r="P142" s="154">
        <f t="shared" si="36"/>
        <v>7.8521739130434778</v>
      </c>
      <c r="Q142" s="153">
        <f t="shared" si="37"/>
        <v>2022</v>
      </c>
      <c r="R142" s="281">
        <f t="shared" si="38"/>
        <v>791.4</v>
      </c>
      <c r="S142" s="282">
        <v>2</v>
      </c>
      <c r="T142" s="283">
        <v>12</v>
      </c>
      <c r="U142" s="156">
        <v>122.10000000000001</v>
      </c>
      <c r="V142" s="284">
        <v>1058</v>
      </c>
      <c r="W142" s="285">
        <v>0</v>
      </c>
      <c r="X142" s="205">
        <v>7</v>
      </c>
      <c r="Y142" s="157">
        <v>57.9</v>
      </c>
      <c r="Z142" s="286">
        <v>696</v>
      </c>
      <c r="AA142" s="204">
        <v>2</v>
      </c>
      <c r="AB142" s="204">
        <v>0</v>
      </c>
      <c r="AC142" s="155">
        <v>0.6</v>
      </c>
      <c r="AD142" s="287">
        <v>268</v>
      </c>
      <c r="AE142" s="340">
        <f>_xlfn.XLOOKUP(A142,'2026-NAT-01'!B:B,'2026-NAT-01'!F:F,0,0)+_xlfn.XLOOKUP(A142,'2026-NAT-01'!B:B,'2026-NAT-01'!G:G,0,0)</f>
        <v>5</v>
      </c>
      <c r="AF142" s="341">
        <f>_xlfn.XLOOKUP(A142,'2026-NAT-01'!B:B,'2026-NAT-01'!H:H,0,0)</f>
        <v>28</v>
      </c>
      <c r="AG142" s="340">
        <f>_xlfn.XLOOKUP(A142,'2026-NAT-02'!B:B,'2026-NAT-02'!F:F,0,0)+_xlfn.XLOOKUP(A142,'2026-NAT-02'!B:B,'2026-NAT-02'!G:G,0,0)</f>
        <v>2</v>
      </c>
      <c r="AH142" s="341">
        <f>_xlfn.XLOOKUP(A142,'2026-NAT-02'!B:B,'2026-NAT-02'!H:H,0,0)</f>
        <v>11.2</v>
      </c>
      <c r="AI142" s="340">
        <f t="shared" si="29"/>
        <v>30</v>
      </c>
      <c r="AJ142" s="341">
        <f t="shared" si="30"/>
        <v>117.74000000000001</v>
      </c>
    </row>
    <row r="143" spans="1:36" ht="15.6" hidden="1" x14ac:dyDescent="0.25">
      <c r="A143" s="297" t="str">
        <f>MASTERLIST!A144</f>
        <v>N0140</v>
      </c>
      <c r="B143" s="310" t="str">
        <f>MASTERLIST!B144</f>
        <v>xSeagull Angling Club</v>
      </c>
      <c r="C143" s="310" t="str">
        <f>MASTERLIST!C144</f>
        <v>Jan</v>
      </c>
      <c r="D143" s="310" t="str">
        <f>MASTERLIST!D144</f>
        <v>Potgieter</v>
      </c>
      <c r="E143" s="311" t="str">
        <f>MASTERLIST!E144</f>
        <v>Men Veteran</v>
      </c>
      <c r="F143" s="361" t="str">
        <f>MASTERLIST!L144</f>
        <v>Nam</v>
      </c>
      <c r="G143" s="195"/>
      <c r="H143" s="200"/>
      <c r="I143" s="193"/>
      <c r="J143" s="202"/>
      <c r="K143" s="152">
        <f t="shared" si="31"/>
        <v>1</v>
      </c>
      <c r="L143" s="153">
        <f t="shared" si="32"/>
        <v>0</v>
      </c>
      <c r="M143" s="153">
        <f t="shared" si="33"/>
        <v>1</v>
      </c>
      <c r="N143" s="279">
        <f t="shared" si="34"/>
        <v>0.5</v>
      </c>
      <c r="O143" s="280">
        <f t="shared" si="35"/>
        <v>0.15</v>
      </c>
      <c r="P143" s="154">
        <f t="shared" si="36"/>
        <v>0.5</v>
      </c>
      <c r="Q143" s="153">
        <f t="shared" si="37"/>
        <v>263</v>
      </c>
      <c r="R143" s="281">
        <f t="shared" si="38"/>
        <v>82.9</v>
      </c>
      <c r="S143" s="282">
        <v>0</v>
      </c>
      <c r="T143" s="283">
        <v>0</v>
      </c>
      <c r="U143" s="156">
        <v>0</v>
      </c>
      <c r="V143" s="284">
        <v>40</v>
      </c>
      <c r="W143" s="285">
        <v>1</v>
      </c>
      <c r="X143" s="205">
        <v>0</v>
      </c>
      <c r="Y143" s="157">
        <v>0.5</v>
      </c>
      <c r="Z143" s="286">
        <v>183</v>
      </c>
      <c r="AA143" s="204">
        <v>0</v>
      </c>
      <c r="AB143" s="204">
        <v>0</v>
      </c>
      <c r="AC143" s="155">
        <v>0</v>
      </c>
      <c r="AD143" s="287">
        <v>40</v>
      </c>
      <c r="AE143" s="340">
        <f>_xlfn.XLOOKUP(A143,'2026-NAT-01'!B:B,'2026-NAT-01'!F:F,0,0)+_xlfn.XLOOKUP(A143,'2026-NAT-01'!B:B,'2026-NAT-01'!G:G,0,0)</f>
        <v>0</v>
      </c>
      <c r="AF143" s="341">
        <f>_xlfn.XLOOKUP(A143,'2026-NAT-01'!B:B,'2026-NAT-01'!H:H,0,0)</f>
        <v>0</v>
      </c>
      <c r="AG143" s="340">
        <f>_xlfn.XLOOKUP(A143,'2026-NAT-02'!B:B,'2026-NAT-02'!F:F,0,0)+_xlfn.XLOOKUP(A143,'2026-NAT-02'!B:B,'2026-NAT-02'!G:G,0,0)</f>
        <v>0</v>
      </c>
      <c r="AH143" s="341">
        <f>_xlfn.XLOOKUP(A143,'2026-NAT-02'!B:B,'2026-NAT-02'!H:H,0,0)</f>
        <v>0</v>
      </c>
      <c r="AI143" s="457">
        <f t="shared" si="29"/>
        <v>1</v>
      </c>
      <c r="AJ143" s="458">
        <f t="shared" si="30"/>
        <v>0.15</v>
      </c>
    </row>
    <row r="144" spans="1:36" ht="15.6" hidden="1" x14ac:dyDescent="0.25">
      <c r="A144" s="297" t="str">
        <f>MASTERLIST!A145</f>
        <v>N0141</v>
      </c>
      <c r="B144" s="310" t="str">
        <f>MASTERLIST!B145</f>
        <v>Namib Park</v>
      </c>
      <c r="C144" s="310" t="str">
        <f>MASTERLIST!C145</f>
        <v>Tiaan</v>
      </c>
      <c r="D144" s="310" t="str">
        <f>MASTERLIST!D145</f>
        <v>Bornman</v>
      </c>
      <c r="E144" s="311" t="str">
        <f>MASTERLIST!E145</f>
        <v>Men U/21</v>
      </c>
      <c r="F144" s="361" t="str">
        <f>MASTERLIST!L145</f>
        <v>Nam</v>
      </c>
      <c r="G144" s="195"/>
      <c r="H144" s="200"/>
      <c r="I144" s="193"/>
      <c r="J144" s="202"/>
      <c r="K144" s="152">
        <f t="shared" si="31"/>
        <v>2</v>
      </c>
      <c r="L144" s="153">
        <f t="shared" si="32"/>
        <v>8</v>
      </c>
      <c r="M144" s="153">
        <f t="shared" si="33"/>
        <v>10</v>
      </c>
      <c r="N144" s="279">
        <f t="shared" si="34"/>
        <v>19.2</v>
      </c>
      <c r="O144" s="280">
        <f t="shared" si="35"/>
        <v>8.24</v>
      </c>
      <c r="P144" s="154">
        <f t="shared" si="36"/>
        <v>1.92</v>
      </c>
      <c r="Q144" s="153">
        <f t="shared" si="37"/>
        <v>642</v>
      </c>
      <c r="R144" s="281">
        <f t="shared" si="38"/>
        <v>272.2</v>
      </c>
      <c r="S144" s="282">
        <v>2</v>
      </c>
      <c r="T144" s="283">
        <v>2</v>
      </c>
      <c r="U144" s="156">
        <v>12.4</v>
      </c>
      <c r="V144" s="284">
        <v>398</v>
      </c>
      <c r="W144" s="285">
        <v>0</v>
      </c>
      <c r="X144" s="205">
        <v>6</v>
      </c>
      <c r="Y144" s="157">
        <v>6.8</v>
      </c>
      <c r="Z144" s="286">
        <v>244</v>
      </c>
      <c r="AA144" s="204">
        <v>0</v>
      </c>
      <c r="AB144" s="204">
        <v>0</v>
      </c>
      <c r="AC144" s="155">
        <v>0</v>
      </c>
      <c r="AD144" s="287">
        <v>0</v>
      </c>
      <c r="AE144" s="340">
        <f>_xlfn.XLOOKUP(A144,'2026-NAT-01'!B:B,'2026-NAT-01'!F:F,0,0)+_xlfn.XLOOKUP(A144,'2026-NAT-01'!B:B,'2026-NAT-01'!G:G,0,0)</f>
        <v>0</v>
      </c>
      <c r="AF144" s="341">
        <f>_xlfn.XLOOKUP(A144,'2026-NAT-01'!B:B,'2026-NAT-01'!H:H,0,0)</f>
        <v>0</v>
      </c>
      <c r="AG144" s="340">
        <f>_xlfn.XLOOKUP(A144,'2026-NAT-02'!B:B,'2026-NAT-02'!F:F,0,0)+_xlfn.XLOOKUP(A144,'2026-NAT-02'!B:B,'2026-NAT-02'!G:G,0,0)</f>
        <v>0</v>
      </c>
      <c r="AH144" s="341">
        <f>_xlfn.XLOOKUP(A144,'2026-NAT-02'!B:B,'2026-NAT-02'!H:H,0,0)</f>
        <v>0</v>
      </c>
      <c r="AI144" s="457">
        <f t="shared" si="29"/>
        <v>10</v>
      </c>
      <c r="AJ144" s="458">
        <f t="shared" si="30"/>
        <v>8.24</v>
      </c>
    </row>
    <row r="145" spans="1:36" ht="15.6" hidden="1" x14ac:dyDescent="0.25">
      <c r="A145" s="297" t="str">
        <f>MASTERLIST!A146</f>
        <v>N0142</v>
      </c>
      <c r="B145" s="310" t="str">
        <f>MASTERLIST!B146</f>
        <v>Namib Park</v>
      </c>
      <c r="C145" s="310" t="str">
        <f>MASTERLIST!C146</f>
        <v>Robert</v>
      </c>
      <c r="D145" s="310" t="str">
        <f>MASTERLIST!D146</f>
        <v>Moyce</v>
      </c>
      <c r="E145" s="311" t="str">
        <f>MASTERLIST!E146</f>
        <v>Men Grand Masters</v>
      </c>
      <c r="F145" s="361" t="str">
        <f>MASTERLIST!L146</f>
        <v>Brit</v>
      </c>
      <c r="G145" s="195"/>
      <c r="H145" s="200"/>
      <c r="I145" s="193"/>
      <c r="J145" s="202"/>
      <c r="K145" s="152">
        <f t="shared" si="31"/>
        <v>0</v>
      </c>
      <c r="L145" s="153">
        <f t="shared" si="32"/>
        <v>1</v>
      </c>
      <c r="M145" s="153">
        <f t="shared" si="33"/>
        <v>1</v>
      </c>
      <c r="N145" s="279">
        <f t="shared" si="34"/>
        <v>2.2000000000000002</v>
      </c>
      <c r="O145" s="280">
        <f t="shared" si="35"/>
        <v>0.66</v>
      </c>
      <c r="P145" s="154">
        <f t="shared" si="36"/>
        <v>2.2000000000000002</v>
      </c>
      <c r="Q145" s="153">
        <f t="shared" si="37"/>
        <v>239</v>
      </c>
      <c r="R145" s="281">
        <f t="shared" si="38"/>
        <v>81.699999999999989</v>
      </c>
      <c r="S145" s="282">
        <v>0</v>
      </c>
      <c r="T145" s="283">
        <v>0</v>
      </c>
      <c r="U145" s="156">
        <v>0</v>
      </c>
      <c r="V145" s="284">
        <v>60</v>
      </c>
      <c r="W145" s="285">
        <v>0</v>
      </c>
      <c r="X145" s="205">
        <v>1</v>
      </c>
      <c r="Y145" s="157">
        <v>2.2000000000000002</v>
      </c>
      <c r="Z145" s="286">
        <v>159</v>
      </c>
      <c r="AA145" s="204">
        <v>0</v>
      </c>
      <c r="AB145" s="204">
        <v>0</v>
      </c>
      <c r="AC145" s="155">
        <v>0</v>
      </c>
      <c r="AD145" s="287">
        <v>20</v>
      </c>
      <c r="AE145" s="340">
        <f>_xlfn.XLOOKUP(A145,'2026-NAT-01'!B:B,'2026-NAT-01'!F:F,0,0)+_xlfn.XLOOKUP(A145,'2026-NAT-01'!B:B,'2026-NAT-01'!G:G,0,0)</f>
        <v>0</v>
      </c>
      <c r="AF145" s="341">
        <f>_xlfn.XLOOKUP(A145,'2026-NAT-01'!B:B,'2026-NAT-01'!H:H,0,0)</f>
        <v>0</v>
      </c>
      <c r="AG145" s="340">
        <f>_xlfn.XLOOKUP(A145,'2026-NAT-02'!B:B,'2026-NAT-02'!F:F,0,0)+_xlfn.XLOOKUP(A145,'2026-NAT-02'!B:B,'2026-NAT-02'!G:G,0,0)</f>
        <v>0</v>
      </c>
      <c r="AH145" s="341">
        <f>_xlfn.XLOOKUP(A145,'2026-NAT-02'!B:B,'2026-NAT-02'!H:H,0,0)</f>
        <v>0</v>
      </c>
      <c r="AI145" s="457">
        <f t="shared" si="29"/>
        <v>1</v>
      </c>
      <c r="AJ145" s="458">
        <f t="shared" si="30"/>
        <v>0.66</v>
      </c>
    </row>
    <row r="146" spans="1:36" ht="15.6" hidden="1" x14ac:dyDescent="0.25">
      <c r="A146" s="297" t="str">
        <f>MASTERLIST!A147</f>
        <v>N0143</v>
      </c>
      <c r="B146" s="310" t="str">
        <f>MASTERLIST!B147</f>
        <v>Mako</v>
      </c>
      <c r="C146" s="310" t="str">
        <f>MASTERLIST!C147</f>
        <v>Andre</v>
      </c>
      <c r="D146" s="310" t="str">
        <f>MASTERLIST!D147</f>
        <v>Aggenbag</v>
      </c>
      <c r="E146" s="311" t="str">
        <f>MASTERLIST!E147</f>
        <v>Men Veteran</v>
      </c>
      <c r="F146" s="361" t="str">
        <f>MASTERLIST!L147</f>
        <v>Nam</v>
      </c>
      <c r="G146" s="195"/>
      <c r="H146" s="200"/>
      <c r="I146" s="193"/>
      <c r="J146" s="202"/>
      <c r="K146" s="152">
        <f t="shared" si="31"/>
        <v>0</v>
      </c>
      <c r="L146" s="153">
        <f t="shared" si="32"/>
        <v>4</v>
      </c>
      <c r="M146" s="153">
        <f t="shared" si="33"/>
        <v>4</v>
      </c>
      <c r="N146" s="279">
        <f t="shared" si="34"/>
        <v>69</v>
      </c>
      <c r="O146" s="280">
        <f t="shared" si="35"/>
        <v>33.340000000000003</v>
      </c>
      <c r="P146" s="154">
        <f t="shared" si="36"/>
        <v>17.25</v>
      </c>
      <c r="Q146" s="153">
        <f t="shared" si="37"/>
        <v>910</v>
      </c>
      <c r="R146" s="281">
        <f t="shared" si="38"/>
        <v>385</v>
      </c>
      <c r="S146" s="282">
        <v>0</v>
      </c>
      <c r="T146" s="283">
        <v>2</v>
      </c>
      <c r="U146" s="156">
        <v>63.2</v>
      </c>
      <c r="V146" s="284">
        <v>560</v>
      </c>
      <c r="W146" s="285">
        <v>0</v>
      </c>
      <c r="X146" s="205">
        <v>2</v>
      </c>
      <c r="Y146" s="157">
        <v>5.8</v>
      </c>
      <c r="Z146" s="286">
        <v>350</v>
      </c>
      <c r="AA146" s="204">
        <v>0</v>
      </c>
      <c r="AB146" s="204">
        <v>0</v>
      </c>
      <c r="AC146" s="155">
        <v>0</v>
      </c>
      <c r="AD146" s="287">
        <v>0</v>
      </c>
      <c r="AE146" s="340">
        <f>_xlfn.XLOOKUP(A146,'2026-NAT-01'!B:B,'2026-NAT-01'!F:F,0,0)+_xlfn.XLOOKUP(A146,'2026-NAT-01'!B:B,'2026-NAT-01'!G:G,0,0)</f>
        <v>0</v>
      </c>
      <c r="AF146" s="341">
        <f>_xlfn.XLOOKUP(A146,'2026-NAT-01'!B:B,'2026-NAT-01'!H:H,0,0)</f>
        <v>0</v>
      </c>
      <c r="AG146" s="340">
        <f>_xlfn.XLOOKUP(A146,'2026-NAT-02'!B:B,'2026-NAT-02'!F:F,0,0)+_xlfn.XLOOKUP(A146,'2026-NAT-02'!B:B,'2026-NAT-02'!G:G,0,0)</f>
        <v>0</v>
      </c>
      <c r="AH146" s="341">
        <f>_xlfn.XLOOKUP(A146,'2026-NAT-02'!B:B,'2026-NAT-02'!H:H,0,0)</f>
        <v>0</v>
      </c>
      <c r="AI146" s="457">
        <f t="shared" si="29"/>
        <v>4</v>
      </c>
      <c r="AJ146" s="458">
        <f t="shared" si="30"/>
        <v>33.340000000000003</v>
      </c>
    </row>
    <row r="147" spans="1:36" ht="15.6" hidden="1" x14ac:dyDescent="0.25">
      <c r="A147" s="297" t="str">
        <f>MASTERLIST!A148</f>
        <v>N0144</v>
      </c>
      <c r="B147" s="310" t="str">
        <f>MASTERLIST!B148</f>
        <v>xAtlantic Angling Club</v>
      </c>
      <c r="C147" s="310" t="str">
        <f>MASTERLIST!C148</f>
        <v>Sarah</v>
      </c>
      <c r="D147" s="310" t="str">
        <f>MASTERLIST!D148</f>
        <v>Coetzee</v>
      </c>
      <c r="E147" s="311" t="str">
        <f>MASTERLIST!E148</f>
        <v>Ladies Grand Masters</v>
      </c>
      <c r="F147" s="361" t="str">
        <f>MASTERLIST!L148</f>
        <v>SA</v>
      </c>
      <c r="G147" s="195"/>
      <c r="H147" s="200"/>
      <c r="I147" s="193"/>
      <c r="J147" s="202"/>
      <c r="K147" s="152">
        <f t="shared" si="31"/>
        <v>0</v>
      </c>
      <c r="L147" s="153">
        <f t="shared" si="32"/>
        <v>0</v>
      </c>
      <c r="M147" s="153">
        <f t="shared" si="33"/>
        <v>0</v>
      </c>
      <c r="N147" s="279">
        <f t="shared" si="34"/>
        <v>0</v>
      </c>
      <c r="O147" s="280">
        <f t="shared" si="35"/>
        <v>0</v>
      </c>
      <c r="P147" s="154" t="e">
        <f t="shared" si="36"/>
        <v>#DIV/0!</v>
      </c>
      <c r="Q147" s="153">
        <f t="shared" si="37"/>
        <v>20</v>
      </c>
      <c r="R147" s="281">
        <f t="shared" si="38"/>
        <v>4</v>
      </c>
      <c r="S147" s="282">
        <v>0</v>
      </c>
      <c r="T147" s="283">
        <v>0</v>
      </c>
      <c r="U147" s="156">
        <v>0</v>
      </c>
      <c r="V147" s="284">
        <v>0</v>
      </c>
      <c r="W147" s="285">
        <v>0</v>
      </c>
      <c r="X147" s="205">
        <v>0</v>
      </c>
      <c r="Y147" s="157">
        <v>0</v>
      </c>
      <c r="Z147" s="286">
        <v>0</v>
      </c>
      <c r="AA147" s="204">
        <v>0</v>
      </c>
      <c r="AB147" s="204">
        <v>0</v>
      </c>
      <c r="AC147" s="155">
        <v>0</v>
      </c>
      <c r="AD147" s="287">
        <v>20</v>
      </c>
      <c r="AE147" s="340">
        <f>_xlfn.XLOOKUP(A147,'2026-NAT-01'!B:B,'2026-NAT-01'!F:F,0,0)+_xlfn.XLOOKUP(A147,'2026-NAT-01'!B:B,'2026-NAT-01'!G:G,0,0)</f>
        <v>0</v>
      </c>
      <c r="AF147" s="341">
        <f>_xlfn.XLOOKUP(A147,'2026-NAT-01'!B:B,'2026-NAT-01'!H:H,0,0)</f>
        <v>0</v>
      </c>
      <c r="AG147" s="340">
        <f>_xlfn.XLOOKUP(A147,'2026-NAT-02'!B:B,'2026-NAT-02'!F:F,0,0)+_xlfn.XLOOKUP(A147,'2026-NAT-02'!B:B,'2026-NAT-02'!G:G,0,0)</f>
        <v>0</v>
      </c>
      <c r="AH147" s="341">
        <f>_xlfn.XLOOKUP(A147,'2026-NAT-02'!B:B,'2026-NAT-02'!H:H,0,0)</f>
        <v>0</v>
      </c>
      <c r="AI147" s="457">
        <f t="shared" si="29"/>
        <v>0</v>
      </c>
      <c r="AJ147" s="458">
        <f t="shared" si="30"/>
        <v>0</v>
      </c>
    </row>
    <row r="148" spans="1:36" ht="15.6" x14ac:dyDescent="0.25">
      <c r="A148" s="344" t="str">
        <f>MASTERLIST!A238</f>
        <v>N0234</v>
      </c>
      <c r="B148" s="68" t="str">
        <f>MASTERLIST!B238</f>
        <v>Atlantic Angling Club</v>
      </c>
      <c r="C148" s="68" t="str">
        <f>MASTERLIST!C238</f>
        <v>Henning</v>
      </c>
      <c r="D148" s="68" t="str">
        <f>MASTERLIST!D238</f>
        <v>Du Plessis</v>
      </c>
      <c r="E148" s="345" t="str">
        <f>MASTERLIST!E238</f>
        <v>Men Master</v>
      </c>
      <c r="F148" s="362" t="str">
        <f>MASTERLIST!L238</f>
        <v>Nam</v>
      </c>
      <c r="G148" s="195" t="s">
        <v>2176</v>
      </c>
      <c r="H148" s="200" t="s">
        <v>2176</v>
      </c>
      <c r="I148" s="193"/>
      <c r="J148" s="202"/>
      <c r="K148" s="152">
        <f t="shared" si="31"/>
        <v>2</v>
      </c>
      <c r="L148" s="153">
        <f t="shared" si="32"/>
        <v>17</v>
      </c>
      <c r="M148" s="153">
        <f t="shared" si="33"/>
        <v>19</v>
      </c>
      <c r="N148" s="154">
        <f t="shared" si="34"/>
        <v>175.3</v>
      </c>
      <c r="O148" s="429">
        <f t="shared" si="35"/>
        <v>51.260000000000005</v>
      </c>
      <c r="P148" s="154">
        <f t="shared" si="36"/>
        <v>9.2263157894736842</v>
      </c>
      <c r="Q148" s="153">
        <f t="shared" si="37"/>
        <v>2469</v>
      </c>
      <c r="R148" s="281">
        <f t="shared" si="38"/>
        <v>761.49999999999989</v>
      </c>
      <c r="S148" s="282">
        <v>0</v>
      </c>
      <c r="T148" s="283">
        <v>3</v>
      </c>
      <c r="U148" s="156">
        <v>24.9</v>
      </c>
      <c r="V148" s="284">
        <v>545</v>
      </c>
      <c r="W148" s="285">
        <v>1</v>
      </c>
      <c r="X148" s="205">
        <v>12</v>
      </c>
      <c r="Y148" s="157">
        <v>87.3</v>
      </c>
      <c r="Z148" s="286">
        <v>1042</v>
      </c>
      <c r="AA148" s="204">
        <v>1</v>
      </c>
      <c r="AB148" s="204">
        <v>2</v>
      </c>
      <c r="AC148" s="155">
        <v>63.100000000000009</v>
      </c>
      <c r="AD148" s="287">
        <v>882</v>
      </c>
      <c r="AE148" s="340">
        <f>_xlfn.XLOOKUP(A148,'2026-NAT-01'!B:B,'2026-NAT-01'!F:F,0,0)+_xlfn.XLOOKUP(A148,'2026-NAT-01'!B:B,'2026-NAT-01'!G:G,0,0)</f>
        <v>9</v>
      </c>
      <c r="AF148" s="341">
        <f>_xlfn.XLOOKUP(A148,'2026-NAT-01'!B:B,'2026-NAT-01'!H:H,0,0)</f>
        <v>48.800000000000004</v>
      </c>
      <c r="AG148" s="340">
        <f>_xlfn.XLOOKUP(A148,'2026-NAT-02'!B:B,'2026-NAT-02'!F:F,0,0)+_xlfn.XLOOKUP(A148,'2026-NAT-02'!B:B,'2026-NAT-02'!G:G,0,0)</f>
        <v>3</v>
      </c>
      <c r="AH148" s="341">
        <f>_xlfn.XLOOKUP(A148,'2026-NAT-02'!B:B,'2026-NAT-02'!H:H,0,0)</f>
        <v>15.200000000000001</v>
      </c>
      <c r="AI148" s="340">
        <f t="shared" si="29"/>
        <v>31</v>
      </c>
      <c r="AJ148" s="341">
        <f t="shared" si="30"/>
        <v>115.26</v>
      </c>
    </row>
    <row r="149" spans="1:36" ht="15.6" x14ac:dyDescent="0.25">
      <c r="A149" s="344" t="str">
        <f>MASTERLIST!A837</f>
        <v>N0833</v>
      </c>
      <c r="B149" s="68" t="str">
        <f>MASTERLIST!B837</f>
        <v>Atlantic Angling Club</v>
      </c>
      <c r="C149" s="68" t="str">
        <f>MASTERLIST!C837</f>
        <v>Andy</v>
      </c>
      <c r="D149" s="68" t="str">
        <f>MASTERLIST!D837</f>
        <v>Welzig</v>
      </c>
      <c r="E149" s="345" t="str">
        <f>MASTERLIST!E837</f>
        <v>Men Grand Masters</v>
      </c>
      <c r="F149" s="362" t="str">
        <f>MASTERLIST!L837</f>
        <v>Nam</v>
      </c>
      <c r="G149" s="195" t="s">
        <v>2176</v>
      </c>
      <c r="H149" s="200" t="s">
        <v>2176</v>
      </c>
      <c r="I149" s="193"/>
      <c r="J149" s="202"/>
      <c r="K149" s="152">
        <f t="shared" si="31"/>
        <v>3</v>
      </c>
      <c r="L149" s="153">
        <f t="shared" si="32"/>
        <v>8</v>
      </c>
      <c r="M149" s="153">
        <f t="shared" si="33"/>
        <v>11</v>
      </c>
      <c r="N149" s="154">
        <f t="shared" si="34"/>
        <v>64.2</v>
      </c>
      <c r="O149" s="429">
        <f t="shared" si="35"/>
        <v>27.31</v>
      </c>
      <c r="P149" s="154">
        <f t="shared" si="36"/>
        <v>5.8363636363636369</v>
      </c>
      <c r="Q149" s="153">
        <f t="shared" si="37"/>
        <v>1919</v>
      </c>
      <c r="R149" s="281">
        <f t="shared" si="38"/>
        <v>651.29999999999995</v>
      </c>
      <c r="S149" s="282">
        <v>0</v>
      </c>
      <c r="T149" s="283">
        <v>4</v>
      </c>
      <c r="U149" s="156">
        <v>46.5</v>
      </c>
      <c r="V149" s="284">
        <v>769</v>
      </c>
      <c r="W149" s="285">
        <v>0</v>
      </c>
      <c r="X149" s="205">
        <v>2</v>
      </c>
      <c r="Y149" s="157">
        <v>5.1999999999999993</v>
      </c>
      <c r="Z149" s="286">
        <v>368</v>
      </c>
      <c r="AA149" s="204">
        <v>3</v>
      </c>
      <c r="AB149" s="204">
        <v>2</v>
      </c>
      <c r="AC149" s="155">
        <v>12.5</v>
      </c>
      <c r="AD149" s="287">
        <v>782</v>
      </c>
      <c r="AE149" s="340">
        <f>_xlfn.XLOOKUP(A149,'2026-NAT-01'!B:B,'2026-NAT-01'!F:F,0,0)+_xlfn.XLOOKUP(A149,'2026-NAT-01'!B:B,'2026-NAT-01'!G:G,0,0)</f>
        <v>10</v>
      </c>
      <c r="AF149" s="341">
        <f>_xlfn.XLOOKUP(A149,'2026-NAT-01'!B:B,'2026-NAT-01'!H:H,0,0)</f>
        <v>82.9</v>
      </c>
      <c r="AG149" s="340">
        <f>_xlfn.XLOOKUP(A149,'2026-NAT-02'!B:B,'2026-NAT-02'!F:F,0,0)+_xlfn.XLOOKUP(A149,'2026-NAT-02'!B:B,'2026-NAT-02'!G:G,0,0)</f>
        <v>1</v>
      </c>
      <c r="AH149" s="341">
        <f>_xlfn.XLOOKUP(A149,'2026-NAT-02'!B:B,'2026-NAT-02'!H:H,0,0)</f>
        <v>3.4</v>
      </c>
      <c r="AI149" s="340">
        <f t="shared" si="29"/>
        <v>22</v>
      </c>
      <c r="AJ149" s="341">
        <f t="shared" si="30"/>
        <v>113.61000000000001</v>
      </c>
    </row>
    <row r="150" spans="1:36" ht="15.45" customHeight="1" x14ac:dyDescent="0.25">
      <c r="A150" s="344" t="str">
        <f>MASTERLIST!A628</f>
        <v>N0624</v>
      </c>
      <c r="B150" s="68" t="str">
        <f>MASTERLIST!B628</f>
        <v>Penguin</v>
      </c>
      <c r="C150" s="68" t="str">
        <f>MASTERLIST!C628</f>
        <v>Armand</v>
      </c>
      <c r="D150" s="68" t="str">
        <f>MASTERLIST!D628</f>
        <v>Pretorius</v>
      </c>
      <c r="E150" s="345" t="str">
        <f>MASTERLIST!E628</f>
        <v>Men Veteran</v>
      </c>
      <c r="F150" s="362" t="str">
        <f>MASTERLIST!L628</f>
        <v>Nam</v>
      </c>
      <c r="G150" s="195" t="s">
        <v>2176</v>
      </c>
      <c r="H150" s="200" t="s">
        <v>2176</v>
      </c>
      <c r="I150" s="193"/>
      <c r="J150" s="202"/>
      <c r="K150" s="152">
        <f t="shared" si="31"/>
        <v>1</v>
      </c>
      <c r="L150" s="153">
        <f t="shared" si="32"/>
        <v>7</v>
      </c>
      <c r="M150" s="153">
        <f t="shared" si="33"/>
        <v>8</v>
      </c>
      <c r="N150" s="154">
        <f t="shared" si="34"/>
        <v>201.60000000000002</v>
      </c>
      <c r="O150" s="429">
        <f t="shared" si="35"/>
        <v>90.36</v>
      </c>
      <c r="P150" s="154">
        <f t="shared" si="36"/>
        <v>25.200000000000003</v>
      </c>
      <c r="Q150" s="153">
        <f t="shared" si="37"/>
        <v>1151</v>
      </c>
      <c r="R150" s="281">
        <f t="shared" si="38"/>
        <v>460.9</v>
      </c>
      <c r="S150" s="282">
        <v>1</v>
      </c>
      <c r="T150" s="283">
        <v>3</v>
      </c>
      <c r="U150" s="156">
        <v>149.4</v>
      </c>
      <c r="V150" s="284">
        <v>588</v>
      </c>
      <c r="W150" s="285">
        <v>0</v>
      </c>
      <c r="X150" s="205">
        <v>4</v>
      </c>
      <c r="Y150" s="157">
        <v>52.2</v>
      </c>
      <c r="Z150" s="286">
        <v>543</v>
      </c>
      <c r="AA150" s="204">
        <v>0</v>
      </c>
      <c r="AB150" s="204">
        <v>0</v>
      </c>
      <c r="AC150" s="155">
        <v>0</v>
      </c>
      <c r="AD150" s="287">
        <v>20</v>
      </c>
      <c r="AE150" s="340">
        <f>_xlfn.XLOOKUP(A150,'2026-NAT-01'!B:B,'2026-NAT-01'!F:F,0,0)+_xlfn.XLOOKUP(A150,'2026-NAT-01'!B:B,'2026-NAT-01'!G:G,0,0)</f>
        <v>7</v>
      </c>
      <c r="AF150" s="341">
        <f>_xlfn.XLOOKUP(A150,'2026-NAT-01'!B:B,'2026-NAT-01'!H:H,0,0)</f>
        <v>20.9</v>
      </c>
      <c r="AG150" s="340">
        <f>_xlfn.XLOOKUP(A150,'2026-NAT-02'!B:B,'2026-NAT-02'!F:F,0,0)+_xlfn.XLOOKUP(A150,'2026-NAT-02'!B:B,'2026-NAT-02'!G:G,0,0)</f>
        <v>0</v>
      </c>
      <c r="AH150" s="341">
        <f>_xlfn.XLOOKUP(A150,'2026-NAT-02'!B:B,'2026-NAT-02'!H:H,0,0)</f>
        <v>0</v>
      </c>
      <c r="AI150" s="340">
        <f t="shared" si="29"/>
        <v>15</v>
      </c>
      <c r="AJ150" s="341">
        <f t="shared" si="30"/>
        <v>111.25999999999999</v>
      </c>
    </row>
    <row r="151" spans="1:36" ht="15.6" hidden="1" x14ac:dyDescent="0.25">
      <c r="A151" s="344" t="str">
        <f>MASTERLIST!A152</f>
        <v>N0148</v>
      </c>
      <c r="B151" s="68" t="str">
        <f>MASTERLIST!B152</f>
        <v>Walvis Bay</v>
      </c>
      <c r="C151" s="68" t="str">
        <f>MASTERLIST!C152</f>
        <v>Gunther</v>
      </c>
      <c r="D151" s="68" t="str">
        <f>MASTERLIST!D152</f>
        <v>Krauer</v>
      </c>
      <c r="E151" s="345" t="str">
        <f>MASTERLIST!E152</f>
        <v>Men Master</v>
      </c>
      <c r="F151" s="362" t="str">
        <f>MASTERLIST!L152</f>
        <v>Nam</v>
      </c>
      <c r="G151" s="195" t="s">
        <v>2176</v>
      </c>
      <c r="H151" s="200"/>
      <c r="I151" s="193"/>
      <c r="J151" s="202"/>
      <c r="K151" s="152">
        <f t="shared" si="31"/>
        <v>5</v>
      </c>
      <c r="L151" s="153">
        <f t="shared" si="32"/>
        <v>15</v>
      </c>
      <c r="M151" s="153">
        <f t="shared" si="33"/>
        <v>20</v>
      </c>
      <c r="N151" s="154">
        <f t="shared" si="34"/>
        <v>108</v>
      </c>
      <c r="O151" s="429">
        <f t="shared" si="35"/>
        <v>34.340000000000003</v>
      </c>
      <c r="P151" s="154">
        <f t="shared" si="36"/>
        <v>5.4</v>
      </c>
      <c r="Q151" s="153">
        <f t="shared" si="37"/>
        <v>1643</v>
      </c>
      <c r="R151" s="281">
        <f t="shared" si="38"/>
        <v>497.2</v>
      </c>
      <c r="S151" s="282">
        <v>2</v>
      </c>
      <c r="T151" s="283">
        <v>2</v>
      </c>
      <c r="U151" s="156">
        <v>17.5</v>
      </c>
      <c r="V151" s="284">
        <v>299</v>
      </c>
      <c r="W151" s="285">
        <v>2</v>
      </c>
      <c r="X151" s="205">
        <v>11</v>
      </c>
      <c r="Y151" s="157">
        <v>74.900000000000006</v>
      </c>
      <c r="Z151" s="286">
        <v>789</v>
      </c>
      <c r="AA151" s="204">
        <v>1</v>
      </c>
      <c r="AB151" s="204">
        <v>2</v>
      </c>
      <c r="AC151" s="155">
        <v>15.600000000000001</v>
      </c>
      <c r="AD151" s="287">
        <v>555</v>
      </c>
      <c r="AE151" s="340">
        <f>_xlfn.XLOOKUP(A151,'2026-NAT-01'!B:B,'2026-NAT-01'!F:F,0,0)+_xlfn.XLOOKUP(A151,'2026-NAT-01'!B:B,'2026-NAT-01'!G:G,0,0)</f>
        <v>5</v>
      </c>
      <c r="AF151" s="341">
        <f>_xlfn.XLOOKUP(A151,'2026-NAT-01'!B:B,'2026-NAT-01'!H:H,0,0)</f>
        <v>17</v>
      </c>
      <c r="AG151" s="340">
        <f>_xlfn.XLOOKUP(A151,'2026-NAT-02'!B:B,'2026-NAT-02'!F:F,0,0)+_xlfn.XLOOKUP(A151,'2026-NAT-02'!B:B,'2026-NAT-02'!G:G,0,0)</f>
        <v>0</v>
      </c>
      <c r="AH151" s="341">
        <f>_xlfn.XLOOKUP(A151,'2026-NAT-02'!B:B,'2026-NAT-02'!H:H,0,0)</f>
        <v>0</v>
      </c>
      <c r="AI151" s="340">
        <f t="shared" si="29"/>
        <v>25</v>
      </c>
      <c r="AJ151" s="341">
        <f t="shared" si="30"/>
        <v>51.34</v>
      </c>
    </row>
    <row r="152" spans="1:36" ht="15.6" hidden="1" x14ac:dyDescent="0.25">
      <c r="A152" s="297" t="str">
        <f>MASTERLIST!A153</f>
        <v>N0149</v>
      </c>
      <c r="B152" s="310" t="str">
        <f>MASTERLIST!B153</f>
        <v>xNamib Park</v>
      </c>
      <c r="C152" s="310" t="str">
        <f>MASTERLIST!C153</f>
        <v>Sammy</v>
      </c>
      <c r="D152" s="310" t="str">
        <f>MASTERLIST!D153</f>
        <v>Sales</v>
      </c>
      <c r="E152" s="311" t="str">
        <f>MASTERLIST!E153</f>
        <v>Men Veteran</v>
      </c>
      <c r="F152" s="361" t="str">
        <f>MASTERLIST!L153</f>
        <v>Nam</v>
      </c>
      <c r="G152" s="195"/>
      <c r="H152" s="200"/>
      <c r="I152" s="193"/>
      <c r="J152" s="202"/>
      <c r="K152" s="152">
        <f t="shared" si="31"/>
        <v>0</v>
      </c>
      <c r="L152" s="153">
        <f t="shared" si="32"/>
        <v>0</v>
      </c>
      <c r="M152" s="153">
        <f t="shared" si="33"/>
        <v>0</v>
      </c>
      <c r="N152" s="279">
        <f t="shared" si="34"/>
        <v>0</v>
      </c>
      <c r="O152" s="280">
        <f t="shared" si="35"/>
        <v>0</v>
      </c>
      <c r="P152" s="154" t="e">
        <f t="shared" si="36"/>
        <v>#DIV/0!</v>
      </c>
      <c r="Q152" s="153">
        <f t="shared" si="37"/>
        <v>20</v>
      </c>
      <c r="R152" s="281">
        <f t="shared" si="38"/>
        <v>10</v>
      </c>
      <c r="S152" s="282">
        <v>0</v>
      </c>
      <c r="T152" s="283">
        <v>0</v>
      </c>
      <c r="U152" s="156">
        <v>0</v>
      </c>
      <c r="V152" s="284">
        <v>20</v>
      </c>
      <c r="W152" s="285">
        <v>0</v>
      </c>
      <c r="X152" s="205">
        <v>0</v>
      </c>
      <c r="Y152" s="157">
        <v>0</v>
      </c>
      <c r="Z152" s="286">
        <v>0</v>
      </c>
      <c r="AA152" s="204">
        <v>0</v>
      </c>
      <c r="AB152" s="204">
        <v>0</v>
      </c>
      <c r="AC152" s="155">
        <v>0</v>
      </c>
      <c r="AD152" s="287">
        <v>0</v>
      </c>
      <c r="AE152" s="340">
        <f>_xlfn.XLOOKUP(A152,'2026-NAT-01'!B:B,'2026-NAT-01'!F:F,0,0)+_xlfn.XLOOKUP(A152,'2026-NAT-01'!B:B,'2026-NAT-01'!G:G,0,0)</f>
        <v>0</v>
      </c>
      <c r="AF152" s="341">
        <f>_xlfn.XLOOKUP(A152,'2026-NAT-01'!B:B,'2026-NAT-01'!H:H,0,0)</f>
        <v>0</v>
      </c>
      <c r="AG152" s="340">
        <f>_xlfn.XLOOKUP(A152,'2026-NAT-02'!B:B,'2026-NAT-02'!F:F,0,0)+_xlfn.XLOOKUP(A152,'2026-NAT-02'!B:B,'2026-NAT-02'!G:G,0,0)</f>
        <v>0</v>
      </c>
      <c r="AH152" s="341">
        <f>_xlfn.XLOOKUP(A152,'2026-NAT-02'!B:B,'2026-NAT-02'!H:H,0,0)</f>
        <v>0</v>
      </c>
      <c r="AI152" s="457">
        <f t="shared" si="29"/>
        <v>0</v>
      </c>
      <c r="AJ152" s="458">
        <f t="shared" si="30"/>
        <v>0</v>
      </c>
    </row>
    <row r="153" spans="1:36" ht="15.6" x14ac:dyDescent="0.25">
      <c r="A153" s="344" t="str">
        <f>MASTERLIST!A836</f>
        <v>N0832</v>
      </c>
      <c r="B153" s="68" t="str">
        <f>MASTERLIST!B836</f>
        <v>Penguin</v>
      </c>
      <c r="C153" s="68" t="str">
        <f>MASTERLIST!C836</f>
        <v>Pieter</v>
      </c>
      <c r="D153" s="68" t="str">
        <f>MASTERLIST!D836</f>
        <v>Jansen Van Vuuren</v>
      </c>
      <c r="E153" s="345" t="str">
        <f>MASTERLIST!E836</f>
        <v>Men Senior</v>
      </c>
      <c r="F153" s="362" t="str">
        <f>MASTERLIST!L836</f>
        <v>Nam</v>
      </c>
      <c r="G153" s="195" t="s">
        <v>2176</v>
      </c>
      <c r="H153" s="200" t="s">
        <v>2176</v>
      </c>
      <c r="I153" s="193"/>
      <c r="J153" s="202"/>
      <c r="K153" s="152">
        <f t="shared" si="31"/>
        <v>4</v>
      </c>
      <c r="L153" s="153">
        <f t="shared" si="32"/>
        <v>8</v>
      </c>
      <c r="M153" s="153">
        <f t="shared" si="33"/>
        <v>12</v>
      </c>
      <c r="N153" s="154">
        <f t="shared" si="34"/>
        <v>103.2</v>
      </c>
      <c r="O153" s="429">
        <f t="shared" si="35"/>
        <v>42.97</v>
      </c>
      <c r="P153" s="154">
        <f t="shared" si="36"/>
        <v>8.6</v>
      </c>
      <c r="Q153" s="153">
        <f t="shared" si="37"/>
        <v>1996</v>
      </c>
      <c r="R153" s="281">
        <f t="shared" si="38"/>
        <v>705.5</v>
      </c>
      <c r="S153" s="282">
        <v>1</v>
      </c>
      <c r="T153" s="283">
        <v>4</v>
      </c>
      <c r="U153" s="156">
        <v>72.400000000000006</v>
      </c>
      <c r="V153" s="284">
        <v>933</v>
      </c>
      <c r="W153" s="285">
        <v>0</v>
      </c>
      <c r="X153" s="205">
        <v>2</v>
      </c>
      <c r="Y153" s="157">
        <v>6.1</v>
      </c>
      <c r="Z153" s="286">
        <v>264</v>
      </c>
      <c r="AA153" s="204">
        <v>3</v>
      </c>
      <c r="AB153" s="204">
        <v>2</v>
      </c>
      <c r="AC153" s="155">
        <v>24.7</v>
      </c>
      <c r="AD153" s="287">
        <v>799</v>
      </c>
      <c r="AE153" s="340">
        <f>_xlfn.XLOOKUP(A153,'2026-NAT-01'!B:B,'2026-NAT-01'!F:F,0,0)+_xlfn.XLOOKUP(A153,'2026-NAT-01'!B:B,'2026-NAT-01'!G:G,0,0)</f>
        <v>2</v>
      </c>
      <c r="AF153" s="341">
        <f>_xlfn.XLOOKUP(A153,'2026-NAT-01'!B:B,'2026-NAT-01'!H:H,0,0)</f>
        <v>27.6</v>
      </c>
      <c r="AG153" s="340">
        <f>_xlfn.XLOOKUP(A153,'2026-NAT-02'!B:B,'2026-NAT-02'!F:F,0,0)+_xlfn.XLOOKUP(A153,'2026-NAT-02'!B:B,'2026-NAT-02'!G:G,0,0)</f>
        <v>6</v>
      </c>
      <c r="AH153" s="341">
        <f>_xlfn.XLOOKUP(A153,'2026-NAT-02'!B:B,'2026-NAT-02'!H:H,0,0)</f>
        <v>39.700000000000003</v>
      </c>
      <c r="AI153" s="340">
        <f t="shared" si="29"/>
        <v>20</v>
      </c>
      <c r="AJ153" s="341">
        <f t="shared" si="30"/>
        <v>110.27</v>
      </c>
    </row>
    <row r="154" spans="1:36" ht="15.6" hidden="1" x14ac:dyDescent="0.25">
      <c r="A154" s="297" t="str">
        <f>MASTERLIST!A155</f>
        <v>N0151</v>
      </c>
      <c r="B154" s="310" t="str">
        <f>MASTERLIST!B155</f>
        <v>xSeagull Angling Club</v>
      </c>
      <c r="C154" s="310" t="str">
        <f>MASTERLIST!C155</f>
        <v>Japie</v>
      </c>
      <c r="D154" s="310" t="str">
        <f>MASTERLIST!D155</f>
        <v>Jacobs</v>
      </c>
      <c r="E154" s="311" t="str">
        <f>MASTERLIST!E155</f>
        <v>Men Master</v>
      </c>
      <c r="F154" s="361" t="str">
        <f>MASTERLIST!L155</f>
        <v>Nam</v>
      </c>
      <c r="G154" s="195"/>
      <c r="H154" s="200"/>
      <c r="I154" s="193"/>
      <c r="J154" s="202"/>
      <c r="K154" s="152">
        <f t="shared" si="31"/>
        <v>0</v>
      </c>
      <c r="L154" s="153">
        <f t="shared" si="32"/>
        <v>0</v>
      </c>
      <c r="M154" s="153">
        <f t="shared" si="33"/>
        <v>0</v>
      </c>
      <c r="N154" s="279">
        <f t="shared" si="34"/>
        <v>0</v>
      </c>
      <c r="O154" s="280">
        <f t="shared" si="35"/>
        <v>0</v>
      </c>
      <c r="P154" s="154" t="e">
        <f t="shared" si="36"/>
        <v>#DIV/0!</v>
      </c>
      <c r="Q154" s="153">
        <f t="shared" si="37"/>
        <v>20</v>
      </c>
      <c r="R154" s="281">
        <f t="shared" si="38"/>
        <v>4</v>
      </c>
      <c r="S154" s="282">
        <v>0</v>
      </c>
      <c r="T154" s="283">
        <v>0</v>
      </c>
      <c r="U154" s="156">
        <v>0</v>
      </c>
      <c r="V154" s="284">
        <v>0</v>
      </c>
      <c r="W154" s="285">
        <v>0</v>
      </c>
      <c r="X154" s="205">
        <v>0</v>
      </c>
      <c r="Y154" s="157">
        <v>0</v>
      </c>
      <c r="Z154" s="286">
        <v>0</v>
      </c>
      <c r="AA154" s="204">
        <v>0</v>
      </c>
      <c r="AB154" s="204">
        <v>0</v>
      </c>
      <c r="AC154" s="155">
        <v>0</v>
      </c>
      <c r="AD154" s="287">
        <v>20</v>
      </c>
      <c r="AE154" s="340">
        <f>_xlfn.XLOOKUP(A154,'2026-NAT-01'!B:B,'2026-NAT-01'!F:F,0,0)+_xlfn.XLOOKUP(A154,'2026-NAT-01'!B:B,'2026-NAT-01'!G:G,0,0)</f>
        <v>0</v>
      </c>
      <c r="AF154" s="341">
        <f>_xlfn.XLOOKUP(A154,'2026-NAT-01'!B:B,'2026-NAT-01'!H:H,0,0)</f>
        <v>0</v>
      </c>
      <c r="AG154" s="340">
        <f>_xlfn.XLOOKUP(A154,'2026-NAT-02'!B:B,'2026-NAT-02'!F:F,0,0)+_xlfn.XLOOKUP(A154,'2026-NAT-02'!B:B,'2026-NAT-02'!G:G,0,0)</f>
        <v>0</v>
      </c>
      <c r="AH154" s="341">
        <f>_xlfn.XLOOKUP(A154,'2026-NAT-02'!B:B,'2026-NAT-02'!H:H,0,0)</f>
        <v>0</v>
      </c>
      <c r="AI154" s="457">
        <f t="shared" si="29"/>
        <v>0</v>
      </c>
      <c r="AJ154" s="458">
        <f t="shared" si="30"/>
        <v>0</v>
      </c>
    </row>
    <row r="155" spans="1:36" ht="15.6" hidden="1" x14ac:dyDescent="0.25">
      <c r="A155" s="297" t="str">
        <f>MASTERLIST!A156</f>
        <v>N0152</v>
      </c>
      <c r="B155" s="310" t="str">
        <f>MASTERLIST!B156</f>
        <v>Seagull Angling Club</v>
      </c>
      <c r="C155" s="310" t="str">
        <f>MASTERLIST!C156</f>
        <v>Steve</v>
      </c>
      <c r="D155" s="310" t="str">
        <f>MASTERLIST!D156</f>
        <v>Mertens</v>
      </c>
      <c r="E155" s="311" t="str">
        <f>MASTERLIST!E156</f>
        <v>Men Grand Masters</v>
      </c>
      <c r="F155" s="361" t="str">
        <f>MASTERLIST!L156</f>
        <v>Nam</v>
      </c>
      <c r="G155" s="195"/>
      <c r="H155" s="200"/>
      <c r="I155" s="193"/>
      <c r="J155" s="202"/>
      <c r="K155" s="152">
        <f t="shared" si="31"/>
        <v>2</v>
      </c>
      <c r="L155" s="153">
        <f t="shared" si="32"/>
        <v>1</v>
      </c>
      <c r="M155" s="153">
        <f t="shared" si="33"/>
        <v>3</v>
      </c>
      <c r="N155" s="279">
        <f t="shared" si="34"/>
        <v>3.2</v>
      </c>
      <c r="O155" s="280">
        <f t="shared" si="35"/>
        <v>1.0900000000000001</v>
      </c>
      <c r="P155" s="154">
        <f t="shared" si="36"/>
        <v>1.0666666666666667</v>
      </c>
      <c r="Q155" s="153">
        <f t="shared" si="37"/>
        <v>669</v>
      </c>
      <c r="R155" s="281">
        <f t="shared" si="38"/>
        <v>188.10000000000002</v>
      </c>
      <c r="S155" s="282">
        <v>0</v>
      </c>
      <c r="T155" s="283">
        <v>1</v>
      </c>
      <c r="U155" s="156">
        <v>1.5</v>
      </c>
      <c r="V155" s="284">
        <v>181</v>
      </c>
      <c r="W155" s="285">
        <v>0</v>
      </c>
      <c r="X155" s="205">
        <v>0</v>
      </c>
      <c r="Y155" s="157">
        <v>0</v>
      </c>
      <c r="Z155" s="286">
        <v>0</v>
      </c>
      <c r="AA155" s="204">
        <v>2</v>
      </c>
      <c r="AB155" s="204">
        <v>0</v>
      </c>
      <c r="AC155" s="155">
        <v>1.7</v>
      </c>
      <c r="AD155" s="287">
        <v>488</v>
      </c>
      <c r="AE155" s="340">
        <f>_xlfn.XLOOKUP(A155,'2026-NAT-01'!B:B,'2026-NAT-01'!F:F,0,0)+_xlfn.XLOOKUP(A155,'2026-NAT-01'!B:B,'2026-NAT-01'!G:G,0,0)</f>
        <v>0</v>
      </c>
      <c r="AF155" s="341">
        <f>_xlfn.XLOOKUP(A155,'2026-NAT-01'!B:B,'2026-NAT-01'!H:H,0,0)</f>
        <v>0</v>
      </c>
      <c r="AG155" s="340">
        <f>_xlfn.XLOOKUP(A155,'2026-NAT-02'!B:B,'2026-NAT-02'!F:F,0,0)+_xlfn.XLOOKUP(A155,'2026-NAT-02'!B:B,'2026-NAT-02'!G:G,0,0)</f>
        <v>0</v>
      </c>
      <c r="AH155" s="341">
        <f>_xlfn.XLOOKUP(A155,'2026-NAT-02'!B:B,'2026-NAT-02'!H:H,0,0)</f>
        <v>0</v>
      </c>
      <c r="AI155" s="457">
        <f t="shared" si="29"/>
        <v>3</v>
      </c>
      <c r="AJ155" s="458">
        <f t="shared" si="30"/>
        <v>1.0900000000000001</v>
      </c>
    </row>
    <row r="156" spans="1:36" ht="15.6" hidden="1" x14ac:dyDescent="0.25">
      <c r="A156" s="297" t="str">
        <f>MASTERLIST!A157</f>
        <v>N0153</v>
      </c>
      <c r="B156" s="310" t="str">
        <f>MASTERLIST!B157</f>
        <v>Seagull Angling Club</v>
      </c>
      <c r="C156" s="310" t="str">
        <f>MASTERLIST!C157</f>
        <v>Francois</v>
      </c>
      <c r="D156" s="310" t="str">
        <f>MASTERLIST!D157</f>
        <v>Lottering</v>
      </c>
      <c r="E156" s="311" t="str">
        <f>MASTERLIST!E157</f>
        <v>Men Senior</v>
      </c>
      <c r="F156" s="361" t="str">
        <f>MASTERLIST!L157</f>
        <v>Nam</v>
      </c>
      <c r="G156" s="195"/>
      <c r="H156" s="200"/>
      <c r="I156" s="193"/>
      <c r="J156" s="202"/>
      <c r="K156" s="152">
        <f t="shared" si="31"/>
        <v>0</v>
      </c>
      <c r="L156" s="153">
        <f t="shared" si="32"/>
        <v>4</v>
      </c>
      <c r="M156" s="153">
        <f t="shared" si="33"/>
        <v>4</v>
      </c>
      <c r="N156" s="279">
        <f t="shared" si="34"/>
        <v>32.200000000000003</v>
      </c>
      <c r="O156" s="280">
        <f t="shared" si="35"/>
        <v>10.199999999999999</v>
      </c>
      <c r="P156" s="154">
        <f t="shared" si="36"/>
        <v>8.0500000000000007</v>
      </c>
      <c r="Q156" s="153">
        <f t="shared" si="37"/>
        <v>433</v>
      </c>
      <c r="R156" s="281">
        <f t="shared" si="38"/>
        <v>163.30000000000001</v>
      </c>
      <c r="S156" s="282">
        <v>0</v>
      </c>
      <c r="T156" s="283">
        <v>2</v>
      </c>
      <c r="U156" s="156">
        <v>2.7</v>
      </c>
      <c r="V156" s="284">
        <v>167</v>
      </c>
      <c r="W156" s="285">
        <v>0</v>
      </c>
      <c r="X156" s="205">
        <v>2</v>
      </c>
      <c r="Y156" s="157">
        <v>29.5</v>
      </c>
      <c r="Z156" s="286">
        <v>266</v>
      </c>
      <c r="AA156" s="204">
        <v>0</v>
      </c>
      <c r="AB156" s="204">
        <v>0</v>
      </c>
      <c r="AC156" s="155">
        <v>0</v>
      </c>
      <c r="AD156" s="287">
        <v>0</v>
      </c>
      <c r="AE156" s="340">
        <f>_xlfn.XLOOKUP(A156,'2026-NAT-01'!B:B,'2026-NAT-01'!F:F,0,0)+_xlfn.XLOOKUP(A156,'2026-NAT-01'!B:B,'2026-NAT-01'!G:G,0,0)</f>
        <v>0</v>
      </c>
      <c r="AF156" s="341">
        <f>_xlfn.XLOOKUP(A156,'2026-NAT-01'!B:B,'2026-NAT-01'!H:H,0,0)</f>
        <v>0</v>
      </c>
      <c r="AG156" s="340">
        <f>_xlfn.XLOOKUP(A156,'2026-NAT-02'!B:B,'2026-NAT-02'!F:F,0,0)+_xlfn.XLOOKUP(A156,'2026-NAT-02'!B:B,'2026-NAT-02'!G:G,0,0)</f>
        <v>0</v>
      </c>
      <c r="AH156" s="341">
        <f>_xlfn.XLOOKUP(A156,'2026-NAT-02'!B:B,'2026-NAT-02'!H:H,0,0)</f>
        <v>0</v>
      </c>
      <c r="AI156" s="457">
        <f t="shared" si="29"/>
        <v>4</v>
      </c>
      <c r="AJ156" s="458">
        <f t="shared" si="30"/>
        <v>10.199999999999999</v>
      </c>
    </row>
    <row r="157" spans="1:36" ht="15.6" hidden="1" x14ac:dyDescent="0.25">
      <c r="A157" s="297" t="str">
        <f>MASTERLIST!A158</f>
        <v>N0154</v>
      </c>
      <c r="B157" s="310" t="str">
        <f>MASTERLIST!B158</f>
        <v>xHenties Bay</v>
      </c>
      <c r="C157" s="310" t="str">
        <f>MASTERLIST!C158</f>
        <v>Lydia</v>
      </c>
      <c r="D157" s="310" t="str">
        <f>MASTERLIST!D158</f>
        <v>Diedericks</v>
      </c>
      <c r="E157" s="311" t="str">
        <f>MASTERLIST!E158</f>
        <v>Ladies Grand Masters</v>
      </c>
      <c r="F157" s="361" t="str">
        <f>MASTERLIST!L158</f>
        <v>Nam</v>
      </c>
      <c r="G157" s="195"/>
      <c r="H157" s="200"/>
      <c r="I157" s="193"/>
      <c r="J157" s="202"/>
      <c r="K157" s="152">
        <f t="shared" si="31"/>
        <v>0</v>
      </c>
      <c r="L157" s="153">
        <f t="shared" si="32"/>
        <v>0</v>
      </c>
      <c r="M157" s="153">
        <f t="shared" si="33"/>
        <v>0</v>
      </c>
      <c r="N157" s="279">
        <f t="shared" si="34"/>
        <v>0</v>
      </c>
      <c r="O157" s="280">
        <f t="shared" si="35"/>
        <v>0</v>
      </c>
      <c r="P157" s="154" t="e">
        <f t="shared" si="36"/>
        <v>#DIV/0!</v>
      </c>
      <c r="Q157" s="153">
        <f t="shared" si="37"/>
        <v>0</v>
      </c>
      <c r="R157" s="281">
        <f t="shared" si="38"/>
        <v>0</v>
      </c>
      <c r="S157" s="282">
        <v>0</v>
      </c>
      <c r="T157" s="283">
        <v>0</v>
      </c>
      <c r="U157" s="156">
        <v>0</v>
      </c>
      <c r="V157" s="284">
        <v>0</v>
      </c>
      <c r="W157" s="285">
        <v>0</v>
      </c>
      <c r="X157" s="205">
        <v>0</v>
      </c>
      <c r="Y157" s="157">
        <v>0</v>
      </c>
      <c r="Z157" s="286">
        <v>0</v>
      </c>
      <c r="AA157" s="204">
        <v>0</v>
      </c>
      <c r="AB157" s="204">
        <v>0</v>
      </c>
      <c r="AC157" s="155">
        <v>0</v>
      </c>
      <c r="AD157" s="287">
        <v>0</v>
      </c>
      <c r="AE157" s="340">
        <f>_xlfn.XLOOKUP(A157,'2026-NAT-01'!B:B,'2026-NAT-01'!F:F,0,0)+_xlfn.XLOOKUP(A157,'2026-NAT-01'!B:B,'2026-NAT-01'!G:G,0,0)</f>
        <v>0</v>
      </c>
      <c r="AF157" s="341">
        <f>_xlfn.XLOOKUP(A157,'2026-NAT-01'!B:B,'2026-NAT-01'!H:H,0,0)</f>
        <v>0</v>
      </c>
      <c r="AG157" s="340">
        <f>_xlfn.XLOOKUP(A157,'2026-NAT-02'!B:B,'2026-NAT-02'!F:F,0,0)+_xlfn.XLOOKUP(A157,'2026-NAT-02'!B:B,'2026-NAT-02'!G:G,0,0)</f>
        <v>0</v>
      </c>
      <c r="AH157" s="341">
        <f>_xlfn.XLOOKUP(A157,'2026-NAT-02'!B:B,'2026-NAT-02'!H:H,0,0)</f>
        <v>0</v>
      </c>
      <c r="AI157" s="457">
        <f t="shared" si="29"/>
        <v>0</v>
      </c>
      <c r="AJ157" s="458">
        <f t="shared" si="30"/>
        <v>0</v>
      </c>
    </row>
    <row r="158" spans="1:36" ht="15.6" hidden="1" x14ac:dyDescent="0.25">
      <c r="A158" s="297" t="str">
        <f>MASTERLIST!A159</f>
        <v>N0155</v>
      </c>
      <c r="B158" s="310" t="str">
        <f>MASTERLIST!B159</f>
        <v>xOkahandja</v>
      </c>
      <c r="C158" s="310" t="str">
        <f>MASTERLIST!C159</f>
        <v>Duan</v>
      </c>
      <c r="D158" s="310" t="str">
        <f>MASTERLIST!D159</f>
        <v>Fourie</v>
      </c>
      <c r="E158" s="311" t="str">
        <f>MASTERLIST!E159</f>
        <v>Men Senior</v>
      </c>
      <c r="F158" s="361">
        <f>MASTERLIST!L159</f>
        <v>0</v>
      </c>
      <c r="G158" s="195"/>
      <c r="H158" s="200"/>
      <c r="I158" s="193"/>
      <c r="J158" s="202"/>
      <c r="K158" s="152">
        <f t="shared" si="31"/>
        <v>0</v>
      </c>
      <c r="L158" s="153">
        <f t="shared" si="32"/>
        <v>0</v>
      </c>
      <c r="M158" s="153">
        <f t="shared" si="33"/>
        <v>0</v>
      </c>
      <c r="N158" s="279">
        <f t="shared" si="34"/>
        <v>0</v>
      </c>
      <c r="O158" s="280">
        <f t="shared" si="35"/>
        <v>0</v>
      </c>
      <c r="P158" s="154" t="e">
        <f t="shared" si="36"/>
        <v>#DIV/0!</v>
      </c>
      <c r="Q158" s="153">
        <f t="shared" si="37"/>
        <v>0</v>
      </c>
      <c r="R158" s="281">
        <f t="shared" si="38"/>
        <v>0</v>
      </c>
      <c r="S158" s="282">
        <v>0</v>
      </c>
      <c r="T158" s="283">
        <v>0</v>
      </c>
      <c r="U158" s="156">
        <v>0</v>
      </c>
      <c r="V158" s="284">
        <v>0</v>
      </c>
      <c r="W158" s="285">
        <v>0</v>
      </c>
      <c r="X158" s="205">
        <v>0</v>
      </c>
      <c r="Y158" s="157">
        <v>0</v>
      </c>
      <c r="Z158" s="286">
        <v>0</v>
      </c>
      <c r="AA158" s="204">
        <v>0</v>
      </c>
      <c r="AB158" s="204">
        <v>0</v>
      </c>
      <c r="AC158" s="155">
        <v>0</v>
      </c>
      <c r="AD158" s="287">
        <v>0</v>
      </c>
      <c r="AE158" s="340">
        <f>_xlfn.XLOOKUP(A158,'2026-NAT-01'!B:B,'2026-NAT-01'!F:F,0,0)+_xlfn.XLOOKUP(A158,'2026-NAT-01'!B:B,'2026-NAT-01'!G:G,0,0)</f>
        <v>0</v>
      </c>
      <c r="AF158" s="341">
        <f>_xlfn.XLOOKUP(A158,'2026-NAT-01'!B:B,'2026-NAT-01'!H:H,0,0)</f>
        <v>0</v>
      </c>
      <c r="AG158" s="340">
        <f>_xlfn.XLOOKUP(A158,'2026-NAT-02'!B:B,'2026-NAT-02'!F:F,0,0)+_xlfn.XLOOKUP(A158,'2026-NAT-02'!B:B,'2026-NAT-02'!G:G,0,0)</f>
        <v>0</v>
      </c>
      <c r="AH158" s="341">
        <f>_xlfn.XLOOKUP(A158,'2026-NAT-02'!B:B,'2026-NAT-02'!H:H,0,0)</f>
        <v>0</v>
      </c>
      <c r="AI158" s="457">
        <f t="shared" si="29"/>
        <v>0</v>
      </c>
      <c r="AJ158" s="458">
        <f t="shared" si="30"/>
        <v>0</v>
      </c>
    </row>
    <row r="159" spans="1:36" ht="15.6" hidden="1" x14ac:dyDescent="0.25">
      <c r="A159" s="297" t="str">
        <f>MASTERLIST!A160</f>
        <v>N0156</v>
      </c>
      <c r="B159" s="310" t="str">
        <f>MASTERLIST!B160</f>
        <v>Mako</v>
      </c>
      <c r="C159" s="310" t="str">
        <f>MASTERLIST!C160</f>
        <v>Gerard</v>
      </c>
      <c r="D159" s="310" t="str">
        <f>MASTERLIST!D160</f>
        <v>Hough</v>
      </c>
      <c r="E159" s="311" t="str">
        <f>MASTERLIST!E160</f>
        <v>Men Senior</v>
      </c>
      <c r="F159" s="361" t="str">
        <f>MASTERLIST!L160</f>
        <v>Nam</v>
      </c>
      <c r="G159" s="195"/>
      <c r="H159" s="200"/>
      <c r="I159" s="193"/>
      <c r="J159" s="202"/>
      <c r="K159" s="152">
        <f t="shared" si="31"/>
        <v>0</v>
      </c>
      <c r="L159" s="153">
        <f t="shared" si="32"/>
        <v>3</v>
      </c>
      <c r="M159" s="153">
        <f t="shared" si="33"/>
        <v>3</v>
      </c>
      <c r="N159" s="279">
        <f t="shared" si="34"/>
        <v>14.9</v>
      </c>
      <c r="O159" s="280">
        <f t="shared" si="35"/>
        <v>4.0200000000000005</v>
      </c>
      <c r="P159" s="154">
        <f t="shared" si="36"/>
        <v>4.9666666666666668</v>
      </c>
      <c r="Q159" s="153">
        <f t="shared" si="37"/>
        <v>501</v>
      </c>
      <c r="R159" s="281">
        <f t="shared" si="38"/>
        <v>120.2</v>
      </c>
      <c r="S159" s="282">
        <v>0</v>
      </c>
      <c r="T159" s="283">
        <v>0</v>
      </c>
      <c r="U159" s="156">
        <v>0</v>
      </c>
      <c r="V159" s="284">
        <v>0</v>
      </c>
      <c r="W159" s="285">
        <v>0</v>
      </c>
      <c r="X159" s="205">
        <v>1</v>
      </c>
      <c r="Y159" s="157">
        <v>10.4</v>
      </c>
      <c r="Z159" s="286">
        <v>200</v>
      </c>
      <c r="AA159" s="204">
        <v>0</v>
      </c>
      <c r="AB159" s="204">
        <v>2</v>
      </c>
      <c r="AC159" s="155">
        <v>4.5</v>
      </c>
      <c r="AD159" s="287">
        <v>301</v>
      </c>
      <c r="AE159" s="340">
        <f>_xlfn.XLOOKUP(A159,'2026-NAT-01'!B:B,'2026-NAT-01'!F:F,0,0)+_xlfn.XLOOKUP(A159,'2026-NAT-01'!B:B,'2026-NAT-01'!G:G,0,0)</f>
        <v>0</v>
      </c>
      <c r="AF159" s="341">
        <f>_xlfn.XLOOKUP(A159,'2026-NAT-01'!B:B,'2026-NAT-01'!H:H,0,0)</f>
        <v>0</v>
      </c>
      <c r="AG159" s="340">
        <f>_xlfn.XLOOKUP(A159,'2026-NAT-02'!B:B,'2026-NAT-02'!F:F,0,0)+_xlfn.XLOOKUP(A159,'2026-NAT-02'!B:B,'2026-NAT-02'!G:G,0,0)</f>
        <v>0</v>
      </c>
      <c r="AH159" s="341">
        <f>_xlfn.XLOOKUP(A159,'2026-NAT-02'!B:B,'2026-NAT-02'!H:H,0,0)</f>
        <v>0</v>
      </c>
      <c r="AI159" s="457">
        <f t="shared" si="29"/>
        <v>3</v>
      </c>
      <c r="AJ159" s="458">
        <f t="shared" si="30"/>
        <v>4.0200000000000005</v>
      </c>
    </row>
    <row r="160" spans="1:36" ht="15.6" hidden="1" x14ac:dyDescent="0.25">
      <c r="A160" s="297" t="str">
        <f>MASTERLIST!A161</f>
        <v>N0157</v>
      </c>
      <c r="B160" s="310" t="str">
        <f>MASTERLIST!B161</f>
        <v>Okahandja</v>
      </c>
      <c r="C160" s="310" t="str">
        <f>MASTERLIST!C161</f>
        <v>Gerrit</v>
      </c>
      <c r="D160" s="310" t="str">
        <f>MASTERLIST!D161</f>
        <v>Viljoen</v>
      </c>
      <c r="E160" s="311" t="str">
        <f>MASTERLIST!E161</f>
        <v>Men Grand Masters</v>
      </c>
      <c r="F160" s="361" t="str">
        <f>MASTERLIST!L161</f>
        <v>Nam</v>
      </c>
      <c r="G160" s="195"/>
      <c r="H160" s="200"/>
      <c r="I160" s="193"/>
      <c r="J160" s="202"/>
      <c r="K160" s="152">
        <f t="shared" si="31"/>
        <v>0</v>
      </c>
      <c r="L160" s="153">
        <f t="shared" si="32"/>
        <v>5</v>
      </c>
      <c r="M160" s="153">
        <f t="shared" si="33"/>
        <v>5</v>
      </c>
      <c r="N160" s="279">
        <f t="shared" si="34"/>
        <v>10.900000000000002</v>
      </c>
      <c r="O160" s="280">
        <f t="shared" si="35"/>
        <v>4.41</v>
      </c>
      <c r="P160" s="154">
        <f t="shared" si="36"/>
        <v>2.1800000000000006</v>
      </c>
      <c r="Q160" s="153">
        <f t="shared" si="37"/>
        <v>733</v>
      </c>
      <c r="R160" s="281">
        <f t="shared" si="38"/>
        <v>242.5</v>
      </c>
      <c r="S160" s="282">
        <v>0</v>
      </c>
      <c r="T160" s="283">
        <v>4</v>
      </c>
      <c r="U160" s="156">
        <v>7.1000000000000005</v>
      </c>
      <c r="V160" s="284">
        <v>261</v>
      </c>
      <c r="W160" s="285">
        <v>0</v>
      </c>
      <c r="X160" s="205">
        <v>1</v>
      </c>
      <c r="Y160" s="157">
        <v>1</v>
      </c>
      <c r="Z160" s="286">
        <v>176</v>
      </c>
      <c r="AA160" s="204">
        <v>0</v>
      </c>
      <c r="AB160" s="204">
        <v>0</v>
      </c>
      <c r="AC160" s="155">
        <v>2.8</v>
      </c>
      <c r="AD160" s="287">
        <v>296</v>
      </c>
      <c r="AE160" s="340">
        <f>_xlfn.XLOOKUP(A160,'2026-NAT-01'!B:B,'2026-NAT-01'!F:F,0,0)+_xlfn.XLOOKUP(A160,'2026-NAT-01'!B:B,'2026-NAT-01'!G:G,0,0)</f>
        <v>0</v>
      </c>
      <c r="AF160" s="341">
        <f>_xlfn.XLOOKUP(A160,'2026-NAT-01'!B:B,'2026-NAT-01'!H:H,0,0)</f>
        <v>0</v>
      </c>
      <c r="AG160" s="340">
        <f>_xlfn.XLOOKUP(A160,'2026-NAT-02'!B:B,'2026-NAT-02'!F:F,0,0)+_xlfn.XLOOKUP(A160,'2026-NAT-02'!B:B,'2026-NAT-02'!G:G,0,0)</f>
        <v>0</v>
      </c>
      <c r="AH160" s="341">
        <f>_xlfn.XLOOKUP(A160,'2026-NAT-02'!B:B,'2026-NAT-02'!H:H,0,0)</f>
        <v>0</v>
      </c>
      <c r="AI160" s="457">
        <f t="shared" si="29"/>
        <v>5</v>
      </c>
      <c r="AJ160" s="458">
        <f t="shared" si="30"/>
        <v>4.41</v>
      </c>
    </row>
    <row r="161" spans="1:36" ht="15.6" hidden="1" x14ac:dyDescent="0.25">
      <c r="A161" s="297" t="str">
        <f>MASTERLIST!A162</f>
        <v>N0158</v>
      </c>
      <c r="B161" s="310" t="str">
        <f>MASTERLIST!B162</f>
        <v>Otjiwarongo</v>
      </c>
      <c r="C161" s="310" t="str">
        <f>MASTERLIST!C162</f>
        <v>Stephan</v>
      </c>
      <c r="D161" s="310" t="str">
        <f>MASTERLIST!D162</f>
        <v>Swanepoel</v>
      </c>
      <c r="E161" s="311" t="str">
        <f>MASTERLIST!E162</f>
        <v>Men Veteran</v>
      </c>
      <c r="F161" s="361" t="str">
        <f>MASTERLIST!L162</f>
        <v>Nam</v>
      </c>
      <c r="G161" s="195"/>
      <c r="H161" s="200"/>
      <c r="I161" s="193"/>
      <c r="J161" s="202"/>
      <c r="K161" s="152">
        <f t="shared" si="31"/>
        <v>1</v>
      </c>
      <c r="L161" s="153">
        <f t="shared" si="32"/>
        <v>2</v>
      </c>
      <c r="M161" s="153">
        <f t="shared" si="33"/>
        <v>3</v>
      </c>
      <c r="N161" s="279">
        <f t="shared" si="34"/>
        <v>6.1999999999999993</v>
      </c>
      <c r="O161" s="280">
        <f t="shared" si="35"/>
        <v>2.2799999999999998</v>
      </c>
      <c r="P161" s="154">
        <f t="shared" si="36"/>
        <v>2.0666666666666664</v>
      </c>
      <c r="Q161" s="153">
        <f t="shared" si="37"/>
        <v>430</v>
      </c>
      <c r="R161" s="281">
        <f t="shared" si="38"/>
        <v>160.6</v>
      </c>
      <c r="S161" s="282">
        <v>1</v>
      </c>
      <c r="T161" s="283">
        <v>0</v>
      </c>
      <c r="U161" s="156">
        <v>2.1</v>
      </c>
      <c r="V161" s="284">
        <v>188</v>
      </c>
      <c r="W161" s="285">
        <v>0</v>
      </c>
      <c r="X161" s="205">
        <v>2</v>
      </c>
      <c r="Y161" s="157">
        <v>4.0999999999999996</v>
      </c>
      <c r="Z161" s="286">
        <v>182</v>
      </c>
      <c r="AA161" s="204">
        <v>0</v>
      </c>
      <c r="AB161" s="204">
        <v>0</v>
      </c>
      <c r="AC161" s="155">
        <v>0</v>
      </c>
      <c r="AD161" s="287">
        <v>60</v>
      </c>
      <c r="AE161" s="340">
        <f>_xlfn.XLOOKUP(A161,'2026-NAT-01'!B:B,'2026-NAT-01'!F:F,0,0)+_xlfn.XLOOKUP(A161,'2026-NAT-01'!B:B,'2026-NAT-01'!G:G,0,0)</f>
        <v>0</v>
      </c>
      <c r="AF161" s="341">
        <f>_xlfn.XLOOKUP(A161,'2026-NAT-01'!B:B,'2026-NAT-01'!H:H,0,0)</f>
        <v>0</v>
      </c>
      <c r="AG161" s="340">
        <f>_xlfn.XLOOKUP(A161,'2026-NAT-02'!B:B,'2026-NAT-02'!F:F,0,0)+_xlfn.XLOOKUP(A161,'2026-NAT-02'!B:B,'2026-NAT-02'!G:G,0,0)</f>
        <v>0</v>
      </c>
      <c r="AH161" s="341">
        <f>_xlfn.XLOOKUP(A161,'2026-NAT-02'!B:B,'2026-NAT-02'!H:H,0,0)</f>
        <v>0</v>
      </c>
      <c r="AI161" s="457">
        <f t="shared" si="29"/>
        <v>3</v>
      </c>
      <c r="AJ161" s="458">
        <f t="shared" si="30"/>
        <v>2.2799999999999998</v>
      </c>
    </row>
    <row r="162" spans="1:36" ht="15.6" hidden="1" x14ac:dyDescent="0.25">
      <c r="A162" s="297" t="str">
        <f>MASTERLIST!A163</f>
        <v>N0159</v>
      </c>
      <c r="B162" s="310" t="str">
        <f>MASTERLIST!B163</f>
        <v>xOkahandja</v>
      </c>
      <c r="C162" s="310" t="str">
        <f>MASTERLIST!C163</f>
        <v>Adri</v>
      </c>
      <c r="D162" s="310" t="str">
        <f>MASTERLIST!D163</f>
        <v>Cowley</v>
      </c>
      <c r="E162" s="311" t="str">
        <f>MASTERLIST!E163</f>
        <v>Men Veteran</v>
      </c>
      <c r="F162" s="361">
        <f>MASTERLIST!L163</f>
        <v>0</v>
      </c>
      <c r="G162" s="195"/>
      <c r="H162" s="200"/>
      <c r="I162" s="193"/>
      <c r="J162" s="202"/>
      <c r="K162" s="152">
        <f t="shared" si="31"/>
        <v>0</v>
      </c>
      <c r="L162" s="153">
        <f t="shared" si="32"/>
        <v>0</v>
      </c>
      <c r="M162" s="153">
        <f t="shared" si="33"/>
        <v>0</v>
      </c>
      <c r="N162" s="279">
        <f t="shared" si="34"/>
        <v>0</v>
      </c>
      <c r="O162" s="280">
        <f t="shared" si="35"/>
        <v>0</v>
      </c>
      <c r="P162" s="154" t="e">
        <f t="shared" si="36"/>
        <v>#DIV/0!</v>
      </c>
      <c r="Q162" s="153">
        <f t="shared" si="37"/>
        <v>0</v>
      </c>
      <c r="R162" s="281">
        <f t="shared" si="38"/>
        <v>0</v>
      </c>
      <c r="S162" s="282">
        <v>0</v>
      </c>
      <c r="T162" s="283">
        <v>0</v>
      </c>
      <c r="U162" s="156">
        <v>0</v>
      </c>
      <c r="V162" s="284">
        <v>0</v>
      </c>
      <c r="W162" s="285">
        <v>0</v>
      </c>
      <c r="X162" s="205">
        <v>0</v>
      </c>
      <c r="Y162" s="157">
        <v>0</v>
      </c>
      <c r="Z162" s="286">
        <v>0</v>
      </c>
      <c r="AA162" s="204">
        <v>0</v>
      </c>
      <c r="AB162" s="204">
        <v>0</v>
      </c>
      <c r="AC162" s="155">
        <v>0</v>
      </c>
      <c r="AD162" s="287">
        <v>0</v>
      </c>
      <c r="AE162" s="340">
        <f>_xlfn.XLOOKUP(A162,'2026-NAT-01'!B:B,'2026-NAT-01'!F:F,0,0)+_xlfn.XLOOKUP(A162,'2026-NAT-01'!B:B,'2026-NAT-01'!G:G,0,0)</f>
        <v>0</v>
      </c>
      <c r="AF162" s="341">
        <f>_xlfn.XLOOKUP(A162,'2026-NAT-01'!B:B,'2026-NAT-01'!H:H,0,0)</f>
        <v>0</v>
      </c>
      <c r="AG162" s="340">
        <f>_xlfn.XLOOKUP(A162,'2026-NAT-02'!B:B,'2026-NAT-02'!F:F,0,0)+_xlfn.XLOOKUP(A162,'2026-NAT-02'!B:B,'2026-NAT-02'!G:G,0,0)</f>
        <v>0</v>
      </c>
      <c r="AH162" s="341">
        <f>_xlfn.XLOOKUP(A162,'2026-NAT-02'!B:B,'2026-NAT-02'!H:H,0,0)</f>
        <v>0</v>
      </c>
      <c r="AI162" s="457">
        <f t="shared" si="29"/>
        <v>0</v>
      </c>
      <c r="AJ162" s="458">
        <f t="shared" si="30"/>
        <v>0</v>
      </c>
    </row>
    <row r="163" spans="1:36" ht="15.6" hidden="1" x14ac:dyDescent="0.25">
      <c r="A163" s="297" t="str">
        <f>MASTERLIST!A164</f>
        <v>N0160</v>
      </c>
      <c r="B163" s="310" t="str">
        <f>MASTERLIST!B164</f>
        <v>xPenguin</v>
      </c>
      <c r="C163" s="310" t="str">
        <f>MASTERLIST!C164</f>
        <v>Julia</v>
      </c>
      <c r="D163" s="310" t="str">
        <f>MASTERLIST!D164</f>
        <v>Hart</v>
      </c>
      <c r="E163" s="311" t="str">
        <f>MASTERLIST!E164</f>
        <v>Ladies Grand Masters</v>
      </c>
      <c r="F163" s="361" t="str">
        <f>MASTERLIST!L164</f>
        <v>Nam</v>
      </c>
      <c r="G163" s="195"/>
      <c r="H163" s="200"/>
      <c r="I163" s="193"/>
      <c r="J163" s="202"/>
      <c r="K163" s="152">
        <f t="shared" si="31"/>
        <v>0</v>
      </c>
      <c r="L163" s="153">
        <f t="shared" si="32"/>
        <v>0</v>
      </c>
      <c r="M163" s="153">
        <f t="shared" si="33"/>
        <v>0</v>
      </c>
      <c r="N163" s="279">
        <f t="shared" si="34"/>
        <v>0</v>
      </c>
      <c r="O163" s="280">
        <f t="shared" si="35"/>
        <v>0</v>
      </c>
      <c r="P163" s="154" t="e">
        <f t="shared" si="36"/>
        <v>#DIV/0!</v>
      </c>
      <c r="Q163" s="153">
        <f t="shared" si="37"/>
        <v>0</v>
      </c>
      <c r="R163" s="281">
        <f t="shared" si="38"/>
        <v>0</v>
      </c>
      <c r="S163" s="282">
        <v>0</v>
      </c>
      <c r="T163" s="283">
        <v>0</v>
      </c>
      <c r="U163" s="156">
        <v>0</v>
      </c>
      <c r="V163" s="284">
        <v>0</v>
      </c>
      <c r="W163" s="285">
        <v>0</v>
      </c>
      <c r="X163" s="205">
        <v>0</v>
      </c>
      <c r="Y163" s="157">
        <v>0</v>
      </c>
      <c r="Z163" s="286">
        <v>0</v>
      </c>
      <c r="AA163" s="204">
        <v>0</v>
      </c>
      <c r="AB163" s="204">
        <v>0</v>
      </c>
      <c r="AC163" s="155">
        <v>0</v>
      </c>
      <c r="AD163" s="287">
        <v>0</v>
      </c>
      <c r="AE163" s="340">
        <f>_xlfn.XLOOKUP(A163,'2026-NAT-01'!B:B,'2026-NAT-01'!F:F,0,0)+_xlfn.XLOOKUP(A163,'2026-NAT-01'!B:B,'2026-NAT-01'!G:G,0,0)</f>
        <v>0</v>
      </c>
      <c r="AF163" s="341">
        <f>_xlfn.XLOOKUP(A163,'2026-NAT-01'!B:B,'2026-NAT-01'!H:H,0,0)</f>
        <v>0</v>
      </c>
      <c r="AG163" s="340">
        <f>_xlfn.XLOOKUP(A163,'2026-NAT-02'!B:B,'2026-NAT-02'!F:F,0,0)+_xlfn.XLOOKUP(A163,'2026-NAT-02'!B:B,'2026-NAT-02'!G:G,0,0)</f>
        <v>0</v>
      </c>
      <c r="AH163" s="341">
        <f>_xlfn.XLOOKUP(A163,'2026-NAT-02'!B:B,'2026-NAT-02'!H:H,0,0)</f>
        <v>0</v>
      </c>
      <c r="AI163" s="457">
        <f t="shared" si="29"/>
        <v>0</v>
      </c>
      <c r="AJ163" s="458">
        <f t="shared" si="30"/>
        <v>0</v>
      </c>
    </row>
    <row r="164" spans="1:36" ht="15.45" hidden="1" customHeight="1" x14ac:dyDescent="0.25">
      <c r="A164" s="297" t="str">
        <f>MASTERLIST!A165</f>
        <v>N0161</v>
      </c>
      <c r="B164" s="310" t="str">
        <f>MASTERLIST!B165</f>
        <v>Steenbras</v>
      </c>
      <c r="C164" s="310" t="str">
        <f>MASTERLIST!C165</f>
        <v>Danny</v>
      </c>
      <c r="D164" s="310" t="str">
        <f>MASTERLIST!D165</f>
        <v>Villinger</v>
      </c>
      <c r="E164" s="311" t="str">
        <f>MASTERLIST!E165</f>
        <v>Men Senior</v>
      </c>
      <c r="F164" s="361" t="str">
        <f>MASTERLIST!L165</f>
        <v>Nam</v>
      </c>
      <c r="G164" s="195"/>
      <c r="H164" s="200"/>
      <c r="I164" s="193"/>
      <c r="J164" s="202"/>
      <c r="K164" s="152">
        <f t="shared" si="31"/>
        <v>0</v>
      </c>
      <c r="L164" s="153">
        <f t="shared" si="32"/>
        <v>0</v>
      </c>
      <c r="M164" s="153">
        <f t="shared" si="33"/>
        <v>0</v>
      </c>
      <c r="N164" s="279">
        <f t="shared" si="34"/>
        <v>0</v>
      </c>
      <c r="O164" s="280">
        <f t="shared" si="35"/>
        <v>0</v>
      </c>
      <c r="P164" s="154" t="e">
        <f t="shared" si="36"/>
        <v>#DIV/0!</v>
      </c>
      <c r="Q164" s="153">
        <f t="shared" si="37"/>
        <v>0</v>
      </c>
      <c r="R164" s="281">
        <f t="shared" si="38"/>
        <v>0</v>
      </c>
      <c r="S164" s="282">
        <v>0</v>
      </c>
      <c r="T164" s="283">
        <v>0</v>
      </c>
      <c r="U164" s="156">
        <v>0</v>
      </c>
      <c r="V164" s="284">
        <v>0</v>
      </c>
      <c r="W164" s="285">
        <v>0</v>
      </c>
      <c r="X164" s="205">
        <v>0</v>
      </c>
      <c r="Y164" s="157">
        <v>0</v>
      </c>
      <c r="Z164" s="286">
        <v>0</v>
      </c>
      <c r="AA164" s="204">
        <v>0</v>
      </c>
      <c r="AB164" s="204">
        <v>0</v>
      </c>
      <c r="AC164" s="155">
        <v>0</v>
      </c>
      <c r="AD164" s="287">
        <v>0</v>
      </c>
      <c r="AE164" s="340">
        <f>_xlfn.XLOOKUP(A164,'2026-NAT-01'!B:B,'2026-NAT-01'!F:F,0,0)+_xlfn.XLOOKUP(A164,'2026-NAT-01'!B:B,'2026-NAT-01'!G:G,0,0)</f>
        <v>0</v>
      </c>
      <c r="AF164" s="341">
        <f>_xlfn.XLOOKUP(A164,'2026-NAT-01'!B:B,'2026-NAT-01'!H:H,0,0)</f>
        <v>0</v>
      </c>
      <c r="AG164" s="340">
        <f>_xlfn.XLOOKUP(A164,'2026-NAT-02'!B:B,'2026-NAT-02'!F:F,0,0)+_xlfn.XLOOKUP(A164,'2026-NAT-02'!B:B,'2026-NAT-02'!G:G,0,0)</f>
        <v>0</v>
      </c>
      <c r="AH164" s="341">
        <f>_xlfn.XLOOKUP(A164,'2026-NAT-02'!B:B,'2026-NAT-02'!H:H,0,0)</f>
        <v>0</v>
      </c>
      <c r="AI164" s="457">
        <f t="shared" si="29"/>
        <v>0</v>
      </c>
      <c r="AJ164" s="458">
        <f t="shared" si="30"/>
        <v>0</v>
      </c>
    </row>
    <row r="165" spans="1:36" ht="15.6" hidden="1" x14ac:dyDescent="0.25">
      <c r="A165" s="297" t="str">
        <f>MASTERLIST!A166</f>
        <v>N0162</v>
      </c>
      <c r="B165" s="310" t="str">
        <f>MASTERLIST!B166</f>
        <v>Namib Park</v>
      </c>
      <c r="C165" s="310" t="str">
        <f>MASTERLIST!C166</f>
        <v>Coennie</v>
      </c>
      <c r="D165" s="310" t="str">
        <f>MASTERLIST!D166</f>
        <v>Steyn</v>
      </c>
      <c r="E165" s="311" t="str">
        <f>MASTERLIST!E166</f>
        <v>Men Grand Masters</v>
      </c>
      <c r="F165" s="361" t="str">
        <f>MASTERLIST!L166</f>
        <v>Nam</v>
      </c>
      <c r="G165" s="195"/>
      <c r="H165" s="200"/>
      <c r="I165" s="193"/>
      <c r="J165" s="202"/>
      <c r="K165" s="152">
        <f t="shared" si="31"/>
        <v>9</v>
      </c>
      <c r="L165" s="153">
        <f t="shared" si="32"/>
        <v>6</v>
      </c>
      <c r="M165" s="153">
        <f t="shared" si="33"/>
        <v>15</v>
      </c>
      <c r="N165" s="279">
        <f t="shared" si="34"/>
        <v>51.1</v>
      </c>
      <c r="O165" s="280">
        <f t="shared" si="35"/>
        <v>15.200000000000001</v>
      </c>
      <c r="P165" s="154">
        <f t="shared" si="36"/>
        <v>3.4066666666666667</v>
      </c>
      <c r="Q165" s="153">
        <f t="shared" si="37"/>
        <v>1849</v>
      </c>
      <c r="R165" s="281">
        <f t="shared" si="38"/>
        <v>540.5</v>
      </c>
      <c r="S165" s="282">
        <v>1</v>
      </c>
      <c r="T165" s="283">
        <v>1</v>
      </c>
      <c r="U165" s="156">
        <v>2.6</v>
      </c>
      <c r="V165" s="284">
        <v>398</v>
      </c>
      <c r="W165" s="285">
        <v>3</v>
      </c>
      <c r="X165" s="205">
        <v>4</v>
      </c>
      <c r="Y165" s="157">
        <v>42</v>
      </c>
      <c r="Z165" s="286">
        <v>513</v>
      </c>
      <c r="AA165" s="204">
        <v>5</v>
      </c>
      <c r="AB165" s="204">
        <v>1</v>
      </c>
      <c r="AC165" s="155">
        <v>6.5</v>
      </c>
      <c r="AD165" s="287">
        <v>938</v>
      </c>
      <c r="AE165" s="340">
        <f>_xlfn.XLOOKUP(A165,'2026-NAT-01'!B:B,'2026-NAT-01'!F:F,0,0)+_xlfn.XLOOKUP(A165,'2026-NAT-01'!B:B,'2026-NAT-01'!G:G,0,0)</f>
        <v>0</v>
      </c>
      <c r="AF165" s="341">
        <f>_xlfn.XLOOKUP(A165,'2026-NAT-01'!B:B,'2026-NAT-01'!H:H,0,0)</f>
        <v>0</v>
      </c>
      <c r="AG165" s="340">
        <f>_xlfn.XLOOKUP(A165,'2026-NAT-02'!B:B,'2026-NAT-02'!F:F,0,0)+_xlfn.XLOOKUP(A165,'2026-NAT-02'!B:B,'2026-NAT-02'!G:G,0,0)</f>
        <v>0</v>
      </c>
      <c r="AH165" s="341">
        <f>_xlfn.XLOOKUP(A165,'2026-NAT-02'!B:B,'2026-NAT-02'!H:H,0,0)</f>
        <v>0</v>
      </c>
      <c r="AI165" s="457">
        <f t="shared" si="29"/>
        <v>15</v>
      </c>
      <c r="AJ165" s="458">
        <f t="shared" si="30"/>
        <v>15.200000000000001</v>
      </c>
    </row>
    <row r="166" spans="1:36" ht="15.6" hidden="1" x14ac:dyDescent="0.25">
      <c r="A166" s="297" t="str">
        <f>MASTERLIST!A167</f>
        <v>N0163</v>
      </c>
      <c r="B166" s="310" t="str">
        <f>MASTERLIST!B167</f>
        <v>xOtjiwarongo</v>
      </c>
      <c r="C166" s="310" t="str">
        <f>MASTERLIST!C167</f>
        <v>Christo</v>
      </c>
      <c r="D166" s="310" t="str">
        <f>MASTERLIST!D167</f>
        <v xml:space="preserve">Strauss </v>
      </c>
      <c r="E166" s="311" t="str">
        <f>MASTERLIST!E167</f>
        <v>Men Master</v>
      </c>
      <c r="F166" s="361" t="str">
        <f>MASTERLIST!L167</f>
        <v>Nam</v>
      </c>
      <c r="G166" s="195"/>
      <c r="H166" s="200"/>
      <c r="I166" s="193"/>
      <c r="J166" s="202"/>
      <c r="K166" s="152">
        <f t="shared" si="31"/>
        <v>0</v>
      </c>
      <c r="L166" s="153">
        <f t="shared" si="32"/>
        <v>0</v>
      </c>
      <c r="M166" s="153">
        <f t="shared" si="33"/>
        <v>0</v>
      </c>
      <c r="N166" s="279">
        <f t="shared" si="34"/>
        <v>0</v>
      </c>
      <c r="O166" s="280">
        <f t="shared" si="35"/>
        <v>0</v>
      </c>
      <c r="P166" s="154" t="e">
        <f t="shared" si="36"/>
        <v>#DIV/0!</v>
      </c>
      <c r="Q166" s="153">
        <f t="shared" si="37"/>
        <v>0</v>
      </c>
      <c r="R166" s="281">
        <f t="shared" si="38"/>
        <v>0</v>
      </c>
      <c r="S166" s="282">
        <v>0</v>
      </c>
      <c r="T166" s="283">
        <v>0</v>
      </c>
      <c r="U166" s="156">
        <v>0</v>
      </c>
      <c r="V166" s="284">
        <v>0</v>
      </c>
      <c r="W166" s="285">
        <v>0</v>
      </c>
      <c r="X166" s="205">
        <v>0</v>
      </c>
      <c r="Y166" s="157">
        <v>0</v>
      </c>
      <c r="Z166" s="286">
        <v>0</v>
      </c>
      <c r="AA166" s="204">
        <v>0</v>
      </c>
      <c r="AB166" s="204">
        <v>0</v>
      </c>
      <c r="AC166" s="155">
        <v>0</v>
      </c>
      <c r="AD166" s="287">
        <v>0</v>
      </c>
      <c r="AE166" s="340">
        <f>_xlfn.XLOOKUP(A166,'2026-NAT-01'!B:B,'2026-NAT-01'!F:F,0,0)+_xlfn.XLOOKUP(A166,'2026-NAT-01'!B:B,'2026-NAT-01'!G:G,0,0)</f>
        <v>0</v>
      </c>
      <c r="AF166" s="341">
        <f>_xlfn.XLOOKUP(A166,'2026-NAT-01'!B:B,'2026-NAT-01'!H:H,0,0)</f>
        <v>0</v>
      </c>
      <c r="AG166" s="340">
        <f>_xlfn.XLOOKUP(A166,'2026-NAT-02'!B:B,'2026-NAT-02'!F:F,0,0)+_xlfn.XLOOKUP(A166,'2026-NAT-02'!B:B,'2026-NAT-02'!G:G,0,0)</f>
        <v>0</v>
      </c>
      <c r="AH166" s="341">
        <f>_xlfn.XLOOKUP(A166,'2026-NAT-02'!B:B,'2026-NAT-02'!H:H,0,0)</f>
        <v>0</v>
      </c>
      <c r="AI166" s="457">
        <f t="shared" si="29"/>
        <v>0</v>
      </c>
      <c r="AJ166" s="458">
        <f t="shared" si="30"/>
        <v>0</v>
      </c>
    </row>
    <row r="167" spans="1:36" ht="15.6" hidden="1" x14ac:dyDescent="0.25">
      <c r="A167" s="297" t="str">
        <f>MASTERLIST!A168</f>
        <v>N0164</v>
      </c>
      <c r="B167" s="310" t="str">
        <f>MASTERLIST!B168</f>
        <v>Seagull Angling Club</v>
      </c>
      <c r="C167" s="310" t="str">
        <f>MASTERLIST!C168</f>
        <v>Jakes</v>
      </c>
      <c r="D167" s="310" t="str">
        <f>MASTERLIST!D168</f>
        <v>Van Der Merwe</v>
      </c>
      <c r="E167" s="311" t="str">
        <f>MASTERLIST!E168</f>
        <v>Men Senior</v>
      </c>
      <c r="F167" s="361" t="str">
        <f>MASTERLIST!L168</f>
        <v>Nam</v>
      </c>
      <c r="G167" s="195"/>
      <c r="H167" s="200"/>
      <c r="I167" s="193"/>
      <c r="J167" s="202"/>
      <c r="K167" s="152">
        <f t="shared" si="31"/>
        <v>0</v>
      </c>
      <c r="L167" s="153">
        <f t="shared" si="32"/>
        <v>4</v>
      </c>
      <c r="M167" s="153">
        <f t="shared" si="33"/>
        <v>4</v>
      </c>
      <c r="N167" s="279">
        <f t="shared" si="34"/>
        <v>48.2</v>
      </c>
      <c r="O167" s="280">
        <f t="shared" si="35"/>
        <v>19.380000000000003</v>
      </c>
      <c r="P167" s="154">
        <f t="shared" si="36"/>
        <v>12.05</v>
      </c>
      <c r="Q167" s="153">
        <f t="shared" si="37"/>
        <v>693</v>
      </c>
      <c r="R167" s="281">
        <f t="shared" si="38"/>
        <v>265.10000000000002</v>
      </c>
      <c r="S167" s="282">
        <v>0</v>
      </c>
      <c r="T167" s="283">
        <v>3</v>
      </c>
      <c r="U167" s="156">
        <v>24.6</v>
      </c>
      <c r="V167" s="284">
        <v>326</v>
      </c>
      <c r="W167" s="285">
        <v>0</v>
      </c>
      <c r="X167" s="205">
        <v>1</v>
      </c>
      <c r="Y167" s="157">
        <v>23.6</v>
      </c>
      <c r="Z167" s="286">
        <v>287</v>
      </c>
      <c r="AA167" s="204">
        <v>0</v>
      </c>
      <c r="AB167" s="204">
        <v>0</v>
      </c>
      <c r="AC167" s="155">
        <v>0</v>
      </c>
      <c r="AD167" s="287">
        <v>80</v>
      </c>
      <c r="AE167" s="340">
        <f>_xlfn.XLOOKUP(A167,'2026-NAT-01'!B:B,'2026-NAT-01'!F:F,0,0)+_xlfn.XLOOKUP(A167,'2026-NAT-01'!B:B,'2026-NAT-01'!G:G,0,0)</f>
        <v>0</v>
      </c>
      <c r="AF167" s="341">
        <f>_xlfn.XLOOKUP(A167,'2026-NAT-01'!B:B,'2026-NAT-01'!H:H,0,0)</f>
        <v>0</v>
      </c>
      <c r="AG167" s="340">
        <f>_xlfn.XLOOKUP(A167,'2026-NAT-02'!B:B,'2026-NAT-02'!F:F,0,0)+_xlfn.XLOOKUP(A167,'2026-NAT-02'!B:B,'2026-NAT-02'!G:G,0,0)</f>
        <v>0</v>
      </c>
      <c r="AH167" s="341">
        <f>_xlfn.XLOOKUP(A167,'2026-NAT-02'!B:B,'2026-NAT-02'!H:H,0,0)</f>
        <v>0</v>
      </c>
      <c r="AI167" s="457">
        <f t="shared" si="29"/>
        <v>4</v>
      </c>
      <c r="AJ167" s="458">
        <f t="shared" si="30"/>
        <v>19.380000000000003</v>
      </c>
    </row>
    <row r="168" spans="1:36" ht="15.45" hidden="1" customHeight="1" x14ac:dyDescent="0.25">
      <c r="A168" s="297" t="str">
        <f>MASTERLIST!A169</f>
        <v>N0165</v>
      </c>
      <c r="B168" s="310" t="str">
        <f>MASTERLIST!B169</f>
        <v>Benguella</v>
      </c>
      <c r="C168" s="310" t="str">
        <f>MASTERLIST!C169</f>
        <v>John</v>
      </c>
      <c r="D168" s="310" t="str">
        <f>MASTERLIST!D169</f>
        <v>Moody</v>
      </c>
      <c r="E168" s="311" t="str">
        <f>MASTERLIST!E169</f>
        <v>Men Veteran</v>
      </c>
      <c r="F168" s="361" t="str">
        <f>MASTERLIST!L169</f>
        <v>Nam</v>
      </c>
      <c r="G168" s="195"/>
      <c r="H168" s="200"/>
      <c r="I168" s="193"/>
      <c r="J168" s="202"/>
      <c r="K168" s="152">
        <f t="shared" si="31"/>
        <v>7</v>
      </c>
      <c r="L168" s="153">
        <f t="shared" si="32"/>
        <v>1</v>
      </c>
      <c r="M168" s="153">
        <f t="shared" si="33"/>
        <v>8</v>
      </c>
      <c r="N168" s="279">
        <f t="shared" si="34"/>
        <v>16.3</v>
      </c>
      <c r="O168" s="280">
        <f t="shared" si="35"/>
        <v>4.5500000000000007</v>
      </c>
      <c r="P168" s="154">
        <f t="shared" si="36"/>
        <v>2.0375000000000001</v>
      </c>
      <c r="Q168" s="153">
        <f t="shared" si="37"/>
        <v>1172</v>
      </c>
      <c r="R168" s="281">
        <f t="shared" si="38"/>
        <v>332</v>
      </c>
      <c r="S168" s="282">
        <v>1</v>
      </c>
      <c r="T168" s="283">
        <v>0</v>
      </c>
      <c r="U168" s="156">
        <v>1.1000000000000001</v>
      </c>
      <c r="V168" s="284">
        <v>176</v>
      </c>
      <c r="W168" s="285">
        <v>0</v>
      </c>
      <c r="X168" s="205">
        <v>1</v>
      </c>
      <c r="Y168" s="157">
        <v>9.6000000000000014</v>
      </c>
      <c r="Z168" s="286">
        <v>448</v>
      </c>
      <c r="AA168" s="204">
        <v>6</v>
      </c>
      <c r="AB168" s="204">
        <v>0</v>
      </c>
      <c r="AC168" s="155">
        <v>5.6</v>
      </c>
      <c r="AD168" s="287">
        <v>548</v>
      </c>
      <c r="AE168" s="340">
        <f>_xlfn.XLOOKUP(A168,'2026-NAT-01'!B:B,'2026-NAT-01'!F:F,0,0)+_xlfn.XLOOKUP(A168,'2026-NAT-01'!B:B,'2026-NAT-01'!G:G,0,0)</f>
        <v>0</v>
      </c>
      <c r="AF168" s="341">
        <f>_xlfn.XLOOKUP(A168,'2026-NAT-01'!B:B,'2026-NAT-01'!H:H,0,0)</f>
        <v>0</v>
      </c>
      <c r="AG168" s="340">
        <f>_xlfn.XLOOKUP(A168,'2026-NAT-02'!B:B,'2026-NAT-02'!F:F,0,0)+_xlfn.XLOOKUP(A168,'2026-NAT-02'!B:B,'2026-NAT-02'!G:G,0,0)</f>
        <v>0</v>
      </c>
      <c r="AH168" s="341">
        <f>_xlfn.XLOOKUP(A168,'2026-NAT-02'!B:B,'2026-NAT-02'!H:H,0,0)</f>
        <v>0</v>
      </c>
      <c r="AI168" s="457">
        <f t="shared" si="29"/>
        <v>8</v>
      </c>
      <c r="AJ168" s="458">
        <f t="shared" si="30"/>
        <v>4.5500000000000007</v>
      </c>
    </row>
    <row r="169" spans="1:36" ht="15.6" hidden="1" x14ac:dyDescent="0.25">
      <c r="A169" s="297" t="str">
        <f>MASTERLIST!A170</f>
        <v>N0166</v>
      </c>
      <c r="B169" s="310" t="str">
        <f>MASTERLIST!B170</f>
        <v>xPenguin</v>
      </c>
      <c r="C169" s="310" t="str">
        <f>MASTERLIST!C170</f>
        <v>Angelo</v>
      </c>
      <c r="D169" s="310" t="str">
        <f>MASTERLIST!D170</f>
        <v>Garces</v>
      </c>
      <c r="E169" s="311" t="str">
        <f>MASTERLIST!E170</f>
        <v>Men Master</v>
      </c>
      <c r="F169" s="361" t="str">
        <f>MASTERLIST!L170</f>
        <v>Nam</v>
      </c>
      <c r="G169" s="195"/>
      <c r="H169" s="200"/>
      <c r="I169" s="193"/>
      <c r="J169" s="202"/>
      <c r="K169" s="152">
        <f t="shared" si="31"/>
        <v>0</v>
      </c>
      <c r="L169" s="153">
        <f t="shared" si="32"/>
        <v>0</v>
      </c>
      <c r="M169" s="153">
        <f t="shared" si="33"/>
        <v>0</v>
      </c>
      <c r="N169" s="279">
        <f t="shared" si="34"/>
        <v>0</v>
      </c>
      <c r="O169" s="280">
        <f t="shared" si="35"/>
        <v>0</v>
      </c>
      <c r="P169" s="154" t="e">
        <f t="shared" si="36"/>
        <v>#DIV/0!</v>
      </c>
      <c r="Q169" s="153">
        <f t="shared" si="37"/>
        <v>0</v>
      </c>
      <c r="R169" s="281">
        <f t="shared" si="38"/>
        <v>0</v>
      </c>
      <c r="S169" s="282">
        <v>0</v>
      </c>
      <c r="T169" s="283">
        <v>0</v>
      </c>
      <c r="U169" s="156">
        <v>0</v>
      </c>
      <c r="V169" s="284">
        <v>0</v>
      </c>
      <c r="W169" s="285">
        <v>0</v>
      </c>
      <c r="X169" s="205">
        <v>0</v>
      </c>
      <c r="Y169" s="157">
        <v>0</v>
      </c>
      <c r="Z169" s="286">
        <v>0</v>
      </c>
      <c r="AA169" s="204">
        <v>0</v>
      </c>
      <c r="AB169" s="204">
        <v>0</v>
      </c>
      <c r="AC169" s="155">
        <v>0</v>
      </c>
      <c r="AD169" s="287">
        <v>0</v>
      </c>
      <c r="AE169" s="340">
        <f>_xlfn.XLOOKUP(A169,'2026-NAT-01'!B:B,'2026-NAT-01'!F:F,0,0)+_xlfn.XLOOKUP(A169,'2026-NAT-01'!B:B,'2026-NAT-01'!G:G,0,0)</f>
        <v>0</v>
      </c>
      <c r="AF169" s="341">
        <f>_xlfn.XLOOKUP(A169,'2026-NAT-01'!B:B,'2026-NAT-01'!H:H,0,0)</f>
        <v>0</v>
      </c>
      <c r="AG169" s="340">
        <f>_xlfn.XLOOKUP(A169,'2026-NAT-02'!B:B,'2026-NAT-02'!F:F,0,0)+_xlfn.XLOOKUP(A169,'2026-NAT-02'!B:B,'2026-NAT-02'!G:G,0,0)</f>
        <v>0</v>
      </c>
      <c r="AH169" s="341">
        <f>_xlfn.XLOOKUP(A169,'2026-NAT-02'!B:B,'2026-NAT-02'!H:H,0,0)</f>
        <v>0</v>
      </c>
      <c r="AI169" s="457">
        <f t="shared" si="29"/>
        <v>0</v>
      </c>
      <c r="AJ169" s="458">
        <f t="shared" si="30"/>
        <v>0</v>
      </c>
    </row>
    <row r="170" spans="1:36" ht="15.6" hidden="1" x14ac:dyDescent="0.25">
      <c r="A170" s="297" t="str">
        <f>MASTERLIST!A171</f>
        <v>N0167</v>
      </c>
      <c r="B170" s="310" t="str">
        <f>MASTERLIST!B171</f>
        <v>Namib Park</v>
      </c>
      <c r="C170" s="310" t="str">
        <f>MASTERLIST!C171</f>
        <v>Mekayla</v>
      </c>
      <c r="D170" s="310" t="str">
        <f>MASTERLIST!D171</f>
        <v>Nell</v>
      </c>
      <c r="E170" s="311" t="str">
        <f>MASTERLIST!E171</f>
        <v>Ladies Senior</v>
      </c>
      <c r="F170" s="361" t="str">
        <f>MASTERLIST!L171</f>
        <v>SA</v>
      </c>
      <c r="G170" s="195"/>
      <c r="H170" s="200"/>
      <c r="I170" s="193"/>
      <c r="J170" s="202"/>
      <c r="K170" s="152">
        <f t="shared" si="31"/>
        <v>3</v>
      </c>
      <c r="L170" s="153">
        <f t="shared" si="32"/>
        <v>7</v>
      </c>
      <c r="M170" s="153">
        <f t="shared" si="33"/>
        <v>10</v>
      </c>
      <c r="N170" s="279">
        <f t="shared" si="34"/>
        <v>27.799999999999997</v>
      </c>
      <c r="O170" s="280">
        <f t="shared" si="35"/>
        <v>10.719999999999999</v>
      </c>
      <c r="P170" s="154">
        <f t="shared" si="36"/>
        <v>2.78</v>
      </c>
      <c r="Q170" s="153">
        <f t="shared" si="37"/>
        <v>1547</v>
      </c>
      <c r="R170" s="281">
        <f t="shared" si="38"/>
        <v>627.5</v>
      </c>
      <c r="S170" s="282">
        <v>1</v>
      </c>
      <c r="T170" s="283">
        <v>4</v>
      </c>
      <c r="U170" s="156">
        <v>11.899999999999999</v>
      </c>
      <c r="V170" s="284">
        <v>817</v>
      </c>
      <c r="W170" s="285">
        <v>2</v>
      </c>
      <c r="X170" s="205">
        <v>3</v>
      </c>
      <c r="Y170" s="157">
        <v>15.9</v>
      </c>
      <c r="Z170" s="286">
        <v>730</v>
      </c>
      <c r="AA170" s="204">
        <v>0</v>
      </c>
      <c r="AB170" s="204">
        <v>0</v>
      </c>
      <c r="AC170" s="155">
        <v>0</v>
      </c>
      <c r="AD170" s="287">
        <v>0</v>
      </c>
      <c r="AE170" s="340">
        <f>_xlfn.XLOOKUP(A170,'2026-NAT-01'!B:B,'2026-NAT-01'!F:F,0,0)+_xlfn.XLOOKUP(A170,'2026-NAT-01'!B:B,'2026-NAT-01'!G:G,0,0)</f>
        <v>0</v>
      </c>
      <c r="AF170" s="341">
        <f>_xlfn.XLOOKUP(A170,'2026-NAT-01'!B:B,'2026-NAT-01'!H:H,0,0)</f>
        <v>0</v>
      </c>
      <c r="AG170" s="340">
        <f>_xlfn.XLOOKUP(A170,'2026-NAT-02'!B:B,'2026-NAT-02'!F:F,0,0)+_xlfn.XLOOKUP(A170,'2026-NAT-02'!B:B,'2026-NAT-02'!G:G,0,0)</f>
        <v>0</v>
      </c>
      <c r="AH170" s="341">
        <f>_xlfn.XLOOKUP(A170,'2026-NAT-02'!B:B,'2026-NAT-02'!H:H,0,0)</f>
        <v>0</v>
      </c>
      <c r="AI170" s="457">
        <f t="shared" si="29"/>
        <v>10</v>
      </c>
      <c r="AJ170" s="458">
        <f t="shared" si="30"/>
        <v>10.719999999999999</v>
      </c>
    </row>
    <row r="171" spans="1:36" ht="15.6" hidden="1" x14ac:dyDescent="0.25">
      <c r="A171" s="297" t="str">
        <f>MASTERLIST!A172</f>
        <v>N0168</v>
      </c>
      <c r="B171" s="310" t="str">
        <f>MASTERLIST!B172</f>
        <v>xOtjiwarongo</v>
      </c>
      <c r="C171" s="310" t="str">
        <f>MASTERLIST!C172</f>
        <v>Dederick Du Rant</v>
      </c>
      <c r="D171" s="310" t="str">
        <f>MASTERLIST!D172</f>
        <v>Louw</v>
      </c>
      <c r="E171" s="311" t="str">
        <f>MASTERLIST!E172</f>
        <v>Men Veteran</v>
      </c>
      <c r="F171" s="361" t="str">
        <f>MASTERLIST!L172</f>
        <v>Nam</v>
      </c>
      <c r="G171" s="195"/>
      <c r="H171" s="200"/>
      <c r="I171" s="193"/>
      <c r="J171" s="202"/>
      <c r="K171" s="152">
        <f t="shared" si="31"/>
        <v>0</v>
      </c>
      <c r="L171" s="153">
        <f t="shared" si="32"/>
        <v>0</v>
      </c>
      <c r="M171" s="153">
        <f t="shared" si="33"/>
        <v>0</v>
      </c>
      <c r="N171" s="279">
        <f t="shared" si="34"/>
        <v>0</v>
      </c>
      <c r="O171" s="280">
        <f t="shared" si="35"/>
        <v>0</v>
      </c>
      <c r="P171" s="154" t="e">
        <f t="shared" si="36"/>
        <v>#DIV/0!</v>
      </c>
      <c r="Q171" s="153">
        <f t="shared" si="37"/>
        <v>0</v>
      </c>
      <c r="R171" s="281">
        <f t="shared" si="38"/>
        <v>0</v>
      </c>
      <c r="S171" s="282">
        <v>0</v>
      </c>
      <c r="T171" s="283">
        <v>0</v>
      </c>
      <c r="U171" s="156">
        <v>0</v>
      </c>
      <c r="V171" s="284">
        <v>0</v>
      </c>
      <c r="W171" s="285">
        <v>0</v>
      </c>
      <c r="X171" s="205">
        <v>0</v>
      </c>
      <c r="Y171" s="157">
        <v>0</v>
      </c>
      <c r="Z171" s="286">
        <v>0</v>
      </c>
      <c r="AA171" s="204">
        <v>0</v>
      </c>
      <c r="AB171" s="204">
        <v>0</v>
      </c>
      <c r="AC171" s="155">
        <v>0</v>
      </c>
      <c r="AD171" s="287">
        <v>0</v>
      </c>
      <c r="AE171" s="340">
        <f>_xlfn.XLOOKUP(A171,'2026-NAT-01'!B:B,'2026-NAT-01'!F:F,0,0)+_xlfn.XLOOKUP(A171,'2026-NAT-01'!B:B,'2026-NAT-01'!G:G,0,0)</f>
        <v>0</v>
      </c>
      <c r="AF171" s="341">
        <f>_xlfn.XLOOKUP(A171,'2026-NAT-01'!B:B,'2026-NAT-01'!H:H,0,0)</f>
        <v>0</v>
      </c>
      <c r="AG171" s="340">
        <f>_xlfn.XLOOKUP(A171,'2026-NAT-02'!B:B,'2026-NAT-02'!F:F,0,0)+_xlfn.XLOOKUP(A171,'2026-NAT-02'!B:B,'2026-NAT-02'!G:G,0,0)</f>
        <v>0</v>
      </c>
      <c r="AH171" s="341">
        <f>_xlfn.XLOOKUP(A171,'2026-NAT-02'!B:B,'2026-NAT-02'!H:H,0,0)</f>
        <v>0</v>
      </c>
      <c r="AI171" s="457">
        <f t="shared" si="29"/>
        <v>0</v>
      </c>
      <c r="AJ171" s="458">
        <f t="shared" si="30"/>
        <v>0</v>
      </c>
    </row>
    <row r="172" spans="1:36" ht="15.6" hidden="1" x14ac:dyDescent="0.25">
      <c r="A172" s="297" t="str">
        <f>MASTERLIST!A173</f>
        <v>N0169</v>
      </c>
      <c r="B172" s="310" t="str">
        <f>MASTERLIST!B173</f>
        <v>Walvis Bay</v>
      </c>
      <c r="C172" s="310" t="str">
        <f>MASTERLIST!C173</f>
        <v>Morne</v>
      </c>
      <c r="D172" s="310" t="str">
        <f>MASTERLIST!D173</f>
        <v>Janse v Rensburg</v>
      </c>
      <c r="E172" s="311" t="str">
        <f>MASTERLIST!E173</f>
        <v>Men Master</v>
      </c>
      <c r="F172" s="361" t="str">
        <f>MASTERLIST!L173</f>
        <v>Nam</v>
      </c>
      <c r="G172" s="195"/>
      <c r="H172" s="200"/>
      <c r="I172" s="193"/>
      <c r="J172" s="202"/>
      <c r="K172" s="152">
        <f t="shared" si="31"/>
        <v>3</v>
      </c>
      <c r="L172" s="153">
        <f t="shared" si="32"/>
        <v>0</v>
      </c>
      <c r="M172" s="153">
        <f t="shared" si="33"/>
        <v>3</v>
      </c>
      <c r="N172" s="279">
        <f t="shared" si="34"/>
        <v>1.7000000000000002</v>
      </c>
      <c r="O172" s="280">
        <f t="shared" si="35"/>
        <v>0.42000000000000004</v>
      </c>
      <c r="P172" s="154">
        <f t="shared" si="36"/>
        <v>0.56666666666666676</v>
      </c>
      <c r="Q172" s="153">
        <f t="shared" si="37"/>
        <v>525</v>
      </c>
      <c r="R172" s="281">
        <f t="shared" si="38"/>
        <v>152.4</v>
      </c>
      <c r="S172" s="282">
        <v>0</v>
      </c>
      <c r="T172" s="283">
        <v>0</v>
      </c>
      <c r="U172" s="156">
        <v>0</v>
      </c>
      <c r="V172" s="284">
        <v>80</v>
      </c>
      <c r="W172" s="285">
        <v>2</v>
      </c>
      <c r="X172" s="205">
        <v>0</v>
      </c>
      <c r="Y172" s="157">
        <v>0.8</v>
      </c>
      <c r="Z172" s="286">
        <v>234</v>
      </c>
      <c r="AA172" s="204">
        <v>1</v>
      </c>
      <c r="AB172" s="204">
        <v>0</v>
      </c>
      <c r="AC172" s="155">
        <v>0.9</v>
      </c>
      <c r="AD172" s="287">
        <v>211</v>
      </c>
      <c r="AE172" s="340">
        <f>_xlfn.XLOOKUP(A172,'2026-NAT-01'!B:B,'2026-NAT-01'!F:F,0,0)+_xlfn.XLOOKUP(A172,'2026-NAT-01'!B:B,'2026-NAT-01'!G:G,0,0)</f>
        <v>0</v>
      </c>
      <c r="AF172" s="341">
        <f>_xlfn.XLOOKUP(A172,'2026-NAT-01'!B:B,'2026-NAT-01'!H:H,0,0)</f>
        <v>0</v>
      </c>
      <c r="AG172" s="340">
        <f>_xlfn.XLOOKUP(A172,'2026-NAT-02'!B:B,'2026-NAT-02'!F:F,0,0)+_xlfn.XLOOKUP(A172,'2026-NAT-02'!B:B,'2026-NAT-02'!G:G,0,0)</f>
        <v>0</v>
      </c>
      <c r="AH172" s="341">
        <f>_xlfn.XLOOKUP(A172,'2026-NAT-02'!B:B,'2026-NAT-02'!H:H,0,0)</f>
        <v>0</v>
      </c>
      <c r="AI172" s="457">
        <f t="shared" si="29"/>
        <v>3</v>
      </c>
      <c r="AJ172" s="458">
        <f t="shared" si="30"/>
        <v>0.42000000000000004</v>
      </c>
    </row>
    <row r="173" spans="1:36" ht="15.6" hidden="1" x14ac:dyDescent="0.25">
      <c r="A173" s="297" t="str">
        <f>MASTERLIST!A174</f>
        <v>N0170</v>
      </c>
      <c r="B173" s="310" t="str">
        <f>MASTERLIST!B174</f>
        <v>xPenguin</v>
      </c>
      <c r="C173" s="310" t="str">
        <f>MASTERLIST!C174</f>
        <v>David</v>
      </c>
      <c r="D173" s="310" t="str">
        <f>MASTERLIST!D174</f>
        <v>Laws</v>
      </c>
      <c r="E173" s="311" t="str">
        <f>MASTERLIST!E174</f>
        <v>Men Master</v>
      </c>
      <c r="F173" s="361" t="str">
        <f>MASTERLIST!L174</f>
        <v>Nam</v>
      </c>
      <c r="G173" s="195"/>
      <c r="H173" s="200"/>
      <c r="I173" s="193"/>
      <c r="J173" s="202"/>
      <c r="K173" s="152">
        <f t="shared" si="31"/>
        <v>0</v>
      </c>
      <c r="L173" s="153">
        <f t="shared" si="32"/>
        <v>0</v>
      </c>
      <c r="M173" s="153">
        <f t="shared" si="33"/>
        <v>0</v>
      </c>
      <c r="N173" s="279">
        <f t="shared" si="34"/>
        <v>0</v>
      </c>
      <c r="O173" s="280">
        <f t="shared" si="35"/>
        <v>0</v>
      </c>
      <c r="P173" s="154" t="e">
        <f t="shared" si="36"/>
        <v>#DIV/0!</v>
      </c>
      <c r="Q173" s="153">
        <f t="shared" si="37"/>
        <v>0</v>
      </c>
      <c r="R173" s="281">
        <f t="shared" si="38"/>
        <v>0</v>
      </c>
      <c r="S173" s="282">
        <v>0</v>
      </c>
      <c r="T173" s="283">
        <v>0</v>
      </c>
      <c r="U173" s="156">
        <v>0</v>
      </c>
      <c r="V173" s="284">
        <v>0</v>
      </c>
      <c r="W173" s="285">
        <v>0</v>
      </c>
      <c r="X173" s="205">
        <v>0</v>
      </c>
      <c r="Y173" s="157">
        <v>0</v>
      </c>
      <c r="Z173" s="286">
        <v>0</v>
      </c>
      <c r="AA173" s="204">
        <v>0</v>
      </c>
      <c r="AB173" s="204">
        <v>0</v>
      </c>
      <c r="AC173" s="155">
        <v>0</v>
      </c>
      <c r="AD173" s="287">
        <v>0</v>
      </c>
      <c r="AE173" s="340">
        <f>_xlfn.XLOOKUP(A173,'2026-NAT-01'!B:B,'2026-NAT-01'!F:F,0,0)+_xlfn.XLOOKUP(A173,'2026-NAT-01'!B:B,'2026-NAT-01'!G:G,0,0)</f>
        <v>0</v>
      </c>
      <c r="AF173" s="341">
        <f>_xlfn.XLOOKUP(A173,'2026-NAT-01'!B:B,'2026-NAT-01'!H:H,0,0)</f>
        <v>0</v>
      </c>
      <c r="AG173" s="340">
        <f>_xlfn.XLOOKUP(A173,'2026-NAT-02'!B:B,'2026-NAT-02'!F:F,0,0)+_xlfn.XLOOKUP(A173,'2026-NAT-02'!B:B,'2026-NAT-02'!G:G,0,0)</f>
        <v>0</v>
      </c>
      <c r="AH173" s="341">
        <f>_xlfn.XLOOKUP(A173,'2026-NAT-02'!B:B,'2026-NAT-02'!H:H,0,0)</f>
        <v>0</v>
      </c>
      <c r="AI173" s="457">
        <f t="shared" si="29"/>
        <v>0</v>
      </c>
      <c r="AJ173" s="458">
        <f t="shared" si="30"/>
        <v>0</v>
      </c>
    </row>
    <row r="174" spans="1:36" ht="15.6" hidden="1" x14ac:dyDescent="0.25">
      <c r="A174" s="297" t="str">
        <f>MASTERLIST!A175</f>
        <v>N0171</v>
      </c>
      <c r="B174" s="310" t="str">
        <f>MASTERLIST!B175</f>
        <v>Penguin</v>
      </c>
      <c r="C174" s="310" t="str">
        <f>MASTERLIST!C175</f>
        <v>Corne</v>
      </c>
      <c r="D174" s="310" t="str">
        <f>MASTERLIST!D175</f>
        <v>Van Niekerk</v>
      </c>
      <c r="E174" s="311" t="str">
        <f>MASTERLIST!E175</f>
        <v>Men Senior</v>
      </c>
      <c r="F174" s="361" t="str">
        <f>MASTERLIST!L175</f>
        <v>Nam</v>
      </c>
      <c r="G174" s="195"/>
      <c r="H174" s="200"/>
      <c r="I174" s="193"/>
      <c r="J174" s="202"/>
      <c r="K174" s="152">
        <f t="shared" si="31"/>
        <v>0</v>
      </c>
      <c r="L174" s="153">
        <f t="shared" si="32"/>
        <v>4</v>
      </c>
      <c r="M174" s="153">
        <f t="shared" si="33"/>
        <v>4</v>
      </c>
      <c r="N174" s="279">
        <f t="shared" si="34"/>
        <v>6.1</v>
      </c>
      <c r="O174" s="280">
        <f t="shared" si="35"/>
        <v>1.7299999999999998</v>
      </c>
      <c r="P174" s="154">
        <f t="shared" si="36"/>
        <v>1.5249999999999999</v>
      </c>
      <c r="Q174" s="153">
        <f t="shared" si="37"/>
        <v>508</v>
      </c>
      <c r="R174" s="281">
        <f t="shared" si="38"/>
        <v>130.80000000000001</v>
      </c>
      <c r="S174" s="282">
        <v>0</v>
      </c>
      <c r="T174" s="283">
        <v>0</v>
      </c>
      <c r="U174" s="156">
        <v>0</v>
      </c>
      <c r="V174" s="284">
        <v>20</v>
      </c>
      <c r="W174" s="285">
        <v>0</v>
      </c>
      <c r="X174" s="205">
        <v>3</v>
      </c>
      <c r="Y174" s="157">
        <v>5.0999999999999996</v>
      </c>
      <c r="Z174" s="286">
        <v>232</v>
      </c>
      <c r="AA174" s="204">
        <v>0</v>
      </c>
      <c r="AB174" s="204">
        <v>1</v>
      </c>
      <c r="AC174" s="155">
        <v>1</v>
      </c>
      <c r="AD174" s="287">
        <v>256</v>
      </c>
      <c r="AE174" s="340">
        <f>_xlfn.XLOOKUP(A174,'2026-NAT-01'!B:B,'2026-NAT-01'!F:F,0,0)+_xlfn.XLOOKUP(A174,'2026-NAT-01'!B:B,'2026-NAT-01'!G:G,0,0)</f>
        <v>0</v>
      </c>
      <c r="AF174" s="341">
        <f>_xlfn.XLOOKUP(A174,'2026-NAT-01'!B:B,'2026-NAT-01'!H:H,0,0)</f>
        <v>0</v>
      </c>
      <c r="AG174" s="340">
        <f>_xlfn.XLOOKUP(A174,'2026-NAT-02'!B:B,'2026-NAT-02'!F:F,0,0)+_xlfn.XLOOKUP(A174,'2026-NAT-02'!B:B,'2026-NAT-02'!G:G,0,0)</f>
        <v>0</v>
      </c>
      <c r="AH174" s="341">
        <f>_xlfn.XLOOKUP(A174,'2026-NAT-02'!B:B,'2026-NAT-02'!H:H,0,0)</f>
        <v>0</v>
      </c>
      <c r="AI174" s="457">
        <f t="shared" si="29"/>
        <v>4</v>
      </c>
      <c r="AJ174" s="458">
        <f t="shared" si="30"/>
        <v>1.7299999999999998</v>
      </c>
    </row>
    <row r="175" spans="1:36" ht="15.6" hidden="1" x14ac:dyDescent="0.25">
      <c r="A175" s="297" t="str">
        <f>MASTERLIST!A176</f>
        <v>N0172</v>
      </c>
      <c r="B175" s="310" t="str">
        <f>MASTERLIST!B176</f>
        <v>xBenguella</v>
      </c>
      <c r="C175" s="310" t="str">
        <f>MASTERLIST!C176</f>
        <v>PJ</v>
      </c>
      <c r="D175" s="310" t="str">
        <f>MASTERLIST!D176</f>
        <v>van Wyk</v>
      </c>
      <c r="E175" s="311" t="str">
        <f>MASTERLIST!E176</f>
        <v>Men Senior</v>
      </c>
      <c r="F175" s="361" t="str">
        <f>MASTERLIST!L176</f>
        <v>Nam</v>
      </c>
      <c r="G175" s="195"/>
      <c r="H175" s="200"/>
      <c r="I175" s="193"/>
      <c r="J175" s="202"/>
      <c r="K175" s="152">
        <f t="shared" si="31"/>
        <v>0</v>
      </c>
      <c r="L175" s="153">
        <f t="shared" si="32"/>
        <v>0</v>
      </c>
      <c r="M175" s="153">
        <f t="shared" si="33"/>
        <v>0</v>
      </c>
      <c r="N175" s="279">
        <f t="shared" si="34"/>
        <v>0</v>
      </c>
      <c r="O175" s="280">
        <f t="shared" si="35"/>
        <v>0</v>
      </c>
      <c r="P175" s="154" t="e">
        <f t="shared" si="36"/>
        <v>#DIV/0!</v>
      </c>
      <c r="Q175" s="153">
        <f t="shared" si="37"/>
        <v>20</v>
      </c>
      <c r="R175" s="281">
        <f t="shared" si="38"/>
        <v>4</v>
      </c>
      <c r="S175" s="282">
        <v>0</v>
      </c>
      <c r="T175" s="283">
        <v>0</v>
      </c>
      <c r="U175" s="156">
        <v>0</v>
      </c>
      <c r="V175" s="284">
        <v>0</v>
      </c>
      <c r="W175" s="285">
        <v>0</v>
      </c>
      <c r="X175" s="205">
        <v>0</v>
      </c>
      <c r="Y175" s="157">
        <v>0</v>
      </c>
      <c r="Z175" s="286">
        <v>0</v>
      </c>
      <c r="AA175" s="204">
        <v>0</v>
      </c>
      <c r="AB175" s="204">
        <v>0</v>
      </c>
      <c r="AC175" s="155">
        <v>0</v>
      </c>
      <c r="AD175" s="287">
        <v>20</v>
      </c>
      <c r="AE175" s="340">
        <f>_xlfn.XLOOKUP(A175,'2026-NAT-01'!B:B,'2026-NAT-01'!F:F,0,0)+_xlfn.XLOOKUP(A175,'2026-NAT-01'!B:B,'2026-NAT-01'!G:G,0,0)</f>
        <v>0</v>
      </c>
      <c r="AF175" s="341">
        <f>_xlfn.XLOOKUP(A175,'2026-NAT-01'!B:B,'2026-NAT-01'!H:H,0,0)</f>
        <v>0</v>
      </c>
      <c r="AG175" s="340">
        <f>_xlfn.XLOOKUP(A175,'2026-NAT-02'!B:B,'2026-NAT-02'!F:F,0,0)+_xlfn.XLOOKUP(A175,'2026-NAT-02'!B:B,'2026-NAT-02'!G:G,0,0)</f>
        <v>0</v>
      </c>
      <c r="AH175" s="341">
        <f>_xlfn.XLOOKUP(A175,'2026-NAT-02'!B:B,'2026-NAT-02'!H:H,0,0)</f>
        <v>0</v>
      </c>
      <c r="AI175" s="457">
        <f t="shared" si="29"/>
        <v>0</v>
      </c>
      <c r="AJ175" s="458">
        <f t="shared" si="30"/>
        <v>0</v>
      </c>
    </row>
    <row r="176" spans="1:36" s="407" customFormat="1" ht="15.6" hidden="1" x14ac:dyDescent="0.25">
      <c r="A176" s="401" t="str">
        <f>MASTERLIST!A177</f>
        <v>N0173</v>
      </c>
      <c r="B176" s="402" t="str">
        <f>MASTERLIST!B177</f>
        <v>Henties Bay</v>
      </c>
      <c r="C176" s="402" t="str">
        <f>MASTERLIST!C177</f>
        <v>Karel</v>
      </c>
      <c r="D176" s="402" t="str">
        <f>MASTERLIST!D177</f>
        <v>Agenbag</v>
      </c>
      <c r="E176" s="403" t="str">
        <f>MASTERLIST!E177</f>
        <v>Men Senior</v>
      </c>
      <c r="F176" s="426" t="str">
        <f>MASTERLIST!L177</f>
        <v>Nam</v>
      </c>
      <c r="G176" s="427"/>
      <c r="H176" s="404"/>
      <c r="I176" s="405" t="s">
        <v>2176</v>
      </c>
      <c r="J176" s="406"/>
      <c r="K176" s="408">
        <f t="shared" si="31"/>
        <v>1</v>
      </c>
      <c r="L176" s="409">
        <f t="shared" si="32"/>
        <v>1</v>
      </c>
      <c r="M176" s="409">
        <f t="shared" si="33"/>
        <v>2</v>
      </c>
      <c r="N176" s="410">
        <f t="shared" si="34"/>
        <v>2.5</v>
      </c>
      <c r="O176" s="411">
        <f t="shared" si="35"/>
        <v>0.95</v>
      </c>
      <c r="P176" s="410">
        <f t="shared" si="36"/>
        <v>1.25</v>
      </c>
      <c r="Q176" s="409">
        <f t="shared" si="37"/>
        <v>456</v>
      </c>
      <c r="R176" s="412">
        <f t="shared" si="38"/>
        <v>147.5</v>
      </c>
      <c r="S176" s="413">
        <v>1</v>
      </c>
      <c r="T176" s="414">
        <v>0</v>
      </c>
      <c r="U176" s="415">
        <v>1.5</v>
      </c>
      <c r="V176" s="416">
        <v>181</v>
      </c>
      <c r="W176" s="417">
        <v>0</v>
      </c>
      <c r="X176" s="418">
        <v>0</v>
      </c>
      <c r="Y176" s="419">
        <v>0</v>
      </c>
      <c r="Z176" s="420">
        <v>20</v>
      </c>
      <c r="AA176" s="421">
        <v>0</v>
      </c>
      <c r="AB176" s="421">
        <v>1</v>
      </c>
      <c r="AC176" s="422">
        <v>1</v>
      </c>
      <c r="AD176" s="423">
        <v>255</v>
      </c>
      <c r="AE176" s="424">
        <f>_xlfn.XLOOKUP(A176,'2026-NAT-01'!B:B,'2026-NAT-01'!F:F,0,0)+_xlfn.XLOOKUP(A176,'2026-NAT-01'!B:B,'2026-NAT-01'!G:G,0,0)</f>
        <v>0</v>
      </c>
      <c r="AF176" s="425">
        <f>_xlfn.XLOOKUP(A176,'2026-NAT-01'!B:B,'2026-NAT-01'!H:H,0,0)</f>
        <v>0</v>
      </c>
      <c r="AG176" s="424">
        <f>_xlfn.XLOOKUP(A176,'2026-NAT-02'!B:B,'2026-NAT-02'!F:F,0,0)+_xlfn.XLOOKUP(A176,'2026-NAT-02'!B:B,'2026-NAT-02'!G:G,0,0)</f>
        <v>0</v>
      </c>
      <c r="AH176" s="425">
        <f>_xlfn.XLOOKUP(A176,'2026-NAT-02'!B:B,'2026-NAT-02'!H:H,0,0)</f>
        <v>0</v>
      </c>
      <c r="AI176" s="424">
        <f t="shared" si="29"/>
        <v>2</v>
      </c>
      <c r="AJ176" s="425">
        <f t="shared" si="30"/>
        <v>0.95</v>
      </c>
    </row>
    <row r="177" spans="1:36" ht="15.6" hidden="1" x14ac:dyDescent="0.25">
      <c r="A177" s="297" t="str">
        <f>MASTERLIST!A178</f>
        <v>N0174</v>
      </c>
      <c r="B177" s="310" t="str">
        <f>MASTERLIST!B178</f>
        <v>Otjiwarongo</v>
      </c>
      <c r="C177" s="310" t="str">
        <f>MASTERLIST!C178</f>
        <v>Dirk</v>
      </c>
      <c r="D177" s="310" t="str">
        <f>MASTERLIST!D178</f>
        <v>Coetzee</v>
      </c>
      <c r="E177" s="311" t="str">
        <f>MASTERLIST!E178</f>
        <v>Men Master</v>
      </c>
      <c r="F177" s="361" t="str">
        <f>MASTERLIST!L178</f>
        <v>Nam</v>
      </c>
      <c r="G177" s="195"/>
      <c r="H177" s="200"/>
      <c r="I177" s="193"/>
      <c r="J177" s="202"/>
      <c r="K177" s="152">
        <f t="shared" si="31"/>
        <v>0</v>
      </c>
      <c r="L177" s="153">
        <f t="shared" si="32"/>
        <v>0</v>
      </c>
      <c r="M177" s="153">
        <f t="shared" si="33"/>
        <v>0</v>
      </c>
      <c r="N177" s="279">
        <f t="shared" si="34"/>
        <v>0</v>
      </c>
      <c r="O177" s="280">
        <f t="shared" si="35"/>
        <v>0</v>
      </c>
      <c r="P177" s="154" t="e">
        <f t="shared" si="36"/>
        <v>#DIV/0!</v>
      </c>
      <c r="Q177" s="153">
        <f t="shared" si="37"/>
        <v>40</v>
      </c>
      <c r="R177" s="281">
        <f t="shared" si="38"/>
        <v>8</v>
      </c>
      <c r="S177" s="282">
        <v>0</v>
      </c>
      <c r="T177" s="283">
        <v>0</v>
      </c>
      <c r="U177" s="156">
        <v>0</v>
      </c>
      <c r="V177" s="284">
        <v>0</v>
      </c>
      <c r="W177" s="285">
        <v>0</v>
      </c>
      <c r="X177" s="205">
        <v>0</v>
      </c>
      <c r="Y177" s="157">
        <v>0</v>
      </c>
      <c r="Z177" s="286">
        <v>0</v>
      </c>
      <c r="AA177" s="204">
        <v>0</v>
      </c>
      <c r="AB177" s="204">
        <v>0</v>
      </c>
      <c r="AC177" s="155">
        <v>0</v>
      </c>
      <c r="AD177" s="287">
        <v>40</v>
      </c>
      <c r="AE177" s="340">
        <f>_xlfn.XLOOKUP(A177,'2026-NAT-01'!B:B,'2026-NAT-01'!F:F,0,0)+_xlfn.XLOOKUP(A177,'2026-NAT-01'!B:B,'2026-NAT-01'!G:G,0,0)</f>
        <v>0</v>
      </c>
      <c r="AF177" s="341">
        <f>_xlfn.XLOOKUP(A177,'2026-NAT-01'!B:B,'2026-NAT-01'!H:H,0,0)</f>
        <v>0</v>
      </c>
      <c r="AG177" s="340">
        <f>_xlfn.XLOOKUP(A177,'2026-NAT-02'!B:B,'2026-NAT-02'!F:F,0,0)+_xlfn.XLOOKUP(A177,'2026-NAT-02'!B:B,'2026-NAT-02'!G:G,0,0)</f>
        <v>0</v>
      </c>
      <c r="AH177" s="341">
        <f>_xlfn.XLOOKUP(A177,'2026-NAT-02'!B:B,'2026-NAT-02'!H:H,0,0)</f>
        <v>0</v>
      </c>
      <c r="AI177" s="457">
        <f t="shared" si="29"/>
        <v>0</v>
      </c>
      <c r="AJ177" s="458">
        <f t="shared" si="30"/>
        <v>0</v>
      </c>
    </row>
    <row r="178" spans="1:36" ht="15.6" hidden="1" x14ac:dyDescent="0.25">
      <c r="A178" s="297" t="str">
        <f>MASTERLIST!A179</f>
        <v>N0175</v>
      </c>
      <c r="B178" s="310" t="str">
        <f>MASTERLIST!B179</f>
        <v>xOtjiwarongo</v>
      </c>
      <c r="C178" s="310" t="str">
        <f>MASTERLIST!C179</f>
        <v>Dederick Du Rant ( Jnr )</v>
      </c>
      <c r="D178" s="310" t="str">
        <f>MASTERLIST!D179</f>
        <v>Louw</v>
      </c>
      <c r="E178" s="311" t="str">
        <f>MASTERLIST!E179</f>
        <v>Men U/21</v>
      </c>
      <c r="F178" s="361" t="str">
        <f>MASTERLIST!L179</f>
        <v>Nam</v>
      </c>
      <c r="G178" s="195"/>
      <c r="H178" s="200"/>
      <c r="I178" s="193"/>
      <c r="J178" s="202"/>
      <c r="K178" s="152">
        <f t="shared" si="31"/>
        <v>0</v>
      </c>
      <c r="L178" s="153">
        <f t="shared" si="32"/>
        <v>0</v>
      </c>
      <c r="M178" s="153">
        <f t="shared" si="33"/>
        <v>0</v>
      </c>
      <c r="N178" s="279">
        <f t="shared" si="34"/>
        <v>0</v>
      </c>
      <c r="O178" s="280">
        <f t="shared" si="35"/>
        <v>0</v>
      </c>
      <c r="P178" s="154" t="e">
        <f t="shared" si="36"/>
        <v>#DIV/0!</v>
      </c>
      <c r="Q178" s="153">
        <f t="shared" si="37"/>
        <v>0</v>
      </c>
      <c r="R178" s="281">
        <f t="shared" si="38"/>
        <v>0</v>
      </c>
      <c r="S178" s="282">
        <v>0</v>
      </c>
      <c r="T178" s="283">
        <v>0</v>
      </c>
      <c r="U178" s="156">
        <v>0</v>
      </c>
      <c r="V178" s="284">
        <v>0</v>
      </c>
      <c r="W178" s="285">
        <v>0</v>
      </c>
      <c r="X178" s="205">
        <v>0</v>
      </c>
      <c r="Y178" s="157">
        <v>0</v>
      </c>
      <c r="Z178" s="286">
        <v>0</v>
      </c>
      <c r="AA178" s="204">
        <v>0</v>
      </c>
      <c r="AB178" s="204">
        <v>0</v>
      </c>
      <c r="AC178" s="155">
        <v>0</v>
      </c>
      <c r="AD178" s="287">
        <v>0</v>
      </c>
      <c r="AE178" s="340">
        <f>_xlfn.XLOOKUP(A178,'2026-NAT-01'!B:B,'2026-NAT-01'!F:F,0,0)+_xlfn.XLOOKUP(A178,'2026-NAT-01'!B:B,'2026-NAT-01'!G:G,0,0)</f>
        <v>0</v>
      </c>
      <c r="AF178" s="341">
        <f>_xlfn.XLOOKUP(A178,'2026-NAT-01'!B:B,'2026-NAT-01'!H:H,0,0)</f>
        <v>0</v>
      </c>
      <c r="AG178" s="340">
        <f>_xlfn.XLOOKUP(A178,'2026-NAT-02'!B:B,'2026-NAT-02'!F:F,0,0)+_xlfn.XLOOKUP(A178,'2026-NAT-02'!B:B,'2026-NAT-02'!G:G,0,0)</f>
        <v>0</v>
      </c>
      <c r="AH178" s="341">
        <f>_xlfn.XLOOKUP(A178,'2026-NAT-02'!B:B,'2026-NAT-02'!H:H,0,0)</f>
        <v>0</v>
      </c>
      <c r="AI178" s="457">
        <f t="shared" si="29"/>
        <v>0</v>
      </c>
      <c r="AJ178" s="458">
        <f t="shared" si="30"/>
        <v>0</v>
      </c>
    </row>
    <row r="179" spans="1:36" ht="15.6" hidden="1" x14ac:dyDescent="0.25">
      <c r="A179" s="297" t="str">
        <f>MASTERLIST!A180</f>
        <v>N0176</v>
      </c>
      <c r="B179" s="310" t="str">
        <f>MASTERLIST!B180</f>
        <v>xAtlantic Angling Club</v>
      </c>
      <c r="C179" s="310" t="str">
        <f>MASTERLIST!C180</f>
        <v>Kobus</v>
      </c>
      <c r="D179" s="310" t="str">
        <f>MASTERLIST!D180</f>
        <v>Van Schalkwyk</v>
      </c>
      <c r="E179" s="311" t="str">
        <f>MASTERLIST!E180</f>
        <v>Men Master</v>
      </c>
      <c r="F179" s="361" t="str">
        <f>MASTERLIST!L180</f>
        <v>Nam</v>
      </c>
      <c r="G179" s="195"/>
      <c r="H179" s="200"/>
      <c r="I179" s="193"/>
      <c r="J179" s="202"/>
      <c r="K179" s="152">
        <f t="shared" si="31"/>
        <v>0</v>
      </c>
      <c r="L179" s="153">
        <f t="shared" si="32"/>
        <v>0</v>
      </c>
      <c r="M179" s="153">
        <f t="shared" si="33"/>
        <v>0</v>
      </c>
      <c r="N179" s="279">
        <f t="shared" si="34"/>
        <v>0</v>
      </c>
      <c r="O179" s="280">
        <f t="shared" si="35"/>
        <v>0</v>
      </c>
      <c r="P179" s="154" t="e">
        <f t="shared" si="36"/>
        <v>#DIV/0!</v>
      </c>
      <c r="Q179" s="153">
        <f t="shared" si="37"/>
        <v>0</v>
      </c>
      <c r="R179" s="281">
        <f t="shared" si="38"/>
        <v>0</v>
      </c>
      <c r="S179" s="282">
        <v>0</v>
      </c>
      <c r="T179" s="283">
        <v>0</v>
      </c>
      <c r="U179" s="156">
        <v>0</v>
      </c>
      <c r="V179" s="284">
        <v>0</v>
      </c>
      <c r="W179" s="285">
        <v>0</v>
      </c>
      <c r="X179" s="205">
        <v>0</v>
      </c>
      <c r="Y179" s="157">
        <v>0</v>
      </c>
      <c r="Z179" s="286">
        <v>0</v>
      </c>
      <c r="AA179" s="204">
        <v>0</v>
      </c>
      <c r="AB179" s="204">
        <v>0</v>
      </c>
      <c r="AC179" s="155">
        <v>0</v>
      </c>
      <c r="AD179" s="287">
        <v>0</v>
      </c>
      <c r="AE179" s="340">
        <f>_xlfn.XLOOKUP(A179,'2026-NAT-01'!B:B,'2026-NAT-01'!F:F,0,0)+_xlfn.XLOOKUP(A179,'2026-NAT-01'!B:B,'2026-NAT-01'!G:G,0,0)</f>
        <v>0</v>
      </c>
      <c r="AF179" s="341">
        <f>_xlfn.XLOOKUP(A179,'2026-NAT-01'!B:B,'2026-NAT-01'!H:H,0,0)</f>
        <v>0</v>
      </c>
      <c r="AG179" s="340">
        <f>_xlfn.XLOOKUP(A179,'2026-NAT-02'!B:B,'2026-NAT-02'!F:F,0,0)+_xlfn.XLOOKUP(A179,'2026-NAT-02'!B:B,'2026-NAT-02'!G:G,0,0)</f>
        <v>0</v>
      </c>
      <c r="AH179" s="341">
        <f>_xlfn.XLOOKUP(A179,'2026-NAT-02'!B:B,'2026-NAT-02'!H:H,0,0)</f>
        <v>0</v>
      </c>
      <c r="AI179" s="457">
        <f t="shared" si="29"/>
        <v>0</v>
      </c>
      <c r="AJ179" s="458">
        <f t="shared" si="30"/>
        <v>0</v>
      </c>
    </row>
    <row r="180" spans="1:36" ht="15.6" hidden="1" x14ac:dyDescent="0.25">
      <c r="A180" s="297" t="str">
        <f>MASTERLIST!A181</f>
        <v>N0177</v>
      </c>
      <c r="B180" s="310" t="str">
        <f>MASTERLIST!B181</f>
        <v>Penguin</v>
      </c>
      <c r="C180" s="310" t="str">
        <f>MASTERLIST!C181</f>
        <v>Corne</v>
      </c>
      <c r="D180" s="310" t="str">
        <f>MASTERLIST!D181</f>
        <v>Burger</v>
      </c>
      <c r="E180" s="311" t="str">
        <f>MASTERLIST!E181</f>
        <v>Men Senior</v>
      </c>
      <c r="F180" s="361" t="str">
        <f>MASTERLIST!L181</f>
        <v>Nam</v>
      </c>
      <c r="G180" s="195"/>
      <c r="H180" s="200"/>
      <c r="I180" s="193"/>
      <c r="J180" s="202"/>
      <c r="K180" s="152">
        <f t="shared" si="31"/>
        <v>0</v>
      </c>
      <c r="L180" s="153">
        <f t="shared" si="32"/>
        <v>1</v>
      </c>
      <c r="M180" s="153">
        <f t="shared" si="33"/>
        <v>1</v>
      </c>
      <c r="N180" s="279">
        <f t="shared" si="34"/>
        <v>14.1</v>
      </c>
      <c r="O180" s="280">
        <f t="shared" si="35"/>
        <v>4.2299999999999995</v>
      </c>
      <c r="P180" s="154">
        <f t="shared" si="36"/>
        <v>14.1</v>
      </c>
      <c r="Q180" s="153">
        <f t="shared" si="37"/>
        <v>242</v>
      </c>
      <c r="R180" s="281">
        <f t="shared" si="38"/>
        <v>72.599999999999994</v>
      </c>
      <c r="S180" s="282">
        <v>0</v>
      </c>
      <c r="T180" s="283">
        <v>0</v>
      </c>
      <c r="U180" s="156">
        <v>0</v>
      </c>
      <c r="V180" s="284">
        <v>0</v>
      </c>
      <c r="W180" s="285">
        <v>0</v>
      </c>
      <c r="X180" s="205">
        <v>1</v>
      </c>
      <c r="Y180" s="157">
        <v>14.1</v>
      </c>
      <c r="Z180" s="286">
        <v>242</v>
      </c>
      <c r="AA180" s="204">
        <v>0</v>
      </c>
      <c r="AB180" s="204">
        <v>0</v>
      </c>
      <c r="AC180" s="155">
        <v>0</v>
      </c>
      <c r="AD180" s="287">
        <v>0</v>
      </c>
      <c r="AE180" s="340">
        <f>_xlfn.XLOOKUP(A180,'2026-NAT-01'!B:B,'2026-NAT-01'!F:F,0,0)+_xlfn.XLOOKUP(A180,'2026-NAT-01'!B:B,'2026-NAT-01'!G:G,0,0)</f>
        <v>0</v>
      </c>
      <c r="AF180" s="341">
        <f>_xlfn.XLOOKUP(A180,'2026-NAT-01'!B:B,'2026-NAT-01'!H:H,0,0)</f>
        <v>0</v>
      </c>
      <c r="AG180" s="340">
        <f>_xlfn.XLOOKUP(A180,'2026-NAT-02'!B:B,'2026-NAT-02'!F:F,0,0)+_xlfn.XLOOKUP(A180,'2026-NAT-02'!B:B,'2026-NAT-02'!G:G,0,0)</f>
        <v>0</v>
      </c>
      <c r="AH180" s="341">
        <f>_xlfn.XLOOKUP(A180,'2026-NAT-02'!B:B,'2026-NAT-02'!H:H,0,0)</f>
        <v>0</v>
      </c>
      <c r="AI180" s="457">
        <f t="shared" si="29"/>
        <v>1</v>
      </c>
      <c r="AJ180" s="458">
        <f t="shared" si="30"/>
        <v>4.2299999999999995</v>
      </c>
    </row>
    <row r="181" spans="1:36" ht="15.45" customHeight="1" x14ac:dyDescent="0.25">
      <c r="A181" s="344" t="str">
        <f>MASTERLIST!A883</f>
        <v>N0879</v>
      </c>
      <c r="B181" s="68" t="str">
        <f>MASTERLIST!B883</f>
        <v>Orca Angling Club</v>
      </c>
      <c r="C181" s="68" t="str">
        <f>MASTERLIST!C883</f>
        <v>Morne</v>
      </c>
      <c r="D181" s="68" t="str">
        <f>MASTERLIST!D883</f>
        <v>Riekert</v>
      </c>
      <c r="E181" s="345" t="str">
        <f>MASTERLIST!E883</f>
        <v>Men Senior</v>
      </c>
      <c r="F181" s="362" t="str">
        <f>MASTERLIST!L883</f>
        <v>Nam</v>
      </c>
      <c r="G181" s="195"/>
      <c r="H181" s="200" t="s">
        <v>2176</v>
      </c>
      <c r="I181" s="193"/>
      <c r="J181" s="202"/>
      <c r="K181" s="152">
        <f t="shared" si="31"/>
        <v>0</v>
      </c>
      <c r="L181" s="153">
        <f t="shared" si="32"/>
        <v>20</v>
      </c>
      <c r="M181" s="153">
        <f t="shared" si="33"/>
        <v>20</v>
      </c>
      <c r="N181" s="154">
        <f t="shared" si="34"/>
        <v>262.29999999999995</v>
      </c>
      <c r="O181" s="429">
        <f t="shared" si="35"/>
        <v>108.27</v>
      </c>
      <c r="P181" s="154">
        <f t="shared" si="36"/>
        <v>13.114999999999998</v>
      </c>
      <c r="Q181" s="153">
        <f t="shared" si="37"/>
        <v>1701</v>
      </c>
      <c r="R181" s="281">
        <f t="shared" si="38"/>
        <v>601.69999999999993</v>
      </c>
      <c r="S181" s="282">
        <v>0</v>
      </c>
      <c r="T181" s="283">
        <v>11</v>
      </c>
      <c r="U181" s="156">
        <v>158.1</v>
      </c>
      <c r="V181" s="284">
        <v>618</v>
      </c>
      <c r="W181" s="285">
        <v>0</v>
      </c>
      <c r="X181" s="205">
        <v>8</v>
      </c>
      <c r="Y181" s="157">
        <v>83.8</v>
      </c>
      <c r="Z181" s="286">
        <v>761</v>
      </c>
      <c r="AA181" s="204">
        <v>0</v>
      </c>
      <c r="AB181" s="204">
        <v>1</v>
      </c>
      <c r="AC181" s="155">
        <v>20.399999999999999</v>
      </c>
      <c r="AD181" s="287">
        <v>322</v>
      </c>
      <c r="AE181" s="340">
        <f>_xlfn.XLOOKUP(A181,'2026-NAT-01'!B:B,'2026-NAT-01'!F:F,0,0)+_xlfn.XLOOKUP(A181,'2026-NAT-01'!B:B,'2026-NAT-01'!G:G,0,0)</f>
        <v>0</v>
      </c>
      <c r="AF181" s="341">
        <f>_xlfn.XLOOKUP(A181,'2026-NAT-01'!B:B,'2026-NAT-01'!H:H,0,0)</f>
        <v>0</v>
      </c>
      <c r="AG181" s="340">
        <f>_xlfn.XLOOKUP(A181,'2026-NAT-02'!B:B,'2026-NAT-02'!F:F,0,0)+_xlfn.XLOOKUP(A181,'2026-NAT-02'!B:B,'2026-NAT-02'!G:G,0,0)</f>
        <v>0</v>
      </c>
      <c r="AH181" s="341">
        <f>_xlfn.XLOOKUP(A181,'2026-NAT-02'!B:B,'2026-NAT-02'!H:H,0,0)</f>
        <v>0</v>
      </c>
      <c r="AI181" s="340">
        <f t="shared" si="29"/>
        <v>20</v>
      </c>
      <c r="AJ181" s="341">
        <f t="shared" si="30"/>
        <v>108.27</v>
      </c>
    </row>
    <row r="182" spans="1:36" ht="15.6" hidden="1" x14ac:dyDescent="0.25">
      <c r="A182" s="297" t="str">
        <f>MASTERLIST!A183</f>
        <v>N0179</v>
      </c>
      <c r="B182" s="310" t="str">
        <f>MASTERLIST!B183</f>
        <v>Seagull Angling Club</v>
      </c>
      <c r="C182" s="310" t="str">
        <f>MASTERLIST!C183</f>
        <v>Andre</v>
      </c>
      <c r="D182" s="310" t="str">
        <f>MASTERLIST!D183</f>
        <v>Strydom</v>
      </c>
      <c r="E182" s="311" t="str">
        <f>MASTERLIST!E183</f>
        <v>Men Senior</v>
      </c>
      <c r="F182" s="361" t="str">
        <f>MASTERLIST!L183</f>
        <v>Nam</v>
      </c>
      <c r="G182" s="195"/>
      <c r="H182" s="200"/>
      <c r="I182" s="193"/>
      <c r="J182" s="202"/>
      <c r="K182" s="152">
        <f t="shared" si="31"/>
        <v>1</v>
      </c>
      <c r="L182" s="153">
        <f t="shared" si="32"/>
        <v>7</v>
      </c>
      <c r="M182" s="153">
        <f t="shared" si="33"/>
        <v>8</v>
      </c>
      <c r="N182" s="279">
        <f t="shared" si="34"/>
        <v>69.199999999999989</v>
      </c>
      <c r="O182" s="280">
        <f t="shared" si="35"/>
        <v>20.2</v>
      </c>
      <c r="P182" s="154">
        <f t="shared" si="36"/>
        <v>8.6499999999999986</v>
      </c>
      <c r="Q182" s="153">
        <f t="shared" si="37"/>
        <v>1167</v>
      </c>
      <c r="R182" s="281">
        <f t="shared" si="38"/>
        <v>328.8</v>
      </c>
      <c r="S182" s="282">
        <v>0</v>
      </c>
      <c r="T182" s="283">
        <v>3</v>
      </c>
      <c r="U182" s="156">
        <v>21.2</v>
      </c>
      <c r="V182" s="284">
        <v>298</v>
      </c>
      <c r="W182" s="285">
        <v>0</v>
      </c>
      <c r="X182" s="205">
        <v>0</v>
      </c>
      <c r="Y182" s="157">
        <v>0</v>
      </c>
      <c r="Z182" s="286">
        <v>60</v>
      </c>
      <c r="AA182" s="204">
        <v>1</v>
      </c>
      <c r="AB182" s="204">
        <v>4</v>
      </c>
      <c r="AC182" s="155">
        <v>47.999999999999993</v>
      </c>
      <c r="AD182" s="287">
        <v>809</v>
      </c>
      <c r="AE182" s="340">
        <f>_xlfn.XLOOKUP(A182,'2026-NAT-01'!B:B,'2026-NAT-01'!F:F,0,0)+_xlfn.XLOOKUP(A182,'2026-NAT-01'!B:B,'2026-NAT-01'!G:G,0,0)</f>
        <v>0</v>
      </c>
      <c r="AF182" s="341">
        <f>_xlfn.XLOOKUP(A182,'2026-NAT-01'!B:B,'2026-NAT-01'!H:H,0,0)</f>
        <v>0</v>
      </c>
      <c r="AG182" s="340">
        <f>_xlfn.XLOOKUP(A182,'2026-NAT-02'!B:B,'2026-NAT-02'!F:F,0,0)+_xlfn.XLOOKUP(A182,'2026-NAT-02'!B:B,'2026-NAT-02'!G:G,0,0)</f>
        <v>0</v>
      </c>
      <c r="AH182" s="341">
        <f>_xlfn.XLOOKUP(A182,'2026-NAT-02'!B:B,'2026-NAT-02'!H:H,0,0)</f>
        <v>0</v>
      </c>
      <c r="AI182" s="457">
        <f t="shared" si="29"/>
        <v>8</v>
      </c>
      <c r="AJ182" s="458">
        <f t="shared" si="30"/>
        <v>20.2</v>
      </c>
    </row>
    <row r="183" spans="1:36" ht="15.6" x14ac:dyDescent="0.25">
      <c r="A183" s="344" t="str">
        <f>MASTERLIST!A192</f>
        <v>N0188</v>
      </c>
      <c r="B183" s="68" t="str">
        <f>MASTERLIST!B192</f>
        <v>Penguin</v>
      </c>
      <c r="C183" s="68" t="str">
        <f>MASTERLIST!C192</f>
        <v>Clifford Alexander</v>
      </c>
      <c r="D183" s="68" t="str">
        <f>MASTERLIST!D192</f>
        <v>Steyn</v>
      </c>
      <c r="E183" s="345" t="str">
        <f>MASTERLIST!E192</f>
        <v>Men Senior</v>
      </c>
      <c r="F183" s="362" t="str">
        <f>MASTERLIST!L192</f>
        <v>Nam</v>
      </c>
      <c r="G183" s="195" t="s">
        <v>2176</v>
      </c>
      <c r="H183" s="200" t="s">
        <v>2176</v>
      </c>
      <c r="I183" s="193"/>
      <c r="J183" s="202"/>
      <c r="K183" s="152">
        <f t="shared" si="31"/>
        <v>0</v>
      </c>
      <c r="L183" s="153">
        <f t="shared" si="32"/>
        <v>10</v>
      </c>
      <c r="M183" s="153">
        <f t="shared" si="33"/>
        <v>10</v>
      </c>
      <c r="N183" s="154">
        <f t="shared" si="34"/>
        <v>106.6</v>
      </c>
      <c r="O183" s="429">
        <f t="shared" si="35"/>
        <v>37.119999999999997</v>
      </c>
      <c r="P183" s="154">
        <f t="shared" si="36"/>
        <v>10.66</v>
      </c>
      <c r="Q183" s="153">
        <f t="shared" si="37"/>
        <v>1403</v>
      </c>
      <c r="R183" s="281">
        <f t="shared" si="38"/>
        <v>557.70000000000005</v>
      </c>
      <c r="S183" s="282">
        <v>0</v>
      </c>
      <c r="T183" s="283">
        <v>5</v>
      </c>
      <c r="U183" s="156">
        <v>25.7</v>
      </c>
      <c r="V183" s="284">
        <v>684</v>
      </c>
      <c r="W183" s="285">
        <v>0</v>
      </c>
      <c r="X183" s="205">
        <v>5</v>
      </c>
      <c r="Y183" s="157">
        <v>80.899999999999991</v>
      </c>
      <c r="Z183" s="286">
        <v>719</v>
      </c>
      <c r="AA183" s="204">
        <v>0</v>
      </c>
      <c r="AB183" s="204">
        <v>0</v>
      </c>
      <c r="AC183" s="155">
        <v>0</v>
      </c>
      <c r="AD183" s="287">
        <v>0</v>
      </c>
      <c r="AE183" s="340">
        <f>_xlfn.XLOOKUP(A183,'2026-NAT-01'!B:B,'2026-NAT-01'!F:F,0,0)+_xlfn.XLOOKUP(A183,'2026-NAT-01'!B:B,'2026-NAT-01'!G:G,0,0)</f>
        <v>3</v>
      </c>
      <c r="AF183" s="341">
        <f>_xlfn.XLOOKUP(A183,'2026-NAT-01'!B:B,'2026-NAT-01'!H:H,0,0)</f>
        <v>7.2</v>
      </c>
      <c r="AG183" s="340">
        <f>_xlfn.XLOOKUP(A183,'2026-NAT-02'!B:B,'2026-NAT-02'!F:F,0,0)+_xlfn.XLOOKUP(A183,'2026-NAT-02'!B:B,'2026-NAT-02'!G:G,0,0)</f>
        <v>7</v>
      </c>
      <c r="AH183" s="341">
        <f>_xlfn.XLOOKUP(A183,'2026-NAT-02'!B:B,'2026-NAT-02'!H:H,0,0)</f>
        <v>62.300000000000004</v>
      </c>
      <c r="AI183" s="340">
        <f t="shared" si="29"/>
        <v>20</v>
      </c>
      <c r="AJ183" s="341">
        <f t="shared" si="30"/>
        <v>106.62</v>
      </c>
    </row>
    <row r="184" spans="1:36" ht="15.6" hidden="1" x14ac:dyDescent="0.25">
      <c r="A184" s="297" t="str">
        <f>MASTERLIST!A185</f>
        <v>N0181</v>
      </c>
      <c r="B184" s="310" t="str">
        <f>MASTERLIST!B185</f>
        <v>Welwitschia</v>
      </c>
      <c r="C184" s="310" t="str">
        <f>MASTERLIST!C185</f>
        <v>Olivia</v>
      </c>
      <c r="D184" s="310" t="str">
        <f>MASTERLIST!D185</f>
        <v>Visser</v>
      </c>
      <c r="E184" s="311" t="str">
        <f>MASTERLIST!E185</f>
        <v>Ladies Grand Masters</v>
      </c>
      <c r="F184" s="361" t="str">
        <f>MASTERLIST!L185</f>
        <v>Nam</v>
      </c>
      <c r="G184" s="195"/>
      <c r="H184" s="200"/>
      <c r="I184" s="193"/>
      <c r="J184" s="202"/>
      <c r="K184" s="152">
        <f t="shared" si="31"/>
        <v>0</v>
      </c>
      <c r="L184" s="153">
        <f t="shared" si="32"/>
        <v>0</v>
      </c>
      <c r="M184" s="153">
        <f t="shared" si="33"/>
        <v>0</v>
      </c>
      <c r="N184" s="279">
        <f t="shared" si="34"/>
        <v>0</v>
      </c>
      <c r="O184" s="280">
        <f t="shared" si="35"/>
        <v>0</v>
      </c>
      <c r="P184" s="154" t="e">
        <f t="shared" si="36"/>
        <v>#DIV/0!</v>
      </c>
      <c r="Q184" s="153">
        <f t="shared" si="37"/>
        <v>0</v>
      </c>
      <c r="R184" s="281">
        <f t="shared" si="38"/>
        <v>0</v>
      </c>
      <c r="S184" s="282">
        <v>0</v>
      </c>
      <c r="T184" s="283">
        <v>0</v>
      </c>
      <c r="U184" s="156">
        <v>0</v>
      </c>
      <c r="V184" s="284">
        <v>0</v>
      </c>
      <c r="W184" s="285">
        <v>0</v>
      </c>
      <c r="X184" s="205">
        <v>0</v>
      </c>
      <c r="Y184" s="157">
        <v>0</v>
      </c>
      <c r="Z184" s="286">
        <v>0</v>
      </c>
      <c r="AA184" s="204">
        <v>0</v>
      </c>
      <c r="AB184" s="204">
        <v>0</v>
      </c>
      <c r="AC184" s="155">
        <v>0</v>
      </c>
      <c r="AD184" s="287">
        <v>0</v>
      </c>
      <c r="AE184" s="340">
        <f>_xlfn.XLOOKUP(A184,'2026-NAT-01'!B:B,'2026-NAT-01'!F:F,0,0)+_xlfn.XLOOKUP(A184,'2026-NAT-01'!B:B,'2026-NAT-01'!G:G,0,0)</f>
        <v>0</v>
      </c>
      <c r="AF184" s="341">
        <f>_xlfn.XLOOKUP(A184,'2026-NAT-01'!B:B,'2026-NAT-01'!H:H,0,0)</f>
        <v>0</v>
      </c>
      <c r="AG184" s="340">
        <f>_xlfn.XLOOKUP(A184,'2026-NAT-02'!B:B,'2026-NAT-02'!F:F,0,0)+_xlfn.XLOOKUP(A184,'2026-NAT-02'!B:B,'2026-NAT-02'!G:G,0,0)</f>
        <v>0</v>
      </c>
      <c r="AH184" s="341">
        <f>_xlfn.XLOOKUP(A184,'2026-NAT-02'!B:B,'2026-NAT-02'!H:H,0,0)</f>
        <v>0</v>
      </c>
      <c r="AI184" s="457">
        <f t="shared" si="29"/>
        <v>0</v>
      </c>
      <c r="AJ184" s="458">
        <f t="shared" si="30"/>
        <v>0</v>
      </c>
    </row>
    <row r="185" spans="1:36" ht="15.6" hidden="1" x14ac:dyDescent="0.25">
      <c r="A185" s="297" t="str">
        <f>MASTERLIST!A186</f>
        <v>N0182</v>
      </c>
      <c r="B185" s="310" t="str">
        <f>MASTERLIST!B186</f>
        <v>Steenbras</v>
      </c>
      <c r="C185" s="310" t="str">
        <f>MASTERLIST!C186</f>
        <v>Danie</v>
      </c>
      <c r="D185" s="310" t="str">
        <f>MASTERLIST!D186</f>
        <v>Van Der Merwe</v>
      </c>
      <c r="E185" s="311" t="str">
        <f>MASTERLIST!E186</f>
        <v>Men Grand Masters</v>
      </c>
      <c r="F185" s="361" t="str">
        <f>MASTERLIST!L186</f>
        <v>Nam</v>
      </c>
      <c r="G185" s="195"/>
      <c r="H185" s="200"/>
      <c r="I185" s="193"/>
      <c r="J185" s="202"/>
      <c r="K185" s="152">
        <f t="shared" si="31"/>
        <v>1</v>
      </c>
      <c r="L185" s="153">
        <f t="shared" si="32"/>
        <v>4</v>
      </c>
      <c r="M185" s="153">
        <f t="shared" si="33"/>
        <v>5</v>
      </c>
      <c r="N185" s="279">
        <f t="shared" si="34"/>
        <v>10.5</v>
      </c>
      <c r="O185" s="280">
        <f t="shared" si="35"/>
        <v>3.1599999999999997</v>
      </c>
      <c r="P185" s="154">
        <f t="shared" si="36"/>
        <v>2.1</v>
      </c>
      <c r="Q185" s="153">
        <f t="shared" si="37"/>
        <v>1192</v>
      </c>
      <c r="R185" s="281">
        <f t="shared" si="38"/>
        <v>353.1</v>
      </c>
      <c r="S185" s="282">
        <v>1</v>
      </c>
      <c r="T185" s="283">
        <v>0</v>
      </c>
      <c r="U185" s="156">
        <v>1</v>
      </c>
      <c r="V185" s="284">
        <v>201</v>
      </c>
      <c r="W185" s="285">
        <v>0</v>
      </c>
      <c r="X185" s="205">
        <v>3</v>
      </c>
      <c r="Y185" s="157">
        <v>7.6</v>
      </c>
      <c r="Z185" s="286">
        <v>544</v>
      </c>
      <c r="AA185" s="204">
        <v>0</v>
      </c>
      <c r="AB185" s="204">
        <v>1</v>
      </c>
      <c r="AC185" s="155">
        <v>1.9000000000000001</v>
      </c>
      <c r="AD185" s="287">
        <v>447</v>
      </c>
      <c r="AE185" s="340">
        <f>_xlfn.XLOOKUP(A185,'2026-NAT-01'!B:B,'2026-NAT-01'!F:F,0,0)+_xlfn.XLOOKUP(A185,'2026-NAT-01'!B:B,'2026-NAT-01'!G:G,0,0)</f>
        <v>0</v>
      </c>
      <c r="AF185" s="341">
        <f>_xlfn.XLOOKUP(A185,'2026-NAT-01'!B:B,'2026-NAT-01'!H:H,0,0)</f>
        <v>0</v>
      </c>
      <c r="AG185" s="340">
        <f>_xlfn.XLOOKUP(A185,'2026-NAT-02'!B:B,'2026-NAT-02'!F:F,0,0)+_xlfn.XLOOKUP(A185,'2026-NAT-02'!B:B,'2026-NAT-02'!G:G,0,0)</f>
        <v>0</v>
      </c>
      <c r="AH185" s="341">
        <f>_xlfn.XLOOKUP(A185,'2026-NAT-02'!B:B,'2026-NAT-02'!H:H,0,0)</f>
        <v>0</v>
      </c>
      <c r="AI185" s="457">
        <f t="shared" si="29"/>
        <v>5</v>
      </c>
      <c r="AJ185" s="458">
        <f t="shared" si="30"/>
        <v>3.1599999999999997</v>
      </c>
    </row>
    <row r="186" spans="1:36" ht="15.6" x14ac:dyDescent="0.25">
      <c r="A186" s="344" t="str">
        <f>MASTERLIST!A776</f>
        <v>N0772</v>
      </c>
      <c r="B186" s="68" t="str">
        <f>MASTERLIST!B776</f>
        <v>Walvis Bay</v>
      </c>
      <c r="C186" s="68" t="str">
        <f>MASTERLIST!C776</f>
        <v>Zillan</v>
      </c>
      <c r="D186" s="68" t="str">
        <f>MASTERLIST!D776</f>
        <v>Du Pisani</v>
      </c>
      <c r="E186" s="345" t="str">
        <f>MASTERLIST!E776</f>
        <v>Men Senior</v>
      </c>
      <c r="F186" s="362" t="str">
        <f>MASTERLIST!L776</f>
        <v>Nam</v>
      </c>
      <c r="G186" s="195" t="s">
        <v>2176</v>
      </c>
      <c r="H186" s="200" t="s">
        <v>2176</v>
      </c>
      <c r="I186" s="193"/>
      <c r="J186" s="202"/>
      <c r="K186" s="152">
        <f t="shared" si="31"/>
        <v>2</v>
      </c>
      <c r="L186" s="153">
        <f t="shared" si="32"/>
        <v>6</v>
      </c>
      <c r="M186" s="153">
        <f t="shared" si="33"/>
        <v>8</v>
      </c>
      <c r="N186" s="154">
        <f t="shared" si="34"/>
        <v>74</v>
      </c>
      <c r="O186" s="429">
        <f t="shared" si="35"/>
        <v>31.56</v>
      </c>
      <c r="P186" s="154">
        <f t="shared" si="36"/>
        <v>9.25</v>
      </c>
      <c r="Q186" s="153">
        <f t="shared" si="37"/>
        <v>1095</v>
      </c>
      <c r="R186" s="281">
        <f t="shared" si="38"/>
        <v>417.29999999999995</v>
      </c>
      <c r="S186" s="282">
        <v>1</v>
      </c>
      <c r="T186" s="283">
        <v>3</v>
      </c>
      <c r="U186" s="156">
        <v>46.8</v>
      </c>
      <c r="V186" s="284">
        <v>454</v>
      </c>
      <c r="W186" s="285">
        <v>1</v>
      </c>
      <c r="X186" s="205">
        <v>3</v>
      </c>
      <c r="Y186" s="157">
        <v>27.2</v>
      </c>
      <c r="Z186" s="286">
        <v>621</v>
      </c>
      <c r="AA186" s="204">
        <v>0</v>
      </c>
      <c r="AB186" s="204">
        <v>0</v>
      </c>
      <c r="AC186" s="155">
        <v>0</v>
      </c>
      <c r="AD186" s="287">
        <v>20</v>
      </c>
      <c r="AE186" s="340">
        <f>_xlfn.XLOOKUP(A186,'2026-NAT-01'!B:B,'2026-NAT-01'!F:F,0,0)+_xlfn.XLOOKUP(A186,'2026-NAT-01'!B:B,'2026-NAT-01'!G:G,0,0)</f>
        <v>7</v>
      </c>
      <c r="AF186" s="341">
        <f>_xlfn.XLOOKUP(A186,'2026-NAT-01'!B:B,'2026-NAT-01'!H:H,0,0)</f>
        <v>60.5</v>
      </c>
      <c r="AG186" s="340">
        <f>_xlfn.XLOOKUP(A186,'2026-NAT-02'!B:B,'2026-NAT-02'!F:F,0,0)+_xlfn.XLOOKUP(A186,'2026-NAT-02'!B:B,'2026-NAT-02'!G:G,0,0)</f>
        <v>1</v>
      </c>
      <c r="AH186" s="341">
        <f>_xlfn.XLOOKUP(A186,'2026-NAT-02'!B:B,'2026-NAT-02'!H:H,0,0)</f>
        <v>13.1</v>
      </c>
      <c r="AI186" s="340">
        <f t="shared" si="29"/>
        <v>16</v>
      </c>
      <c r="AJ186" s="341">
        <f t="shared" si="30"/>
        <v>105.16</v>
      </c>
    </row>
    <row r="187" spans="1:36" ht="15.6" hidden="1" x14ac:dyDescent="0.25">
      <c r="A187" s="297" t="str">
        <f>MASTERLIST!A188</f>
        <v>N0184</v>
      </c>
      <c r="B187" s="310" t="str">
        <f>MASTERLIST!B188</f>
        <v>xHenties Bay</v>
      </c>
      <c r="C187" s="310" t="str">
        <f>MASTERLIST!C188</f>
        <v>Jurgen</v>
      </c>
      <c r="D187" s="310" t="str">
        <f>MASTERLIST!D188</f>
        <v>Heimstadt</v>
      </c>
      <c r="E187" s="311" t="str">
        <f>MASTERLIST!E188</f>
        <v>Men Veteran</v>
      </c>
      <c r="F187" s="361" t="str">
        <f>MASTERLIST!L188</f>
        <v>Nam</v>
      </c>
      <c r="G187" s="195"/>
      <c r="H187" s="200"/>
      <c r="I187" s="193"/>
      <c r="J187" s="202"/>
      <c r="K187" s="152">
        <f t="shared" si="31"/>
        <v>0</v>
      </c>
      <c r="L187" s="153">
        <f t="shared" si="32"/>
        <v>0</v>
      </c>
      <c r="M187" s="153">
        <f t="shared" si="33"/>
        <v>0</v>
      </c>
      <c r="N187" s="279">
        <f t="shared" si="34"/>
        <v>0</v>
      </c>
      <c r="O187" s="280">
        <f t="shared" si="35"/>
        <v>0</v>
      </c>
      <c r="P187" s="154" t="e">
        <f t="shared" si="36"/>
        <v>#DIV/0!</v>
      </c>
      <c r="Q187" s="153">
        <f t="shared" si="37"/>
        <v>0</v>
      </c>
      <c r="R187" s="281">
        <f t="shared" si="38"/>
        <v>0</v>
      </c>
      <c r="S187" s="282">
        <v>0</v>
      </c>
      <c r="T187" s="283">
        <v>0</v>
      </c>
      <c r="U187" s="156">
        <v>0</v>
      </c>
      <c r="V187" s="284">
        <v>0</v>
      </c>
      <c r="W187" s="285">
        <v>0</v>
      </c>
      <c r="X187" s="205">
        <v>0</v>
      </c>
      <c r="Y187" s="157">
        <v>0</v>
      </c>
      <c r="Z187" s="286">
        <v>0</v>
      </c>
      <c r="AA187" s="204">
        <v>0</v>
      </c>
      <c r="AB187" s="204">
        <v>0</v>
      </c>
      <c r="AC187" s="155">
        <v>0</v>
      </c>
      <c r="AD187" s="287">
        <v>0</v>
      </c>
      <c r="AE187" s="340">
        <f>_xlfn.XLOOKUP(A187,'2026-NAT-01'!B:B,'2026-NAT-01'!F:F,0,0)+_xlfn.XLOOKUP(A187,'2026-NAT-01'!B:B,'2026-NAT-01'!G:G,0,0)</f>
        <v>0</v>
      </c>
      <c r="AF187" s="341">
        <f>_xlfn.XLOOKUP(A187,'2026-NAT-01'!B:B,'2026-NAT-01'!H:H,0,0)</f>
        <v>0</v>
      </c>
      <c r="AG187" s="340">
        <f>_xlfn.XLOOKUP(A187,'2026-NAT-02'!B:B,'2026-NAT-02'!F:F,0,0)+_xlfn.XLOOKUP(A187,'2026-NAT-02'!B:B,'2026-NAT-02'!G:G,0,0)</f>
        <v>0</v>
      </c>
      <c r="AH187" s="341">
        <f>_xlfn.XLOOKUP(A187,'2026-NAT-02'!B:B,'2026-NAT-02'!H:H,0,0)</f>
        <v>0</v>
      </c>
      <c r="AI187" s="457">
        <f t="shared" si="29"/>
        <v>0</v>
      </c>
      <c r="AJ187" s="458">
        <f t="shared" si="30"/>
        <v>0</v>
      </c>
    </row>
    <row r="188" spans="1:36" ht="15.6" hidden="1" x14ac:dyDescent="0.25">
      <c r="A188" s="297" t="str">
        <f>MASTERLIST!A189</f>
        <v>N0185</v>
      </c>
      <c r="B188" s="310" t="str">
        <f>MASTERLIST!B189</f>
        <v>Mako</v>
      </c>
      <c r="C188" s="310" t="str">
        <f>MASTERLIST!C189</f>
        <v>Sue</v>
      </c>
      <c r="D188" s="310" t="str">
        <f>MASTERLIST!D189</f>
        <v>Drake</v>
      </c>
      <c r="E188" s="311" t="str">
        <f>MASTERLIST!E189</f>
        <v>Ladies Grand Masters</v>
      </c>
      <c r="F188" s="361" t="str">
        <f>MASTERLIST!L189</f>
        <v>Brit</v>
      </c>
      <c r="G188" s="195"/>
      <c r="H188" s="200"/>
      <c r="I188" s="193"/>
      <c r="J188" s="202"/>
      <c r="K188" s="152">
        <f t="shared" si="31"/>
        <v>0</v>
      </c>
      <c r="L188" s="153">
        <f t="shared" si="32"/>
        <v>2</v>
      </c>
      <c r="M188" s="153">
        <f t="shared" si="33"/>
        <v>2</v>
      </c>
      <c r="N188" s="279">
        <f t="shared" si="34"/>
        <v>5</v>
      </c>
      <c r="O188" s="280">
        <f t="shared" si="35"/>
        <v>1.5</v>
      </c>
      <c r="P188" s="154">
        <f t="shared" si="36"/>
        <v>2.5</v>
      </c>
      <c r="Q188" s="153">
        <f t="shared" si="37"/>
        <v>374</v>
      </c>
      <c r="R188" s="281">
        <f t="shared" si="38"/>
        <v>122.2</v>
      </c>
      <c r="S188" s="282">
        <v>0</v>
      </c>
      <c r="T188" s="283">
        <v>0</v>
      </c>
      <c r="U188" s="156">
        <v>0</v>
      </c>
      <c r="V188" s="284">
        <v>80</v>
      </c>
      <c r="W188" s="285">
        <v>0</v>
      </c>
      <c r="X188" s="205">
        <v>2</v>
      </c>
      <c r="Y188" s="157">
        <v>5</v>
      </c>
      <c r="Z188" s="286">
        <v>234</v>
      </c>
      <c r="AA188" s="204">
        <v>0</v>
      </c>
      <c r="AB188" s="204">
        <v>0</v>
      </c>
      <c r="AC188" s="155">
        <v>0</v>
      </c>
      <c r="AD188" s="287">
        <v>60</v>
      </c>
      <c r="AE188" s="340">
        <f>_xlfn.XLOOKUP(A188,'2026-NAT-01'!B:B,'2026-NAT-01'!F:F,0,0)+_xlfn.XLOOKUP(A188,'2026-NAT-01'!B:B,'2026-NAT-01'!G:G,0,0)</f>
        <v>0</v>
      </c>
      <c r="AF188" s="341">
        <f>_xlfn.XLOOKUP(A188,'2026-NAT-01'!B:B,'2026-NAT-01'!H:H,0,0)</f>
        <v>0</v>
      </c>
      <c r="AG188" s="340">
        <f>_xlfn.XLOOKUP(A188,'2026-NAT-02'!B:B,'2026-NAT-02'!F:F,0,0)+_xlfn.XLOOKUP(A188,'2026-NAT-02'!B:B,'2026-NAT-02'!G:G,0,0)</f>
        <v>0</v>
      </c>
      <c r="AH188" s="341">
        <f>_xlfn.XLOOKUP(A188,'2026-NAT-02'!B:B,'2026-NAT-02'!H:H,0,0)</f>
        <v>0</v>
      </c>
      <c r="AI188" s="457">
        <f t="shared" si="29"/>
        <v>2</v>
      </c>
      <c r="AJ188" s="458">
        <f t="shared" si="30"/>
        <v>1.5</v>
      </c>
    </row>
    <row r="189" spans="1:36" ht="15.6" x14ac:dyDescent="0.25">
      <c r="A189" s="344" t="str">
        <f>MASTERLIST!A336</f>
        <v>N0332</v>
      </c>
      <c r="B189" s="68" t="str">
        <f>MASTERLIST!B336</f>
        <v>Walvis Bay</v>
      </c>
      <c r="C189" s="68" t="str">
        <f>MASTERLIST!C336</f>
        <v xml:space="preserve">Emile </v>
      </c>
      <c r="D189" s="68" t="str">
        <f>MASTERLIST!D336</f>
        <v>Van Heerden</v>
      </c>
      <c r="E189" s="345" t="str">
        <f>MASTERLIST!E336</f>
        <v>Men Veteran</v>
      </c>
      <c r="F189" s="362" t="str">
        <f>MASTERLIST!L336</f>
        <v>Nam</v>
      </c>
      <c r="G189" s="195" t="s">
        <v>2176</v>
      </c>
      <c r="H189" s="200" t="s">
        <v>2176</v>
      </c>
      <c r="I189" s="193"/>
      <c r="J189" s="202"/>
      <c r="K189" s="152">
        <f t="shared" si="31"/>
        <v>0</v>
      </c>
      <c r="L189" s="153">
        <f t="shared" si="32"/>
        <v>14</v>
      </c>
      <c r="M189" s="153">
        <f t="shared" si="33"/>
        <v>14</v>
      </c>
      <c r="N189" s="154">
        <f t="shared" si="34"/>
        <v>149.6</v>
      </c>
      <c r="O189" s="429">
        <f t="shared" si="35"/>
        <v>52.05</v>
      </c>
      <c r="P189" s="154">
        <f t="shared" si="36"/>
        <v>10.685714285714285</v>
      </c>
      <c r="Q189" s="153">
        <f t="shared" si="37"/>
        <v>2173</v>
      </c>
      <c r="R189" s="281">
        <f t="shared" si="38"/>
        <v>708.9</v>
      </c>
      <c r="S189" s="282">
        <v>0</v>
      </c>
      <c r="T189" s="283">
        <v>7</v>
      </c>
      <c r="U189" s="156">
        <v>59.6</v>
      </c>
      <c r="V189" s="284">
        <v>574</v>
      </c>
      <c r="W189" s="285">
        <v>0</v>
      </c>
      <c r="X189" s="205">
        <v>4</v>
      </c>
      <c r="Y189" s="157">
        <v>42.5</v>
      </c>
      <c r="Z189" s="286">
        <v>1021</v>
      </c>
      <c r="AA189" s="204">
        <v>0</v>
      </c>
      <c r="AB189" s="204">
        <v>3</v>
      </c>
      <c r="AC189" s="155">
        <v>47.499999999999993</v>
      </c>
      <c r="AD189" s="287">
        <v>578</v>
      </c>
      <c r="AE189" s="340">
        <f>_xlfn.XLOOKUP(A189,'2026-NAT-01'!B:B,'2026-NAT-01'!F:F,0,0)+_xlfn.XLOOKUP(A189,'2026-NAT-01'!B:B,'2026-NAT-01'!G:G,0,0)</f>
        <v>4</v>
      </c>
      <c r="AF189" s="341">
        <f>_xlfn.XLOOKUP(A189,'2026-NAT-01'!B:B,'2026-NAT-01'!H:H,0,0)</f>
        <v>10.6</v>
      </c>
      <c r="AG189" s="340">
        <f>_xlfn.XLOOKUP(A189,'2026-NAT-02'!B:B,'2026-NAT-02'!F:F,0,0)+_xlfn.XLOOKUP(A189,'2026-NAT-02'!B:B,'2026-NAT-02'!G:G,0,0)</f>
        <v>3</v>
      </c>
      <c r="AH189" s="341">
        <f>_xlfn.XLOOKUP(A189,'2026-NAT-02'!B:B,'2026-NAT-02'!H:H,0,0)</f>
        <v>36.1</v>
      </c>
      <c r="AI189" s="340">
        <f t="shared" si="29"/>
        <v>21</v>
      </c>
      <c r="AJ189" s="341">
        <f t="shared" si="30"/>
        <v>98.75</v>
      </c>
    </row>
    <row r="190" spans="1:36" ht="15.6" hidden="1" x14ac:dyDescent="0.25">
      <c r="A190" s="297" t="str">
        <f>MASTERLIST!A191</f>
        <v>N0187</v>
      </c>
      <c r="B190" s="310" t="str">
        <f>MASTERLIST!B191</f>
        <v>xWalvis Bay</v>
      </c>
      <c r="C190" s="310" t="str">
        <f>MASTERLIST!C191</f>
        <v>Alessandro</v>
      </c>
      <c r="D190" s="310" t="str">
        <f>MASTERLIST!D191</f>
        <v>Engelbrecht</v>
      </c>
      <c r="E190" s="311" t="str">
        <f>MASTERLIST!E191</f>
        <v>Men Senior</v>
      </c>
      <c r="F190" s="361" t="str">
        <f>MASTERLIST!L191</f>
        <v>Nam</v>
      </c>
      <c r="G190" s="195"/>
      <c r="H190" s="200"/>
      <c r="I190" s="193"/>
      <c r="J190" s="202"/>
      <c r="K190" s="152">
        <f t="shared" si="31"/>
        <v>0</v>
      </c>
      <c r="L190" s="153">
        <f t="shared" si="32"/>
        <v>0</v>
      </c>
      <c r="M190" s="153">
        <f t="shared" si="33"/>
        <v>0</v>
      </c>
      <c r="N190" s="279">
        <f t="shared" si="34"/>
        <v>0</v>
      </c>
      <c r="O190" s="280">
        <f t="shared" si="35"/>
        <v>0</v>
      </c>
      <c r="P190" s="154" t="e">
        <f t="shared" si="36"/>
        <v>#DIV/0!</v>
      </c>
      <c r="Q190" s="153">
        <f t="shared" si="37"/>
        <v>0</v>
      </c>
      <c r="R190" s="281">
        <f t="shared" si="38"/>
        <v>0</v>
      </c>
      <c r="S190" s="282">
        <v>0</v>
      </c>
      <c r="T190" s="283">
        <v>0</v>
      </c>
      <c r="U190" s="156">
        <v>0</v>
      </c>
      <c r="V190" s="284">
        <v>0</v>
      </c>
      <c r="W190" s="285">
        <v>0</v>
      </c>
      <c r="X190" s="205">
        <v>0</v>
      </c>
      <c r="Y190" s="157">
        <v>0</v>
      </c>
      <c r="Z190" s="286">
        <v>0</v>
      </c>
      <c r="AA190" s="204">
        <v>0</v>
      </c>
      <c r="AB190" s="204">
        <v>0</v>
      </c>
      <c r="AC190" s="155">
        <v>0</v>
      </c>
      <c r="AD190" s="287">
        <v>0</v>
      </c>
      <c r="AE190" s="340">
        <f>_xlfn.XLOOKUP(A190,'2026-NAT-01'!B:B,'2026-NAT-01'!F:F,0,0)+_xlfn.XLOOKUP(A190,'2026-NAT-01'!B:B,'2026-NAT-01'!G:G,0,0)</f>
        <v>0</v>
      </c>
      <c r="AF190" s="341">
        <f>_xlfn.XLOOKUP(A190,'2026-NAT-01'!B:B,'2026-NAT-01'!H:H,0,0)</f>
        <v>0</v>
      </c>
      <c r="AG190" s="340">
        <f>_xlfn.XLOOKUP(A190,'2026-NAT-02'!B:B,'2026-NAT-02'!F:F,0,0)+_xlfn.XLOOKUP(A190,'2026-NAT-02'!B:B,'2026-NAT-02'!G:G,0,0)</f>
        <v>0</v>
      </c>
      <c r="AH190" s="341">
        <f>_xlfn.XLOOKUP(A190,'2026-NAT-02'!B:B,'2026-NAT-02'!H:H,0,0)</f>
        <v>0</v>
      </c>
      <c r="AI190" s="457">
        <f t="shared" si="29"/>
        <v>0</v>
      </c>
      <c r="AJ190" s="458">
        <f t="shared" si="30"/>
        <v>0</v>
      </c>
    </row>
    <row r="191" spans="1:36" ht="15.6" x14ac:dyDescent="0.25">
      <c r="A191" s="344" t="str">
        <f>MASTERLIST!A400</f>
        <v>N0396</v>
      </c>
      <c r="B191" s="68" t="str">
        <f>MASTERLIST!B400</f>
        <v>Welwitschia</v>
      </c>
      <c r="C191" s="68" t="str">
        <f>MASTERLIST!C400</f>
        <v>Raymond</v>
      </c>
      <c r="D191" s="68" t="str">
        <f>MASTERLIST!D400</f>
        <v>Duvenhage</v>
      </c>
      <c r="E191" s="345" t="str">
        <f>MASTERLIST!E400</f>
        <v>Men Veteran</v>
      </c>
      <c r="F191" s="362" t="str">
        <f>MASTERLIST!L400</f>
        <v>Nam</v>
      </c>
      <c r="G191" s="195" t="s">
        <v>2176</v>
      </c>
      <c r="H191" s="200" t="s">
        <v>2176</v>
      </c>
      <c r="I191" s="193"/>
      <c r="J191" s="202"/>
      <c r="K191" s="152">
        <f t="shared" si="31"/>
        <v>4</v>
      </c>
      <c r="L191" s="153">
        <f t="shared" si="32"/>
        <v>21</v>
      </c>
      <c r="M191" s="153">
        <f t="shared" si="33"/>
        <v>25</v>
      </c>
      <c r="N191" s="154">
        <f t="shared" si="34"/>
        <v>257.10000000000002</v>
      </c>
      <c r="O191" s="429">
        <f t="shared" si="35"/>
        <v>97.52000000000001</v>
      </c>
      <c r="P191" s="154">
        <f t="shared" si="36"/>
        <v>10.284000000000001</v>
      </c>
      <c r="Q191" s="153">
        <f t="shared" si="37"/>
        <v>2474</v>
      </c>
      <c r="R191" s="281">
        <f t="shared" si="38"/>
        <v>910.4</v>
      </c>
      <c r="S191" s="282">
        <v>3</v>
      </c>
      <c r="T191" s="283">
        <v>8</v>
      </c>
      <c r="U191" s="156">
        <v>115.30000000000001</v>
      </c>
      <c r="V191" s="284">
        <v>1107</v>
      </c>
      <c r="W191" s="285">
        <v>1</v>
      </c>
      <c r="X191" s="205">
        <v>10</v>
      </c>
      <c r="Y191" s="157">
        <v>115.1</v>
      </c>
      <c r="Z191" s="286">
        <v>835</v>
      </c>
      <c r="AA191" s="204">
        <v>0</v>
      </c>
      <c r="AB191" s="204">
        <v>3</v>
      </c>
      <c r="AC191" s="155">
        <v>26.700000000000003</v>
      </c>
      <c r="AD191" s="287">
        <v>532</v>
      </c>
      <c r="AE191" s="340">
        <f>_xlfn.XLOOKUP(A191,'2026-NAT-01'!B:B,'2026-NAT-01'!F:F,0,0)+_xlfn.XLOOKUP(A191,'2026-NAT-01'!B:B,'2026-NAT-01'!G:G,0,0)</f>
        <v>0</v>
      </c>
      <c r="AF191" s="341">
        <f>_xlfn.XLOOKUP(A191,'2026-NAT-01'!B:B,'2026-NAT-01'!H:H,0,0)</f>
        <v>0</v>
      </c>
      <c r="AG191" s="340">
        <f>_xlfn.XLOOKUP(A191,'2026-NAT-02'!B:B,'2026-NAT-02'!F:F,0,0)+_xlfn.XLOOKUP(A191,'2026-NAT-02'!B:B,'2026-NAT-02'!G:G,0,0)</f>
        <v>0</v>
      </c>
      <c r="AH191" s="341">
        <f>_xlfn.XLOOKUP(A191,'2026-NAT-02'!B:B,'2026-NAT-02'!H:H,0,0)</f>
        <v>0</v>
      </c>
      <c r="AI191" s="340">
        <f t="shared" si="29"/>
        <v>25</v>
      </c>
      <c r="AJ191" s="341">
        <f t="shared" si="30"/>
        <v>97.52000000000001</v>
      </c>
    </row>
    <row r="192" spans="1:36" ht="15.6" hidden="1" x14ac:dyDescent="0.25">
      <c r="A192" s="297" t="str">
        <f>MASTERLIST!A193</f>
        <v>N0189</v>
      </c>
      <c r="B192" s="310" t="str">
        <f>MASTERLIST!B193</f>
        <v>xAtlantic Angling Club</v>
      </c>
      <c r="C192" s="310" t="str">
        <f>MASTERLIST!C193</f>
        <v>Sandra</v>
      </c>
      <c r="D192" s="310" t="str">
        <f>MASTERLIST!D193</f>
        <v>Thompson</v>
      </c>
      <c r="E192" s="311" t="str">
        <f>MASTERLIST!E193</f>
        <v>Ladies Veteran</v>
      </c>
      <c r="F192" s="361" t="str">
        <f>MASTERLIST!L193</f>
        <v>Bot</v>
      </c>
      <c r="G192" s="195"/>
      <c r="H192" s="200"/>
      <c r="I192" s="193"/>
      <c r="J192" s="202"/>
      <c r="K192" s="152">
        <f t="shared" si="31"/>
        <v>0</v>
      </c>
      <c r="L192" s="153">
        <f t="shared" si="32"/>
        <v>0</v>
      </c>
      <c r="M192" s="153">
        <f t="shared" si="33"/>
        <v>0</v>
      </c>
      <c r="N192" s="279">
        <f t="shared" si="34"/>
        <v>0</v>
      </c>
      <c r="O192" s="280">
        <f t="shared" si="35"/>
        <v>0</v>
      </c>
      <c r="P192" s="154" t="e">
        <f t="shared" si="36"/>
        <v>#DIV/0!</v>
      </c>
      <c r="Q192" s="153">
        <f t="shared" si="37"/>
        <v>0</v>
      </c>
      <c r="R192" s="281">
        <f t="shared" si="38"/>
        <v>0</v>
      </c>
      <c r="S192" s="282">
        <v>0</v>
      </c>
      <c r="T192" s="283">
        <v>0</v>
      </c>
      <c r="U192" s="156">
        <v>0</v>
      </c>
      <c r="V192" s="284">
        <v>0</v>
      </c>
      <c r="W192" s="285">
        <v>0</v>
      </c>
      <c r="X192" s="205">
        <v>0</v>
      </c>
      <c r="Y192" s="157">
        <v>0</v>
      </c>
      <c r="Z192" s="286">
        <v>0</v>
      </c>
      <c r="AA192" s="204">
        <v>0</v>
      </c>
      <c r="AB192" s="204">
        <v>0</v>
      </c>
      <c r="AC192" s="155">
        <v>0</v>
      </c>
      <c r="AD192" s="287">
        <v>0</v>
      </c>
      <c r="AE192" s="340">
        <f>_xlfn.XLOOKUP(A192,'2026-NAT-01'!B:B,'2026-NAT-01'!F:F,0,0)+_xlfn.XLOOKUP(A192,'2026-NAT-01'!B:B,'2026-NAT-01'!G:G,0,0)</f>
        <v>0</v>
      </c>
      <c r="AF192" s="341">
        <f>_xlfn.XLOOKUP(A192,'2026-NAT-01'!B:B,'2026-NAT-01'!H:H,0,0)</f>
        <v>0</v>
      </c>
      <c r="AG192" s="340">
        <f>_xlfn.XLOOKUP(A192,'2026-NAT-02'!B:B,'2026-NAT-02'!F:F,0,0)+_xlfn.XLOOKUP(A192,'2026-NAT-02'!B:B,'2026-NAT-02'!G:G,0,0)</f>
        <v>0</v>
      </c>
      <c r="AH192" s="341">
        <f>_xlfn.XLOOKUP(A192,'2026-NAT-02'!B:B,'2026-NAT-02'!H:H,0,0)</f>
        <v>0</v>
      </c>
      <c r="AI192" s="457">
        <f t="shared" si="29"/>
        <v>0</v>
      </c>
      <c r="AJ192" s="458">
        <f t="shared" si="30"/>
        <v>0</v>
      </c>
    </row>
    <row r="193" spans="1:36" ht="15.6" hidden="1" x14ac:dyDescent="0.25">
      <c r="A193" s="297" t="str">
        <f>MASTERLIST!A194</f>
        <v>N0190</v>
      </c>
      <c r="B193" s="310" t="str">
        <f>MASTERLIST!B194</f>
        <v>xPenguin</v>
      </c>
      <c r="C193" s="310" t="str">
        <f>MASTERLIST!C194</f>
        <v>Chris Junior</v>
      </c>
      <c r="D193" s="310" t="str">
        <f>MASTERLIST!D194</f>
        <v>Orffer</v>
      </c>
      <c r="E193" s="311" t="str">
        <f>MASTERLIST!E194</f>
        <v>Men Senior</v>
      </c>
      <c r="F193" s="361" t="str">
        <f>MASTERLIST!L194</f>
        <v>Nam</v>
      </c>
      <c r="G193" s="195"/>
      <c r="H193" s="200"/>
      <c r="I193" s="193"/>
      <c r="J193" s="202"/>
      <c r="K193" s="152">
        <f t="shared" si="31"/>
        <v>0</v>
      </c>
      <c r="L193" s="153">
        <f t="shared" si="32"/>
        <v>3</v>
      </c>
      <c r="M193" s="153">
        <f t="shared" si="33"/>
        <v>3</v>
      </c>
      <c r="N193" s="279">
        <f t="shared" si="34"/>
        <v>23.6</v>
      </c>
      <c r="O193" s="280">
        <f t="shared" si="35"/>
        <v>7.08</v>
      </c>
      <c r="P193" s="154">
        <f t="shared" si="36"/>
        <v>7.8666666666666671</v>
      </c>
      <c r="Q193" s="153">
        <f t="shared" si="37"/>
        <v>252</v>
      </c>
      <c r="R193" s="281">
        <f t="shared" si="38"/>
        <v>73.599999999999994</v>
      </c>
      <c r="S193" s="282">
        <v>0</v>
      </c>
      <c r="T193" s="283">
        <v>0</v>
      </c>
      <c r="U193" s="156">
        <v>0</v>
      </c>
      <c r="V193" s="284">
        <v>0</v>
      </c>
      <c r="W193" s="285">
        <v>0</v>
      </c>
      <c r="X193" s="205">
        <v>3</v>
      </c>
      <c r="Y193" s="157">
        <v>23.6</v>
      </c>
      <c r="Z193" s="286">
        <v>232</v>
      </c>
      <c r="AA193" s="204">
        <v>0</v>
      </c>
      <c r="AB193" s="204">
        <v>0</v>
      </c>
      <c r="AC193" s="155">
        <v>0</v>
      </c>
      <c r="AD193" s="287">
        <v>20</v>
      </c>
      <c r="AE193" s="340">
        <f>_xlfn.XLOOKUP(A193,'2026-NAT-01'!B:B,'2026-NAT-01'!F:F,0,0)+_xlfn.XLOOKUP(A193,'2026-NAT-01'!B:B,'2026-NAT-01'!G:G,0,0)</f>
        <v>0</v>
      </c>
      <c r="AF193" s="341">
        <f>_xlfn.XLOOKUP(A193,'2026-NAT-01'!B:B,'2026-NAT-01'!H:H,0,0)</f>
        <v>0</v>
      </c>
      <c r="AG193" s="340">
        <f>_xlfn.XLOOKUP(A193,'2026-NAT-02'!B:B,'2026-NAT-02'!F:F,0,0)+_xlfn.XLOOKUP(A193,'2026-NAT-02'!B:B,'2026-NAT-02'!G:G,0,0)</f>
        <v>0</v>
      </c>
      <c r="AH193" s="341">
        <f>_xlfn.XLOOKUP(A193,'2026-NAT-02'!B:B,'2026-NAT-02'!H:H,0,0)</f>
        <v>0</v>
      </c>
      <c r="AI193" s="457">
        <f t="shared" si="29"/>
        <v>3</v>
      </c>
      <c r="AJ193" s="458">
        <f t="shared" si="30"/>
        <v>7.08</v>
      </c>
    </row>
    <row r="194" spans="1:36" ht="15.6" hidden="1" x14ac:dyDescent="0.25">
      <c r="A194" s="297" t="str">
        <f>MASTERLIST!A195</f>
        <v>N0191</v>
      </c>
      <c r="B194" s="310" t="str">
        <f>MASTERLIST!B195</f>
        <v>xSteenbras</v>
      </c>
      <c r="C194" s="310" t="str">
        <f>MASTERLIST!C195</f>
        <v>Jan-Hendrik</v>
      </c>
      <c r="D194" s="310" t="str">
        <f>MASTERLIST!D195</f>
        <v>Heath</v>
      </c>
      <c r="E194" s="311" t="str">
        <f>MASTERLIST!E195</f>
        <v>Men Senior</v>
      </c>
      <c r="F194" s="361" t="str">
        <f>MASTERLIST!L195</f>
        <v>Nam</v>
      </c>
      <c r="G194" s="195"/>
      <c r="H194" s="200"/>
      <c r="I194" s="193"/>
      <c r="J194" s="202"/>
      <c r="K194" s="152">
        <f t="shared" si="31"/>
        <v>0</v>
      </c>
      <c r="L194" s="153">
        <f t="shared" si="32"/>
        <v>0</v>
      </c>
      <c r="M194" s="153">
        <f t="shared" si="33"/>
        <v>0</v>
      </c>
      <c r="N194" s="279">
        <f t="shared" si="34"/>
        <v>0</v>
      </c>
      <c r="O194" s="280">
        <f t="shared" si="35"/>
        <v>0</v>
      </c>
      <c r="P194" s="154" t="e">
        <f t="shared" si="36"/>
        <v>#DIV/0!</v>
      </c>
      <c r="Q194" s="153">
        <f t="shared" si="37"/>
        <v>0</v>
      </c>
      <c r="R194" s="281">
        <f t="shared" si="38"/>
        <v>0</v>
      </c>
      <c r="S194" s="282">
        <v>0</v>
      </c>
      <c r="T194" s="283">
        <v>0</v>
      </c>
      <c r="U194" s="156">
        <v>0</v>
      </c>
      <c r="V194" s="284">
        <v>0</v>
      </c>
      <c r="W194" s="285">
        <v>0</v>
      </c>
      <c r="X194" s="205">
        <v>0</v>
      </c>
      <c r="Y194" s="157">
        <v>0</v>
      </c>
      <c r="Z194" s="286">
        <v>0</v>
      </c>
      <c r="AA194" s="204">
        <v>0</v>
      </c>
      <c r="AB194" s="204">
        <v>0</v>
      </c>
      <c r="AC194" s="155">
        <v>0</v>
      </c>
      <c r="AD194" s="287">
        <v>0</v>
      </c>
      <c r="AE194" s="340">
        <f>_xlfn.XLOOKUP(A194,'2026-NAT-01'!B:B,'2026-NAT-01'!F:F,0,0)+_xlfn.XLOOKUP(A194,'2026-NAT-01'!B:B,'2026-NAT-01'!G:G,0,0)</f>
        <v>0</v>
      </c>
      <c r="AF194" s="341">
        <f>_xlfn.XLOOKUP(A194,'2026-NAT-01'!B:B,'2026-NAT-01'!H:H,0,0)</f>
        <v>0</v>
      </c>
      <c r="AG194" s="340">
        <f>_xlfn.XLOOKUP(A194,'2026-NAT-02'!B:B,'2026-NAT-02'!F:F,0,0)+_xlfn.XLOOKUP(A194,'2026-NAT-02'!B:B,'2026-NAT-02'!G:G,0,0)</f>
        <v>0</v>
      </c>
      <c r="AH194" s="341">
        <f>_xlfn.XLOOKUP(A194,'2026-NAT-02'!B:B,'2026-NAT-02'!H:H,0,0)</f>
        <v>0</v>
      </c>
      <c r="AI194" s="457">
        <f t="shared" si="29"/>
        <v>0</v>
      </c>
      <c r="AJ194" s="458">
        <f t="shared" si="30"/>
        <v>0</v>
      </c>
    </row>
    <row r="195" spans="1:36" ht="15.6" x14ac:dyDescent="0.25">
      <c r="A195" s="344" t="str">
        <f>MASTERLIST!A140</f>
        <v>N0136</v>
      </c>
      <c r="B195" s="68" t="str">
        <f>MASTERLIST!B140</f>
        <v>Walvis Bay</v>
      </c>
      <c r="C195" s="68" t="str">
        <f>MASTERLIST!C140</f>
        <v>Stewert</v>
      </c>
      <c r="D195" s="68" t="str">
        <f>MASTERLIST!D140</f>
        <v>Reimann</v>
      </c>
      <c r="E195" s="345" t="str">
        <f>MASTERLIST!E140</f>
        <v>Men Senior / U/21</v>
      </c>
      <c r="F195" s="362" t="str">
        <f>MASTERLIST!L140</f>
        <v>Nam</v>
      </c>
      <c r="G195" s="195" t="s">
        <v>2176</v>
      </c>
      <c r="H195" s="200" t="s">
        <v>2176</v>
      </c>
      <c r="I195" s="193"/>
      <c r="J195" s="202"/>
      <c r="K195" s="152">
        <f t="shared" si="31"/>
        <v>0</v>
      </c>
      <c r="L195" s="153">
        <f t="shared" si="32"/>
        <v>5</v>
      </c>
      <c r="M195" s="153">
        <f t="shared" si="33"/>
        <v>5</v>
      </c>
      <c r="N195" s="154">
        <f t="shared" si="34"/>
        <v>101.8</v>
      </c>
      <c r="O195" s="429">
        <f t="shared" si="35"/>
        <v>39.24</v>
      </c>
      <c r="P195" s="154">
        <f t="shared" si="36"/>
        <v>20.36</v>
      </c>
      <c r="Q195" s="153">
        <f t="shared" si="37"/>
        <v>922</v>
      </c>
      <c r="R195" s="281">
        <f t="shared" si="38"/>
        <v>309.39999999999998</v>
      </c>
      <c r="S195" s="282">
        <v>0</v>
      </c>
      <c r="T195" s="283">
        <v>3</v>
      </c>
      <c r="U195" s="156">
        <v>50.9</v>
      </c>
      <c r="V195" s="284">
        <v>304</v>
      </c>
      <c r="W195" s="285">
        <v>0</v>
      </c>
      <c r="X195" s="205">
        <v>1</v>
      </c>
      <c r="Y195" s="157">
        <v>36.1</v>
      </c>
      <c r="Z195" s="286">
        <v>338</v>
      </c>
      <c r="AA195" s="204">
        <v>0</v>
      </c>
      <c r="AB195" s="204">
        <v>1</v>
      </c>
      <c r="AC195" s="155">
        <v>14.8</v>
      </c>
      <c r="AD195" s="287">
        <v>280</v>
      </c>
      <c r="AE195" s="340">
        <f>_xlfn.XLOOKUP(A195,'2026-NAT-01'!B:B,'2026-NAT-01'!F:F,0,0)+_xlfn.XLOOKUP(A195,'2026-NAT-01'!B:B,'2026-NAT-01'!G:G,0,0)</f>
        <v>5</v>
      </c>
      <c r="AF195" s="341">
        <f>_xlfn.XLOOKUP(A195,'2026-NAT-01'!B:B,'2026-NAT-01'!H:H,0,0)</f>
        <v>18.600000000000001</v>
      </c>
      <c r="AG195" s="340">
        <f>_xlfn.XLOOKUP(A195,'2026-NAT-02'!B:B,'2026-NAT-02'!F:F,0,0)+_xlfn.XLOOKUP(A195,'2026-NAT-02'!B:B,'2026-NAT-02'!G:G,0,0)</f>
        <v>3</v>
      </c>
      <c r="AH195" s="341">
        <f>_xlfn.XLOOKUP(A195,'2026-NAT-02'!B:B,'2026-NAT-02'!H:H,0,0)</f>
        <v>33.6</v>
      </c>
      <c r="AI195" s="340">
        <f t="shared" si="29"/>
        <v>13</v>
      </c>
      <c r="AJ195" s="341">
        <f t="shared" si="30"/>
        <v>91.44</v>
      </c>
    </row>
    <row r="196" spans="1:36" ht="15.6" hidden="1" x14ac:dyDescent="0.25">
      <c r="A196" s="297" t="str">
        <f>MASTERLIST!A197</f>
        <v>N0193</v>
      </c>
      <c r="B196" s="310" t="str">
        <f>MASTERLIST!B197</f>
        <v>Steenbras</v>
      </c>
      <c r="C196" s="310" t="str">
        <f>MASTERLIST!C197</f>
        <v>Michael</v>
      </c>
      <c r="D196" s="310" t="str">
        <f>MASTERLIST!D197</f>
        <v>Durant</v>
      </c>
      <c r="E196" s="311" t="str">
        <f>MASTERLIST!E197</f>
        <v>Men Veteran</v>
      </c>
      <c r="F196" s="361" t="str">
        <f>MASTERLIST!L197</f>
        <v>Nam</v>
      </c>
      <c r="G196" s="195"/>
      <c r="H196" s="200"/>
      <c r="I196" s="193"/>
      <c r="J196" s="202"/>
      <c r="K196" s="152">
        <f t="shared" si="31"/>
        <v>2</v>
      </c>
      <c r="L196" s="153">
        <f t="shared" si="32"/>
        <v>0</v>
      </c>
      <c r="M196" s="153">
        <f t="shared" si="33"/>
        <v>2</v>
      </c>
      <c r="N196" s="279">
        <f t="shared" si="34"/>
        <v>22.1</v>
      </c>
      <c r="O196" s="280">
        <f t="shared" si="35"/>
        <v>6.63</v>
      </c>
      <c r="P196" s="154">
        <f t="shared" si="36"/>
        <v>11.05</v>
      </c>
      <c r="Q196" s="153">
        <f t="shared" si="37"/>
        <v>362</v>
      </c>
      <c r="R196" s="281">
        <f t="shared" si="38"/>
        <v>110.6</v>
      </c>
      <c r="S196" s="282">
        <v>0</v>
      </c>
      <c r="T196" s="283">
        <v>0</v>
      </c>
      <c r="U196" s="156">
        <v>0</v>
      </c>
      <c r="V196" s="284">
        <v>20</v>
      </c>
      <c r="W196" s="285">
        <v>2</v>
      </c>
      <c r="X196" s="205">
        <v>0</v>
      </c>
      <c r="Y196" s="157">
        <v>22.1</v>
      </c>
      <c r="Z196" s="286">
        <v>322</v>
      </c>
      <c r="AA196" s="204">
        <v>0</v>
      </c>
      <c r="AB196" s="204">
        <v>0</v>
      </c>
      <c r="AC196" s="155">
        <v>0</v>
      </c>
      <c r="AD196" s="287">
        <v>20</v>
      </c>
      <c r="AE196" s="340">
        <f>_xlfn.XLOOKUP(A196,'2026-NAT-01'!B:B,'2026-NAT-01'!F:F,0,0)+_xlfn.XLOOKUP(A196,'2026-NAT-01'!B:B,'2026-NAT-01'!G:G,0,0)</f>
        <v>0</v>
      </c>
      <c r="AF196" s="341">
        <f>_xlfn.XLOOKUP(A196,'2026-NAT-01'!B:B,'2026-NAT-01'!H:H,0,0)</f>
        <v>0</v>
      </c>
      <c r="AG196" s="340">
        <f>_xlfn.XLOOKUP(A196,'2026-NAT-02'!B:B,'2026-NAT-02'!F:F,0,0)+_xlfn.XLOOKUP(A196,'2026-NAT-02'!B:B,'2026-NAT-02'!G:G,0,0)</f>
        <v>0</v>
      </c>
      <c r="AH196" s="341">
        <f>_xlfn.XLOOKUP(A196,'2026-NAT-02'!B:B,'2026-NAT-02'!H:H,0,0)</f>
        <v>0</v>
      </c>
      <c r="AI196" s="457">
        <f t="shared" ref="AI196:AI259" si="39">M196+AE196+AG196</f>
        <v>2</v>
      </c>
      <c r="AJ196" s="458">
        <f t="shared" ref="AJ196:AJ259" si="40">O196+AF196+AH196</f>
        <v>6.63</v>
      </c>
    </row>
    <row r="197" spans="1:36" ht="15.6" hidden="1" x14ac:dyDescent="0.25">
      <c r="A197" s="344" t="str">
        <f>MASTERLIST!A198</f>
        <v>N0194</v>
      </c>
      <c r="B197" s="68" t="str">
        <f>MASTERLIST!B198</f>
        <v>Seagull Angling Club</v>
      </c>
      <c r="C197" s="68" t="str">
        <f>MASTERLIST!C198</f>
        <v>Cecilia</v>
      </c>
      <c r="D197" s="68" t="str">
        <f>MASTERLIST!D198</f>
        <v>Kotze</v>
      </c>
      <c r="E197" s="345" t="str">
        <f>MASTERLIST!E198</f>
        <v>Ladies Senior</v>
      </c>
      <c r="F197" s="362" t="str">
        <f>MASTERLIST!L198</f>
        <v>Nam</v>
      </c>
      <c r="G197" s="195" t="s">
        <v>2176</v>
      </c>
      <c r="H197" s="200"/>
      <c r="I197" s="193"/>
      <c r="J197" s="202"/>
      <c r="K197" s="152">
        <f t="shared" si="31"/>
        <v>2</v>
      </c>
      <c r="L197" s="153">
        <f t="shared" si="32"/>
        <v>5</v>
      </c>
      <c r="M197" s="153">
        <f t="shared" si="33"/>
        <v>7</v>
      </c>
      <c r="N197" s="154">
        <f t="shared" si="34"/>
        <v>36.400000000000006</v>
      </c>
      <c r="O197" s="429">
        <f t="shared" si="35"/>
        <v>17.410000000000004</v>
      </c>
      <c r="P197" s="154">
        <f t="shared" si="36"/>
        <v>5.2000000000000011</v>
      </c>
      <c r="Q197" s="153">
        <f t="shared" si="37"/>
        <v>1053</v>
      </c>
      <c r="R197" s="281">
        <f t="shared" si="38"/>
        <v>345.5</v>
      </c>
      <c r="S197" s="282">
        <v>0</v>
      </c>
      <c r="T197" s="283">
        <v>4</v>
      </c>
      <c r="U197" s="156">
        <v>32.700000000000003</v>
      </c>
      <c r="V197" s="284">
        <v>298</v>
      </c>
      <c r="W197" s="285">
        <v>1</v>
      </c>
      <c r="X197" s="205">
        <v>1</v>
      </c>
      <c r="Y197" s="157">
        <v>3.2</v>
      </c>
      <c r="Z197" s="286">
        <v>455</v>
      </c>
      <c r="AA197" s="204">
        <v>1</v>
      </c>
      <c r="AB197" s="204">
        <v>0</v>
      </c>
      <c r="AC197" s="155">
        <v>0.5</v>
      </c>
      <c r="AD197" s="287">
        <v>300</v>
      </c>
      <c r="AE197" s="340">
        <f>_xlfn.XLOOKUP(A197,'2026-NAT-01'!B:B,'2026-NAT-01'!F:F,0,0)+_xlfn.XLOOKUP(A197,'2026-NAT-01'!B:B,'2026-NAT-01'!G:G,0,0)</f>
        <v>2</v>
      </c>
      <c r="AF197" s="341">
        <f>_xlfn.XLOOKUP(A197,'2026-NAT-01'!B:B,'2026-NAT-01'!H:H,0,0)</f>
        <v>14</v>
      </c>
      <c r="AG197" s="340">
        <f>_xlfn.XLOOKUP(A197,'2026-NAT-02'!B:B,'2026-NAT-02'!F:F,0,0)+_xlfn.XLOOKUP(A197,'2026-NAT-02'!B:B,'2026-NAT-02'!G:G,0,0)</f>
        <v>2</v>
      </c>
      <c r="AH197" s="341">
        <f>_xlfn.XLOOKUP(A197,'2026-NAT-02'!B:B,'2026-NAT-02'!H:H,0,0)</f>
        <v>3.4</v>
      </c>
      <c r="AI197" s="340">
        <f t="shared" si="39"/>
        <v>11</v>
      </c>
      <c r="AJ197" s="341">
        <f t="shared" si="40"/>
        <v>34.81</v>
      </c>
    </row>
    <row r="198" spans="1:36" ht="15.6" hidden="1" x14ac:dyDescent="0.25">
      <c r="A198" s="297" t="str">
        <f>MASTERLIST!A199</f>
        <v>N0195</v>
      </c>
      <c r="B198" s="310" t="str">
        <f>MASTERLIST!B199</f>
        <v>Orca Angling Club</v>
      </c>
      <c r="C198" s="310" t="str">
        <f>MASTERLIST!C199</f>
        <v>Louis</v>
      </c>
      <c r="D198" s="310" t="str">
        <f>MASTERLIST!D199</f>
        <v>Fenaux</v>
      </c>
      <c r="E198" s="311" t="str">
        <f>MASTERLIST!E199</f>
        <v>Men Veteran</v>
      </c>
      <c r="F198" s="361" t="str">
        <f>MASTERLIST!L199</f>
        <v>Belg</v>
      </c>
      <c r="G198" s="195"/>
      <c r="H198" s="200"/>
      <c r="I198" s="193"/>
      <c r="J198" s="202"/>
      <c r="K198" s="152">
        <f t="shared" si="31"/>
        <v>2</v>
      </c>
      <c r="L198" s="153">
        <f t="shared" si="32"/>
        <v>7</v>
      </c>
      <c r="M198" s="153">
        <f t="shared" si="33"/>
        <v>9</v>
      </c>
      <c r="N198" s="279">
        <f t="shared" si="34"/>
        <v>55.400000000000006</v>
      </c>
      <c r="O198" s="280">
        <f t="shared" si="35"/>
        <v>21.570000000000004</v>
      </c>
      <c r="P198" s="154">
        <f t="shared" si="36"/>
        <v>6.1555555555555559</v>
      </c>
      <c r="Q198" s="153">
        <f t="shared" si="37"/>
        <v>1386</v>
      </c>
      <c r="R198" s="281">
        <f t="shared" si="38"/>
        <v>500.5</v>
      </c>
      <c r="S198" s="282">
        <v>1</v>
      </c>
      <c r="T198" s="283">
        <v>5</v>
      </c>
      <c r="U198" s="156">
        <v>27.1</v>
      </c>
      <c r="V198" s="284">
        <v>667</v>
      </c>
      <c r="W198" s="285">
        <v>0</v>
      </c>
      <c r="X198" s="205">
        <v>1</v>
      </c>
      <c r="Y198" s="157">
        <v>23.6</v>
      </c>
      <c r="Z198" s="286">
        <v>232</v>
      </c>
      <c r="AA198" s="204">
        <v>1</v>
      </c>
      <c r="AB198" s="204">
        <v>1</v>
      </c>
      <c r="AC198" s="155">
        <v>4.7</v>
      </c>
      <c r="AD198" s="287">
        <v>487</v>
      </c>
      <c r="AE198" s="340">
        <f>_xlfn.XLOOKUP(A198,'2026-NAT-01'!B:B,'2026-NAT-01'!F:F,0,0)+_xlfn.XLOOKUP(A198,'2026-NAT-01'!B:B,'2026-NAT-01'!G:G,0,0)</f>
        <v>0</v>
      </c>
      <c r="AF198" s="341">
        <f>_xlfn.XLOOKUP(A198,'2026-NAT-01'!B:B,'2026-NAT-01'!H:H,0,0)</f>
        <v>0</v>
      </c>
      <c r="AG198" s="340">
        <f>_xlfn.XLOOKUP(A198,'2026-NAT-02'!B:B,'2026-NAT-02'!F:F,0,0)+_xlfn.XLOOKUP(A198,'2026-NAT-02'!B:B,'2026-NAT-02'!G:G,0,0)</f>
        <v>0</v>
      </c>
      <c r="AH198" s="341">
        <f>_xlfn.XLOOKUP(A198,'2026-NAT-02'!B:B,'2026-NAT-02'!H:H,0,0)</f>
        <v>0</v>
      </c>
      <c r="AI198" s="457">
        <f t="shared" si="39"/>
        <v>9</v>
      </c>
      <c r="AJ198" s="458">
        <f t="shared" si="40"/>
        <v>21.570000000000004</v>
      </c>
    </row>
    <row r="199" spans="1:36" ht="15.6" hidden="1" x14ac:dyDescent="0.25">
      <c r="A199" s="297" t="str">
        <f>MASTERLIST!A200</f>
        <v>N0196</v>
      </c>
      <c r="B199" s="310" t="str">
        <f>MASTERLIST!B200</f>
        <v>xOrca Angling Club</v>
      </c>
      <c r="C199" s="310" t="str">
        <f>MASTERLIST!C200</f>
        <v>Fabio</v>
      </c>
      <c r="D199" s="310" t="str">
        <f>MASTERLIST!D200</f>
        <v>Silheu</v>
      </c>
      <c r="E199" s="311" t="str">
        <f>MASTERLIST!E200</f>
        <v>Men Veteran</v>
      </c>
      <c r="F199" s="361" t="str">
        <f>MASTERLIST!L200</f>
        <v>Port</v>
      </c>
      <c r="G199" s="195"/>
      <c r="H199" s="200"/>
      <c r="I199" s="193"/>
      <c r="J199" s="202"/>
      <c r="K199" s="152">
        <f t="shared" si="31"/>
        <v>0</v>
      </c>
      <c r="L199" s="153">
        <f t="shared" si="32"/>
        <v>0</v>
      </c>
      <c r="M199" s="153">
        <f t="shared" si="33"/>
        <v>0</v>
      </c>
      <c r="N199" s="279">
        <f t="shared" si="34"/>
        <v>0</v>
      </c>
      <c r="O199" s="280">
        <f t="shared" si="35"/>
        <v>0</v>
      </c>
      <c r="P199" s="154" t="e">
        <f t="shared" si="36"/>
        <v>#DIV/0!</v>
      </c>
      <c r="Q199" s="153">
        <f t="shared" si="37"/>
        <v>0</v>
      </c>
      <c r="R199" s="281">
        <f t="shared" si="38"/>
        <v>0</v>
      </c>
      <c r="S199" s="282">
        <v>0</v>
      </c>
      <c r="T199" s="283">
        <v>0</v>
      </c>
      <c r="U199" s="156">
        <v>0</v>
      </c>
      <c r="V199" s="284">
        <v>0</v>
      </c>
      <c r="W199" s="285">
        <v>0</v>
      </c>
      <c r="X199" s="205">
        <v>0</v>
      </c>
      <c r="Y199" s="157">
        <v>0</v>
      </c>
      <c r="Z199" s="286">
        <v>0</v>
      </c>
      <c r="AA199" s="204">
        <v>0</v>
      </c>
      <c r="AB199" s="204">
        <v>0</v>
      </c>
      <c r="AC199" s="155">
        <v>0</v>
      </c>
      <c r="AD199" s="287">
        <v>0</v>
      </c>
      <c r="AE199" s="340">
        <f>_xlfn.XLOOKUP(A199,'2026-NAT-01'!B:B,'2026-NAT-01'!F:F,0,0)+_xlfn.XLOOKUP(A199,'2026-NAT-01'!B:B,'2026-NAT-01'!G:G,0,0)</f>
        <v>0</v>
      </c>
      <c r="AF199" s="341">
        <f>_xlfn.XLOOKUP(A199,'2026-NAT-01'!B:B,'2026-NAT-01'!H:H,0,0)</f>
        <v>0</v>
      </c>
      <c r="AG199" s="340">
        <f>_xlfn.XLOOKUP(A199,'2026-NAT-02'!B:B,'2026-NAT-02'!F:F,0,0)+_xlfn.XLOOKUP(A199,'2026-NAT-02'!B:B,'2026-NAT-02'!G:G,0,0)</f>
        <v>0</v>
      </c>
      <c r="AH199" s="341">
        <f>_xlfn.XLOOKUP(A199,'2026-NAT-02'!B:B,'2026-NAT-02'!H:H,0,0)</f>
        <v>0</v>
      </c>
      <c r="AI199" s="457">
        <f t="shared" si="39"/>
        <v>0</v>
      </c>
      <c r="AJ199" s="458">
        <f t="shared" si="40"/>
        <v>0</v>
      </c>
    </row>
    <row r="200" spans="1:36" ht="15.6" hidden="1" x14ac:dyDescent="0.25">
      <c r="A200" s="297" t="str">
        <f>MASTERLIST!A201</f>
        <v>N0197</v>
      </c>
      <c r="B200" s="310" t="str">
        <f>MASTERLIST!B201</f>
        <v>Seagull Angling Club</v>
      </c>
      <c r="C200" s="310" t="str">
        <f>MASTERLIST!C201</f>
        <v>Francois</v>
      </c>
      <c r="D200" s="310" t="str">
        <f>MASTERLIST!D201</f>
        <v>Botes</v>
      </c>
      <c r="E200" s="311" t="str">
        <f>MASTERLIST!E201</f>
        <v>Men Senior</v>
      </c>
      <c r="F200" s="361" t="str">
        <f>MASTERLIST!L201</f>
        <v>Nam</v>
      </c>
      <c r="G200" s="195"/>
      <c r="H200" s="200"/>
      <c r="I200" s="193"/>
      <c r="J200" s="202"/>
      <c r="K200" s="152">
        <f t="shared" ref="K200:K263" si="41">S200+W200+AA200</f>
        <v>1</v>
      </c>
      <c r="L200" s="153">
        <f t="shared" ref="L200:L263" si="42">T200+X200+AB200</f>
        <v>2</v>
      </c>
      <c r="M200" s="153">
        <f t="shared" ref="M200:M263" si="43">K200+L200</f>
        <v>3</v>
      </c>
      <c r="N200" s="279">
        <f t="shared" ref="N200:N263" si="44">U200+Y200+AC200</f>
        <v>12.9</v>
      </c>
      <c r="O200" s="280">
        <f t="shared" ref="O200:O263" si="45">(U200*0.5)+(Y200*0.3)+(AC200*0.2)</f>
        <v>5.17</v>
      </c>
      <c r="P200" s="154">
        <f t="shared" ref="P200:P263" si="46">N200/M200</f>
        <v>4.3</v>
      </c>
      <c r="Q200" s="153">
        <f t="shared" ref="Q200:Q263" si="47">V200+Z200+AD200</f>
        <v>816</v>
      </c>
      <c r="R200" s="281">
        <f t="shared" ref="R200:R263" si="48">(V200*0.5)+(Z200*0.3)+(AD200*0.2)</f>
        <v>313.79999999999995</v>
      </c>
      <c r="S200" s="282">
        <v>1</v>
      </c>
      <c r="T200" s="283">
        <v>1</v>
      </c>
      <c r="U200" s="156">
        <v>6.5</v>
      </c>
      <c r="V200" s="284">
        <v>355</v>
      </c>
      <c r="W200" s="285">
        <v>0</v>
      </c>
      <c r="X200" s="205">
        <v>1</v>
      </c>
      <c r="Y200" s="157">
        <v>6.4</v>
      </c>
      <c r="Z200" s="286">
        <v>441</v>
      </c>
      <c r="AA200" s="204">
        <v>0</v>
      </c>
      <c r="AB200" s="204">
        <v>0</v>
      </c>
      <c r="AC200" s="155">
        <v>0</v>
      </c>
      <c r="AD200" s="287">
        <v>20</v>
      </c>
      <c r="AE200" s="340">
        <f>_xlfn.XLOOKUP(A200,'2026-NAT-01'!B:B,'2026-NAT-01'!F:F,0,0)+_xlfn.XLOOKUP(A200,'2026-NAT-01'!B:B,'2026-NAT-01'!G:G,0,0)</f>
        <v>0</v>
      </c>
      <c r="AF200" s="341">
        <f>_xlfn.XLOOKUP(A200,'2026-NAT-01'!B:B,'2026-NAT-01'!H:H,0,0)</f>
        <v>0</v>
      </c>
      <c r="AG200" s="340">
        <f>_xlfn.XLOOKUP(A200,'2026-NAT-02'!B:B,'2026-NAT-02'!F:F,0,0)+_xlfn.XLOOKUP(A200,'2026-NAT-02'!B:B,'2026-NAT-02'!G:G,0,0)</f>
        <v>0</v>
      </c>
      <c r="AH200" s="341">
        <f>_xlfn.XLOOKUP(A200,'2026-NAT-02'!B:B,'2026-NAT-02'!H:H,0,0)</f>
        <v>0</v>
      </c>
      <c r="AI200" s="457">
        <f t="shared" si="39"/>
        <v>3</v>
      </c>
      <c r="AJ200" s="458">
        <f t="shared" si="40"/>
        <v>5.17</v>
      </c>
    </row>
    <row r="201" spans="1:36" ht="15.6" hidden="1" x14ac:dyDescent="0.25">
      <c r="A201" s="344" t="str">
        <f>MASTERLIST!A202</f>
        <v>N0198</v>
      </c>
      <c r="B201" s="68" t="str">
        <f>MASTERLIST!B202</f>
        <v>Welwitschia</v>
      </c>
      <c r="C201" s="68" t="str">
        <f>MASTERLIST!C202</f>
        <v>Theuns</v>
      </c>
      <c r="D201" s="68" t="str">
        <f>MASTERLIST!D202</f>
        <v>Alberts</v>
      </c>
      <c r="E201" s="345" t="str">
        <f>MASTERLIST!E202</f>
        <v>Men Senior / U/21</v>
      </c>
      <c r="F201" s="362" t="str">
        <f>MASTERLIST!L202</f>
        <v>Nam</v>
      </c>
      <c r="G201" s="195" t="s">
        <v>2176</v>
      </c>
      <c r="H201" s="200"/>
      <c r="I201" s="193"/>
      <c r="J201" s="202"/>
      <c r="K201" s="152">
        <f t="shared" si="41"/>
        <v>0</v>
      </c>
      <c r="L201" s="153">
        <f t="shared" si="42"/>
        <v>0</v>
      </c>
      <c r="M201" s="153">
        <f t="shared" si="43"/>
        <v>0</v>
      </c>
      <c r="N201" s="154">
        <f t="shared" si="44"/>
        <v>0</v>
      </c>
      <c r="O201" s="429">
        <f t="shared" si="45"/>
        <v>0</v>
      </c>
      <c r="P201" s="154" t="e">
        <f t="shared" si="46"/>
        <v>#DIV/0!</v>
      </c>
      <c r="Q201" s="153">
        <f t="shared" si="47"/>
        <v>0</v>
      </c>
      <c r="R201" s="281">
        <f t="shared" si="48"/>
        <v>0</v>
      </c>
      <c r="S201" s="282">
        <v>0</v>
      </c>
      <c r="T201" s="283">
        <v>0</v>
      </c>
      <c r="U201" s="156">
        <v>0</v>
      </c>
      <c r="V201" s="284">
        <v>0</v>
      </c>
      <c r="W201" s="285">
        <v>0</v>
      </c>
      <c r="X201" s="205">
        <v>0</v>
      </c>
      <c r="Y201" s="157">
        <v>0</v>
      </c>
      <c r="Z201" s="286">
        <v>0</v>
      </c>
      <c r="AA201" s="204">
        <v>0</v>
      </c>
      <c r="AB201" s="204">
        <v>0</v>
      </c>
      <c r="AC201" s="155">
        <v>0</v>
      </c>
      <c r="AD201" s="287">
        <v>0</v>
      </c>
      <c r="AE201" s="340">
        <f>_xlfn.XLOOKUP(A201,'2026-NAT-01'!B:B,'2026-NAT-01'!F:F,0,0)+_xlfn.XLOOKUP(A201,'2026-NAT-01'!B:B,'2026-NAT-01'!G:G,0,0)</f>
        <v>2</v>
      </c>
      <c r="AF201" s="341">
        <f>_xlfn.XLOOKUP(A201,'2026-NAT-01'!B:B,'2026-NAT-01'!H:H,0,0)</f>
        <v>20.2</v>
      </c>
      <c r="AG201" s="340">
        <f>_xlfn.XLOOKUP(A201,'2026-NAT-02'!B:B,'2026-NAT-02'!F:F,0,0)+_xlfn.XLOOKUP(A201,'2026-NAT-02'!B:B,'2026-NAT-02'!G:G,0,0)</f>
        <v>2</v>
      </c>
      <c r="AH201" s="341">
        <f>_xlfn.XLOOKUP(A201,'2026-NAT-02'!B:B,'2026-NAT-02'!H:H,0,0)</f>
        <v>3.2</v>
      </c>
      <c r="AI201" s="340">
        <f t="shared" si="39"/>
        <v>4</v>
      </c>
      <c r="AJ201" s="341">
        <f t="shared" si="40"/>
        <v>23.4</v>
      </c>
    </row>
    <row r="202" spans="1:36" ht="15.6" hidden="1" x14ac:dyDescent="0.25">
      <c r="A202" s="297" t="str">
        <f>MASTERLIST!A203</f>
        <v>N0199</v>
      </c>
      <c r="B202" s="310" t="str">
        <f>MASTERLIST!B203</f>
        <v>xBenguella</v>
      </c>
      <c r="C202" s="310" t="str">
        <f>MASTERLIST!C203</f>
        <v>Karel</v>
      </c>
      <c r="D202" s="310" t="str">
        <f>MASTERLIST!D203</f>
        <v>Van Der Bank</v>
      </c>
      <c r="E202" s="311" t="str">
        <f>MASTERLIST!E203</f>
        <v>Men Grand Masters</v>
      </c>
      <c r="F202" s="361" t="str">
        <f>MASTERLIST!L203</f>
        <v>Nam</v>
      </c>
      <c r="G202" s="195"/>
      <c r="H202" s="200"/>
      <c r="I202" s="193"/>
      <c r="J202" s="202"/>
      <c r="K202" s="152">
        <f t="shared" si="41"/>
        <v>0</v>
      </c>
      <c r="L202" s="153">
        <f t="shared" si="42"/>
        <v>0</v>
      </c>
      <c r="M202" s="153">
        <f t="shared" si="43"/>
        <v>0</v>
      </c>
      <c r="N202" s="279">
        <f t="shared" si="44"/>
        <v>0</v>
      </c>
      <c r="O202" s="280">
        <f t="shared" si="45"/>
        <v>0</v>
      </c>
      <c r="P202" s="154" t="e">
        <f t="shared" si="46"/>
        <v>#DIV/0!</v>
      </c>
      <c r="Q202" s="153">
        <f t="shared" si="47"/>
        <v>0</v>
      </c>
      <c r="R202" s="281">
        <f t="shared" si="48"/>
        <v>0</v>
      </c>
      <c r="S202" s="282">
        <v>0</v>
      </c>
      <c r="T202" s="283">
        <v>0</v>
      </c>
      <c r="U202" s="156">
        <v>0</v>
      </c>
      <c r="V202" s="284">
        <v>0</v>
      </c>
      <c r="W202" s="285">
        <v>0</v>
      </c>
      <c r="X202" s="205">
        <v>0</v>
      </c>
      <c r="Y202" s="157">
        <v>0</v>
      </c>
      <c r="Z202" s="286">
        <v>0</v>
      </c>
      <c r="AA202" s="204">
        <v>0</v>
      </c>
      <c r="AB202" s="204">
        <v>0</v>
      </c>
      <c r="AC202" s="155">
        <v>0</v>
      </c>
      <c r="AD202" s="287">
        <v>0</v>
      </c>
      <c r="AE202" s="340">
        <f>_xlfn.XLOOKUP(A202,'2026-NAT-01'!B:B,'2026-NAT-01'!F:F,0,0)+_xlfn.XLOOKUP(A202,'2026-NAT-01'!B:B,'2026-NAT-01'!G:G,0,0)</f>
        <v>0</v>
      </c>
      <c r="AF202" s="341">
        <f>_xlfn.XLOOKUP(A202,'2026-NAT-01'!B:B,'2026-NAT-01'!H:H,0,0)</f>
        <v>0</v>
      </c>
      <c r="AG202" s="340">
        <f>_xlfn.XLOOKUP(A202,'2026-NAT-02'!B:B,'2026-NAT-02'!F:F,0,0)+_xlfn.XLOOKUP(A202,'2026-NAT-02'!B:B,'2026-NAT-02'!G:G,0,0)</f>
        <v>0</v>
      </c>
      <c r="AH202" s="341">
        <f>_xlfn.XLOOKUP(A202,'2026-NAT-02'!B:B,'2026-NAT-02'!H:H,0,0)</f>
        <v>0</v>
      </c>
      <c r="AI202" s="457">
        <f t="shared" si="39"/>
        <v>0</v>
      </c>
      <c r="AJ202" s="458">
        <f t="shared" si="40"/>
        <v>0</v>
      </c>
    </row>
    <row r="203" spans="1:36" ht="15.6" hidden="1" x14ac:dyDescent="0.25">
      <c r="A203" s="297" t="str">
        <f>MASTERLIST!A204</f>
        <v>N0200</v>
      </c>
      <c r="B203" s="310" t="str">
        <f>MASTERLIST!B204</f>
        <v>xSteenbras</v>
      </c>
      <c r="C203" s="310" t="str">
        <f>MASTERLIST!C204</f>
        <v>Abriana</v>
      </c>
      <c r="D203" s="310" t="str">
        <f>MASTERLIST!D204</f>
        <v>Koberzig</v>
      </c>
      <c r="E203" s="311" t="str">
        <f>MASTERLIST!E204</f>
        <v>Ladies Senior</v>
      </c>
      <c r="F203" s="361" t="str">
        <f>MASTERLIST!L204</f>
        <v>Nam</v>
      </c>
      <c r="G203" s="195"/>
      <c r="H203" s="200"/>
      <c r="I203" s="193"/>
      <c r="J203" s="202"/>
      <c r="K203" s="152">
        <f t="shared" si="41"/>
        <v>0</v>
      </c>
      <c r="L203" s="153">
        <f t="shared" si="42"/>
        <v>0</v>
      </c>
      <c r="M203" s="153">
        <f t="shared" si="43"/>
        <v>0</v>
      </c>
      <c r="N203" s="279">
        <f t="shared" si="44"/>
        <v>0</v>
      </c>
      <c r="O203" s="280">
        <f t="shared" si="45"/>
        <v>0</v>
      </c>
      <c r="P203" s="154" t="e">
        <f t="shared" si="46"/>
        <v>#DIV/0!</v>
      </c>
      <c r="Q203" s="153">
        <f t="shared" si="47"/>
        <v>20</v>
      </c>
      <c r="R203" s="281">
        <f t="shared" si="48"/>
        <v>4</v>
      </c>
      <c r="S203" s="282">
        <v>0</v>
      </c>
      <c r="T203" s="283">
        <v>0</v>
      </c>
      <c r="U203" s="156">
        <v>0</v>
      </c>
      <c r="V203" s="284">
        <v>0</v>
      </c>
      <c r="W203" s="285">
        <v>0</v>
      </c>
      <c r="X203" s="205">
        <v>0</v>
      </c>
      <c r="Y203" s="157">
        <v>0</v>
      </c>
      <c r="Z203" s="286">
        <v>0</v>
      </c>
      <c r="AA203" s="204">
        <v>0</v>
      </c>
      <c r="AB203" s="204">
        <v>0</v>
      </c>
      <c r="AC203" s="155">
        <v>0</v>
      </c>
      <c r="AD203" s="287">
        <v>20</v>
      </c>
      <c r="AE203" s="340">
        <f>_xlfn.XLOOKUP(A203,'2026-NAT-01'!B:B,'2026-NAT-01'!F:F,0,0)+_xlfn.XLOOKUP(A203,'2026-NAT-01'!B:B,'2026-NAT-01'!G:G,0,0)</f>
        <v>0</v>
      </c>
      <c r="AF203" s="341">
        <f>_xlfn.XLOOKUP(A203,'2026-NAT-01'!B:B,'2026-NAT-01'!H:H,0,0)</f>
        <v>0</v>
      </c>
      <c r="AG203" s="340">
        <f>_xlfn.XLOOKUP(A203,'2026-NAT-02'!B:B,'2026-NAT-02'!F:F,0,0)+_xlfn.XLOOKUP(A203,'2026-NAT-02'!B:B,'2026-NAT-02'!G:G,0,0)</f>
        <v>0</v>
      </c>
      <c r="AH203" s="341">
        <f>_xlfn.XLOOKUP(A203,'2026-NAT-02'!B:B,'2026-NAT-02'!H:H,0,0)</f>
        <v>0</v>
      </c>
      <c r="AI203" s="457">
        <f t="shared" si="39"/>
        <v>0</v>
      </c>
      <c r="AJ203" s="458">
        <f t="shared" si="40"/>
        <v>0</v>
      </c>
    </row>
    <row r="204" spans="1:36" ht="15.6" hidden="1" x14ac:dyDescent="0.25">
      <c r="A204" s="297" t="str">
        <f>MASTERLIST!A205</f>
        <v>N0201</v>
      </c>
      <c r="B204" s="310" t="str">
        <f>MASTERLIST!B205</f>
        <v>xOrca Angling Club</v>
      </c>
      <c r="C204" s="310" t="str">
        <f>MASTERLIST!C205</f>
        <v>Chris</v>
      </c>
      <c r="D204" s="310" t="str">
        <f>MASTERLIST!D205</f>
        <v>Vorster</v>
      </c>
      <c r="E204" s="311" t="str">
        <f>MASTERLIST!E205</f>
        <v>Men Veteran</v>
      </c>
      <c r="F204" s="361" t="str">
        <f>MASTERLIST!L205</f>
        <v>Nam</v>
      </c>
      <c r="G204" s="195"/>
      <c r="H204" s="200"/>
      <c r="I204" s="193"/>
      <c r="J204" s="202"/>
      <c r="K204" s="152">
        <f t="shared" si="41"/>
        <v>0</v>
      </c>
      <c r="L204" s="153">
        <f t="shared" si="42"/>
        <v>2</v>
      </c>
      <c r="M204" s="153">
        <f t="shared" si="43"/>
        <v>2</v>
      </c>
      <c r="N204" s="279">
        <f t="shared" si="44"/>
        <v>11.5</v>
      </c>
      <c r="O204" s="280">
        <f t="shared" si="45"/>
        <v>3.4499999999999997</v>
      </c>
      <c r="P204" s="154">
        <f t="shared" si="46"/>
        <v>5.75</v>
      </c>
      <c r="Q204" s="153">
        <f t="shared" si="47"/>
        <v>377</v>
      </c>
      <c r="R204" s="281">
        <f t="shared" si="48"/>
        <v>111.1</v>
      </c>
      <c r="S204" s="282">
        <v>0</v>
      </c>
      <c r="T204" s="283">
        <v>0</v>
      </c>
      <c r="U204" s="156">
        <v>0</v>
      </c>
      <c r="V204" s="284">
        <v>0</v>
      </c>
      <c r="W204" s="285">
        <v>0</v>
      </c>
      <c r="X204" s="205">
        <v>2</v>
      </c>
      <c r="Y204" s="157">
        <v>11.5</v>
      </c>
      <c r="Z204" s="286">
        <v>357</v>
      </c>
      <c r="AA204" s="204">
        <v>0</v>
      </c>
      <c r="AB204" s="204">
        <v>0</v>
      </c>
      <c r="AC204" s="155">
        <v>0</v>
      </c>
      <c r="AD204" s="287">
        <v>20</v>
      </c>
      <c r="AE204" s="340">
        <f>_xlfn.XLOOKUP(A204,'2026-NAT-01'!B:B,'2026-NAT-01'!F:F,0,0)+_xlfn.XLOOKUP(A204,'2026-NAT-01'!B:B,'2026-NAT-01'!G:G,0,0)</f>
        <v>0</v>
      </c>
      <c r="AF204" s="341">
        <f>_xlfn.XLOOKUP(A204,'2026-NAT-01'!B:B,'2026-NAT-01'!H:H,0,0)</f>
        <v>0</v>
      </c>
      <c r="AG204" s="340">
        <f>_xlfn.XLOOKUP(A204,'2026-NAT-02'!B:B,'2026-NAT-02'!F:F,0,0)+_xlfn.XLOOKUP(A204,'2026-NAT-02'!B:B,'2026-NAT-02'!G:G,0,0)</f>
        <v>0</v>
      </c>
      <c r="AH204" s="341">
        <f>_xlfn.XLOOKUP(A204,'2026-NAT-02'!B:B,'2026-NAT-02'!H:H,0,0)</f>
        <v>0</v>
      </c>
      <c r="AI204" s="457">
        <f t="shared" si="39"/>
        <v>2</v>
      </c>
      <c r="AJ204" s="458">
        <f t="shared" si="40"/>
        <v>3.4499999999999997</v>
      </c>
    </row>
    <row r="205" spans="1:36" ht="15.6" hidden="1" x14ac:dyDescent="0.25">
      <c r="A205" s="297" t="str">
        <f>MASTERLIST!A206</f>
        <v>N0202</v>
      </c>
      <c r="B205" s="310" t="str">
        <f>MASTERLIST!B206</f>
        <v>Steenbras</v>
      </c>
      <c r="C205" s="310" t="str">
        <f>MASTERLIST!C206</f>
        <v>Adre</v>
      </c>
      <c r="D205" s="310" t="str">
        <f>MASTERLIST!D206</f>
        <v>Van Der Merwe</v>
      </c>
      <c r="E205" s="311" t="str">
        <f>MASTERLIST!E206</f>
        <v>Men Grand Masters</v>
      </c>
      <c r="F205" s="361" t="str">
        <f>MASTERLIST!L206</f>
        <v>Nam</v>
      </c>
      <c r="G205" s="195"/>
      <c r="H205" s="200"/>
      <c r="I205" s="193"/>
      <c r="J205" s="202"/>
      <c r="K205" s="152">
        <f t="shared" si="41"/>
        <v>8</v>
      </c>
      <c r="L205" s="153">
        <f t="shared" si="42"/>
        <v>0</v>
      </c>
      <c r="M205" s="153">
        <f t="shared" si="43"/>
        <v>8</v>
      </c>
      <c r="N205" s="279">
        <f t="shared" si="44"/>
        <v>7.3</v>
      </c>
      <c r="O205" s="280">
        <f t="shared" si="45"/>
        <v>2.0999999999999996</v>
      </c>
      <c r="P205" s="154">
        <f t="shared" si="46"/>
        <v>0.91249999999999998</v>
      </c>
      <c r="Q205" s="153">
        <f t="shared" si="47"/>
        <v>740</v>
      </c>
      <c r="R205" s="281">
        <f t="shared" si="48"/>
        <v>216.6</v>
      </c>
      <c r="S205" s="282">
        <v>0</v>
      </c>
      <c r="T205" s="283">
        <v>0</v>
      </c>
      <c r="U205" s="156">
        <v>0</v>
      </c>
      <c r="V205" s="284">
        <v>80</v>
      </c>
      <c r="W205" s="285">
        <v>8</v>
      </c>
      <c r="X205" s="205">
        <v>0</v>
      </c>
      <c r="Y205" s="157">
        <v>6.3999999999999995</v>
      </c>
      <c r="Z205" s="286">
        <v>446</v>
      </c>
      <c r="AA205" s="204">
        <v>0</v>
      </c>
      <c r="AB205" s="204">
        <v>0</v>
      </c>
      <c r="AC205" s="155">
        <v>0.9</v>
      </c>
      <c r="AD205" s="287">
        <v>214</v>
      </c>
      <c r="AE205" s="340">
        <f>_xlfn.XLOOKUP(A205,'2026-NAT-01'!B:B,'2026-NAT-01'!F:F,0,0)+_xlfn.XLOOKUP(A205,'2026-NAT-01'!B:B,'2026-NAT-01'!G:G,0,0)</f>
        <v>0</v>
      </c>
      <c r="AF205" s="341">
        <f>_xlfn.XLOOKUP(A205,'2026-NAT-01'!B:B,'2026-NAT-01'!H:H,0,0)</f>
        <v>0</v>
      </c>
      <c r="AG205" s="340">
        <f>_xlfn.XLOOKUP(A205,'2026-NAT-02'!B:B,'2026-NAT-02'!F:F,0,0)+_xlfn.XLOOKUP(A205,'2026-NAT-02'!B:B,'2026-NAT-02'!G:G,0,0)</f>
        <v>0</v>
      </c>
      <c r="AH205" s="341">
        <f>_xlfn.XLOOKUP(A205,'2026-NAT-02'!B:B,'2026-NAT-02'!H:H,0,0)</f>
        <v>0</v>
      </c>
      <c r="AI205" s="457">
        <f t="shared" si="39"/>
        <v>8</v>
      </c>
      <c r="AJ205" s="458">
        <f t="shared" si="40"/>
        <v>2.0999999999999996</v>
      </c>
    </row>
    <row r="206" spans="1:36" ht="15.6" hidden="1" x14ac:dyDescent="0.25">
      <c r="A206" s="297" t="str">
        <f>MASTERLIST!A207</f>
        <v>N0203</v>
      </c>
      <c r="B206" s="310" t="str">
        <f>MASTERLIST!B207</f>
        <v>Welwitschia</v>
      </c>
      <c r="C206" s="310" t="str">
        <f>MASTERLIST!C207</f>
        <v>Andre</v>
      </c>
      <c r="D206" s="310" t="str">
        <f>MASTERLIST!D207</f>
        <v>Muller</v>
      </c>
      <c r="E206" s="311" t="str">
        <f>MASTERLIST!E207</f>
        <v>Men Grand Masters</v>
      </c>
      <c r="F206" s="361" t="str">
        <f>MASTERLIST!L207</f>
        <v>Nam</v>
      </c>
      <c r="G206" s="195"/>
      <c r="H206" s="200"/>
      <c r="I206" s="193"/>
      <c r="J206" s="202"/>
      <c r="K206" s="152">
        <f t="shared" si="41"/>
        <v>0</v>
      </c>
      <c r="L206" s="153">
        <f t="shared" si="42"/>
        <v>0</v>
      </c>
      <c r="M206" s="153">
        <f t="shared" si="43"/>
        <v>0</v>
      </c>
      <c r="N206" s="279">
        <f t="shared" si="44"/>
        <v>0</v>
      </c>
      <c r="O206" s="280">
        <f t="shared" si="45"/>
        <v>0</v>
      </c>
      <c r="P206" s="154" t="e">
        <f t="shared" si="46"/>
        <v>#DIV/0!</v>
      </c>
      <c r="Q206" s="153">
        <f t="shared" si="47"/>
        <v>40</v>
      </c>
      <c r="R206" s="281">
        <f t="shared" si="48"/>
        <v>10</v>
      </c>
      <c r="S206" s="282">
        <v>0</v>
      </c>
      <c r="T206" s="283">
        <v>0</v>
      </c>
      <c r="U206" s="156">
        <v>0</v>
      </c>
      <c r="V206" s="284">
        <v>0</v>
      </c>
      <c r="W206" s="285">
        <v>0</v>
      </c>
      <c r="X206" s="205">
        <v>0</v>
      </c>
      <c r="Y206" s="157">
        <v>0</v>
      </c>
      <c r="Z206" s="286">
        <v>20</v>
      </c>
      <c r="AA206" s="204">
        <v>0</v>
      </c>
      <c r="AB206" s="204">
        <v>0</v>
      </c>
      <c r="AC206" s="155">
        <v>0</v>
      </c>
      <c r="AD206" s="287">
        <v>20</v>
      </c>
      <c r="AE206" s="340">
        <f>_xlfn.XLOOKUP(A206,'2026-NAT-01'!B:B,'2026-NAT-01'!F:F,0,0)+_xlfn.XLOOKUP(A206,'2026-NAT-01'!B:B,'2026-NAT-01'!G:G,0,0)</f>
        <v>0</v>
      </c>
      <c r="AF206" s="341">
        <f>_xlfn.XLOOKUP(A206,'2026-NAT-01'!B:B,'2026-NAT-01'!H:H,0,0)</f>
        <v>0</v>
      </c>
      <c r="AG206" s="340">
        <f>_xlfn.XLOOKUP(A206,'2026-NAT-02'!B:B,'2026-NAT-02'!F:F,0,0)+_xlfn.XLOOKUP(A206,'2026-NAT-02'!B:B,'2026-NAT-02'!G:G,0,0)</f>
        <v>0</v>
      </c>
      <c r="AH206" s="341">
        <f>_xlfn.XLOOKUP(A206,'2026-NAT-02'!B:B,'2026-NAT-02'!H:H,0,0)</f>
        <v>0</v>
      </c>
      <c r="AI206" s="457">
        <f t="shared" si="39"/>
        <v>0</v>
      </c>
      <c r="AJ206" s="458">
        <f t="shared" si="40"/>
        <v>0</v>
      </c>
    </row>
    <row r="207" spans="1:36" ht="15.6" hidden="1" x14ac:dyDescent="0.25">
      <c r="A207" s="297" t="str">
        <f>MASTERLIST!A208</f>
        <v>N0204</v>
      </c>
      <c r="B207" s="310" t="str">
        <f>MASTERLIST!B208</f>
        <v>Mako</v>
      </c>
      <c r="C207" s="310" t="str">
        <f>MASTERLIST!C208</f>
        <v>Leigh</v>
      </c>
      <c r="D207" s="310" t="str">
        <f>MASTERLIST!D208</f>
        <v>Skoppelitus</v>
      </c>
      <c r="E207" s="311" t="str">
        <f>MASTERLIST!E208</f>
        <v>Men Senior</v>
      </c>
      <c r="F207" s="361" t="str">
        <f>MASTERLIST!L208</f>
        <v>Nam</v>
      </c>
      <c r="G207" s="195"/>
      <c r="H207" s="200"/>
      <c r="I207" s="193"/>
      <c r="J207" s="202"/>
      <c r="K207" s="152">
        <f t="shared" si="41"/>
        <v>0</v>
      </c>
      <c r="L207" s="153">
        <f t="shared" si="42"/>
        <v>5</v>
      </c>
      <c r="M207" s="153">
        <f t="shared" si="43"/>
        <v>5</v>
      </c>
      <c r="N207" s="279">
        <f t="shared" si="44"/>
        <v>18.099999999999998</v>
      </c>
      <c r="O207" s="280">
        <f t="shared" si="45"/>
        <v>5.4299999999999988</v>
      </c>
      <c r="P207" s="154">
        <f t="shared" si="46"/>
        <v>3.6199999999999997</v>
      </c>
      <c r="Q207" s="153">
        <f t="shared" si="47"/>
        <v>293</v>
      </c>
      <c r="R207" s="281">
        <f t="shared" si="48"/>
        <v>85.899999999999991</v>
      </c>
      <c r="S207" s="282">
        <v>0</v>
      </c>
      <c r="T207" s="283">
        <v>0</v>
      </c>
      <c r="U207" s="156">
        <v>0</v>
      </c>
      <c r="V207" s="284">
        <v>0</v>
      </c>
      <c r="W207" s="285">
        <v>0</v>
      </c>
      <c r="X207" s="205">
        <v>5</v>
      </c>
      <c r="Y207" s="157">
        <v>18.099999999999998</v>
      </c>
      <c r="Z207" s="286">
        <v>273</v>
      </c>
      <c r="AA207" s="204">
        <v>0</v>
      </c>
      <c r="AB207" s="204">
        <v>0</v>
      </c>
      <c r="AC207" s="155">
        <v>0</v>
      </c>
      <c r="AD207" s="287">
        <v>20</v>
      </c>
      <c r="AE207" s="340">
        <f>_xlfn.XLOOKUP(A207,'2026-NAT-01'!B:B,'2026-NAT-01'!F:F,0,0)+_xlfn.XLOOKUP(A207,'2026-NAT-01'!B:B,'2026-NAT-01'!G:G,0,0)</f>
        <v>0</v>
      </c>
      <c r="AF207" s="341">
        <f>_xlfn.XLOOKUP(A207,'2026-NAT-01'!B:B,'2026-NAT-01'!H:H,0,0)</f>
        <v>0</v>
      </c>
      <c r="AG207" s="340">
        <f>_xlfn.XLOOKUP(A207,'2026-NAT-02'!B:B,'2026-NAT-02'!F:F,0,0)+_xlfn.XLOOKUP(A207,'2026-NAT-02'!B:B,'2026-NAT-02'!G:G,0,0)</f>
        <v>0</v>
      </c>
      <c r="AH207" s="341">
        <f>_xlfn.XLOOKUP(A207,'2026-NAT-02'!B:B,'2026-NAT-02'!H:H,0,0)</f>
        <v>0</v>
      </c>
      <c r="AI207" s="457">
        <f t="shared" si="39"/>
        <v>5</v>
      </c>
      <c r="AJ207" s="458">
        <f t="shared" si="40"/>
        <v>5.4299999999999988</v>
      </c>
    </row>
    <row r="208" spans="1:36" ht="15.6" hidden="1" x14ac:dyDescent="0.25">
      <c r="A208" s="297" t="str">
        <f>MASTERLIST!A209</f>
        <v>N0205</v>
      </c>
      <c r="B208" s="310" t="str">
        <f>MASTERLIST!B209</f>
        <v>xBenguella</v>
      </c>
      <c r="C208" s="310" t="str">
        <f>MASTERLIST!C209</f>
        <v>Pieter</v>
      </c>
      <c r="D208" s="310" t="str">
        <f>MASTERLIST!D209</f>
        <v>Van Wyk</v>
      </c>
      <c r="E208" s="311" t="str">
        <f>MASTERLIST!E209</f>
        <v>Men Master</v>
      </c>
      <c r="F208" s="361" t="str">
        <f>MASTERLIST!L209</f>
        <v>Nam</v>
      </c>
      <c r="G208" s="195"/>
      <c r="H208" s="200"/>
      <c r="I208" s="193"/>
      <c r="J208" s="202"/>
      <c r="K208" s="152">
        <f t="shared" si="41"/>
        <v>0</v>
      </c>
      <c r="L208" s="153">
        <f t="shared" si="42"/>
        <v>0</v>
      </c>
      <c r="M208" s="153">
        <f t="shared" si="43"/>
        <v>0</v>
      </c>
      <c r="N208" s="279">
        <f t="shared" si="44"/>
        <v>0</v>
      </c>
      <c r="O208" s="280">
        <f t="shared" si="45"/>
        <v>0</v>
      </c>
      <c r="P208" s="154" t="e">
        <f t="shared" si="46"/>
        <v>#DIV/0!</v>
      </c>
      <c r="Q208" s="153">
        <f t="shared" si="47"/>
        <v>0</v>
      </c>
      <c r="R208" s="281">
        <f t="shared" si="48"/>
        <v>0</v>
      </c>
      <c r="S208" s="282">
        <v>0</v>
      </c>
      <c r="T208" s="283">
        <v>0</v>
      </c>
      <c r="U208" s="156">
        <v>0</v>
      </c>
      <c r="V208" s="284">
        <v>0</v>
      </c>
      <c r="W208" s="285">
        <v>0</v>
      </c>
      <c r="X208" s="205">
        <v>0</v>
      </c>
      <c r="Y208" s="157">
        <v>0</v>
      </c>
      <c r="Z208" s="286">
        <v>0</v>
      </c>
      <c r="AA208" s="204">
        <v>0</v>
      </c>
      <c r="AB208" s="204">
        <v>0</v>
      </c>
      <c r="AC208" s="155">
        <v>0</v>
      </c>
      <c r="AD208" s="287">
        <v>0</v>
      </c>
      <c r="AE208" s="340">
        <f>_xlfn.XLOOKUP(A208,'2026-NAT-01'!B:B,'2026-NAT-01'!F:F,0,0)+_xlfn.XLOOKUP(A208,'2026-NAT-01'!B:B,'2026-NAT-01'!G:G,0,0)</f>
        <v>0</v>
      </c>
      <c r="AF208" s="341">
        <f>_xlfn.XLOOKUP(A208,'2026-NAT-01'!B:B,'2026-NAT-01'!H:H,0,0)</f>
        <v>0</v>
      </c>
      <c r="AG208" s="340">
        <f>_xlfn.XLOOKUP(A208,'2026-NAT-02'!B:B,'2026-NAT-02'!F:F,0,0)+_xlfn.XLOOKUP(A208,'2026-NAT-02'!B:B,'2026-NAT-02'!G:G,0,0)</f>
        <v>0</v>
      </c>
      <c r="AH208" s="341">
        <f>_xlfn.XLOOKUP(A208,'2026-NAT-02'!B:B,'2026-NAT-02'!H:H,0,0)</f>
        <v>0</v>
      </c>
      <c r="AI208" s="457">
        <f t="shared" si="39"/>
        <v>0</v>
      </c>
      <c r="AJ208" s="458">
        <f t="shared" si="40"/>
        <v>0</v>
      </c>
    </row>
    <row r="209" spans="1:36" ht="15.6" hidden="1" x14ac:dyDescent="0.25">
      <c r="A209" s="297" t="str">
        <f>MASTERLIST!A210</f>
        <v>N0206</v>
      </c>
      <c r="B209" s="310" t="str">
        <f>MASTERLIST!B210</f>
        <v>xOtjiwarongo</v>
      </c>
      <c r="C209" s="310" t="str">
        <f>MASTERLIST!C210</f>
        <v>Michael</v>
      </c>
      <c r="D209" s="310" t="str">
        <f>MASTERLIST!D210</f>
        <v>Durand</v>
      </c>
      <c r="E209" s="311" t="str">
        <f>MASTERLIST!E210</f>
        <v>Men U/21</v>
      </c>
      <c r="F209" s="361" t="str">
        <f>MASTERLIST!L210</f>
        <v>Nam</v>
      </c>
      <c r="G209" s="195"/>
      <c r="H209" s="200"/>
      <c r="I209" s="193"/>
      <c r="J209" s="202"/>
      <c r="K209" s="152">
        <f t="shared" si="41"/>
        <v>0</v>
      </c>
      <c r="L209" s="153">
        <f t="shared" si="42"/>
        <v>0</v>
      </c>
      <c r="M209" s="153">
        <f t="shared" si="43"/>
        <v>0</v>
      </c>
      <c r="N209" s="279">
        <f t="shared" si="44"/>
        <v>0</v>
      </c>
      <c r="O209" s="280">
        <f t="shared" si="45"/>
        <v>0</v>
      </c>
      <c r="P209" s="154" t="e">
        <f t="shared" si="46"/>
        <v>#DIV/0!</v>
      </c>
      <c r="Q209" s="153">
        <f t="shared" si="47"/>
        <v>0</v>
      </c>
      <c r="R209" s="281">
        <f t="shared" si="48"/>
        <v>0</v>
      </c>
      <c r="S209" s="282">
        <v>0</v>
      </c>
      <c r="T209" s="283">
        <v>0</v>
      </c>
      <c r="U209" s="156">
        <v>0</v>
      </c>
      <c r="V209" s="284">
        <v>0</v>
      </c>
      <c r="W209" s="285">
        <v>0</v>
      </c>
      <c r="X209" s="205">
        <v>0</v>
      </c>
      <c r="Y209" s="157">
        <v>0</v>
      </c>
      <c r="Z209" s="286">
        <v>0</v>
      </c>
      <c r="AA209" s="204">
        <v>0</v>
      </c>
      <c r="AB209" s="204">
        <v>0</v>
      </c>
      <c r="AC209" s="155">
        <v>0</v>
      </c>
      <c r="AD209" s="287">
        <v>0</v>
      </c>
      <c r="AE209" s="340">
        <f>_xlfn.XLOOKUP(A209,'2026-NAT-01'!B:B,'2026-NAT-01'!F:F,0,0)+_xlfn.XLOOKUP(A209,'2026-NAT-01'!B:B,'2026-NAT-01'!G:G,0,0)</f>
        <v>0</v>
      </c>
      <c r="AF209" s="341">
        <f>_xlfn.XLOOKUP(A209,'2026-NAT-01'!B:B,'2026-NAT-01'!H:H,0,0)</f>
        <v>0</v>
      </c>
      <c r="AG209" s="340">
        <f>_xlfn.XLOOKUP(A209,'2026-NAT-02'!B:B,'2026-NAT-02'!F:F,0,0)+_xlfn.XLOOKUP(A209,'2026-NAT-02'!B:B,'2026-NAT-02'!G:G,0,0)</f>
        <v>0</v>
      </c>
      <c r="AH209" s="341">
        <f>_xlfn.XLOOKUP(A209,'2026-NAT-02'!B:B,'2026-NAT-02'!H:H,0,0)</f>
        <v>0</v>
      </c>
      <c r="AI209" s="457">
        <f t="shared" si="39"/>
        <v>0</v>
      </c>
      <c r="AJ209" s="458">
        <f t="shared" si="40"/>
        <v>0</v>
      </c>
    </row>
    <row r="210" spans="1:36" ht="15.45" hidden="1" customHeight="1" x14ac:dyDescent="0.25">
      <c r="A210" s="297" t="str">
        <f>MASTERLIST!A211</f>
        <v>N0207</v>
      </c>
      <c r="B210" s="310" t="str">
        <f>MASTERLIST!B211</f>
        <v>Okahandja</v>
      </c>
      <c r="C210" s="310" t="str">
        <f>MASTERLIST!C211</f>
        <v>Ettienne</v>
      </c>
      <c r="D210" s="310" t="str">
        <f>MASTERLIST!D211</f>
        <v>Erasmus</v>
      </c>
      <c r="E210" s="311" t="str">
        <f>MASTERLIST!E211</f>
        <v>Men Master</v>
      </c>
      <c r="F210" s="361" t="str">
        <f>MASTERLIST!L211</f>
        <v>Nam</v>
      </c>
      <c r="G210" s="199"/>
      <c r="H210" s="201"/>
      <c r="I210" s="193"/>
      <c r="J210" s="202"/>
      <c r="K210" s="152">
        <f t="shared" si="41"/>
        <v>0</v>
      </c>
      <c r="L210" s="153">
        <f t="shared" si="42"/>
        <v>0</v>
      </c>
      <c r="M210" s="153">
        <f t="shared" si="43"/>
        <v>0</v>
      </c>
      <c r="N210" s="279">
        <f t="shared" si="44"/>
        <v>0</v>
      </c>
      <c r="O210" s="280">
        <f t="shared" si="45"/>
        <v>0</v>
      </c>
      <c r="P210" s="154" t="e">
        <f t="shared" si="46"/>
        <v>#DIV/0!</v>
      </c>
      <c r="Q210" s="153">
        <f t="shared" si="47"/>
        <v>0</v>
      </c>
      <c r="R210" s="281">
        <f t="shared" si="48"/>
        <v>0</v>
      </c>
      <c r="S210" s="282">
        <v>0</v>
      </c>
      <c r="T210" s="283">
        <v>0</v>
      </c>
      <c r="U210" s="156">
        <v>0</v>
      </c>
      <c r="V210" s="284">
        <v>0</v>
      </c>
      <c r="W210" s="285">
        <v>0</v>
      </c>
      <c r="X210" s="205">
        <v>0</v>
      </c>
      <c r="Y210" s="157">
        <v>0</v>
      </c>
      <c r="Z210" s="286">
        <v>0</v>
      </c>
      <c r="AA210" s="204">
        <v>0</v>
      </c>
      <c r="AB210" s="204">
        <v>0</v>
      </c>
      <c r="AC210" s="155">
        <v>0</v>
      </c>
      <c r="AD210" s="287">
        <v>0</v>
      </c>
      <c r="AE210" s="340">
        <f>_xlfn.XLOOKUP(A210,'2026-NAT-01'!B:B,'2026-NAT-01'!F:F,0,0)+_xlfn.XLOOKUP(A210,'2026-NAT-01'!B:B,'2026-NAT-01'!G:G,0,0)</f>
        <v>0</v>
      </c>
      <c r="AF210" s="341">
        <f>_xlfn.XLOOKUP(A210,'2026-NAT-01'!B:B,'2026-NAT-01'!H:H,0,0)</f>
        <v>0</v>
      </c>
      <c r="AG210" s="340">
        <f>_xlfn.XLOOKUP(A210,'2026-NAT-02'!B:B,'2026-NAT-02'!F:F,0,0)+_xlfn.XLOOKUP(A210,'2026-NAT-02'!B:B,'2026-NAT-02'!G:G,0,0)</f>
        <v>0</v>
      </c>
      <c r="AH210" s="341">
        <f>_xlfn.XLOOKUP(A210,'2026-NAT-02'!B:B,'2026-NAT-02'!H:H,0,0)</f>
        <v>0</v>
      </c>
      <c r="AI210" s="457">
        <f t="shared" si="39"/>
        <v>0</v>
      </c>
      <c r="AJ210" s="458">
        <f t="shared" si="40"/>
        <v>0</v>
      </c>
    </row>
    <row r="211" spans="1:36" ht="15.6" x14ac:dyDescent="0.25">
      <c r="A211" s="344" t="str">
        <f>MASTERLIST!A54</f>
        <v>N0050</v>
      </c>
      <c r="B211" s="68" t="str">
        <f>MASTERLIST!B54</f>
        <v>Seagull Angling Club</v>
      </c>
      <c r="C211" s="68" t="str">
        <f>MASTERLIST!C54</f>
        <v>Sean</v>
      </c>
      <c r="D211" s="68" t="str">
        <f>MASTERLIST!D54</f>
        <v>Van Den Heuvel</v>
      </c>
      <c r="E211" s="345" t="str">
        <f>MASTERLIST!E54</f>
        <v>Men Veteran</v>
      </c>
      <c r="F211" s="362" t="str">
        <f>MASTERLIST!L54</f>
        <v>Nam</v>
      </c>
      <c r="G211" s="195" t="s">
        <v>2176</v>
      </c>
      <c r="H211" s="200" t="s">
        <v>2176</v>
      </c>
      <c r="I211" s="193"/>
      <c r="J211" s="202"/>
      <c r="K211" s="152">
        <f t="shared" si="41"/>
        <v>6</v>
      </c>
      <c r="L211" s="153">
        <f t="shared" si="42"/>
        <v>5</v>
      </c>
      <c r="M211" s="153">
        <f t="shared" si="43"/>
        <v>11</v>
      </c>
      <c r="N211" s="154">
        <f t="shared" si="44"/>
        <v>158.1</v>
      </c>
      <c r="O211" s="429">
        <f t="shared" si="45"/>
        <v>66.41</v>
      </c>
      <c r="P211" s="154">
        <f t="shared" si="46"/>
        <v>14.372727272727273</v>
      </c>
      <c r="Q211" s="153">
        <f t="shared" si="47"/>
        <v>2032</v>
      </c>
      <c r="R211" s="281">
        <f t="shared" si="48"/>
        <v>646.70000000000005</v>
      </c>
      <c r="S211" s="282">
        <v>2</v>
      </c>
      <c r="T211" s="283">
        <v>2</v>
      </c>
      <c r="U211" s="156">
        <v>115.3</v>
      </c>
      <c r="V211" s="284">
        <v>718</v>
      </c>
      <c r="W211" s="285">
        <v>1</v>
      </c>
      <c r="X211" s="205">
        <v>0</v>
      </c>
      <c r="Y211" s="157">
        <v>2</v>
      </c>
      <c r="Z211" s="286">
        <v>249</v>
      </c>
      <c r="AA211" s="204">
        <v>3</v>
      </c>
      <c r="AB211" s="204">
        <v>3</v>
      </c>
      <c r="AC211" s="155">
        <v>40.800000000000004</v>
      </c>
      <c r="AD211" s="287">
        <v>1065</v>
      </c>
      <c r="AE211" s="340">
        <f>_xlfn.XLOOKUP(A211,'2026-NAT-01'!B:B,'2026-NAT-01'!F:F,0,0)+_xlfn.XLOOKUP(A211,'2026-NAT-01'!B:B,'2026-NAT-01'!G:G,0,0)</f>
        <v>1</v>
      </c>
      <c r="AF211" s="341">
        <f>_xlfn.XLOOKUP(A211,'2026-NAT-01'!B:B,'2026-NAT-01'!H:H,0,0)</f>
        <v>3.4</v>
      </c>
      <c r="AG211" s="340">
        <f>_xlfn.XLOOKUP(A211,'2026-NAT-02'!B:B,'2026-NAT-02'!F:F,0,0)+_xlfn.XLOOKUP(A211,'2026-NAT-02'!B:B,'2026-NAT-02'!G:G,0,0)</f>
        <v>1</v>
      </c>
      <c r="AH211" s="341">
        <f>_xlfn.XLOOKUP(A211,'2026-NAT-02'!B:B,'2026-NAT-02'!H:H,0,0)</f>
        <v>19.100000000000001</v>
      </c>
      <c r="AI211" s="340">
        <f t="shared" si="39"/>
        <v>13</v>
      </c>
      <c r="AJ211" s="341">
        <f t="shared" si="40"/>
        <v>88.91</v>
      </c>
    </row>
    <row r="212" spans="1:36" ht="15.45" hidden="1" customHeight="1" x14ac:dyDescent="0.25">
      <c r="A212" s="297" t="str">
        <f>MASTERLIST!A213</f>
        <v>N0209</v>
      </c>
      <c r="B212" s="310" t="str">
        <f>MASTERLIST!B213</f>
        <v>xBenguella</v>
      </c>
      <c r="C212" s="310" t="str">
        <f>MASTERLIST!C213</f>
        <v>Jaco</v>
      </c>
      <c r="D212" s="310" t="str">
        <f>MASTERLIST!D213</f>
        <v>Heydenrich</v>
      </c>
      <c r="E212" s="311" t="str">
        <f>MASTERLIST!E213</f>
        <v>Men Master</v>
      </c>
      <c r="F212" s="361" t="str">
        <f>MASTERLIST!L213</f>
        <v>SA</v>
      </c>
      <c r="G212" s="195"/>
      <c r="H212" s="201"/>
      <c r="I212" s="193"/>
      <c r="J212" s="202"/>
      <c r="K212" s="152">
        <f t="shared" si="41"/>
        <v>0</v>
      </c>
      <c r="L212" s="153">
        <f t="shared" si="42"/>
        <v>0</v>
      </c>
      <c r="M212" s="153">
        <f t="shared" si="43"/>
        <v>0</v>
      </c>
      <c r="N212" s="279">
        <f t="shared" si="44"/>
        <v>0</v>
      </c>
      <c r="O212" s="280">
        <f t="shared" si="45"/>
        <v>0</v>
      </c>
      <c r="P212" s="154" t="e">
        <f t="shared" si="46"/>
        <v>#DIV/0!</v>
      </c>
      <c r="Q212" s="153">
        <f t="shared" si="47"/>
        <v>0</v>
      </c>
      <c r="R212" s="281">
        <f t="shared" si="48"/>
        <v>0</v>
      </c>
      <c r="S212" s="282">
        <v>0</v>
      </c>
      <c r="T212" s="283">
        <v>0</v>
      </c>
      <c r="U212" s="156">
        <v>0</v>
      </c>
      <c r="V212" s="284">
        <v>0</v>
      </c>
      <c r="W212" s="285">
        <v>0</v>
      </c>
      <c r="X212" s="205">
        <v>0</v>
      </c>
      <c r="Y212" s="157">
        <v>0</v>
      </c>
      <c r="Z212" s="286">
        <v>0</v>
      </c>
      <c r="AA212" s="204">
        <v>0</v>
      </c>
      <c r="AB212" s="204">
        <v>0</v>
      </c>
      <c r="AC212" s="155">
        <v>0</v>
      </c>
      <c r="AD212" s="287">
        <v>0</v>
      </c>
      <c r="AE212" s="340">
        <f>_xlfn.XLOOKUP(A212,'2026-NAT-01'!B:B,'2026-NAT-01'!F:F,0,0)+_xlfn.XLOOKUP(A212,'2026-NAT-01'!B:B,'2026-NAT-01'!G:G,0,0)</f>
        <v>0</v>
      </c>
      <c r="AF212" s="341">
        <f>_xlfn.XLOOKUP(A212,'2026-NAT-01'!B:B,'2026-NAT-01'!H:H,0,0)</f>
        <v>0</v>
      </c>
      <c r="AG212" s="340">
        <f>_xlfn.XLOOKUP(A212,'2026-NAT-02'!B:B,'2026-NAT-02'!F:F,0,0)+_xlfn.XLOOKUP(A212,'2026-NAT-02'!B:B,'2026-NAT-02'!G:G,0,0)</f>
        <v>0</v>
      </c>
      <c r="AH212" s="341">
        <f>_xlfn.XLOOKUP(A212,'2026-NAT-02'!B:B,'2026-NAT-02'!H:H,0,0)</f>
        <v>0</v>
      </c>
      <c r="AI212" s="457">
        <f t="shared" si="39"/>
        <v>0</v>
      </c>
      <c r="AJ212" s="458">
        <f t="shared" si="40"/>
        <v>0</v>
      </c>
    </row>
    <row r="213" spans="1:36" ht="15.6" hidden="1" x14ac:dyDescent="0.25">
      <c r="A213" s="297" t="str">
        <f>MASTERLIST!A214</f>
        <v>N0210</v>
      </c>
      <c r="B213" s="310" t="str">
        <f>MASTERLIST!B214</f>
        <v>xOtjiwarongo</v>
      </c>
      <c r="C213" s="310" t="str">
        <f>MASTERLIST!C214</f>
        <v>Stephan</v>
      </c>
      <c r="D213" s="310" t="str">
        <f>MASTERLIST!D214</f>
        <v>Van Schalkwyk</v>
      </c>
      <c r="E213" s="311" t="str">
        <f>MASTERLIST!E214</f>
        <v>Men Senior</v>
      </c>
      <c r="F213" s="361" t="str">
        <f>MASTERLIST!L214</f>
        <v>Nam</v>
      </c>
      <c r="G213" s="195"/>
      <c r="H213" s="200"/>
      <c r="I213" s="193"/>
      <c r="J213" s="202"/>
      <c r="K213" s="152">
        <f t="shared" si="41"/>
        <v>0</v>
      </c>
      <c r="L213" s="153">
        <f t="shared" si="42"/>
        <v>0</v>
      </c>
      <c r="M213" s="153">
        <f t="shared" si="43"/>
        <v>0</v>
      </c>
      <c r="N213" s="279">
        <f t="shared" si="44"/>
        <v>0</v>
      </c>
      <c r="O213" s="280">
        <f t="shared" si="45"/>
        <v>0</v>
      </c>
      <c r="P213" s="154" t="e">
        <f t="shared" si="46"/>
        <v>#DIV/0!</v>
      </c>
      <c r="Q213" s="153">
        <f t="shared" si="47"/>
        <v>0</v>
      </c>
      <c r="R213" s="281">
        <f t="shared" si="48"/>
        <v>0</v>
      </c>
      <c r="S213" s="282">
        <v>0</v>
      </c>
      <c r="T213" s="283">
        <v>0</v>
      </c>
      <c r="U213" s="156">
        <v>0</v>
      </c>
      <c r="V213" s="284">
        <v>0</v>
      </c>
      <c r="W213" s="285">
        <v>0</v>
      </c>
      <c r="X213" s="205">
        <v>0</v>
      </c>
      <c r="Y213" s="157">
        <v>0</v>
      </c>
      <c r="Z213" s="286">
        <v>0</v>
      </c>
      <c r="AA213" s="204">
        <v>0</v>
      </c>
      <c r="AB213" s="204">
        <v>0</v>
      </c>
      <c r="AC213" s="155">
        <v>0</v>
      </c>
      <c r="AD213" s="287">
        <v>0</v>
      </c>
      <c r="AE213" s="340">
        <f>_xlfn.XLOOKUP(A213,'2026-NAT-01'!B:B,'2026-NAT-01'!F:F,0,0)+_xlfn.XLOOKUP(A213,'2026-NAT-01'!B:B,'2026-NAT-01'!G:G,0,0)</f>
        <v>0</v>
      </c>
      <c r="AF213" s="341">
        <f>_xlfn.XLOOKUP(A213,'2026-NAT-01'!B:B,'2026-NAT-01'!H:H,0,0)</f>
        <v>0</v>
      </c>
      <c r="AG213" s="340">
        <f>_xlfn.XLOOKUP(A213,'2026-NAT-02'!B:B,'2026-NAT-02'!F:F,0,0)+_xlfn.XLOOKUP(A213,'2026-NAT-02'!B:B,'2026-NAT-02'!G:G,0,0)</f>
        <v>0</v>
      </c>
      <c r="AH213" s="341">
        <f>_xlfn.XLOOKUP(A213,'2026-NAT-02'!B:B,'2026-NAT-02'!H:H,0,0)</f>
        <v>0</v>
      </c>
      <c r="AI213" s="457">
        <f t="shared" si="39"/>
        <v>0</v>
      </c>
      <c r="AJ213" s="458">
        <f t="shared" si="40"/>
        <v>0</v>
      </c>
    </row>
    <row r="214" spans="1:36" ht="15.6" hidden="1" x14ac:dyDescent="0.25">
      <c r="A214" s="297" t="str">
        <f>MASTERLIST!A215</f>
        <v>N0211</v>
      </c>
      <c r="B214" s="310" t="str">
        <f>MASTERLIST!B215</f>
        <v>Otjiwarongo</v>
      </c>
      <c r="C214" s="310" t="str">
        <f>MASTERLIST!C215</f>
        <v>Stephan</v>
      </c>
      <c r="D214" s="310" t="str">
        <f>MASTERLIST!D215</f>
        <v>Hauptfleisch</v>
      </c>
      <c r="E214" s="311" t="str">
        <f>MASTERLIST!E215</f>
        <v>Men Senior</v>
      </c>
      <c r="F214" s="361" t="str">
        <f>MASTERLIST!L215</f>
        <v>Nam</v>
      </c>
      <c r="G214" s="195"/>
      <c r="H214" s="200"/>
      <c r="I214" s="193"/>
      <c r="J214" s="202"/>
      <c r="K214" s="152">
        <f t="shared" si="41"/>
        <v>0</v>
      </c>
      <c r="L214" s="153">
        <f t="shared" si="42"/>
        <v>0</v>
      </c>
      <c r="M214" s="153">
        <f t="shared" si="43"/>
        <v>0</v>
      </c>
      <c r="N214" s="279">
        <f t="shared" si="44"/>
        <v>0</v>
      </c>
      <c r="O214" s="280">
        <f t="shared" si="45"/>
        <v>0</v>
      </c>
      <c r="P214" s="154" t="e">
        <f t="shared" si="46"/>
        <v>#DIV/0!</v>
      </c>
      <c r="Q214" s="153">
        <f t="shared" si="47"/>
        <v>40</v>
      </c>
      <c r="R214" s="281">
        <f t="shared" si="48"/>
        <v>8</v>
      </c>
      <c r="S214" s="282">
        <v>0</v>
      </c>
      <c r="T214" s="283">
        <v>0</v>
      </c>
      <c r="U214" s="156">
        <v>0</v>
      </c>
      <c r="V214" s="284">
        <v>0</v>
      </c>
      <c r="W214" s="285">
        <v>0</v>
      </c>
      <c r="X214" s="205">
        <v>0</v>
      </c>
      <c r="Y214" s="157">
        <v>0</v>
      </c>
      <c r="Z214" s="286">
        <v>0</v>
      </c>
      <c r="AA214" s="204">
        <v>0</v>
      </c>
      <c r="AB214" s="204">
        <v>0</v>
      </c>
      <c r="AC214" s="155">
        <v>0</v>
      </c>
      <c r="AD214" s="287">
        <v>40</v>
      </c>
      <c r="AE214" s="340">
        <f>_xlfn.XLOOKUP(A214,'2026-NAT-01'!B:B,'2026-NAT-01'!F:F,0,0)+_xlfn.XLOOKUP(A214,'2026-NAT-01'!B:B,'2026-NAT-01'!G:G,0,0)</f>
        <v>0</v>
      </c>
      <c r="AF214" s="341">
        <f>_xlfn.XLOOKUP(A214,'2026-NAT-01'!B:B,'2026-NAT-01'!H:H,0,0)</f>
        <v>0</v>
      </c>
      <c r="AG214" s="340">
        <f>_xlfn.XLOOKUP(A214,'2026-NAT-02'!B:B,'2026-NAT-02'!F:F,0,0)+_xlfn.XLOOKUP(A214,'2026-NAT-02'!B:B,'2026-NAT-02'!G:G,0,0)</f>
        <v>0</v>
      </c>
      <c r="AH214" s="341">
        <f>_xlfn.XLOOKUP(A214,'2026-NAT-02'!B:B,'2026-NAT-02'!H:H,0,0)</f>
        <v>0</v>
      </c>
      <c r="AI214" s="457">
        <f t="shared" si="39"/>
        <v>0</v>
      </c>
      <c r="AJ214" s="458">
        <f t="shared" si="40"/>
        <v>0</v>
      </c>
    </row>
    <row r="215" spans="1:36" ht="15.6" hidden="1" x14ac:dyDescent="0.25">
      <c r="A215" s="297" t="str">
        <f>MASTERLIST!A216</f>
        <v>N0212</v>
      </c>
      <c r="B215" s="310" t="str">
        <f>MASTERLIST!B216</f>
        <v>xOtjiwarongo</v>
      </c>
      <c r="C215" s="310" t="str">
        <f>MASTERLIST!C216</f>
        <v>Reino</v>
      </c>
      <c r="D215" s="310" t="str">
        <f>MASTERLIST!D216</f>
        <v>Du Tiot</v>
      </c>
      <c r="E215" s="311" t="str">
        <f>MASTERLIST!E216</f>
        <v>Men Master</v>
      </c>
      <c r="F215" s="361" t="str">
        <f>MASTERLIST!L216</f>
        <v>Nam</v>
      </c>
      <c r="G215" s="195"/>
      <c r="H215" s="200"/>
      <c r="I215" s="193"/>
      <c r="J215" s="202"/>
      <c r="K215" s="152">
        <f t="shared" si="41"/>
        <v>0</v>
      </c>
      <c r="L215" s="153">
        <f t="shared" si="42"/>
        <v>0</v>
      </c>
      <c r="M215" s="153">
        <f t="shared" si="43"/>
        <v>0</v>
      </c>
      <c r="N215" s="279">
        <f t="shared" si="44"/>
        <v>0</v>
      </c>
      <c r="O215" s="280">
        <f t="shared" si="45"/>
        <v>0</v>
      </c>
      <c r="P215" s="154" t="e">
        <f t="shared" si="46"/>
        <v>#DIV/0!</v>
      </c>
      <c r="Q215" s="153">
        <f t="shared" si="47"/>
        <v>0</v>
      </c>
      <c r="R215" s="281">
        <f t="shared" si="48"/>
        <v>0</v>
      </c>
      <c r="S215" s="282">
        <v>0</v>
      </c>
      <c r="T215" s="283">
        <v>0</v>
      </c>
      <c r="U215" s="156">
        <v>0</v>
      </c>
      <c r="V215" s="284">
        <v>0</v>
      </c>
      <c r="W215" s="285">
        <v>0</v>
      </c>
      <c r="X215" s="205">
        <v>0</v>
      </c>
      <c r="Y215" s="157">
        <v>0</v>
      </c>
      <c r="Z215" s="286">
        <v>0</v>
      </c>
      <c r="AA215" s="204">
        <v>0</v>
      </c>
      <c r="AB215" s="204">
        <v>0</v>
      </c>
      <c r="AC215" s="155">
        <v>0</v>
      </c>
      <c r="AD215" s="287">
        <v>0</v>
      </c>
      <c r="AE215" s="340">
        <f>_xlfn.XLOOKUP(A215,'2026-NAT-01'!B:B,'2026-NAT-01'!F:F,0,0)+_xlfn.XLOOKUP(A215,'2026-NAT-01'!B:B,'2026-NAT-01'!G:G,0,0)</f>
        <v>0</v>
      </c>
      <c r="AF215" s="341">
        <f>_xlfn.XLOOKUP(A215,'2026-NAT-01'!B:B,'2026-NAT-01'!H:H,0,0)</f>
        <v>0</v>
      </c>
      <c r="AG215" s="340">
        <f>_xlfn.XLOOKUP(A215,'2026-NAT-02'!B:B,'2026-NAT-02'!F:F,0,0)+_xlfn.XLOOKUP(A215,'2026-NAT-02'!B:B,'2026-NAT-02'!G:G,0,0)</f>
        <v>0</v>
      </c>
      <c r="AH215" s="341">
        <f>_xlfn.XLOOKUP(A215,'2026-NAT-02'!B:B,'2026-NAT-02'!H:H,0,0)</f>
        <v>0</v>
      </c>
      <c r="AI215" s="457">
        <f t="shared" si="39"/>
        <v>0</v>
      </c>
      <c r="AJ215" s="458">
        <f t="shared" si="40"/>
        <v>0</v>
      </c>
    </row>
    <row r="216" spans="1:36" ht="15.6" hidden="1" x14ac:dyDescent="0.25">
      <c r="A216" s="297" t="str">
        <f>MASTERLIST!A217</f>
        <v>N0213</v>
      </c>
      <c r="B216" s="310" t="str">
        <f>MASTERLIST!B217</f>
        <v>xWalvis Bay</v>
      </c>
      <c r="C216" s="310" t="str">
        <f>MASTERLIST!C217</f>
        <v>Elrico</v>
      </c>
      <c r="D216" s="310" t="str">
        <f>MASTERLIST!D217</f>
        <v>Janse Van Rensburg</v>
      </c>
      <c r="E216" s="311" t="str">
        <f>MASTERLIST!E217</f>
        <v>Men Veteran</v>
      </c>
      <c r="F216" s="361" t="str">
        <f>MASTERLIST!L217</f>
        <v>Nam</v>
      </c>
      <c r="G216" s="195"/>
      <c r="H216" s="200"/>
      <c r="I216" s="193"/>
      <c r="J216" s="202"/>
      <c r="K216" s="152">
        <f t="shared" si="41"/>
        <v>0</v>
      </c>
      <c r="L216" s="153">
        <f t="shared" si="42"/>
        <v>0</v>
      </c>
      <c r="M216" s="153">
        <f t="shared" si="43"/>
        <v>0</v>
      </c>
      <c r="N216" s="279">
        <f t="shared" si="44"/>
        <v>0</v>
      </c>
      <c r="O216" s="280">
        <f t="shared" si="45"/>
        <v>0</v>
      </c>
      <c r="P216" s="154" t="e">
        <f t="shared" si="46"/>
        <v>#DIV/0!</v>
      </c>
      <c r="Q216" s="153">
        <f t="shared" si="47"/>
        <v>20</v>
      </c>
      <c r="R216" s="281">
        <f t="shared" si="48"/>
        <v>6</v>
      </c>
      <c r="S216" s="282">
        <v>0</v>
      </c>
      <c r="T216" s="283">
        <v>0</v>
      </c>
      <c r="U216" s="156">
        <v>0</v>
      </c>
      <c r="V216" s="284">
        <v>0</v>
      </c>
      <c r="W216" s="285">
        <v>0</v>
      </c>
      <c r="X216" s="205">
        <v>0</v>
      </c>
      <c r="Y216" s="157">
        <v>0</v>
      </c>
      <c r="Z216" s="286">
        <v>20</v>
      </c>
      <c r="AA216" s="204">
        <v>0</v>
      </c>
      <c r="AB216" s="204">
        <v>0</v>
      </c>
      <c r="AC216" s="155">
        <v>0</v>
      </c>
      <c r="AD216" s="287">
        <v>0</v>
      </c>
      <c r="AE216" s="340">
        <f>_xlfn.XLOOKUP(A216,'2026-NAT-01'!B:B,'2026-NAT-01'!F:F,0,0)+_xlfn.XLOOKUP(A216,'2026-NAT-01'!B:B,'2026-NAT-01'!G:G,0,0)</f>
        <v>0</v>
      </c>
      <c r="AF216" s="341">
        <f>_xlfn.XLOOKUP(A216,'2026-NAT-01'!B:B,'2026-NAT-01'!H:H,0,0)</f>
        <v>0</v>
      </c>
      <c r="AG216" s="340">
        <f>_xlfn.XLOOKUP(A216,'2026-NAT-02'!B:B,'2026-NAT-02'!F:F,0,0)+_xlfn.XLOOKUP(A216,'2026-NAT-02'!B:B,'2026-NAT-02'!G:G,0,0)</f>
        <v>0</v>
      </c>
      <c r="AH216" s="341">
        <f>_xlfn.XLOOKUP(A216,'2026-NAT-02'!B:B,'2026-NAT-02'!H:H,0,0)</f>
        <v>0</v>
      </c>
      <c r="AI216" s="457">
        <f t="shared" si="39"/>
        <v>0</v>
      </c>
      <c r="AJ216" s="458">
        <f t="shared" si="40"/>
        <v>0</v>
      </c>
    </row>
    <row r="217" spans="1:36" ht="15.6" hidden="1" x14ac:dyDescent="0.25">
      <c r="A217" s="297" t="str">
        <f>MASTERLIST!A218</f>
        <v>N0214</v>
      </c>
      <c r="B217" s="310" t="str">
        <f>MASTERLIST!B218</f>
        <v>xBenguella</v>
      </c>
      <c r="C217" s="310" t="str">
        <f>MASTERLIST!C218</f>
        <v>Chips</v>
      </c>
      <c r="D217" s="310" t="str">
        <f>MASTERLIST!D218</f>
        <v>Chiappini</v>
      </c>
      <c r="E217" s="311" t="str">
        <f>MASTERLIST!E218</f>
        <v>Men Grand Masters</v>
      </c>
      <c r="F217" s="361" t="str">
        <f>MASTERLIST!L218</f>
        <v>Nam</v>
      </c>
      <c r="G217" s="195"/>
      <c r="H217" s="200"/>
      <c r="I217" s="193"/>
      <c r="J217" s="202"/>
      <c r="K217" s="152">
        <f t="shared" si="41"/>
        <v>0</v>
      </c>
      <c r="L217" s="153">
        <f t="shared" si="42"/>
        <v>0</v>
      </c>
      <c r="M217" s="153">
        <f t="shared" si="43"/>
        <v>0</v>
      </c>
      <c r="N217" s="279">
        <f t="shared" si="44"/>
        <v>0</v>
      </c>
      <c r="O217" s="280">
        <f t="shared" si="45"/>
        <v>0</v>
      </c>
      <c r="P217" s="154" t="e">
        <f t="shared" si="46"/>
        <v>#DIV/0!</v>
      </c>
      <c r="Q217" s="153">
        <f t="shared" si="47"/>
        <v>0</v>
      </c>
      <c r="R217" s="281">
        <f t="shared" si="48"/>
        <v>0</v>
      </c>
      <c r="S217" s="282">
        <v>0</v>
      </c>
      <c r="T217" s="283">
        <v>0</v>
      </c>
      <c r="U217" s="156">
        <v>0</v>
      </c>
      <c r="V217" s="284">
        <v>0</v>
      </c>
      <c r="W217" s="285">
        <v>0</v>
      </c>
      <c r="X217" s="205">
        <v>0</v>
      </c>
      <c r="Y217" s="157">
        <v>0</v>
      </c>
      <c r="Z217" s="286">
        <v>0</v>
      </c>
      <c r="AA217" s="204">
        <v>0</v>
      </c>
      <c r="AB217" s="204">
        <v>0</v>
      </c>
      <c r="AC217" s="155">
        <v>0</v>
      </c>
      <c r="AD217" s="287">
        <v>0</v>
      </c>
      <c r="AE217" s="340">
        <f>_xlfn.XLOOKUP(A217,'2026-NAT-01'!B:B,'2026-NAT-01'!F:F,0,0)+_xlfn.XLOOKUP(A217,'2026-NAT-01'!B:B,'2026-NAT-01'!G:G,0,0)</f>
        <v>0</v>
      </c>
      <c r="AF217" s="341">
        <f>_xlfn.XLOOKUP(A217,'2026-NAT-01'!B:B,'2026-NAT-01'!H:H,0,0)</f>
        <v>0</v>
      </c>
      <c r="AG217" s="340">
        <f>_xlfn.XLOOKUP(A217,'2026-NAT-02'!B:B,'2026-NAT-02'!F:F,0,0)+_xlfn.XLOOKUP(A217,'2026-NAT-02'!B:B,'2026-NAT-02'!G:G,0,0)</f>
        <v>0</v>
      </c>
      <c r="AH217" s="341">
        <f>_xlfn.XLOOKUP(A217,'2026-NAT-02'!B:B,'2026-NAT-02'!H:H,0,0)</f>
        <v>0</v>
      </c>
      <c r="AI217" s="457">
        <f t="shared" si="39"/>
        <v>0</v>
      </c>
      <c r="AJ217" s="458">
        <f t="shared" si="40"/>
        <v>0</v>
      </c>
    </row>
    <row r="218" spans="1:36" ht="15.6" x14ac:dyDescent="0.25">
      <c r="A218" s="344" t="str">
        <f>MASTERLIST!A673</f>
        <v>N0669</v>
      </c>
      <c r="B218" s="68" t="str">
        <f>MASTERLIST!B673</f>
        <v>Welwitschia</v>
      </c>
      <c r="C218" s="68" t="str">
        <f>MASTERLIST!C673</f>
        <v>Michael</v>
      </c>
      <c r="D218" s="68" t="str">
        <f>MASTERLIST!D673</f>
        <v>Diedericks</v>
      </c>
      <c r="E218" s="345" t="s">
        <v>1196</v>
      </c>
      <c r="F218" s="362" t="str">
        <f>MASTERLIST!L673</f>
        <v>Nam</v>
      </c>
      <c r="G218" s="195" t="s">
        <v>2176</v>
      </c>
      <c r="H218" s="200" t="s">
        <v>2176</v>
      </c>
      <c r="I218" s="193"/>
      <c r="J218" s="202"/>
      <c r="K218" s="152">
        <f t="shared" si="41"/>
        <v>3</v>
      </c>
      <c r="L218" s="153">
        <f t="shared" si="42"/>
        <v>7</v>
      </c>
      <c r="M218" s="153">
        <f t="shared" si="43"/>
        <v>10</v>
      </c>
      <c r="N218" s="154">
        <f t="shared" si="44"/>
        <v>57.7</v>
      </c>
      <c r="O218" s="429">
        <f t="shared" si="45"/>
        <v>25.13</v>
      </c>
      <c r="P218" s="154">
        <f t="shared" si="46"/>
        <v>5.7700000000000005</v>
      </c>
      <c r="Q218" s="153">
        <f t="shared" si="47"/>
        <v>1491</v>
      </c>
      <c r="R218" s="281">
        <f t="shared" si="48"/>
        <v>640.9</v>
      </c>
      <c r="S218" s="282">
        <v>1</v>
      </c>
      <c r="T218" s="283">
        <v>5</v>
      </c>
      <c r="U218" s="156">
        <v>39.1</v>
      </c>
      <c r="V218" s="284">
        <v>978</v>
      </c>
      <c r="W218" s="285">
        <v>2</v>
      </c>
      <c r="X218" s="205">
        <v>2</v>
      </c>
      <c r="Y218" s="157">
        <v>18.599999999999998</v>
      </c>
      <c r="Z218" s="286">
        <v>493</v>
      </c>
      <c r="AA218" s="204">
        <v>0</v>
      </c>
      <c r="AB218" s="204">
        <v>0</v>
      </c>
      <c r="AC218" s="155">
        <v>0</v>
      </c>
      <c r="AD218" s="287">
        <v>20</v>
      </c>
      <c r="AE218" s="340">
        <f>_xlfn.XLOOKUP(A218,'2026-NAT-01'!B:B,'2026-NAT-01'!F:F,0,0)+_xlfn.XLOOKUP(A218,'2026-NAT-01'!B:B,'2026-NAT-01'!G:G,0,0)</f>
        <v>7</v>
      </c>
      <c r="AF218" s="341">
        <f>_xlfn.XLOOKUP(A218,'2026-NAT-01'!B:B,'2026-NAT-01'!H:H,0,0)</f>
        <v>41.3</v>
      </c>
      <c r="AG218" s="340">
        <f>_xlfn.XLOOKUP(A218,'2026-NAT-02'!B:B,'2026-NAT-02'!F:F,0,0)+_xlfn.XLOOKUP(A218,'2026-NAT-02'!B:B,'2026-NAT-02'!G:G,0,0)</f>
        <v>5</v>
      </c>
      <c r="AH218" s="341">
        <f>_xlfn.XLOOKUP(A218,'2026-NAT-02'!B:B,'2026-NAT-02'!H:H,0,0)</f>
        <v>18</v>
      </c>
      <c r="AI218" s="340">
        <f t="shared" si="39"/>
        <v>22</v>
      </c>
      <c r="AJ218" s="341">
        <f t="shared" si="40"/>
        <v>84.429999999999993</v>
      </c>
    </row>
    <row r="219" spans="1:36" ht="15.6" hidden="1" x14ac:dyDescent="0.25">
      <c r="A219" s="297" t="str">
        <f>MASTERLIST!A220</f>
        <v>N0216</v>
      </c>
      <c r="B219" s="310" t="str">
        <f>MASTERLIST!B220</f>
        <v>xBenguella</v>
      </c>
      <c r="C219" s="310" t="str">
        <f>MASTERLIST!C220</f>
        <v>Paul</v>
      </c>
      <c r="D219" s="310" t="str">
        <f>MASTERLIST!D220</f>
        <v>Smit</v>
      </c>
      <c r="E219" s="311" t="str">
        <f>MASTERLIST!E220</f>
        <v>Men Grand Masters</v>
      </c>
      <c r="F219" s="361" t="str">
        <f>MASTERLIST!L220</f>
        <v>Nam</v>
      </c>
      <c r="G219" s="195"/>
      <c r="H219" s="200"/>
      <c r="I219" s="193"/>
      <c r="J219" s="202"/>
      <c r="K219" s="152">
        <f t="shared" si="41"/>
        <v>0</v>
      </c>
      <c r="L219" s="153">
        <f t="shared" si="42"/>
        <v>0</v>
      </c>
      <c r="M219" s="153">
        <f t="shared" si="43"/>
        <v>0</v>
      </c>
      <c r="N219" s="279">
        <f t="shared" si="44"/>
        <v>0</v>
      </c>
      <c r="O219" s="280">
        <f t="shared" si="45"/>
        <v>0</v>
      </c>
      <c r="P219" s="154" t="e">
        <f t="shared" si="46"/>
        <v>#DIV/0!</v>
      </c>
      <c r="Q219" s="153">
        <f t="shared" si="47"/>
        <v>0</v>
      </c>
      <c r="R219" s="281">
        <f t="shared" si="48"/>
        <v>0</v>
      </c>
      <c r="S219" s="282">
        <v>0</v>
      </c>
      <c r="T219" s="283">
        <v>0</v>
      </c>
      <c r="U219" s="156">
        <v>0</v>
      </c>
      <c r="V219" s="284">
        <v>0</v>
      </c>
      <c r="W219" s="285">
        <v>0</v>
      </c>
      <c r="X219" s="205">
        <v>0</v>
      </c>
      <c r="Y219" s="157">
        <v>0</v>
      </c>
      <c r="Z219" s="286">
        <v>0</v>
      </c>
      <c r="AA219" s="204">
        <v>0</v>
      </c>
      <c r="AB219" s="204">
        <v>0</v>
      </c>
      <c r="AC219" s="155">
        <v>0</v>
      </c>
      <c r="AD219" s="287">
        <v>0</v>
      </c>
      <c r="AE219" s="340">
        <f>_xlfn.XLOOKUP(A219,'2026-NAT-01'!B:B,'2026-NAT-01'!F:F,0,0)+_xlfn.XLOOKUP(A219,'2026-NAT-01'!B:B,'2026-NAT-01'!G:G,0,0)</f>
        <v>0</v>
      </c>
      <c r="AF219" s="341">
        <f>_xlfn.XLOOKUP(A219,'2026-NAT-01'!B:B,'2026-NAT-01'!H:H,0,0)</f>
        <v>0</v>
      </c>
      <c r="AG219" s="340">
        <f>_xlfn.XLOOKUP(A219,'2026-NAT-02'!B:B,'2026-NAT-02'!F:F,0,0)+_xlfn.XLOOKUP(A219,'2026-NAT-02'!B:B,'2026-NAT-02'!G:G,0,0)</f>
        <v>0</v>
      </c>
      <c r="AH219" s="341">
        <f>_xlfn.XLOOKUP(A219,'2026-NAT-02'!B:B,'2026-NAT-02'!H:H,0,0)</f>
        <v>0</v>
      </c>
      <c r="AI219" s="457">
        <f t="shared" si="39"/>
        <v>0</v>
      </c>
      <c r="AJ219" s="458">
        <f t="shared" si="40"/>
        <v>0</v>
      </c>
    </row>
    <row r="220" spans="1:36" ht="15.6" hidden="1" x14ac:dyDescent="0.25">
      <c r="A220" s="297" t="str">
        <f>MASTERLIST!A221</f>
        <v>N0217</v>
      </c>
      <c r="B220" s="310" t="str">
        <f>MASTERLIST!B221</f>
        <v>xOtjiwarongo</v>
      </c>
      <c r="C220" s="310" t="str">
        <f>MASTERLIST!C221</f>
        <v>Chris</v>
      </c>
      <c r="D220" s="310" t="str">
        <f>MASTERLIST!D221</f>
        <v>Labuschagne</v>
      </c>
      <c r="E220" s="311" t="str">
        <f>MASTERLIST!E221</f>
        <v>Men Senior</v>
      </c>
      <c r="F220" s="361" t="str">
        <f>MASTERLIST!L221</f>
        <v>Nam</v>
      </c>
      <c r="G220" s="195"/>
      <c r="H220" s="200"/>
      <c r="I220" s="193"/>
      <c r="J220" s="202"/>
      <c r="K220" s="152">
        <f t="shared" si="41"/>
        <v>0</v>
      </c>
      <c r="L220" s="153">
        <f t="shared" si="42"/>
        <v>0</v>
      </c>
      <c r="M220" s="153">
        <f t="shared" si="43"/>
        <v>0</v>
      </c>
      <c r="N220" s="279">
        <f t="shared" si="44"/>
        <v>0</v>
      </c>
      <c r="O220" s="280">
        <f t="shared" si="45"/>
        <v>0</v>
      </c>
      <c r="P220" s="154" t="e">
        <f t="shared" si="46"/>
        <v>#DIV/0!</v>
      </c>
      <c r="Q220" s="153">
        <f t="shared" si="47"/>
        <v>20</v>
      </c>
      <c r="R220" s="281">
        <f t="shared" si="48"/>
        <v>6</v>
      </c>
      <c r="S220" s="282">
        <v>0</v>
      </c>
      <c r="T220" s="283">
        <v>0</v>
      </c>
      <c r="U220" s="156">
        <v>0</v>
      </c>
      <c r="V220" s="284">
        <v>0</v>
      </c>
      <c r="W220" s="285">
        <v>0</v>
      </c>
      <c r="X220" s="205">
        <v>0</v>
      </c>
      <c r="Y220" s="157">
        <v>0</v>
      </c>
      <c r="Z220" s="286">
        <v>20</v>
      </c>
      <c r="AA220" s="204">
        <v>0</v>
      </c>
      <c r="AB220" s="204">
        <v>0</v>
      </c>
      <c r="AC220" s="155">
        <v>0</v>
      </c>
      <c r="AD220" s="287">
        <v>0</v>
      </c>
      <c r="AE220" s="340">
        <f>_xlfn.XLOOKUP(A220,'2026-NAT-01'!B:B,'2026-NAT-01'!F:F,0,0)+_xlfn.XLOOKUP(A220,'2026-NAT-01'!B:B,'2026-NAT-01'!G:G,0,0)</f>
        <v>0</v>
      </c>
      <c r="AF220" s="341">
        <f>_xlfn.XLOOKUP(A220,'2026-NAT-01'!B:B,'2026-NAT-01'!H:H,0,0)</f>
        <v>0</v>
      </c>
      <c r="AG220" s="340">
        <f>_xlfn.XLOOKUP(A220,'2026-NAT-02'!B:B,'2026-NAT-02'!F:F,0,0)+_xlfn.XLOOKUP(A220,'2026-NAT-02'!B:B,'2026-NAT-02'!G:G,0,0)</f>
        <v>0</v>
      </c>
      <c r="AH220" s="341">
        <f>_xlfn.XLOOKUP(A220,'2026-NAT-02'!B:B,'2026-NAT-02'!H:H,0,0)</f>
        <v>0</v>
      </c>
      <c r="AI220" s="457">
        <f t="shared" si="39"/>
        <v>0</v>
      </c>
      <c r="AJ220" s="458">
        <f t="shared" si="40"/>
        <v>0</v>
      </c>
    </row>
    <row r="221" spans="1:36" ht="15.6" hidden="1" x14ac:dyDescent="0.25">
      <c r="A221" s="297" t="str">
        <f>MASTERLIST!A222</f>
        <v>N0218</v>
      </c>
      <c r="B221" s="310" t="str">
        <f>MASTERLIST!B222</f>
        <v>xBenguella</v>
      </c>
      <c r="C221" s="310" t="str">
        <f>MASTERLIST!C222</f>
        <v>Jaco</v>
      </c>
      <c r="D221" s="310" t="str">
        <f>MASTERLIST!D222</f>
        <v>Serfontein</v>
      </c>
      <c r="E221" s="311" t="str">
        <f>MASTERLIST!E222</f>
        <v>Men Veteran</v>
      </c>
      <c r="F221" s="361" t="str">
        <f>MASTERLIST!L222</f>
        <v>Nam</v>
      </c>
      <c r="G221" s="195"/>
      <c r="H221" s="200"/>
      <c r="I221" s="193"/>
      <c r="J221" s="202"/>
      <c r="K221" s="152">
        <f t="shared" si="41"/>
        <v>0</v>
      </c>
      <c r="L221" s="153">
        <f t="shared" si="42"/>
        <v>0</v>
      </c>
      <c r="M221" s="153">
        <f t="shared" si="43"/>
        <v>0</v>
      </c>
      <c r="N221" s="279">
        <f t="shared" si="44"/>
        <v>0</v>
      </c>
      <c r="O221" s="280">
        <f t="shared" si="45"/>
        <v>0</v>
      </c>
      <c r="P221" s="154" t="e">
        <f t="shared" si="46"/>
        <v>#DIV/0!</v>
      </c>
      <c r="Q221" s="153">
        <f t="shared" si="47"/>
        <v>0</v>
      </c>
      <c r="R221" s="281">
        <f t="shared" si="48"/>
        <v>0</v>
      </c>
      <c r="S221" s="282">
        <v>0</v>
      </c>
      <c r="T221" s="283">
        <v>0</v>
      </c>
      <c r="U221" s="156">
        <v>0</v>
      </c>
      <c r="V221" s="284">
        <v>0</v>
      </c>
      <c r="W221" s="285">
        <v>0</v>
      </c>
      <c r="X221" s="205">
        <v>0</v>
      </c>
      <c r="Y221" s="157">
        <v>0</v>
      </c>
      <c r="Z221" s="286">
        <v>0</v>
      </c>
      <c r="AA221" s="204">
        <v>0</v>
      </c>
      <c r="AB221" s="204">
        <v>0</v>
      </c>
      <c r="AC221" s="155">
        <v>0</v>
      </c>
      <c r="AD221" s="287">
        <v>0</v>
      </c>
      <c r="AE221" s="340">
        <f>_xlfn.XLOOKUP(A221,'2026-NAT-01'!B:B,'2026-NAT-01'!F:F,0,0)+_xlfn.XLOOKUP(A221,'2026-NAT-01'!B:B,'2026-NAT-01'!G:G,0,0)</f>
        <v>0</v>
      </c>
      <c r="AF221" s="341">
        <f>_xlfn.XLOOKUP(A221,'2026-NAT-01'!B:B,'2026-NAT-01'!H:H,0,0)</f>
        <v>0</v>
      </c>
      <c r="AG221" s="340">
        <f>_xlfn.XLOOKUP(A221,'2026-NAT-02'!B:B,'2026-NAT-02'!F:F,0,0)+_xlfn.XLOOKUP(A221,'2026-NAT-02'!B:B,'2026-NAT-02'!G:G,0,0)</f>
        <v>0</v>
      </c>
      <c r="AH221" s="341">
        <f>_xlfn.XLOOKUP(A221,'2026-NAT-02'!B:B,'2026-NAT-02'!H:H,0,0)</f>
        <v>0</v>
      </c>
      <c r="AI221" s="457">
        <f t="shared" si="39"/>
        <v>0</v>
      </c>
      <c r="AJ221" s="458">
        <f t="shared" si="40"/>
        <v>0</v>
      </c>
    </row>
    <row r="222" spans="1:36" ht="15.6" x14ac:dyDescent="0.25">
      <c r="A222" s="344" t="str">
        <f>MASTERLIST!A411</f>
        <v>N0407</v>
      </c>
      <c r="B222" s="68" t="str">
        <f>MASTERLIST!B411</f>
        <v>Okahandja</v>
      </c>
      <c r="C222" s="68" t="str">
        <f>MASTERLIST!C411</f>
        <v>Renier</v>
      </c>
      <c r="D222" s="68" t="str">
        <f>MASTERLIST!D411</f>
        <v>Van Zyl</v>
      </c>
      <c r="E222" s="345" t="str">
        <f>MASTERLIST!E411</f>
        <v>Men Veteran</v>
      </c>
      <c r="F222" s="362" t="str">
        <f>MASTERLIST!L411</f>
        <v>Nam</v>
      </c>
      <c r="G222" s="195" t="s">
        <v>2176</v>
      </c>
      <c r="H222" s="200" t="s">
        <v>2176</v>
      </c>
      <c r="I222" s="193"/>
      <c r="J222" s="202"/>
      <c r="K222" s="152">
        <f t="shared" si="41"/>
        <v>2</v>
      </c>
      <c r="L222" s="153">
        <f t="shared" si="42"/>
        <v>10</v>
      </c>
      <c r="M222" s="153">
        <f t="shared" si="43"/>
        <v>12</v>
      </c>
      <c r="N222" s="154">
        <f t="shared" si="44"/>
        <v>111.9</v>
      </c>
      <c r="O222" s="429">
        <f t="shared" si="45"/>
        <v>36.840000000000003</v>
      </c>
      <c r="P222" s="154">
        <f t="shared" si="46"/>
        <v>9.3250000000000011</v>
      </c>
      <c r="Q222" s="153">
        <f t="shared" si="47"/>
        <v>2014</v>
      </c>
      <c r="R222" s="281">
        <f t="shared" si="48"/>
        <v>732.40000000000009</v>
      </c>
      <c r="S222" s="282">
        <v>1</v>
      </c>
      <c r="T222" s="283">
        <v>5</v>
      </c>
      <c r="U222" s="156">
        <v>46.5</v>
      </c>
      <c r="V222" s="284">
        <v>944</v>
      </c>
      <c r="W222" s="285">
        <v>1</v>
      </c>
      <c r="X222" s="205">
        <v>2</v>
      </c>
      <c r="Y222" s="157">
        <v>5.0999999999999996</v>
      </c>
      <c r="Z222" s="286">
        <v>464</v>
      </c>
      <c r="AA222" s="204">
        <v>0</v>
      </c>
      <c r="AB222" s="204">
        <v>3</v>
      </c>
      <c r="AC222" s="155">
        <v>60.300000000000004</v>
      </c>
      <c r="AD222" s="287">
        <v>606</v>
      </c>
      <c r="AE222" s="340">
        <f>_xlfn.XLOOKUP(A222,'2026-NAT-01'!B:B,'2026-NAT-01'!F:F,0,0)+_xlfn.XLOOKUP(A222,'2026-NAT-01'!B:B,'2026-NAT-01'!G:G,0,0)</f>
        <v>2</v>
      </c>
      <c r="AF222" s="341">
        <f>_xlfn.XLOOKUP(A222,'2026-NAT-01'!B:B,'2026-NAT-01'!H:H,0,0)</f>
        <v>22.5</v>
      </c>
      <c r="AG222" s="340">
        <f>_xlfn.XLOOKUP(A222,'2026-NAT-02'!B:B,'2026-NAT-02'!F:F,0,0)+_xlfn.XLOOKUP(A222,'2026-NAT-02'!B:B,'2026-NAT-02'!G:G,0,0)</f>
        <v>3</v>
      </c>
      <c r="AH222" s="341">
        <f>_xlfn.XLOOKUP(A222,'2026-NAT-02'!B:B,'2026-NAT-02'!H:H,0,0)</f>
        <v>23.6</v>
      </c>
      <c r="AI222" s="340">
        <f t="shared" si="39"/>
        <v>17</v>
      </c>
      <c r="AJ222" s="341">
        <f t="shared" si="40"/>
        <v>82.94</v>
      </c>
    </row>
    <row r="223" spans="1:36" ht="15.6" hidden="1" x14ac:dyDescent="0.25">
      <c r="A223" s="297" t="str">
        <f>MASTERLIST!A224</f>
        <v>N0220</v>
      </c>
      <c r="B223" s="310" t="str">
        <f>MASTERLIST!B224</f>
        <v>xOtjiwarongo</v>
      </c>
      <c r="C223" s="310" t="str">
        <f>MASTERLIST!C224</f>
        <v>Neels</v>
      </c>
      <c r="D223" s="310" t="str">
        <f>MASTERLIST!D224</f>
        <v>Labuschagne</v>
      </c>
      <c r="E223" s="311" t="str">
        <f>MASTERLIST!E224</f>
        <v>Men Senior</v>
      </c>
      <c r="F223" s="361" t="str">
        <f>MASTERLIST!L224</f>
        <v>Nam</v>
      </c>
      <c r="G223" s="195"/>
      <c r="H223" s="200"/>
      <c r="I223" s="193"/>
      <c r="J223" s="202"/>
      <c r="K223" s="152">
        <f t="shared" si="41"/>
        <v>0</v>
      </c>
      <c r="L223" s="153">
        <f t="shared" si="42"/>
        <v>0</v>
      </c>
      <c r="M223" s="153">
        <f t="shared" si="43"/>
        <v>0</v>
      </c>
      <c r="N223" s="279">
        <f t="shared" si="44"/>
        <v>0</v>
      </c>
      <c r="O223" s="280">
        <f t="shared" si="45"/>
        <v>0</v>
      </c>
      <c r="P223" s="154" t="e">
        <f t="shared" si="46"/>
        <v>#DIV/0!</v>
      </c>
      <c r="Q223" s="153">
        <f t="shared" si="47"/>
        <v>0</v>
      </c>
      <c r="R223" s="281">
        <f t="shared" si="48"/>
        <v>0</v>
      </c>
      <c r="S223" s="282">
        <v>0</v>
      </c>
      <c r="T223" s="283">
        <v>0</v>
      </c>
      <c r="U223" s="156">
        <v>0</v>
      </c>
      <c r="V223" s="284">
        <v>0</v>
      </c>
      <c r="W223" s="285">
        <v>0</v>
      </c>
      <c r="X223" s="205">
        <v>0</v>
      </c>
      <c r="Y223" s="157">
        <v>0</v>
      </c>
      <c r="Z223" s="286">
        <v>0</v>
      </c>
      <c r="AA223" s="204">
        <v>0</v>
      </c>
      <c r="AB223" s="204">
        <v>0</v>
      </c>
      <c r="AC223" s="155">
        <v>0</v>
      </c>
      <c r="AD223" s="287">
        <v>0</v>
      </c>
      <c r="AE223" s="340">
        <f>_xlfn.XLOOKUP(A223,'2026-NAT-01'!B:B,'2026-NAT-01'!F:F,0,0)+_xlfn.XLOOKUP(A223,'2026-NAT-01'!B:B,'2026-NAT-01'!G:G,0,0)</f>
        <v>0</v>
      </c>
      <c r="AF223" s="341">
        <f>_xlfn.XLOOKUP(A223,'2026-NAT-01'!B:B,'2026-NAT-01'!H:H,0,0)</f>
        <v>0</v>
      </c>
      <c r="AG223" s="340">
        <f>_xlfn.XLOOKUP(A223,'2026-NAT-02'!B:B,'2026-NAT-02'!F:F,0,0)+_xlfn.XLOOKUP(A223,'2026-NAT-02'!B:B,'2026-NAT-02'!G:G,0,0)</f>
        <v>0</v>
      </c>
      <c r="AH223" s="341">
        <f>_xlfn.XLOOKUP(A223,'2026-NAT-02'!B:B,'2026-NAT-02'!H:H,0,0)</f>
        <v>0</v>
      </c>
      <c r="AI223" s="457">
        <f t="shared" si="39"/>
        <v>0</v>
      </c>
      <c r="AJ223" s="458">
        <f t="shared" si="40"/>
        <v>0</v>
      </c>
    </row>
    <row r="224" spans="1:36" ht="15.6" x14ac:dyDescent="0.25">
      <c r="A224" s="344" t="str">
        <f>MASTERLIST!A304</f>
        <v>N0300</v>
      </c>
      <c r="B224" s="68" t="str">
        <f>MASTERLIST!B304</f>
        <v>Seagull Angling Club</v>
      </c>
      <c r="C224" s="68" t="str">
        <f>MASTERLIST!C304</f>
        <v>Danie</v>
      </c>
      <c r="D224" s="68" t="str">
        <f>MASTERLIST!D304</f>
        <v>Smith</v>
      </c>
      <c r="E224" s="345" t="str">
        <f>MASTERLIST!E304</f>
        <v>Men Veteran</v>
      </c>
      <c r="F224" s="362" t="str">
        <f>MASTERLIST!L304</f>
        <v>Nam</v>
      </c>
      <c r="G224" s="195" t="s">
        <v>2176</v>
      </c>
      <c r="H224" s="200" t="s">
        <v>2176</v>
      </c>
      <c r="I224" s="193"/>
      <c r="J224" s="202"/>
      <c r="K224" s="152">
        <f t="shared" si="41"/>
        <v>2</v>
      </c>
      <c r="L224" s="153">
        <f t="shared" si="42"/>
        <v>6</v>
      </c>
      <c r="M224" s="153">
        <f t="shared" si="43"/>
        <v>8</v>
      </c>
      <c r="N224" s="154">
        <f t="shared" si="44"/>
        <v>67.900000000000006</v>
      </c>
      <c r="O224" s="429">
        <f t="shared" si="45"/>
        <v>24.210000000000004</v>
      </c>
      <c r="P224" s="154">
        <f t="shared" si="46"/>
        <v>8.4875000000000007</v>
      </c>
      <c r="Q224" s="153">
        <f t="shared" si="47"/>
        <v>1462</v>
      </c>
      <c r="R224" s="281">
        <f t="shared" si="48"/>
        <v>528.30000000000007</v>
      </c>
      <c r="S224" s="282">
        <v>1</v>
      </c>
      <c r="T224" s="283">
        <v>2</v>
      </c>
      <c r="U224" s="156">
        <v>19.5</v>
      </c>
      <c r="V224" s="284">
        <v>599</v>
      </c>
      <c r="W224" s="285">
        <v>0</v>
      </c>
      <c r="X224" s="205">
        <v>4</v>
      </c>
      <c r="Y224" s="157">
        <v>47.800000000000004</v>
      </c>
      <c r="Z224" s="286">
        <v>562</v>
      </c>
      <c r="AA224" s="204">
        <v>1</v>
      </c>
      <c r="AB224" s="204">
        <v>0</v>
      </c>
      <c r="AC224" s="155">
        <v>0.6</v>
      </c>
      <c r="AD224" s="287">
        <v>301</v>
      </c>
      <c r="AE224" s="340">
        <f>_xlfn.XLOOKUP(A224,'2026-NAT-01'!B:B,'2026-NAT-01'!F:F,0,0)+_xlfn.XLOOKUP(A224,'2026-NAT-01'!B:B,'2026-NAT-01'!G:G,0,0)</f>
        <v>4</v>
      </c>
      <c r="AF224" s="341">
        <f>_xlfn.XLOOKUP(A224,'2026-NAT-01'!B:B,'2026-NAT-01'!H:H,0,0)</f>
        <v>32.299999999999997</v>
      </c>
      <c r="AG224" s="340">
        <f>_xlfn.XLOOKUP(A224,'2026-NAT-02'!B:B,'2026-NAT-02'!F:F,0,0)+_xlfn.XLOOKUP(A224,'2026-NAT-02'!B:B,'2026-NAT-02'!G:G,0,0)</f>
        <v>2</v>
      </c>
      <c r="AH224" s="341">
        <f>_xlfn.XLOOKUP(A224,'2026-NAT-02'!B:B,'2026-NAT-02'!H:H,0,0)</f>
        <v>26</v>
      </c>
      <c r="AI224" s="340">
        <f t="shared" si="39"/>
        <v>14</v>
      </c>
      <c r="AJ224" s="341">
        <f t="shared" si="40"/>
        <v>82.51</v>
      </c>
    </row>
    <row r="225" spans="1:36" ht="15.6" hidden="1" x14ac:dyDescent="0.25">
      <c r="A225" s="297" t="str">
        <f>MASTERLIST!A226</f>
        <v>N0222</v>
      </c>
      <c r="B225" s="310" t="str">
        <f>MASTERLIST!B226</f>
        <v>Namib Park</v>
      </c>
      <c r="C225" s="310" t="str">
        <f>MASTERLIST!C226</f>
        <v>Reo-Ann</v>
      </c>
      <c r="D225" s="310" t="str">
        <f>MASTERLIST!D226</f>
        <v>Nell</v>
      </c>
      <c r="E225" s="311" t="str">
        <f>MASTERLIST!E226</f>
        <v>Ladies U/16</v>
      </c>
      <c r="F225" s="361" t="str">
        <f>MASTERLIST!L226</f>
        <v>SA</v>
      </c>
      <c r="G225" s="195"/>
      <c r="H225" s="200"/>
      <c r="I225" s="193"/>
      <c r="J225" s="202"/>
      <c r="K225" s="152">
        <f t="shared" si="41"/>
        <v>0</v>
      </c>
      <c r="L225" s="153">
        <f t="shared" si="42"/>
        <v>0</v>
      </c>
      <c r="M225" s="153">
        <f t="shared" si="43"/>
        <v>0</v>
      </c>
      <c r="N225" s="279">
        <f t="shared" si="44"/>
        <v>0</v>
      </c>
      <c r="O225" s="280">
        <f t="shared" si="45"/>
        <v>0</v>
      </c>
      <c r="P225" s="154" t="e">
        <f t="shared" si="46"/>
        <v>#DIV/0!</v>
      </c>
      <c r="Q225" s="153">
        <f t="shared" si="47"/>
        <v>80</v>
      </c>
      <c r="R225" s="281">
        <f t="shared" si="48"/>
        <v>40</v>
      </c>
      <c r="S225" s="282">
        <v>0</v>
      </c>
      <c r="T225" s="283">
        <v>0</v>
      </c>
      <c r="U225" s="156">
        <v>0</v>
      </c>
      <c r="V225" s="284">
        <v>80</v>
      </c>
      <c r="W225" s="285">
        <v>0</v>
      </c>
      <c r="X225" s="205">
        <v>0</v>
      </c>
      <c r="Y225" s="157">
        <v>0</v>
      </c>
      <c r="Z225" s="286">
        <v>0</v>
      </c>
      <c r="AA225" s="204">
        <v>0</v>
      </c>
      <c r="AB225" s="204">
        <v>0</v>
      </c>
      <c r="AC225" s="155">
        <v>0</v>
      </c>
      <c r="AD225" s="287">
        <v>0</v>
      </c>
      <c r="AE225" s="340">
        <f>_xlfn.XLOOKUP(A225,'2026-NAT-01'!B:B,'2026-NAT-01'!F:F,0,0)+_xlfn.XLOOKUP(A225,'2026-NAT-01'!B:B,'2026-NAT-01'!G:G,0,0)</f>
        <v>0</v>
      </c>
      <c r="AF225" s="341">
        <f>_xlfn.XLOOKUP(A225,'2026-NAT-01'!B:B,'2026-NAT-01'!H:H,0,0)</f>
        <v>0</v>
      </c>
      <c r="AG225" s="340">
        <f>_xlfn.XLOOKUP(A225,'2026-NAT-02'!B:B,'2026-NAT-02'!F:F,0,0)+_xlfn.XLOOKUP(A225,'2026-NAT-02'!B:B,'2026-NAT-02'!G:G,0,0)</f>
        <v>0</v>
      </c>
      <c r="AH225" s="341">
        <f>_xlfn.XLOOKUP(A225,'2026-NAT-02'!B:B,'2026-NAT-02'!H:H,0,0)</f>
        <v>0</v>
      </c>
      <c r="AI225" s="457">
        <f t="shared" si="39"/>
        <v>0</v>
      </c>
      <c r="AJ225" s="458">
        <f t="shared" si="40"/>
        <v>0</v>
      </c>
    </row>
    <row r="226" spans="1:36" ht="15.6" hidden="1" x14ac:dyDescent="0.25">
      <c r="A226" s="297" t="str">
        <f>MASTERLIST!A227</f>
        <v>N0223</v>
      </c>
      <c r="B226" s="310" t="str">
        <f>MASTERLIST!B227</f>
        <v>xHenties Bay</v>
      </c>
      <c r="C226" s="310" t="str">
        <f>MASTERLIST!C227</f>
        <v>Ryno</v>
      </c>
      <c r="D226" s="310" t="str">
        <f>MASTERLIST!D227</f>
        <v>Engelbrecht</v>
      </c>
      <c r="E226" s="311" t="str">
        <f>MASTERLIST!E227</f>
        <v>Men Veteran</v>
      </c>
      <c r="F226" s="361" t="str">
        <f>MASTERLIST!L227</f>
        <v>Nam</v>
      </c>
      <c r="G226" s="195"/>
      <c r="H226" s="200"/>
      <c r="I226" s="193"/>
      <c r="J226" s="202"/>
      <c r="K226" s="152">
        <f t="shared" si="41"/>
        <v>0</v>
      </c>
      <c r="L226" s="153">
        <f t="shared" si="42"/>
        <v>1</v>
      </c>
      <c r="M226" s="153">
        <f t="shared" si="43"/>
        <v>1</v>
      </c>
      <c r="N226" s="279">
        <f t="shared" si="44"/>
        <v>4.5999999999999996</v>
      </c>
      <c r="O226" s="280">
        <f t="shared" si="45"/>
        <v>0.91999999999999993</v>
      </c>
      <c r="P226" s="154">
        <f t="shared" si="46"/>
        <v>4.5999999999999996</v>
      </c>
      <c r="Q226" s="153">
        <f t="shared" si="47"/>
        <v>266</v>
      </c>
      <c r="R226" s="281">
        <f t="shared" si="48"/>
        <v>53.2</v>
      </c>
      <c r="S226" s="282">
        <v>0</v>
      </c>
      <c r="T226" s="283">
        <v>0</v>
      </c>
      <c r="U226" s="156">
        <v>0</v>
      </c>
      <c r="V226" s="284">
        <v>0</v>
      </c>
      <c r="W226" s="285">
        <v>0</v>
      </c>
      <c r="X226" s="205">
        <v>0</v>
      </c>
      <c r="Y226" s="157">
        <v>0</v>
      </c>
      <c r="Z226" s="286">
        <v>0</v>
      </c>
      <c r="AA226" s="204">
        <v>0</v>
      </c>
      <c r="AB226" s="204">
        <v>1</v>
      </c>
      <c r="AC226" s="155">
        <v>4.5999999999999996</v>
      </c>
      <c r="AD226" s="287">
        <v>266</v>
      </c>
      <c r="AE226" s="340">
        <f>_xlfn.XLOOKUP(A226,'2026-NAT-01'!B:B,'2026-NAT-01'!F:F,0,0)+_xlfn.XLOOKUP(A226,'2026-NAT-01'!B:B,'2026-NAT-01'!G:G,0,0)</f>
        <v>0</v>
      </c>
      <c r="AF226" s="341">
        <f>_xlfn.XLOOKUP(A226,'2026-NAT-01'!B:B,'2026-NAT-01'!H:H,0,0)</f>
        <v>0</v>
      </c>
      <c r="AG226" s="340">
        <f>_xlfn.XLOOKUP(A226,'2026-NAT-02'!B:B,'2026-NAT-02'!F:F,0,0)+_xlfn.XLOOKUP(A226,'2026-NAT-02'!B:B,'2026-NAT-02'!G:G,0,0)</f>
        <v>0</v>
      </c>
      <c r="AH226" s="341">
        <f>_xlfn.XLOOKUP(A226,'2026-NAT-02'!B:B,'2026-NAT-02'!H:H,0,0)</f>
        <v>0</v>
      </c>
      <c r="AI226" s="457">
        <f t="shared" si="39"/>
        <v>1</v>
      </c>
      <c r="AJ226" s="458">
        <f t="shared" si="40"/>
        <v>0.91999999999999993</v>
      </c>
    </row>
    <row r="227" spans="1:36" ht="15.6" hidden="1" x14ac:dyDescent="0.25">
      <c r="A227" s="297" t="str">
        <f>MASTERLIST!A228</f>
        <v>N0224</v>
      </c>
      <c r="B227" s="310" t="str">
        <f>MASTERLIST!B228</f>
        <v>Orca Angling Club</v>
      </c>
      <c r="C227" s="310" t="str">
        <f>MASTERLIST!C228</f>
        <v>Morne</v>
      </c>
      <c r="D227" s="310" t="str">
        <f>MASTERLIST!D228</f>
        <v>Du Plessis</v>
      </c>
      <c r="E227" s="311" t="str">
        <f>MASTERLIST!E228</f>
        <v>Men Senior</v>
      </c>
      <c r="F227" s="361" t="str">
        <f>MASTERLIST!L228</f>
        <v>SA</v>
      </c>
      <c r="G227" s="195"/>
      <c r="H227" s="200"/>
      <c r="I227" s="193"/>
      <c r="J227" s="202"/>
      <c r="K227" s="152">
        <f t="shared" si="41"/>
        <v>1</v>
      </c>
      <c r="L227" s="153">
        <f t="shared" si="42"/>
        <v>6</v>
      </c>
      <c r="M227" s="153">
        <f t="shared" si="43"/>
        <v>7</v>
      </c>
      <c r="N227" s="279">
        <f t="shared" si="44"/>
        <v>76.099999999999994</v>
      </c>
      <c r="O227" s="280">
        <f t="shared" si="45"/>
        <v>20.78</v>
      </c>
      <c r="P227" s="154">
        <f t="shared" si="46"/>
        <v>10.87142857142857</v>
      </c>
      <c r="Q227" s="153">
        <f t="shared" si="47"/>
        <v>1731</v>
      </c>
      <c r="R227" s="281">
        <f t="shared" si="48"/>
        <v>501.70000000000005</v>
      </c>
      <c r="S227" s="282">
        <v>0</v>
      </c>
      <c r="T227" s="283">
        <v>2</v>
      </c>
      <c r="U227" s="156">
        <v>15.7</v>
      </c>
      <c r="V227" s="284">
        <v>455</v>
      </c>
      <c r="W227" s="285">
        <v>0</v>
      </c>
      <c r="X227" s="205">
        <v>1</v>
      </c>
      <c r="Y227" s="157">
        <v>8.5</v>
      </c>
      <c r="Z227" s="286">
        <v>190</v>
      </c>
      <c r="AA227" s="204">
        <v>1</v>
      </c>
      <c r="AB227" s="204">
        <v>3</v>
      </c>
      <c r="AC227" s="155">
        <v>51.9</v>
      </c>
      <c r="AD227" s="287">
        <v>1086</v>
      </c>
      <c r="AE227" s="340">
        <f>_xlfn.XLOOKUP(A227,'2026-NAT-01'!B:B,'2026-NAT-01'!F:F,0,0)+_xlfn.XLOOKUP(A227,'2026-NAT-01'!B:B,'2026-NAT-01'!G:G,0,0)</f>
        <v>0</v>
      </c>
      <c r="AF227" s="341">
        <f>_xlfn.XLOOKUP(A227,'2026-NAT-01'!B:B,'2026-NAT-01'!H:H,0,0)</f>
        <v>0</v>
      </c>
      <c r="AG227" s="340">
        <f>_xlfn.XLOOKUP(A227,'2026-NAT-02'!B:B,'2026-NAT-02'!F:F,0,0)+_xlfn.XLOOKUP(A227,'2026-NAT-02'!B:B,'2026-NAT-02'!G:G,0,0)</f>
        <v>0</v>
      </c>
      <c r="AH227" s="341">
        <f>_xlfn.XLOOKUP(A227,'2026-NAT-02'!B:B,'2026-NAT-02'!H:H,0,0)</f>
        <v>0</v>
      </c>
      <c r="AI227" s="457">
        <f t="shared" si="39"/>
        <v>7</v>
      </c>
      <c r="AJ227" s="458">
        <f t="shared" si="40"/>
        <v>20.78</v>
      </c>
    </row>
    <row r="228" spans="1:36" ht="15.6" hidden="1" x14ac:dyDescent="0.25">
      <c r="A228" s="297" t="str">
        <f>MASTERLIST!A229</f>
        <v>N0225</v>
      </c>
      <c r="B228" s="310" t="str">
        <f>MASTERLIST!B229</f>
        <v>xBenguella</v>
      </c>
      <c r="C228" s="310" t="str">
        <f>MASTERLIST!C229</f>
        <v>Graham</v>
      </c>
      <c r="D228" s="310" t="str">
        <f>MASTERLIST!D229</f>
        <v>Gramovsky</v>
      </c>
      <c r="E228" s="311" t="str">
        <f>MASTERLIST!E229</f>
        <v>Men Veteran</v>
      </c>
      <c r="F228" s="361" t="str">
        <f>MASTERLIST!L229</f>
        <v>Nam</v>
      </c>
      <c r="G228" s="195"/>
      <c r="H228" s="200"/>
      <c r="I228" s="193"/>
      <c r="J228" s="202"/>
      <c r="K228" s="152">
        <f t="shared" si="41"/>
        <v>0</v>
      </c>
      <c r="L228" s="153">
        <f t="shared" si="42"/>
        <v>0</v>
      </c>
      <c r="M228" s="153">
        <f t="shared" si="43"/>
        <v>0</v>
      </c>
      <c r="N228" s="279">
        <f t="shared" si="44"/>
        <v>0</v>
      </c>
      <c r="O228" s="280">
        <f t="shared" si="45"/>
        <v>0</v>
      </c>
      <c r="P228" s="154" t="e">
        <f t="shared" si="46"/>
        <v>#DIV/0!</v>
      </c>
      <c r="Q228" s="153">
        <f t="shared" si="47"/>
        <v>0</v>
      </c>
      <c r="R228" s="281">
        <f t="shared" si="48"/>
        <v>0</v>
      </c>
      <c r="S228" s="282">
        <v>0</v>
      </c>
      <c r="T228" s="283">
        <v>0</v>
      </c>
      <c r="U228" s="156">
        <v>0</v>
      </c>
      <c r="V228" s="284">
        <v>0</v>
      </c>
      <c r="W228" s="285">
        <v>0</v>
      </c>
      <c r="X228" s="205">
        <v>0</v>
      </c>
      <c r="Y228" s="157">
        <v>0</v>
      </c>
      <c r="Z228" s="286">
        <v>0</v>
      </c>
      <c r="AA228" s="204">
        <v>0</v>
      </c>
      <c r="AB228" s="204">
        <v>0</v>
      </c>
      <c r="AC228" s="155">
        <v>0</v>
      </c>
      <c r="AD228" s="287">
        <v>0</v>
      </c>
      <c r="AE228" s="340">
        <f>_xlfn.XLOOKUP(A228,'2026-NAT-01'!B:B,'2026-NAT-01'!F:F,0,0)+_xlfn.XLOOKUP(A228,'2026-NAT-01'!B:B,'2026-NAT-01'!G:G,0,0)</f>
        <v>0</v>
      </c>
      <c r="AF228" s="341">
        <f>_xlfn.XLOOKUP(A228,'2026-NAT-01'!B:B,'2026-NAT-01'!H:H,0,0)</f>
        <v>0</v>
      </c>
      <c r="AG228" s="340">
        <f>_xlfn.XLOOKUP(A228,'2026-NAT-02'!B:B,'2026-NAT-02'!F:F,0,0)+_xlfn.XLOOKUP(A228,'2026-NAT-02'!B:B,'2026-NAT-02'!G:G,0,0)</f>
        <v>0</v>
      </c>
      <c r="AH228" s="341">
        <f>_xlfn.XLOOKUP(A228,'2026-NAT-02'!B:B,'2026-NAT-02'!H:H,0,0)</f>
        <v>0</v>
      </c>
      <c r="AI228" s="457">
        <f t="shared" si="39"/>
        <v>0</v>
      </c>
      <c r="AJ228" s="458">
        <f t="shared" si="40"/>
        <v>0</v>
      </c>
    </row>
    <row r="229" spans="1:36" ht="15.6" hidden="1" x14ac:dyDescent="0.25">
      <c r="A229" s="297" t="str">
        <f>MASTERLIST!A230</f>
        <v>N0226</v>
      </c>
      <c r="B229" s="310" t="str">
        <f>MASTERLIST!B230</f>
        <v>xOrca Angling Club</v>
      </c>
      <c r="C229" s="310" t="str">
        <f>MASTERLIST!C230</f>
        <v>Clifford</v>
      </c>
      <c r="D229" s="310" t="str">
        <f>MASTERLIST!D230</f>
        <v>De Witt</v>
      </c>
      <c r="E229" s="311" t="str">
        <f>MASTERLIST!E230</f>
        <v>Men Senior</v>
      </c>
      <c r="F229" s="361" t="str">
        <f>MASTERLIST!L230</f>
        <v>Nam</v>
      </c>
      <c r="G229" s="195"/>
      <c r="H229" s="200"/>
      <c r="I229" s="193"/>
      <c r="J229" s="202"/>
      <c r="K229" s="152">
        <f t="shared" si="41"/>
        <v>0</v>
      </c>
      <c r="L229" s="153">
        <f t="shared" si="42"/>
        <v>0</v>
      </c>
      <c r="M229" s="153">
        <f t="shared" si="43"/>
        <v>0</v>
      </c>
      <c r="N229" s="279">
        <f t="shared" si="44"/>
        <v>0</v>
      </c>
      <c r="O229" s="280">
        <f t="shared" si="45"/>
        <v>0</v>
      </c>
      <c r="P229" s="154" t="e">
        <f t="shared" si="46"/>
        <v>#DIV/0!</v>
      </c>
      <c r="Q229" s="153">
        <f t="shared" si="47"/>
        <v>0</v>
      </c>
      <c r="R229" s="281">
        <f t="shared" si="48"/>
        <v>0</v>
      </c>
      <c r="S229" s="282">
        <v>0</v>
      </c>
      <c r="T229" s="283">
        <v>0</v>
      </c>
      <c r="U229" s="156">
        <v>0</v>
      </c>
      <c r="V229" s="284">
        <v>0</v>
      </c>
      <c r="W229" s="285">
        <v>0</v>
      </c>
      <c r="X229" s="205">
        <v>0</v>
      </c>
      <c r="Y229" s="157">
        <v>0</v>
      </c>
      <c r="Z229" s="286">
        <v>0</v>
      </c>
      <c r="AA229" s="204">
        <v>0</v>
      </c>
      <c r="AB229" s="204">
        <v>0</v>
      </c>
      <c r="AC229" s="155">
        <v>0</v>
      </c>
      <c r="AD229" s="287">
        <v>0</v>
      </c>
      <c r="AE229" s="340">
        <f>_xlfn.XLOOKUP(A229,'2026-NAT-01'!B:B,'2026-NAT-01'!F:F,0,0)+_xlfn.XLOOKUP(A229,'2026-NAT-01'!B:B,'2026-NAT-01'!G:G,0,0)</f>
        <v>0</v>
      </c>
      <c r="AF229" s="341">
        <f>_xlfn.XLOOKUP(A229,'2026-NAT-01'!B:B,'2026-NAT-01'!H:H,0,0)</f>
        <v>0</v>
      </c>
      <c r="AG229" s="340">
        <f>_xlfn.XLOOKUP(A229,'2026-NAT-02'!B:B,'2026-NAT-02'!F:F,0,0)+_xlfn.XLOOKUP(A229,'2026-NAT-02'!B:B,'2026-NAT-02'!G:G,0,0)</f>
        <v>0</v>
      </c>
      <c r="AH229" s="341">
        <f>_xlfn.XLOOKUP(A229,'2026-NAT-02'!B:B,'2026-NAT-02'!H:H,0,0)</f>
        <v>0</v>
      </c>
      <c r="AI229" s="457">
        <f t="shared" si="39"/>
        <v>0</v>
      </c>
      <c r="AJ229" s="458">
        <f t="shared" si="40"/>
        <v>0</v>
      </c>
    </row>
    <row r="230" spans="1:36" ht="15.6" hidden="1" x14ac:dyDescent="0.25">
      <c r="A230" s="297" t="str">
        <f>MASTERLIST!A231</f>
        <v>N0227</v>
      </c>
      <c r="B230" s="310" t="str">
        <f>MASTERLIST!B231</f>
        <v>xSteenbras</v>
      </c>
      <c r="C230" s="310" t="str">
        <f>MASTERLIST!C231</f>
        <v>Danie</v>
      </c>
      <c r="D230" s="310" t="str">
        <f>MASTERLIST!D231</f>
        <v>Swanepoel</v>
      </c>
      <c r="E230" s="311" t="str">
        <f>MASTERLIST!E231</f>
        <v>Men Senior</v>
      </c>
      <c r="F230" s="361" t="str">
        <f>MASTERLIST!L231</f>
        <v>Nam</v>
      </c>
      <c r="G230" s="195"/>
      <c r="H230" s="200"/>
      <c r="I230" s="193"/>
      <c r="J230" s="202"/>
      <c r="K230" s="152">
        <f t="shared" si="41"/>
        <v>0</v>
      </c>
      <c r="L230" s="153">
        <f t="shared" si="42"/>
        <v>0</v>
      </c>
      <c r="M230" s="153">
        <f t="shared" si="43"/>
        <v>0</v>
      </c>
      <c r="N230" s="279">
        <f t="shared" si="44"/>
        <v>0</v>
      </c>
      <c r="O230" s="280">
        <f t="shared" si="45"/>
        <v>0</v>
      </c>
      <c r="P230" s="154" t="e">
        <f t="shared" si="46"/>
        <v>#DIV/0!</v>
      </c>
      <c r="Q230" s="153">
        <f t="shared" si="47"/>
        <v>0</v>
      </c>
      <c r="R230" s="281">
        <f t="shared" si="48"/>
        <v>0</v>
      </c>
      <c r="S230" s="282">
        <v>0</v>
      </c>
      <c r="T230" s="283">
        <v>0</v>
      </c>
      <c r="U230" s="156">
        <v>0</v>
      </c>
      <c r="V230" s="284">
        <v>0</v>
      </c>
      <c r="W230" s="285">
        <v>0</v>
      </c>
      <c r="X230" s="205">
        <v>0</v>
      </c>
      <c r="Y230" s="157">
        <v>0</v>
      </c>
      <c r="Z230" s="286">
        <v>0</v>
      </c>
      <c r="AA230" s="204">
        <v>0</v>
      </c>
      <c r="AB230" s="204">
        <v>0</v>
      </c>
      <c r="AC230" s="155">
        <v>0</v>
      </c>
      <c r="AD230" s="287">
        <v>0</v>
      </c>
      <c r="AE230" s="340">
        <f>_xlfn.XLOOKUP(A230,'2026-NAT-01'!B:B,'2026-NAT-01'!F:F,0,0)+_xlfn.XLOOKUP(A230,'2026-NAT-01'!B:B,'2026-NAT-01'!G:G,0,0)</f>
        <v>0</v>
      </c>
      <c r="AF230" s="341">
        <f>_xlfn.XLOOKUP(A230,'2026-NAT-01'!B:B,'2026-NAT-01'!H:H,0,0)</f>
        <v>0</v>
      </c>
      <c r="AG230" s="340">
        <f>_xlfn.XLOOKUP(A230,'2026-NAT-02'!B:B,'2026-NAT-02'!F:F,0,0)+_xlfn.XLOOKUP(A230,'2026-NAT-02'!B:B,'2026-NAT-02'!G:G,0,0)</f>
        <v>0</v>
      </c>
      <c r="AH230" s="341">
        <f>_xlfn.XLOOKUP(A230,'2026-NAT-02'!B:B,'2026-NAT-02'!H:H,0,0)</f>
        <v>0</v>
      </c>
      <c r="AI230" s="457">
        <f t="shared" si="39"/>
        <v>0</v>
      </c>
      <c r="AJ230" s="458">
        <f t="shared" si="40"/>
        <v>0</v>
      </c>
    </row>
    <row r="231" spans="1:36" ht="15.45" hidden="1" customHeight="1" x14ac:dyDescent="0.25">
      <c r="A231" s="344" t="str">
        <f>MASTERLIST!A232</f>
        <v>N0228</v>
      </c>
      <c r="B231" s="68" t="str">
        <f>MASTERLIST!B232</f>
        <v>Orca Angling Club</v>
      </c>
      <c r="C231" s="68" t="str">
        <f>MASTERLIST!C232</f>
        <v>Corne</v>
      </c>
      <c r="D231" s="68" t="str">
        <f>MASTERLIST!D232</f>
        <v>Kruger</v>
      </c>
      <c r="E231" s="345" t="str">
        <f>MASTERLIST!E232</f>
        <v>Men Senior</v>
      </c>
      <c r="F231" s="362" t="str">
        <f>MASTERLIST!L232</f>
        <v>Nam</v>
      </c>
      <c r="G231" s="195"/>
      <c r="H231" s="200"/>
      <c r="I231" s="196" t="s">
        <v>2176</v>
      </c>
      <c r="J231" s="202"/>
      <c r="K231" s="152">
        <f t="shared" si="41"/>
        <v>3</v>
      </c>
      <c r="L231" s="153">
        <f t="shared" si="42"/>
        <v>7</v>
      </c>
      <c r="M231" s="153">
        <f t="shared" si="43"/>
        <v>10</v>
      </c>
      <c r="N231" s="154">
        <f t="shared" si="44"/>
        <v>77.400000000000006</v>
      </c>
      <c r="O231" s="429">
        <f t="shared" si="45"/>
        <v>32.470000000000006</v>
      </c>
      <c r="P231" s="154">
        <f t="shared" si="46"/>
        <v>7.74</v>
      </c>
      <c r="Q231" s="153">
        <f t="shared" si="47"/>
        <v>1543</v>
      </c>
      <c r="R231" s="281">
        <f t="shared" si="48"/>
        <v>525.29999999999995</v>
      </c>
      <c r="S231" s="282">
        <v>1</v>
      </c>
      <c r="T231" s="283">
        <v>4</v>
      </c>
      <c r="U231" s="156">
        <v>47.2</v>
      </c>
      <c r="V231" s="284">
        <v>559</v>
      </c>
      <c r="W231" s="285">
        <v>1</v>
      </c>
      <c r="X231" s="205">
        <v>2</v>
      </c>
      <c r="Y231" s="157">
        <v>28.3</v>
      </c>
      <c r="Z231" s="286">
        <v>490</v>
      </c>
      <c r="AA231" s="204">
        <v>1</v>
      </c>
      <c r="AB231" s="204">
        <v>1</v>
      </c>
      <c r="AC231" s="155">
        <v>1.9</v>
      </c>
      <c r="AD231" s="287">
        <v>494</v>
      </c>
      <c r="AE231" s="340">
        <f>_xlfn.XLOOKUP(A231,'2026-NAT-01'!B:B,'2026-NAT-01'!F:F,0,0)+_xlfn.XLOOKUP(A231,'2026-NAT-01'!B:B,'2026-NAT-01'!G:G,0,0)</f>
        <v>0</v>
      </c>
      <c r="AF231" s="341">
        <f>_xlfn.XLOOKUP(A231,'2026-NAT-01'!B:B,'2026-NAT-01'!H:H,0,0)</f>
        <v>0</v>
      </c>
      <c r="AG231" s="340">
        <f>_xlfn.XLOOKUP(A231,'2026-NAT-02'!B:B,'2026-NAT-02'!F:F,0,0)+_xlfn.XLOOKUP(A231,'2026-NAT-02'!B:B,'2026-NAT-02'!G:G,0,0)</f>
        <v>0</v>
      </c>
      <c r="AH231" s="341">
        <f>_xlfn.XLOOKUP(A231,'2026-NAT-02'!B:B,'2026-NAT-02'!H:H,0,0)</f>
        <v>0</v>
      </c>
      <c r="AI231" s="340">
        <f t="shared" si="39"/>
        <v>10</v>
      </c>
      <c r="AJ231" s="341">
        <f t="shared" si="40"/>
        <v>32.470000000000006</v>
      </c>
    </row>
    <row r="232" spans="1:36" ht="15.6" hidden="1" x14ac:dyDescent="0.25">
      <c r="A232" s="297" t="str">
        <f>MASTERLIST!A233</f>
        <v>N0229</v>
      </c>
      <c r="B232" s="310" t="str">
        <f>MASTERLIST!B233</f>
        <v>xBenguella</v>
      </c>
      <c r="C232" s="310" t="str">
        <f>MASTERLIST!C233</f>
        <v>Spyker</v>
      </c>
      <c r="D232" s="310" t="str">
        <f>MASTERLIST!D233</f>
        <v>Kruger</v>
      </c>
      <c r="E232" s="311" t="str">
        <f>MASTERLIST!E233</f>
        <v>Men Master</v>
      </c>
      <c r="F232" s="361" t="str">
        <f>MASTERLIST!L233</f>
        <v>Nam</v>
      </c>
      <c r="G232" s="195"/>
      <c r="H232" s="200"/>
      <c r="I232" s="193"/>
      <c r="J232" s="202"/>
      <c r="K232" s="152">
        <f t="shared" si="41"/>
        <v>0</v>
      </c>
      <c r="L232" s="153">
        <f t="shared" si="42"/>
        <v>0</v>
      </c>
      <c r="M232" s="153">
        <f t="shared" si="43"/>
        <v>0</v>
      </c>
      <c r="N232" s="279">
        <f t="shared" si="44"/>
        <v>0</v>
      </c>
      <c r="O232" s="280">
        <f t="shared" si="45"/>
        <v>0</v>
      </c>
      <c r="P232" s="154" t="e">
        <f t="shared" si="46"/>
        <v>#DIV/0!</v>
      </c>
      <c r="Q232" s="153">
        <f t="shared" si="47"/>
        <v>0</v>
      </c>
      <c r="R232" s="281">
        <f t="shared" si="48"/>
        <v>0</v>
      </c>
      <c r="S232" s="282">
        <v>0</v>
      </c>
      <c r="T232" s="283">
        <v>0</v>
      </c>
      <c r="U232" s="156">
        <v>0</v>
      </c>
      <c r="V232" s="284">
        <v>0</v>
      </c>
      <c r="W232" s="285">
        <v>0</v>
      </c>
      <c r="X232" s="205">
        <v>0</v>
      </c>
      <c r="Y232" s="157">
        <v>0</v>
      </c>
      <c r="Z232" s="286">
        <v>0</v>
      </c>
      <c r="AA232" s="204">
        <v>0</v>
      </c>
      <c r="AB232" s="204">
        <v>0</v>
      </c>
      <c r="AC232" s="155">
        <v>0</v>
      </c>
      <c r="AD232" s="287">
        <v>0</v>
      </c>
      <c r="AE232" s="340">
        <f>_xlfn.XLOOKUP(A232,'2026-NAT-01'!B:B,'2026-NAT-01'!F:F,0,0)+_xlfn.XLOOKUP(A232,'2026-NAT-01'!B:B,'2026-NAT-01'!G:G,0,0)</f>
        <v>0</v>
      </c>
      <c r="AF232" s="341">
        <f>_xlfn.XLOOKUP(A232,'2026-NAT-01'!B:B,'2026-NAT-01'!H:H,0,0)</f>
        <v>0</v>
      </c>
      <c r="AG232" s="340">
        <f>_xlfn.XLOOKUP(A232,'2026-NAT-02'!B:B,'2026-NAT-02'!F:F,0,0)+_xlfn.XLOOKUP(A232,'2026-NAT-02'!B:B,'2026-NAT-02'!G:G,0,0)</f>
        <v>0</v>
      </c>
      <c r="AH232" s="341">
        <f>_xlfn.XLOOKUP(A232,'2026-NAT-02'!B:B,'2026-NAT-02'!H:H,0,0)</f>
        <v>0</v>
      </c>
      <c r="AI232" s="457">
        <f t="shared" si="39"/>
        <v>0</v>
      </c>
      <c r="AJ232" s="458">
        <f t="shared" si="40"/>
        <v>0</v>
      </c>
    </row>
    <row r="233" spans="1:36" ht="15.6" x14ac:dyDescent="0.25">
      <c r="A233" s="344" t="str">
        <f>MASTERLIST!A46</f>
        <v>N0042</v>
      </c>
      <c r="B233" s="68" t="str">
        <f>MASTERLIST!B46</f>
        <v>Benguella</v>
      </c>
      <c r="C233" s="68" t="str">
        <f>MASTERLIST!C46</f>
        <v>Marcus</v>
      </c>
      <c r="D233" s="68" t="str">
        <f>MASTERLIST!D46</f>
        <v>Kirchner-Frankle</v>
      </c>
      <c r="E233" s="345" t="str">
        <f>MASTERLIST!E46</f>
        <v>Men Senior</v>
      </c>
      <c r="F233" s="362" t="str">
        <f>MASTERLIST!L46</f>
        <v>Nam</v>
      </c>
      <c r="G233" s="199" t="s">
        <v>2176</v>
      </c>
      <c r="H233" s="200" t="s">
        <v>2176</v>
      </c>
      <c r="I233" s="193" t="s">
        <v>2176</v>
      </c>
      <c r="J233" s="202"/>
      <c r="K233" s="152">
        <f t="shared" si="41"/>
        <v>7</v>
      </c>
      <c r="L233" s="153">
        <f t="shared" si="42"/>
        <v>12</v>
      </c>
      <c r="M233" s="153">
        <f t="shared" si="43"/>
        <v>19</v>
      </c>
      <c r="N233" s="154">
        <f t="shared" si="44"/>
        <v>125.4</v>
      </c>
      <c r="O233" s="429">
        <f t="shared" si="45"/>
        <v>62.180000000000007</v>
      </c>
      <c r="P233" s="154">
        <f t="shared" si="46"/>
        <v>6.6000000000000005</v>
      </c>
      <c r="Q233" s="153">
        <f t="shared" si="47"/>
        <v>1245</v>
      </c>
      <c r="R233" s="281">
        <f t="shared" si="48"/>
        <v>583.9</v>
      </c>
      <c r="S233" s="282">
        <v>7</v>
      </c>
      <c r="T233" s="283">
        <v>12</v>
      </c>
      <c r="U233" s="156">
        <v>122.80000000000001</v>
      </c>
      <c r="V233" s="284">
        <v>1052</v>
      </c>
      <c r="W233" s="285">
        <v>0</v>
      </c>
      <c r="X233" s="205">
        <v>0</v>
      </c>
      <c r="Y233" s="157">
        <v>2.6</v>
      </c>
      <c r="Z233" s="286">
        <v>193</v>
      </c>
      <c r="AA233" s="204">
        <v>0</v>
      </c>
      <c r="AB233" s="204">
        <v>0</v>
      </c>
      <c r="AC233" s="155">
        <v>0</v>
      </c>
      <c r="AD233" s="287">
        <v>0</v>
      </c>
      <c r="AE233" s="340">
        <f>_xlfn.XLOOKUP(A233,'2026-NAT-01'!B:B,'2026-NAT-01'!F:F,0,0)+_xlfn.XLOOKUP(A233,'2026-NAT-01'!B:B,'2026-NAT-01'!G:G,0,0)</f>
        <v>2</v>
      </c>
      <c r="AF233" s="341">
        <f>_xlfn.XLOOKUP(A233,'2026-NAT-01'!B:B,'2026-NAT-01'!H:H,0,0)</f>
        <v>3.1</v>
      </c>
      <c r="AG233" s="340">
        <f>_xlfn.XLOOKUP(A233,'2026-NAT-02'!B:B,'2026-NAT-02'!F:F,0,0)+_xlfn.XLOOKUP(A233,'2026-NAT-02'!B:B,'2026-NAT-02'!G:G,0,0)</f>
        <v>4</v>
      </c>
      <c r="AH233" s="341">
        <f>_xlfn.XLOOKUP(A233,'2026-NAT-02'!B:B,'2026-NAT-02'!H:H,0,0)</f>
        <v>15.6</v>
      </c>
      <c r="AI233" s="340">
        <f t="shared" si="39"/>
        <v>25</v>
      </c>
      <c r="AJ233" s="341">
        <f t="shared" si="40"/>
        <v>80.88</v>
      </c>
    </row>
    <row r="234" spans="1:36" ht="15.6" hidden="1" x14ac:dyDescent="0.25">
      <c r="A234" s="297" t="str">
        <f>MASTERLIST!A235</f>
        <v>N0231</v>
      </c>
      <c r="B234" s="310" t="str">
        <f>MASTERLIST!B235</f>
        <v>Penguin</v>
      </c>
      <c r="C234" s="310" t="str">
        <f>MASTERLIST!C235</f>
        <v>Bennie</v>
      </c>
      <c r="D234" s="310" t="str">
        <f>MASTERLIST!D235</f>
        <v>Gabrielsen</v>
      </c>
      <c r="E234" s="311" t="str">
        <f>MASTERLIST!E235</f>
        <v>Men Senior</v>
      </c>
      <c r="F234" s="361" t="str">
        <f>MASTERLIST!L235</f>
        <v>Nam</v>
      </c>
      <c r="G234" s="195"/>
      <c r="H234" s="200"/>
      <c r="I234" s="193"/>
      <c r="J234" s="202"/>
      <c r="K234" s="152">
        <f t="shared" si="41"/>
        <v>0</v>
      </c>
      <c r="L234" s="153">
        <f t="shared" si="42"/>
        <v>5</v>
      </c>
      <c r="M234" s="153">
        <f t="shared" si="43"/>
        <v>5</v>
      </c>
      <c r="N234" s="279">
        <f t="shared" si="44"/>
        <v>23.6</v>
      </c>
      <c r="O234" s="280">
        <f t="shared" si="45"/>
        <v>7.08</v>
      </c>
      <c r="P234" s="154">
        <f t="shared" si="46"/>
        <v>4.7200000000000006</v>
      </c>
      <c r="Q234" s="153">
        <f t="shared" si="47"/>
        <v>515</v>
      </c>
      <c r="R234" s="281">
        <f t="shared" si="48"/>
        <v>160.5</v>
      </c>
      <c r="S234" s="282">
        <v>0</v>
      </c>
      <c r="T234" s="283">
        <v>0</v>
      </c>
      <c r="U234" s="156">
        <v>0</v>
      </c>
      <c r="V234" s="284">
        <v>40</v>
      </c>
      <c r="W234" s="285">
        <v>0</v>
      </c>
      <c r="X234" s="205">
        <v>5</v>
      </c>
      <c r="Y234" s="157">
        <v>23.6</v>
      </c>
      <c r="Z234" s="286">
        <v>455</v>
      </c>
      <c r="AA234" s="204">
        <v>0</v>
      </c>
      <c r="AB234" s="204">
        <v>0</v>
      </c>
      <c r="AC234" s="155">
        <v>0</v>
      </c>
      <c r="AD234" s="287">
        <v>20</v>
      </c>
      <c r="AE234" s="340">
        <f>_xlfn.XLOOKUP(A234,'2026-NAT-01'!B:B,'2026-NAT-01'!F:F,0,0)+_xlfn.XLOOKUP(A234,'2026-NAT-01'!B:B,'2026-NAT-01'!G:G,0,0)</f>
        <v>0</v>
      </c>
      <c r="AF234" s="341">
        <f>_xlfn.XLOOKUP(A234,'2026-NAT-01'!B:B,'2026-NAT-01'!H:H,0,0)</f>
        <v>0</v>
      </c>
      <c r="AG234" s="340">
        <f>_xlfn.XLOOKUP(A234,'2026-NAT-02'!B:B,'2026-NAT-02'!F:F,0,0)+_xlfn.XLOOKUP(A234,'2026-NAT-02'!B:B,'2026-NAT-02'!G:G,0,0)</f>
        <v>0</v>
      </c>
      <c r="AH234" s="341">
        <f>_xlfn.XLOOKUP(A234,'2026-NAT-02'!B:B,'2026-NAT-02'!H:H,0,0)</f>
        <v>0</v>
      </c>
      <c r="AI234" s="457">
        <f t="shared" si="39"/>
        <v>5</v>
      </c>
      <c r="AJ234" s="458">
        <f t="shared" si="40"/>
        <v>7.08</v>
      </c>
    </row>
    <row r="235" spans="1:36" ht="15.6" hidden="1" x14ac:dyDescent="0.25">
      <c r="A235" s="297" t="str">
        <f>MASTERLIST!A236</f>
        <v>N0232</v>
      </c>
      <c r="B235" s="310" t="str">
        <f>MASTERLIST!B236</f>
        <v>xBenguella</v>
      </c>
      <c r="C235" s="310" t="str">
        <f>MASTERLIST!C236</f>
        <v>Jaco</v>
      </c>
      <c r="D235" s="310" t="str">
        <f>MASTERLIST!D236</f>
        <v>Van Niekerk</v>
      </c>
      <c r="E235" s="311" t="str">
        <f>MASTERLIST!E236</f>
        <v>Men Master</v>
      </c>
      <c r="F235" s="361" t="str">
        <f>MASTERLIST!L236</f>
        <v>SA</v>
      </c>
      <c r="G235" s="195"/>
      <c r="H235" s="200"/>
      <c r="I235" s="193"/>
      <c r="J235" s="202"/>
      <c r="K235" s="152">
        <f t="shared" si="41"/>
        <v>0</v>
      </c>
      <c r="L235" s="153">
        <f t="shared" si="42"/>
        <v>0</v>
      </c>
      <c r="M235" s="153">
        <f t="shared" si="43"/>
        <v>0</v>
      </c>
      <c r="N235" s="279">
        <f t="shared" si="44"/>
        <v>0</v>
      </c>
      <c r="O235" s="280">
        <f t="shared" si="45"/>
        <v>0</v>
      </c>
      <c r="P235" s="154" t="e">
        <f t="shared" si="46"/>
        <v>#DIV/0!</v>
      </c>
      <c r="Q235" s="153">
        <f t="shared" si="47"/>
        <v>0</v>
      </c>
      <c r="R235" s="281">
        <f t="shared" si="48"/>
        <v>0</v>
      </c>
      <c r="S235" s="282">
        <v>0</v>
      </c>
      <c r="T235" s="283">
        <v>0</v>
      </c>
      <c r="U235" s="156">
        <v>0</v>
      </c>
      <c r="V235" s="284">
        <v>0</v>
      </c>
      <c r="W235" s="285">
        <v>0</v>
      </c>
      <c r="X235" s="205">
        <v>0</v>
      </c>
      <c r="Y235" s="157">
        <v>0</v>
      </c>
      <c r="Z235" s="286">
        <v>0</v>
      </c>
      <c r="AA235" s="204">
        <v>0</v>
      </c>
      <c r="AB235" s="204">
        <v>0</v>
      </c>
      <c r="AC235" s="155">
        <v>0</v>
      </c>
      <c r="AD235" s="287">
        <v>0</v>
      </c>
      <c r="AE235" s="340">
        <f>_xlfn.XLOOKUP(A235,'2026-NAT-01'!B:B,'2026-NAT-01'!F:F,0,0)+_xlfn.XLOOKUP(A235,'2026-NAT-01'!B:B,'2026-NAT-01'!G:G,0,0)</f>
        <v>0</v>
      </c>
      <c r="AF235" s="341">
        <f>_xlfn.XLOOKUP(A235,'2026-NAT-01'!B:B,'2026-NAT-01'!H:H,0,0)</f>
        <v>0</v>
      </c>
      <c r="AG235" s="340">
        <f>_xlfn.XLOOKUP(A235,'2026-NAT-02'!B:B,'2026-NAT-02'!F:F,0,0)+_xlfn.XLOOKUP(A235,'2026-NAT-02'!B:B,'2026-NAT-02'!G:G,0,0)</f>
        <v>0</v>
      </c>
      <c r="AH235" s="341">
        <f>_xlfn.XLOOKUP(A235,'2026-NAT-02'!B:B,'2026-NAT-02'!H:H,0,0)</f>
        <v>0</v>
      </c>
      <c r="AI235" s="457">
        <f t="shared" si="39"/>
        <v>0</v>
      </c>
      <c r="AJ235" s="458">
        <f t="shared" si="40"/>
        <v>0</v>
      </c>
    </row>
    <row r="236" spans="1:36" ht="15.6" hidden="1" x14ac:dyDescent="0.25">
      <c r="A236" s="297" t="str">
        <f>MASTERLIST!A237</f>
        <v>N0233</v>
      </c>
      <c r="B236" s="310" t="str">
        <f>MASTERLIST!B237</f>
        <v>Mako</v>
      </c>
      <c r="C236" s="310" t="str">
        <f>MASTERLIST!C237</f>
        <v>Kyle</v>
      </c>
      <c r="D236" s="310" t="str">
        <f>MASTERLIST!D237</f>
        <v>Adams</v>
      </c>
      <c r="E236" s="311" t="str">
        <f>MASTERLIST!E237</f>
        <v>Men Senior</v>
      </c>
      <c r="F236" s="361" t="str">
        <f>MASTERLIST!L237</f>
        <v>Nam</v>
      </c>
      <c r="G236" s="195"/>
      <c r="H236" s="200"/>
      <c r="I236" s="193"/>
      <c r="J236" s="202"/>
      <c r="K236" s="152">
        <f t="shared" si="41"/>
        <v>1</v>
      </c>
      <c r="L236" s="153">
        <f t="shared" si="42"/>
        <v>4</v>
      </c>
      <c r="M236" s="153">
        <f t="shared" si="43"/>
        <v>5</v>
      </c>
      <c r="N236" s="279">
        <f t="shared" si="44"/>
        <v>40.5</v>
      </c>
      <c r="O236" s="280">
        <f t="shared" si="45"/>
        <v>14.669999999999998</v>
      </c>
      <c r="P236" s="154">
        <f t="shared" si="46"/>
        <v>8.1</v>
      </c>
      <c r="Q236" s="153">
        <f t="shared" si="47"/>
        <v>996</v>
      </c>
      <c r="R236" s="281">
        <f t="shared" si="48"/>
        <v>330.9</v>
      </c>
      <c r="S236" s="282">
        <v>0</v>
      </c>
      <c r="T236" s="283">
        <v>1</v>
      </c>
      <c r="U236" s="156">
        <v>13.9</v>
      </c>
      <c r="V236" s="284">
        <v>287</v>
      </c>
      <c r="W236" s="285">
        <v>0</v>
      </c>
      <c r="X236" s="205">
        <v>3</v>
      </c>
      <c r="Y236" s="157">
        <v>24</v>
      </c>
      <c r="Z236" s="286">
        <v>456</v>
      </c>
      <c r="AA236" s="204">
        <v>1</v>
      </c>
      <c r="AB236" s="204">
        <v>0</v>
      </c>
      <c r="AC236" s="155">
        <v>2.6</v>
      </c>
      <c r="AD236" s="287">
        <v>253</v>
      </c>
      <c r="AE236" s="340">
        <f>_xlfn.XLOOKUP(A236,'2026-NAT-01'!B:B,'2026-NAT-01'!F:F,0,0)+_xlfn.XLOOKUP(A236,'2026-NAT-01'!B:B,'2026-NAT-01'!G:G,0,0)</f>
        <v>0</v>
      </c>
      <c r="AF236" s="341">
        <f>_xlfn.XLOOKUP(A236,'2026-NAT-01'!B:B,'2026-NAT-01'!H:H,0,0)</f>
        <v>0</v>
      </c>
      <c r="AG236" s="340">
        <f>_xlfn.XLOOKUP(A236,'2026-NAT-02'!B:B,'2026-NAT-02'!F:F,0,0)+_xlfn.XLOOKUP(A236,'2026-NAT-02'!B:B,'2026-NAT-02'!G:G,0,0)</f>
        <v>0</v>
      </c>
      <c r="AH236" s="341">
        <f>_xlfn.XLOOKUP(A236,'2026-NAT-02'!B:B,'2026-NAT-02'!H:H,0,0)</f>
        <v>0</v>
      </c>
      <c r="AI236" s="457">
        <f t="shared" si="39"/>
        <v>5</v>
      </c>
      <c r="AJ236" s="458">
        <f t="shared" si="40"/>
        <v>14.669999999999998</v>
      </c>
    </row>
    <row r="237" spans="1:36" ht="15.6" x14ac:dyDescent="0.25">
      <c r="A237" s="344" t="str">
        <f>MASTERLIST!A782</f>
        <v>N0778</v>
      </c>
      <c r="B237" s="68" t="str">
        <f>MASTERLIST!B782</f>
        <v>Steenbras</v>
      </c>
      <c r="C237" s="68" t="str">
        <f>MASTERLIST!C782</f>
        <v>Alberto</v>
      </c>
      <c r="D237" s="68" t="str">
        <f>MASTERLIST!D782</f>
        <v>Engelbrecht</v>
      </c>
      <c r="E237" s="345" t="str">
        <f>MASTERLIST!E782</f>
        <v>Men Veteran</v>
      </c>
      <c r="F237" s="362" t="str">
        <f>MASTERLIST!L782</f>
        <v>Nam</v>
      </c>
      <c r="G237" s="195" t="s">
        <v>2176</v>
      </c>
      <c r="H237" s="200" t="s">
        <v>2176</v>
      </c>
      <c r="I237" s="193" t="s">
        <v>2176</v>
      </c>
      <c r="J237" s="202" t="s">
        <v>2176</v>
      </c>
      <c r="K237" s="152">
        <f t="shared" si="41"/>
        <v>4</v>
      </c>
      <c r="L237" s="153">
        <f t="shared" si="42"/>
        <v>7</v>
      </c>
      <c r="M237" s="153">
        <f t="shared" si="43"/>
        <v>11</v>
      </c>
      <c r="N237" s="154">
        <f t="shared" si="44"/>
        <v>90.800000000000011</v>
      </c>
      <c r="O237" s="429">
        <f t="shared" si="45"/>
        <v>26.93</v>
      </c>
      <c r="P237" s="154">
        <f t="shared" si="46"/>
        <v>8.2545454545454557</v>
      </c>
      <c r="Q237" s="153">
        <f t="shared" si="47"/>
        <v>1739</v>
      </c>
      <c r="R237" s="281">
        <f t="shared" si="48"/>
        <v>559.5</v>
      </c>
      <c r="S237" s="282">
        <v>3</v>
      </c>
      <c r="T237" s="283">
        <v>0</v>
      </c>
      <c r="U237" s="156">
        <v>6.4</v>
      </c>
      <c r="V237" s="284">
        <v>467</v>
      </c>
      <c r="W237" s="285">
        <v>1</v>
      </c>
      <c r="X237" s="205">
        <v>5</v>
      </c>
      <c r="Y237" s="157">
        <v>68.5</v>
      </c>
      <c r="Z237" s="286">
        <v>716</v>
      </c>
      <c r="AA237" s="204">
        <v>0</v>
      </c>
      <c r="AB237" s="204">
        <v>2</v>
      </c>
      <c r="AC237" s="155">
        <v>15.9</v>
      </c>
      <c r="AD237" s="287">
        <v>556</v>
      </c>
      <c r="AE237" s="340">
        <f>_xlfn.XLOOKUP(A237,'2026-NAT-01'!B:B,'2026-NAT-01'!F:F,0,0)+_xlfn.XLOOKUP(A237,'2026-NAT-01'!B:B,'2026-NAT-01'!G:G,0,0)</f>
        <v>3</v>
      </c>
      <c r="AF237" s="341">
        <f>_xlfn.XLOOKUP(A237,'2026-NAT-01'!B:B,'2026-NAT-01'!H:H,0,0)</f>
        <v>29.9</v>
      </c>
      <c r="AG237" s="340">
        <f>_xlfn.XLOOKUP(A237,'2026-NAT-02'!B:B,'2026-NAT-02'!F:F,0,0)+_xlfn.XLOOKUP(A237,'2026-NAT-02'!B:B,'2026-NAT-02'!G:G,0,0)</f>
        <v>2</v>
      </c>
      <c r="AH237" s="341">
        <f>_xlfn.XLOOKUP(A237,'2026-NAT-02'!B:B,'2026-NAT-02'!H:H,0,0)</f>
        <v>21.799999999999997</v>
      </c>
      <c r="AI237" s="340">
        <f t="shared" si="39"/>
        <v>16</v>
      </c>
      <c r="AJ237" s="341">
        <f t="shared" si="40"/>
        <v>78.63</v>
      </c>
    </row>
    <row r="238" spans="1:36" ht="15.6" hidden="1" x14ac:dyDescent="0.25">
      <c r="A238" s="297" t="str">
        <f>MASTERLIST!A239</f>
        <v>N0235</v>
      </c>
      <c r="B238" s="310" t="str">
        <f>MASTERLIST!B239</f>
        <v>Mako</v>
      </c>
      <c r="C238" s="310" t="str">
        <f>MASTERLIST!C239</f>
        <v>Herbert</v>
      </c>
      <c r="D238" s="310" t="str">
        <f>MASTERLIST!D239</f>
        <v>Schmidlin</v>
      </c>
      <c r="E238" s="311" t="str">
        <f>MASTERLIST!E239</f>
        <v>Men Master</v>
      </c>
      <c r="F238" s="361" t="str">
        <f>MASTERLIST!L239</f>
        <v>Nam</v>
      </c>
      <c r="G238" s="195"/>
      <c r="H238" s="200"/>
      <c r="I238" s="193"/>
      <c r="J238" s="202"/>
      <c r="K238" s="152">
        <f t="shared" si="41"/>
        <v>4</v>
      </c>
      <c r="L238" s="153">
        <f t="shared" si="42"/>
        <v>2</v>
      </c>
      <c r="M238" s="153">
        <f t="shared" si="43"/>
        <v>6</v>
      </c>
      <c r="N238" s="279">
        <f t="shared" si="44"/>
        <v>22.9</v>
      </c>
      <c r="O238" s="280">
        <f t="shared" si="45"/>
        <v>10.97</v>
      </c>
      <c r="P238" s="154">
        <f t="shared" si="46"/>
        <v>3.8166666666666664</v>
      </c>
      <c r="Q238" s="153">
        <f t="shared" si="47"/>
        <v>959</v>
      </c>
      <c r="R238" s="281">
        <f t="shared" si="48"/>
        <v>420.5</v>
      </c>
      <c r="S238" s="282">
        <v>4</v>
      </c>
      <c r="T238" s="283">
        <v>1</v>
      </c>
      <c r="U238" s="156">
        <v>20.5</v>
      </c>
      <c r="V238" s="284">
        <v>694</v>
      </c>
      <c r="W238" s="285">
        <v>0</v>
      </c>
      <c r="X238" s="205">
        <v>1</v>
      </c>
      <c r="Y238" s="157">
        <v>2.4</v>
      </c>
      <c r="Z238" s="286">
        <v>205</v>
      </c>
      <c r="AA238" s="204">
        <v>0</v>
      </c>
      <c r="AB238" s="204">
        <v>0</v>
      </c>
      <c r="AC238" s="155">
        <v>0</v>
      </c>
      <c r="AD238" s="287">
        <v>60</v>
      </c>
      <c r="AE238" s="340">
        <f>_xlfn.XLOOKUP(A238,'2026-NAT-01'!B:B,'2026-NAT-01'!F:F,0,0)+_xlfn.XLOOKUP(A238,'2026-NAT-01'!B:B,'2026-NAT-01'!G:G,0,0)</f>
        <v>0</v>
      </c>
      <c r="AF238" s="341">
        <f>_xlfn.XLOOKUP(A238,'2026-NAT-01'!B:B,'2026-NAT-01'!H:H,0,0)</f>
        <v>0</v>
      </c>
      <c r="AG238" s="340">
        <f>_xlfn.XLOOKUP(A238,'2026-NAT-02'!B:B,'2026-NAT-02'!F:F,0,0)+_xlfn.XLOOKUP(A238,'2026-NAT-02'!B:B,'2026-NAT-02'!G:G,0,0)</f>
        <v>0</v>
      </c>
      <c r="AH238" s="341">
        <f>_xlfn.XLOOKUP(A238,'2026-NAT-02'!B:B,'2026-NAT-02'!H:H,0,0)</f>
        <v>0</v>
      </c>
      <c r="AI238" s="457">
        <f t="shared" si="39"/>
        <v>6</v>
      </c>
      <c r="AJ238" s="458">
        <f t="shared" si="40"/>
        <v>10.97</v>
      </c>
    </row>
    <row r="239" spans="1:36" ht="15.6" x14ac:dyDescent="0.25">
      <c r="A239" s="344" t="str">
        <f>MASTERLIST!A647</f>
        <v>N0643</v>
      </c>
      <c r="B239" s="68" t="str">
        <f>MASTERLIST!B647</f>
        <v>Walvis Bay</v>
      </c>
      <c r="C239" s="68" t="str">
        <f>MASTERLIST!C647</f>
        <v>Frikkie</v>
      </c>
      <c r="D239" s="68" t="str">
        <f>MASTERLIST!D647</f>
        <v>Ferreira</v>
      </c>
      <c r="E239" s="345" t="str">
        <f>MASTERLIST!E647</f>
        <v>Men Master</v>
      </c>
      <c r="F239" s="362" t="str">
        <f>MASTERLIST!L647</f>
        <v>SA</v>
      </c>
      <c r="G239" s="195" t="s">
        <v>2176</v>
      </c>
      <c r="H239" s="200" t="s">
        <v>2176</v>
      </c>
      <c r="I239" s="193"/>
      <c r="J239" s="202"/>
      <c r="K239" s="152">
        <f t="shared" si="41"/>
        <v>2</v>
      </c>
      <c r="L239" s="153">
        <f t="shared" si="42"/>
        <v>10</v>
      </c>
      <c r="M239" s="153">
        <f t="shared" si="43"/>
        <v>12</v>
      </c>
      <c r="N239" s="154">
        <f t="shared" si="44"/>
        <v>132.79999999999998</v>
      </c>
      <c r="O239" s="429">
        <f t="shared" si="45"/>
        <v>32.76</v>
      </c>
      <c r="P239" s="154">
        <f t="shared" si="46"/>
        <v>11.066666666666665</v>
      </c>
      <c r="Q239" s="153">
        <f t="shared" si="47"/>
        <v>2323</v>
      </c>
      <c r="R239" s="281">
        <f t="shared" si="48"/>
        <v>676.40000000000009</v>
      </c>
      <c r="S239" s="282">
        <v>1</v>
      </c>
      <c r="T239" s="283">
        <v>3</v>
      </c>
      <c r="U239" s="156">
        <v>11.9</v>
      </c>
      <c r="V239" s="284">
        <v>457</v>
      </c>
      <c r="W239" s="285">
        <v>1</v>
      </c>
      <c r="X239" s="205">
        <v>2</v>
      </c>
      <c r="Y239" s="157">
        <v>26.299999999999997</v>
      </c>
      <c r="Z239" s="286">
        <v>747</v>
      </c>
      <c r="AA239" s="204">
        <v>0</v>
      </c>
      <c r="AB239" s="204">
        <v>5</v>
      </c>
      <c r="AC239" s="155">
        <v>94.6</v>
      </c>
      <c r="AD239" s="287">
        <v>1119</v>
      </c>
      <c r="AE239" s="340">
        <f>_xlfn.XLOOKUP(A239,'2026-NAT-01'!B:B,'2026-NAT-01'!F:F,0,0)+_xlfn.XLOOKUP(A239,'2026-NAT-01'!B:B,'2026-NAT-01'!G:G,0,0)</f>
        <v>6</v>
      </c>
      <c r="AF239" s="341">
        <f>_xlfn.XLOOKUP(A239,'2026-NAT-01'!B:B,'2026-NAT-01'!H:H,0,0)</f>
        <v>35.700000000000003</v>
      </c>
      <c r="AG239" s="340">
        <f>_xlfn.XLOOKUP(A239,'2026-NAT-02'!B:B,'2026-NAT-02'!F:F,0,0)+_xlfn.XLOOKUP(A239,'2026-NAT-02'!B:B,'2026-NAT-02'!G:G,0,0)</f>
        <v>2</v>
      </c>
      <c r="AH239" s="341">
        <f>_xlfn.XLOOKUP(A239,'2026-NAT-02'!B:B,'2026-NAT-02'!H:H,0,0)</f>
        <v>9.5</v>
      </c>
      <c r="AI239" s="340">
        <f t="shared" si="39"/>
        <v>20</v>
      </c>
      <c r="AJ239" s="341">
        <f t="shared" si="40"/>
        <v>77.960000000000008</v>
      </c>
    </row>
    <row r="240" spans="1:36" ht="15.6" hidden="1" x14ac:dyDescent="0.25">
      <c r="A240" s="344" t="str">
        <f>MASTERLIST!A241</f>
        <v>N0237</v>
      </c>
      <c r="B240" s="68" t="str">
        <f>MASTERLIST!B241</f>
        <v>Penguin</v>
      </c>
      <c r="C240" s="68" t="str">
        <f>MASTERLIST!C241</f>
        <v>Lisa</v>
      </c>
      <c r="D240" s="68" t="str">
        <f>MASTERLIST!D241</f>
        <v>Coetzee</v>
      </c>
      <c r="E240" s="345" t="str">
        <f>MASTERLIST!E241</f>
        <v>Ladies Master</v>
      </c>
      <c r="F240" s="362" t="str">
        <f>MASTERLIST!L241</f>
        <v>Nam</v>
      </c>
      <c r="G240" s="195" t="s">
        <v>2176</v>
      </c>
      <c r="H240" s="200"/>
      <c r="I240" s="193"/>
      <c r="J240" s="202"/>
      <c r="K240" s="152">
        <f t="shared" si="41"/>
        <v>4</v>
      </c>
      <c r="L240" s="153">
        <f t="shared" si="42"/>
        <v>4</v>
      </c>
      <c r="M240" s="153">
        <f t="shared" si="43"/>
        <v>8</v>
      </c>
      <c r="N240" s="154">
        <f t="shared" si="44"/>
        <v>11.100000000000001</v>
      </c>
      <c r="O240" s="429">
        <f t="shared" si="45"/>
        <v>4.59</v>
      </c>
      <c r="P240" s="154">
        <f t="shared" si="46"/>
        <v>1.3875000000000002</v>
      </c>
      <c r="Q240" s="153">
        <f t="shared" si="47"/>
        <v>729</v>
      </c>
      <c r="R240" s="281">
        <f t="shared" si="48"/>
        <v>318.3</v>
      </c>
      <c r="S240" s="282">
        <v>4</v>
      </c>
      <c r="T240" s="283">
        <v>1</v>
      </c>
      <c r="U240" s="156">
        <v>6.3000000000000007</v>
      </c>
      <c r="V240" s="284">
        <v>498</v>
      </c>
      <c r="W240" s="285">
        <v>0</v>
      </c>
      <c r="X240" s="205">
        <v>3</v>
      </c>
      <c r="Y240" s="157">
        <v>4.8</v>
      </c>
      <c r="Z240" s="286">
        <v>231</v>
      </c>
      <c r="AA240" s="204">
        <v>0</v>
      </c>
      <c r="AB240" s="204">
        <v>0</v>
      </c>
      <c r="AC240" s="155">
        <v>0</v>
      </c>
      <c r="AD240" s="287">
        <v>0</v>
      </c>
      <c r="AE240" s="340">
        <f>_xlfn.XLOOKUP(A240,'2026-NAT-01'!B:B,'2026-NAT-01'!F:F,0,0)+_xlfn.XLOOKUP(A240,'2026-NAT-01'!B:B,'2026-NAT-01'!G:G,0,0)</f>
        <v>1</v>
      </c>
      <c r="AF240" s="341">
        <f>_xlfn.XLOOKUP(A240,'2026-NAT-01'!B:B,'2026-NAT-01'!H:H,0,0)</f>
        <v>4.0999999999999996</v>
      </c>
      <c r="AG240" s="340">
        <f>_xlfn.XLOOKUP(A240,'2026-NAT-02'!B:B,'2026-NAT-02'!F:F,0,0)+_xlfn.XLOOKUP(A240,'2026-NAT-02'!B:B,'2026-NAT-02'!G:G,0,0)</f>
        <v>2</v>
      </c>
      <c r="AH240" s="341">
        <f>_xlfn.XLOOKUP(A240,'2026-NAT-02'!B:B,'2026-NAT-02'!H:H,0,0)</f>
        <v>7.2</v>
      </c>
      <c r="AI240" s="340">
        <f t="shared" si="39"/>
        <v>11</v>
      </c>
      <c r="AJ240" s="341">
        <f t="shared" si="40"/>
        <v>15.89</v>
      </c>
    </row>
    <row r="241" spans="1:36" ht="15.6" x14ac:dyDescent="0.25">
      <c r="A241" s="344" t="str">
        <f>MASTERLIST!A632</f>
        <v>N0628</v>
      </c>
      <c r="B241" s="68" t="str">
        <f>MASTERLIST!B632</f>
        <v>Atlantic Angling Club</v>
      </c>
      <c r="C241" s="68" t="str">
        <f>MASTERLIST!C632</f>
        <v>Ryan</v>
      </c>
      <c r="D241" s="68" t="str">
        <f>MASTERLIST!D632</f>
        <v>Wolmarans</v>
      </c>
      <c r="E241" s="345" t="str">
        <f>MASTERLIST!E632</f>
        <v>Men Veteran</v>
      </c>
      <c r="F241" s="362" t="str">
        <f>MASTERLIST!L632</f>
        <v>SA</v>
      </c>
      <c r="G241" s="195" t="s">
        <v>2176</v>
      </c>
      <c r="H241" s="200" t="s">
        <v>2176</v>
      </c>
      <c r="I241" s="193"/>
      <c r="J241" s="202"/>
      <c r="K241" s="152">
        <f t="shared" si="41"/>
        <v>2</v>
      </c>
      <c r="L241" s="153">
        <f t="shared" si="42"/>
        <v>8</v>
      </c>
      <c r="M241" s="153">
        <f t="shared" si="43"/>
        <v>10</v>
      </c>
      <c r="N241" s="154">
        <f t="shared" si="44"/>
        <v>46.199999999999996</v>
      </c>
      <c r="O241" s="429">
        <f t="shared" si="45"/>
        <v>19.919999999999998</v>
      </c>
      <c r="P241" s="154">
        <f t="shared" si="46"/>
        <v>4.6199999999999992</v>
      </c>
      <c r="Q241" s="153">
        <f t="shared" si="47"/>
        <v>1027</v>
      </c>
      <c r="R241" s="281">
        <f t="shared" si="48"/>
        <v>436.5</v>
      </c>
      <c r="S241" s="282">
        <v>2</v>
      </c>
      <c r="T241" s="283">
        <v>7</v>
      </c>
      <c r="U241" s="156">
        <v>30.299999999999997</v>
      </c>
      <c r="V241" s="284">
        <v>672</v>
      </c>
      <c r="W241" s="285">
        <v>0</v>
      </c>
      <c r="X241" s="205">
        <v>1</v>
      </c>
      <c r="Y241" s="157">
        <v>15.9</v>
      </c>
      <c r="Z241" s="286">
        <v>295</v>
      </c>
      <c r="AA241" s="204">
        <v>0</v>
      </c>
      <c r="AB241" s="204">
        <v>0</v>
      </c>
      <c r="AC241" s="155">
        <v>0</v>
      </c>
      <c r="AD241" s="287">
        <v>60</v>
      </c>
      <c r="AE241" s="340">
        <f>_xlfn.XLOOKUP(A241,'2026-NAT-01'!B:B,'2026-NAT-01'!F:F,0,0)+_xlfn.XLOOKUP(A241,'2026-NAT-01'!B:B,'2026-NAT-01'!G:G,0,0)</f>
        <v>4</v>
      </c>
      <c r="AF241" s="341">
        <f>_xlfn.XLOOKUP(A241,'2026-NAT-01'!B:B,'2026-NAT-01'!H:H,0,0)</f>
        <v>34.900000000000006</v>
      </c>
      <c r="AG241" s="340">
        <f>_xlfn.XLOOKUP(A241,'2026-NAT-02'!B:B,'2026-NAT-02'!F:F,0,0)+_xlfn.XLOOKUP(A241,'2026-NAT-02'!B:B,'2026-NAT-02'!G:G,0,0)</f>
        <v>5</v>
      </c>
      <c r="AH241" s="341">
        <f>_xlfn.XLOOKUP(A241,'2026-NAT-02'!B:B,'2026-NAT-02'!H:H,0,0)</f>
        <v>21.1</v>
      </c>
      <c r="AI241" s="340">
        <f t="shared" si="39"/>
        <v>19</v>
      </c>
      <c r="AJ241" s="341">
        <f t="shared" si="40"/>
        <v>75.920000000000016</v>
      </c>
    </row>
    <row r="242" spans="1:36" ht="15.6" hidden="1" x14ac:dyDescent="0.25">
      <c r="A242" s="297" t="str">
        <f>MASTERLIST!A243</f>
        <v>N0239</v>
      </c>
      <c r="B242" s="310" t="str">
        <f>MASTERLIST!B243</f>
        <v>Penguin</v>
      </c>
      <c r="C242" s="310" t="str">
        <f>MASTERLIST!C243</f>
        <v>Cilliers</v>
      </c>
      <c r="D242" s="310" t="str">
        <f>MASTERLIST!D243</f>
        <v>Steyn</v>
      </c>
      <c r="E242" s="311" t="str">
        <f>MASTERLIST!E243</f>
        <v>Men Senior</v>
      </c>
      <c r="F242" s="361" t="str">
        <f>MASTERLIST!L243</f>
        <v>Nam</v>
      </c>
      <c r="G242" s="195"/>
      <c r="H242" s="200"/>
      <c r="I242" s="193"/>
      <c r="J242" s="202"/>
      <c r="K242" s="152">
        <f t="shared" si="41"/>
        <v>0</v>
      </c>
      <c r="L242" s="153">
        <f t="shared" si="42"/>
        <v>1</v>
      </c>
      <c r="M242" s="153">
        <f t="shared" si="43"/>
        <v>1</v>
      </c>
      <c r="N242" s="279">
        <f t="shared" si="44"/>
        <v>8.4</v>
      </c>
      <c r="O242" s="280">
        <f t="shared" si="45"/>
        <v>4.2</v>
      </c>
      <c r="P242" s="154">
        <f t="shared" si="46"/>
        <v>8.4</v>
      </c>
      <c r="Q242" s="153">
        <f t="shared" si="47"/>
        <v>281</v>
      </c>
      <c r="R242" s="281">
        <f t="shared" si="48"/>
        <v>140.5</v>
      </c>
      <c r="S242" s="282">
        <v>0</v>
      </c>
      <c r="T242" s="283">
        <v>1</v>
      </c>
      <c r="U242" s="156">
        <v>8.4</v>
      </c>
      <c r="V242" s="284">
        <v>281</v>
      </c>
      <c r="W242" s="285">
        <v>0</v>
      </c>
      <c r="X242" s="205">
        <v>0</v>
      </c>
      <c r="Y242" s="157">
        <v>0</v>
      </c>
      <c r="Z242" s="286">
        <v>0</v>
      </c>
      <c r="AA242" s="204">
        <v>0</v>
      </c>
      <c r="AB242" s="204">
        <v>0</v>
      </c>
      <c r="AC242" s="155">
        <v>0</v>
      </c>
      <c r="AD242" s="287">
        <v>0</v>
      </c>
      <c r="AE242" s="340">
        <f>_xlfn.XLOOKUP(A242,'2026-NAT-01'!B:B,'2026-NAT-01'!F:F,0,0)+_xlfn.XLOOKUP(A242,'2026-NAT-01'!B:B,'2026-NAT-01'!G:G,0,0)</f>
        <v>0</v>
      </c>
      <c r="AF242" s="341">
        <f>_xlfn.XLOOKUP(A242,'2026-NAT-01'!B:B,'2026-NAT-01'!H:H,0,0)</f>
        <v>0</v>
      </c>
      <c r="AG242" s="340">
        <f>_xlfn.XLOOKUP(A242,'2026-NAT-02'!B:B,'2026-NAT-02'!F:F,0,0)+_xlfn.XLOOKUP(A242,'2026-NAT-02'!B:B,'2026-NAT-02'!G:G,0,0)</f>
        <v>0</v>
      </c>
      <c r="AH242" s="341">
        <f>_xlfn.XLOOKUP(A242,'2026-NAT-02'!B:B,'2026-NAT-02'!H:H,0,0)</f>
        <v>0</v>
      </c>
      <c r="AI242" s="457">
        <f t="shared" si="39"/>
        <v>1</v>
      </c>
      <c r="AJ242" s="458">
        <f t="shared" si="40"/>
        <v>4.2</v>
      </c>
    </row>
    <row r="243" spans="1:36" ht="15.6" hidden="1" x14ac:dyDescent="0.25">
      <c r="A243" s="297" t="str">
        <f>MASTERLIST!A244</f>
        <v>N0240</v>
      </c>
      <c r="B243" s="310" t="str">
        <f>MASTERLIST!B244</f>
        <v>Atlantic Angling Club</v>
      </c>
      <c r="C243" s="310" t="str">
        <f>MASTERLIST!C244</f>
        <v>Natasha</v>
      </c>
      <c r="D243" s="310" t="str">
        <f>MASTERLIST!D244</f>
        <v>Mostert</v>
      </c>
      <c r="E243" s="311" t="str">
        <f>MASTERLIST!E244</f>
        <v>Ladies Veteran</v>
      </c>
      <c r="F243" s="361" t="str">
        <f>MASTERLIST!L244</f>
        <v>Nam</v>
      </c>
      <c r="G243" s="195"/>
      <c r="H243" s="200"/>
      <c r="I243" s="193"/>
      <c r="J243" s="202"/>
      <c r="K243" s="152">
        <f t="shared" si="41"/>
        <v>0</v>
      </c>
      <c r="L243" s="153">
        <f t="shared" si="42"/>
        <v>0</v>
      </c>
      <c r="M243" s="153">
        <f t="shared" si="43"/>
        <v>0</v>
      </c>
      <c r="N243" s="279">
        <f t="shared" si="44"/>
        <v>0</v>
      </c>
      <c r="O243" s="280">
        <f t="shared" si="45"/>
        <v>0</v>
      </c>
      <c r="P243" s="154" t="e">
        <f t="shared" si="46"/>
        <v>#DIV/0!</v>
      </c>
      <c r="Q243" s="153">
        <f t="shared" si="47"/>
        <v>0</v>
      </c>
      <c r="R243" s="281">
        <f t="shared" si="48"/>
        <v>0</v>
      </c>
      <c r="S243" s="282">
        <v>0</v>
      </c>
      <c r="T243" s="283">
        <v>0</v>
      </c>
      <c r="U243" s="156">
        <v>0</v>
      </c>
      <c r="V243" s="284">
        <v>0</v>
      </c>
      <c r="W243" s="285">
        <v>0</v>
      </c>
      <c r="X243" s="205">
        <v>0</v>
      </c>
      <c r="Y243" s="157">
        <v>0</v>
      </c>
      <c r="Z243" s="286">
        <v>0</v>
      </c>
      <c r="AA243" s="204">
        <v>0</v>
      </c>
      <c r="AB243" s="204">
        <v>0</v>
      </c>
      <c r="AC243" s="155">
        <v>0</v>
      </c>
      <c r="AD243" s="287">
        <v>0</v>
      </c>
      <c r="AE243" s="340">
        <f>_xlfn.XLOOKUP(A243,'2026-NAT-01'!B:B,'2026-NAT-01'!F:F,0,0)+_xlfn.XLOOKUP(A243,'2026-NAT-01'!B:B,'2026-NAT-01'!G:G,0,0)</f>
        <v>0</v>
      </c>
      <c r="AF243" s="341">
        <f>_xlfn.XLOOKUP(A243,'2026-NAT-01'!B:B,'2026-NAT-01'!H:H,0,0)</f>
        <v>0</v>
      </c>
      <c r="AG243" s="340">
        <f>_xlfn.XLOOKUP(A243,'2026-NAT-02'!B:B,'2026-NAT-02'!F:F,0,0)+_xlfn.XLOOKUP(A243,'2026-NAT-02'!B:B,'2026-NAT-02'!G:G,0,0)</f>
        <v>0</v>
      </c>
      <c r="AH243" s="341">
        <f>_xlfn.XLOOKUP(A243,'2026-NAT-02'!B:B,'2026-NAT-02'!H:H,0,0)</f>
        <v>0</v>
      </c>
      <c r="AI243" s="457">
        <f t="shared" si="39"/>
        <v>0</v>
      </c>
      <c r="AJ243" s="458">
        <f t="shared" si="40"/>
        <v>0</v>
      </c>
    </row>
    <row r="244" spans="1:36" ht="15.6" hidden="1" x14ac:dyDescent="0.25">
      <c r="A244" s="297" t="str">
        <f>MASTERLIST!A245</f>
        <v>N0241</v>
      </c>
      <c r="B244" s="310" t="str">
        <f>MASTERLIST!B245</f>
        <v>xOtjiwarongo</v>
      </c>
      <c r="C244" s="310" t="str">
        <f>MASTERLIST!C245</f>
        <v>Renier</v>
      </c>
      <c r="D244" s="310" t="str">
        <f>MASTERLIST!D245</f>
        <v>Viviers</v>
      </c>
      <c r="E244" s="311" t="str">
        <f>MASTERLIST!E245</f>
        <v>Men Master</v>
      </c>
      <c r="F244" s="361" t="str">
        <f>MASTERLIST!L245</f>
        <v>Nam</v>
      </c>
      <c r="G244" s="195"/>
      <c r="H244" s="200"/>
      <c r="I244" s="193"/>
      <c r="J244" s="202"/>
      <c r="K244" s="152">
        <f t="shared" si="41"/>
        <v>0</v>
      </c>
      <c r="L244" s="153">
        <f t="shared" si="42"/>
        <v>0</v>
      </c>
      <c r="M244" s="153">
        <f t="shared" si="43"/>
        <v>0</v>
      </c>
      <c r="N244" s="279">
        <f t="shared" si="44"/>
        <v>0</v>
      </c>
      <c r="O244" s="280">
        <f t="shared" si="45"/>
        <v>0</v>
      </c>
      <c r="P244" s="154" t="e">
        <f t="shared" si="46"/>
        <v>#DIV/0!</v>
      </c>
      <c r="Q244" s="153">
        <f t="shared" si="47"/>
        <v>0</v>
      </c>
      <c r="R244" s="281">
        <f t="shared" si="48"/>
        <v>0</v>
      </c>
      <c r="S244" s="282">
        <v>0</v>
      </c>
      <c r="T244" s="283">
        <v>0</v>
      </c>
      <c r="U244" s="156">
        <v>0</v>
      </c>
      <c r="V244" s="284">
        <v>0</v>
      </c>
      <c r="W244" s="285">
        <v>0</v>
      </c>
      <c r="X244" s="205">
        <v>0</v>
      </c>
      <c r="Y244" s="157">
        <v>0</v>
      </c>
      <c r="Z244" s="286">
        <v>0</v>
      </c>
      <c r="AA244" s="204">
        <v>0</v>
      </c>
      <c r="AB244" s="204">
        <v>0</v>
      </c>
      <c r="AC244" s="155">
        <v>0</v>
      </c>
      <c r="AD244" s="287">
        <v>0</v>
      </c>
      <c r="AE244" s="340">
        <f>_xlfn.XLOOKUP(A244,'2026-NAT-01'!B:B,'2026-NAT-01'!F:F,0,0)+_xlfn.XLOOKUP(A244,'2026-NAT-01'!B:B,'2026-NAT-01'!G:G,0,0)</f>
        <v>0</v>
      </c>
      <c r="AF244" s="341">
        <f>_xlfn.XLOOKUP(A244,'2026-NAT-01'!B:B,'2026-NAT-01'!H:H,0,0)</f>
        <v>0</v>
      </c>
      <c r="AG244" s="340">
        <f>_xlfn.XLOOKUP(A244,'2026-NAT-02'!B:B,'2026-NAT-02'!F:F,0,0)+_xlfn.XLOOKUP(A244,'2026-NAT-02'!B:B,'2026-NAT-02'!G:G,0,0)</f>
        <v>0</v>
      </c>
      <c r="AH244" s="341">
        <f>_xlfn.XLOOKUP(A244,'2026-NAT-02'!B:B,'2026-NAT-02'!H:H,0,0)</f>
        <v>0</v>
      </c>
      <c r="AI244" s="457">
        <f t="shared" si="39"/>
        <v>0</v>
      </c>
      <c r="AJ244" s="458">
        <f t="shared" si="40"/>
        <v>0</v>
      </c>
    </row>
    <row r="245" spans="1:36" ht="15.45" hidden="1" customHeight="1" x14ac:dyDescent="0.25">
      <c r="A245" s="297" t="str">
        <f>MASTERLIST!A246</f>
        <v>N0242</v>
      </c>
      <c r="B245" s="310" t="str">
        <f>MASTERLIST!B246</f>
        <v>Seagull Angling Club</v>
      </c>
      <c r="C245" s="310" t="str">
        <f>MASTERLIST!C246</f>
        <v>Rene Charles</v>
      </c>
      <c r="D245" s="310" t="str">
        <f>MASTERLIST!D246</f>
        <v>Mertens</v>
      </c>
      <c r="E245" s="311" t="str">
        <f>MASTERLIST!E246</f>
        <v>Men Grand Masters</v>
      </c>
      <c r="F245" s="361" t="str">
        <f>MASTERLIST!L246</f>
        <v>Nam</v>
      </c>
      <c r="G245" s="195"/>
      <c r="H245" s="200"/>
      <c r="I245" s="193"/>
      <c r="J245" s="202"/>
      <c r="K245" s="152">
        <f t="shared" si="41"/>
        <v>0</v>
      </c>
      <c r="L245" s="153">
        <f t="shared" si="42"/>
        <v>1</v>
      </c>
      <c r="M245" s="153">
        <f t="shared" si="43"/>
        <v>1</v>
      </c>
      <c r="N245" s="279">
        <f t="shared" si="44"/>
        <v>1.7</v>
      </c>
      <c r="O245" s="280">
        <f t="shared" si="45"/>
        <v>0.85</v>
      </c>
      <c r="P245" s="154">
        <f t="shared" si="46"/>
        <v>1.7</v>
      </c>
      <c r="Q245" s="153">
        <f t="shared" si="47"/>
        <v>193</v>
      </c>
      <c r="R245" s="281">
        <f t="shared" si="48"/>
        <v>96.5</v>
      </c>
      <c r="S245" s="282">
        <v>0</v>
      </c>
      <c r="T245" s="283">
        <v>1</v>
      </c>
      <c r="U245" s="156">
        <v>1.7</v>
      </c>
      <c r="V245" s="284">
        <v>193</v>
      </c>
      <c r="W245" s="285">
        <v>0</v>
      </c>
      <c r="X245" s="205">
        <v>0</v>
      </c>
      <c r="Y245" s="157">
        <v>0</v>
      </c>
      <c r="Z245" s="286">
        <v>0</v>
      </c>
      <c r="AA245" s="204">
        <v>0</v>
      </c>
      <c r="AB245" s="204">
        <v>0</v>
      </c>
      <c r="AC245" s="155">
        <v>0</v>
      </c>
      <c r="AD245" s="287">
        <v>0</v>
      </c>
      <c r="AE245" s="340">
        <f>_xlfn.XLOOKUP(A245,'2026-NAT-01'!B:B,'2026-NAT-01'!F:F,0,0)+_xlfn.XLOOKUP(A245,'2026-NAT-01'!B:B,'2026-NAT-01'!G:G,0,0)</f>
        <v>0</v>
      </c>
      <c r="AF245" s="341">
        <f>_xlfn.XLOOKUP(A245,'2026-NAT-01'!B:B,'2026-NAT-01'!H:H,0,0)</f>
        <v>0</v>
      </c>
      <c r="AG245" s="340">
        <f>_xlfn.XLOOKUP(A245,'2026-NAT-02'!B:B,'2026-NAT-02'!F:F,0,0)+_xlfn.XLOOKUP(A245,'2026-NAT-02'!B:B,'2026-NAT-02'!G:G,0,0)</f>
        <v>0</v>
      </c>
      <c r="AH245" s="341">
        <f>_xlfn.XLOOKUP(A245,'2026-NAT-02'!B:B,'2026-NAT-02'!H:H,0,0)</f>
        <v>0</v>
      </c>
      <c r="AI245" s="457">
        <f t="shared" si="39"/>
        <v>1</v>
      </c>
      <c r="AJ245" s="458">
        <f t="shared" si="40"/>
        <v>0.85</v>
      </c>
    </row>
    <row r="246" spans="1:36" ht="15.6" x14ac:dyDescent="0.25">
      <c r="A246" s="344" t="str">
        <f>MASTERLIST!A855</f>
        <v>N0851</v>
      </c>
      <c r="B246" s="68" t="str">
        <f>MASTERLIST!B855</f>
        <v>Okahandja</v>
      </c>
      <c r="C246" s="68" t="str">
        <f>MASTERLIST!C855</f>
        <v>Ricku</v>
      </c>
      <c r="D246" s="68" t="str">
        <f>MASTERLIST!D855</f>
        <v>Mans</v>
      </c>
      <c r="E246" s="345" t="str">
        <f>MASTERLIST!E855</f>
        <v>Men Senior</v>
      </c>
      <c r="F246" s="362" t="str">
        <f>MASTERLIST!L855</f>
        <v>Nam</v>
      </c>
      <c r="G246" s="195"/>
      <c r="H246" s="200" t="s">
        <v>2176</v>
      </c>
      <c r="I246" s="193"/>
      <c r="J246" s="202"/>
      <c r="K246" s="152">
        <f t="shared" si="41"/>
        <v>7</v>
      </c>
      <c r="L246" s="153">
        <f t="shared" si="42"/>
        <v>20</v>
      </c>
      <c r="M246" s="153">
        <f t="shared" si="43"/>
        <v>27</v>
      </c>
      <c r="N246" s="154">
        <f t="shared" si="44"/>
        <v>185.2</v>
      </c>
      <c r="O246" s="429">
        <f t="shared" si="45"/>
        <v>74.039999999999992</v>
      </c>
      <c r="P246" s="154">
        <f t="shared" si="46"/>
        <v>6.8592592592592592</v>
      </c>
      <c r="Q246" s="153">
        <f t="shared" si="47"/>
        <v>2296</v>
      </c>
      <c r="R246" s="281">
        <f t="shared" si="48"/>
        <v>864.39999999999986</v>
      </c>
      <c r="S246" s="282">
        <v>1</v>
      </c>
      <c r="T246" s="283">
        <v>5</v>
      </c>
      <c r="U246" s="156">
        <v>93.9</v>
      </c>
      <c r="V246" s="284">
        <v>1025</v>
      </c>
      <c r="W246" s="285">
        <v>6</v>
      </c>
      <c r="X246" s="205">
        <v>14</v>
      </c>
      <c r="Y246" s="157">
        <v>88.3</v>
      </c>
      <c r="Z246" s="286">
        <v>977</v>
      </c>
      <c r="AA246" s="204">
        <v>0</v>
      </c>
      <c r="AB246" s="204">
        <v>1</v>
      </c>
      <c r="AC246" s="155">
        <v>3</v>
      </c>
      <c r="AD246" s="287">
        <v>294</v>
      </c>
      <c r="AE246" s="340">
        <f>_xlfn.XLOOKUP(A246,'2026-NAT-01'!B:B,'2026-NAT-01'!F:F,0,0)+_xlfn.XLOOKUP(A246,'2026-NAT-01'!B:B,'2026-NAT-01'!G:G,0,0)</f>
        <v>0</v>
      </c>
      <c r="AF246" s="341">
        <f>_xlfn.XLOOKUP(A246,'2026-NAT-01'!B:B,'2026-NAT-01'!H:H,0,0)</f>
        <v>0</v>
      </c>
      <c r="AG246" s="340">
        <f>_xlfn.XLOOKUP(A246,'2026-NAT-02'!B:B,'2026-NAT-02'!F:F,0,0)+_xlfn.XLOOKUP(A246,'2026-NAT-02'!B:B,'2026-NAT-02'!G:G,0,0)</f>
        <v>0</v>
      </c>
      <c r="AH246" s="341">
        <f>_xlfn.XLOOKUP(A246,'2026-NAT-02'!B:B,'2026-NAT-02'!H:H,0,0)</f>
        <v>0</v>
      </c>
      <c r="AI246" s="340">
        <f t="shared" si="39"/>
        <v>27</v>
      </c>
      <c r="AJ246" s="341">
        <f t="shared" si="40"/>
        <v>74.039999999999992</v>
      </c>
    </row>
    <row r="247" spans="1:36" ht="15.6" hidden="1" x14ac:dyDescent="0.25">
      <c r="A247" s="297" t="str">
        <f>MASTERLIST!A248</f>
        <v>N0244</v>
      </c>
      <c r="B247" s="310" t="str">
        <f>MASTERLIST!B248</f>
        <v>xPenguin</v>
      </c>
      <c r="C247" s="310" t="str">
        <f>MASTERLIST!C248</f>
        <v>Bernd</v>
      </c>
      <c r="D247" s="310" t="str">
        <f>MASTERLIST!D248</f>
        <v>Oberg</v>
      </c>
      <c r="E247" s="311" t="str">
        <f>MASTERLIST!E248</f>
        <v>Men Grand Masters</v>
      </c>
      <c r="F247" s="361">
        <f>MASTERLIST!L248</f>
        <v>0</v>
      </c>
      <c r="G247" s="195"/>
      <c r="H247" s="200"/>
      <c r="I247" s="193"/>
      <c r="J247" s="202"/>
      <c r="K247" s="152">
        <f t="shared" si="41"/>
        <v>0</v>
      </c>
      <c r="L247" s="153">
        <f t="shared" si="42"/>
        <v>0</v>
      </c>
      <c r="M247" s="153">
        <f t="shared" si="43"/>
        <v>0</v>
      </c>
      <c r="N247" s="279">
        <f t="shared" si="44"/>
        <v>0</v>
      </c>
      <c r="O247" s="280">
        <f t="shared" si="45"/>
        <v>0</v>
      </c>
      <c r="P247" s="154" t="e">
        <f t="shared" si="46"/>
        <v>#DIV/0!</v>
      </c>
      <c r="Q247" s="153">
        <f t="shared" si="47"/>
        <v>0</v>
      </c>
      <c r="R247" s="281">
        <f t="shared" si="48"/>
        <v>0</v>
      </c>
      <c r="S247" s="282">
        <v>0</v>
      </c>
      <c r="T247" s="283">
        <v>0</v>
      </c>
      <c r="U247" s="156">
        <v>0</v>
      </c>
      <c r="V247" s="284">
        <v>0</v>
      </c>
      <c r="W247" s="285">
        <v>0</v>
      </c>
      <c r="X247" s="205">
        <v>0</v>
      </c>
      <c r="Y247" s="157">
        <v>0</v>
      </c>
      <c r="Z247" s="286">
        <v>0</v>
      </c>
      <c r="AA247" s="204">
        <v>0</v>
      </c>
      <c r="AB247" s="204">
        <v>0</v>
      </c>
      <c r="AC247" s="155">
        <v>0</v>
      </c>
      <c r="AD247" s="287">
        <v>0</v>
      </c>
      <c r="AE247" s="340">
        <f>_xlfn.XLOOKUP(A247,'2026-NAT-01'!B:B,'2026-NAT-01'!F:F,0,0)+_xlfn.XLOOKUP(A247,'2026-NAT-01'!B:B,'2026-NAT-01'!G:G,0,0)</f>
        <v>0</v>
      </c>
      <c r="AF247" s="341">
        <f>_xlfn.XLOOKUP(A247,'2026-NAT-01'!B:B,'2026-NAT-01'!H:H,0,0)</f>
        <v>0</v>
      </c>
      <c r="AG247" s="340">
        <f>_xlfn.XLOOKUP(A247,'2026-NAT-02'!B:B,'2026-NAT-02'!F:F,0,0)+_xlfn.XLOOKUP(A247,'2026-NAT-02'!B:B,'2026-NAT-02'!G:G,0,0)</f>
        <v>0</v>
      </c>
      <c r="AH247" s="341">
        <f>_xlfn.XLOOKUP(A247,'2026-NAT-02'!B:B,'2026-NAT-02'!H:H,0,0)</f>
        <v>0</v>
      </c>
      <c r="AI247" s="457">
        <f t="shared" si="39"/>
        <v>0</v>
      </c>
      <c r="AJ247" s="458">
        <f t="shared" si="40"/>
        <v>0</v>
      </c>
    </row>
    <row r="248" spans="1:36" ht="15.6" x14ac:dyDescent="0.25">
      <c r="A248" s="344" t="str">
        <f>MASTERLIST!A550</f>
        <v>N0546</v>
      </c>
      <c r="B248" s="68" t="str">
        <f>MASTERLIST!B550</f>
        <v>Seagull Angling Club</v>
      </c>
      <c r="C248" s="68" t="str">
        <f>MASTERLIST!C550</f>
        <v>Tian</v>
      </c>
      <c r="D248" s="68" t="str">
        <f>MASTERLIST!D550</f>
        <v>Mostert</v>
      </c>
      <c r="E248" s="345" t="str">
        <f>MASTERLIST!E550</f>
        <v>Men Senior</v>
      </c>
      <c r="F248" s="362" t="str">
        <f>MASTERLIST!L550</f>
        <v>Nam</v>
      </c>
      <c r="G248" s="195"/>
      <c r="H248" s="200" t="s">
        <v>2176</v>
      </c>
      <c r="I248" s="193"/>
      <c r="J248" s="202"/>
      <c r="K248" s="152">
        <f t="shared" si="41"/>
        <v>3</v>
      </c>
      <c r="L248" s="153">
        <f t="shared" si="42"/>
        <v>18</v>
      </c>
      <c r="M248" s="153">
        <f t="shared" si="43"/>
        <v>21</v>
      </c>
      <c r="N248" s="154">
        <f t="shared" si="44"/>
        <v>225.90000000000003</v>
      </c>
      <c r="O248" s="429">
        <f t="shared" si="45"/>
        <v>72.95</v>
      </c>
      <c r="P248" s="154">
        <f t="shared" si="46"/>
        <v>10.757142857142858</v>
      </c>
      <c r="Q248" s="153">
        <f t="shared" si="47"/>
        <v>2575</v>
      </c>
      <c r="R248" s="281">
        <f t="shared" si="48"/>
        <v>877.6</v>
      </c>
      <c r="S248" s="282">
        <v>0</v>
      </c>
      <c r="T248" s="283">
        <v>8</v>
      </c>
      <c r="U248" s="156">
        <v>44.499999999999993</v>
      </c>
      <c r="V248" s="284">
        <v>936</v>
      </c>
      <c r="W248" s="285">
        <v>0</v>
      </c>
      <c r="X248" s="205">
        <v>7</v>
      </c>
      <c r="Y248" s="157">
        <v>144.20000000000002</v>
      </c>
      <c r="Z248" s="286">
        <v>818</v>
      </c>
      <c r="AA248" s="204">
        <v>3</v>
      </c>
      <c r="AB248" s="204">
        <v>3</v>
      </c>
      <c r="AC248" s="155">
        <v>37.200000000000003</v>
      </c>
      <c r="AD248" s="287">
        <v>821</v>
      </c>
      <c r="AE248" s="340">
        <f>_xlfn.XLOOKUP(A248,'2026-NAT-01'!B:B,'2026-NAT-01'!F:F,0,0)+_xlfn.XLOOKUP(A248,'2026-NAT-01'!B:B,'2026-NAT-01'!G:G,0,0)</f>
        <v>0</v>
      </c>
      <c r="AF248" s="341">
        <f>_xlfn.XLOOKUP(A248,'2026-NAT-01'!B:B,'2026-NAT-01'!H:H,0,0)</f>
        <v>0</v>
      </c>
      <c r="AG248" s="340">
        <f>_xlfn.XLOOKUP(A248,'2026-NAT-02'!B:B,'2026-NAT-02'!F:F,0,0)+_xlfn.XLOOKUP(A248,'2026-NAT-02'!B:B,'2026-NAT-02'!G:G,0,0)</f>
        <v>0</v>
      </c>
      <c r="AH248" s="341">
        <f>_xlfn.XLOOKUP(A248,'2026-NAT-02'!B:B,'2026-NAT-02'!H:H,0,0)</f>
        <v>0</v>
      </c>
      <c r="AI248" s="340">
        <f t="shared" si="39"/>
        <v>21</v>
      </c>
      <c r="AJ248" s="341">
        <f t="shared" si="40"/>
        <v>72.95</v>
      </c>
    </row>
    <row r="249" spans="1:36" ht="15.6" x14ac:dyDescent="0.25">
      <c r="A249" s="344" t="str">
        <f>MASTERLIST!A826</f>
        <v>N0822</v>
      </c>
      <c r="B249" s="68" t="str">
        <f>MASTERLIST!B826</f>
        <v>Steenbras</v>
      </c>
      <c r="C249" s="68" t="str">
        <f>MASTERLIST!C826</f>
        <v>L'Wyk</v>
      </c>
      <c r="D249" s="68" t="str">
        <f>MASTERLIST!D826</f>
        <v>Viljoen</v>
      </c>
      <c r="E249" s="345" t="s">
        <v>1196</v>
      </c>
      <c r="F249" s="362" t="str">
        <f>MASTERLIST!L826</f>
        <v>Nam</v>
      </c>
      <c r="G249" s="195" t="s">
        <v>2176</v>
      </c>
      <c r="H249" s="200" t="s">
        <v>2176</v>
      </c>
      <c r="I249" s="193"/>
      <c r="J249" s="202"/>
      <c r="K249" s="152">
        <f t="shared" si="41"/>
        <v>2</v>
      </c>
      <c r="L249" s="153">
        <f t="shared" si="42"/>
        <v>4</v>
      </c>
      <c r="M249" s="153">
        <f t="shared" si="43"/>
        <v>6</v>
      </c>
      <c r="N249" s="154">
        <f t="shared" si="44"/>
        <v>29.7</v>
      </c>
      <c r="O249" s="429">
        <f t="shared" si="45"/>
        <v>9.6199999999999992</v>
      </c>
      <c r="P249" s="154">
        <f t="shared" si="46"/>
        <v>4.95</v>
      </c>
      <c r="Q249" s="153">
        <f t="shared" si="47"/>
        <v>1133</v>
      </c>
      <c r="R249" s="281">
        <f t="shared" si="48"/>
        <v>329.6</v>
      </c>
      <c r="S249" s="282">
        <v>0</v>
      </c>
      <c r="T249" s="283">
        <v>2</v>
      </c>
      <c r="U249" s="156">
        <v>5.9</v>
      </c>
      <c r="V249" s="284">
        <v>230</v>
      </c>
      <c r="W249" s="285">
        <v>0</v>
      </c>
      <c r="X249" s="205">
        <v>1</v>
      </c>
      <c r="Y249" s="157">
        <v>19.100000000000001</v>
      </c>
      <c r="Z249" s="286">
        <v>340</v>
      </c>
      <c r="AA249" s="204">
        <v>2</v>
      </c>
      <c r="AB249" s="204">
        <v>1</v>
      </c>
      <c r="AC249" s="155">
        <v>4.6999999999999993</v>
      </c>
      <c r="AD249" s="287">
        <v>563</v>
      </c>
      <c r="AE249" s="340">
        <f>_xlfn.XLOOKUP(A249,'2026-NAT-01'!B:B,'2026-NAT-01'!F:F,0,0)+_xlfn.XLOOKUP(A249,'2026-NAT-01'!B:B,'2026-NAT-01'!G:G,0,0)</f>
        <v>4</v>
      </c>
      <c r="AF249" s="341">
        <f>_xlfn.XLOOKUP(A249,'2026-NAT-01'!B:B,'2026-NAT-01'!H:H,0,0)</f>
        <v>48.1</v>
      </c>
      <c r="AG249" s="340">
        <f>_xlfn.XLOOKUP(A249,'2026-NAT-02'!B:B,'2026-NAT-02'!F:F,0,0)+_xlfn.XLOOKUP(A249,'2026-NAT-02'!B:B,'2026-NAT-02'!G:G,0,0)</f>
        <v>3</v>
      </c>
      <c r="AH249" s="341">
        <f>_xlfn.XLOOKUP(A249,'2026-NAT-02'!B:B,'2026-NAT-02'!H:H,0,0)</f>
        <v>11.5</v>
      </c>
      <c r="AI249" s="340">
        <f t="shared" si="39"/>
        <v>13</v>
      </c>
      <c r="AJ249" s="341">
        <f t="shared" si="40"/>
        <v>69.22</v>
      </c>
    </row>
    <row r="250" spans="1:36" ht="15.6" hidden="1" x14ac:dyDescent="0.25">
      <c r="A250" s="297" t="str">
        <f>MASTERLIST!A251</f>
        <v>N0247</v>
      </c>
      <c r="B250" s="310" t="str">
        <f>MASTERLIST!B251</f>
        <v>xSteenbras</v>
      </c>
      <c r="C250" s="310" t="str">
        <f>MASTERLIST!C251</f>
        <v>Rhyno</v>
      </c>
      <c r="D250" s="310" t="str">
        <f>MASTERLIST!D251</f>
        <v>Koberzig</v>
      </c>
      <c r="E250" s="311" t="str">
        <f>MASTERLIST!E251</f>
        <v>Men Veteran</v>
      </c>
      <c r="F250" s="361" t="str">
        <f>MASTERLIST!L251</f>
        <v>Nam</v>
      </c>
      <c r="G250" s="195"/>
      <c r="H250" s="200"/>
      <c r="I250" s="193"/>
      <c r="J250" s="202"/>
      <c r="K250" s="152">
        <f t="shared" si="41"/>
        <v>0</v>
      </c>
      <c r="L250" s="153">
        <f t="shared" si="42"/>
        <v>0</v>
      </c>
      <c r="M250" s="153">
        <f t="shared" si="43"/>
        <v>0</v>
      </c>
      <c r="N250" s="279">
        <f t="shared" si="44"/>
        <v>0</v>
      </c>
      <c r="O250" s="280">
        <f t="shared" si="45"/>
        <v>0</v>
      </c>
      <c r="P250" s="154" t="e">
        <f t="shared" si="46"/>
        <v>#DIV/0!</v>
      </c>
      <c r="Q250" s="153">
        <f t="shared" si="47"/>
        <v>20</v>
      </c>
      <c r="R250" s="281">
        <f t="shared" si="48"/>
        <v>4</v>
      </c>
      <c r="S250" s="282">
        <v>0</v>
      </c>
      <c r="T250" s="283">
        <v>0</v>
      </c>
      <c r="U250" s="156">
        <v>0</v>
      </c>
      <c r="V250" s="284">
        <v>0</v>
      </c>
      <c r="W250" s="285">
        <v>0</v>
      </c>
      <c r="X250" s="205">
        <v>0</v>
      </c>
      <c r="Y250" s="157">
        <v>0</v>
      </c>
      <c r="Z250" s="286">
        <v>0</v>
      </c>
      <c r="AA250" s="204">
        <v>0</v>
      </c>
      <c r="AB250" s="204">
        <v>0</v>
      </c>
      <c r="AC250" s="155">
        <v>0</v>
      </c>
      <c r="AD250" s="287">
        <v>20</v>
      </c>
      <c r="AE250" s="340">
        <f>_xlfn.XLOOKUP(A250,'2026-NAT-01'!B:B,'2026-NAT-01'!F:F,0,0)+_xlfn.XLOOKUP(A250,'2026-NAT-01'!B:B,'2026-NAT-01'!G:G,0,0)</f>
        <v>0</v>
      </c>
      <c r="AF250" s="341">
        <f>_xlfn.XLOOKUP(A250,'2026-NAT-01'!B:B,'2026-NAT-01'!H:H,0,0)</f>
        <v>0</v>
      </c>
      <c r="AG250" s="340">
        <f>_xlfn.XLOOKUP(A250,'2026-NAT-02'!B:B,'2026-NAT-02'!F:F,0,0)+_xlfn.XLOOKUP(A250,'2026-NAT-02'!B:B,'2026-NAT-02'!G:G,0,0)</f>
        <v>0</v>
      </c>
      <c r="AH250" s="341">
        <f>_xlfn.XLOOKUP(A250,'2026-NAT-02'!B:B,'2026-NAT-02'!H:H,0,0)</f>
        <v>0</v>
      </c>
      <c r="AI250" s="457">
        <f t="shared" si="39"/>
        <v>0</v>
      </c>
      <c r="AJ250" s="458">
        <f t="shared" si="40"/>
        <v>0</v>
      </c>
    </row>
    <row r="251" spans="1:36" ht="15.6" hidden="1" x14ac:dyDescent="0.25">
      <c r="A251" s="297" t="str">
        <f>MASTERLIST!A252</f>
        <v>N0248</v>
      </c>
      <c r="B251" s="310" t="str">
        <f>MASTERLIST!B252</f>
        <v>Steenbras</v>
      </c>
      <c r="C251" s="310" t="str">
        <f>MASTERLIST!C252</f>
        <v>Tiana</v>
      </c>
      <c r="D251" s="310" t="str">
        <f>MASTERLIST!D252</f>
        <v>Swanepoel</v>
      </c>
      <c r="E251" s="311" t="str">
        <f>MASTERLIST!E252</f>
        <v>Ladies Veteran</v>
      </c>
      <c r="F251" s="361" t="str">
        <f>MASTERLIST!L252</f>
        <v>Nam</v>
      </c>
      <c r="G251" s="195"/>
      <c r="H251" s="200"/>
      <c r="I251" s="193"/>
      <c r="J251" s="202"/>
      <c r="K251" s="152">
        <f t="shared" si="41"/>
        <v>0</v>
      </c>
      <c r="L251" s="153">
        <f t="shared" si="42"/>
        <v>0</v>
      </c>
      <c r="M251" s="153">
        <f t="shared" si="43"/>
        <v>0</v>
      </c>
      <c r="N251" s="279">
        <f t="shared" si="44"/>
        <v>0</v>
      </c>
      <c r="O251" s="280">
        <f t="shared" si="45"/>
        <v>0</v>
      </c>
      <c r="P251" s="154" t="e">
        <f t="shared" si="46"/>
        <v>#DIV/0!</v>
      </c>
      <c r="Q251" s="153">
        <f t="shared" si="47"/>
        <v>20</v>
      </c>
      <c r="R251" s="281">
        <f t="shared" si="48"/>
        <v>10</v>
      </c>
      <c r="S251" s="282">
        <v>0</v>
      </c>
      <c r="T251" s="283">
        <v>0</v>
      </c>
      <c r="U251" s="156">
        <v>0</v>
      </c>
      <c r="V251" s="284">
        <v>20</v>
      </c>
      <c r="W251" s="285">
        <v>0</v>
      </c>
      <c r="X251" s="205">
        <v>0</v>
      </c>
      <c r="Y251" s="157">
        <v>0</v>
      </c>
      <c r="Z251" s="286">
        <v>0</v>
      </c>
      <c r="AA251" s="204">
        <v>0</v>
      </c>
      <c r="AB251" s="204">
        <v>0</v>
      </c>
      <c r="AC251" s="155">
        <v>0</v>
      </c>
      <c r="AD251" s="287">
        <v>0</v>
      </c>
      <c r="AE251" s="340">
        <f>_xlfn.XLOOKUP(A251,'2026-NAT-01'!B:B,'2026-NAT-01'!F:F,0,0)+_xlfn.XLOOKUP(A251,'2026-NAT-01'!B:B,'2026-NAT-01'!G:G,0,0)</f>
        <v>0</v>
      </c>
      <c r="AF251" s="341">
        <f>_xlfn.XLOOKUP(A251,'2026-NAT-01'!B:B,'2026-NAT-01'!H:H,0,0)</f>
        <v>0</v>
      </c>
      <c r="AG251" s="340">
        <f>_xlfn.XLOOKUP(A251,'2026-NAT-02'!B:B,'2026-NAT-02'!F:F,0,0)+_xlfn.XLOOKUP(A251,'2026-NAT-02'!B:B,'2026-NAT-02'!G:G,0,0)</f>
        <v>0</v>
      </c>
      <c r="AH251" s="341">
        <f>_xlfn.XLOOKUP(A251,'2026-NAT-02'!B:B,'2026-NAT-02'!H:H,0,0)</f>
        <v>0</v>
      </c>
      <c r="AI251" s="457">
        <f t="shared" si="39"/>
        <v>0</v>
      </c>
      <c r="AJ251" s="458">
        <f t="shared" si="40"/>
        <v>0</v>
      </c>
    </row>
    <row r="252" spans="1:36" ht="15.6" hidden="1" x14ac:dyDescent="0.25">
      <c r="A252" s="297" t="str">
        <f>MASTERLIST!A253</f>
        <v>N0249</v>
      </c>
      <c r="B252" s="310" t="str">
        <f>MASTERLIST!B253</f>
        <v>xSeagull Angling Club</v>
      </c>
      <c r="C252" s="310" t="str">
        <f>MASTERLIST!C253</f>
        <v>Venessa</v>
      </c>
      <c r="D252" s="310" t="str">
        <f>MASTERLIST!D253</f>
        <v>Knoetze</v>
      </c>
      <c r="E252" s="311" t="str">
        <f>MASTERLIST!E253</f>
        <v>Ladies Master</v>
      </c>
      <c r="F252" s="361" t="str">
        <f>MASTERLIST!L253</f>
        <v>Nam</v>
      </c>
      <c r="G252" s="195"/>
      <c r="H252" s="200"/>
      <c r="I252" s="193"/>
      <c r="J252" s="202"/>
      <c r="K252" s="152">
        <f t="shared" si="41"/>
        <v>0</v>
      </c>
      <c r="L252" s="153">
        <f t="shared" si="42"/>
        <v>0</v>
      </c>
      <c r="M252" s="153">
        <f t="shared" si="43"/>
        <v>0</v>
      </c>
      <c r="N252" s="279">
        <f t="shared" si="44"/>
        <v>0</v>
      </c>
      <c r="O252" s="280">
        <f t="shared" si="45"/>
        <v>0</v>
      </c>
      <c r="P252" s="154" t="e">
        <f t="shared" si="46"/>
        <v>#DIV/0!</v>
      </c>
      <c r="Q252" s="153">
        <f t="shared" si="47"/>
        <v>0</v>
      </c>
      <c r="R252" s="281">
        <f t="shared" si="48"/>
        <v>0</v>
      </c>
      <c r="S252" s="282">
        <v>0</v>
      </c>
      <c r="T252" s="283">
        <v>0</v>
      </c>
      <c r="U252" s="156">
        <v>0</v>
      </c>
      <c r="V252" s="284">
        <v>0</v>
      </c>
      <c r="W252" s="285">
        <v>0</v>
      </c>
      <c r="X252" s="205">
        <v>0</v>
      </c>
      <c r="Y252" s="157">
        <v>0</v>
      </c>
      <c r="Z252" s="286">
        <v>0</v>
      </c>
      <c r="AA252" s="204">
        <v>0</v>
      </c>
      <c r="AB252" s="204">
        <v>0</v>
      </c>
      <c r="AC252" s="155">
        <v>0</v>
      </c>
      <c r="AD252" s="287">
        <v>0</v>
      </c>
      <c r="AE252" s="340">
        <f>_xlfn.XLOOKUP(A252,'2026-NAT-01'!B:B,'2026-NAT-01'!F:F,0,0)+_xlfn.XLOOKUP(A252,'2026-NAT-01'!B:B,'2026-NAT-01'!G:G,0,0)</f>
        <v>0</v>
      </c>
      <c r="AF252" s="341">
        <f>_xlfn.XLOOKUP(A252,'2026-NAT-01'!B:B,'2026-NAT-01'!H:H,0,0)</f>
        <v>0</v>
      </c>
      <c r="AG252" s="340">
        <f>_xlfn.XLOOKUP(A252,'2026-NAT-02'!B:B,'2026-NAT-02'!F:F,0,0)+_xlfn.XLOOKUP(A252,'2026-NAT-02'!B:B,'2026-NAT-02'!G:G,0,0)</f>
        <v>0</v>
      </c>
      <c r="AH252" s="341">
        <f>_xlfn.XLOOKUP(A252,'2026-NAT-02'!B:B,'2026-NAT-02'!H:H,0,0)</f>
        <v>0</v>
      </c>
      <c r="AI252" s="457">
        <f t="shared" si="39"/>
        <v>0</v>
      </c>
      <c r="AJ252" s="458">
        <f t="shared" si="40"/>
        <v>0</v>
      </c>
    </row>
    <row r="253" spans="1:36" ht="15.6" hidden="1" x14ac:dyDescent="0.25">
      <c r="A253" s="297" t="str">
        <f>MASTERLIST!A254</f>
        <v>N0250</v>
      </c>
      <c r="B253" s="310" t="str">
        <f>MASTERLIST!B254</f>
        <v>xSeagull Angling Club</v>
      </c>
      <c r="C253" s="310" t="str">
        <f>MASTERLIST!C254</f>
        <v>Martin</v>
      </c>
      <c r="D253" s="310" t="str">
        <f>MASTERLIST!D254</f>
        <v>Knoetze</v>
      </c>
      <c r="E253" s="311" t="str">
        <f>MASTERLIST!E254</f>
        <v>Men Master</v>
      </c>
      <c r="F253" s="361" t="str">
        <f>MASTERLIST!L254</f>
        <v>Nam</v>
      </c>
      <c r="G253" s="195"/>
      <c r="H253" s="200"/>
      <c r="I253" s="193"/>
      <c r="J253" s="202"/>
      <c r="K253" s="152">
        <f t="shared" si="41"/>
        <v>0</v>
      </c>
      <c r="L253" s="153">
        <f t="shared" si="42"/>
        <v>0</v>
      </c>
      <c r="M253" s="153">
        <f t="shared" si="43"/>
        <v>0</v>
      </c>
      <c r="N253" s="279">
        <f t="shared" si="44"/>
        <v>0</v>
      </c>
      <c r="O253" s="280">
        <f t="shared" si="45"/>
        <v>0</v>
      </c>
      <c r="P253" s="154" t="e">
        <f t="shared" si="46"/>
        <v>#DIV/0!</v>
      </c>
      <c r="Q253" s="153">
        <f t="shared" si="47"/>
        <v>0</v>
      </c>
      <c r="R253" s="281">
        <f t="shared" si="48"/>
        <v>0</v>
      </c>
      <c r="S253" s="282">
        <v>0</v>
      </c>
      <c r="T253" s="283">
        <v>0</v>
      </c>
      <c r="U253" s="156">
        <v>0</v>
      </c>
      <c r="V253" s="284">
        <v>0</v>
      </c>
      <c r="W253" s="285">
        <v>0</v>
      </c>
      <c r="X253" s="205">
        <v>0</v>
      </c>
      <c r="Y253" s="157">
        <v>0</v>
      </c>
      <c r="Z253" s="286">
        <v>0</v>
      </c>
      <c r="AA253" s="204">
        <v>0</v>
      </c>
      <c r="AB253" s="204">
        <v>0</v>
      </c>
      <c r="AC253" s="155">
        <v>0</v>
      </c>
      <c r="AD253" s="287">
        <v>0</v>
      </c>
      <c r="AE253" s="340">
        <f>_xlfn.XLOOKUP(A253,'2026-NAT-01'!B:B,'2026-NAT-01'!F:F,0,0)+_xlfn.XLOOKUP(A253,'2026-NAT-01'!B:B,'2026-NAT-01'!G:G,0,0)</f>
        <v>0</v>
      </c>
      <c r="AF253" s="341">
        <f>_xlfn.XLOOKUP(A253,'2026-NAT-01'!B:B,'2026-NAT-01'!H:H,0,0)</f>
        <v>0</v>
      </c>
      <c r="AG253" s="340">
        <f>_xlfn.XLOOKUP(A253,'2026-NAT-02'!B:B,'2026-NAT-02'!F:F,0,0)+_xlfn.XLOOKUP(A253,'2026-NAT-02'!B:B,'2026-NAT-02'!G:G,0,0)</f>
        <v>0</v>
      </c>
      <c r="AH253" s="341">
        <f>_xlfn.XLOOKUP(A253,'2026-NAT-02'!B:B,'2026-NAT-02'!H:H,0,0)</f>
        <v>0</v>
      </c>
      <c r="AI253" s="457">
        <f t="shared" si="39"/>
        <v>0</v>
      </c>
      <c r="AJ253" s="458">
        <f t="shared" si="40"/>
        <v>0</v>
      </c>
    </row>
    <row r="254" spans="1:36" ht="15.6" hidden="1" x14ac:dyDescent="0.25">
      <c r="A254" s="297" t="str">
        <f>MASTERLIST!A255</f>
        <v>N0251</v>
      </c>
      <c r="B254" s="310" t="str">
        <f>MASTERLIST!B255</f>
        <v>xBenguella</v>
      </c>
      <c r="C254" s="310" t="str">
        <f>MASTERLIST!C255</f>
        <v>Herman</v>
      </c>
      <c r="D254" s="310" t="str">
        <f>MASTERLIST!D255</f>
        <v>Van Staden</v>
      </c>
      <c r="E254" s="311" t="str">
        <f>MASTERLIST!E255</f>
        <v>Men Senior</v>
      </c>
      <c r="F254" s="361" t="str">
        <f>MASTERLIST!L255</f>
        <v>Nam</v>
      </c>
      <c r="G254" s="195"/>
      <c r="H254" s="200"/>
      <c r="I254" s="193"/>
      <c r="J254" s="202"/>
      <c r="K254" s="152">
        <f t="shared" si="41"/>
        <v>2</v>
      </c>
      <c r="L254" s="153">
        <f t="shared" si="42"/>
        <v>1</v>
      </c>
      <c r="M254" s="153">
        <f t="shared" si="43"/>
        <v>3</v>
      </c>
      <c r="N254" s="279">
        <f t="shared" si="44"/>
        <v>3.5</v>
      </c>
      <c r="O254" s="280">
        <f t="shared" si="45"/>
        <v>1.24</v>
      </c>
      <c r="P254" s="154">
        <f t="shared" si="46"/>
        <v>1.1666666666666667</v>
      </c>
      <c r="Q254" s="153">
        <f t="shared" si="47"/>
        <v>620</v>
      </c>
      <c r="R254" s="281">
        <f t="shared" si="48"/>
        <v>189.70000000000002</v>
      </c>
      <c r="S254" s="282">
        <v>0</v>
      </c>
      <c r="T254" s="283">
        <v>1</v>
      </c>
      <c r="U254" s="156">
        <v>1.3</v>
      </c>
      <c r="V254" s="284">
        <v>147</v>
      </c>
      <c r="W254" s="285">
        <v>0</v>
      </c>
      <c r="X254" s="205">
        <v>0</v>
      </c>
      <c r="Y254" s="157">
        <v>1.5</v>
      </c>
      <c r="Z254" s="286">
        <v>216</v>
      </c>
      <c r="AA254" s="204">
        <v>2</v>
      </c>
      <c r="AB254" s="204">
        <v>0</v>
      </c>
      <c r="AC254" s="155">
        <v>0.7</v>
      </c>
      <c r="AD254" s="287">
        <v>257</v>
      </c>
      <c r="AE254" s="340">
        <f>_xlfn.XLOOKUP(A254,'2026-NAT-01'!B:B,'2026-NAT-01'!F:F,0,0)+_xlfn.XLOOKUP(A254,'2026-NAT-01'!B:B,'2026-NAT-01'!G:G,0,0)</f>
        <v>0</v>
      </c>
      <c r="AF254" s="341">
        <f>_xlfn.XLOOKUP(A254,'2026-NAT-01'!B:B,'2026-NAT-01'!H:H,0,0)</f>
        <v>0</v>
      </c>
      <c r="AG254" s="340">
        <f>_xlfn.XLOOKUP(A254,'2026-NAT-02'!B:B,'2026-NAT-02'!F:F,0,0)+_xlfn.XLOOKUP(A254,'2026-NAT-02'!B:B,'2026-NAT-02'!G:G,0,0)</f>
        <v>0</v>
      </c>
      <c r="AH254" s="341">
        <f>_xlfn.XLOOKUP(A254,'2026-NAT-02'!B:B,'2026-NAT-02'!H:H,0,0)</f>
        <v>0</v>
      </c>
      <c r="AI254" s="457">
        <f t="shared" si="39"/>
        <v>3</v>
      </c>
      <c r="AJ254" s="458">
        <f t="shared" si="40"/>
        <v>1.24</v>
      </c>
    </row>
    <row r="255" spans="1:36" ht="15.6" hidden="1" x14ac:dyDescent="0.25">
      <c r="A255" s="297" t="str">
        <f>MASTERLIST!A256</f>
        <v>N0252</v>
      </c>
      <c r="B255" s="310" t="str">
        <f>MASTERLIST!B256</f>
        <v>Benguella</v>
      </c>
      <c r="C255" s="310" t="str">
        <f>MASTERLIST!C256</f>
        <v>Jacqueline</v>
      </c>
      <c r="D255" s="310" t="str">
        <f>MASTERLIST!D256</f>
        <v>Van Wyk</v>
      </c>
      <c r="E255" s="311" t="str">
        <f>MASTERLIST!E256</f>
        <v>Ladies Master</v>
      </c>
      <c r="F255" s="361" t="str">
        <f>MASTERLIST!L256</f>
        <v>Nam</v>
      </c>
      <c r="G255" s="195"/>
      <c r="H255" s="200"/>
      <c r="I255" s="193"/>
      <c r="J255" s="202"/>
      <c r="K255" s="152">
        <f t="shared" si="41"/>
        <v>0</v>
      </c>
      <c r="L255" s="153">
        <f t="shared" si="42"/>
        <v>0</v>
      </c>
      <c r="M255" s="153">
        <f t="shared" si="43"/>
        <v>0</v>
      </c>
      <c r="N255" s="279">
        <f t="shared" si="44"/>
        <v>0</v>
      </c>
      <c r="O255" s="280">
        <f t="shared" si="45"/>
        <v>0</v>
      </c>
      <c r="P255" s="154" t="e">
        <f t="shared" si="46"/>
        <v>#DIV/0!</v>
      </c>
      <c r="Q255" s="153">
        <f t="shared" si="47"/>
        <v>0</v>
      </c>
      <c r="R255" s="281">
        <f t="shared" si="48"/>
        <v>0</v>
      </c>
      <c r="S255" s="282">
        <v>0</v>
      </c>
      <c r="T255" s="283">
        <v>0</v>
      </c>
      <c r="U255" s="156">
        <v>0</v>
      </c>
      <c r="V255" s="284">
        <v>0</v>
      </c>
      <c r="W255" s="285">
        <v>0</v>
      </c>
      <c r="X255" s="205">
        <v>0</v>
      </c>
      <c r="Y255" s="157">
        <v>0</v>
      </c>
      <c r="Z255" s="286">
        <v>0</v>
      </c>
      <c r="AA255" s="204">
        <v>0</v>
      </c>
      <c r="AB255" s="204">
        <v>0</v>
      </c>
      <c r="AC255" s="155">
        <v>0</v>
      </c>
      <c r="AD255" s="287">
        <v>0</v>
      </c>
      <c r="AE255" s="340">
        <f>_xlfn.XLOOKUP(A255,'2026-NAT-01'!B:B,'2026-NAT-01'!F:F,0,0)+_xlfn.XLOOKUP(A255,'2026-NAT-01'!B:B,'2026-NAT-01'!G:G,0,0)</f>
        <v>0</v>
      </c>
      <c r="AF255" s="341">
        <f>_xlfn.XLOOKUP(A255,'2026-NAT-01'!B:B,'2026-NAT-01'!H:H,0,0)</f>
        <v>0</v>
      </c>
      <c r="AG255" s="340">
        <f>_xlfn.XLOOKUP(A255,'2026-NAT-02'!B:B,'2026-NAT-02'!F:F,0,0)+_xlfn.XLOOKUP(A255,'2026-NAT-02'!B:B,'2026-NAT-02'!G:G,0,0)</f>
        <v>0</v>
      </c>
      <c r="AH255" s="341">
        <f>_xlfn.XLOOKUP(A255,'2026-NAT-02'!B:B,'2026-NAT-02'!H:H,0,0)</f>
        <v>0</v>
      </c>
      <c r="AI255" s="457">
        <f t="shared" si="39"/>
        <v>0</v>
      </c>
      <c r="AJ255" s="458">
        <f t="shared" si="40"/>
        <v>0</v>
      </c>
    </row>
    <row r="256" spans="1:36" ht="15.6" hidden="1" x14ac:dyDescent="0.25">
      <c r="A256" s="297" t="str">
        <f>MASTERLIST!A257</f>
        <v>N0253</v>
      </c>
      <c r="B256" s="310" t="str">
        <f>MASTERLIST!B257</f>
        <v>Walvis Bay</v>
      </c>
      <c r="C256" s="310" t="str">
        <f>MASTERLIST!C257</f>
        <v>Morne</v>
      </c>
      <c r="D256" s="310" t="str">
        <f>MASTERLIST!D257</f>
        <v>Kruger</v>
      </c>
      <c r="E256" s="311" t="str">
        <f>MASTERLIST!E257</f>
        <v>Men Veteran</v>
      </c>
      <c r="F256" s="361" t="str">
        <f>MASTERLIST!L257</f>
        <v>Nam</v>
      </c>
      <c r="G256" s="195"/>
      <c r="H256" s="200"/>
      <c r="I256" s="193"/>
      <c r="J256" s="202"/>
      <c r="K256" s="152">
        <f t="shared" si="41"/>
        <v>0</v>
      </c>
      <c r="L256" s="153">
        <f t="shared" si="42"/>
        <v>1</v>
      </c>
      <c r="M256" s="153">
        <f t="shared" si="43"/>
        <v>1</v>
      </c>
      <c r="N256" s="279">
        <f t="shared" si="44"/>
        <v>8</v>
      </c>
      <c r="O256" s="280">
        <f t="shared" si="45"/>
        <v>2.4</v>
      </c>
      <c r="P256" s="154">
        <f t="shared" si="46"/>
        <v>8</v>
      </c>
      <c r="Q256" s="153">
        <f t="shared" si="47"/>
        <v>289</v>
      </c>
      <c r="R256" s="281">
        <f t="shared" si="48"/>
        <v>90.7</v>
      </c>
      <c r="S256" s="282">
        <v>0</v>
      </c>
      <c r="T256" s="283">
        <v>0</v>
      </c>
      <c r="U256" s="156">
        <v>0</v>
      </c>
      <c r="V256" s="284">
        <v>20</v>
      </c>
      <c r="W256" s="285">
        <v>0</v>
      </c>
      <c r="X256" s="205">
        <v>1</v>
      </c>
      <c r="Y256" s="157">
        <v>8</v>
      </c>
      <c r="Z256" s="286">
        <v>269</v>
      </c>
      <c r="AA256" s="204">
        <v>0</v>
      </c>
      <c r="AB256" s="204">
        <v>0</v>
      </c>
      <c r="AC256" s="155">
        <v>0</v>
      </c>
      <c r="AD256" s="287">
        <v>0</v>
      </c>
      <c r="AE256" s="340">
        <f>_xlfn.XLOOKUP(A256,'2026-NAT-01'!B:B,'2026-NAT-01'!F:F,0,0)+_xlfn.XLOOKUP(A256,'2026-NAT-01'!B:B,'2026-NAT-01'!G:G,0,0)</f>
        <v>0</v>
      </c>
      <c r="AF256" s="341">
        <f>_xlfn.XLOOKUP(A256,'2026-NAT-01'!B:B,'2026-NAT-01'!H:H,0,0)</f>
        <v>0</v>
      </c>
      <c r="AG256" s="340">
        <f>_xlfn.XLOOKUP(A256,'2026-NAT-02'!B:B,'2026-NAT-02'!F:F,0,0)+_xlfn.XLOOKUP(A256,'2026-NAT-02'!B:B,'2026-NAT-02'!G:G,0,0)</f>
        <v>0</v>
      </c>
      <c r="AH256" s="341">
        <f>_xlfn.XLOOKUP(A256,'2026-NAT-02'!B:B,'2026-NAT-02'!H:H,0,0)</f>
        <v>0</v>
      </c>
      <c r="AI256" s="457">
        <f t="shared" si="39"/>
        <v>1</v>
      </c>
      <c r="AJ256" s="458">
        <f t="shared" si="40"/>
        <v>2.4</v>
      </c>
    </row>
    <row r="257" spans="1:36" ht="15.6" x14ac:dyDescent="0.25">
      <c r="A257" s="344" t="str">
        <f>MASTERLIST!A385</f>
        <v>N0381</v>
      </c>
      <c r="B257" s="68" t="str">
        <f>MASTERLIST!B385</f>
        <v>Orca Angling Club</v>
      </c>
      <c r="C257" s="68" t="str">
        <f>MASTERLIST!C385</f>
        <v>Luke</v>
      </c>
      <c r="D257" s="68" t="str">
        <f>MASTERLIST!D385</f>
        <v>Jansen</v>
      </c>
      <c r="E257" s="345" t="str">
        <f>MASTERLIST!E385</f>
        <v>Men Senior</v>
      </c>
      <c r="F257" s="362" t="str">
        <f>MASTERLIST!L385</f>
        <v>Nam</v>
      </c>
      <c r="G257" s="195"/>
      <c r="H257" s="200" t="s">
        <v>2176</v>
      </c>
      <c r="I257" s="193"/>
      <c r="J257" s="202"/>
      <c r="K257" s="152">
        <f t="shared" si="41"/>
        <v>1</v>
      </c>
      <c r="L257" s="153">
        <f t="shared" si="42"/>
        <v>19</v>
      </c>
      <c r="M257" s="153">
        <f t="shared" si="43"/>
        <v>20</v>
      </c>
      <c r="N257" s="154">
        <f t="shared" si="44"/>
        <v>218.3</v>
      </c>
      <c r="O257" s="429">
        <f t="shared" si="45"/>
        <v>69.070000000000007</v>
      </c>
      <c r="P257" s="154">
        <f t="shared" si="46"/>
        <v>10.915000000000001</v>
      </c>
      <c r="Q257" s="153">
        <f t="shared" si="47"/>
        <v>2131</v>
      </c>
      <c r="R257" s="281">
        <f t="shared" si="48"/>
        <v>741.3</v>
      </c>
      <c r="S257" s="282">
        <v>1</v>
      </c>
      <c r="T257" s="283">
        <v>5</v>
      </c>
      <c r="U257" s="156">
        <v>47.300000000000004</v>
      </c>
      <c r="V257" s="284">
        <v>685</v>
      </c>
      <c r="W257" s="285">
        <v>0</v>
      </c>
      <c r="X257" s="205">
        <v>11</v>
      </c>
      <c r="Y257" s="157">
        <v>112.19999999999999</v>
      </c>
      <c r="Z257" s="286">
        <v>1096</v>
      </c>
      <c r="AA257" s="204">
        <v>0</v>
      </c>
      <c r="AB257" s="204">
        <v>3</v>
      </c>
      <c r="AC257" s="155">
        <v>58.8</v>
      </c>
      <c r="AD257" s="287">
        <v>350</v>
      </c>
      <c r="AE257" s="340">
        <f>_xlfn.XLOOKUP(A257,'2026-NAT-01'!B:B,'2026-NAT-01'!F:F,0,0)+_xlfn.XLOOKUP(A257,'2026-NAT-01'!B:B,'2026-NAT-01'!G:G,0,0)</f>
        <v>0</v>
      </c>
      <c r="AF257" s="341">
        <f>_xlfn.XLOOKUP(A257,'2026-NAT-01'!B:B,'2026-NAT-01'!H:H,0,0)</f>
        <v>0</v>
      </c>
      <c r="AG257" s="340">
        <f>_xlfn.XLOOKUP(A257,'2026-NAT-02'!B:B,'2026-NAT-02'!F:F,0,0)+_xlfn.XLOOKUP(A257,'2026-NAT-02'!B:B,'2026-NAT-02'!G:G,0,0)</f>
        <v>0</v>
      </c>
      <c r="AH257" s="341">
        <f>_xlfn.XLOOKUP(A257,'2026-NAT-02'!B:B,'2026-NAT-02'!H:H,0,0)</f>
        <v>0</v>
      </c>
      <c r="AI257" s="340">
        <f t="shared" si="39"/>
        <v>20</v>
      </c>
      <c r="AJ257" s="341">
        <f t="shared" si="40"/>
        <v>69.070000000000007</v>
      </c>
    </row>
    <row r="258" spans="1:36" ht="15.6" hidden="1" x14ac:dyDescent="0.25">
      <c r="A258" s="297" t="str">
        <f>MASTERLIST!A259</f>
        <v>N0255</v>
      </c>
      <c r="B258" s="310" t="str">
        <f>MASTERLIST!B259</f>
        <v>Seagull Angling Club</v>
      </c>
      <c r="C258" s="310" t="str">
        <f>MASTERLIST!C259</f>
        <v>Heiko</v>
      </c>
      <c r="D258" s="310" t="str">
        <f>MASTERLIST!D259</f>
        <v>Doll</v>
      </c>
      <c r="E258" s="311" t="str">
        <f>MASTERLIST!E259</f>
        <v>Men Veteran</v>
      </c>
      <c r="F258" s="361" t="str">
        <f>MASTERLIST!L259</f>
        <v>Nam</v>
      </c>
      <c r="G258" s="195"/>
      <c r="H258" s="200"/>
      <c r="I258" s="193"/>
      <c r="J258" s="202"/>
      <c r="K258" s="152">
        <f t="shared" si="41"/>
        <v>2</v>
      </c>
      <c r="L258" s="153">
        <f t="shared" si="42"/>
        <v>7</v>
      </c>
      <c r="M258" s="153">
        <f t="shared" si="43"/>
        <v>9</v>
      </c>
      <c r="N258" s="279">
        <f t="shared" si="44"/>
        <v>74.599999999999994</v>
      </c>
      <c r="O258" s="280">
        <f t="shared" si="45"/>
        <v>17.559999999999999</v>
      </c>
      <c r="P258" s="154">
        <f t="shared" si="46"/>
        <v>8.2888888888888879</v>
      </c>
      <c r="Q258" s="153">
        <f t="shared" si="47"/>
        <v>774</v>
      </c>
      <c r="R258" s="281">
        <f t="shared" si="48"/>
        <v>252</v>
      </c>
      <c r="S258" s="282">
        <v>2</v>
      </c>
      <c r="T258" s="283">
        <v>0</v>
      </c>
      <c r="U258" s="156">
        <v>5.0999999999999996</v>
      </c>
      <c r="V258" s="284">
        <v>249</v>
      </c>
      <c r="W258" s="285">
        <v>0</v>
      </c>
      <c r="X258" s="205">
        <v>4</v>
      </c>
      <c r="Y258" s="157">
        <v>11.1</v>
      </c>
      <c r="Z258" s="286">
        <v>225</v>
      </c>
      <c r="AA258" s="204">
        <v>0</v>
      </c>
      <c r="AB258" s="204">
        <v>3</v>
      </c>
      <c r="AC258" s="155">
        <v>58.4</v>
      </c>
      <c r="AD258" s="287">
        <v>300</v>
      </c>
      <c r="AE258" s="340">
        <f>_xlfn.XLOOKUP(A258,'2026-NAT-01'!B:B,'2026-NAT-01'!F:F,0,0)+_xlfn.XLOOKUP(A258,'2026-NAT-01'!B:B,'2026-NAT-01'!G:G,0,0)</f>
        <v>0</v>
      </c>
      <c r="AF258" s="341">
        <f>_xlfn.XLOOKUP(A258,'2026-NAT-01'!B:B,'2026-NAT-01'!H:H,0,0)</f>
        <v>0</v>
      </c>
      <c r="AG258" s="340">
        <f>_xlfn.XLOOKUP(A258,'2026-NAT-02'!B:B,'2026-NAT-02'!F:F,0,0)+_xlfn.XLOOKUP(A258,'2026-NAT-02'!B:B,'2026-NAT-02'!G:G,0,0)</f>
        <v>0</v>
      </c>
      <c r="AH258" s="341">
        <f>_xlfn.XLOOKUP(A258,'2026-NAT-02'!B:B,'2026-NAT-02'!H:H,0,0)</f>
        <v>0</v>
      </c>
      <c r="AI258" s="457">
        <f t="shared" si="39"/>
        <v>9</v>
      </c>
      <c r="AJ258" s="458">
        <f t="shared" si="40"/>
        <v>17.559999999999999</v>
      </c>
    </row>
    <row r="259" spans="1:36" ht="15.6" hidden="1" x14ac:dyDescent="0.25">
      <c r="A259" s="297" t="str">
        <f>MASTERLIST!A260</f>
        <v>N0256</v>
      </c>
      <c r="B259" s="310" t="str">
        <f>MASTERLIST!B260</f>
        <v>xBenguella</v>
      </c>
      <c r="C259" s="310" t="str">
        <f>MASTERLIST!C260</f>
        <v>Gerhard</v>
      </c>
      <c r="D259" s="310" t="str">
        <f>MASTERLIST!D260</f>
        <v>Erasmus</v>
      </c>
      <c r="E259" s="311" t="str">
        <f>MASTERLIST!E260</f>
        <v>Men Master</v>
      </c>
      <c r="F259" s="361">
        <f>MASTERLIST!L260</f>
        <v>0</v>
      </c>
      <c r="G259" s="195"/>
      <c r="H259" s="200"/>
      <c r="I259" s="193"/>
      <c r="J259" s="202"/>
      <c r="K259" s="152">
        <f t="shared" si="41"/>
        <v>0</v>
      </c>
      <c r="L259" s="153">
        <f t="shared" si="42"/>
        <v>0</v>
      </c>
      <c r="M259" s="153">
        <f t="shared" si="43"/>
        <v>0</v>
      </c>
      <c r="N259" s="279">
        <f t="shared" si="44"/>
        <v>0</v>
      </c>
      <c r="O259" s="280">
        <f t="shared" si="45"/>
        <v>0</v>
      </c>
      <c r="P259" s="154" t="e">
        <f t="shared" si="46"/>
        <v>#DIV/0!</v>
      </c>
      <c r="Q259" s="153">
        <f t="shared" si="47"/>
        <v>0</v>
      </c>
      <c r="R259" s="281">
        <f t="shared" si="48"/>
        <v>0</v>
      </c>
      <c r="S259" s="282">
        <v>0</v>
      </c>
      <c r="T259" s="283">
        <v>0</v>
      </c>
      <c r="U259" s="156">
        <v>0</v>
      </c>
      <c r="V259" s="284">
        <v>0</v>
      </c>
      <c r="W259" s="285">
        <v>0</v>
      </c>
      <c r="X259" s="205">
        <v>0</v>
      </c>
      <c r="Y259" s="157">
        <v>0</v>
      </c>
      <c r="Z259" s="286">
        <v>0</v>
      </c>
      <c r="AA259" s="204">
        <v>0</v>
      </c>
      <c r="AB259" s="204">
        <v>0</v>
      </c>
      <c r="AC259" s="155">
        <v>0</v>
      </c>
      <c r="AD259" s="287">
        <v>0</v>
      </c>
      <c r="AE259" s="340">
        <f>_xlfn.XLOOKUP(A259,'2026-NAT-01'!B:B,'2026-NAT-01'!F:F,0,0)+_xlfn.XLOOKUP(A259,'2026-NAT-01'!B:B,'2026-NAT-01'!G:G,0,0)</f>
        <v>0</v>
      </c>
      <c r="AF259" s="341">
        <f>_xlfn.XLOOKUP(A259,'2026-NAT-01'!B:B,'2026-NAT-01'!H:H,0,0)</f>
        <v>0</v>
      </c>
      <c r="AG259" s="340">
        <f>_xlfn.XLOOKUP(A259,'2026-NAT-02'!B:B,'2026-NAT-02'!F:F,0,0)+_xlfn.XLOOKUP(A259,'2026-NAT-02'!B:B,'2026-NAT-02'!G:G,0,0)</f>
        <v>0</v>
      </c>
      <c r="AH259" s="341">
        <f>_xlfn.XLOOKUP(A259,'2026-NAT-02'!B:B,'2026-NAT-02'!H:H,0,0)</f>
        <v>0</v>
      </c>
      <c r="AI259" s="457">
        <f t="shared" si="39"/>
        <v>0</v>
      </c>
      <c r="AJ259" s="458">
        <f t="shared" si="40"/>
        <v>0</v>
      </c>
    </row>
    <row r="260" spans="1:36" ht="15.6" x14ac:dyDescent="0.25">
      <c r="A260" s="344" t="str">
        <f>MASTERLIST!A212</f>
        <v>N0208</v>
      </c>
      <c r="B260" s="68" t="str">
        <f>MASTERLIST!B212</f>
        <v>Atlantic Angling Club</v>
      </c>
      <c r="C260" s="68" t="str">
        <f>MASTERLIST!C212</f>
        <v>Adri</v>
      </c>
      <c r="D260" s="68" t="str">
        <f>MASTERLIST!D212</f>
        <v>Roets</v>
      </c>
      <c r="E260" s="345" t="str">
        <f>MASTERLIST!E212</f>
        <v>Men Master</v>
      </c>
      <c r="F260" s="362" t="str">
        <f>MASTERLIST!L212</f>
        <v>Nam</v>
      </c>
      <c r="G260" s="195"/>
      <c r="H260" s="200" t="s">
        <v>2176</v>
      </c>
      <c r="I260" s="193"/>
      <c r="J260" s="202"/>
      <c r="K260" s="152">
        <f t="shared" si="41"/>
        <v>0</v>
      </c>
      <c r="L260" s="153">
        <f t="shared" si="42"/>
        <v>16</v>
      </c>
      <c r="M260" s="153">
        <f t="shared" si="43"/>
        <v>16</v>
      </c>
      <c r="N260" s="154">
        <f t="shared" si="44"/>
        <v>162.69999999999999</v>
      </c>
      <c r="O260" s="429">
        <f t="shared" si="45"/>
        <v>66.489999999999995</v>
      </c>
      <c r="P260" s="154">
        <f t="shared" si="46"/>
        <v>10.168749999999999</v>
      </c>
      <c r="Q260" s="153">
        <f t="shared" si="47"/>
        <v>2356</v>
      </c>
      <c r="R260" s="281">
        <f t="shared" si="48"/>
        <v>872.2</v>
      </c>
      <c r="S260" s="282">
        <v>0</v>
      </c>
      <c r="T260" s="283">
        <v>10</v>
      </c>
      <c r="U260" s="156">
        <v>101.4</v>
      </c>
      <c r="V260" s="284">
        <v>1101</v>
      </c>
      <c r="W260" s="285">
        <v>0</v>
      </c>
      <c r="X260" s="205">
        <v>4</v>
      </c>
      <c r="Y260" s="157">
        <v>35.299999999999997</v>
      </c>
      <c r="Z260" s="286">
        <v>707</v>
      </c>
      <c r="AA260" s="204">
        <v>0</v>
      </c>
      <c r="AB260" s="204">
        <v>2</v>
      </c>
      <c r="AC260" s="155">
        <v>26</v>
      </c>
      <c r="AD260" s="287">
        <v>548</v>
      </c>
      <c r="AE260" s="340">
        <f>_xlfn.XLOOKUP(A260,'2026-NAT-01'!B:B,'2026-NAT-01'!F:F,0,0)+_xlfn.XLOOKUP(A260,'2026-NAT-01'!B:B,'2026-NAT-01'!G:G,0,0)</f>
        <v>0</v>
      </c>
      <c r="AF260" s="341">
        <f>_xlfn.XLOOKUP(A260,'2026-NAT-01'!B:B,'2026-NAT-01'!H:H,0,0)</f>
        <v>0</v>
      </c>
      <c r="AG260" s="340">
        <f>_xlfn.XLOOKUP(A260,'2026-NAT-02'!B:B,'2026-NAT-02'!F:F,0,0)+_xlfn.XLOOKUP(A260,'2026-NAT-02'!B:B,'2026-NAT-02'!G:G,0,0)</f>
        <v>0</v>
      </c>
      <c r="AH260" s="341">
        <f>_xlfn.XLOOKUP(A260,'2026-NAT-02'!B:B,'2026-NAT-02'!H:H,0,0)</f>
        <v>0</v>
      </c>
      <c r="AI260" s="340">
        <f t="shared" ref="AI260:AI323" si="49">M260+AE260+AG260</f>
        <v>16</v>
      </c>
      <c r="AJ260" s="341">
        <f t="shared" ref="AJ260:AJ323" si="50">O260+AF260+AH260</f>
        <v>66.489999999999995</v>
      </c>
    </row>
    <row r="261" spans="1:36" ht="15.6" hidden="1" x14ac:dyDescent="0.25">
      <c r="A261" s="297" t="str">
        <f>MASTERLIST!A262</f>
        <v>N0258</v>
      </c>
      <c r="B261" s="310" t="str">
        <f>MASTERLIST!B262</f>
        <v>Penguin</v>
      </c>
      <c r="C261" s="310" t="str">
        <f>MASTERLIST!C262</f>
        <v>Cameron</v>
      </c>
      <c r="D261" s="310" t="str">
        <f>MASTERLIST!D262</f>
        <v>Maasdorp</v>
      </c>
      <c r="E261" s="311" t="str">
        <f>MASTERLIST!E262</f>
        <v>Men Senior</v>
      </c>
      <c r="F261" s="361" t="str">
        <f>MASTERLIST!L262</f>
        <v>Nam</v>
      </c>
      <c r="G261" s="195"/>
      <c r="H261" s="200"/>
      <c r="I261" s="193"/>
      <c r="J261" s="202"/>
      <c r="K261" s="152">
        <f t="shared" si="41"/>
        <v>1</v>
      </c>
      <c r="L261" s="153">
        <f t="shared" si="42"/>
        <v>1</v>
      </c>
      <c r="M261" s="153">
        <f t="shared" si="43"/>
        <v>2</v>
      </c>
      <c r="N261" s="279">
        <f t="shared" si="44"/>
        <v>7.8000000000000007</v>
      </c>
      <c r="O261" s="280">
        <f t="shared" si="45"/>
        <v>2.66</v>
      </c>
      <c r="P261" s="154">
        <f t="shared" si="46"/>
        <v>3.9000000000000004</v>
      </c>
      <c r="Q261" s="153">
        <f t="shared" si="47"/>
        <v>437</v>
      </c>
      <c r="R261" s="281">
        <f t="shared" si="48"/>
        <v>165.3</v>
      </c>
      <c r="S261" s="282">
        <v>1</v>
      </c>
      <c r="T261" s="283">
        <v>0</v>
      </c>
      <c r="U261" s="156">
        <v>1.6</v>
      </c>
      <c r="V261" s="284">
        <v>201</v>
      </c>
      <c r="W261" s="285">
        <v>0</v>
      </c>
      <c r="X261" s="205">
        <v>1</v>
      </c>
      <c r="Y261" s="157">
        <v>6.2</v>
      </c>
      <c r="Z261" s="286">
        <v>176</v>
      </c>
      <c r="AA261" s="204">
        <v>0</v>
      </c>
      <c r="AB261" s="204">
        <v>0</v>
      </c>
      <c r="AC261" s="155">
        <v>0</v>
      </c>
      <c r="AD261" s="287">
        <v>60</v>
      </c>
      <c r="AE261" s="340">
        <f>_xlfn.XLOOKUP(A261,'2026-NAT-01'!B:B,'2026-NAT-01'!F:F,0,0)+_xlfn.XLOOKUP(A261,'2026-NAT-01'!B:B,'2026-NAT-01'!G:G,0,0)</f>
        <v>0</v>
      </c>
      <c r="AF261" s="341">
        <f>_xlfn.XLOOKUP(A261,'2026-NAT-01'!B:B,'2026-NAT-01'!H:H,0,0)</f>
        <v>0</v>
      </c>
      <c r="AG261" s="340">
        <f>_xlfn.XLOOKUP(A261,'2026-NAT-02'!B:B,'2026-NAT-02'!F:F,0,0)+_xlfn.XLOOKUP(A261,'2026-NAT-02'!B:B,'2026-NAT-02'!G:G,0,0)</f>
        <v>0</v>
      </c>
      <c r="AH261" s="341">
        <f>_xlfn.XLOOKUP(A261,'2026-NAT-02'!B:B,'2026-NAT-02'!H:H,0,0)</f>
        <v>0</v>
      </c>
      <c r="AI261" s="457">
        <f t="shared" si="49"/>
        <v>2</v>
      </c>
      <c r="AJ261" s="458">
        <f t="shared" si="50"/>
        <v>2.66</v>
      </c>
    </row>
    <row r="262" spans="1:36" ht="15.6" hidden="1" x14ac:dyDescent="0.25">
      <c r="A262" s="297" t="str">
        <f>MASTERLIST!A263</f>
        <v>N0259</v>
      </c>
      <c r="B262" s="310" t="str">
        <f>MASTERLIST!B263</f>
        <v>Penguin</v>
      </c>
      <c r="C262" s="310" t="str">
        <f>MASTERLIST!C263</f>
        <v>Henri</v>
      </c>
      <c r="D262" s="310" t="str">
        <f>MASTERLIST!D263</f>
        <v>Snyman</v>
      </c>
      <c r="E262" s="311" t="str">
        <f>MASTERLIST!E263</f>
        <v>Men Master</v>
      </c>
      <c r="F262" s="361" t="str">
        <f>MASTERLIST!L263</f>
        <v>Nam</v>
      </c>
      <c r="G262" s="195"/>
      <c r="H262" s="200"/>
      <c r="I262" s="193"/>
      <c r="J262" s="202"/>
      <c r="K262" s="152">
        <f t="shared" si="41"/>
        <v>1</v>
      </c>
      <c r="L262" s="153">
        <f t="shared" si="42"/>
        <v>41</v>
      </c>
      <c r="M262" s="153">
        <f t="shared" si="43"/>
        <v>42</v>
      </c>
      <c r="N262" s="279">
        <f t="shared" si="44"/>
        <v>573.6</v>
      </c>
      <c r="O262" s="280">
        <f t="shared" si="45"/>
        <v>226.40000000000003</v>
      </c>
      <c r="P262" s="154">
        <f t="shared" si="46"/>
        <v>13.657142857142858</v>
      </c>
      <c r="Q262" s="153">
        <f t="shared" si="47"/>
        <v>2638</v>
      </c>
      <c r="R262" s="281">
        <f t="shared" si="48"/>
        <v>941.2</v>
      </c>
      <c r="S262" s="282">
        <v>0</v>
      </c>
      <c r="T262" s="283">
        <v>24</v>
      </c>
      <c r="U262" s="156">
        <v>301.10000000000002</v>
      </c>
      <c r="V262" s="284">
        <v>1179</v>
      </c>
      <c r="W262" s="285">
        <v>0</v>
      </c>
      <c r="X262" s="205">
        <v>13</v>
      </c>
      <c r="Y262" s="157">
        <v>213.5</v>
      </c>
      <c r="Z262" s="286">
        <v>599</v>
      </c>
      <c r="AA262" s="204">
        <v>1</v>
      </c>
      <c r="AB262" s="204">
        <v>4</v>
      </c>
      <c r="AC262" s="155">
        <v>59</v>
      </c>
      <c r="AD262" s="287">
        <v>860</v>
      </c>
      <c r="AE262" s="340">
        <f>_xlfn.XLOOKUP(A262,'2026-NAT-01'!B:B,'2026-NAT-01'!F:F,0,0)+_xlfn.XLOOKUP(A262,'2026-NAT-01'!B:B,'2026-NAT-01'!G:G,0,0)</f>
        <v>0</v>
      </c>
      <c r="AF262" s="341">
        <f>_xlfn.XLOOKUP(A262,'2026-NAT-01'!B:B,'2026-NAT-01'!H:H,0,0)</f>
        <v>0</v>
      </c>
      <c r="AG262" s="340">
        <f>_xlfn.XLOOKUP(A262,'2026-NAT-02'!B:B,'2026-NAT-02'!F:F,0,0)+_xlfn.XLOOKUP(A262,'2026-NAT-02'!B:B,'2026-NAT-02'!G:G,0,0)</f>
        <v>0</v>
      </c>
      <c r="AH262" s="341">
        <f>_xlfn.XLOOKUP(A262,'2026-NAT-02'!B:B,'2026-NAT-02'!H:H,0,0)</f>
        <v>0</v>
      </c>
      <c r="AI262" s="457">
        <f t="shared" si="49"/>
        <v>42</v>
      </c>
      <c r="AJ262" s="458">
        <f t="shared" si="50"/>
        <v>226.40000000000003</v>
      </c>
    </row>
    <row r="263" spans="1:36" ht="15.6" hidden="1" x14ac:dyDescent="0.25">
      <c r="A263" s="297" t="str">
        <f>MASTERLIST!A264</f>
        <v>N0260</v>
      </c>
      <c r="B263" s="310" t="str">
        <f>MASTERLIST!B264</f>
        <v>xSeagull Angling Club</v>
      </c>
      <c r="C263" s="310" t="str">
        <f>MASTERLIST!C264</f>
        <v>Louis</v>
      </c>
      <c r="D263" s="310" t="str">
        <f>MASTERLIST!D264</f>
        <v>Karsten</v>
      </c>
      <c r="E263" s="311" t="str">
        <f>MASTERLIST!E264</f>
        <v>Men Master</v>
      </c>
      <c r="F263" s="361" t="str">
        <f>MASTERLIST!L264</f>
        <v>Nam</v>
      </c>
      <c r="G263" s="195"/>
      <c r="H263" s="200"/>
      <c r="I263" s="193"/>
      <c r="J263" s="202"/>
      <c r="K263" s="152">
        <f t="shared" si="41"/>
        <v>0</v>
      </c>
      <c r="L263" s="153">
        <f t="shared" si="42"/>
        <v>0</v>
      </c>
      <c r="M263" s="153">
        <f t="shared" si="43"/>
        <v>0</v>
      </c>
      <c r="N263" s="279">
        <f t="shared" si="44"/>
        <v>0</v>
      </c>
      <c r="O263" s="280">
        <f t="shared" si="45"/>
        <v>0</v>
      </c>
      <c r="P263" s="154" t="e">
        <f t="shared" si="46"/>
        <v>#DIV/0!</v>
      </c>
      <c r="Q263" s="153">
        <f t="shared" si="47"/>
        <v>0</v>
      </c>
      <c r="R263" s="281">
        <f t="shared" si="48"/>
        <v>0</v>
      </c>
      <c r="S263" s="282">
        <v>0</v>
      </c>
      <c r="T263" s="283">
        <v>0</v>
      </c>
      <c r="U263" s="156">
        <v>0</v>
      </c>
      <c r="V263" s="284">
        <v>0</v>
      </c>
      <c r="W263" s="285">
        <v>0</v>
      </c>
      <c r="X263" s="205">
        <v>0</v>
      </c>
      <c r="Y263" s="157">
        <v>0</v>
      </c>
      <c r="Z263" s="286">
        <v>0</v>
      </c>
      <c r="AA263" s="204">
        <v>0</v>
      </c>
      <c r="AB263" s="204">
        <v>0</v>
      </c>
      <c r="AC263" s="155">
        <v>0</v>
      </c>
      <c r="AD263" s="287">
        <v>0</v>
      </c>
      <c r="AE263" s="340">
        <f>_xlfn.XLOOKUP(A263,'2026-NAT-01'!B:B,'2026-NAT-01'!F:F,0,0)+_xlfn.XLOOKUP(A263,'2026-NAT-01'!B:B,'2026-NAT-01'!G:G,0,0)</f>
        <v>0</v>
      </c>
      <c r="AF263" s="341">
        <f>_xlfn.XLOOKUP(A263,'2026-NAT-01'!B:B,'2026-NAT-01'!H:H,0,0)</f>
        <v>0</v>
      </c>
      <c r="AG263" s="340">
        <f>_xlfn.XLOOKUP(A263,'2026-NAT-02'!B:B,'2026-NAT-02'!F:F,0,0)+_xlfn.XLOOKUP(A263,'2026-NAT-02'!B:B,'2026-NAT-02'!G:G,0,0)</f>
        <v>0</v>
      </c>
      <c r="AH263" s="341">
        <f>_xlfn.XLOOKUP(A263,'2026-NAT-02'!B:B,'2026-NAT-02'!H:H,0,0)</f>
        <v>0</v>
      </c>
      <c r="AI263" s="457">
        <f t="shared" si="49"/>
        <v>0</v>
      </c>
      <c r="AJ263" s="458">
        <f t="shared" si="50"/>
        <v>0</v>
      </c>
    </row>
    <row r="264" spans="1:36" ht="15.6" hidden="1" x14ac:dyDescent="0.25">
      <c r="A264" s="297" t="str">
        <f>MASTERLIST!A265</f>
        <v>N0261</v>
      </c>
      <c r="B264" s="310" t="str">
        <f>MASTERLIST!B265</f>
        <v>xOrca Angling Club</v>
      </c>
      <c r="C264" s="310" t="str">
        <f>MASTERLIST!C265</f>
        <v>Hennies</v>
      </c>
      <c r="D264" s="310" t="str">
        <f>MASTERLIST!D265</f>
        <v>Van Der Westhuizen</v>
      </c>
      <c r="E264" s="311" t="str">
        <f>MASTERLIST!E265</f>
        <v>Men Veteran</v>
      </c>
      <c r="F264" s="361" t="str">
        <f>MASTERLIST!L265</f>
        <v>Nam</v>
      </c>
      <c r="G264" s="195"/>
      <c r="H264" s="200"/>
      <c r="I264" s="193"/>
      <c r="J264" s="202"/>
      <c r="K264" s="152">
        <f t="shared" ref="K264:K327" si="51">S264+W264+AA264</f>
        <v>0</v>
      </c>
      <c r="L264" s="153">
        <f t="shared" ref="L264:L327" si="52">T264+X264+AB264</f>
        <v>0</v>
      </c>
      <c r="M264" s="153">
        <f t="shared" ref="M264:M327" si="53">K264+L264</f>
        <v>0</v>
      </c>
      <c r="N264" s="279">
        <f t="shared" ref="N264:N327" si="54">U264+Y264+AC264</f>
        <v>0</v>
      </c>
      <c r="O264" s="280">
        <f t="shared" ref="O264:O327" si="55">(U264*0.5)+(Y264*0.3)+(AC264*0.2)</f>
        <v>0</v>
      </c>
      <c r="P264" s="154" t="e">
        <f t="shared" ref="P264:P327" si="56">N264/M264</f>
        <v>#DIV/0!</v>
      </c>
      <c r="Q264" s="153">
        <f t="shared" ref="Q264:Q327" si="57">V264+Z264+AD264</f>
        <v>40</v>
      </c>
      <c r="R264" s="281">
        <f t="shared" ref="R264:R327" si="58">(V264*0.5)+(Z264*0.3)+(AD264*0.2)</f>
        <v>14</v>
      </c>
      <c r="S264" s="282">
        <v>0</v>
      </c>
      <c r="T264" s="283">
        <v>0</v>
      </c>
      <c r="U264" s="156">
        <v>0</v>
      </c>
      <c r="V264" s="284">
        <v>20</v>
      </c>
      <c r="W264" s="285">
        <v>0</v>
      </c>
      <c r="X264" s="205">
        <v>0</v>
      </c>
      <c r="Y264" s="157">
        <v>0</v>
      </c>
      <c r="Z264" s="286">
        <v>0</v>
      </c>
      <c r="AA264" s="204">
        <v>0</v>
      </c>
      <c r="AB264" s="204">
        <v>0</v>
      </c>
      <c r="AC264" s="155">
        <v>0</v>
      </c>
      <c r="AD264" s="287">
        <v>20</v>
      </c>
      <c r="AE264" s="340">
        <f>_xlfn.XLOOKUP(A264,'2026-NAT-01'!B:B,'2026-NAT-01'!F:F,0,0)+_xlfn.XLOOKUP(A264,'2026-NAT-01'!B:B,'2026-NAT-01'!G:G,0,0)</f>
        <v>0</v>
      </c>
      <c r="AF264" s="341">
        <f>_xlfn.XLOOKUP(A264,'2026-NAT-01'!B:B,'2026-NAT-01'!H:H,0,0)</f>
        <v>0</v>
      </c>
      <c r="AG264" s="340">
        <f>_xlfn.XLOOKUP(A264,'2026-NAT-02'!B:B,'2026-NAT-02'!F:F,0,0)+_xlfn.XLOOKUP(A264,'2026-NAT-02'!B:B,'2026-NAT-02'!G:G,0,0)</f>
        <v>0</v>
      </c>
      <c r="AH264" s="341">
        <f>_xlfn.XLOOKUP(A264,'2026-NAT-02'!B:B,'2026-NAT-02'!H:H,0,0)</f>
        <v>0</v>
      </c>
      <c r="AI264" s="457">
        <f t="shared" si="49"/>
        <v>0</v>
      </c>
      <c r="AJ264" s="458">
        <f t="shared" si="50"/>
        <v>0</v>
      </c>
    </row>
    <row r="265" spans="1:36" ht="15.45" customHeight="1" x14ac:dyDescent="0.25">
      <c r="A265" s="344" t="str">
        <f>MASTERLIST!A154</f>
        <v>N0150</v>
      </c>
      <c r="B265" s="68" t="str">
        <f>MASTERLIST!B154</f>
        <v>Orca Angling Club</v>
      </c>
      <c r="C265" s="68" t="str">
        <f>MASTERLIST!C154</f>
        <v>Lindie</v>
      </c>
      <c r="D265" s="68" t="str">
        <f>MASTERLIST!D154</f>
        <v>Krauze</v>
      </c>
      <c r="E265" s="345" t="str">
        <f>MASTERLIST!E154</f>
        <v>Ladies Master</v>
      </c>
      <c r="F265" s="362" t="str">
        <f>MASTERLIST!L154</f>
        <v>Nam</v>
      </c>
      <c r="G265" s="195" t="s">
        <v>2176</v>
      </c>
      <c r="H265" s="200" t="s">
        <v>2176</v>
      </c>
      <c r="I265" s="193"/>
      <c r="J265" s="202"/>
      <c r="K265" s="152">
        <f t="shared" si="51"/>
        <v>3</v>
      </c>
      <c r="L265" s="153">
        <f t="shared" si="52"/>
        <v>6</v>
      </c>
      <c r="M265" s="153">
        <f t="shared" si="53"/>
        <v>9</v>
      </c>
      <c r="N265" s="154">
        <f t="shared" si="54"/>
        <v>82</v>
      </c>
      <c r="O265" s="429">
        <f t="shared" si="55"/>
        <v>22.1</v>
      </c>
      <c r="P265" s="154">
        <f t="shared" si="56"/>
        <v>9.1111111111111107</v>
      </c>
      <c r="Q265" s="153">
        <f t="shared" si="57"/>
        <v>1785</v>
      </c>
      <c r="R265" s="281">
        <f t="shared" si="58"/>
        <v>525.59999999999991</v>
      </c>
      <c r="S265" s="282">
        <v>1</v>
      </c>
      <c r="T265" s="283">
        <v>1</v>
      </c>
      <c r="U265" s="156">
        <v>3.8</v>
      </c>
      <c r="V265" s="284">
        <v>365</v>
      </c>
      <c r="W265" s="285">
        <v>0</v>
      </c>
      <c r="X265" s="205">
        <v>3</v>
      </c>
      <c r="Y265" s="157">
        <v>45.6</v>
      </c>
      <c r="Z265" s="286">
        <v>591</v>
      </c>
      <c r="AA265" s="204">
        <v>2</v>
      </c>
      <c r="AB265" s="204">
        <v>2</v>
      </c>
      <c r="AC265" s="155">
        <v>32.6</v>
      </c>
      <c r="AD265" s="287">
        <v>829</v>
      </c>
      <c r="AE265" s="340">
        <f>_xlfn.XLOOKUP(A265,'2026-NAT-01'!B:B,'2026-NAT-01'!F:F,0,0)+_xlfn.XLOOKUP(A265,'2026-NAT-01'!B:B,'2026-NAT-01'!G:G,0,0)</f>
        <v>3</v>
      </c>
      <c r="AF265" s="341">
        <f>_xlfn.XLOOKUP(A265,'2026-NAT-01'!B:B,'2026-NAT-01'!H:H,0,0)</f>
        <v>40</v>
      </c>
      <c r="AG265" s="340">
        <f>_xlfn.XLOOKUP(A265,'2026-NAT-02'!B:B,'2026-NAT-02'!F:F,0,0)+_xlfn.XLOOKUP(A265,'2026-NAT-02'!B:B,'2026-NAT-02'!G:G,0,0)</f>
        <v>1</v>
      </c>
      <c r="AH265" s="341">
        <f>_xlfn.XLOOKUP(A265,'2026-NAT-02'!B:B,'2026-NAT-02'!H:H,0,0)</f>
        <v>2.7</v>
      </c>
      <c r="AI265" s="340">
        <f t="shared" si="49"/>
        <v>13</v>
      </c>
      <c r="AJ265" s="341">
        <f t="shared" si="50"/>
        <v>64.8</v>
      </c>
    </row>
    <row r="266" spans="1:36" ht="15.6" hidden="1" x14ac:dyDescent="0.25">
      <c r="A266" s="297" t="str">
        <f>MASTERLIST!A267</f>
        <v>N0263</v>
      </c>
      <c r="B266" s="310" t="str">
        <f>MASTERLIST!B267</f>
        <v>Orca Angling Club</v>
      </c>
      <c r="C266" s="310" t="str">
        <f>MASTERLIST!C267</f>
        <v>Morne</v>
      </c>
      <c r="D266" s="310" t="str">
        <f>MASTERLIST!D267</f>
        <v>Human</v>
      </c>
      <c r="E266" s="311" t="str">
        <f>MASTERLIST!E267</f>
        <v>Men Veteran</v>
      </c>
      <c r="F266" s="361" t="str">
        <f>MASTERLIST!L267</f>
        <v>Nam</v>
      </c>
      <c r="G266" s="195"/>
      <c r="H266" s="200"/>
      <c r="I266" s="193"/>
      <c r="J266" s="202"/>
      <c r="K266" s="152">
        <f t="shared" si="51"/>
        <v>0</v>
      </c>
      <c r="L266" s="153">
        <f t="shared" si="52"/>
        <v>2</v>
      </c>
      <c r="M266" s="153">
        <f t="shared" si="53"/>
        <v>2</v>
      </c>
      <c r="N266" s="279">
        <f t="shared" si="54"/>
        <v>24.200000000000003</v>
      </c>
      <c r="O266" s="280">
        <f t="shared" si="55"/>
        <v>4.8400000000000007</v>
      </c>
      <c r="P266" s="154">
        <f t="shared" si="56"/>
        <v>12.100000000000001</v>
      </c>
      <c r="Q266" s="153">
        <f t="shared" si="57"/>
        <v>540</v>
      </c>
      <c r="R266" s="281">
        <f t="shared" si="58"/>
        <v>108</v>
      </c>
      <c r="S266" s="282">
        <v>0</v>
      </c>
      <c r="T266" s="283">
        <v>0</v>
      </c>
      <c r="U266" s="156">
        <v>0</v>
      </c>
      <c r="V266" s="284">
        <v>0</v>
      </c>
      <c r="W266" s="285">
        <v>0</v>
      </c>
      <c r="X266" s="205">
        <v>0</v>
      </c>
      <c r="Y266" s="157">
        <v>0</v>
      </c>
      <c r="Z266" s="286">
        <v>0</v>
      </c>
      <c r="AA266" s="204">
        <v>0</v>
      </c>
      <c r="AB266" s="204">
        <v>2</v>
      </c>
      <c r="AC266" s="155">
        <v>24.200000000000003</v>
      </c>
      <c r="AD266" s="287">
        <v>540</v>
      </c>
      <c r="AE266" s="340">
        <f>_xlfn.XLOOKUP(A266,'2026-NAT-01'!B:B,'2026-NAT-01'!F:F,0,0)+_xlfn.XLOOKUP(A266,'2026-NAT-01'!B:B,'2026-NAT-01'!G:G,0,0)</f>
        <v>0</v>
      </c>
      <c r="AF266" s="341">
        <f>_xlfn.XLOOKUP(A266,'2026-NAT-01'!B:B,'2026-NAT-01'!H:H,0,0)</f>
        <v>0</v>
      </c>
      <c r="AG266" s="340">
        <f>_xlfn.XLOOKUP(A266,'2026-NAT-02'!B:B,'2026-NAT-02'!F:F,0,0)+_xlfn.XLOOKUP(A266,'2026-NAT-02'!B:B,'2026-NAT-02'!G:G,0,0)</f>
        <v>0</v>
      </c>
      <c r="AH266" s="341">
        <f>_xlfn.XLOOKUP(A266,'2026-NAT-02'!B:B,'2026-NAT-02'!H:H,0,0)</f>
        <v>0</v>
      </c>
      <c r="AI266" s="457">
        <f t="shared" si="49"/>
        <v>2</v>
      </c>
      <c r="AJ266" s="458">
        <f t="shared" si="50"/>
        <v>4.8400000000000007</v>
      </c>
    </row>
    <row r="267" spans="1:36" ht="15.6" hidden="1" x14ac:dyDescent="0.25">
      <c r="A267" s="297" t="str">
        <f>MASTERLIST!A268</f>
        <v>N0264</v>
      </c>
      <c r="B267" s="310" t="str">
        <f>MASTERLIST!B268</f>
        <v>xPenguin</v>
      </c>
      <c r="C267" s="310" t="str">
        <f>MASTERLIST!C268</f>
        <v>Heinz</v>
      </c>
      <c r="D267" s="310" t="str">
        <f>MASTERLIST!D268</f>
        <v>Bresele</v>
      </c>
      <c r="E267" s="311" t="str">
        <f>MASTERLIST!E268</f>
        <v>Men Grand Masters</v>
      </c>
      <c r="F267" s="361">
        <f>MASTERLIST!L268</f>
        <v>0</v>
      </c>
      <c r="G267" s="195"/>
      <c r="H267" s="200"/>
      <c r="I267" s="193"/>
      <c r="J267" s="202"/>
      <c r="K267" s="152">
        <f t="shared" si="51"/>
        <v>0</v>
      </c>
      <c r="L267" s="153">
        <f t="shared" si="52"/>
        <v>0</v>
      </c>
      <c r="M267" s="153">
        <f t="shared" si="53"/>
        <v>0</v>
      </c>
      <c r="N267" s="279">
        <f t="shared" si="54"/>
        <v>0</v>
      </c>
      <c r="O267" s="280">
        <f t="shared" si="55"/>
        <v>0</v>
      </c>
      <c r="P267" s="154" t="e">
        <f t="shared" si="56"/>
        <v>#DIV/0!</v>
      </c>
      <c r="Q267" s="153">
        <f t="shared" si="57"/>
        <v>0</v>
      </c>
      <c r="R267" s="281">
        <f t="shared" si="58"/>
        <v>0</v>
      </c>
      <c r="S267" s="282">
        <v>0</v>
      </c>
      <c r="T267" s="283">
        <v>0</v>
      </c>
      <c r="U267" s="156">
        <v>0</v>
      </c>
      <c r="V267" s="284">
        <v>0</v>
      </c>
      <c r="W267" s="285">
        <v>0</v>
      </c>
      <c r="X267" s="205">
        <v>0</v>
      </c>
      <c r="Y267" s="157">
        <v>0</v>
      </c>
      <c r="Z267" s="286">
        <v>0</v>
      </c>
      <c r="AA267" s="204">
        <v>0</v>
      </c>
      <c r="AB267" s="204">
        <v>0</v>
      </c>
      <c r="AC267" s="155">
        <v>0</v>
      </c>
      <c r="AD267" s="287">
        <v>0</v>
      </c>
      <c r="AE267" s="340">
        <f>_xlfn.XLOOKUP(A267,'2026-NAT-01'!B:B,'2026-NAT-01'!F:F,0,0)+_xlfn.XLOOKUP(A267,'2026-NAT-01'!B:B,'2026-NAT-01'!G:G,0,0)</f>
        <v>0</v>
      </c>
      <c r="AF267" s="341">
        <f>_xlfn.XLOOKUP(A267,'2026-NAT-01'!B:B,'2026-NAT-01'!H:H,0,0)</f>
        <v>0</v>
      </c>
      <c r="AG267" s="340">
        <f>_xlfn.XLOOKUP(A267,'2026-NAT-02'!B:B,'2026-NAT-02'!F:F,0,0)+_xlfn.XLOOKUP(A267,'2026-NAT-02'!B:B,'2026-NAT-02'!G:G,0,0)</f>
        <v>0</v>
      </c>
      <c r="AH267" s="341">
        <f>_xlfn.XLOOKUP(A267,'2026-NAT-02'!B:B,'2026-NAT-02'!H:H,0,0)</f>
        <v>0</v>
      </c>
      <c r="AI267" s="457">
        <f t="shared" si="49"/>
        <v>0</v>
      </c>
      <c r="AJ267" s="458">
        <f t="shared" si="50"/>
        <v>0</v>
      </c>
    </row>
    <row r="268" spans="1:36" ht="15.6" hidden="1" x14ac:dyDescent="0.25">
      <c r="A268" s="297" t="str">
        <f>MASTERLIST!A269</f>
        <v>N0265</v>
      </c>
      <c r="B268" s="310" t="str">
        <f>MASTERLIST!B269</f>
        <v>XHenties Bay</v>
      </c>
      <c r="C268" s="310" t="str">
        <f>MASTERLIST!C269</f>
        <v>Abeigh</v>
      </c>
      <c r="D268" s="310" t="str">
        <f>MASTERLIST!D269</f>
        <v>Anderson</v>
      </c>
      <c r="E268" s="311" t="str">
        <f>MASTERLIST!E269</f>
        <v>Ladies Senior</v>
      </c>
      <c r="F268" s="361">
        <f>MASTERLIST!L269</f>
        <v>0</v>
      </c>
      <c r="G268" s="195"/>
      <c r="H268" s="200"/>
      <c r="I268" s="193"/>
      <c r="J268" s="202"/>
      <c r="K268" s="152">
        <f t="shared" si="51"/>
        <v>0</v>
      </c>
      <c r="L268" s="153">
        <f t="shared" si="52"/>
        <v>0</v>
      </c>
      <c r="M268" s="153">
        <f t="shared" si="53"/>
        <v>0</v>
      </c>
      <c r="N268" s="279">
        <f t="shared" si="54"/>
        <v>0</v>
      </c>
      <c r="O268" s="280">
        <f t="shared" si="55"/>
        <v>0</v>
      </c>
      <c r="P268" s="154" t="e">
        <f t="shared" si="56"/>
        <v>#DIV/0!</v>
      </c>
      <c r="Q268" s="153">
        <f t="shared" si="57"/>
        <v>0</v>
      </c>
      <c r="R268" s="281">
        <f t="shared" si="58"/>
        <v>0</v>
      </c>
      <c r="S268" s="282">
        <v>0</v>
      </c>
      <c r="T268" s="283">
        <v>0</v>
      </c>
      <c r="U268" s="156">
        <v>0</v>
      </c>
      <c r="V268" s="284">
        <v>0</v>
      </c>
      <c r="W268" s="285">
        <v>0</v>
      </c>
      <c r="X268" s="205">
        <v>0</v>
      </c>
      <c r="Y268" s="157">
        <v>0</v>
      </c>
      <c r="Z268" s="286">
        <v>0</v>
      </c>
      <c r="AA268" s="204">
        <v>0</v>
      </c>
      <c r="AB268" s="204">
        <v>0</v>
      </c>
      <c r="AC268" s="155">
        <v>0</v>
      </c>
      <c r="AD268" s="287">
        <v>0</v>
      </c>
      <c r="AE268" s="340">
        <f>_xlfn.XLOOKUP(A268,'2026-NAT-01'!B:B,'2026-NAT-01'!F:F,0,0)+_xlfn.XLOOKUP(A268,'2026-NAT-01'!B:B,'2026-NAT-01'!G:G,0,0)</f>
        <v>0</v>
      </c>
      <c r="AF268" s="341">
        <f>_xlfn.XLOOKUP(A268,'2026-NAT-01'!B:B,'2026-NAT-01'!H:H,0,0)</f>
        <v>0</v>
      </c>
      <c r="AG268" s="340">
        <f>_xlfn.XLOOKUP(A268,'2026-NAT-02'!B:B,'2026-NAT-02'!F:F,0,0)+_xlfn.XLOOKUP(A268,'2026-NAT-02'!B:B,'2026-NAT-02'!G:G,0,0)</f>
        <v>0</v>
      </c>
      <c r="AH268" s="341">
        <f>_xlfn.XLOOKUP(A268,'2026-NAT-02'!B:B,'2026-NAT-02'!H:H,0,0)</f>
        <v>0</v>
      </c>
      <c r="AI268" s="457">
        <f t="shared" si="49"/>
        <v>0</v>
      </c>
      <c r="AJ268" s="458">
        <f t="shared" si="50"/>
        <v>0</v>
      </c>
    </row>
    <row r="269" spans="1:36" ht="15.6" hidden="1" x14ac:dyDescent="0.25">
      <c r="A269" s="297" t="str">
        <f>MASTERLIST!A270</f>
        <v>N0266</v>
      </c>
      <c r="B269" s="310" t="str">
        <f>MASTERLIST!B270</f>
        <v>xSteenbras</v>
      </c>
      <c r="C269" s="310" t="str">
        <f>MASTERLIST!C270</f>
        <v>Frans</v>
      </c>
      <c r="D269" s="310" t="str">
        <f>MASTERLIST!D270</f>
        <v>Smit</v>
      </c>
      <c r="E269" s="311" t="str">
        <f>MASTERLIST!E270</f>
        <v>Men Veteran</v>
      </c>
      <c r="F269" s="361" t="str">
        <f>MASTERLIST!L270</f>
        <v>Nam</v>
      </c>
      <c r="G269" s="195"/>
      <c r="H269" s="200"/>
      <c r="I269" s="193"/>
      <c r="J269" s="202"/>
      <c r="K269" s="152">
        <f t="shared" si="51"/>
        <v>0</v>
      </c>
      <c r="L269" s="153">
        <f t="shared" si="52"/>
        <v>0</v>
      </c>
      <c r="M269" s="153">
        <f t="shared" si="53"/>
        <v>0</v>
      </c>
      <c r="N269" s="279">
        <f t="shared" si="54"/>
        <v>0</v>
      </c>
      <c r="O269" s="280">
        <f t="shared" si="55"/>
        <v>0</v>
      </c>
      <c r="P269" s="154" t="e">
        <f t="shared" si="56"/>
        <v>#DIV/0!</v>
      </c>
      <c r="Q269" s="153">
        <f t="shared" si="57"/>
        <v>0</v>
      </c>
      <c r="R269" s="281">
        <f t="shared" si="58"/>
        <v>0</v>
      </c>
      <c r="S269" s="282">
        <v>0</v>
      </c>
      <c r="T269" s="283">
        <v>0</v>
      </c>
      <c r="U269" s="156">
        <v>0</v>
      </c>
      <c r="V269" s="284">
        <v>0</v>
      </c>
      <c r="W269" s="285">
        <v>0</v>
      </c>
      <c r="X269" s="205">
        <v>0</v>
      </c>
      <c r="Y269" s="157">
        <v>0</v>
      </c>
      <c r="Z269" s="286">
        <v>0</v>
      </c>
      <c r="AA269" s="204">
        <v>0</v>
      </c>
      <c r="AB269" s="204">
        <v>0</v>
      </c>
      <c r="AC269" s="155">
        <v>0</v>
      </c>
      <c r="AD269" s="287">
        <v>0</v>
      </c>
      <c r="AE269" s="340">
        <f>_xlfn.XLOOKUP(A269,'2026-NAT-01'!B:B,'2026-NAT-01'!F:F,0,0)+_xlfn.XLOOKUP(A269,'2026-NAT-01'!B:B,'2026-NAT-01'!G:G,0,0)</f>
        <v>0</v>
      </c>
      <c r="AF269" s="341">
        <f>_xlfn.XLOOKUP(A269,'2026-NAT-01'!B:B,'2026-NAT-01'!H:H,0,0)</f>
        <v>0</v>
      </c>
      <c r="AG269" s="340">
        <f>_xlfn.XLOOKUP(A269,'2026-NAT-02'!B:B,'2026-NAT-02'!F:F,0,0)+_xlfn.XLOOKUP(A269,'2026-NAT-02'!B:B,'2026-NAT-02'!G:G,0,0)</f>
        <v>0</v>
      </c>
      <c r="AH269" s="341">
        <f>_xlfn.XLOOKUP(A269,'2026-NAT-02'!B:B,'2026-NAT-02'!H:H,0,0)</f>
        <v>0</v>
      </c>
      <c r="AI269" s="457">
        <f t="shared" si="49"/>
        <v>0</v>
      </c>
      <c r="AJ269" s="458">
        <f t="shared" si="50"/>
        <v>0</v>
      </c>
    </row>
    <row r="270" spans="1:36" ht="15.6" hidden="1" x14ac:dyDescent="0.25">
      <c r="A270" s="297" t="str">
        <f>MASTERLIST!A271</f>
        <v>N0267</v>
      </c>
      <c r="B270" s="310" t="str">
        <f>MASTERLIST!B271</f>
        <v>Seagull Angling Club</v>
      </c>
      <c r="C270" s="310" t="str">
        <f>MASTERLIST!C271</f>
        <v>Johannes</v>
      </c>
      <c r="D270" s="310" t="str">
        <f>MASTERLIST!D271</f>
        <v>Du Toit</v>
      </c>
      <c r="E270" s="311" t="str">
        <f>MASTERLIST!E271</f>
        <v>Men Veteran</v>
      </c>
      <c r="F270" s="361" t="str">
        <f>MASTERLIST!L271</f>
        <v>Nam</v>
      </c>
      <c r="G270" s="195"/>
      <c r="H270" s="200"/>
      <c r="I270" s="193"/>
      <c r="J270" s="202"/>
      <c r="K270" s="152">
        <f t="shared" si="51"/>
        <v>0</v>
      </c>
      <c r="L270" s="153">
        <f t="shared" si="52"/>
        <v>2</v>
      </c>
      <c r="M270" s="153">
        <f t="shared" si="53"/>
        <v>2</v>
      </c>
      <c r="N270" s="279">
        <f t="shared" si="54"/>
        <v>16.700000000000003</v>
      </c>
      <c r="O270" s="280">
        <f t="shared" si="55"/>
        <v>6.67</v>
      </c>
      <c r="P270" s="154">
        <f t="shared" si="56"/>
        <v>8.3500000000000014</v>
      </c>
      <c r="Q270" s="153">
        <f t="shared" si="57"/>
        <v>542</v>
      </c>
      <c r="R270" s="281">
        <f t="shared" si="58"/>
        <v>216.39999999999998</v>
      </c>
      <c r="S270" s="282">
        <v>0</v>
      </c>
      <c r="T270" s="283">
        <v>1</v>
      </c>
      <c r="U270" s="156">
        <v>8.3000000000000007</v>
      </c>
      <c r="V270" s="284">
        <v>269</v>
      </c>
      <c r="W270" s="285">
        <v>0</v>
      </c>
      <c r="X270" s="205">
        <v>1</v>
      </c>
      <c r="Y270" s="157">
        <v>8.4</v>
      </c>
      <c r="Z270" s="286">
        <v>273</v>
      </c>
      <c r="AA270" s="204">
        <v>0</v>
      </c>
      <c r="AB270" s="204">
        <v>0</v>
      </c>
      <c r="AC270" s="155">
        <v>0</v>
      </c>
      <c r="AD270" s="287">
        <v>0</v>
      </c>
      <c r="AE270" s="340">
        <f>_xlfn.XLOOKUP(A270,'2026-NAT-01'!B:B,'2026-NAT-01'!F:F,0,0)+_xlfn.XLOOKUP(A270,'2026-NAT-01'!B:B,'2026-NAT-01'!G:G,0,0)</f>
        <v>0</v>
      </c>
      <c r="AF270" s="341">
        <f>_xlfn.XLOOKUP(A270,'2026-NAT-01'!B:B,'2026-NAT-01'!H:H,0,0)</f>
        <v>0</v>
      </c>
      <c r="AG270" s="340">
        <f>_xlfn.XLOOKUP(A270,'2026-NAT-02'!B:B,'2026-NAT-02'!F:F,0,0)+_xlfn.XLOOKUP(A270,'2026-NAT-02'!B:B,'2026-NAT-02'!G:G,0,0)</f>
        <v>0</v>
      </c>
      <c r="AH270" s="341">
        <f>_xlfn.XLOOKUP(A270,'2026-NAT-02'!B:B,'2026-NAT-02'!H:H,0,0)</f>
        <v>0</v>
      </c>
      <c r="AI270" s="457">
        <f t="shared" si="49"/>
        <v>2</v>
      </c>
      <c r="AJ270" s="458">
        <f t="shared" si="50"/>
        <v>6.67</v>
      </c>
    </row>
    <row r="271" spans="1:36" ht="15.6" hidden="1" x14ac:dyDescent="0.25">
      <c r="A271" s="297" t="str">
        <f>MASTERLIST!A272</f>
        <v>N0268</v>
      </c>
      <c r="B271" s="310" t="str">
        <f>MASTERLIST!B272</f>
        <v>Seagull Angling Club</v>
      </c>
      <c r="C271" s="310" t="str">
        <f>MASTERLIST!C272</f>
        <v>Andre</v>
      </c>
      <c r="D271" s="310" t="str">
        <f>MASTERLIST!D272</f>
        <v>Nel</v>
      </c>
      <c r="E271" s="311" t="str">
        <f>MASTERLIST!E272</f>
        <v>Men Veteran</v>
      </c>
      <c r="F271" s="361" t="str">
        <f>MASTERLIST!L272</f>
        <v>Nam</v>
      </c>
      <c r="G271" s="195"/>
      <c r="H271" s="200"/>
      <c r="I271" s="193"/>
      <c r="J271" s="202"/>
      <c r="K271" s="152">
        <f t="shared" si="51"/>
        <v>8</v>
      </c>
      <c r="L271" s="153">
        <f t="shared" si="52"/>
        <v>2</v>
      </c>
      <c r="M271" s="153">
        <f t="shared" si="53"/>
        <v>10</v>
      </c>
      <c r="N271" s="279">
        <f t="shared" si="54"/>
        <v>14.5</v>
      </c>
      <c r="O271" s="280">
        <f t="shared" si="55"/>
        <v>4.8</v>
      </c>
      <c r="P271" s="154">
        <f t="shared" si="56"/>
        <v>1.45</v>
      </c>
      <c r="Q271" s="153">
        <f t="shared" si="57"/>
        <v>1273</v>
      </c>
      <c r="R271" s="281">
        <f t="shared" si="58"/>
        <v>371.5</v>
      </c>
      <c r="S271" s="282">
        <v>0</v>
      </c>
      <c r="T271" s="283">
        <v>1</v>
      </c>
      <c r="U271" s="156">
        <v>3.9</v>
      </c>
      <c r="V271" s="284">
        <v>205</v>
      </c>
      <c r="W271" s="285">
        <v>4</v>
      </c>
      <c r="X271" s="205">
        <v>1</v>
      </c>
      <c r="Y271" s="157">
        <v>7.3</v>
      </c>
      <c r="Z271" s="286">
        <v>554</v>
      </c>
      <c r="AA271" s="204">
        <v>4</v>
      </c>
      <c r="AB271" s="204">
        <v>0</v>
      </c>
      <c r="AC271" s="155">
        <v>3.3</v>
      </c>
      <c r="AD271" s="287">
        <v>514</v>
      </c>
      <c r="AE271" s="340">
        <f>_xlfn.XLOOKUP(A271,'2026-NAT-01'!B:B,'2026-NAT-01'!F:F,0,0)+_xlfn.XLOOKUP(A271,'2026-NAT-01'!B:B,'2026-NAT-01'!G:G,0,0)</f>
        <v>0</v>
      </c>
      <c r="AF271" s="341">
        <f>_xlfn.XLOOKUP(A271,'2026-NAT-01'!B:B,'2026-NAT-01'!H:H,0,0)</f>
        <v>0</v>
      </c>
      <c r="AG271" s="340">
        <f>_xlfn.XLOOKUP(A271,'2026-NAT-02'!B:B,'2026-NAT-02'!F:F,0,0)+_xlfn.XLOOKUP(A271,'2026-NAT-02'!B:B,'2026-NAT-02'!G:G,0,0)</f>
        <v>0</v>
      </c>
      <c r="AH271" s="341">
        <f>_xlfn.XLOOKUP(A271,'2026-NAT-02'!B:B,'2026-NAT-02'!H:H,0,0)</f>
        <v>0</v>
      </c>
      <c r="AI271" s="457">
        <f t="shared" si="49"/>
        <v>10</v>
      </c>
      <c r="AJ271" s="458">
        <f t="shared" si="50"/>
        <v>4.8</v>
      </c>
    </row>
    <row r="272" spans="1:36" ht="15.6" hidden="1" x14ac:dyDescent="0.25">
      <c r="A272" s="297" t="str">
        <f>MASTERLIST!A273</f>
        <v>N0269</v>
      </c>
      <c r="B272" s="310" t="str">
        <f>MASTERLIST!B273</f>
        <v>Atlantic Angling Club</v>
      </c>
      <c r="C272" s="310" t="str">
        <f>MASTERLIST!C273</f>
        <v>Heinz</v>
      </c>
      <c r="D272" s="310" t="str">
        <f>MASTERLIST!D273</f>
        <v>Bresele</v>
      </c>
      <c r="E272" s="311" t="str">
        <f>MASTERLIST!E273</f>
        <v>Men Grand Masters</v>
      </c>
      <c r="F272" s="361" t="str">
        <f>MASTERLIST!L273</f>
        <v>Nam</v>
      </c>
      <c r="G272" s="195"/>
      <c r="H272" s="200"/>
      <c r="I272" s="193"/>
      <c r="J272" s="202"/>
      <c r="K272" s="152">
        <f t="shared" si="51"/>
        <v>2</v>
      </c>
      <c r="L272" s="153">
        <f t="shared" si="52"/>
        <v>0</v>
      </c>
      <c r="M272" s="153">
        <f t="shared" si="53"/>
        <v>2</v>
      </c>
      <c r="N272" s="279">
        <f t="shared" si="54"/>
        <v>1.2</v>
      </c>
      <c r="O272" s="280">
        <f t="shared" si="55"/>
        <v>0.36</v>
      </c>
      <c r="P272" s="154">
        <f t="shared" si="56"/>
        <v>0.6</v>
      </c>
      <c r="Q272" s="153">
        <f t="shared" si="57"/>
        <v>233</v>
      </c>
      <c r="R272" s="281">
        <f t="shared" si="58"/>
        <v>63.9</v>
      </c>
      <c r="S272" s="282">
        <v>0</v>
      </c>
      <c r="T272" s="283">
        <v>0</v>
      </c>
      <c r="U272" s="156">
        <v>0</v>
      </c>
      <c r="V272" s="284">
        <v>0</v>
      </c>
      <c r="W272" s="285">
        <v>2</v>
      </c>
      <c r="X272" s="205">
        <v>0</v>
      </c>
      <c r="Y272" s="157">
        <v>1.2</v>
      </c>
      <c r="Z272" s="286">
        <v>173</v>
      </c>
      <c r="AA272" s="204">
        <v>0</v>
      </c>
      <c r="AB272" s="204">
        <v>0</v>
      </c>
      <c r="AC272" s="155">
        <v>0</v>
      </c>
      <c r="AD272" s="287">
        <v>60</v>
      </c>
      <c r="AE272" s="340">
        <f>_xlfn.XLOOKUP(A272,'2026-NAT-01'!B:B,'2026-NAT-01'!F:F,0,0)+_xlfn.XLOOKUP(A272,'2026-NAT-01'!B:B,'2026-NAT-01'!G:G,0,0)</f>
        <v>0</v>
      </c>
      <c r="AF272" s="341">
        <f>_xlfn.XLOOKUP(A272,'2026-NAT-01'!B:B,'2026-NAT-01'!H:H,0,0)</f>
        <v>0</v>
      </c>
      <c r="AG272" s="340">
        <f>_xlfn.XLOOKUP(A272,'2026-NAT-02'!B:B,'2026-NAT-02'!F:F,0,0)+_xlfn.XLOOKUP(A272,'2026-NAT-02'!B:B,'2026-NAT-02'!G:G,0,0)</f>
        <v>0</v>
      </c>
      <c r="AH272" s="341">
        <f>_xlfn.XLOOKUP(A272,'2026-NAT-02'!B:B,'2026-NAT-02'!H:H,0,0)</f>
        <v>0</v>
      </c>
      <c r="AI272" s="457">
        <f t="shared" si="49"/>
        <v>2</v>
      </c>
      <c r="AJ272" s="458">
        <f t="shared" si="50"/>
        <v>0.36</v>
      </c>
    </row>
    <row r="273" spans="1:36" ht="15.6" x14ac:dyDescent="0.25">
      <c r="A273" s="344" t="str">
        <f>MASTERLIST!A97</f>
        <v>N0093</v>
      </c>
      <c r="B273" s="68" t="str">
        <f>MASTERLIST!B97</f>
        <v>Steenbras</v>
      </c>
      <c r="C273" s="68" t="str">
        <f>MASTERLIST!C97</f>
        <v>Burger</v>
      </c>
      <c r="D273" s="68" t="str">
        <f>MASTERLIST!D97</f>
        <v>Van Taak</v>
      </c>
      <c r="E273" s="345" t="str">
        <f>MASTERLIST!E97</f>
        <v>Men Veteran</v>
      </c>
      <c r="F273" s="362" t="str">
        <f>MASTERLIST!L97</f>
        <v>Nam</v>
      </c>
      <c r="G273" s="195" t="s">
        <v>2176</v>
      </c>
      <c r="H273" s="200" t="s">
        <v>2176</v>
      </c>
      <c r="I273" s="193" t="s">
        <v>2176</v>
      </c>
      <c r="J273" s="202" t="s">
        <v>2176</v>
      </c>
      <c r="K273" s="152">
        <f t="shared" si="51"/>
        <v>12</v>
      </c>
      <c r="L273" s="153">
        <f t="shared" si="52"/>
        <v>3</v>
      </c>
      <c r="M273" s="153">
        <f t="shared" si="53"/>
        <v>15</v>
      </c>
      <c r="N273" s="154">
        <f t="shared" si="54"/>
        <v>47.7</v>
      </c>
      <c r="O273" s="429">
        <f t="shared" si="55"/>
        <v>13.65</v>
      </c>
      <c r="P273" s="154">
        <f t="shared" si="56"/>
        <v>3.18</v>
      </c>
      <c r="Q273" s="153">
        <f t="shared" si="57"/>
        <v>1576</v>
      </c>
      <c r="R273" s="281">
        <f t="shared" si="58"/>
        <v>488.1</v>
      </c>
      <c r="S273" s="282">
        <v>8</v>
      </c>
      <c r="T273" s="283">
        <v>1</v>
      </c>
      <c r="U273" s="156">
        <v>12.4</v>
      </c>
      <c r="V273" s="284">
        <v>486</v>
      </c>
      <c r="W273" s="285">
        <v>0</v>
      </c>
      <c r="X273" s="205">
        <v>0</v>
      </c>
      <c r="Y273" s="157">
        <v>3.9000000000000004</v>
      </c>
      <c r="Z273" s="286">
        <v>271</v>
      </c>
      <c r="AA273" s="204">
        <v>4</v>
      </c>
      <c r="AB273" s="204">
        <v>2</v>
      </c>
      <c r="AC273" s="155">
        <v>31.4</v>
      </c>
      <c r="AD273" s="287">
        <v>819</v>
      </c>
      <c r="AE273" s="340">
        <f>_xlfn.XLOOKUP(A273,'2026-NAT-01'!B:B,'2026-NAT-01'!F:F,0,0)+_xlfn.XLOOKUP(A273,'2026-NAT-01'!B:B,'2026-NAT-01'!G:G,0,0)</f>
        <v>9</v>
      </c>
      <c r="AF273" s="341">
        <f>_xlfn.XLOOKUP(A273,'2026-NAT-01'!B:B,'2026-NAT-01'!H:H,0,0)</f>
        <v>31.1</v>
      </c>
      <c r="AG273" s="340">
        <f>_xlfn.XLOOKUP(A273,'2026-NAT-02'!B:B,'2026-NAT-02'!F:F,0,0)+_xlfn.XLOOKUP(A273,'2026-NAT-02'!B:B,'2026-NAT-02'!G:G,0,0)</f>
        <v>3</v>
      </c>
      <c r="AH273" s="341">
        <f>_xlfn.XLOOKUP(A273,'2026-NAT-02'!B:B,'2026-NAT-02'!H:H,0,0)</f>
        <v>19.700000000000003</v>
      </c>
      <c r="AI273" s="340">
        <f t="shared" si="49"/>
        <v>27</v>
      </c>
      <c r="AJ273" s="341">
        <f t="shared" si="50"/>
        <v>64.45</v>
      </c>
    </row>
    <row r="274" spans="1:36" ht="15.6" hidden="1" x14ac:dyDescent="0.25">
      <c r="A274" s="297" t="str">
        <f>MASTERLIST!A275</f>
        <v>N0271</v>
      </c>
      <c r="B274" s="310" t="str">
        <f>MASTERLIST!B275</f>
        <v>Okahandja</v>
      </c>
      <c r="C274" s="310" t="str">
        <f>MASTERLIST!C275</f>
        <v>Johan</v>
      </c>
      <c r="D274" s="310" t="str">
        <f>MASTERLIST!D275</f>
        <v>Faber</v>
      </c>
      <c r="E274" s="311" t="str">
        <f>MASTERLIST!E275</f>
        <v>Men Veteran</v>
      </c>
      <c r="F274" s="361" t="str">
        <f>MASTERLIST!L275</f>
        <v>Nam</v>
      </c>
      <c r="G274" s="195"/>
      <c r="H274" s="200"/>
      <c r="I274" s="193"/>
      <c r="J274" s="202"/>
      <c r="K274" s="152">
        <f t="shared" si="51"/>
        <v>1</v>
      </c>
      <c r="L274" s="153">
        <f t="shared" si="52"/>
        <v>5</v>
      </c>
      <c r="M274" s="153">
        <f t="shared" si="53"/>
        <v>6</v>
      </c>
      <c r="N274" s="279">
        <f t="shared" si="54"/>
        <v>49.1</v>
      </c>
      <c r="O274" s="280">
        <f t="shared" si="55"/>
        <v>24.189999999999998</v>
      </c>
      <c r="P274" s="154">
        <f t="shared" si="56"/>
        <v>8.1833333333333336</v>
      </c>
      <c r="Q274" s="153">
        <f t="shared" si="57"/>
        <v>1030</v>
      </c>
      <c r="R274" s="281">
        <f t="shared" si="58"/>
        <v>437.6</v>
      </c>
      <c r="S274" s="282">
        <v>1</v>
      </c>
      <c r="T274" s="283">
        <v>5</v>
      </c>
      <c r="U274" s="156">
        <v>47.9</v>
      </c>
      <c r="V274" s="284">
        <v>772</v>
      </c>
      <c r="W274" s="285">
        <v>0</v>
      </c>
      <c r="X274" s="205">
        <v>0</v>
      </c>
      <c r="Y274" s="157">
        <v>0</v>
      </c>
      <c r="Z274" s="286">
        <v>0</v>
      </c>
      <c r="AA274" s="204">
        <v>0</v>
      </c>
      <c r="AB274" s="204">
        <v>0</v>
      </c>
      <c r="AC274" s="155">
        <v>1.2</v>
      </c>
      <c r="AD274" s="287">
        <v>258</v>
      </c>
      <c r="AE274" s="340">
        <f>_xlfn.XLOOKUP(A274,'2026-NAT-01'!B:B,'2026-NAT-01'!F:F,0,0)+_xlfn.XLOOKUP(A274,'2026-NAT-01'!B:B,'2026-NAT-01'!G:G,0,0)</f>
        <v>0</v>
      </c>
      <c r="AF274" s="341">
        <f>_xlfn.XLOOKUP(A274,'2026-NAT-01'!B:B,'2026-NAT-01'!H:H,0,0)</f>
        <v>0</v>
      </c>
      <c r="AG274" s="340">
        <f>_xlfn.XLOOKUP(A274,'2026-NAT-02'!B:B,'2026-NAT-02'!F:F,0,0)+_xlfn.XLOOKUP(A274,'2026-NAT-02'!B:B,'2026-NAT-02'!G:G,0,0)</f>
        <v>0</v>
      </c>
      <c r="AH274" s="341">
        <f>_xlfn.XLOOKUP(A274,'2026-NAT-02'!B:B,'2026-NAT-02'!H:H,0,0)</f>
        <v>0</v>
      </c>
      <c r="AI274" s="457">
        <f t="shared" si="49"/>
        <v>6</v>
      </c>
      <c r="AJ274" s="458">
        <f t="shared" si="50"/>
        <v>24.189999999999998</v>
      </c>
    </row>
    <row r="275" spans="1:36" ht="15.6" hidden="1" x14ac:dyDescent="0.25">
      <c r="A275" s="297" t="str">
        <f>MASTERLIST!A276</f>
        <v>N0272</v>
      </c>
      <c r="B275" s="310" t="str">
        <f>MASTERLIST!B276</f>
        <v>xBenguella</v>
      </c>
      <c r="C275" s="310" t="str">
        <f>MASTERLIST!C276</f>
        <v>Anton</v>
      </c>
      <c r="D275" s="310" t="str">
        <f>MASTERLIST!D276</f>
        <v>Halgreen</v>
      </c>
      <c r="E275" s="311" t="str">
        <f>MASTERLIST!E276</f>
        <v>Men Master</v>
      </c>
      <c r="F275" s="361" t="str">
        <f>MASTERLIST!L276</f>
        <v>Nam</v>
      </c>
      <c r="G275" s="195"/>
      <c r="H275" s="200"/>
      <c r="I275" s="193"/>
      <c r="J275" s="202"/>
      <c r="K275" s="152">
        <f t="shared" si="51"/>
        <v>0</v>
      </c>
      <c r="L275" s="153">
        <f t="shared" si="52"/>
        <v>0</v>
      </c>
      <c r="M275" s="153">
        <f t="shared" si="53"/>
        <v>0</v>
      </c>
      <c r="N275" s="279">
        <f t="shared" si="54"/>
        <v>0</v>
      </c>
      <c r="O275" s="280">
        <f t="shared" si="55"/>
        <v>0</v>
      </c>
      <c r="P275" s="154" t="e">
        <f t="shared" si="56"/>
        <v>#DIV/0!</v>
      </c>
      <c r="Q275" s="153">
        <f t="shared" si="57"/>
        <v>0</v>
      </c>
      <c r="R275" s="281">
        <f t="shared" si="58"/>
        <v>0</v>
      </c>
      <c r="S275" s="282">
        <v>0</v>
      </c>
      <c r="T275" s="283">
        <v>0</v>
      </c>
      <c r="U275" s="156">
        <v>0</v>
      </c>
      <c r="V275" s="284">
        <v>0</v>
      </c>
      <c r="W275" s="285">
        <v>0</v>
      </c>
      <c r="X275" s="205">
        <v>0</v>
      </c>
      <c r="Y275" s="157">
        <v>0</v>
      </c>
      <c r="Z275" s="286">
        <v>0</v>
      </c>
      <c r="AA275" s="204">
        <v>0</v>
      </c>
      <c r="AB275" s="204">
        <v>0</v>
      </c>
      <c r="AC275" s="155">
        <v>0</v>
      </c>
      <c r="AD275" s="287">
        <v>0</v>
      </c>
      <c r="AE275" s="340">
        <f>_xlfn.XLOOKUP(A275,'2026-NAT-01'!B:B,'2026-NAT-01'!F:F,0,0)+_xlfn.XLOOKUP(A275,'2026-NAT-01'!B:B,'2026-NAT-01'!G:G,0,0)</f>
        <v>0</v>
      </c>
      <c r="AF275" s="341">
        <f>_xlfn.XLOOKUP(A275,'2026-NAT-01'!B:B,'2026-NAT-01'!H:H,0,0)</f>
        <v>0</v>
      </c>
      <c r="AG275" s="340">
        <f>_xlfn.XLOOKUP(A275,'2026-NAT-02'!B:B,'2026-NAT-02'!F:F,0,0)+_xlfn.XLOOKUP(A275,'2026-NAT-02'!B:B,'2026-NAT-02'!G:G,0,0)</f>
        <v>0</v>
      </c>
      <c r="AH275" s="341">
        <f>_xlfn.XLOOKUP(A275,'2026-NAT-02'!B:B,'2026-NAT-02'!H:H,0,0)</f>
        <v>0</v>
      </c>
      <c r="AI275" s="457">
        <f t="shared" si="49"/>
        <v>0</v>
      </c>
      <c r="AJ275" s="458">
        <f t="shared" si="50"/>
        <v>0</v>
      </c>
    </row>
    <row r="276" spans="1:36" ht="15.6" hidden="1" x14ac:dyDescent="0.25">
      <c r="A276" s="297" t="str">
        <f>MASTERLIST!A277</f>
        <v>N0273</v>
      </c>
      <c r="B276" s="310" t="str">
        <f>MASTERLIST!B277</f>
        <v>Walvis Bay</v>
      </c>
      <c r="C276" s="310" t="str">
        <f>MASTERLIST!C277</f>
        <v>Stehan</v>
      </c>
      <c r="D276" s="310" t="str">
        <f>MASTERLIST!D277</f>
        <v>Kruger</v>
      </c>
      <c r="E276" s="311" t="str">
        <f>MASTERLIST!E277</f>
        <v>Men U/16</v>
      </c>
      <c r="F276" s="361" t="str">
        <f>MASTERLIST!L277</f>
        <v>Nam</v>
      </c>
      <c r="G276" s="195"/>
      <c r="H276" s="200"/>
      <c r="I276" s="193"/>
      <c r="J276" s="202"/>
      <c r="K276" s="152">
        <f t="shared" si="51"/>
        <v>0</v>
      </c>
      <c r="L276" s="153">
        <f t="shared" si="52"/>
        <v>1</v>
      </c>
      <c r="M276" s="153">
        <f t="shared" si="53"/>
        <v>1</v>
      </c>
      <c r="N276" s="279">
        <f t="shared" si="54"/>
        <v>3.4000000000000004</v>
      </c>
      <c r="O276" s="280">
        <f t="shared" si="55"/>
        <v>1.02</v>
      </c>
      <c r="P276" s="154">
        <f t="shared" si="56"/>
        <v>3.4000000000000004</v>
      </c>
      <c r="Q276" s="153">
        <f t="shared" si="57"/>
        <v>322</v>
      </c>
      <c r="R276" s="281">
        <f t="shared" si="58"/>
        <v>96.6</v>
      </c>
      <c r="S276" s="282">
        <v>0</v>
      </c>
      <c r="T276" s="283">
        <v>0</v>
      </c>
      <c r="U276" s="156">
        <v>0</v>
      </c>
      <c r="V276" s="284">
        <v>0</v>
      </c>
      <c r="W276" s="285">
        <v>0</v>
      </c>
      <c r="X276" s="205">
        <v>1</v>
      </c>
      <c r="Y276" s="157">
        <v>3.4000000000000004</v>
      </c>
      <c r="Z276" s="286">
        <v>322</v>
      </c>
      <c r="AA276" s="204">
        <v>0</v>
      </c>
      <c r="AB276" s="204">
        <v>0</v>
      </c>
      <c r="AC276" s="155">
        <v>0</v>
      </c>
      <c r="AD276" s="287">
        <v>0</v>
      </c>
      <c r="AE276" s="340">
        <f>_xlfn.XLOOKUP(A276,'2026-NAT-01'!B:B,'2026-NAT-01'!F:F,0,0)+_xlfn.XLOOKUP(A276,'2026-NAT-01'!B:B,'2026-NAT-01'!G:G,0,0)</f>
        <v>0</v>
      </c>
      <c r="AF276" s="341">
        <f>_xlfn.XLOOKUP(A276,'2026-NAT-01'!B:B,'2026-NAT-01'!H:H,0,0)</f>
        <v>0</v>
      </c>
      <c r="AG276" s="340">
        <f>_xlfn.XLOOKUP(A276,'2026-NAT-02'!B:B,'2026-NAT-02'!F:F,0,0)+_xlfn.XLOOKUP(A276,'2026-NAT-02'!B:B,'2026-NAT-02'!G:G,0,0)</f>
        <v>0</v>
      </c>
      <c r="AH276" s="341">
        <f>_xlfn.XLOOKUP(A276,'2026-NAT-02'!B:B,'2026-NAT-02'!H:H,0,0)</f>
        <v>0</v>
      </c>
      <c r="AI276" s="457">
        <f t="shared" si="49"/>
        <v>1</v>
      </c>
      <c r="AJ276" s="458">
        <f t="shared" si="50"/>
        <v>1.02</v>
      </c>
    </row>
    <row r="277" spans="1:36" ht="15.6" hidden="1" x14ac:dyDescent="0.25">
      <c r="A277" s="297" t="str">
        <f>MASTERLIST!A278</f>
        <v>N0274</v>
      </c>
      <c r="B277" s="310" t="str">
        <f>MASTERLIST!B278</f>
        <v>xNamib Park</v>
      </c>
      <c r="C277" s="310" t="str">
        <f>MASTERLIST!C278</f>
        <v>Jako</v>
      </c>
      <c r="D277" s="310" t="str">
        <f>MASTERLIST!D278</f>
        <v>Kotze</v>
      </c>
      <c r="E277" s="311" t="str">
        <f>MASTERLIST!E278</f>
        <v>Men Veteran</v>
      </c>
      <c r="F277" s="361" t="str">
        <f>MASTERLIST!L278</f>
        <v>Nam</v>
      </c>
      <c r="G277" s="195"/>
      <c r="H277" s="200"/>
      <c r="I277" s="193"/>
      <c r="J277" s="202"/>
      <c r="K277" s="152">
        <f t="shared" si="51"/>
        <v>0</v>
      </c>
      <c r="L277" s="153">
        <f t="shared" si="52"/>
        <v>0</v>
      </c>
      <c r="M277" s="153">
        <f t="shared" si="53"/>
        <v>0</v>
      </c>
      <c r="N277" s="279">
        <f t="shared" si="54"/>
        <v>0</v>
      </c>
      <c r="O277" s="280">
        <f t="shared" si="55"/>
        <v>0</v>
      </c>
      <c r="P277" s="154" t="e">
        <f t="shared" si="56"/>
        <v>#DIV/0!</v>
      </c>
      <c r="Q277" s="153">
        <f t="shared" si="57"/>
        <v>20</v>
      </c>
      <c r="R277" s="281">
        <f t="shared" si="58"/>
        <v>10</v>
      </c>
      <c r="S277" s="282">
        <v>0</v>
      </c>
      <c r="T277" s="283">
        <v>0</v>
      </c>
      <c r="U277" s="156">
        <v>0</v>
      </c>
      <c r="V277" s="284">
        <v>20</v>
      </c>
      <c r="W277" s="285">
        <v>0</v>
      </c>
      <c r="X277" s="205">
        <v>0</v>
      </c>
      <c r="Y277" s="157">
        <v>0</v>
      </c>
      <c r="Z277" s="286">
        <v>0</v>
      </c>
      <c r="AA277" s="204">
        <v>0</v>
      </c>
      <c r="AB277" s="204">
        <v>0</v>
      </c>
      <c r="AC277" s="155">
        <v>0</v>
      </c>
      <c r="AD277" s="287">
        <v>0</v>
      </c>
      <c r="AE277" s="340">
        <f>_xlfn.XLOOKUP(A277,'2026-NAT-01'!B:B,'2026-NAT-01'!F:F,0,0)+_xlfn.XLOOKUP(A277,'2026-NAT-01'!B:B,'2026-NAT-01'!G:G,0,0)</f>
        <v>0</v>
      </c>
      <c r="AF277" s="341">
        <f>_xlfn.XLOOKUP(A277,'2026-NAT-01'!B:B,'2026-NAT-01'!H:H,0,0)</f>
        <v>0</v>
      </c>
      <c r="AG277" s="340">
        <f>_xlfn.XLOOKUP(A277,'2026-NAT-02'!B:B,'2026-NAT-02'!F:F,0,0)+_xlfn.XLOOKUP(A277,'2026-NAT-02'!B:B,'2026-NAT-02'!G:G,0,0)</f>
        <v>0</v>
      </c>
      <c r="AH277" s="341">
        <f>_xlfn.XLOOKUP(A277,'2026-NAT-02'!B:B,'2026-NAT-02'!H:H,0,0)</f>
        <v>0</v>
      </c>
      <c r="AI277" s="457">
        <f t="shared" si="49"/>
        <v>0</v>
      </c>
      <c r="AJ277" s="458">
        <f t="shared" si="50"/>
        <v>0</v>
      </c>
    </row>
    <row r="278" spans="1:36" ht="15.6" hidden="1" x14ac:dyDescent="0.25">
      <c r="A278" s="297" t="str">
        <f>MASTERLIST!A279</f>
        <v>N0275</v>
      </c>
      <c r="B278" s="310" t="str">
        <f>MASTERLIST!B279</f>
        <v>Otjiwarongo</v>
      </c>
      <c r="C278" s="310" t="str">
        <f>MASTERLIST!C279</f>
        <v>Willem C</v>
      </c>
      <c r="D278" s="310" t="str">
        <f>MASTERLIST!D279</f>
        <v>Schalkwyk</v>
      </c>
      <c r="E278" s="311" t="str">
        <f>MASTERLIST!E279</f>
        <v>Men Veteran</v>
      </c>
      <c r="F278" s="361" t="str">
        <f>MASTERLIST!L279</f>
        <v>Nam</v>
      </c>
      <c r="G278" s="195"/>
      <c r="H278" s="200"/>
      <c r="I278" s="193"/>
      <c r="J278" s="202"/>
      <c r="K278" s="152">
        <f t="shared" si="51"/>
        <v>1</v>
      </c>
      <c r="L278" s="153">
        <f t="shared" si="52"/>
        <v>4</v>
      </c>
      <c r="M278" s="153">
        <f t="shared" si="53"/>
        <v>5</v>
      </c>
      <c r="N278" s="279">
        <f t="shared" si="54"/>
        <v>38.5</v>
      </c>
      <c r="O278" s="280">
        <f t="shared" si="55"/>
        <v>10.59</v>
      </c>
      <c r="P278" s="154">
        <f t="shared" si="56"/>
        <v>7.7</v>
      </c>
      <c r="Q278" s="153">
        <f t="shared" si="57"/>
        <v>738</v>
      </c>
      <c r="R278" s="281">
        <f t="shared" si="58"/>
        <v>194.8</v>
      </c>
      <c r="S278" s="282">
        <v>0</v>
      </c>
      <c r="T278" s="283">
        <v>0</v>
      </c>
      <c r="U278" s="156">
        <v>0</v>
      </c>
      <c r="V278" s="284">
        <v>0</v>
      </c>
      <c r="W278" s="285">
        <v>0</v>
      </c>
      <c r="X278" s="205">
        <v>3</v>
      </c>
      <c r="Y278" s="157">
        <v>28.9</v>
      </c>
      <c r="Z278" s="286">
        <v>472</v>
      </c>
      <c r="AA278" s="204">
        <v>1</v>
      </c>
      <c r="AB278" s="204">
        <v>1</v>
      </c>
      <c r="AC278" s="155">
        <v>9.6</v>
      </c>
      <c r="AD278" s="287">
        <v>266</v>
      </c>
      <c r="AE278" s="340">
        <f>_xlfn.XLOOKUP(A278,'2026-NAT-01'!B:B,'2026-NAT-01'!F:F,0,0)+_xlfn.XLOOKUP(A278,'2026-NAT-01'!B:B,'2026-NAT-01'!G:G,0,0)</f>
        <v>0</v>
      </c>
      <c r="AF278" s="341">
        <f>_xlfn.XLOOKUP(A278,'2026-NAT-01'!B:B,'2026-NAT-01'!H:H,0,0)</f>
        <v>0</v>
      </c>
      <c r="AG278" s="340">
        <f>_xlfn.XLOOKUP(A278,'2026-NAT-02'!B:B,'2026-NAT-02'!F:F,0,0)+_xlfn.XLOOKUP(A278,'2026-NAT-02'!B:B,'2026-NAT-02'!G:G,0,0)</f>
        <v>0</v>
      </c>
      <c r="AH278" s="341">
        <f>_xlfn.XLOOKUP(A278,'2026-NAT-02'!B:B,'2026-NAT-02'!H:H,0,0)</f>
        <v>0</v>
      </c>
      <c r="AI278" s="457">
        <f t="shared" si="49"/>
        <v>5</v>
      </c>
      <c r="AJ278" s="458">
        <f t="shared" si="50"/>
        <v>10.59</v>
      </c>
    </row>
    <row r="279" spans="1:36" ht="15.45" hidden="1" customHeight="1" x14ac:dyDescent="0.25">
      <c r="A279" s="297" t="str">
        <f>MASTERLIST!A280</f>
        <v>N0276</v>
      </c>
      <c r="B279" s="310" t="str">
        <f>MASTERLIST!B280</f>
        <v>Walvis Bay</v>
      </c>
      <c r="C279" s="310" t="str">
        <f>MASTERLIST!C280</f>
        <v>Karla</v>
      </c>
      <c r="D279" s="310" t="str">
        <f>MASTERLIST!D280</f>
        <v>Schutte</v>
      </c>
      <c r="E279" s="311" t="str">
        <f>MASTERLIST!E280</f>
        <v>Ladies U/21</v>
      </c>
      <c r="F279" s="361" t="str">
        <f>MASTERLIST!L280</f>
        <v>SA</v>
      </c>
      <c r="G279" s="195"/>
      <c r="H279" s="200"/>
      <c r="I279" s="193"/>
      <c r="J279" s="202"/>
      <c r="K279" s="152">
        <f t="shared" si="51"/>
        <v>0</v>
      </c>
      <c r="L279" s="153">
        <f t="shared" si="52"/>
        <v>0</v>
      </c>
      <c r="M279" s="153">
        <f t="shared" si="53"/>
        <v>0</v>
      </c>
      <c r="N279" s="279">
        <f t="shared" si="54"/>
        <v>0</v>
      </c>
      <c r="O279" s="280">
        <f t="shared" si="55"/>
        <v>0</v>
      </c>
      <c r="P279" s="154" t="e">
        <f t="shared" si="56"/>
        <v>#DIV/0!</v>
      </c>
      <c r="Q279" s="153">
        <f t="shared" si="57"/>
        <v>40</v>
      </c>
      <c r="R279" s="281">
        <f t="shared" si="58"/>
        <v>20</v>
      </c>
      <c r="S279" s="282">
        <v>0</v>
      </c>
      <c r="T279" s="283">
        <v>0</v>
      </c>
      <c r="U279" s="156">
        <v>0</v>
      </c>
      <c r="V279" s="284">
        <v>40</v>
      </c>
      <c r="W279" s="285">
        <v>0</v>
      </c>
      <c r="X279" s="205">
        <v>0</v>
      </c>
      <c r="Y279" s="157">
        <v>0</v>
      </c>
      <c r="Z279" s="286">
        <v>0</v>
      </c>
      <c r="AA279" s="204">
        <v>0</v>
      </c>
      <c r="AB279" s="204">
        <v>0</v>
      </c>
      <c r="AC279" s="155">
        <v>0</v>
      </c>
      <c r="AD279" s="287">
        <v>0</v>
      </c>
      <c r="AE279" s="340">
        <f>_xlfn.XLOOKUP(A279,'2026-NAT-01'!B:B,'2026-NAT-01'!F:F,0,0)+_xlfn.XLOOKUP(A279,'2026-NAT-01'!B:B,'2026-NAT-01'!G:G,0,0)</f>
        <v>0</v>
      </c>
      <c r="AF279" s="341">
        <f>_xlfn.XLOOKUP(A279,'2026-NAT-01'!B:B,'2026-NAT-01'!H:H,0,0)</f>
        <v>0</v>
      </c>
      <c r="AG279" s="340">
        <f>_xlfn.XLOOKUP(A279,'2026-NAT-02'!B:B,'2026-NAT-02'!F:F,0,0)+_xlfn.XLOOKUP(A279,'2026-NAT-02'!B:B,'2026-NAT-02'!G:G,0,0)</f>
        <v>0</v>
      </c>
      <c r="AH279" s="341">
        <f>_xlfn.XLOOKUP(A279,'2026-NAT-02'!B:B,'2026-NAT-02'!H:H,0,0)</f>
        <v>0</v>
      </c>
      <c r="AI279" s="457">
        <f t="shared" si="49"/>
        <v>0</v>
      </c>
      <c r="AJ279" s="458">
        <f t="shared" si="50"/>
        <v>0</v>
      </c>
    </row>
    <row r="280" spans="1:36" ht="15.6" x14ac:dyDescent="0.25">
      <c r="A280" s="344" t="str">
        <f>MASTERLIST!A489</f>
        <v>N0485</v>
      </c>
      <c r="B280" s="68" t="str">
        <f>MASTERLIST!B489</f>
        <v>Henties Bay</v>
      </c>
      <c r="C280" s="68" t="str">
        <f>MASTERLIST!C489</f>
        <v>Johan</v>
      </c>
      <c r="D280" s="68" t="str">
        <f>MASTERLIST!D489</f>
        <v>Herbst</v>
      </c>
      <c r="E280" s="345" t="str">
        <f>MASTERLIST!E489</f>
        <v>Men Veteran</v>
      </c>
      <c r="F280" s="362" t="str">
        <f>MASTERLIST!L489</f>
        <v>Nam</v>
      </c>
      <c r="G280" s="195" t="s">
        <v>2176</v>
      </c>
      <c r="H280" s="200" t="s">
        <v>2176</v>
      </c>
      <c r="I280" s="193"/>
      <c r="J280" s="202"/>
      <c r="K280" s="152">
        <f t="shared" si="51"/>
        <v>3</v>
      </c>
      <c r="L280" s="153">
        <f t="shared" si="52"/>
        <v>7</v>
      </c>
      <c r="M280" s="153">
        <f t="shared" si="53"/>
        <v>10</v>
      </c>
      <c r="N280" s="154">
        <f t="shared" si="54"/>
        <v>149.1</v>
      </c>
      <c r="O280" s="429">
        <f t="shared" si="55"/>
        <v>62.899999999999991</v>
      </c>
      <c r="P280" s="154">
        <f t="shared" si="56"/>
        <v>14.91</v>
      </c>
      <c r="Q280" s="153">
        <f t="shared" si="57"/>
        <v>1848</v>
      </c>
      <c r="R280" s="281">
        <f t="shared" si="58"/>
        <v>630.29999999999995</v>
      </c>
      <c r="S280" s="282">
        <v>1</v>
      </c>
      <c r="T280" s="283">
        <v>4</v>
      </c>
      <c r="U280" s="156">
        <v>92.1</v>
      </c>
      <c r="V280" s="284">
        <v>618</v>
      </c>
      <c r="W280" s="285">
        <v>1</v>
      </c>
      <c r="X280" s="205">
        <v>3</v>
      </c>
      <c r="Y280" s="157">
        <v>54.499999999999993</v>
      </c>
      <c r="Z280" s="286">
        <v>753</v>
      </c>
      <c r="AA280" s="204">
        <v>1</v>
      </c>
      <c r="AB280" s="204">
        <v>0</v>
      </c>
      <c r="AC280" s="155">
        <v>2.5</v>
      </c>
      <c r="AD280" s="287">
        <v>477</v>
      </c>
      <c r="AE280" s="340">
        <f>_xlfn.XLOOKUP(A280,'2026-NAT-01'!B:B,'2026-NAT-01'!F:F,0,0)+_xlfn.XLOOKUP(A280,'2026-NAT-01'!B:B,'2026-NAT-01'!G:G,0,0)</f>
        <v>0</v>
      </c>
      <c r="AF280" s="341">
        <f>_xlfn.XLOOKUP(A280,'2026-NAT-01'!B:B,'2026-NAT-01'!H:H,0,0)</f>
        <v>0</v>
      </c>
      <c r="AG280" s="340">
        <f>_xlfn.XLOOKUP(A280,'2026-NAT-02'!B:B,'2026-NAT-02'!F:F,0,0)+_xlfn.XLOOKUP(A280,'2026-NAT-02'!B:B,'2026-NAT-02'!G:G,0,0)</f>
        <v>1</v>
      </c>
      <c r="AH280" s="341">
        <f>_xlfn.XLOOKUP(A280,'2026-NAT-02'!B:B,'2026-NAT-02'!H:H,0,0)</f>
        <v>1.5</v>
      </c>
      <c r="AI280" s="340">
        <f t="shared" si="49"/>
        <v>11</v>
      </c>
      <c r="AJ280" s="341">
        <f t="shared" si="50"/>
        <v>64.399999999999991</v>
      </c>
    </row>
    <row r="281" spans="1:36" ht="15.6" hidden="1" x14ac:dyDescent="0.25">
      <c r="A281" s="297" t="str">
        <f>MASTERLIST!A282</f>
        <v>N0278</v>
      </c>
      <c r="B281" s="310" t="str">
        <f>MASTERLIST!B282</f>
        <v>xOkahandja</v>
      </c>
      <c r="C281" s="310" t="str">
        <f>MASTERLIST!C282</f>
        <v>Kassie</v>
      </c>
      <c r="D281" s="310" t="str">
        <f>MASTERLIST!D282</f>
        <v>Caspers</v>
      </c>
      <c r="E281" s="311" t="str">
        <f>MASTERLIST!E282</f>
        <v>Men Veteran</v>
      </c>
      <c r="F281" s="361" t="str">
        <f>MASTERLIST!L282</f>
        <v>Nam</v>
      </c>
      <c r="G281" s="195"/>
      <c r="H281" s="200"/>
      <c r="I281" s="193"/>
      <c r="J281" s="202"/>
      <c r="K281" s="152">
        <f t="shared" si="51"/>
        <v>0</v>
      </c>
      <c r="L281" s="153">
        <f t="shared" si="52"/>
        <v>0</v>
      </c>
      <c r="M281" s="153">
        <f t="shared" si="53"/>
        <v>0</v>
      </c>
      <c r="N281" s="279">
        <f t="shared" si="54"/>
        <v>0.9</v>
      </c>
      <c r="O281" s="280">
        <f t="shared" si="55"/>
        <v>0.18000000000000002</v>
      </c>
      <c r="P281" s="154" t="e">
        <f t="shared" si="56"/>
        <v>#DIV/0!</v>
      </c>
      <c r="Q281" s="153">
        <f t="shared" si="57"/>
        <v>214</v>
      </c>
      <c r="R281" s="281">
        <f t="shared" si="58"/>
        <v>42.800000000000004</v>
      </c>
      <c r="S281" s="282">
        <v>0</v>
      </c>
      <c r="T281" s="283">
        <v>0</v>
      </c>
      <c r="U281" s="156">
        <v>0</v>
      </c>
      <c r="V281" s="284">
        <v>0</v>
      </c>
      <c r="W281" s="285">
        <v>0</v>
      </c>
      <c r="X281" s="205">
        <v>0</v>
      </c>
      <c r="Y281" s="157">
        <v>0</v>
      </c>
      <c r="Z281" s="286">
        <v>0</v>
      </c>
      <c r="AA281" s="204">
        <v>0</v>
      </c>
      <c r="AB281" s="204">
        <v>0</v>
      </c>
      <c r="AC281" s="155">
        <v>0.9</v>
      </c>
      <c r="AD281" s="287">
        <v>214</v>
      </c>
      <c r="AE281" s="340">
        <f>_xlfn.XLOOKUP(A281,'2026-NAT-01'!B:B,'2026-NAT-01'!F:F,0,0)+_xlfn.XLOOKUP(A281,'2026-NAT-01'!B:B,'2026-NAT-01'!G:G,0,0)</f>
        <v>0</v>
      </c>
      <c r="AF281" s="341">
        <f>_xlfn.XLOOKUP(A281,'2026-NAT-01'!B:B,'2026-NAT-01'!H:H,0,0)</f>
        <v>0</v>
      </c>
      <c r="AG281" s="340">
        <f>_xlfn.XLOOKUP(A281,'2026-NAT-02'!B:B,'2026-NAT-02'!F:F,0,0)+_xlfn.XLOOKUP(A281,'2026-NAT-02'!B:B,'2026-NAT-02'!G:G,0,0)</f>
        <v>0</v>
      </c>
      <c r="AH281" s="341">
        <f>_xlfn.XLOOKUP(A281,'2026-NAT-02'!B:B,'2026-NAT-02'!H:H,0,0)</f>
        <v>0</v>
      </c>
      <c r="AI281" s="457">
        <f t="shared" si="49"/>
        <v>0</v>
      </c>
      <c r="AJ281" s="458">
        <f t="shared" si="50"/>
        <v>0.18000000000000002</v>
      </c>
    </row>
    <row r="282" spans="1:36" ht="15.6" hidden="1" x14ac:dyDescent="0.25">
      <c r="A282" s="344" t="str">
        <f>MASTERLIST!A283</f>
        <v>N0279</v>
      </c>
      <c r="B282" s="68" t="str">
        <f>MASTERLIST!B283</f>
        <v>Welwitschia</v>
      </c>
      <c r="C282" s="68" t="str">
        <f>MASTERLIST!C283</f>
        <v>Ras</v>
      </c>
      <c r="D282" s="68" t="str">
        <f>MASTERLIST!D283</f>
        <v>Van Der Westhuizen</v>
      </c>
      <c r="E282" s="345" t="str">
        <f>MASTERLIST!E283</f>
        <v>Men Senior</v>
      </c>
      <c r="F282" s="362" t="str">
        <f>MASTERLIST!L283</f>
        <v>Nam</v>
      </c>
      <c r="G282" s="195" t="s">
        <v>2176</v>
      </c>
      <c r="H282" s="200"/>
      <c r="I282" s="193"/>
      <c r="J282" s="202"/>
      <c r="K282" s="152">
        <f t="shared" si="51"/>
        <v>4</v>
      </c>
      <c r="L282" s="153">
        <f t="shared" si="52"/>
        <v>20</v>
      </c>
      <c r="M282" s="153">
        <f t="shared" si="53"/>
        <v>24</v>
      </c>
      <c r="N282" s="154">
        <f t="shared" si="54"/>
        <v>262.60000000000002</v>
      </c>
      <c r="O282" s="429">
        <f t="shared" si="55"/>
        <v>90.03</v>
      </c>
      <c r="P282" s="154">
        <f t="shared" si="56"/>
        <v>10.941666666666668</v>
      </c>
      <c r="Q282" s="153">
        <f t="shared" si="57"/>
        <v>2638</v>
      </c>
      <c r="R282" s="281">
        <f t="shared" si="58"/>
        <v>927.40000000000009</v>
      </c>
      <c r="S282" s="282">
        <v>2</v>
      </c>
      <c r="T282" s="283">
        <v>7</v>
      </c>
      <c r="U282" s="156">
        <v>70.3</v>
      </c>
      <c r="V282" s="284">
        <v>968</v>
      </c>
      <c r="W282" s="285">
        <v>2</v>
      </c>
      <c r="X282" s="205">
        <v>10</v>
      </c>
      <c r="Y282" s="157">
        <v>164.2</v>
      </c>
      <c r="Z282" s="286">
        <v>1094</v>
      </c>
      <c r="AA282" s="204">
        <v>0</v>
      </c>
      <c r="AB282" s="204">
        <v>3</v>
      </c>
      <c r="AC282" s="155">
        <v>28.1</v>
      </c>
      <c r="AD282" s="287">
        <v>576</v>
      </c>
      <c r="AE282" s="340">
        <f>_xlfn.XLOOKUP(A282,'2026-NAT-01'!B:B,'2026-NAT-01'!F:F,0,0)+_xlfn.XLOOKUP(A282,'2026-NAT-01'!B:B,'2026-NAT-01'!G:G,0,0)</f>
        <v>12</v>
      </c>
      <c r="AF282" s="341">
        <f>_xlfn.XLOOKUP(A282,'2026-NAT-01'!B:B,'2026-NAT-01'!H:H,0,0)</f>
        <v>73.3</v>
      </c>
      <c r="AG282" s="340">
        <f>_xlfn.XLOOKUP(A282,'2026-NAT-02'!B:B,'2026-NAT-02'!F:F,0,0)+_xlfn.XLOOKUP(A282,'2026-NAT-02'!B:B,'2026-NAT-02'!G:G,0,0)</f>
        <v>3</v>
      </c>
      <c r="AH282" s="341">
        <f>_xlfn.XLOOKUP(A282,'2026-NAT-02'!B:B,'2026-NAT-02'!H:H,0,0)</f>
        <v>45.4</v>
      </c>
      <c r="AI282" s="340">
        <f t="shared" si="49"/>
        <v>39</v>
      </c>
      <c r="AJ282" s="341">
        <f t="shared" si="50"/>
        <v>208.73</v>
      </c>
    </row>
    <row r="283" spans="1:36" ht="15.6" hidden="1" x14ac:dyDescent="0.25">
      <c r="A283" s="344" t="str">
        <f>MASTERLIST!A284</f>
        <v>N0280</v>
      </c>
      <c r="B283" s="68" t="str">
        <f>MASTERLIST!B284</f>
        <v>Walvis Bay</v>
      </c>
      <c r="C283" s="68" t="str">
        <f>MASTERLIST!C284</f>
        <v>Decee</v>
      </c>
      <c r="D283" s="68" t="str">
        <f>MASTERLIST!D284</f>
        <v>Hattingh</v>
      </c>
      <c r="E283" s="345" t="str">
        <f>MASTERLIST!E284</f>
        <v>Men Senior</v>
      </c>
      <c r="F283" s="362" t="str">
        <f>MASTERLIST!L284</f>
        <v>Nam</v>
      </c>
      <c r="G283" s="195"/>
      <c r="H283" s="200"/>
      <c r="I283" s="193"/>
      <c r="J283" s="202" t="s">
        <v>2176</v>
      </c>
      <c r="K283" s="152">
        <f t="shared" si="51"/>
        <v>3</v>
      </c>
      <c r="L283" s="153">
        <f t="shared" si="52"/>
        <v>0</v>
      </c>
      <c r="M283" s="153">
        <f t="shared" si="53"/>
        <v>3</v>
      </c>
      <c r="N283" s="154">
        <f t="shared" si="54"/>
        <v>20.8</v>
      </c>
      <c r="O283" s="429">
        <f t="shared" si="55"/>
        <v>4.6100000000000003</v>
      </c>
      <c r="P283" s="154">
        <f t="shared" si="56"/>
        <v>6.9333333333333336</v>
      </c>
      <c r="Q283" s="153">
        <f t="shared" si="57"/>
        <v>512</v>
      </c>
      <c r="R283" s="281">
        <f t="shared" si="58"/>
        <v>158.1</v>
      </c>
      <c r="S283" s="282">
        <v>2</v>
      </c>
      <c r="T283" s="283">
        <v>0</v>
      </c>
      <c r="U283" s="156">
        <v>1.5</v>
      </c>
      <c r="V283" s="284">
        <v>179</v>
      </c>
      <c r="W283" s="285">
        <v>0</v>
      </c>
      <c r="X283" s="205">
        <v>0</v>
      </c>
      <c r="Y283" s="157">
        <v>0</v>
      </c>
      <c r="Z283" s="286">
        <v>20</v>
      </c>
      <c r="AA283" s="204">
        <v>1</v>
      </c>
      <c r="AB283" s="204">
        <v>0</v>
      </c>
      <c r="AC283" s="155">
        <v>19.3</v>
      </c>
      <c r="AD283" s="287">
        <v>313</v>
      </c>
      <c r="AE283" s="340">
        <f>_xlfn.XLOOKUP(A283,'2026-NAT-01'!B:B,'2026-NAT-01'!F:F,0,0)+_xlfn.XLOOKUP(A283,'2026-NAT-01'!B:B,'2026-NAT-01'!G:G,0,0)</f>
        <v>0</v>
      </c>
      <c r="AF283" s="341">
        <f>_xlfn.XLOOKUP(A283,'2026-NAT-01'!B:B,'2026-NAT-01'!H:H,0,0)</f>
        <v>0</v>
      </c>
      <c r="AG283" s="340">
        <f>_xlfn.XLOOKUP(A283,'2026-NAT-02'!B:B,'2026-NAT-02'!F:F,0,0)+_xlfn.XLOOKUP(A283,'2026-NAT-02'!B:B,'2026-NAT-02'!G:G,0,0)</f>
        <v>0</v>
      </c>
      <c r="AH283" s="341">
        <f>_xlfn.XLOOKUP(A283,'2026-NAT-02'!B:B,'2026-NAT-02'!H:H,0,0)</f>
        <v>0</v>
      </c>
      <c r="AI283" s="340">
        <f t="shared" si="49"/>
        <v>3</v>
      </c>
      <c r="AJ283" s="341">
        <f t="shared" si="50"/>
        <v>4.6100000000000003</v>
      </c>
    </row>
    <row r="284" spans="1:36" ht="15.6" hidden="1" x14ac:dyDescent="0.25">
      <c r="A284" s="297" t="str">
        <f>MASTERLIST!A285</f>
        <v>N0281</v>
      </c>
      <c r="B284" s="310" t="str">
        <f>MASTERLIST!B285</f>
        <v>xOtjiwarongo</v>
      </c>
      <c r="C284" s="310" t="str">
        <f>MASTERLIST!C285</f>
        <v>Francois</v>
      </c>
      <c r="D284" s="310" t="str">
        <f>MASTERLIST!D285</f>
        <v>Swart</v>
      </c>
      <c r="E284" s="311" t="str">
        <f>MASTERLIST!E285</f>
        <v>Men Senior</v>
      </c>
      <c r="F284" s="361">
        <f>MASTERLIST!L285</f>
        <v>0</v>
      </c>
      <c r="G284" s="195"/>
      <c r="H284" s="200"/>
      <c r="I284" s="193"/>
      <c r="J284" s="202"/>
      <c r="K284" s="152">
        <f t="shared" si="51"/>
        <v>0</v>
      </c>
      <c r="L284" s="153">
        <f t="shared" si="52"/>
        <v>0</v>
      </c>
      <c r="M284" s="153">
        <f t="shared" si="53"/>
        <v>0</v>
      </c>
      <c r="N284" s="279">
        <f t="shared" si="54"/>
        <v>0</v>
      </c>
      <c r="O284" s="280">
        <f t="shared" si="55"/>
        <v>0</v>
      </c>
      <c r="P284" s="154" t="e">
        <f t="shared" si="56"/>
        <v>#DIV/0!</v>
      </c>
      <c r="Q284" s="153">
        <f t="shared" si="57"/>
        <v>0</v>
      </c>
      <c r="R284" s="281">
        <f t="shared" si="58"/>
        <v>0</v>
      </c>
      <c r="S284" s="282">
        <v>0</v>
      </c>
      <c r="T284" s="283">
        <v>0</v>
      </c>
      <c r="U284" s="156">
        <v>0</v>
      </c>
      <c r="V284" s="284">
        <v>0</v>
      </c>
      <c r="W284" s="285">
        <v>0</v>
      </c>
      <c r="X284" s="205">
        <v>0</v>
      </c>
      <c r="Y284" s="157">
        <v>0</v>
      </c>
      <c r="Z284" s="286">
        <v>0</v>
      </c>
      <c r="AA284" s="204">
        <v>0</v>
      </c>
      <c r="AB284" s="204">
        <v>0</v>
      </c>
      <c r="AC284" s="155">
        <v>0</v>
      </c>
      <c r="AD284" s="287">
        <v>0</v>
      </c>
      <c r="AE284" s="340">
        <f>_xlfn.XLOOKUP(A284,'2026-NAT-01'!B:B,'2026-NAT-01'!F:F,0,0)+_xlfn.XLOOKUP(A284,'2026-NAT-01'!B:B,'2026-NAT-01'!G:G,0,0)</f>
        <v>0</v>
      </c>
      <c r="AF284" s="341">
        <f>_xlfn.XLOOKUP(A284,'2026-NAT-01'!B:B,'2026-NAT-01'!H:H,0,0)</f>
        <v>0</v>
      </c>
      <c r="AG284" s="340">
        <f>_xlfn.XLOOKUP(A284,'2026-NAT-02'!B:B,'2026-NAT-02'!F:F,0,0)+_xlfn.XLOOKUP(A284,'2026-NAT-02'!B:B,'2026-NAT-02'!G:G,0,0)</f>
        <v>0</v>
      </c>
      <c r="AH284" s="341">
        <f>_xlfn.XLOOKUP(A284,'2026-NAT-02'!B:B,'2026-NAT-02'!H:H,0,0)</f>
        <v>0</v>
      </c>
      <c r="AI284" s="457">
        <f t="shared" si="49"/>
        <v>0</v>
      </c>
      <c r="AJ284" s="458">
        <f t="shared" si="50"/>
        <v>0</v>
      </c>
    </row>
    <row r="285" spans="1:36" ht="15.6" hidden="1" x14ac:dyDescent="0.25">
      <c r="A285" s="297" t="str">
        <f>MASTERLIST!A286</f>
        <v>N0282</v>
      </c>
      <c r="B285" s="310" t="str">
        <f>MASTERLIST!B286</f>
        <v>xBenguella</v>
      </c>
      <c r="C285" s="310" t="str">
        <f>MASTERLIST!C286</f>
        <v>Wessel</v>
      </c>
      <c r="D285" s="310" t="str">
        <f>MASTERLIST!D286</f>
        <v>Louw</v>
      </c>
      <c r="E285" s="311" t="str">
        <f>MASTERLIST!E286</f>
        <v>Men Master</v>
      </c>
      <c r="F285" s="361" t="str">
        <f>MASTERLIST!L286</f>
        <v>Nam</v>
      </c>
      <c r="G285" s="195"/>
      <c r="H285" s="200"/>
      <c r="I285" s="193"/>
      <c r="J285" s="202"/>
      <c r="K285" s="152">
        <f t="shared" si="51"/>
        <v>0</v>
      </c>
      <c r="L285" s="153">
        <f t="shared" si="52"/>
        <v>0</v>
      </c>
      <c r="M285" s="153">
        <f t="shared" si="53"/>
        <v>0</v>
      </c>
      <c r="N285" s="279">
        <f t="shared" si="54"/>
        <v>0</v>
      </c>
      <c r="O285" s="280">
        <f t="shared" si="55"/>
        <v>0</v>
      </c>
      <c r="P285" s="154" t="e">
        <f t="shared" si="56"/>
        <v>#DIV/0!</v>
      </c>
      <c r="Q285" s="153">
        <f t="shared" si="57"/>
        <v>0</v>
      </c>
      <c r="R285" s="281">
        <f t="shared" si="58"/>
        <v>0</v>
      </c>
      <c r="S285" s="282">
        <v>0</v>
      </c>
      <c r="T285" s="283">
        <v>0</v>
      </c>
      <c r="U285" s="156">
        <v>0</v>
      </c>
      <c r="V285" s="284">
        <v>0</v>
      </c>
      <c r="W285" s="285">
        <v>0</v>
      </c>
      <c r="X285" s="205">
        <v>0</v>
      </c>
      <c r="Y285" s="157">
        <v>0</v>
      </c>
      <c r="Z285" s="286">
        <v>0</v>
      </c>
      <c r="AA285" s="204">
        <v>0</v>
      </c>
      <c r="AB285" s="204">
        <v>0</v>
      </c>
      <c r="AC285" s="155">
        <v>0</v>
      </c>
      <c r="AD285" s="287">
        <v>0</v>
      </c>
      <c r="AE285" s="340">
        <f>_xlfn.XLOOKUP(A285,'2026-NAT-01'!B:B,'2026-NAT-01'!F:F,0,0)+_xlfn.XLOOKUP(A285,'2026-NAT-01'!B:B,'2026-NAT-01'!G:G,0,0)</f>
        <v>0</v>
      </c>
      <c r="AF285" s="341">
        <f>_xlfn.XLOOKUP(A285,'2026-NAT-01'!B:B,'2026-NAT-01'!H:H,0,0)</f>
        <v>0</v>
      </c>
      <c r="AG285" s="340">
        <f>_xlfn.XLOOKUP(A285,'2026-NAT-02'!B:B,'2026-NAT-02'!F:F,0,0)+_xlfn.XLOOKUP(A285,'2026-NAT-02'!B:B,'2026-NAT-02'!G:G,0,0)</f>
        <v>0</v>
      </c>
      <c r="AH285" s="341">
        <f>_xlfn.XLOOKUP(A285,'2026-NAT-02'!B:B,'2026-NAT-02'!H:H,0,0)</f>
        <v>0</v>
      </c>
      <c r="AI285" s="457">
        <f t="shared" si="49"/>
        <v>0</v>
      </c>
      <c r="AJ285" s="458">
        <f t="shared" si="50"/>
        <v>0</v>
      </c>
    </row>
    <row r="286" spans="1:36" ht="15.6" x14ac:dyDescent="0.25">
      <c r="A286" s="344" t="str">
        <f>MASTERLIST!A445</f>
        <v>N0441</v>
      </c>
      <c r="B286" s="68" t="str">
        <f>MASTERLIST!B445</f>
        <v>Otjiwarongo</v>
      </c>
      <c r="C286" s="68" t="str">
        <f>MASTERLIST!C445</f>
        <v>Pieter</v>
      </c>
      <c r="D286" s="68" t="str">
        <f>MASTERLIST!D445</f>
        <v>Hollander</v>
      </c>
      <c r="E286" s="345" t="str">
        <f>MASTERLIST!E445</f>
        <v>Men Senior</v>
      </c>
      <c r="F286" s="362" t="str">
        <f>MASTERLIST!L445</f>
        <v>Nam</v>
      </c>
      <c r="G286" s="195" t="s">
        <v>2176</v>
      </c>
      <c r="H286" s="200" t="s">
        <v>2176</v>
      </c>
      <c r="I286" s="193"/>
      <c r="J286" s="202"/>
      <c r="K286" s="152">
        <f t="shared" si="51"/>
        <v>8</v>
      </c>
      <c r="L286" s="153">
        <f t="shared" si="52"/>
        <v>6</v>
      </c>
      <c r="M286" s="153">
        <f t="shared" si="53"/>
        <v>14</v>
      </c>
      <c r="N286" s="154">
        <f t="shared" si="54"/>
        <v>75.399999999999991</v>
      </c>
      <c r="O286" s="429">
        <f t="shared" si="55"/>
        <v>37.699999999999996</v>
      </c>
      <c r="P286" s="154">
        <f t="shared" si="56"/>
        <v>5.3857142857142852</v>
      </c>
      <c r="Q286" s="153">
        <f t="shared" si="57"/>
        <v>1027</v>
      </c>
      <c r="R286" s="281">
        <f t="shared" si="58"/>
        <v>513.5</v>
      </c>
      <c r="S286" s="282">
        <v>8</v>
      </c>
      <c r="T286" s="283">
        <v>6</v>
      </c>
      <c r="U286" s="156">
        <v>75.399999999999991</v>
      </c>
      <c r="V286" s="284">
        <v>1027</v>
      </c>
      <c r="W286" s="285">
        <v>0</v>
      </c>
      <c r="X286" s="205">
        <v>0</v>
      </c>
      <c r="Y286" s="157">
        <v>0</v>
      </c>
      <c r="Z286" s="286">
        <v>0</v>
      </c>
      <c r="AA286" s="204">
        <v>0</v>
      </c>
      <c r="AB286" s="204">
        <v>0</v>
      </c>
      <c r="AC286" s="155">
        <v>0</v>
      </c>
      <c r="AD286" s="287">
        <v>0</v>
      </c>
      <c r="AE286" s="340">
        <f>_xlfn.XLOOKUP(A286,'2026-NAT-01'!B:B,'2026-NAT-01'!F:F,0,0)+_xlfn.XLOOKUP(A286,'2026-NAT-01'!B:B,'2026-NAT-01'!G:G,0,0)</f>
        <v>4</v>
      </c>
      <c r="AF286" s="341">
        <f>_xlfn.XLOOKUP(A286,'2026-NAT-01'!B:B,'2026-NAT-01'!H:H,0,0)</f>
        <v>21.5</v>
      </c>
      <c r="AG286" s="340">
        <f>_xlfn.XLOOKUP(A286,'2026-NAT-02'!B:B,'2026-NAT-02'!F:F,0,0)+_xlfn.XLOOKUP(A286,'2026-NAT-02'!B:B,'2026-NAT-02'!G:G,0,0)</f>
        <v>1</v>
      </c>
      <c r="AH286" s="341">
        <f>_xlfn.XLOOKUP(A286,'2026-NAT-02'!B:B,'2026-NAT-02'!H:H,0,0)</f>
        <v>3</v>
      </c>
      <c r="AI286" s="340">
        <f t="shared" si="49"/>
        <v>19</v>
      </c>
      <c r="AJ286" s="341">
        <f t="shared" si="50"/>
        <v>62.199999999999996</v>
      </c>
    </row>
    <row r="287" spans="1:36" ht="15.6" hidden="1" x14ac:dyDescent="0.25">
      <c r="A287" s="297" t="str">
        <f>MASTERLIST!A288</f>
        <v>N0284</v>
      </c>
      <c r="B287" s="310" t="str">
        <f>MASTERLIST!B288</f>
        <v>xHenties Bay</v>
      </c>
      <c r="C287" s="310" t="str">
        <f>MASTERLIST!C288</f>
        <v>Morne</v>
      </c>
      <c r="D287" s="310" t="str">
        <f>MASTERLIST!D288</f>
        <v>Van Der Merwe</v>
      </c>
      <c r="E287" s="311" t="str">
        <f>MASTERLIST!E288</f>
        <v>Men Senior</v>
      </c>
      <c r="F287" s="361" t="str">
        <f>MASTERLIST!L288</f>
        <v>SA</v>
      </c>
      <c r="G287" s="195"/>
      <c r="H287" s="200"/>
      <c r="I287" s="193"/>
      <c r="J287" s="202"/>
      <c r="K287" s="152">
        <f t="shared" si="51"/>
        <v>0</v>
      </c>
      <c r="L287" s="153">
        <f t="shared" si="52"/>
        <v>0</v>
      </c>
      <c r="M287" s="153">
        <f t="shared" si="53"/>
        <v>0</v>
      </c>
      <c r="N287" s="279">
        <f t="shared" si="54"/>
        <v>0</v>
      </c>
      <c r="O287" s="280">
        <f t="shared" si="55"/>
        <v>0</v>
      </c>
      <c r="P287" s="154" t="e">
        <f t="shared" si="56"/>
        <v>#DIV/0!</v>
      </c>
      <c r="Q287" s="153">
        <f t="shared" si="57"/>
        <v>0</v>
      </c>
      <c r="R287" s="281">
        <f t="shared" si="58"/>
        <v>0</v>
      </c>
      <c r="S287" s="282">
        <v>0</v>
      </c>
      <c r="T287" s="283">
        <v>0</v>
      </c>
      <c r="U287" s="156">
        <v>0</v>
      </c>
      <c r="V287" s="284">
        <v>0</v>
      </c>
      <c r="W287" s="285">
        <v>0</v>
      </c>
      <c r="X287" s="205">
        <v>0</v>
      </c>
      <c r="Y287" s="157">
        <v>0</v>
      </c>
      <c r="Z287" s="286">
        <v>0</v>
      </c>
      <c r="AA287" s="204">
        <v>0</v>
      </c>
      <c r="AB287" s="204">
        <v>0</v>
      </c>
      <c r="AC287" s="155">
        <v>0</v>
      </c>
      <c r="AD287" s="287">
        <v>0</v>
      </c>
      <c r="AE287" s="340">
        <f>_xlfn.XLOOKUP(A287,'2026-NAT-01'!B:B,'2026-NAT-01'!F:F,0,0)+_xlfn.XLOOKUP(A287,'2026-NAT-01'!B:B,'2026-NAT-01'!G:G,0,0)</f>
        <v>0</v>
      </c>
      <c r="AF287" s="341">
        <f>_xlfn.XLOOKUP(A287,'2026-NAT-01'!B:B,'2026-NAT-01'!H:H,0,0)</f>
        <v>0</v>
      </c>
      <c r="AG287" s="340">
        <f>_xlfn.XLOOKUP(A287,'2026-NAT-02'!B:B,'2026-NAT-02'!F:F,0,0)+_xlfn.XLOOKUP(A287,'2026-NAT-02'!B:B,'2026-NAT-02'!G:G,0,0)</f>
        <v>0</v>
      </c>
      <c r="AH287" s="341">
        <f>_xlfn.XLOOKUP(A287,'2026-NAT-02'!B:B,'2026-NAT-02'!H:H,0,0)</f>
        <v>0</v>
      </c>
      <c r="AI287" s="457">
        <f t="shared" si="49"/>
        <v>0</v>
      </c>
      <c r="AJ287" s="458">
        <f t="shared" si="50"/>
        <v>0</v>
      </c>
    </row>
    <row r="288" spans="1:36" ht="15.6" x14ac:dyDescent="0.25">
      <c r="A288" s="344" t="str">
        <f>MASTERLIST!A274</f>
        <v>N0270</v>
      </c>
      <c r="B288" s="68" t="str">
        <f>MASTERLIST!B274</f>
        <v>Seagull Angling Club</v>
      </c>
      <c r="C288" s="68" t="str">
        <f>MASTERLIST!C274</f>
        <v>Christiaan</v>
      </c>
      <c r="D288" s="68" t="str">
        <f>MASTERLIST!D274</f>
        <v>Potgieter</v>
      </c>
      <c r="E288" s="345" t="str">
        <f>MASTERLIST!E274</f>
        <v>Men U/16</v>
      </c>
      <c r="F288" s="362" t="str">
        <f>MASTERLIST!L274</f>
        <v>Nam</v>
      </c>
      <c r="G288" s="195" t="s">
        <v>2176</v>
      </c>
      <c r="H288" s="200" t="s">
        <v>2176</v>
      </c>
      <c r="I288" s="193"/>
      <c r="J288" s="202"/>
      <c r="K288" s="152">
        <f t="shared" si="51"/>
        <v>14</v>
      </c>
      <c r="L288" s="153">
        <f t="shared" si="52"/>
        <v>42</v>
      </c>
      <c r="M288" s="153">
        <f t="shared" si="53"/>
        <v>56</v>
      </c>
      <c r="N288" s="154">
        <f t="shared" si="54"/>
        <v>103.9</v>
      </c>
      <c r="O288" s="429">
        <f t="shared" si="55"/>
        <v>40.300000000000004</v>
      </c>
      <c r="P288" s="154">
        <f t="shared" si="56"/>
        <v>1.8553571428571429</v>
      </c>
      <c r="Q288" s="153">
        <f t="shared" si="57"/>
        <v>2349</v>
      </c>
      <c r="R288" s="281">
        <f t="shared" si="58"/>
        <v>873.49999999999989</v>
      </c>
      <c r="S288" s="282">
        <v>6</v>
      </c>
      <c r="T288" s="283">
        <v>16</v>
      </c>
      <c r="U288" s="156">
        <v>46.20000000000001</v>
      </c>
      <c r="V288" s="284">
        <v>1005</v>
      </c>
      <c r="W288" s="285">
        <v>6</v>
      </c>
      <c r="X288" s="205">
        <v>26</v>
      </c>
      <c r="Y288" s="157">
        <v>56.600000000000009</v>
      </c>
      <c r="Z288" s="286">
        <v>1022</v>
      </c>
      <c r="AA288" s="204">
        <v>2</v>
      </c>
      <c r="AB288" s="204">
        <v>0</v>
      </c>
      <c r="AC288" s="155">
        <v>1.1000000000000001</v>
      </c>
      <c r="AD288" s="287">
        <v>322</v>
      </c>
      <c r="AE288" s="340">
        <f>_xlfn.XLOOKUP(A288,'2026-NAT-01'!B:B,'2026-NAT-01'!F:F,0,0)+_xlfn.XLOOKUP(A288,'2026-NAT-01'!B:B,'2026-NAT-01'!G:G,0,0)</f>
        <v>1</v>
      </c>
      <c r="AF288" s="341">
        <f>_xlfn.XLOOKUP(A288,'2026-NAT-01'!B:B,'2026-NAT-01'!H:H,0,0)</f>
        <v>7</v>
      </c>
      <c r="AG288" s="340">
        <f>_xlfn.XLOOKUP(A288,'2026-NAT-02'!B:B,'2026-NAT-02'!F:F,0,0)+_xlfn.XLOOKUP(A288,'2026-NAT-02'!B:B,'2026-NAT-02'!G:G,0,0)</f>
        <v>1</v>
      </c>
      <c r="AH288" s="341">
        <f>_xlfn.XLOOKUP(A288,'2026-NAT-02'!B:B,'2026-NAT-02'!H:H,0,0)</f>
        <v>13.7</v>
      </c>
      <c r="AI288" s="340">
        <f t="shared" si="49"/>
        <v>58</v>
      </c>
      <c r="AJ288" s="341">
        <f t="shared" si="50"/>
        <v>61</v>
      </c>
    </row>
    <row r="289" spans="1:36" ht="15.6" hidden="1" x14ac:dyDescent="0.25">
      <c r="A289" s="297" t="str">
        <f>MASTERLIST!A290</f>
        <v>N0286</v>
      </c>
      <c r="B289" s="310" t="str">
        <f>MASTERLIST!B290</f>
        <v>Henties Bay</v>
      </c>
      <c r="C289" s="310" t="str">
        <f>MASTERLIST!C290</f>
        <v>Gerrit</v>
      </c>
      <c r="D289" s="310" t="str">
        <f>MASTERLIST!D290</f>
        <v>Snyman</v>
      </c>
      <c r="E289" s="311" t="str">
        <f>MASTERLIST!E290</f>
        <v>Men Master</v>
      </c>
      <c r="F289" s="361" t="str">
        <f>MASTERLIST!L290</f>
        <v>Nam</v>
      </c>
      <c r="G289" s="195"/>
      <c r="H289" s="200"/>
      <c r="I289" s="193"/>
      <c r="J289" s="202"/>
      <c r="K289" s="152">
        <f t="shared" si="51"/>
        <v>1</v>
      </c>
      <c r="L289" s="153">
        <f t="shared" si="52"/>
        <v>2</v>
      </c>
      <c r="M289" s="153">
        <f t="shared" si="53"/>
        <v>3</v>
      </c>
      <c r="N289" s="279">
        <f t="shared" si="54"/>
        <v>4.4000000000000004</v>
      </c>
      <c r="O289" s="280">
        <f t="shared" si="55"/>
        <v>2.2000000000000002</v>
      </c>
      <c r="P289" s="154">
        <f t="shared" si="56"/>
        <v>1.4666666666666668</v>
      </c>
      <c r="Q289" s="153">
        <f t="shared" si="57"/>
        <v>361</v>
      </c>
      <c r="R289" s="281">
        <f t="shared" si="58"/>
        <v>180.5</v>
      </c>
      <c r="S289" s="282">
        <v>1</v>
      </c>
      <c r="T289" s="283">
        <v>2</v>
      </c>
      <c r="U289" s="156">
        <v>4.4000000000000004</v>
      </c>
      <c r="V289" s="284">
        <v>361</v>
      </c>
      <c r="W289" s="285">
        <v>0</v>
      </c>
      <c r="X289" s="205">
        <v>0</v>
      </c>
      <c r="Y289" s="157">
        <v>0</v>
      </c>
      <c r="Z289" s="286">
        <v>0</v>
      </c>
      <c r="AA289" s="204">
        <v>0</v>
      </c>
      <c r="AB289" s="204">
        <v>0</v>
      </c>
      <c r="AC289" s="155">
        <v>0</v>
      </c>
      <c r="AD289" s="287">
        <v>0</v>
      </c>
      <c r="AE289" s="340">
        <f>_xlfn.XLOOKUP(A289,'2026-NAT-01'!B:B,'2026-NAT-01'!F:F,0,0)+_xlfn.XLOOKUP(A289,'2026-NAT-01'!B:B,'2026-NAT-01'!G:G,0,0)</f>
        <v>0</v>
      </c>
      <c r="AF289" s="341">
        <f>_xlfn.XLOOKUP(A289,'2026-NAT-01'!B:B,'2026-NAT-01'!H:H,0,0)</f>
        <v>0</v>
      </c>
      <c r="AG289" s="340">
        <f>_xlfn.XLOOKUP(A289,'2026-NAT-02'!B:B,'2026-NAT-02'!F:F,0,0)+_xlfn.XLOOKUP(A289,'2026-NAT-02'!B:B,'2026-NAT-02'!G:G,0,0)</f>
        <v>0</v>
      </c>
      <c r="AH289" s="341">
        <f>_xlfn.XLOOKUP(A289,'2026-NAT-02'!B:B,'2026-NAT-02'!H:H,0,0)</f>
        <v>0</v>
      </c>
      <c r="AI289" s="457">
        <f t="shared" si="49"/>
        <v>3</v>
      </c>
      <c r="AJ289" s="458">
        <f t="shared" si="50"/>
        <v>2.2000000000000002</v>
      </c>
    </row>
    <row r="290" spans="1:36" ht="15.6" x14ac:dyDescent="0.25">
      <c r="A290" s="344" t="str">
        <f>MASTERLIST!A73</f>
        <v>N0069</v>
      </c>
      <c r="B290" s="68" t="str">
        <f>MASTERLIST!B73</f>
        <v>Otjiwarongo</v>
      </c>
      <c r="C290" s="68" t="str">
        <f>MASTERLIST!C73</f>
        <v>Maritz</v>
      </c>
      <c r="D290" s="68" t="str">
        <f>MASTERLIST!D73</f>
        <v>Jansen van Vuuren</v>
      </c>
      <c r="E290" s="345" t="str">
        <f>MASTERLIST!E73</f>
        <v>Men Veteran</v>
      </c>
      <c r="F290" s="362" t="str">
        <f>MASTERLIST!L73</f>
        <v>Nam</v>
      </c>
      <c r="G290" s="195" t="s">
        <v>2176</v>
      </c>
      <c r="H290" s="200" t="s">
        <v>2176</v>
      </c>
      <c r="I290" s="193"/>
      <c r="J290" s="202"/>
      <c r="K290" s="152">
        <f t="shared" si="51"/>
        <v>7</v>
      </c>
      <c r="L290" s="153">
        <f t="shared" si="52"/>
        <v>7</v>
      </c>
      <c r="M290" s="153">
        <f t="shared" si="53"/>
        <v>14</v>
      </c>
      <c r="N290" s="154">
        <f t="shared" si="54"/>
        <v>23.900000000000002</v>
      </c>
      <c r="O290" s="429">
        <f t="shared" si="55"/>
        <v>10.48</v>
      </c>
      <c r="P290" s="154">
        <f t="shared" si="56"/>
        <v>1.7071428571428573</v>
      </c>
      <c r="Q290" s="153">
        <f t="shared" si="57"/>
        <v>1316</v>
      </c>
      <c r="R290" s="281">
        <f t="shared" si="58"/>
        <v>500</v>
      </c>
      <c r="S290" s="282">
        <v>6</v>
      </c>
      <c r="T290" s="283">
        <v>4</v>
      </c>
      <c r="U290" s="156">
        <v>17.100000000000001</v>
      </c>
      <c r="V290" s="284">
        <v>664</v>
      </c>
      <c r="W290" s="285">
        <v>0</v>
      </c>
      <c r="X290" s="205">
        <v>3</v>
      </c>
      <c r="Y290" s="157">
        <v>5.6999999999999993</v>
      </c>
      <c r="Z290" s="286">
        <v>376</v>
      </c>
      <c r="AA290" s="204">
        <v>1</v>
      </c>
      <c r="AB290" s="204">
        <v>0</v>
      </c>
      <c r="AC290" s="155">
        <v>1.1000000000000001</v>
      </c>
      <c r="AD290" s="287">
        <v>276</v>
      </c>
      <c r="AE290" s="340">
        <f>_xlfn.XLOOKUP(A290,'2026-NAT-01'!B:B,'2026-NAT-01'!F:F,0,0)+_xlfn.XLOOKUP(A290,'2026-NAT-01'!B:B,'2026-NAT-01'!G:G,0,0)</f>
        <v>6</v>
      </c>
      <c r="AF290" s="341">
        <f>_xlfn.XLOOKUP(A290,'2026-NAT-01'!B:B,'2026-NAT-01'!H:H,0,0)</f>
        <v>47.9</v>
      </c>
      <c r="AG290" s="340">
        <f>_xlfn.XLOOKUP(A290,'2026-NAT-02'!B:B,'2026-NAT-02'!F:F,0,0)+_xlfn.XLOOKUP(A290,'2026-NAT-02'!B:B,'2026-NAT-02'!G:G,0,0)</f>
        <v>1</v>
      </c>
      <c r="AH290" s="341">
        <f>_xlfn.XLOOKUP(A290,'2026-NAT-02'!B:B,'2026-NAT-02'!H:H,0,0)</f>
        <v>2</v>
      </c>
      <c r="AI290" s="340">
        <f t="shared" si="49"/>
        <v>21</v>
      </c>
      <c r="AJ290" s="341">
        <f t="shared" si="50"/>
        <v>60.379999999999995</v>
      </c>
    </row>
    <row r="291" spans="1:36" ht="15.6" hidden="1" x14ac:dyDescent="0.25">
      <c r="A291" s="297" t="str">
        <f>MASTERLIST!A292</f>
        <v>N0288</v>
      </c>
      <c r="B291" s="310" t="str">
        <f>MASTERLIST!B292</f>
        <v>Steenbras</v>
      </c>
      <c r="C291" s="310" t="str">
        <f>MASTERLIST!C292</f>
        <v xml:space="preserve">Pieter </v>
      </c>
      <c r="D291" s="310" t="str">
        <f>MASTERLIST!D292</f>
        <v>Maresch</v>
      </c>
      <c r="E291" s="311" t="str">
        <f>MASTERLIST!E292</f>
        <v>Men Master</v>
      </c>
      <c r="F291" s="361" t="str">
        <f>MASTERLIST!L292</f>
        <v>Nam</v>
      </c>
      <c r="G291" s="195"/>
      <c r="H291" s="200"/>
      <c r="I291" s="193"/>
      <c r="J291" s="202"/>
      <c r="K291" s="152">
        <f t="shared" si="51"/>
        <v>0</v>
      </c>
      <c r="L291" s="153">
        <f t="shared" si="52"/>
        <v>0</v>
      </c>
      <c r="M291" s="153">
        <f t="shared" si="53"/>
        <v>0</v>
      </c>
      <c r="N291" s="279">
        <f t="shared" si="54"/>
        <v>0</v>
      </c>
      <c r="O291" s="280">
        <f t="shared" si="55"/>
        <v>0</v>
      </c>
      <c r="P291" s="154" t="e">
        <f t="shared" si="56"/>
        <v>#DIV/0!</v>
      </c>
      <c r="Q291" s="153">
        <f t="shared" si="57"/>
        <v>40</v>
      </c>
      <c r="R291" s="281">
        <f t="shared" si="58"/>
        <v>20</v>
      </c>
      <c r="S291" s="282">
        <v>0</v>
      </c>
      <c r="T291" s="283">
        <v>0</v>
      </c>
      <c r="U291" s="156">
        <v>0</v>
      </c>
      <c r="V291" s="284">
        <v>40</v>
      </c>
      <c r="W291" s="285">
        <v>0</v>
      </c>
      <c r="X291" s="205">
        <v>0</v>
      </c>
      <c r="Y291" s="157">
        <v>0</v>
      </c>
      <c r="Z291" s="286">
        <v>0</v>
      </c>
      <c r="AA291" s="204">
        <v>0</v>
      </c>
      <c r="AB291" s="204">
        <v>0</v>
      </c>
      <c r="AC291" s="155">
        <v>0</v>
      </c>
      <c r="AD291" s="287">
        <v>0</v>
      </c>
      <c r="AE291" s="340">
        <f>_xlfn.XLOOKUP(A291,'2026-NAT-01'!B:B,'2026-NAT-01'!F:F,0,0)+_xlfn.XLOOKUP(A291,'2026-NAT-01'!B:B,'2026-NAT-01'!G:G,0,0)</f>
        <v>0</v>
      </c>
      <c r="AF291" s="341">
        <f>_xlfn.XLOOKUP(A291,'2026-NAT-01'!B:B,'2026-NAT-01'!H:H,0,0)</f>
        <v>0</v>
      </c>
      <c r="AG291" s="340">
        <f>_xlfn.XLOOKUP(A291,'2026-NAT-02'!B:B,'2026-NAT-02'!F:F,0,0)+_xlfn.XLOOKUP(A291,'2026-NAT-02'!B:B,'2026-NAT-02'!G:G,0,0)</f>
        <v>0</v>
      </c>
      <c r="AH291" s="341">
        <f>_xlfn.XLOOKUP(A291,'2026-NAT-02'!B:B,'2026-NAT-02'!H:H,0,0)</f>
        <v>0</v>
      </c>
      <c r="AI291" s="457">
        <f t="shared" si="49"/>
        <v>0</v>
      </c>
      <c r="AJ291" s="458">
        <f t="shared" si="50"/>
        <v>0</v>
      </c>
    </row>
    <row r="292" spans="1:36" ht="15.6" hidden="1" x14ac:dyDescent="0.25">
      <c r="A292" s="297" t="str">
        <f>MASTERLIST!A293</f>
        <v>N0289</v>
      </c>
      <c r="B292" s="310" t="str">
        <f>MASTERLIST!B293</f>
        <v>xSteenbras</v>
      </c>
      <c r="C292" s="310" t="str">
        <f>MASTERLIST!C293</f>
        <v>Chris</v>
      </c>
      <c r="D292" s="310" t="str">
        <f>MASTERLIST!D293</f>
        <v>Joubert</v>
      </c>
      <c r="E292" s="311" t="str">
        <f>MASTERLIST!E293</f>
        <v>Men Senior</v>
      </c>
      <c r="F292" s="361" t="str">
        <f>MASTERLIST!L293</f>
        <v>Nam</v>
      </c>
      <c r="G292" s="195"/>
      <c r="H292" s="200"/>
      <c r="I292" s="193"/>
      <c r="J292" s="202"/>
      <c r="K292" s="152">
        <f t="shared" si="51"/>
        <v>0</v>
      </c>
      <c r="L292" s="153">
        <f t="shared" si="52"/>
        <v>0</v>
      </c>
      <c r="M292" s="153">
        <f t="shared" si="53"/>
        <v>0</v>
      </c>
      <c r="N292" s="279">
        <f t="shared" si="54"/>
        <v>0</v>
      </c>
      <c r="O292" s="280">
        <f t="shared" si="55"/>
        <v>0</v>
      </c>
      <c r="P292" s="154" t="e">
        <f t="shared" si="56"/>
        <v>#DIV/0!</v>
      </c>
      <c r="Q292" s="153">
        <f t="shared" si="57"/>
        <v>0</v>
      </c>
      <c r="R292" s="281">
        <f t="shared" si="58"/>
        <v>0</v>
      </c>
      <c r="S292" s="282">
        <v>0</v>
      </c>
      <c r="T292" s="283">
        <v>0</v>
      </c>
      <c r="U292" s="156">
        <v>0</v>
      </c>
      <c r="V292" s="284">
        <v>0</v>
      </c>
      <c r="W292" s="285">
        <v>0</v>
      </c>
      <c r="X292" s="205">
        <v>0</v>
      </c>
      <c r="Y292" s="157">
        <v>0</v>
      </c>
      <c r="Z292" s="286">
        <v>0</v>
      </c>
      <c r="AA292" s="204">
        <v>0</v>
      </c>
      <c r="AB292" s="204">
        <v>0</v>
      </c>
      <c r="AC292" s="155">
        <v>0</v>
      </c>
      <c r="AD292" s="287">
        <v>0</v>
      </c>
      <c r="AE292" s="340">
        <f>_xlfn.XLOOKUP(A292,'2026-NAT-01'!B:B,'2026-NAT-01'!F:F,0,0)+_xlfn.XLOOKUP(A292,'2026-NAT-01'!B:B,'2026-NAT-01'!G:G,0,0)</f>
        <v>0</v>
      </c>
      <c r="AF292" s="341">
        <f>_xlfn.XLOOKUP(A292,'2026-NAT-01'!B:B,'2026-NAT-01'!H:H,0,0)</f>
        <v>0</v>
      </c>
      <c r="AG292" s="340">
        <f>_xlfn.XLOOKUP(A292,'2026-NAT-02'!B:B,'2026-NAT-02'!F:F,0,0)+_xlfn.XLOOKUP(A292,'2026-NAT-02'!B:B,'2026-NAT-02'!G:G,0,0)</f>
        <v>0</v>
      </c>
      <c r="AH292" s="341">
        <f>_xlfn.XLOOKUP(A292,'2026-NAT-02'!B:B,'2026-NAT-02'!H:H,0,0)</f>
        <v>0</v>
      </c>
      <c r="AI292" s="457">
        <f t="shared" si="49"/>
        <v>0</v>
      </c>
      <c r="AJ292" s="458">
        <f t="shared" si="50"/>
        <v>0</v>
      </c>
    </row>
    <row r="293" spans="1:36" ht="15.6" hidden="1" x14ac:dyDescent="0.25">
      <c r="A293" s="297" t="str">
        <f>MASTERLIST!A294</f>
        <v>N0290</v>
      </c>
      <c r="B293" s="310" t="str">
        <f>MASTERLIST!B294</f>
        <v>Penguin</v>
      </c>
      <c r="C293" s="310" t="str">
        <f>MASTERLIST!C294</f>
        <v>Heinrich</v>
      </c>
      <c r="D293" s="310" t="str">
        <f>MASTERLIST!D294</f>
        <v>Redelinghuys</v>
      </c>
      <c r="E293" s="311" t="str">
        <f>MASTERLIST!E294</f>
        <v>Men U/21</v>
      </c>
      <c r="F293" s="361" t="str">
        <f>MASTERLIST!L294</f>
        <v>Nam</v>
      </c>
      <c r="G293" s="195"/>
      <c r="H293" s="200"/>
      <c r="I293" s="193"/>
      <c r="J293" s="202"/>
      <c r="K293" s="152">
        <f t="shared" si="51"/>
        <v>3</v>
      </c>
      <c r="L293" s="153">
        <f t="shared" si="52"/>
        <v>3</v>
      </c>
      <c r="M293" s="153">
        <f t="shared" si="53"/>
        <v>6</v>
      </c>
      <c r="N293" s="279">
        <f t="shared" si="54"/>
        <v>38.5</v>
      </c>
      <c r="O293" s="280">
        <f t="shared" si="55"/>
        <v>9.5400000000000009</v>
      </c>
      <c r="P293" s="154">
        <f t="shared" si="56"/>
        <v>6.416666666666667</v>
      </c>
      <c r="Q293" s="153">
        <f t="shared" si="57"/>
        <v>1061</v>
      </c>
      <c r="R293" s="281">
        <f t="shared" si="58"/>
        <v>311.2</v>
      </c>
      <c r="S293" s="282">
        <v>1</v>
      </c>
      <c r="T293" s="283">
        <v>1</v>
      </c>
      <c r="U293" s="156">
        <v>5.7</v>
      </c>
      <c r="V293" s="284">
        <v>254</v>
      </c>
      <c r="W293" s="285">
        <v>0</v>
      </c>
      <c r="X293" s="205">
        <v>1</v>
      </c>
      <c r="Y293" s="157">
        <v>1.3</v>
      </c>
      <c r="Z293" s="286">
        <v>228</v>
      </c>
      <c r="AA293" s="204">
        <v>2</v>
      </c>
      <c r="AB293" s="204">
        <v>1</v>
      </c>
      <c r="AC293" s="155">
        <v>31.5</v>
      </c>
      <c r="AD293" s="287">
        <v>579</v>
      </c>
      <c r="AE293" s="340">
        <f>_xlfn.XLOOKUP(A293,'2026-NAT-01'!B:B,'2026-NAT-01'!F:F,0,0)+_xlfn.XLOOKUP(A293,'2026-NAT-01'!B:B,'2026-NAT-01'!G:G,0,0)</f>
        <v>0</v>
      </c>
      <c r="AF293" s="341">
        <f>_xlfn.XLOOKUP(A293,'2026-NAT-01'!B:B,'2026-NAT-01'!H:H,0,0)</f>
        <v>0</v>
      </c>
      <c r="AG293" s="340">
        <f>_xlfn.XLOOKUP(A293,'2026-NAT-02'!B:B,'2026-NAT-02'!F:F,0,0)+_xlfn.XLOOKUP(A293,'2026-NAT-02'!B:B,'2026-NAT-02'!G:G,0,0)</f>
        <v>0</v>
      </c>
      <c r="AH293" s="341">
        <f>_xlfn.XLOOKUP(A293,'2026-NAT-02'!B:B,'2026-NAT-02'!H:H,0,0)</f>
        <v>0</v>
      </c>
      <c r="AI293" s="457">
        <f t="shared" si="49"/>
        <v>6</v>
      </c>
      <c r="AJ293" s="458">
        <f t="shared" si="50"/>
        <v>9.5400000000000009</v>
      </c>
    </row>
    <row r="294" spans="1:36" ht="15.6" hidden="1" x14ac:dyDescent="0.25">
      <c r="A294" s="297" t="str">
        <f>MASTERLIST!A295</f>
        <v>N0291</v>
      </c>
      <c r="B294" s="310" t="str">
        <f>MASTERLIST!B295</f>
        <v>xSteenbras</v>
      </c>
      <c r="C294" s="310" t="str">
        <f>MASTERLIST!C295</f>
        <v>Jandre</v>
      </c>
      <c r="D294" s="310" t="str">
        <f>MASTERLIST!D295</f>
        <v>Van Eck</v>
      </c>
      <c r="E294" s="311" t="str">
        <f>MASTERLIST!E295</f>
        <v>Men Senior</v>
      </c>
      <c r="F294" s="361" t="str">
        <f>MASTERLIST!L295</f>
        <v>Nam</v>
      </c>
      <c r="G294" s="195"/>
      <c r="H294" s="200"/>
      <c r="I294" s="193"/>
      <c r="J294" s="202"/>
      <c r="K294" s="152">
        <f t="shared" si="51"/>
        <v>3</v>
      </c>
      <c r="L294" s="153">
        <f t="shared" si="52"/>
        <v>0</v>
      </c>
      <c r="M294" s="153">
        <f t="shared" si="53"/>
        <v>3</v>
      </c>
      <c r="N294" s="279">
        <f t="shared" si="54"/>
        <v>5.8000000000000007</v>
      </c>
      <c r="O294" s="280">
        <f t="shared" si="55"/>
        <v>1.1600000000000001</v>
      </c>
      <c r="P294" s="154">
        <f t="shared" si="56"/>
        <v>1.9333333333333336</v>
      </c>
      <c r="Q294" s="153">
        <f t="shared" si="57"/>
        <v>511</v>
      </c>
      <c r="R294" s="281">
        <f t="shared" si="58"/>
        <v>102.2</v>
      </c>
      <c r="S294" s="282">
        <v>0</v>
      </c>
      <c r="T294" s="283">
        <v>0</v>
      </c>
      <c r="U294" s="156">
        <v>0</v>
      </c>
      <c r="V294" s="284">
        <v>0</v>
      </c>
      <c r="W294" s="285">
        <v>0</v>
      </c>
      <c r="X294" s="205">
        <v>0</v>
      </c>
      <c r="Y294" s="157">
        <v>0</v>
      </c>
      <c r="Z294" s="286">
        <v>0</v>
      </c>
      <c r="AA294" s="204">
        <v>3</v>
      </c>
      <c r="AB294" s="204">
        <v>0</v>
      </c>
      <c r="AC294" s="155">
        <v>5.8000000000000007</v>
      </c>
      <c r="AD294" s="287">
        <v>511</v>
      </c>
      <c r="AE294" s="340">
        <f>_xlfn.XLOOKUP(A294,'2026-NAT-01'!B:B,'2026-NAT-01'!F:F,0,0)+_xlfn.XLOOKUP(A294,'2026-NAT-01'!B:B,'2026-NAT-01'!G:G,0,0)</f>
        <v>0</v>
      </c>
      <c r="AF294" s="341">
        <f>_xlfn.XLOOKUP(A294,'2026-NAT-01'!B:B,'2026-NAT-01'!H:H,0,0)</f>
        <v>0</v>
      </c>
      <c r="AG294" s="340">
        <f>_xlfn.XLOOKUP(A294,'2026-NAT-02'!B:B,'2026-NAT-02'!F:F,0,0)+_xlfn.XLOOKUP(A294,'2026-NAT-02'!B:B,'2026-NAT-02'!G:G,0,0)</f>
        <v>0</v>
      </c>
      <c r="AH294" s="341">
        <f>_xlfn.XLOOKUP(A294,'2026-NAT-02'!B:B,'2026-NAT-02'!H:H,0,0)</f>
        <v>0</v>
      </c>
      <c r="AI294" s="457">
        <f t="shared" si="49"/>
        <v>3</v>
      </c>
      <c r="AJ294" s="458">
        <f t="shared" si="50"/>
        <v>1.1600000000000001</v>
      </c>
    </row>
    <row r="295" spans="1:36" ht="15.45" hidden="1" customHeight="1" x14ac:dyDescent="0.25">
      <c r="A295" s="297" t="str">
        <f>MASTERLIST!A296</f>
        <v>N0292</v>
      </c>
      <c r="B295" s="310" t="str">
        <f>MASTERLIST!B296</f>
        <v>xPenguin</v>
      </c>
      <c r="C295" s="310" t="str">
        <f>MASTERLIST!C296</f>
        <v>Paul</v>
      </c>
      <c r="D295" s="310" t="str">
        <f>MASTERLIST!D296</f>
        <v>Ferreira</v>
      </c>
      <c r="E295" s="311" t="str">
        <f>MASTERLIST!E296</f>
        <v>Men Grand Masters</v>
      </c>
      <c r="F295" s="361">
        <f>MASTERLIST!L296</f>
        <v>0</v>
      </c>
      <c r="G295" s="195"/>
      <c r="H295" s="200"/>
      <c r="I295" s="193"/>
      <c r="J295" s="202"/>
      <c r="K295" s="152">
        <f t="shared" si="51"/>
        <v>0</v>
      </c>
      <c r="L295" s="153">
        <f t="shared" si="52"/>
        <v>0</v>
      </c>
      <c r="M295" s="153">
        <f t="shared" si="53"/>
        <v>0</v>
      </c>
      <c r="N295" s="279">
        <f t="shared" si="54"/>
        <v>0</v>
      </c>
      <c r="O295" s="280">
        <f t="shared" si="55"/>
        <v>0</v>
      </c>
      <c r="P295" s="154" t="e">
        <f t="shared" si="56"/>
        <v>#DIV/0!</v>
      </c>
      <c r="Q295" s="153">
        <f t="shared" si="57"/>
        <v>0</v>
      </c>
      <c r="R295" s="281">
        <f t="shared" si="58"/>
        <v>0</v>
      </c>
      <c r="S295" s="282">
        <v>0</v>
      </c>
      <c r="T295" s="283">
        <v>0</v>
      </c>
      <c r="U295" s="156">
        <v>0</v>
      </c>
      <c r="V295" s="284">
        <v>0</v>
      </c>
      <c r="W295" s="285">
        <v>0</v>
      </c>
      <c r="X295" s="205">
        <v>0</v>
      </c>
      <c r="Y295" s="157">
        <v>0</v>
      </c>
      <c r="Z295" s="286">
        <v>0</v>
      </c>
      <c r="AA295" s="204">
        <v>0</v>
      </c>
      <c r="AB295" s="204">
        <v>0</v>
      </c>
      <c r="AC295" s="155">
        <v>0</v>
      </c>
      <c r="AD295" s="287">
        <v>0</v>
      </c>
      <c r="AE295" s="340">
        <f>_xlfn.XLOOKUP(A295,'2026-NAT-01'!B:B,'2026-NAT-01'!F:F,0,0)+_xlfn.XLOOKUP(A295,'2026-NAT-01'!B:B,'2026-NAT-01'!G:G,0,0)</f>
        <v>0</v>
      </c>
      <c r="AF295" s="341">
        <f>_xlfn.XLOOKUP(A295,'2026-NAT-01'!B:B,'2026-NAT-01'!H:H,0,0)</f>
        <v>0</v>
      </c>
      <c r="AG295" s="340">
        <f>_xlfn.XLOOKUP(A295,'2026-NAT-02'!B:B,'2026-NAT-02'!F:F,0,0)+_xlfn.XLOOKUP(A295,'2026-NAT-02'!B:B,'2026-NAT-02'!G:G,0,0)</f>
        <v>0</v>
      </c>
      <c r="AH295" s="341">
        <f>_xlfn.XLOOKUP(A295,'2026-NAT-02'!B:B,'2026-NAT-02'!H:H,0,0)</f>
        <v>0</v>
      </c>
      <c r="AI295" s="457">
        <f t="shared" si="49"/>
        <v>0</v>
      </c>
      <c r="AJ295" s="458">
        <f t="shared" si="50"/>
        <v>0</v>
      </c>
    </row>
    <row r="296" spans="1:36" ht="15.6" hidden="1" x14ac:dyDescent="0.25">
      <c r="A296" s="297" t="str">
        <f>MASTERLIST!A297</f>
        <v>N0293</v>
      </c>
      <c r="B296" s="310" t="str">
        <f>MASTERLIST!B297</f>
        <v>Orca Angling Club</v>
      </c>
      <c r="C296" s="310" t="str">
        <f>MASTERLIST!C297</f>
        <v>Mark-Anthony</v>
      </c>
      <c r="D296" s="310" t="str">
        <f>MASTERLIST!D297</f>
        <v>Nangoro</v>
      </c>
      <c r="E296" s="311" t="str">
        <f>MASTERLIST!E297</f>
        <v>Men Senior</v>
      </c>
      <c r="F296" s="361" t="str">
        <f>MASTERLIST!L297</f>
        <v>Nam</v>
      </c>
      <c r="G296" s="195"/>
      <c r="H296" s="200"/>
      <c r="I296" s="193"/>
      <c r="J296" s="202"/>
      <c r="K296" s="152">
        <f t="shared" si="51"/>
        <v>3</v>
      </c>
      <c r="L296" s="153">
        <f t="shared" si="52"/>
        <v>9</v>
      </c>
      <c r="M296" s="153">
        <f t="shared" si="53"/>
        <v>12</v>
      </c>
      <c r="N296" s="279">
        <f t="shared" si="54"/>
        <v>144.9</v>
      </c>
      <c r="O296" s="280">
        <f t="shared" si="55"/>
        <v>61.61</v>
      </c>
      <c r="P296" s="154">
        <f t="shared" si="56"/>
        <v>12.075000000000001</v>
      </c>
      <c r="Q296" s="153">
        <f t="shared" si="57"/>
        <v>1458</v>
      </c>
      <c r="R296" s="281">
        <f t="shared" si="58"/>
        <v>643.20000000000005</v>
      </c>
      <c r="S296" s="282">
        <v>3</v>
      </c>
      <c r="T296" s="283">
        <v>7</v>
      </c>
      <c r="U296" s="156">
        <v>90.7</v>
      </c>
      <c r="V296" s="284">
        <v>1029</v>
      </c>
      <c r="W296" s="285">
        <v>0</v>
      </c>
      <c r="X296" s="205">
        <v>2</v>
      </c>
      <c r="Y296" s="157">
        <v>54.2</v>
      </c>
      <c r="Z296" s="286">
        <v>429</v>
      </c>
      <c r="AA296" s="204">
        <v>0</v>
      </c>
      <c r="AB296" s="204">
        <v>0</v>
      </c>
      <c r="AC296" s="155">
        <v>0</v>
      </c>
      <c r="AD296" s="287">
        <v>0</v>
      </c>
      <c r="AE296" s="340">
        <f>_xlfn.XLOOKUP(A296,'2026-NAT-01'!B:B,'2026-NAT-01'!F:F,0,0)+_xlfn.XLOOKUP(A296,'2026-NAT-01'!B:B,'2026-NAT-01'!G:G,0,0)</f>
        <v>0</v>
      </c>
      <c r="AF296" s="341">
        <f>_xlfn.XLOOKUP(A296,'2026-NAT-01'!B:B,'2026-NAT-01'!H:H,0,0)</f>
        <v>0</v>
      </c>
      <c r="AG296" s="340">
        <f>_xlfn.XLOOKUP(A296,'2026-NAT-02'!B:B,'2026-NAT-02'!F:F,0,0)+_xlfn.XLOOKUP(A296,'2026-NAT-02'!B:B,'2026-NAT-02'!G:G,0,0)</f>
        <v>0</v>
      </c>
      <c r="AH296" s="341">
        <f>_xlfn.XLOOKUP(A296,'2026-NAT-02'!B:B,'2026-NAT-02'!H:H,0,0)</f>
        <v>0</v>
      </c>
      <c r="AI296" s="457">
        <f t="shared" si="49"/>
        <v>12</v>
      </c>
      <c r="AJ296" s="458">
        <f t="shared" si="50"/>
        <v>61.61</v>
      </c>
    </row>
    <row r="297" spans="1:36" ht="15.6" hidden="1" x14ac:dyDescent="0.25">
      <c r="A297" s="297" t="str">
        <f>MASTERLIST!A298</f>
        <v>N0294</v>
      </c>
      <c r="B297" s="310" t="str">
        <f>MASTERLIST!B298</f>
        <v>xPenguin</v>
      </c>
      <c r="C297" s="310" t="str">
        <f>MASTERLIST!C298</f>
        <v>Werner</v>
      </c>
      <c r="D297" s="310" t="str">
        <f>MASTERLIST!D298</f>
        <v>Burger</v>
      </c>
      <c r="E297" s="311" t="str">
        <f>MASTERLIST!E298</f>
        <v>Men Master</v>
      </c>
      <c r="F297" s="361" t="str">
        <f>MASTERLIST!L298</f>
        <v>Nam</v>
      </c>
      <c r="G297" s="195"/>
      <c r="H297" s="200"/>
      <c r="I297" s="193"/>
      <c r="J297" s="202"/>
      <c r="K297" s="152">
        <f t="shared" si="51"/>
        <v>0</v>
      </c>
      <c r="L297" s="153">
        <f t="shared" si="52"/>
        <v>0</v>
      </c>
      <c r="M297" s="153">
        <f t="shared" si="53"/>
        <v>0</v>
      </c>
      <c r="N297" s="279">
        <f t="shared" si="54"/>
        <v>0</v>
      </c>
      <c r="O297" s="280">
        <f t="shared" si="55"/>
        <v>0</v>
      </c>
      <c r="P297" s="154" t="e">
        <f t="shared" si="56"/>
        <v>#DIV/0!</v>
      </c>
      <c r="Q297" s="153">
        <f t="shared" si="57"/>
        <v>0</v>
      </c>
      <c r="R297" s="281">
        <f t="shared" si="58"/>
        <v>0</v>
      </c>
      <c r="S297" s="282">
        <v>0</v>
      </c>
      <c r="T297" s="283">
        <v>0</v>
      </c>
      <c r="U297" s="156">
        <v>0</v>
      </c>
      <c r="V297" s="284">
        <v>0</v>
      </c>
      <c r="W297" s="285">
        <v>0</v>
      </c>
      <c r="X297" s="205">
        <v>0</v>
      </c>
      <c r="Y297" s="157">
        <v>0</v>
      </c>
      <c r="Z297" s="286">
        <v>0</v>
      </c>
      <c r="AA297" s="204">
        <v>0</v>
      </c>
      <c r="AB297" s="204">
        <v>0</v>
      </c>
      <c r="AC297" s="155">
        <v>0</v>
      </c>
      <c r="AD297" s="287">
        <v>0</v>
      </c>
      <c r="AE297" s="340">
        <f>_xlfn.XLOOKUP(A297,'2026-NAT-01'!B:B,'2026-NAT-01'!F:F,0,0)+_xlfn.XLOOKUP(A297,'2026-NAT-01'!B:B,'2026-NAT-01'!G:G,0,0)</f>
        <v>0</v>
      </c>
      <c r="AF297" s="341">
        <f>_xlfn.XLOOKUP(A297,'2026-NAT-01'!B:B,'2026-NAT-01'!H:H,0,0)</f>
        <v>0</v>
      </c>
      <c r="AG297" s="340">
        <f>_xlfn.XLOOKUP(A297,'2026-NAT-02'!B:B,'2026-NAT-02'!F:F,0,0)+_xlfn.XLOOKUP(A297,'2026-NAT-02'!B:B,'2026-NAT-02'!G:G,0,0)</f>
        <v>0</v>
      </c>
      <c r="AH297" s="341">
        <f>_xlfn.XLOOKUP(A297,'2026-NAT-02'!B:B,'2026-NAT-02'!H:H,0,0)</f>
        <v>0</v>
      </c>
      <c r="AI297" s="457">
        <f t="shared" si="49"/>
        <v>0</v>
      </c>
      <c r="AJ297" s="458">
        <f t="shared" si="50"/>
        <v>0</v>
      </c>
    </row>
    <row r="298" spans="1:36" ht="15.45" customHeight="1" x14ac:dyDescent="0.25">
      <c r="A298" s="344" t="str">
        <f>MASTERLIST!A700</f>
        <v>N0696</v>
      </c>
      <c r="B298" s="68" t="str">
        <f>MASTERLIST!B700</f>
        <v>Penguin</v>
      </c>
      <c r="C298" s="68" t="str">
        <f>MASTERLIST!C700</f>
        <v>Stefan</v>
      </c>
      <c r="D298" s="68" t="str">
        <f>MASTERLIST!D700</f>
        <v>Snyman</v>
      </c>
      <c r="E298" s="345" t="str">
        <f>MASTERLIST!E700</f>
        <v>Men U/21</v>
      </c>
      <c r="F298" s="362" t="str">
        <f>MASTERLIST!L700</f>
        <v>Nam</v>
      </c>
      <c r="G298" s="195" t="s">
        <v>2176</v>
      </c>
      <c r="H298" s="200" t="s">
        <v>2176</v>
      </c>
      <c r="I298" s="193"/>
      <c r="J298" s="202"/>
      <c r="K298" s="152">
        <f t="shared" si="51"/>
        <v>0</v>
      </c>
      <c r="L298" s="153">
        <f t="shared" si="52"/>
        <v>8</v>
      </c>
      <c r="M298" s="153">
        <f t="shared" si="53"/>
        <v>8</v>
      </c>
      <c r="N298" s="154">
        <f t="shared" si="54"/>
        <v>75.7</v>
      </c>
      <c r="O298" s="429">
        <f t="shared" si="55"/>
        <v>35.570000000000007</v>
      </c>
      <c r="P298" s="154">
        <f t="shared" si="56"/>
        <v>9.4625000000000004</v>
      </c>
      <c r="Q298" s="153">
        <f t="shared" si="57"/>
        <v>1146</v>
      </c>
      <c r="R298" s="281">
        <f t="shared" si="58"/>
        <v>465</v>
      </c>
      <c r="S298" s="282">
        <v>0</v>
      </c>
      <c r="T298" s="283">
        <v>7</v>
      </c>
      <c r="U298" s="156">
        <v>68.100000000000009</v>
      </c>
      <c r="V298" s="284">
        <v>766</v>
      </c>
      <c r="W298" s="285">
        <v>0</v>
      </c>
      <c r="X298" s="205">
        <v>0</v>
      </c>
      <c r="Y298" s="157">
        <v>0</v>
      </c>
      <c r="Z298" s="286">
        <v>60</v>
      </c>
      <c r="AA298" s="204">
        <v>0</v>
      </c>
      <c r="AB298" s="204">
        <v>1</v>
      </c>
      <c r="AC298" s="155">
        <v>7.6</v>
      </c>
      <c r="AD298" s="287">
        <v>320</v>
      </c>
      <c r="AE298" s="340">
        <f>_xlfn.XLOOKUP(A298,'2026-NAT-01'!B:B,'2026-NAT-01'!F:F,0,0)+_xlfn.XLOOKUP(A298,'2026-NAT-01'!B:B,'2026-NAT-01'!G:G,0,0)</f>
        <v>4</v>
      </c>
      <c r="AF298" s="341">
        <f>_xlfn.XLOOKUP(A298,'2026-NAT-01'!B:B,'2026-NAT-01'!H:H,0,0)</f>
        <v>12.9</v>
      </c>
      <c r="AG298" s="340">
        <f>_xlfn.XLOOKUP(A298,'2026-NAT-02'!B:B,'2026-NAT-02'!F:F,0,0)+_xlfn.XLOOKUP(A298,'2026-NAT-02'!B:B,'2026-NAT-02'!G:G,0,0)</f>
        <v>2</v>
      </c>
      <c r="AH298" s="341">
        <f>_xlfn.XLOOKUP(A298,'2026-NAT-02'!B:B,'2026-NAT-02'!H:H,0,0)</f>
        <v>10.7</v>
      </c>
      <c r="AI298" s="340">
        <f t="shared" si="49"/>
        <v>14</v>
      </c>
      <c r="AJ298" s="341">
        <f t="shared" si="50"/>
        <v>59.17</v>
      </c>
    </row>
    <row r="299" spans="1:36" ht="15.6" hidden="1" x14ac:dyDescent="0.25">
      <c r="A299" s="297" t="str">
        <f>MASTERLIST!A300</f>
        <v>N0296</v>
      </c>
      <c r="B299" s="310" t="str">
        <f>MASTERLIST!B300</f>
        <v>xOrca Angling Club</v>
      </c>
      <c r="C299" s="310" t="str">
        <f>MASTERLIST!C300</f>
        <v>Francois</v>
      </c>
      <c r="D299" s="310" t="str">
        <f>MASTERLIST!D300</f>
        <v>Rossouw</v>
      </c>
      <c r="E299" s="311" t="str">
        <f>MASTERLIST!E300</f>
        <v>Men Senior</v>
      </c>
      <c r="F299" s="361" t="str">
        <f>MASTERLIST!L300</f>
        <v>Nam</v>
      </c>
      <c r="G299" s="195"/>
      <c r="H299" s="200"/>
      <c r="I299" s="193"/>
      <c r="J299" s="202"/>
      <c r="K299" s="152">
        <f t="shared" si="51"/>
        <v>0</v>
      </c>
      <c r="L299" s="153">
        <f t="shared" si="52"/>
        <v>0</v>
      </c>
      <c r="M299" s="153">
        <f t="shared" si="53"/>
        <v>0</v>
      </c>
      <c r="N299" s="279">
        <f t="shared" si="54"/>
        <v>0</v>
      </c>
      <c r="O299" s="280">
        <f t="shared" si="55"/>
        <v>0</v>
      </c>
      <c r="P299" s="154" t="e">
        <f t="shared" si="56"/>
        <v>#DIV/0!</v>
      </c>
      <c r="Q299" s="153">
        <f t="shared" si="57"/>
        <v>0</v>
      </c>
      <c r="R299" s="281">
        <f t="shared" si="58"/>
        <v>0</v>
      </c>
      <c r="S299" s="282">
        <v>0</v>
      </c>
      <c r="T299" s="283">
        <v>0</v>
      </c>
      <c r="U299" s="156">
        <v>0</v>
      </c>
      <c r="V299" s="284">
        <v>0</v>
      </c>
      <c r="W299" s="285">
        <v>0</v>
      </c>
      <c r="X299" s="205">
        <v>0</v>
      </c>
      <c r="Y299" s="157">
        <v>0</v>
      </c>
      <c r="Z299" s="286">
        <v>0</v>
      </c>
      <c r="AA299" s="204">
        <v>0</v>
      </c>
      <c r="AB299" s="204">
        <v>0</v>
      </c>
      <c r="AC299" s="155">
        <v>0</v>
      </c>
      <c r="AD299" s="287">
        <v>0</v>
      </c>
      <c r="AE299" s="340">
        <f>_xlfn.XLOOKUP(A299,'2026-NAT-01'!B:B,'2026-NAT-01'!F:F,0,0)+_xlfn.XLOOKUP(A299,'2026-NAT-01'!B:B,'2026-NAT-01'!G:G,0,0)</f>
        <v>0</v>
      </c>
      <c r="AF299" s="341">
        <f>_xlfn.XLOOKUP(A299,'2026-NAT-01'!B:B,'2026-NAT-01'!H:H,0,0)</f>
        <v>0</v>
      </c>
      <c r="AG299" s="340">
        <f>_xlfn.XLOOKUP(A299,'2026-NAT-02'!B:B,'2026-NAT-02'!F:F,0,0)+_xlfn.XLOOKUP(A299,'2026-NAT-02'!B:B,'2026-NAT-02'!G:G,0,0)</f>
        <v>0</v>
      </c>
      <c r="AH299" s="341">
        <f>_xlfn.XLOOKUP(A299,'2026-NAT-02'!B:B,'2026-NAT-02'!H:H,0,0)</f>
        <v>0</v>
      </c>
      <c r="AI299" s="457">
        <f t="shared" si="49"/>
        <v>0</v>
      </c>
      <c r="AJ299" s="458">
        <f t="shared" si="50"/>
        <v>0</v>
      </c>
    </row>
    <row r="300" spans="1:36" ht="15.6" x14ac:dyDescent="0.25">
      <c r="A300" s="344" t="str">
        <f>MASTERLIST!A856</f>
        <v>N0852</v>
      </c>
      <c r="B300" s="68" t="str">
        <f>MASTERLIST!B856</f>
        <v>Walvis Bay</v>
      </c>
      <c r="C300" s="68" t="str">
        <f>MASTERLIST!C856</f>
        <v>David</v>
      </c>
      <c r="D300" s="68" t="str">
        <f>MASTERLIST!D856</f>
        <v>Hyman</v>
      </c>
      <c r="E300" s="345" t="str">
        <f>MASTERLIST!E856</f>
        <v>Men Master</v>
      </c>
      <c r="F300" s="362" t="str">
        <f>MASTERLIST!L856</f>
        <v>Nam</v>
      </c>
      <c r="G300" s="195"/>
      <c r="H300" s="200" t="s">
        <v>2176</v>
      </c>
      <c r="I300" s="193"/>
      <c r="J300" s="202"/>
      <c r="K300" s="152">
        <f t="shared" si="51"/>
        <v>1</v>
      </c>
      <c r="L300" s="153">
        <f t="shared" si="52"/>
        <v>3</v>
      </c>
      <c r="M300" s="153">
        <f t="shared" si="53"/>
        <v>4</v>
      </c>
      <c r="N300" s="154">
        <f t="shared" si="54"/>
        <v>127.8</v>
      </c>
      <c r="O300" s="429">
        <f t="shared" si="55"/>
        <v>58.34</v>
      </c>
      <c r="P300" s="154">
        <f t="shared" si="56"/>
        <v>31.95</v>
      </c>
      <c r="Q300" s="153">
        <f t="shared" si="57"/>
        <v>874</v>
      </c>
      <c r="R300" s="281">
        <f t="shared" si="58"/>
        <v>364.2</v>
      </c>
      <c r="S300" s="282">
        <v>1</v>
      </c>
      <c r="T300" s="283">
        <v>2</v>
      </c>
      <c r="U300" s="156">
        <v>100</v>
      </c>
      <c r="V300" s="284">
        <v>530</v>
      </c>
      <c r="W300" s="285">
        <v>0</v>
      </c>
      <c r="X300" s="205">
        <v>1</v>
      </c>
      <c r="Y300" s="157">
        <v>27.8</v>
      </c>
      <c r="Z300" s="286">
        <v>304</v>
      </c>
      <c r="AA300" s="204">
        <v>0</v>
      </c>
      <c r="AB300" s="204">
        <v>0</v>
      </c>
      <c r="AC300" s="155">
        <v>0</v>
      </c>
      <c r="AD300" s="287">
        <v>40</v>
      </c>
      <c r="AE300" s="340">
        <f>_xlfn.XLOOKUP(A300,'2026-NAT-01'!B:B,'2026-NAT-01'!F:F,0,0)+_xlfn.XLOOKUP(A300,'2026-NAT-01'!B:B,'2026-NAT-01'!G:G,0,0)</f>
        <v>0</v>
      </c>
      <c r="AF300" s="341">
        <f>_xlfn.XLOOKUP(A300,'2026-NAT-01'!B:B,'2026-NAT-01'!H:H,0,0)</f>
        <v>0</v>
      </c>
      <c r="AG300" s="340">
        <f>_xlfn.XLOOKUP(A300,'2026-NAT-02'!B:B,'2026-NAT-02'!F:F,0,0)+_xlfn.XLOOKUP(A300,'2026-NAT-02'!B:B,'2026-NAT-02'!G:G,0,0)</f>
        <v>0</v>
      </c>
      <c r="AH300" s="341">
        <f>_xlfn.XLOOKUP(A300,'2026-NAT-02'!B:B,'2026-NAT-02'!H:H,0,0)</f>
        <v>0</v>
      </c>
      <c r="AI300" s="340">
        <f t="shared" si="49"/>
        <v>4</v>
      </c>
      <c r="AJ300" s="341">
        <f t="shared" si="50"/>
        <v>58.34</v>
      </c>
    </row>
    <row r="301" spans="1:36" ht="15.6" hidden="1" x14ac:dyDescent="0.25">
      <c r="A301" s="297" t="str">
        <f>MASTERLIST!A302</f>
        <v>N0298</v>
      </c>
      <c r="B301" s="310" t="str">
        <f>MASTERLIST!B302</f>
        <v>xOrca Angling Club</v>
      </c>
      <c r="C301" s="310" t="str">
        <f>MASTERLIST!C302</f>
        <v>Desond</v>
      </c>
      <c r="D301" s="310" t="str">
        <f>MASTERLIST!D302</f>
        <v>De Klerk</v>
      </c>
      <c r="E301" s="311" t="str">
        <f>MASTERLIST!E302</f>
        <v>Men Senior</v>
      </c>
      <c r="F301" s="361" t="str">
        <f>MASTERLIST!L302</f>
        <v>Nam</v>
      </c>
      <c r="G301" s="195"/>
      <c r="H301" s="200"/>
      <c r="I301" s="193"/>
      <c r="J301" s="202"/>
      <c r="K301" s="152">
        <f t="shared" si="51"/>
        <v>0</v>
      </c>
      <c r="L301" s="153">
        <f t="shared" si="52"/>
        <v>0</v>
      </c>
      <c r="M301" s="153">
        <f t="shared" si="53"/>
        <v>0</v>
      </c>
      <c r="N301" s="279">
        <f t="shared" si="54"/>
        <v>0</v>
      </c>
      <c r="O301" s="280">
        <f t="shared" si="55"/>
        <v>0</v>
      </c>
      <c r="P301" s="154" t="e">
        <f t="shared" si="56"/>
        <v>#DIV/0!</v>
      </c>
      <c r="Q301" s="153">
        <f t="shared" si="57"/>
        <v>20</v>
      </c>
      <c r="R301" s="281">
        <f t="shared" si="58"/>
        <v>4</v>
      </c>
      <c r="S301" s="282">
        <v>0</v>
      </c>
      <c r="T301" s="283">
        <v>0</v>
      </c>
      <c r="U301" s="156">
        <v>0</v>
      </c>
      <c r="V301" s="284">
        <v>0</v>
      </c>
      <c r="W301" s="285">
        <v>0</v>
      </c>
      <c r="X301" s="205">
        <v>0</v>
      </c>
      <c r="Y301" s="157">
        <v>0</v>
      </c>
      <c r="Z301" s="286">
        <v>0</v>
      </c>
      <c r="AA301" s="204">
        <v>0</v>
      </c>
      <c r="AB301" s="204">
        <v>0</v>
      </c>
      <c r="AC301" s="155">
        <v>0</v>
      </c>
      <c r="AD301" s="287">
        <v>20</v>
      </c>
      <c r="AE301" s="340">
        <f>_xlfn.XLOOKUP(A301,'2026-NAT-01'!B:B,'2026-NAT-01'!F:F,0,0)+_xlfn.XLOOKUP(A301,'2026-NAT-01'!B:B,'2026-NAT-01'!G:G,0,0)</f>
        <v>0</v>
      </c>
      <c r="AF301" s="341">
        <f>_xlfn.XLOOKUP(A301,'2026-NAT-01'!B:B,'2026-NAT-01'!H:H,0,0)</f>
        <v>0</v>
      </c>
      <c r="AG301" s="340">
        <f>_xlfn.XLOOKUP(A301,'2026-NAT-02'!B:B,'2026-NAT-02'!F:F,0,0)+_xlfn.XLOOKUP(A301,'2026-NAT-02'!B:B,'2026-NAT-02'!G:G,0,0)</f>
        <v>0</v>
      </c>
      <c r="AH301" s="341">
        <f>_xlfn.XLOOKUP(A301,'2026-NAT-02'!B:B,'2026-NAT-02'!H:H,0,0)</f>
        <v>0</v>
      </c>
      <c r="AI301" s="457">
        <f t="shared" si="49"/>
        <v>0</v>
      </c>
      <c r="AJ301" s="458">
        <f t="shared" si="50"/>
        <v>0</v>
      </c>
    </row>
    <row r="302" spans="1:36" ht="15.6" hidden="1" x14ac:dyDescent="0.25">
      <c r="A302" s="297" t="str">
        <f>MASTERLIST!A303</f>
        <v>N0299</v>
      </c>
      <c r="B302" s="310" t="str">
        <f>MASTERLIST!B303</f>
        <v>Orca Angling Club</v>
      </c>
      <c r="C302" s="310" t="str">
        <f>MASTERLIST!C303</f>
        <v>Calvin</v>
      </c>
      <c r="D302" s="310" t="str">
        <f>MASTERLIST!D303</f>
        <v>Knouwds</v>
      </c>
      <c r="E302" s="311" t="str">
        <f>MASTERLIST!E303</f>
        <v>Men Senior</v>
      </c>
      <c r="F302" s="361" t="str">
        <f>MASTERLIST!L303</f>
        <v>Nam</v>
      </c>
      <c r="G302" s="195"/>
      <c r="H302" s="200"/>
      <c r="I302" s="193"/>
      <c r="J302" s="202"/>
      <c r="K302" s="152">
        <f t="shared" si="51"/>
        <v>1</v>
      </c>
      <c r="L302" s="153">
        <f t="shared" si="52"/>
        <v>0</v>
      </c>
      <c r="M302" s="153">
        <f t="shared" si="53"/>
        <v>1</v>
      </c>
      <c r="N302" s="279">
        <f t="shared" si="54"/>
        <v>6.7</v>
      </c>
      <c r="O302" s="280">
        <f t="shared" si="55"/>
        <v>2.0099999999999998</v>
      </c>
      <c r="P302" s="154">
        <f t="shared" si="56"/>
        <v>6.7</v>
      </c>
      <c r="Q302" s="153">
        <f t="shared" si="57"/>
        <v>322</v>
      </c>
      <c r="R302" s="281">
        <f t="shared" si="58"/>
        <v>110.6</v>
      </c>
      <c r="S302" s="282">
        <v>0</v>
      </c>
      <c r="T302" s="283">
        <v>0</v>
      </c>
      <c r="U302" s="156">
        <v>0</v>
      </c>
      <c r="V302" s="284">
        <v>80</v>
      </c>
      <c r="W302" s="285">
        <v>1</v>
      </c>
      <c r="X302" s="205">
        <v>0</v>
      </c>
      <c r="Y302" s="157">
        <v>6.7</v>
      </c>
      <c r="Z302" s="286">
        <v>222</v>
      </c>
      <c r="AA302" s="204">
        <v>0</v>
      </c>
      <c r="AB302" s="204">
        <v>0</v>
      </c>
      <c r="AC302" s="155">
        <v>0</v>
      </c>
      <c r="AD302" s="287">
        <v>20</v>
      </c>
      <c r="AE302" s="340">
        <f>_xlfn.XLOOKUP(A302,'2026-NAT-01'!B:B,'2026-NAT-01'!F:F,0,0)+_xlfn.XLOOKUP(A302,'2026-NAT-01'!B:B,'2026-NAT-01'!G:G,0,0)</f>
        <v>0</v>
      </c>
      <c r="AF302" s="341">
        <f>_xlfn.XLOOKUP(A302,'2026-NAT-01'!B:B,'2026-NAT-01'!H:H,0,0)</f>
        <v>0</v>
      </c>
      <c r="AG302" s="340">
        <f>_xlfn.XLOOKUP(A302,'2026-NAT-02'!B:B,'2026-NAT-02'!F:F,0,0)+_xlfn.XLOOKUP(A302,'2026-NAT-02'!B:B,'2026-NAT-02'!G:G,0,0)</f>
        <v>0</v>
      </c>
      <c r="AH302" s="341">
        <f>_xlfn.XLOOKUP(A302,'2026-NAT-02'!B:B,'2026-NAT-02'!H:H,0,0)</f>
        <v>0</v>
      </c>
      <c r="AI302" s="457">
        <f t="shared" si="49"/>
        <v>1</v>
      </c>
      <c r="AJ302" s="458">
        <f t="shared" si="50"/>
        <v>2.0099999999999998</v>
      </c>
    </row>
    <row r="303" spans="1:36" ht="15.6" x14ac:dyDescent="0.25">
      <c r="A303" s="344" t="str">
        <f>MASTERLIST!A516</f>
        <v>N0512</v>
      </c>
      <c r="B303" s="68" t="str">
        <f>MASTERLIST!B516</f>
        <v>Steenbras</v>
      </c>
      <c r="C303" s="68" t="str">
        <f>MASTERLIST!C516</f>
        <v>Hanru</v>
      </c>
      <c r="D303" s="68" t="str">
        <f>MASTERLIST!D516</f>
        <v>Du Preez</v>
      </c>
      <c r="E303" s="345" t="str">
        <f>MASTERLIST!E516</f>
        <v>Men U/16</v>
      </c>
      <c r="F303" s="362" t="str">
        <f>MASTERLIST!L516</f>
        <v>Nam</v>
      </c>
      <c r="G303" s="195" t="s">
        <v>2176</v>
      </c>
      <c r="H303" s="200" t="s">
        <v>2176</v>
      </c>
      <c r="I303" s="193"/>
      <c r="J303" s="202"/>
      <c r="K303" s="152">
        <f t="shared" si="51"/>
        <v>2</v>
      </c>
      <c r="L303" s="153">
        <f t="shared" si="52"/>
        <v>6</v>
      </c>
      <c r="M303" s="153">
        <f t="shared" si="53"/>
        <v>8</v>
      </c>
      <c r="N303" s="154">
        <f t="shared" si="54"/>
        <v>89.8</v>
      </c>
      <c r="O303" s="429">
        <f t="shared" si="55"/>
        <v>30.84</v>
      </c>
      <c r="P303" s="154">
        <f t="shared" si="56"/>
        <v>11.225</v>
      </c>
      <c r="Q303" s="153">
        <f t="shared" si="57"/>
        <v>1213</v>
      </c>
      <c r="R303" s="281">
        <f t="shared" si="58"/>
        <v>510.1</v>
      </c>
      <c r="S303" s="282">
        <v>2</v>
      </c>
      <c r="T303" s="283">
        <v>3</v>
      </c>
      <c r="U303" s="156">
        <v>19.5</v>
      </c>
      <c r="V303" s="284">
        <v>731</v>
      </c>
      <c r="W303" s="285">
        <v>0</v>
      </c>
      <c r="X303" s="205">
        <v>3</v>
      </c>
      <c r="Y303" s="157">
        <v>70.3</v>
      </c>
      <c r="Z303" s="286">
        <v>482</v>
      </c>
      <c r="AA303" s="204">
        <v>0</v>
      </c>
      <c r="AB303" s="204">
        <v>0</v>
      </c>
      <c r="AC303" s="155">
        <v>0</v>
      </c>
      <c r="AD303" s="287">
        <v>0</v>
      </c>
      <c r="AE303" s="340">
        <f>_xlfn.XLOOKUP(A303,'2026-NAT-01'!B:B,'2026-NAT-01'!F:F,0,0)+_xlfn.XLOOKUP(A303,'2026-NAT-01'!B:B,'2026-NAT-01'!G:G,0,0)</f>
        <v>3</v>
      </c>
      <c r="AF303" s="341">
        <f>_xlfn.XLOOKUP(A303,'2026-NAT-01'!B:B,'2026-NAT-01'!H:H,0,0)</f>
        <v>5.2</v>
      </c>
      <c r="AG303" s="340">
        <f>_xlfn.XLOOKUP(A303,'2026-NAT-02'!B:B,'2026-NAT-02'!F:F,0,0)+_xlfn.XLOOKUP(A303,'2026-NAT-02'!B:B,'2026-NAT-02'!G:G,0,0)</f>
        <v>6</v>
      </c>
      <c r="AH303" s="341">
        <f>_xlfn.XLOOKUP(A303,'2026-NAT-02'!B:B,'2026-NAT-02'!H:H,0,0)</f>
        <v>21.700000000000003</v>
      </c>
      <c r="AI303" s="340">
        <f t="shared" si="49"/>
        <v>17</v>
      </c>
      <c r="AJ303" s="341">
        <f t="shared" si="50"/>
        <v>57.74</v>
      </c>
    </row>
    <row r="304" spans="1:36" ht="15.6" hidden="1" x14ac:dyDescent="0.25">
      <c r="A304" s="297" t="str">
        <f>MASTERLIST!A305</f>
        <v>N0301</v>
      </c>
      <c r="B304" s="310" t="str">
        <f>MASTERLIST!B305</f>
        <v>xPenguin</v>
      </c>
      <c r="C304" s="310" t="str">
        <f>MASTERLIST!C305</f>
        <v>Michael</v>
      </c>
      <c r="D304" s="310" t="str">
        <f>MASTERLIST!D305</f>
        <v>Ludeke</v>
      </c>
      <c r="E304" s="311" t="str">
        <f>MASTERLIST!E305</f>
        <v>Men Veteran</v>
      </c>
      <c r="F304" s="361" t="str">
        <f>MASTERLIST!L305</f>
        <v>Nam</v>
      </c>
      <c r="G304" s="195"/>
      <c r="H304" s="200"/>
      <c r="I304" s="193"/>
      <c r="J304" s="202"/>
      <c r="K304" s="152">
        <f t="shared" si="51"/>
        <v>0</v>
      </c>
      <c r="L304" s="153">
        <f t="shared" si="52"/>
        <v>0</v>
      </c>
      <c r="M304" s="153">
        <f t="shared" si="53"/>
        <v>0</v>
      </c>
      <c r="N304" s="279">
        <f t="shared" si="54"/>
        <v>0</v>
      </c>
      <c r="O304" s="280">
        <f t="shared" si="55"/>
        <v>0</v>
      </c>
      <c r="P304" s="154" t="e">
        <f t="shared" si="56"/>
        <v>#DIV/0!</v>
      </c>
      <c r="Q304" s="153">
        <f t="shared" si="57"/>
        <v>0</v>
      </c>
      <c r="R304" s="281">
        <f t="shared" si="58"/>
        <v>0</v>
      </c>
      <c r="S304" s="282">
        <v>0</v>
      </c>
      <c r="T304" s="283">
        <v>0</v>
      </c>
      <c r="U304" s="156">
        <v>0</v>
      </c>
      <c r="V304" s="284">
        <v>0</v>
      </c>
      <c r="W304" s="285">
        <v>0</v>
      </c>
      <c r="X304" s="205">
        <v>0</v>
      </c>
      <c r="Y304" s="157">
        <v>0</v>
      </c>
      <c r="Z304" s="286">
        <v>0</v>
      </c>
      <c r="AA304" s="204">
        <v>0</v>
      </c>
      <c r="AB304" s="204">
        <v>0</v>
      </c>
      <c r="AC304" s="155">
        <v>0</v>
      </c>
      <c r="AD304" s="287">
        <v>0</v>
      </c>
      <c r="AE304" s="340">
        <f>_xlfn.XLOOKUP(A304,'2026-NAT-01'!B:B,'2026-NAT-01'!F:F,0,0)+_xlfn.XLOOKUP(A304,'2026-NAT-01'!B:B,'2026-NAT-01'!G:G,0,0)</f>
        <v>0</v>
      </c>
      <c r="AF304" s="341">
        <f>_xlfn.XLOOKUP(A304,'2026-NAT-01'!B:B,'2026-NAT-01'!H:H,0,0)</f>
        <v>0</v>
      </c>
      <c r="AG304" s="340">
        <f>_xlfn.XLOOKUP(A304,'2026-NAT-02'!B:B,'2026-NAT-02'!F:F,0,0)+_xlfn.XLOOKUP(A304,'2026-NAT-02'!B:B,'2026-NAT-02'!G:G,0,0)</f>
        <v>0</v>
      </c>
      <c r="AH304" s="341">
        <f>_xlfn.XLOOKUP(A304,'2026-NAT-02'!B:B,'2026-NAT-02'!H:H,0,0)</f>
        <v>0</v>
      </c>
      <c r="AI304" s="457">
        <f t="shared" si="49"/>
        <v>0</v>
      </c>
      <c r="AJ304" s="458">
        <f t="shared" si="50"/>
        <v>0</v>
      </c>
    </row>
    <row r="305" spans="1:36" ht="15.6" hidden="1" x14ac:dyDescent="0.25">
      <c r="A305" s="297" t="str">
        <f>MASTERLIST!A306</f>
        <v>N0302</v>
      </c>
      <c r="B305" s="310" t="str">
        <f>MASTERLIST!B306</f>
        <v>Welwitschia</v>
      </c>
      <c r="C305" s="310" t="str">
        <f>MASTERLIST!C306</f>
        <v>Wian</v>
      </c>
      <c r="D305" s="310" t="str">
        <f>MASTERLIST!D306</f>
        <v>De Klerk</v>
      </c>
      <c r="E305" s="311" t="str">
        <f>MASTERLIST!E306</f>
        <v>Men Veteran</v>
      </c>
      <c r="F305" s="361" t="str">
        <f>MASTERLIST!L306</f>
        <v>Nam</v>
      </c>
      <c r="G305" s="195"/>
      <c r="H305" s="200"/>
      <c r="I305" s="193"/>
      <c r="J305" s="202"/>
      <c r="K305" s="152">
        <f t="shared" si="51"/>
        <v>0</v>
      </c>
      <c r="L305" s="153">
        <f t="shared" si="52"/>
        <v>2</v>
      </c>
      <c r="M305" s="153">
        <f t="shared" si="53"/>
        <v>2</v>
      </c>
      <c r="N305" s="279">
        <f t="shared" si="54"/>
        <v>7</v>
      </c>
      <c r="O305" s="280">
        <f t="shared" si="55"/>
        <v>3.5</v>
      </c>
      <c r="P305" s="154">
        <f t="shared" si="56"/>
        <v>3.5</v>
      </c>
      <c r="Q305" s="153">
        <f t="shared" si="57"/>
        <v>403</v>
      </c>
      <c r="R305" s="281">
        <f t="shared" si="58"/>
        <v>197.5</v>
      </c>
      <c r="S305" s="282">
        <v>0</v>
      </c>
      <c r="T305" s="283">
        <v>2</v>
      </c>
      <c r="U305" s="156">
        <v>7</v>
      </c>
      <c r="V305" s="284">
        <v>383</v>
      </c>
      <c r="W305" s="285">
        <v>0</v>
      </c>
      <c r="X305" s="205">
        <v>0</v>
      </c>
      <c r="Y305" s="157">
        <v>0</v>
      </c>
      <c r="Z305" s="286">
        <v>20</v>
      </c>
      <c r="AA305" s="204">
        <v>0</v>
      </c>
      <c r="AB305" s="204">
        <v>0</v>
      </c>
      <c r="AC305" s="155">
        <v>0</v>
      </c>
      <c r="AD305" s="287">
        <v>0</v>
      </c>
      <c r="AE305" s="340">
        <f>_xlfn.XLOOKUP(A305,'2026-NAT-01'!B:B,'2026-NAT-01'!F:F,0,0)+_xlfn.XLOOKUP(A305,'2026-NAT-01'!B:B,'2026-NAT-01'!G:G,0,0)</f>
        <v>0</v>
      </c>
      <c r="AF305" s="341">
        <f>_xlfn.XLOOKUP(A305,'2026-NAT-01'!B:B,'2026-NAT-01'!H:H,0,0)</f>
        <v>0</v>
      </c>
      <c r="AG305" s="340">
        <f>_xlfn.XLOOKUP(A305,'2026-NAT-02'!B:B,'2026-NAT-02'!F:F,0,0)+_xlfn.XLOOKUP(A305,'2026-NAT-02'!B:B,'2026-NAT-02'!G:G,0,0)</f>
        <v>0</v>
      </c>
      <c r="AH305" s="341">
        <f>_xlfn.XLOOKUP(A305,'2026-NAT-02'!B:B,'2026-NAT-02'!H:H,0,0)</f>
        <v>0</v>
      </c>
      <c r="AI305" s="457">
        <f t="shared" si="49"/>
        <v>2</v>
      </c>
      <c r="AJ305" s="458">
        <f t="shared" si="50"/>
        <v>3.5</v>
      </c>
    </row>
    <row r="306" spans="1:36" ht="15.6" hidden="1" x14ac:dyDescent="0.25">
      <c r="A306" s="297" t="str">
        <f>MASTERLIST!A307</f>
        <v>N0303</v>
      </c>
      <c r="B306" s="310" t="str">
        <f>MASTERLIST!B307</f>
        <v>xOkahandja</v>
      </c>
      <c r="C306" s="310" t="str">
        <f>MASTERLIST!C307</f>
        <v>Jani-Mari</v>
      </c>
      <c r="D306" s="310" t="str">
        <f>MASTERLIST!D307</f>
        <v>Van Heerden</v>
      </c>
      <c r="E306" s="311" t="str">
        <f>MASTERLIST!E307</f>
        <v>Ladies U/16</v>
      </c>
      <c r="F306" s="361" t="str">
        <f>MASTERLIST!L307</f>
        <v>Nam</v>
      </c>
      <c r="G306" s="195"/>
      <c r="H306" s="200"/>
      <c r="I306" s="193"/>
      <c r="J306" s="202"/>
      <c r="K306" s="152">
        <f t="shared" si="51"/>
        <v>0</v>
      </c>
      <c r="L306" s="153">
        <f t="shared" si="52"/>
        <v>0</v>
      </c>
      <c r="M306" s="153">
        <f t="shared" si="53"/>
        <v>0</v>
      </c>
      <c r="N306" s="279">
        <f t="shared" si="54"/>
        <v>0</v>
      </c>
      <c r="O306" s="280">
        <f t="shared" si="55"/>
        <v>0</v>
      </c>
      <c r="P306" s="154" t="e">
        <f t="shared" si="56"/>
        <v>#DIV/0!</v>
      </c>
      <c r="Q306" s="153">
        <f t="shared" si="57"/>
        <v>0</v>
      </c>
      <c r="R306" s="281">
        <f t="shared" si="58"/>
        <v>0</v>
      </c>
      <c r="S306" s="282">
        <v>0</v>
      </c>
      <c r="T306" s="283">
        <v>0</v>
      </c>
      <c r="U306" s="156">
        <v>0</v>
      </c>
      <c r="V306" s="284">
        <v>0</v>
      </c>
      <c r="W306" s="285">
        <v>0</v>
      </c>
      <c r="X306" s="205">
        <v>0</v>
      </c>
      <c r="Y306" s="157">
        <v>0</v>
      </c>
      <c r="Z306" s="286">
        <v>0</v>
      </c>
      <c r="AA306" s="204">
        <v>0</v>
      </c>
      <c r="AB306" s="204">
        <v>0</v>
      </c>
      <c r="AC306" s="155">
        <v>0</v>
      </c>
      <c r="AD306" s="287">
        <v>0</v>
      </c>
      <c r="AE306" s="340">
        <f>_xlfn.XLOOKUP(A306,'2026-NAT-01'!B:B,'2026-NAT-01'!F:F,0,0)+_xlfn.XLOOKUP(A306,'2026-NAT-01'!B:B,'2026-NAT-01'!G:G,0,0)</f>
        <v>0</v>
      </c>
      <c r="AF306" s="341">
        <f>_xlfn.XLOOKUP(A306,'2026-NAT-01'!B:B,'2026-NAT-01'!H:H,0,0)</f>
        <v>0</v>
      </c>
      <c r="AG306" s="340">
        <f>_xlfn.XLOOKUP(A306,'2026-NAT-02'!B:B,'2026-NAT-02'!F:F,0,0)+_xlfn.XLOOKUP(A306,'2026-NAT-02'!B:B,'2026-NAT-02'!G:G,0,0)</f>
        <v>0</v>
      </c>
      <c r="AH306" s="341">
        <f>_xlfn.XLOOKUP(A306,'2026-NAT-02'!B:B,'2026-NAT-02'!H:H,0,0)</f>
        <v>0</v>
      </c>
      <c r="AI306" s="457">
        <f t="shared" si="49"/>
        <v>0</v>
      </c>
      <c r="AJ306" s="458">
        <f t="shared" si="50"/>
        <v>0</v>
      </c>
    </row>
    <row r="307" spans="1:36" ht="15.6" hidden="1" x14ac:dyDescent="0.25">
      <c r="A307" s="297" t="str">
        <f>MASTERLIST!A308</f>
        <v>N0304</v>
      </c>
      <c r="B307" s="310" t="str">
        <f>MASTERLIST!B308</f>
        <v>xAtlantic Angling Club</v>
      </c>
      <c r="C307" s="310" t="str">
        <f>MASTERLIST!C308</f>
        <v>Johan</v>
      </c>
      <c r="D307" s="310" t="str">
        <f>MASTERLIST!D308</f>
        <v>Loubser</v>
      </c>
      <c r="E307" s="311" t="str">
        <f>MASTERLIST!E308</f>
        <v>Men Grand Masters</v>
      </c>
      <c r="F307" s="361" t="str">
        <f>MASTERLIST!L308</f>
        <v>Nam</v>
      </c>
      <c r="G307" s="195"/>
      <c r="H307" s="200"/>
      <c r="I307" s="193"/>
      <c r="J307" s="202"/>
      <c r="K307" s="152">
        <f t="shared" si="51"/>
        <v>0</v>
      </c>
      <c r="L307" s="153">
        <f t="shared" si="52"/>
        <v>0</v>
      </c>
      <c r="M307" s="153">
        <f t="shared" si="53"/>
        <v>0</v>
      </c>
      <c r="N307" s="279">
        <f t="shared" si="54"/>
        <v>0</v>
      </c>
      <c r="O307" s="280">
        <f t="shared" si="55"/>
        <v>0</v>
      </c>
      <c r="P307" s="154" t="e">
        <f t="shared" si="56"/>
        <v>#DIV/0!</v>
      </c>
      <c r="Q307" s="153">
        <f t="shared" si="57"/>
        <v>0</v>
      </c>
      <c r="R307" s="281">
        <f t="shared" si="58"/>
        <v>0</v>
      </c>
      <c r="S307" s="282">
        <v>0</v>
      </c>
      <c r="T307" s="283">
        <v>0</v>
      </c>
      <c r="U307" s="156">
        <v>0</v>
      </c>
      <c r="V307" s="284">
        <v>0</v>
      </c>
      <c r="W307" s="285">
        <v>0</v>
      </c>
      <c r="X307" s="205">
        <v>0</v>
      </c>
      <c r="Y307" s="157">
        <v>0</v>
      </c>
      <c r="Z307" s="286">
        <v>0</v>
      </c>
      <c r="AA307" s="204">
        <v>0</v>
      </c>
      <c r="AB307" s="204">
        <v>0</v>
      </c>
      <c r="AC307" s="155">
        <v>0</v>
      </c>
      <c r="AD307" s="287">
        <v>0</v>
      </c>
      <c r="AE307" s="340">
        <f>_xlfn.XLOOKUP(A307,'2026-NAT-01'!B:B,'2026-NAT-01'!F:F,0,0)+_xlfn.XLOOKUP(A307,'2026-NAT-01'!B:B,'2026-NAT-01'!G:G,0,0)</f>
        <v>0</v>
      </c>
      <c r="AF307" s="341">
        <f>_xlfn.XLOOKUP(A307,'2026-NAT-01'!B:B,'2026-NAT-01'!H:H,0,0)</f>
        <v>0</v>
      </c>
      <c r="AG307" s="340">
        <f>_xlfn.XLOOKUP(A307,'2026-NAT-02'!B:B,'2026-NAT-02'!F:F,0,0)+_xlfn.XLOOKUP(A307,'2026-NAT-02'!B:B,'2026-NAT-02'!G:G,0,0)</f>
        <v>0</v>
      </c>
      <c r="AH307" s="341">
        <f>_xlfn.XLOOKUP(A307,'2026-NAT-02'!B:B,'2026-NAT-02'!H:H,0,0)</f>
        <v>0</v>
      </c>
      <c r="AI307" s="457">
        <f t="shared" si="49"/>
        <v>0</v>
      </c>
      <c r="AJ307" s="458">
        <f t="shared" si="50"/>
        <v>0</v>
      </c>
    </row>
    <row r="308" spans="1:36" ht="15.45" hidden="1" customHeight="1" x14ac:dyDescent="0.25">
      <c r="A308" s="297" t="str">
        <f>MASTERLIST!A309</f>
        <v>N0305</v>
      </c>
      <c r="B308" s="310" t="str">
        <f>MASTERLIST!B309</f>
        <v>xOtjiwarongo</v>
      </c>
      <c r="C308" s="310" t="str">
        <f>MASTERLIST!C309</f>
        <v>Wolfaardt</v>
      </c>
      <c r="D308" s="310" t="str">
        <f>MASTERLIST!D309</f>
        <v>Prinsloo</v>
      </c>
      <c r="E308" s="311" t="str">
        <f>MASTERLIST!E309</f>
        <v>Men Veteran</v>
      </c>
      <c r="F308" s="361" t="str">
        <f>MASTERLIST!L309</f>
        <v>Nam</v>
      </c>
      <c r="G308" s="195"/>
      <c r="H308" s="201"/>
      <c r="I308" s="193"/>
      <c r="J308" s="202"/>
      <c r="K308" s="152">
        <f t="shared" si="51"/>
        <v>0</v>
      </c>
      <c r="L308" s="153">
        <f t="shared" si="52"/>
        <v>0</v>
      </c>
      <c r="M308" s="153">
        <f t="shared" si="53"/>
        <v>0</v>
      </c>
      <c r="N308" s="279">
        <f t="shared" si="54"/>
        <v>0</v>
      </c>
      <c r="O308" s="280">
        <f t="shared" si="55"/>
        <v>0</v>
      </c>
      <c r="P308" s="154" t="e">
        <f t="shared" si="56"/>
        <v>#DIV/0!</v>
      </c>
      <c r="Q308" s="153">
        <f t="shared" si="57"/>
        <v>0</v>
      </c>
      <c r="R308" s="281">
        <f t="shared" si="58"/>
        <v>0</v>
      </c>
      <c r="S308" s="282">
        <v>0</v>
      </c>
      <c r="T308" s="283">
        <v>0</v>
      </c>
      <c r="U308" s="156">
        <v>0</v>
      </c>
      <c r="V308" s="284">
        <v>0</v>
      </c>
      <c r="W308" s="285">
        <v>0</v>
      </c>
      <c r="X308" s="205">
        <v>0</v>
      </c>
      <c r="Y308" s="157">
        <v>0</v>
      </c>
      <c r="Z308" s="286">
        <v>0</v>
      </c>
      <c r="AA308" s="204">
        <v>0</v>
      </c>
      <c r="AB308" s="204">
        <v>0</v>
      </c>
      <c r="AC308" s="155">
        <v>0</v>
      </c>
      <c r="AD308" s="287">
        <v>0</v>
      </c>
      <c r="AE308" s="340">
        <f>_xlfn.XLOOKUP(A308,'2026-NAT-01'!B:B,'2026-NAT-01'!F:F,0,0)+_xlfn.XLOOKUP(A308,'2026-NAT-01'!B:B,'2026-NAT-01'!G:G,0,0)</f>
        <v>0</v>
      </c>
      <c r="AF308" s="341">
        <f>_xlfn.XLOOKUP(A308,'2026-NAT-01'!B:B,'2026-NAT-01'!H:H,0,0)</f>
        <v>0</v>
      </c>
      <c r="AG308" s="340">
        <f>_xlfn.XLOOKUP(A308,'2026-NAT-02'!B:B,'2026-NAT-02'!F:F,0,0)+_xlfn.XLOOKUP(A308,'2026-NAT-02'!B:B,'2026-NAT-02'!G:G,0,0)</f>
        <v>0</v>
      </c>
      <c r="AH308" s="341">
        <f>_xlfn.XLOOKUP(A308,'2026-NAT-02'!B:B,'2026-NAT-02'!H:H,0,0)</f>
        <v>0</v>
      </c>
      <c r="AI308" s="457">
        <f t="shared" si="49"/>
        <v>0</v>
      </c>
      <c r="AJ308" s="458">
        <f t="shared" si="50"/>
        <v>0</v>
      </c>
    </row>
    <row r="309" spans="1:36" ht="15.45" hidden="1" customHeight="1" x14ac:dyDescent="0.25">
      <c r="A309" s="297" t="str">
        <f>MASTERLIST!A310</f>
        <v>N0306</v>
      </c>
      <c r="B309" s="310" t="str">
        <f>MASTERLIST!B310</f>
        <v>xNamib Park</v>
      </c>
      <c r="C309" s="310" t="str">
        <f>MASTERLIST!C310</f>
        <v>Johanco</v>
      </c>
      <c r="D309" s="310" t="str">
        <f>MASTERLIST!D310</f>
        <v>Grobler</v>
      </c>
      <c r="E309" s="311" t="str">
        <f>MASTERLIST!E310</f>
        <v>Men Senior</v>
      </c>
      <c r="F309" s="361" t="str">
        <f>MASTERLIST!L310</f>
        <v>Nam</v>
      </c>
      <c r="G309" s="199"/>
      <c r="H309" s="201"/>
      <c r="I309" s="193"/>
      <c r="J309" s="202"/>
      <c r="K309" s="152">
        <f t="shared" si="51"/>
        <v>0</v>
      </c>
      <c r="L309" s="153">
        <f t="shared" si="52"/>
        <v>0</v>
      </c>
      <c r="M309" s="153">
        <f t="shared" si="53"/>
        <v>0</v>
      </c>
      <c r="N309" s="279">
        <f t="shared" si="54"/>
        <v>0</v>
      </c>
      <c r="O309" s="280">
        <f t="shared" si="55"/>
        <v>0</v>
      </c>
      <c r="P309" s="154" t="e">
        <f t="shared" si="56"/>
        <v>#DIV/0!</v>
      </c>
      <c r="Q309" s="153">
        <f t="shared" si="57"/>
        <v>80</v>
      </c>
      <c r="R309" s="281">
        <f t="shared" si="58"/>
        <v>40</v>
      </c>
      <c r="S309" s="282">
        <v>0</v>
      </c>
      <c r="T309" s="283">
        <v>0</v>
      </c>
      <c r="U309" s="156">
        <v>0</v>
      </c>
      <c r="V309" s="284">
        <v>80</v>
      </c>
      <c r="W309" s="285">
        <v>0</v>
      </c>
      <c r="X309" s="205">
        <v>0</v>
      </c>
      <c r="Y309" s="157">
        <v>0</v>
      </c>
      <c r="Z309" s="286">
        <v>0</v>
      </c>
      <c r="AA309" s="204">
        <v>0</v>
      </c>
      <c r="AB309" s="204">
        <v>0</v>
      </c>
      <c r="AC309" s="155">
        <v>0</v>
      </c>
      <c r="AD309" s="287">
        <v>0</v>
      </c>
      <c r="AE309" s="340">
        <f>_xlfn.XLOOKUP(A309,'2026-NAT-01'!B:B,'2026-NAT-01'!F:F,0,0)+_xlfn.XLOOKUP(A309,'2026-NAT-01'!B:B,'2026-NAT-01'!G:G,0,0)</f>
        <v>0</v>
      </c>
      <c r="AF309" s="341">
        <f>_xlfn.XLOOKUP(A309,'2026-NAT-01'!B:B,'2026-NAT-01'!H:H,0,0)</f>
        <v>0</v>
      </c>
      <c r="AG309" s="340">
        <f>_xlfn.XLOOKUP(A309,'2026-NAT-02'!B:B,'2026-NAT-02'!F:F,0,0)+_xlfn.XLOOKUP(A309,'2026-NAT-02'!B:B,'2026-NAT-02'!G:G,0,0)</f>
        <v>0</v>
      </c>
      <c r="AH309" s="341">
        <f>_xlfn.XLOOKUP(A309,'2026-NAT-02'!B:B,'2026-NAT-02'!H:H,0,0)</f>
        <v>0</v>
      </c>
      <c r="AI309" s="457">
        <f t="shared" si="49"/>
        <v>0</v>
      </c>
      <c r="AJ309" s="458">
        <f t="shared" si="50"/>
        <v>0</v>
      </c>
    </row>
    <row r="310" spans="1:36" ht="15.6" hidden="1" x14ac:dyDescent="0.25">
      <c r="A310" s="297" t="str">
        <f>MASTERLIST!A311</f>
        <v>N0307</v>
      </c>
      <c r="B310" s="310" t="str">
        <f>MASTERLIST!B311</f>
        <v>xOrca Angling Club</v>
      </c>
      <c r="C310" s="310" t="str">
        <f>MASTERLIST!C311</f>
        <v>Herman</v>
      </c>
      <c r="D310" s="310" t="str">
        <f>MASTERLIST!D311</f>
        <v>Krauze</v>
      </c>
      <c r="E310" s="311" t="str">
        <f>MASTERLIST!E311</f>
        <v>Men Senior</v>
      </c>
      <c r="F310" s="361" t="str">
        <f>MASTERLIST!L311</f>
        <v>Nam</v>
      </c>
      <c r="G310" s="195"/>
      <c r="H310" s="200"/>
      <c r="I310" s="193"/>
      <c r="J310" s="202"/>
      <c r="K310" s="152">
        <f t="shared" si="51"/>
        <v>0</v>
      </c>
      <c r="L310" s="153">
        <f t="shared" si="52"/>
        <v>4</v>
      </c>
      <c r="M310" s="153">
        <f t="shared" si="53"/>
        <v>4</v>
      </c>
      <c r="N310" s="279">
        <f t="shared" si="54"/>
        <v>60</v>
      </c>
      <c r="O310" s="280">
        <f t="shared" si="55"/>
        <v>14.22</v>
      </c>
      <c r="P310" s="154">
        <f t="shared" si="56"/>
        <v>15</v>
      </c>
      <c r="Q310" s="153">
        <f t="shared" si="57"/>
        <v>1096</v>
      </c>
      <c r="R310" s="281">
        <f t="shared" si="58"/>
        <v>247.5</v>
      </c>
      <c r="S310" s="282">
        <v>0</v>
      </c>
      <c r="T310" s="283">
        <v>0</v>
      </c>
      <c r="U310" s="156">
        <v>0</v>
      </c>
      <c r="V310" s="284">
        <v>0</v>
      </c>
      <c r="W310" s="285">
        <v>0</v>
      </c>
      <c r="X310" s="205">
        <v>1</v>
      </c>
      <c r="Y310" s="157">
        <v>22.2</v>
      </c>
      <c r="Z310" s="286">
        <v>283</v>
      </c>
      <c r="AA310" s="204">
        <v>0</v>
      </c>
      <c r="AB310" s="204">
        <v>3</v>
      </c>
      <c r="AC310" s="155">
        <v>37.800000000000004</v>
      </c>
      <c r="AD310" s="287">
        <v>813</v>
      </c>
      <c r="AE310" s="340">
        <f>_xlfn.XLOOKUP(A310,'2026-NAT-01'!B:B,'2026-NAT-01'!F:F,0,0)+_xlfn.XLOOKUP(A310,'2026-NAT-01'!B:B,'2026-NAT-01'!G:G,0,0)</f>
        <v>0</v>
      </c>
      <c r="AF310" s="341">
        <f>_xlfn.XLOOKUP(A310,'2026-NAT-01'!B:B,'2026-NAT-01'!H:H,0,0)</f>
        <v>0</v>
      </c>
      <c r="AG310" s="340">
        <f>_xlfn.XLOOKUP(A310,'2026-NAT-02'!B:B,'2026-NAT-02'!F:F,0,0)+_xlfn.XLOOKUP(A310,'2026-NAT-02'!B:B,'2026-NAT-02'!G:G,0,0)</f>
        <v>0</v>
      </c>
      <c r="AH310" s="341">
        <f>_xlfn.XLOOKUP(A310,'2026-NAT-02'!B:B,'2026-NAT-02'!H:H,0,0)</f>
        <v>0</v>
      </c>
      <c r="AI310" s="457">
        <f t="shared" si="49"/>
        <v>4</v>
      </c>
      <c r="AJ310" s="458">
        <f t="shared" si="50"/>
        <v>14.22</v>
      </c>
    </row>
    <row r="311" spans="1:36" ht="15.6" hidden="1" x14ac:dyDescent="0.25">
      <c r="A311" s="297" t="str">
        <f>MASTERLIST!A312</f>
        <v>N0308</v>
      </c>
      <c r="B311" s="310" t="str">
        <f>MASTERLIST!B312</f>
        <v>xHenties Bay</v>
      </c>
      <c r="C311" s="310" t="str">
        <f>MASTERLIST!C312</f>
        <v>Milandie</v>
      </c>
      <c r="D311" s="310" t="str">
        <f>MASTERLIST!D312</f>
        <v>Krauze</v>
      </c>
      <c r="E311" s="311" t="str">
        <f>MASTERLIST!E312</f>
        <v>Ladies Senior</v>
      </c>
      <c r="F311" s="361">
        <f>MASTERLIST!L312</f>
        <v>0</v>
      </c>
      <c r="G311" s="195"/>
      <c r="H311" s="200"/>
      <c r="I311" s="193"/>
      <c r="J311" s="202"/>
      <c r="K311" s="152">
        <f t="shared" si="51"/>
        <v>0</v>
      </c>
      <c r="L311" s="153">
        <f t="shared" si="52"/>
        <v>0</v>
      </c>
      <c r="M311" s="153">
        <f t="shared" si="53"/>
        <v>0</v>
      </c>
      <c r="N311" s="279">
        <f t="shared" si="54"/>
        <v>0</v>
      </c>
      <c r="O311" s="280">
        <f t="shared" si="55"/>
        <v>0</v>
      </c>
      <c r="P311" s="154" t="e">
        <f t="shared" si="56"/>
        <v>#DIV/0!</v>
      </c>
      <c r="Q311" s="153">
        <f t="shared" si="57"/>
        <v>0</v>
      </c>
      <c r="R311" s="281">
        <f t="shared" si="58"/>
        <v>0</v>
      </c>
      <c r="S311" s="282">
        <v>0</v>
      </c>
      <c r="T311" s="283">
        <v>0</v>
      </c>
      <c r="U311" s="156">
        <v>0</v>
      </c>
      <c r="V311" s="284">
        <v>0</v>
      </c>
      <c r="W311" s="285">
        <v>0</v>
      </c>
      <c r="X311" s="205">
        <v>0</v>
      </c>
      <c r="Y311" s="157">
        <v>0</v>
      </c>
      <c r="Z311" s="286">
        <v>0</v>
      </c>
      <c r="AA311" s="204">
        <v>0</v>
      </c>
      <c r="AB311" s="204">
        <v>0</v>
      </c>
      <c r="AC311" s="155">
        <v>0</v>
      </c>
      <c r="AD311" s="287">
        <v>0</v>
      </c>
      <c r="AE311" s="340">
        <f>_xlfn.XLOOKUP(A311,'2026-NAT-01'!B:B,'2026-NAT-01'!F:F,0,0)+_xlfn.XLOOKUP(A311,'2026-NAT-01'!B:B,'2026-NAT-01'!G:G,0,0)</f>
        <v>0</v>
      </c>
      <c r="AF311" s="341">
        <f>_xlfn.XLOOKUP(A311,'2026-NAT-01'!B:B,'2026-NAT-01'!H:H,0,0)</f>
        <v>0</v>
      </c>
      <c r="AG311" s="340">
        <f>_xlfn.XLOOKUP(A311,'2026-NAT-02'!B:B,'2026-NAT-02'!F:F,0,0)+_xlfn.XLOOKUP(A311,'2026-NAT-02'!B:B,'2026-NAT-02'!G:G,0,0)</f>
        <v>0</v>
      </c>
      <c r="AH311" s="341">
        <f>_xlfn.XLOOKUP(A311,'2026-NAT-02'!B:B,'2026-NAT-02'!H:H,0,0)</f>
        <v>0</v>
      </c>
      <c r="AI311" s="457">
        <f t="shared" si="49"/>
        <v>0</v>
      </c>
      <c r="AJ311" s="458">
        <f t="shared" si="50"/>
        <v>0</v>
      </c>
    </row>
    <row r="312" spans="1:36" ht="15.6" hidden="1" x14ac:dyDescent="0.25">
      <c r="A312" s="297" t="str">
        <f>MASTERLIST!A313</f>
        <v>N0309</v>
      </c>
      <c r="B312" s="310" t="str">
        <f>MASTERLIST!B313</f>
        <v>xOrca Angling Club</v>
      </c>
      <c r="C312" s="310" t="str">
        <f>MASTERLIST!C313</f>
        <v>Dania</v>
      </c>
      <c r="D312" s="310" t="str">
        <f>MASTERLIST!D313</f>
        <v>Maas</v>
      </c>
      <c r="E312" s="311" t="str">
        <f>MASTERLIST!E313</f>
        <v>Ladies U/21</v>
      </c>
      <c r="F312" s="361" t="str">
        <f>MASTERLIST!L313</f>
        <v>Nam</v>
      </c>
      <c r="G312" s="195"/>
      <c r="H312" s="200"/>
      <c r="I312" s="193"/>
      <c r="J312" s="202"/>
      <c r="K312" s="152">
        <f t="shared" si="51"/>
        <v>4</v>
      </c>
      <c r="L312" s="153">
        <f t="shared" si="52"/>
        <v>1</v>
      </c>
      <c r="M312" s="153">
        <f t="shared" si="53"/>
        <v>5</v>
      </c>
      <c r="N312" s="279">
        <f t="shared" si="54"/>
        <v>7.3999999999999995</v>
      </c>
      <c r="O312" s="280">
        <f t="shared" si="55"/>
        <v>1.48</v>
      </c>
      <c r="P312" s="154">
        <f t="shared" si="56"/>
        <v>1.48</v>
      </c>
      <c r="Q312" s="153">
        <f t="shared" si="57"/>
        <v>256</v>
      </c>
      <c r="R312" s="281">
        <f t="shared" si="58"/>
        <v>51.2</v>
      </c>
      <c r="S312" s="282">
        <v>0</v>
      </c>
      <c r="T312" s="283">
        <v>0</v>
      </c>
      <c r="U312" s="156">
        <v>0</v>
      </c>
      <c r="V312" s="284">
        <v>0</v>
      </c>
      <c r="W312" s="285">
        <v>0</v>
      </c>
      <c r="X312" s="205">
        <v>0</v>
      </c>
      <c r="Y312" s="157">
        <v>0</v>
      </c>
      <c r="Z312" s="286">
        <v>0</v>
      </c>
      <c r="AA312" s="204">
        <v>4</v>
      </c>
      <c r="AB312" s="204">
        <v>1</v>
      </c>
      <c r="AC312" s="155">
        <v>7.3999999999999995</v>
      </c>
      <c r="AD312" s="287">
        <v>256</v>
      </c>
      <c r="AE312" s="340">
        <f>_xlfn.XLOOKUP(A312,'2026-NAT-01'!B:B,'2026-NAT-01'!F:F,0,0)+_xlfn.XLOOKUP(A312,'2026-NAT-01'!B:B,'2026-NAT-01'!G:G,0,0)</f>
        <v>0</v>
      </c>
      <c r="AF312" s="341">
        <f>_xlfn.XLOOKUP(A312,'2026-NAT-01'!B:B,'2026-NAT-01'!H:H,0,0)</f>
        <v>0</v>
      </c>
      <c r="AG312" s="340">
        <f>_xlfn.XLOOKUP(A312,'2026-NAT-02'!B:B,'2026-NAT-02'!F:F,0,0)+_xlfn.XLOOKUP(A312,'2026-NAT-02'!B:B,'2026-NAT-02'!G:G,0,0)</f>
        <v>0</v>
      </c>
      <c r="AH312" s="341">
        <f>_xlfn.XLOOKUP(A312,'2026-NAT-02'!B:B,'2026-NAT-02'!H:H,0,0)</f>
        <v>0</v>
      </c>
      <c r="AI312" s="457">
        <f t="shared" si="49"/>
        <v>5</v>
      </c>
      <c r="AJ312" s="458">
        <f t="shared" si="50"/>
        <v>1.48</v>
      </c>
    </row>
    <row r="313" spans="1:36" ht="15.6" hidden="1" x14ac:dyDescent="0.25">
      <c r="A313" s="297" t="str">
        <f>MASTERLIST!A314</f>
        <v>N0310</v>
      </c>
      <c r="B313" s="310" t="str">
        <f>MASTERLIST!B314</f>
        <v>xMako</v>
      </c>
      <c r="C313" s="310" t="str">
        <f>MASTERLIST!C314</f>
        <v>Franco</v>
      </c>
      <c r="D313" s="310" t="str">
        <f>MASTERLIST!D314</f>
        <v>Badenhorst</v>
      </c>
      <c r="E313" s="311" t="str">
        <f>MASTERLIST!E314</f>
        <v>Men Senior</v>
      </c>
      <c r="F313" s="361" t="str">
        <f>MASTERLIST!L314</f>
        <v>Nam</v>
      </c>
      <c r="G313" s="195"/>
      <c r="H313" s="200"/>
      <c r="I313" s="193"/>
      <c r="J313" s="202"/>
      <c r="K313" s="152">
        <f t="shared" si="51"/>
        <v>0</v>
      </c>
      <c r="L313" s="153">
        <f t="shared" si="52"/>
        <v>0</v>
      </c>
      <c r="M313" s="153">
        <f t="shared" si="53"/>
        <v>0</v>
      </c>
      <c r="N313" s="279">
        <f t="shared" si="54"/>
        <v>0</v>
      </c>
      <c r="O313" s="280">
        <f t="shared" si="55"/>
        <v>0</v>
      </c>
      <c r="P313" s="154" t="e">
        <f t="shared" si="56"/>
        <v>#DIV/0!</v>
      </c>
      <c r="Q313" s="153">
        <f t="shared" si="57"/>
        <v>20</v>
      </c>
      <c r="R313" s="281">
        <f t="shared" si="58"/>
        <v>4</v>
      </c>
      <c r="S313" s="282">
        <v>0</v>
      </c>
      <c r="T313" s="283">
        <v>0</v>
      </c>
      <c r="U313" s="156">
        <v>0</v>
      </c>
      <c r="V313" s="284">
        <v>0</v>
      </c>
      <c r="W313" s="285">
        <v>0</v>
      </c>
      <c r="X313" s="205">
        <v>0</v>
      </c>
      <c r="Y313" s="157">
        <v>0</v>
      </c>
      <c r="Z313" s="286">
        <v>0</v>
      </c>
      <c r="AA313" s="204">
        <v>0</v>
      </c>
      <c r="AB313" s="204">
        <v>0</v>
      </c>
      <c r="AC313" s="155">
        <v>0</v>
      </c>
      <c r="AD313" s="287">
        <v>20</v>
      </c>
      <c r="AE313" s="340">
        <f>_xlfn.XLOOKUP(A313,'2026-NAT-01'!B:B,'2026-NAT-01'!F:F,0,0)+_xlfn.XLOOKUP(A313,'2026-NAT-01'!B:B,'2026-NAT-01'!G:G,0,0)</f>
        <v>0</v>
      </c>
      <c r="AF313" s="341">
        <f>_xlfn.XLOOKUP(A313,'2026-NAT-01'!B:B,'2026-NAT-01'!H:H,0,0)</f>
        <v>0</v>
      </c>
      <c r="AG313" s="340">
        <f>_xlfn.XLOOKUP(A313,'2026-NAT-02'!B:B,'2026-NAT-02'!F:F,0,0)+_xlfn.XLOOKUP(A313,'2026-NAT-02'!B:B,'2026-NAT-02'!G:G,0,0)</f>
        <v>0</v>
      </c>
      <c r="AH313" s="341">
        <f>_xlfn.XLOOKUP(A313,'2026-NAT-02'!B:B,'2026-NAT-02'!H:H,0,0)</f>
        <v>0</v>
      </c>
      <c r="AI313" s="457">
        <f t="shared" si="49"/>
        <v>0</v>
      </c>
      <c r="AJ313" s="458">
        <f t="shared" si="50"/>
        <v>0</v>
      </c>
    </row>
    <row r="314" spans="1:36" ht="15.6" hidden="1" x14ac:dyDescent="0.25">
      <c r="A314" s="297" t="str">
        <f>MASTERLIST!A315</f>
        <v>N0311</v>
      </c>
      <c r="B314" s="310" t="str">
        <f>MASTERLIST!B315</f>
        <v>xWalvis Bay</v>
      </c>
      <c r="C314" s="310" t="str">
        <f>MASTERLIST!C315</f>
        <v>Sean</v>
      </c>
      <c r="D314" s="310" t="str">
        <f>MASTERLIST!D315</f>
        <v>Oberg</v>
      </c>
      <c r="E314" s="311" t="str">
        <f>MASTERLIST!E315</f>
        <v>Men Veteran</v>
      </c>
      <c r="F314" s="361" t="str">
        <f>MASTERLIST!L315</f>
        <v>Nam</v>
      </c>
      <c r="G314" s="195"/>
      <c r="H314" s="200"/>
      <c r="I314" s="193"/>
      <c r="J314" s="202"/>
      <c r="K314" s="152">
        <f t="shared" si="51"/>
        <v>0</v>
      </c>
      <c r="L314" s="153">
        <f t="shared" si="52"/>
        <v>0</v>
      </c>
      <c r="M314" s="153">
        <f t="shared" si="53"/>
        <v>0</v>
      </c>
      <c r="N314" s="279">
        <f t="shared" si="54"/>
        <v>0</v>
      </c>
      <c r="O314" s="280">
        <f t="shared" si="55"/>
        <v>0</v>
      </c>
      <c r="P314" s="154" t="e">
        <f t="shared" si="56"/>
        <v>#DIV/0!</v>
      </c>
      <c r="Q314" s="153">
        <f t="shared" si="57"/>
        <v>0</v>
      </c>
      <c r="R314" s="281">
        <f t="shared" si="58"/>
        <v>0</v>
      </c>
      <c r="S314" s="282">
        <v>0</v>
      </c>
      <c r="T314" s="283">
        <v>0</v>
      </c>
      <c r="U314" s="156">
        <v>0</v>
      </c>
      <c r="V314" s="284">
        <v>0</v>
      </c>
      <c r="W314" s="285">
        <v>0</v>
      </c>
      <c r="X314" s="205">
        <v>0</v>
      </c>
      <c r="Y314" s="157">
        <v>0</v>
      </c>
      <c r="Z314" s="286">
        <v>0</v>
      </c>
      <c r="AA314" s="204">
        <v>0</v>
      </c>
      <c r="AB314" s="204">
        <v>0</v>
      </c>
      <c r="AC314" s="155">
        <v>0</v>
      </c>
      <c r="AD314" s="287">
        <v>0</v>
      </c>
      <c r="AE314" s="340">
        <f>_xlfn.XLOOKUP(A314,'2026-NAT-01'!B:B,'2026-NAT-01'!F:F,0,0)+_xlfn.XLOOKUP(A314,'2026-NAT-01'!B:B,'2026-NAT-01'!G:G,0,0)</f>
        <v>0</v>
      </c>
      <c r="AF314" s="341">
        <f>_xlfn.XLOOKUP(A314,'2026-NAT-01'!B:B,'2026-NAT-01'!H:H,0,0)</f>
        <v>0</v>
      </c>
      <c r="AG314" s="340">
        <f>_xlfn.XLOOKUP(A314,'2026-NAT-02'!B:B,'2026-NAT-02'!F:F,0,0)+_xlfn.XLOOKUP(A314,'2026-NAT-02'!B:B,'2026-NAT-02'!G:G,0,0)</f>
        <v>0</v>
      </c>
      <c r="AH314" s="341">
        <f>_xlfn.XLOOKUP(A314,'2026-NAT-02'!B:B,'2026-NAT-02'!H:H,0,0)</f>
        <v>0</v>
      </c>
      <c r="AI314" s="457">
        <f t="shared" si="49"/>
        <v>0</v>
      </c>
      <c r="AJ314" s="458">
        <f t="shared" si="50"/>
        <v>0</v>
      </c>
    </row>
    <row r="315" spans="1:36" ht="15.6" hidden="1" x14ac:dyDescent="0.25">
      <c r="A315" s="297" t="str">
        <f>MASTERLIST!A316</f>
        <v>N0312</v>
      </c>
      <c r="B315" s="310" t="str">
        <f>MASTERLIST!B316</f>
        <v>xOrca Angling Club</v>
      </c>
      <c r="C315" s="310" t="str">
        <f>MASTERLIST!C316</f>
        <v>Stephen</v>
      </c>
      <c r="D315" s="310" t="str">
        <f>MASTERLIST!D316</f>
        <v>van Niekerk</v>
      </c>
      <c r="E315" s="311" t="str">
        <f>MASTERLIST!E316</f>
        <v>Men Senior</v>
      </c>
      <c r="F315" s="361" t="str">
        <f>MASTERLIST!L316</f>
        <v>Nam</v>
      </c>
      <c r="G315" s="195"/>
      <c r="H315" s="200"/>
      <c r="I315" s="193"/>
      <c r="J315" s="202"/>
      <c r="K315" s="152">
        <f t="shared" si="51"/>
        <v>0</v>
      </c>
      <c r="L315" s="153">
        <f t="shared" si="52"/>
        <v>0</v>
      </c>
      <c r="M315" s="153">
        <f t="shared" si="53"/>
        <v>0</v>
      </c>
      <c r="N315" s="279">
        <f t="shared" si="54"/>
        <v>0</v>
      </c>
      <c r="O315" s="280">
        <f t="shared" si="55"/>
        <v>0</v>
      </c>
      <c r="P315" s="154" t="e">
        <f t="shared" si="56"/>
        <v>#DIV/0!</v>
      </c>
      <c r="Q315" s="153">
        <f t="shared" si="57"/>
        <v>0</v>
      </c>
      <c r="R315" s="281">
        <f t="shared" si="58"/>
        <v>0</v>
      </c>
      <c r="S315" s="282">
        <v>0</v>
      </c>
      <c r="T315" s="283">
        <v>0</v>
      </c>
      <c r="U315" s="156">
        <v>0</v>
      </c>
      <c r="V315" s="284">
        <v>0</v>
      </c>
      <c r="W315" s="285">
        <v>0</v>
      </c>
      <c r="X315" s="205">
        <v>0</v>
      </c>
      <c r="Y315" s="157">
        <v>0</v>
      </c>
      <c r="Z315" s="286">
        <v>0</v>
      </c>
      <c r="AA315" s="204">
        <v>0</v>
      </c>
      <c r="AB315" s="204">
        <v>0</v>
      </c>
      <c r="AC315" s="155">
        <v>0</v>
      </c>
      <c r="AD315" s="287">
        <v>0</v>
      </c>
      <c r="AE315" s="340">
        <f>_xlfn.XLOOKUP(A315,'2026-NAT-01'!B:B,'2026-NAT-01'!F:F,0,0)+_xlfn.XLOOKUP(A315,'2026-NAT-01'!B:B,'2026-NAT-01'!G:G,0,0)</f>
        <v>0</v>
      </c>
      <c r="AF315" s="341">
        <f>_xlfn.XLOOKUP(A315,'2026-NAT-01'!B:B,'2026-NAT-01'!H:H,0,0)</f>
        <v>0</v>
      </c>
      <c r="AG315" s="340">
        <f>_xlfn.XLOOKUP(A315,'2026-NAT-02'!B:B,'2026-NAT-02'!F:F,0,0)+_xlfn.XLOOKUP(A315,'2026-NAT-02'!B:B,'2026-NAT-02'!G:G,0,0)</f>
        <v>0</v>
      </c>
      <c r="AH315" s="341">
        <f>_xlfn.XLOOKUP(A315,'2026-NAT-02'!B:B,'2026-NAT-02'!H:H,0,0)</f>
        <v>0</v>
      </c>
      <c r="AI315" s="457">
        <f t="shared" si="49"/>
        <v>0</v>
      </c>
      <c r="AJ315" s="458">
        <f t="shared" si="50"/>
        <v>0</v>
      </c>
    </row>
    <row r="316" spans="1:36" ht="15.6" hidden="1" x14ac:dyDescent="0.25">
      <c r="A316" s="297" t="str">
        <f>MASTERLIST!A317</f>
        <v>N0313</v>
      </c>
      <c r="B316" s="310" t="str">
        <f>MASTERLIST!B317</f>
        <v>Otjiwarongo</v>
      </c>
      <c r="C316" s="310" t="str">
        <f>MASTERLIST!C317</f>
        <v>Johan</v>
      </c>
      <c r="D316" s="310" t="str">
        <f>MASTERLIST!D317</f>
        <v>Steenkamp</v>
      </c>
      <c r="E316" s="311" t="str">
        <f>MASTERLIST!E317</f>
        <v>Men Master</v>
      </c>
      <c r="F316" s="361" t="str">
        <f>MASTERLIST!L317</f>
        <v>Nam</v>
      </c>
      <c r="G316" s="195"/>
      <c r="H316" s="200"/>
      <c r="I316" s="193"/>
      <c r="J316" s="202"/>
      <c r="K316" s="152">
        <f t="shared" si="51"/>
        <v>0</v>
      </c>
      <c r="L316" s="153">
        <f t="shared" si="52"/>
        <v>0</v>
      </c>
      <c r="M316" s="153">
        <f t="shared" si="53"/>
        <v>0</v>
      </c>
      <c r="N316" s="279">
        <f t="shared" si="54"/>
        <v>0</v>
      </c>
      <c r="O316" s="280">
        <f t="shared" si="55"/>
        <v>0</v>
      </c>
      <c r="P316" s="154" t="e">
        <f t="shared" si="56"/>
        <v>#DIV/0!</v>
      </c>
      <c r="Q316" s="153">
        <f t="shared" si="57"/>
        <v>0</v>
      </c>
      <c r="R316" s="281">
        <f t="shared" si="58"/>
        <v>0</v>
      </c>
      <c r="S316" s="282">
        <v>0</v>
      </c>
      <c r="T316" s="283">
        <v>0</v>
      </c>
      <c r="U316" s="156">
        <v>0</v>
      </c>
      <c r="V316" s="284">
        <v>0</v>
      </c>
      <c r="W316" s="285">
        <v>0</v>
      </c>
      <c r="X316" s="205">
        <v>0</v>
      </c>
      <c r="Y316" s="157">
        <v>0</v>
      </c>
      <c r="Z316" s="286">
        <v>0</v>
      </c>
      <c r="AA316" s="204">
        <v>0</v>
      </c>
      <c r="AB316" s="204">
        <v>0</v>
      </c>
      <c r="AC316" s="155">
        <v>0</v>
      </c>
      <c r="AD316" s="287">
        <v>0</v>
      </c>
      <c r="AE316" s="340">
        <f>_xlfn.XLOOKUP(A316,'2026-NAT-01'!B:B,'2026-NAT-01'!F:F,0,0)+_xlfn.XLOOKUP(A316,'2026-NAT-01'!B:B,'2026-NAT-01'!G:G,0,0)</f>
        <v>0</v>
      </c>
      <c r="AF316" s="341">
        <f>_xlfn.XLOOKUP(A316,'2026-NAT-01'!B:B,'2026-NAT-01'!H:H,0,0)</f>
        <v>0</v>
      </c>
      <c r="AG316" s="340">
        <f>_xlfn.XLOOKUP(A316,'2026-NAT-02'!B:B,'2026-NAT-02'!F:F,0,0)+_xlfn.XLOOKUP(A316,'2026-NAT-02'!B:B,'2026-NAT-02'!G:G,0,0)</f>
        <v>0</v>
      </c>
      <c r="AH316" s="341">
        <f>_xlfn.XLOOKUP(A316,'2026-NAT-02'!B:B,'2026-NAT-02'!H:H,0,0)</f>
        <v>0</v>
      </c>
      <c r="AI316" s="457">
        <f t="shared" si="49"/>
        <v>0</v>
      </c>
      <c r="AJ316" s="458">
        <f t="shared" si="50"/>
        <v>0</v>
      </c>
    </row>
    <row r="317" spans="1:36" ht="15.6" hidden="1" x14ac:dyDescent="0.25">
      <c r="A317" s="297" t="str">
        <f>MASTERLIST!A318</f>
        <v>N0314</v>
      </c>
      <c r="B317" s="310" t="str">
        <f>MASTERLIST!B318</f>
        <v>xHenties Bay</v>
      </c>
      <c r="C317" s="310" t="str">
        <f>MASTERLIST!C318</f>
        <v>Kobus</v>
      </c>
      <c r="D317" s="310" t="str">
        <f>MASTERLIST!D318</f>
        <v>Mostert</v>
      </c>
      <c r="E317" s="311" t="str">
        <f>MASTERLIST!E318</f>
        <v>Men Senior</v>
      </c>
      <c r="F317" s="361" t="str">
        <f>MASTERLIST!L318</f>
        <v>Nam</v>
      </c>
      <c r="G317" s="195"/>
      <c r="H317" s="200"/>
      <c r="I317" s="193"/>
      <c r="J317" s="202"/>
      <c r="K317" s="152">
        <f t="shared" si="51"/>
        <v>0</v>
      </c>
      <c r="L317" s="153">
        <f t="shared" si="52"/>
        <v>0</v>
      </c>
      <c r="M317" s="153">
        <f t="shared" si="53"/>
        <v>0</v>
      </c>
      <c r="N317" s="279">
        <f t="shared" si="54"/>
        <v>0</v>
      </c>
      <c r="O317" s="280">
        <f t="shared" si="55"/>
        <v>0</v>
      </c>
      <c r="P317" s="154" t="e">
        <f t="shared" si="56"/>
        <v>#DIV/0!</v>
      </c>
      <c r="Q317" s="153">
        <f t="shared" si="57"/>
        <v>0</v>
      </c>
      <c r="R317" s="281">
        <f t="shared" si="58"/>
        <v>0</v>
      </c>
      <c r="S317" s="282">
        <v>0</v>
      </c>
      <c r="T317" s="283">
        <v>0</v>
      </c>
      <c r="U317" s="156">
        <v>0</v>
      </c>
      <c r="V317" s="284">
        <v>0</v>
      </c>
      <c r="W317" s="285">
        <v>0</v>
      </c>
      <c r="X317" s="205">
        <v>0</v>
      </c>
      <c r="Y317" s="157">
        <v>0</v>
      </c>
      <c r="Z317" s="286">
        <v>0</v>
      </c>
      <c r="AA317" s="204">
        <v>0</v>
      </c>
      <c r="AB317" s="204">
        <v>0</v>
      </c>
      <c r="AC317" s="155">
        <v>0</v>
      </c>
      <c r="AD317" s="287">
        <v>0</v>
      </c>
      <c r="AE317" s="340">
        <f>_xlfn.XLOOKUP(A317,'2026-NAT-01'!B:B,'2026-NAT-01'!F:F,0,0)+_xlfn.XLOOKUP(A317,'2026-NAT-01'!B:B,'2026-NAT-01'!G:G,0,0)</f>
        <v>0</v>
      </c>
      <c r="AF317" s="341">
        <f>_xlfn.XLOOKUP(A317,'2026-NAT-01'!B:B,'2026-NAT-01'!H:H,0,0)</f>
        <v>0</v>
      </c>
      <c r="AG317" s="340">
        <f>_xlfn.XLOOKUP(A317,'2026-NAT-02'!B:B,'2026-NAT-02'!F:F,0,0)+_xlfn.XLOOKUP(A317,'2026-NAT-02'!B:B,'2026-NAT-02'!G:G,0,0)</f>
        <v>0</v>
      </c>
      <c r="AH317" s="341">
        <f>_xlfn.XLOOKUP(A317,'2026-NAT-02'!B:B,'2026-NAT-02'!H:H,0,0)</f>
        <v>0</v>
      </c>
      <c r="AI317" s="457">
        <f t="shared" si="49"/>
        <v>0</v>
      </c>
      <c r="AJ317" s="458">
        <f t="shared" si="50"/>
        <v>0</v>
      </c>
    </row>
    <row r="318" spans="1:36" ht="15.6" hidden="1" x14ac:dyDescent="0.25">
      <c r="A318" s="297" t="str">
        <f>MASTERLIST!A319</f>
        <v>N0315</v>
      </c>
      <c r="B318" s="310" t="str">
        <f>MASTERLIST!B319</f>
        <v>xOtjiwarongo</v>
      </c>
      <c r="C318" s="310" t="str">
        <f>MASTERLIST!C319</f>
        <v>Stefni</v>
      </c>
      <c r="D318" s="310" t="str">
        <f>MASTERLIST!D319</f>
        <v>De Jager</v>
      </c>
      <c r="E318" s="311" t="str">
        <f>MASTERLIST!E319</f>
        <v>Ladies Master</v>
      </c>
      <c r="F318" s="361" t="str">
        <f>MASTERLIST!L319</f>
        <v>Nam</v>
      </c>
      <c r="G318" s="195"/>
      <c r="H318" s="200"/>
      <c r="I318" s="193"/>
      <c r="J318" s="202"/>
      <c r="K318" s="152">
        <f t="shared" si="51"/>
        <v>5</v>
      </c>
      <c r="L318" s="153">
        <f t="shared" si="52"/>
        <v>0</v>
      </c>
      <c r="M318" s="153">
        <f t="shared" si="53"/>
        <v>5</v>
      </c>
      <c r="N318" s="279">
        <f t="shared" si="54"/>
        <v>12.900000000000002</v>
      </c>
      <c r="O318" s="280">
        <f t="shared" si="55"/>
        <v>3.5900000000000003</v>
      </c>
      <c r="P318" s="154">
        <f t="shared" si="56"/>
        <v>2.5800000000000005</v>
      </c>
      <c r="Q318" s="153">
        <f t="shared" si="57"/>
        <v>877</v>
      </c>
      <c r="R318" s="281">
        <f t="shared" si="58"/>
        <v>243.5</v>
      </c>
      <c r="S318" s="282">
        <v>0</v>
      </c>
      <c r="T318" s="283">
        <v>0</v>
      </c>
      <c r="U318" s="156">
        <v>0</v>
      </c>
      <c r="V318" s="284">
        <v>40</v>
      </c>
      <c r="W318" s="285">
        <v>5</v>
      </c>
      <c r="X318" s="205">
        <v>0</v>
      </c>
      <c r="Y318" s="157">
        <v>10.100000000000001</v>
      </c>
      <c r="Z318" s="286">
        <v>561</v>
      </c>
      <c r="AA318" s="204">
        <v>0</v>
      </c>
      <c r="AB318" s="204">
        <v>0</v>
      </c>
      <c r="AC318" s="155">
        <v>2.8</v>
      </c>
      <c r="AD318" s="287">
        <v>276</v>
      </c>
      <c r="AE318" s="340">
        <f>_xlfn.XLOOKUP(A318,'2026-NAT-01'!B:B,'2026-NAT-01'!F:F,0,0)+_xlfn.XLOOKUP(A318,'2026-NAT-01'!B:B,'2026-NAT-01'!G:G,0,0)</f>
        <v>0</v>
      </c>
      <c r="AF318" s="341">
        <f>_xlfn.XLOOKUP(A318,'2026-NAT-01'!B:B,'2026-NAT-01'!H:H,0,0)</f>
        <v>0</v>
      </c>
      <c r="AG318" s="340">
        <f>_xlfn.XLOOKUP(A318,'2026-NAT-02'!B:B,'2026-NAT-02'!F:F,0,0)+_xlfn.XLOOKUP(A318,'2026-NAT-02'!B:B,'2026-NAT-02'!G:G,0,0)</f>
        <v>0</v>
      </c>
      <c r="AH318" s="341">
        <f>_xlfn.XLOOKUP(A318,'2026-NAT-02'!B:B,'2026-NAT-02'!H:H,0,0)</f>
        <v>0</v>
      </c>
      <c r="AI318" s="457">
        <f t="shared" si="49"/>
        <v>5</v>
      </c>
      <c r="AJ318" s="458">
        <f t="shared" si="50"/>
        <v>3.5900000000000003</v>
      </c>
    </row>
    <row r="319" spans="1:36" ht="15.6" hidden="1" x14ac:dyDescent="0.25">
      <c r="A319" s="297" t="str">
        <f>MASTERLIST!A320</f>
        <v>N0316</v>
      </c>
      <c r="B319" s="310" t="str">
        <f>MASTERLIST!B320</f>
        <v>Seagull Angling Club</v>
      </c>
      <c r="C319" s="310" t="str">
        <f>MASTERLIST!C320</f>
        <v>Manie</v>
      </c>
      <c r="D319" s="310" t="str">
        <f>MASTERLIST!D320</f>
        <v>Gradidge</v>
      </c>
      <c r="E319" s="311" t="str">
        <f>MASTERLIST!E320</f>
        <v>Men Grand Masters</v>
      </c>
      <c r="F319" s="361" t="str">
        <f>MASTERLIST!L320</f>
        <v>Nam</v>
      </c>
      <c r="G319" s="195"/>
      <c r="H319" s="200"/>
      <c r="I319" s="193"/>
      <c r="J319" s="202"/>
      <c r="K319" s="152">
        <f t="shared" si="51"/>
        <v>4</v>
      </c>
      <c r="L319" s="153">
        <f t="shared" si="52"/>
        <v>4</v>
      </c>
      <c r="M319" s="153">
        <f t="shared" si="53"/>
        <v>8</v>
      </c>
      <c r="N319" s="279">
        <f t="shared" si="54"/>
        <v>11.6</v>
      </c>
      <c r="O319" s="280">
        <f t="shared" si="55"/>
        <v>4.32</v>
      </c>
      <c r="P319" s="154">
        <f t="shared" si="56"/>
        <v>1.45</v>
      </c>
      <c r="Q319" s="153">
        <f t="shared" si="57"/>
        <v>987</v>
      </c>
      <c r="R319" s="281">
        <f t="shared" si="58"/>
        <v>334.6</v>
      </c>
      <c r="S319" s="282">
        <v>1</v>
      </c>
      <c r="T319" s="283">
        <v>3</v>
      </c>
      <c r="U319" s="156">
        <v>5.5</v>
      </c>
      <c r="V319" s="284">
        <v>340</v>
      </c>
      <c r="W319" s="285">
        <v>1</v>
      </c>
      <c r="X319" s="205">
        <v>1</v>
      </c>
      <c r="Y319" s="157">
        <v>3.5</v>
      </c>
      <c r="Z319" s="286">
        <v>352</v>
      </c>
      <c r="AA319" s="204">
        <v>2</v>
      </c>
      <c r="AB319" s="204">
        <v>0</v>
      </c>
      <c r="AC319" s="155">
        <v>2.6</v>
      </c>
      <c r="AD319" s="287">
        <v>295</v>
      </c>
      <c r="AE319" s="340">
        <f>_xlfn.XLOOKUP(A319,'2026-NAT-01'!B:B,'2026-NAT-01'!F:F,0,0)+_xlfn.XLOOKUP(A319,'2026-NAT-01'!B:B,'2026-NAT-01'!G:G,0,0)</f>
        <v>0</v>
      </c>
      <c r="AF319" s="341">
        <f>_xlfn.XLOOKUP(A319,'2026-NAT-01'!B:B,'2026-NAT-01'!H:H,0,0)</f>
        <v>0</v>
      </c>
      <c r="AG319" s="340">
        <f>_xlfn.XLOOKUP(A319,'2026-NAT-02'!B:B,'2026-NAT-02'!F:F,0,0)+_xlfn.XLOOKUP(A319,'2026-NAT-02'!B:B,'2026-NAT-02'!G:G,0,0)</f>
        <v>0</v>
      </c>
      <c r="AH319" s="341">
        <f>_xlfn.XLOOKUP(A319,'2026-NAT-02'!B:B,'2026-NAT-02'!H:H,0,0)</f>
        <v>0</v>
      </c>
      <c r="AI319" s="457">
        <f t="shared" si="49"/>
        <v>8</v>
      </c>
      <c r="AJ319" s="458">
        <f t="shared" si="50"/>
        <v>4.32</v>
      </c>
    </row>
    <row r="320" spans="1:36" ht="15.6" hidden="1" x14ac:dyDescent="0.25">
      <c r="A320" s="297" t="str">
        <f>MASTERLIST!A321</f>
        <v>N0317</v>
      </c>
      <c r="B320" s="310" t="str">
        <f>MASTERLIST!B321</f>
        <v>xPenguin</v>
      </c>
      <c r="C320" s="310" t="str">
        <f>MASTERLIST!C321</f>
        <v>Mario</v>
      </c>
      <c r="D320" s="310" t="str">
        <f>MASTERLIST!D321</f>
        <v>Prinsloo</v>
      </c>
      <c r="E320" s="311" t="str">
        <f>MASTERLIST!E321</f>
        <v>Men Veteran</v>
      </c>
      <c r="F320" s="361">
        <f>MASTERLIST!L321</f>
        <v>0</v>
      </c>
      <c r="G320" s="195"/>
      <c r="H320" s="200"/>
      <c r="I320" s="193"/>
      <c r="J320" s="202"/>
      <c r="K320" s="152">
        <f t="shared" si="51"/>
        <v>0</v>
      </c>
      <c r="L320" s="153">
        <f t="shared" si="52"/>
        <v>0</v>
      </c>
      <c r="M320" s="153">
        <f t="shared" si="53"/>
        <v>0</v>
      </c>
      <c r="N320" s="279">
        <f t="shared" si="54"/>
        <v>0</v>
      </c>
      <c r="O320" s="280">
        <f t="shared" si="55"/>
        <v>0</v>
      </c>
      <c r="P320" s="154" t="e">
        <f t="shared" si="56"/>
        <v>#DIV/0!</v>
      </c>
      <c r="Q320" s="153">
        <f t="shared" si="57"/>
        <v>0</v>
      </c>
      <c r="R320" s="281">
        <f t="shared" si="58"/>
        <v>0</v>
      </c>
      <c r="S320" s="282">
        <v>0</v>
      </c>
      <c r="T320" s="283">
        <v>0</v>
      </c>
      <c r="U320" s="156">
        <v>0</v>
      </c>
      <c r="V320" s="284">
        <v>0</v>
      </c>
      <c r="W320" s="285">
        <v>0</v>
      </c>
      <c r="X320" s="205">
        <v>0</v>
      </c>
      <c r="Y320" s="157">
        <v>0</v>
      </c>
      <c r="Z320" s="286">
        <v>0</v>
      </c>
      <c r="AA320" s="204">
        <v>0</v>
      </c>
      <c r="AB320" s="204">
        <v>0</v>
      </c>
      <c r="AC320" s="155">
        <v>0</v>
      </c>
      <c r="AD320" s="287">
        <v>0</v>
      </c>
      <c r="AE320" s="340">
        <f>_xlfn.XLOOKUP(A320,'2026-NAT-01'!B:B,'2026-NAT-01'!F:F,0,0)+_xlfn.XLOOKUP(A320,'2026-NAT-01'!B:B,'2026-NAT-01'!G:G,0,0)</f>
        <v>0</v>
      </c>
      <c r="AF320" s="341">
        <f>_xlfn.XLOOKUP(A320,'2026-NAT-01'!B:B,'2026-NAT-01'!H:H,0,0)</f>
        <v>0</v>
      </c>
      <c r="AG320" s="340">
        <f>_xlfn.XLOOKUP(A320,'2026-NAT-02'!B:B,'2026-NAT-02'!F:F,0,0)+_xlfn.XLOOKUP(A320,'2026-NAT-02'!B:B,'2026-NAT-02'!G:G,0,0)</f>
        <v>0</v>
      </c>
      <c r="AH320" s="341">
        <f>_xlfn.XLOOKUP(A320,'2026-NAT-02'!B:B,'2026-NAT-02'!H:H,0,0)</f>
        <v>0</v>
      </c>
      <c r="AI320" s="457">
        <f t="shared" si="49"/>
        <v>0</v>
      </c>
      <c r="AJ320" s="458">
        <f t="shared" si="50"/>
        <v>0</v>
      </c>
    </row>
    <row r="321" spans="1:36" ht="15.6" hidden="1" x14ac:dyDescent="0.25">
      <c r="A321" s="297" t="str">
        <f>MASTERLIST!A322</f>
        <v>N0318</v>
      </c>
      <c r="B321" s="310" t="str">
        <f>MASTERLIST!B322</f>
        <v>Mako</v>
      </c>
      <c r="C321" s="310" t="str">
        <f>MASTERLIST!C322</f>
        <v>Theo</v>
      </c>
      <c r="D321" s="310" t="str">
        <f>MASTERLIST!D322</f>
        <v>Wormsbaecher</v>
      </c>
      <c r="E321" s="311" t="str">
        <f>MASTERLIST!E322</f>
        <v>Men Senior</v>
      </c>
      <c r="F321" s="361" t="str">
        <f>MASTERLIST!L322</f>
        <v>Nam</v>
      </c>
      <c r="G321" s="195"/>
      <c r="H321" s="200"/>
      <c r="I321" s="193"/>
      <c r="J321" s="202"/>
      <c r="K321" s="152">
        <f t="shared" si="51"/>
        <v>0</v>
      </c>
      <c r="L321" s="153">
        <f t="shared" si="52"/>
        <v>2</v>
      </c>
      <c r="M321" s="153">
        <f t="shared" si="53"/>
        <v>2</v>
      </c>
      <c r="N321" s="279">
        <f t="shared" si="54"/>
        <v>24.200000000000003</v>
      </c>
      <c r="O321" s="280">
        <f t="shared" si="55"/>
        <v>8.92</v>
      </c>
      <c r="P321" s="154">
        <f t="shared" si="56"/>
        <v>12.100000000000001</v>
      </c>
      <c r="Q321" s="153">
        <f t="shared" si="57"/>
        <v>667</v>
      </c>
      <c r="R321" s="281">
        <f t="shared" si="58"/>
        <v>254.5</v>
      </c>
      <c r="S321" s="282">
        <v>0</v>
      </c>
      <c r="T321" s="283">
        <v>1</v>
      </c>
      <c r="U321" s="156">
        <v>8.3000000000000007</v>
      </c>
      <c r="V321" s="284">
        <v>302</v>
      </c>
      <c r="W321" s="285">
        <v>0</v>
      </c>
      <c r="X321" s="205">
        <v>1</v>
      </c>
      <c r="Y321" s="157">
        <v>15.9</v>
      </c>
      <c r="Z321" s="286">
        <v>305</v>
      </c>
      <c r="AA321" s="204">
        <v>0</v>
      </c>
      <c r="AB321" s="204">
        <v>0</v>
      </c>
      <c r="AC321" s="155">
        <v>0</v>
      </c>
      <c r="AD321" s="287">
        <v>60</v>
      </c>
      <c r="AE321" s="340">
        <f>_xlfn.XLOOKUP(A321,'2026-NAT-01'!B:B,'2026-NAT-01'!F:F,0,0)+_xlfn.XLOOKUP(A321,'2026-NAT-01'!B:B,'2026-NAT-01'!G:G,0,0)</f>
        <v>0</v>
      </c>
      <c r="AF321" s="341">
        <f>_xlfn.XLOOKUP(A321,'2026-NAT-01'!B:B,'2026-NAT-01'!H:H,0,0)</f>
        <v>0</v>
      </c>
      <c r="AG321" s="340">
        <f>_xlfn.XLOOKUP(A321,'2026-NAT-02'!B:B,'2026-NAT-02'!F:F,0,0)+_xlfn.XLOOKUP(A321,'2026-NAT-02'!B:B,'2026-NAT-02'!G:G,0,0)</f>
        <v>0</v>
      </c>
      <c r="AH321" s="341">
        <f>_xlfn.XLOOKUP(A321,'2026-NAT-02'!B:B,'2026-NAT-02'!H:H,0,0)</f>
        <v>0</v>
      </c>
      <c r="AI321" s="457">
        <f t="shared" si="49"/>
        <v>2</v>
      </c>
      <c r="AJ321" s="458">
        <f t="shared" si="50"/>
        <v>8.92</v>
      </c>
    </row>
    <row r="322" spans="1:36" ht="15.6" hidden="1" x14ac:dyDescent="0.25">
      <c r="A322" s="297" t="str">
        <f>MASTERLIST!A323</f>
        <v>N0319</v>
      </c>
      <c r="B322" s="310" t="str">
        <f>MASTERLIST!B323</f>
        <v>Steenbras</v>
      </c>
      <c r="C322" s="310" t="str">
        <f>MASTERLIST!C323</f>
        <v>Christopher</v>
      </c>
      <c r="D322" s="310" t="str">
        <f>MASTERLIST!D323</f>
        <v>Durant</v>
      </c>
      <c r="E322" s="311" t="str">
        <f>MASTERLIST!E323</f>
        <v>Men Veteran</v>
      </c>
      <c r="F322" s="361" t="str">
        <f>MASTERLIST!L323</f>
        <v>Nam</v>
      </c>
      <c r="G322" s="195"/>
      <c r="H322" s="200"/>
      <c r="I322" s="193"/>
      <c r="J322" s="202"/>
      <c r="K322" s="152">
        <f t="shared" si="51"/>
        <v>0</v>
      </c>
      <c r="L322" s="153">
        <f t="shared" si="52"/>
        <v>3</v>
      </c>
      <c r="M322" s="153">
        <f t="shared" si="53"/>
        <v>3</v>
      </c>
      <c r="N322" s="279">
        <f t="shared" si="54"/>
        <v>20.5</v>
      </c>
      <c r="O322" s="280">
        <f t="shared" si="55"/>
        <v>6.1499999999999995</v>
      </c>
      <c r="P322" s="154">
        <f t="shared" si="56"/>
        <v>6.833333333333333</v>
      </c>
      <c r="Q322" s="153">
        <f t="shared" si="57"/>
        <v>635</v>
      </c>
      <c r="R322" s="281">
        <f t="shared" si="58"/>
        <v>188.5</v>
      </c>
      <c r="S322" s="282">
        <v>0</v>
      </c>
      <c r="T322" s="283">
        <v>0</v>
      </c>
      <c r="U322" s="156">
        <v>0</v>
      </c>
      <c r="V322" s="284">
        <v>0</v>
      </c>
      <c r="W322" s="285">
        <v>0</v>
      </c>
      <c r="X322" s="205">
        <v>3</v>
      </c>
      <c r="Y322" s="157">
        <v>20.5</v>
      </c>
      <c r="Z322" s="286">
        <v>615</v>
      </c>
      <c r="AA322" s="204">
        <v>0</v>
      </c>
      <c r="AB322" s="204">
        <v>0</v>
      </c>
      <c r="AC322" s="155">
        <v>0</v>
      </c>
      <c r="AD322" s="287">
        <v>20</v>
      </c>
      <c r="AE322" s="340">
        <f>_xlfn.XLOOKUP(A322,'2026-NAT-01'!B:B,'2026-NAT-01'!F:F,0,0)+_xlfn.XLOOKUP(A322,'2026-NAT-01'!B:B,'2026-NAT-01'!G:G,0,0)</f>
        <v>0</v>
      </c>
      <c r="AF322" s="341">
        <f>_xlfn.XLOOKUP(A322,'2026-NAT-01'!B:B,'2026-NAT-01'!H:H,0,0)</f>
        <v>0</v>
      </c>
      <c r="AG322" s="340">
        <f>_xlfn.XLOOKUP(A322,'2026-NAT-02'!B:B,'2026-NAT-02'!F:F,0,0)+_xlfn.XLOOKUP(A322,'2026-NAT-02'!B:B,'2026-NAT-02'!G:G,0,0)</f>
        <v>0</v>
      </c>
      <c r="AH322" s="341">
        <f>_xlfn.XLOOKUP(A322,'2026-NAT-02'!B:B,'2026-NAT-02'!H:H,0,0)</f>
        <v>0</v>
      </c>
      <c r="AI322" s="457">
        <f t="shared" si="49"/>
        <v>3</v>
      </c>
      <c r="AJ322" s="458">
        <f t="shared" si="50"/>
        <v>6.1499999999999995</v>
      </c>
    </row>
    <row r="323" spans="1:36" ht="15.6" hidden="1" x14ac:dyDescent="0.25">
      <c r="A323" s="297" t="str">
        <f>MASTERLIST!A324</f>
        <v>N0320</v>
      </c>
      <c r="B323" s="310" t="str">
        <f>MASTERLIST!B324</f>
        <v>Seagull Angling Club</v>
      </c>
      <c r="C323" s="310" t="str">
        <f>MASTERLIST!C324</f>
        <v>Tristan</v>
      </c>
      <c r="D323" s="310" t="str">
        <f>MASTERLIST!D324</f>
        <v>Van Den Heuvel</v>
      </c>
      <c r="E323" s="311" t="str">
        <f>MASTERLIST!E324</f>
        <v>Men U/16</v>
      </c>
      <c r="F323" s="361" t="str">
        <f>MASTERLIST!L324</f>
        <v>Nam</v>
      </c>
      <c r="G323" s="195"/>
      <c r="H323" s="200"/>
      <c r="I323" s="193"/>
      <c r="J323" s="202"/>
      <c r="K323" s="152">
        <f t="shared" si="51"/>
        <v>3</v>
      </c>
      <c r="L323" s="153">
        <f t="shared" si="52"/>
        <v>0</v>
      </c>
      <c r="M323" s="153">
        <f t="shared" si="53"/>
        <v>3</v>
      </c>
      <c r="N323" s="279">
        <f t="shared" si="54"/>
        <v>6</v>
      </c>
      <c r="O323" s="280">
        <f t="shared" si="55"/>
        <v>1.7999999999999998</v>
      </c>
      <c r="P323" s="154">
        <f t="shared" si="56"/>
        <v>2</v>
      </c>
      <c r="Q323" s="153">
        <f t="shared" si="57"/>
        <v>509</v>
      </c>
      <c r="R323" s="281">
        <f t="shared" si="58"/>
        <v>162.69999999999999</v>
      </c>
      <c r="S323" s="282">
        <v>0</v>
      </c>
      <c r="T323" s="283">
        <v>0</v>
      </c>
      <c r="U323" s="156">
        <v>0</v>
      </c>
      <c r="V323" s="284">
        <v>60</v>
      </c>
      <c r="W323" s="285">
        <v>3</v>
      </c>
      <c r="X323" s="205">
        <v>0</v>
      </c>
      <c r="Y323" s="157">
        <v>6</v>
      </c>
      <c r="Z323" s="286">
        <v>429</v>
      </c>
      <c r="AA323" s="204">
        <v>0</v>
      </c>
      <c r="AB323" s="204">
        <v>0</v>
      </c>
      <c r="AC323" s="155">
        <v>0</v>
      </c>
      <c r="AD323" s="287">
        <v>20</v>
      </c>
      <c r="AE323" s="340">
        <f>_xlfn.XLOOKUP(A323,'2026-NAT-01'!B:B,'2026-NAT-01'!F:F,0,0)+_xlfn.XLOOKUP(A323,'2026-NAT-01'!B:B,'2026-NAT-01'!G:G,0,0)</f>
        <v>0</v>
      </c>
      <c r="AF323" s="341">
        <f>_xlfn.XLOOKUP(A323,'2026-NAT-01'!B:B,'2026-NAT-01'!H:H,0,0)</f>
        <v>0</v>
      </c>
      <c r="AG323" s="340">
        <f>_xlfn.XLOOKUP(A323,'2026-NAT-02'!B:B,'2026-NAT-02'!F:F,0,0)+_xlfn.XLOOKUP(A323,'2026-NAT-02'!B:B,'2026-NAT-02'!G:G,0,0)</f>
        <v>0</v>
      </c>
      <c r="AH323" s="341">
        <f>_xlfn.XLOOKUP(A323,'2026-NAT-02'!B:B,'2026-NAT-02'!H:H,0,0)</f>
        <v>0</v>
      </c>
      <c r="AI323" s="457">
        <f t="shared" si="49"/>
        <v>3</v>
      </c>
      <c r="AJ323" s="458">
        <f t="shared" si="50"/>
        <v>1.7999999999999998</v>
      </c>
    </row>
    <row r="324" spans="1:36" ht="15.6" hidden="1" x14ac:dyDescent="0.25">
      <c r="A324" s="297" t="str">
        <f>MASTERLIST!A325</f>
        <v>N0321</v>
      </c>
      <c r="B324" s="310" t="str">
        <f>MASTERLIST!B325</f>
        <v>xSeagull Angling Club</v>
      </c>
      <c r="C324" s="310" t="str">
        <f>MASTERLIST!C325</f>
        <v>Pieter</v>
      </c>
      <c r="D324" s="310" t="str">
        <f>MASTERLIST!D325</f>
        <v>Swart</v>
      </c>
      <c r="E324" s="311" t="str">
        <f>MASTERLIST!E325</f>
        <v>Men Master</v>
      </c>
      <c r="F324" s="361" t="str">
        <f>MASTERLIST!L325</f>
        <v>Nam</v>
      </c>
      <c r="G324" s="195"/>
      <c r="H324" s="200"/>
      <c r="I324" s="193"/>
      <c r="J324" s="202"/>
      <c r="K324" s="152">
        <f t="shared" si="51"/>
        <v>0</v>
      </c>
      <c r="L324" s="153">
        <f t="shared" si="52"/>
        <v>0</v>
      </c>
      <c r="M324" s="153">
        <f t="shared" si="53"/>
        <v>0</v>
      </c>
      <c r="N324" s="279">
        <f t="shared" si="54"/>
        <v>0</v>
      </c>
      <c r="O324" s="280">
        <f t="shared" si="55"/>
        <v>0</v>
      </c>
      <c r="P324" s="154" t="e">
        <f t="shared" si="56"/>
        <v>#DIV/0!</v>
      </c>
      <c r="Q324" s="153">
        <f t="shared" si="57"/>
        <v>20</v>
      </c>
      <c r="R324" s="281">
        <f t="shared" si="58"/>
        <v>4</v>
      </c>
      <c r="S324" s="282">
        <v>0</v>
      </c>
      <c r="T324" s="283">
        <v>0</v>
      </c>
      <c r="U324" s="156">
        <v>0</v>
      </c>
      <c r="V324" s="284">
        <v>0</v>
      </c>
      <c r="W324" s="285">
        <v>0</v>
      </c>
      <c r="X324" s="205">
        <v>0</v>
      </c>
      <c r="Y324" s="157">
        <v>0</v>
      </c>
      <c r="Z324" s="286">
        <v>0</v>
      </c>
      <c r="AA324" s="204">
        <v>0</v>
      </c>
      <c r="AB324" s="204">
        <v>0</v>
      </c>
      <c r="AC324" s="155">
        <v>0</v>
      </c>
      <c r="AD324" s="287">
        <v>20</v>
      </c>
      <c r="AE324" s="340">
        <f>_xlfn.XLOOKUP(A324,'2026-NAT-01'!B:B,'2026-NAT-01'!F:F,0,0)+_xlfn.XLOOKUP(A324,'2026-NAT-01'!B:B,'2026-NAT-01'!G:G,0,0)</f>
        <v>0</v>
      </c>
      <c r="AF324" s="341">
        <f>_xlfn.XLOOKUP(A324,'2026-NAT-01'!B:B,'2026-NAT-01'!H:H,0,0)</f>
        <v>0</v>
      </c>
      <c r="AG324" s="340">
        <f>_xlfn.XLOOKUP(A324,'2026-NAT-02'!B:B,'2026-NAT-02'!F:F,0,0)+_xlfn.XLOOKUP(A324,'2026-NAT-02'!B:B,'2026-NAT-02'!G:G,0,0)</f>
        <v>0</v>
      </c>
      <c r="AH324" s="341">
        <f>_xlfn.XLOOKUP(A324,'2026-NAT-02'!B:B,'2026-NAT-02'!H:H,0,0)</f>
        <v>0</v>
      </c>
      <c r="AI324" s="457">
        <f t="shared" ref="AI324:AI387" si="59">M324+AE324+AG324</f>
        <v>0</v>
      </c>
      <c r="AJ324" s="458">
        <f t="shared" ref="AJ324:AJ387" si="60">O324+AF324+AH324</f>
        <v>0</v>
      </c>
    </row>
    <row r="325" spans="1:36" ht="15.6" hidden="1" x14ac:dyDescent="0.25">
      <c r="A325" s="297" t="str">
        <f>MASTERLIST!A326</f>
        <v>N0322</v>
      </c>
      <c r="B325" s="310" t="str">
        <f>MASTERLIST!B326</f>
        <v>xMako</v>
      </c>
      <c r="C325" s="310" t="str">
        <f>MASTERLIST!C326</f>
        <v>Peter Andre</v>
      </c>
      <c r="D325" s="310" t="str">
        <f>MASTERLIST!D326</f>
        <v>De Villiers</v>
      </c>
      <c r="E325" s="311" t="str">
        <f>MASTERLIST!E326</f>
        <v>Men Veteran</v>
      </c>
      <c r="F325" s="361" t="str">
        <f>MASTERLIST!L326</f>
        <v>Nam</v>
      </c>
      <c r="G325" s="195"/>
      <c r="H325" s="200"/>
      <c r="I325" s="193"/>
      <c r="J325" s="202"/>
      <c r="K325" s="152">
        <f t="shared" si="51"/>
        <v>0</v>
      </c>
      <c r="L325" s="153">
        <f t="shared" si="52"/>
        <v>0</v>
      </c>
      <c r="M325" s="153">
        <f t="shared" si="53"/>
        <v>0</v>
      </c>
      <c r="N325" s="279">
        <f t="shared" si="54"/>
        <v>0</v>
      </c>
      <c r="O325" s="280">
        <f t="shared" si="55"/>
        <v>0</v>
      </c>
      <c r="P325" s="154" t="e">
        <f t="shared" si="56"/>
        <v>#DIV/0!</v>
      </c>
      <c r="Q325" s="153">
        <f t="shared" si="57"/>
        <v>0</v>
      </c>
      <c r="R325" s="281">
        <f t="shared" si="58"/>
        <v>0</v>
      </c>
      <c r="S325" s="282">
        <v>0</v>
      </c>
      <c r="T325" s="283">
        <v>0</v>
      </c>
      <c r="U325" s="156">
        <v>0</v>
      </c>
      <c r="V325" s="284">
        <v>0</v>
      </c>
      <c r="W325" s="285">
        <v>0</v>
      </c>
      <c r="X325" s="205">
        <v>0</v>
      </c>
      <c r="Y325" s="157">
        <v>0</v>
      </c>
      <c r="Z325" s="286">
        <v>0</v>
      </c>
      <c r="AA325" s="204">
        <v>0</v>
      </c>
      <c r="AB325" s="204">
        <v>0</v>
      </c>
      <c r="AC325" s="155">
        <v>0</v>
      </c>
      <c r="AD325" s="287">
        <v>0</v>
      </c>
      <c r="AE325" s="340">
        <f>_xlfn.XLOOKUP(A325,'2026-NAT-01'!B:B,'2026-NAT-01'!F:F,0,0)+_xlfn.XLOOKUP(A325,'2026-NAT-01'!B:B,'2026-NAT-01'!G:G,0,0)</f>
        <v>0</v>
      </c>
      <c r="AF325" s="341">
        <f>_xlfn.XLOOKUP(A325,'2026-NAT-01'!B:B,'2026-NAT-01'!H:H,0,0)</f>
        <v>0</v>
      </c>
      <c r="AG325" s="340">
        <f>_xlfn.XLOOKUP(A325,'2026-NAT-02'!B:B,'2026-NAT-02'!F:F,0,0)+_xlfn.XLOOKUP(A325,'2026-NAT-02'!B:B,'2026-NAT-02'!G:G,0,0)</f>
        <v>0</v>
      </c>
      <c r="AH325" s="341">
        <f>_xlfn.XLOOKUP(A325,'2026-NAT-02'!B:B,'2026-NAT-02'!H:H,0,0)</f>
        <v>0</v>
      </c>
      <c r="AI325" s="457">
        <f t="shared" si="59"/>
        <v>0</v>
      </c>
      <c r="AJ325" s="458">
        <f t="shared" si="60"/>
        <v>0</v>
      </c>
    </row>
    <row r="326" spans="1:36" ht="15.6" hidden="1" x14ac:dyDescent="0.25">
      <c r="A326" s="297" t="str">
        <f>MASTERLIST!A327</f>
        <v>N0323</v>
      </c>
      <c r="B326" s="310" t="str">
        <f>MASTERLIST!B327</f>
        <v>Benguella</v>
      </c>
      <c r="C326" s="310" t="str">
        <f>MASTERLIST!C327</f>
        <v>Louw</v>
      </c>
      <c r="D326" s="310" t="str">
        <f>MASTERLIST!D327</f>
        <v>Steenkamp</v>
      </c>
      <c r="E326" s="311" t="str">
        <f>MASTERLIST!E327</f>
        <v>Men Senior</v>
      </c>
      <c r="F326" s="361" t="str">
        <f>MASTERLIST!L327</f>
        <v>Nam</v>
      </c>
      <c r="G326" s="195"/>
      <c r="H326" s="200"/>
      <c r="I326" s="193"/>
      <c r="J326" s="202"/>
      <c r="K326" s="152">
        <f t="shared" si="51"/>
        <v>0</v>
      </c>
      <c r="L326" s="153">
        <f t="shared" si="52"/>
        <v>0</v>
      </c>
      <c r="M326" s="153">
        <f t="shared" si="53"/>
        <v>0</v>
      </c>
      <c r="N326" s="279">
        <f t="shared" si="54"/>
        <v>2.2000000000000002</v>
      </c>
      <c r="O326" s="280">
        <f t="shared" si="55"/>
        <v>0.44000000000000006</v>
      </c>
      <c r="P326" s="154" t="e">
        <f t="shared" si="56"/>
        <v>#DIV/0!</v>
      </c>
      <c r="Q326" s="153">
        <f t="shared" si="57"/>
        <v>288</v>
      </c>
      <c r="R326" s="281">
        <f t="shared" si="58"/>
        <v>63.6</v>
      </c>
      <c r="S326" s="282">
        <v>0</v>
      </c>
      <c r="T326" s="283">
        <v>0</v>
      </c>
      <c r="U326" s="156">
        <v>0</v>
      </c>
      <c r="V326" s="284">
        <v>0</v>
      </c>
      <c r="W326" s="285">
        <v>0</v>
      </c>
      <c r="X326" s="205">
        <v>0</v>
      </c>
      <c r="Y326" s="157">
        <v>0</v>
      </c>
      <c r="Z326" s="286">
        <v>60</v>
      </c>
      <c r="AA326" s="204">
        <v>0</v>
      </c>
      <c r="AB326" s="204">
        <v>0</v>
      </c>
      <c r="AC326" s="155">
        <v>2.2000000000000002</v>
      </c>
      <c r="AD326" s="287">
        <v>228</v>
      </c>
      <c r="AE326" s="340">
        <f>_xlfn.XLOOKUP(A326,'2026-NAT-01'!B:B,'2026-NAT-01'!F:F,0,0)+_xlfn.XLOOKUP(A326,'2026-NAT-01'!B:B,'2026-NAT-01'!G:G,0,0)</f>
        <v>0</v>
      </c>
      <c r="AF326" s="341">
        <f>_xlfn.XLOOKUP(A326,'2026-NAT-01'!B:B,'2026-NAT-01'!H:H,0,0)</f>
        <v>0</v>
      </c>
      <c r="AG326" s="340">
        <f>_xlfn.XLOOKUP(A326,'2026-NAT-02'!B:B,'2026-NAT-02'!F:F,0,0)+_xlfn.XLOOKUP(A326,'2026-NAT-02'!B:B,'2026-NAT-02'!G:G,0,0)</f>
        <v>0</v>
      </c>
      <c r="AH326" s="341">
        <f>_xlfn.XLOOKUP(A326,'2026-NAT-02'!B:B,'2026-NAT-02'!H:H,0,0)</f>
        <v>0</v>
      </c>
      <c r="AI326" s="457">
        <f t="shared" si="59"/>
        <v>0</v>
      </c>
      <c r="AJ326" s="458">
        <f t="shared" si="60"/>
        <v>0.44000000000000006</v>
      </c>
    </row>
    <row r="327" spans="1:36" ht="15.6" hidden="1" x14ac:dyDescent="0.25">
      <c r="A327" s="297" t="str">
        <f>MASTERLIST!A328</f>
        <v>N0324</v>
      </c>
      <c r="B327" s="310" t="str">
        <f>MASTERLIST!B328</f>
        <v>xSteenbras</v>
      </c>
      <c r="C327" s="310" t="str">
        <f>MASTERLIST!C328</f>
        <v>Johnny</v>
      </c>
      <c r="D327" s="310" t="str">
        <f>MASTERLIST!D328</f>
        <v>Van Der Westhuizen</v>
      </c>
      <c r="E327" s="311" t="str">
        <f>MASTERLIST!E328</f>
        <v>Men Veteran</v>
      </c>
      <c r="F327" s="361" t="str">
        <f>MASTERLIST!L328</f>
        <v>Nam</v>
      </c>
      <c r="G327" s="195"/>
      <c r="H327" s="200"/>
      <c r="I327" s="193"/>
      <c r="J327" s="202"/>
      <c r="K327" s="152">
        <f t="shared" si="51"/>
        <v>0</v>
      </c>
      <c r="L327" s="153">
        <f t="shared" si="52"/>
        <v>0</v>
      </c>
      <c r="M327" s="153">
        <f t="shared" si="53"/>
        <v>0</v>
      </c>
      <c r="N327" s="279">
        <f t="shared" si="54"/>
        <v>0</v>
      </c>
      <c r="O327" s="280">
        <f t="shared" si="55"/>
        <v>0</v>
      </c>
      <c r="P327" s="154" t="e">
        <f t="shared" si="56"/>
        <v>#DIV/0!</v>
      </c>
      <c r="Q327" s="153">
        <f t="shared" si="57"/>
        <v>20</v>
      </c>
      <c r="R327" s="281">
        <f t="shared" si="58"/>
        <v>4</v>
      </c>
      <c r="S327" s="282">
        <v>0</v>
      </c>
      <c r="T327" s="283">
        <v>0</v>
      </c>
      <c r="U327" s="156">
        <v>0</v>
      </c>
      <c r="V327" s="284">
        <v>0</v>
      </c>
      <c r="W327" s="285">
        <v>0</v>
      </c>
      <c r="X327" s="205">
        <v>0</v>
      </c>
      <c r="Y327" s="157">
        <v>0</v>
      </c>
      <c r="Z327" s="286">
        <v>0</v>
      </c>
      <c r="AA327" s="204">
        <v>0</v>
      </c>
      <c r="AB327" s="204">
        <v>0</v>
      </c>
      <c r="AC327" s="155">
        <v>0</v>
      </c>
      <c r="AD327" s="287">
        <v>20</v>
      </c>
      <c r="AE327" s="340">
        <f>_xlfn.XLOOKUP(A327,'2026-NAT-01'!B:B,'2026-NAT-01'!F:F,0,0)+_xlfn.XLOOKUP(A327,'2026-NAT-01'!B:B,'2026-NAT-01'!G:G,0,0)</f>
        <v>0</v>
      </c>
      <c r="AF327" s="341">
        <f>_xlfn.XLOOKUP(A327,'2026-NAT-01'!B:B,'2026-NAT-01'!H:H,0,0)</f>
        <v>0</v>
      </c>
      <c r="AG327" s="340">
        <f>_xlfn.XLOOKUP(A327,'2026-NAT-02'!B:B,'2026-NAT-02'!F:F,0,0)+_xlfn.XLOOKUP(A327,'2026-NAT-02'!B:B,'2026-NAT-02'!G:G,0,0)</f>
        <v>0</v>
      </c>
      <c r="AH327" s="341">
        <f>_xlfn.XLOOKUP(A327,'2026-NAT-02'!B:B,'2026-NAT-02'!H:H,0,0)</f>
        <v>0</v>
      </c>
      <c r="AI327" s="457">
        <f t="shared" si="59"/>
        <v>0</v>
      </c>
      <c r="AJ327" s="458">
        <f t="shared" si="60"/>
        <v>0</v>
      </c>
    </row>
    <row r="328" spans="1:36" ht="15.6" hidden="1" x14ac:dyDescent="0.25">
      <c r="A328" s="297" t="str">
        <f>MASTERLIST!A329</f>
        <v>N0325</v>
      </c>
      <c r="B328" s="310" t="str">
        <f>MASTERLIST!B329</f>
        <v>xNamib Park</v>
      </c>
      <c r="C328" s="310" t="str">
        <f>MASTERLIST!C329</f>
        <v>John</v>
      </c>
      <c r="D328" s="310" t="str">
        <f>MASTERLIST!D329</f>
        <v>Boffeli</v>
      </c>
      <c r="E328" s="311" t="str">
        <f>MASTERLIST!E329</f>
        <v>Men Senior</v>
      </c>
      <c r="F328" s="361" t="str">
        <f>MASTERLIST!L329</f>
        <v>Nam</v>
      </c>
      <c r="G328" s="195"/>
      <c r="H328" s="200"/>
      <c r="I328" s="193"/>
      <c r="J328" s="202"/>
      <c r="K328" s="152">
        <f t="shared" ref="K328:K391" si="61">S328+W328+AA328</f>
        <v>0</v>
      </c>
      <c r="L328" s="153">
        <f t="shared" ref="L328:L391" si="62">T328+X328+AB328</f>
        <v>0</v>
      </c>
      <c r="M328" s="153">
        <f t="shared" ref="M328:M391" si="63">K328+L328</f>
        <v>0</v>
      </c>
      <c r="N328" s="279">
        <f t="shared" ref="N328:N391" si="64">U328+Y328+AC328</f>
        <v>0</v>
      </c>
      <c r="O328" s="280">
        <f t="shared" ref="O328:O391" si="65">(U328*0.5)+(Y328*0.3)+(AC328*0.2)</f>
        <v>0</v>
      </c>
      <c r="P328" s="154" t="e">
        <f t="shared" ref="P328:P391" si="66">N328/M328</f>
        <v>#DIV/0!</v>
      </c>
      <c r="Q328" s="153">
        <f t="shared" ref="Q328:Q391" si="67">V328+Z328+AD328</f>
        <v>20</v>
      </c>
      <c r="R328" s="281">
        <f t="shared" ref="R328:R391" si="68">(V328*0.5)+(Z328*0.3)+(AD328*0.2)</f>
        <v>6</v>
      </c>
      <c r="S328" s="282">
        <v>0</v>
      </c>
      <c r="T328" s="283">
        <v>0</v>
      </c>
      <c r="U328" s="156">
        <v>0</v>
      </c>
      <c r="V328" s="284">
        <v>0</v>
      </c>
      <c r="W328" s="285">
        <v>0</v>
      </c>
      <c r="X328" s="205">
        <v>0</v>
      </c>
      <c r="Y328" s="157">
        <v>0</v>
      </c>
      <c r="Z328" s="286">
        <v>20</v>
      </c>
      <c r="AA328" s="204">
        <v>0</v>
      </c>
      <c r="AB328" s="204">
        <v>0</v>
      </c>
      <c r="AC328" s="155">
        <v>0</v>
      </c>
      <c r="AD328" s="287">
        <v>0</v>
      </c>
      <c r="AE328" s="340">
        <f>_xlfn.XLOOKUP(A328,'2026-NAT-01'!B:B,'2026-NAT-01'!F:F,0,0)+_xlfn.XLOOKUP(A328,'2026-NAT-01'!B:B,'2026-NAT-01'!G:G,0,0)</f>
        <v>0</v>
      </c>
      <c r="AF328" s="341">
        <f>_xlfn.XLOOKUP(A328,'2026-NAT-01'!B:B,'2026-NAT-01'!H:H,0,0)</f>
        <v>0</v>
      </c>
      <c r="AG328" s="340">
        <f>_xlfn.XLOOKUP(A328,'2026-NAT-02'!B:B,'2026-NAT-02'!F:F,0,0)+_xlfn.XLOOKUP(A328,'2026-NAT-02'!B:B,'2026-NAT-02'!G:G,0,0)</f>
        <v>0</v>
      </c>
      <c r="AH328" s="341">
        <f>_xlfn.XLOOKUP(A328,'2026-NAT-02'!B:B,'2026-NAT-02'!H:H,0,0)</f>
        <v>0</v>
      </c>
      <c r="AI328" s="457">
        <f t="shared" si="59"/>
        <v>0</v>
      </c>
      <c r="AJ328" s="458">
        <f t="shared" si="60"/>
        <v>0</v>
      </c>
    </row>
    <row r="329" spans="1:36" ht="15.6" hidden="1" x14ac:dyDescent="0.25">
      <c r="A329" s="297" t="str">
        <f>MASTERLIST!A330</f>
        <v>N0326</v>
      </c>
      <c r="B329" s="310" t="str">
        <f>MASTERLIST!B330</f>
        <v>Walvis Bay</v>
      </c>
      <c r="C329" s="310" t="str">
        <f>MASTERLIST!C330</f>
        <v>Gerrit</v>
      </c>
      <c r="D329" s="310" t="str">
        <f>MASTERLIST!D330</f>
        <v>Fouche</v>
      </c>
      <c r="E329" s="311" t="str">
        <f>MASTERLIST!E330</f>
        <v>Men Veteran</v>
      </c>
      <c r="F329" s="361" t="str">
        <f>MASTERLIST!L330</f>
        <v>SA</v>
      </c>
      <c r="G329" s="195"/>
      <c r="H329" s="200"/>
      <c r="I329" s="193"/>
      <c r="J329" s="202"/>
      <c r="K329" s="152">
        <f t="shared" si="61"/>
        <v>0</v>
      </c>
      <c r="L329" s="153">
        <f t="shared" si="62"/>
        <v>0</v>
      </c>
      <c r="M329" s="153">
        <f t="shared" si="63"/>
        <v>0</v>
      </c>
      <c r="N329" s="279">
        <f t="shared" si="64"/>
        <v>0</v>
      </c>
      <c r="O329" s="280">
        <f t="shared" si="65"/>
        <v>0</v>
      </c>
      <c r="P329" s="154" t="e">
        <f t="shared" si="66"/>
        <v>#DIV/0!</v>
      </c>
      <c r="Q329" s="153">
        <f t="shared" si="67"/>
        <v>0</v>
      </c>
      <c r="R329" s="281">
        <f t="shared" si="68"/>
        <v>0</v>
      </c>
      <c r="S329" s="282">
        <v>0</v>
      </c>
      <c r="T329" s="283">
        <v>0</v>
      </c>
      <c r="U329" s="156">
        <v>0</v>
      </c>
      <c r="V329" s="284">
        <v>0</v>
      </c>
      <c r="W329" s="285">
        <v>0</v>
      </c>
      <c r="X329" s="205">
        <v>0</v>
      </c>
      <c r="Y329" s="157">
        <v>0</v>
      </c>
      <c r="Z329" s="286">
        <v>0</v>
      </c>
      <c r="AA329" s="204">
        <v>0</v>
      </c>
      <c r="AB329" s="204">
        <v>0</v>
      </c>
      <c r="AC329" s="155">
        <v>0</v>
      </c>
      <c r="AD329" s="287">
        <v>0</v>
      </c>
      <c r="AE329" s="340">
        <f>_xlfn.XLOOKUP(A329,'2026-NAT-01'!B:B,'2026-NAT-01'!F:F,0,0)+_xlfn.XLOOKUP(A329,'2026-NAT-01'!B:B,'2026-NAT-01'!G:G,0,0)</f>
        <v>0</v>
      </c>
      <c r="AF329" s="341">
        <f>_xlfn.XLOOKUP(A329,'2026-NAT-01'!B:B,'2026-NAT-01'!H:H,0,0)</f>
        <v>0</v>
      </c>
      <c r="AG329" s="340">
        <f>_xlfn.XLOOKUP(A329,'2026-NAT-02'!B:B,'2026-NAT-02'!F:F,0,0)+_xlfn.XLOOKUP(A329,'2026-NAT-02'!B:B,'2026-NAT-02'!G:G,0,0)</f>
        <v>0</v>
      </c>
      <c r="AH329" s="341">
        <f>_xlfn.XLOOKUP(A329,'2026-NAT-02'!B:B,'2026-NAT-02'!H:H,0,0)</f>
        <v>0</v>
      </c>
      <c r="AI329" s="457">
        <f t="shared" si="59"/>
        <v>0</v>
      </c>
      <c r="AJ329" s="458">
        <f t="shared" si="60"/>
        <v>0</v>
      </c>
    </row>
    <row r="330" spans="1:36" ht="15.6" hidden="1" x14ac:dyDescent="0.25">
      <c r="A330" s="297" t="str">
        <f>MASTERLIST!A331</f>
        <v>N0327</v>
      </c>
      <c r="B330" s="310" t="str">
        <f>MASTERLIST!B331</f>
        <v>xPenguin</v>
      </c>
      <c r="C330" s="310" t="str">
        <f>MASTERLIST!C331</f>
        <v>Nicoleen</v>
      </c>
      <c r="D330" s="310" t="str">
        <f>MASTERLIST!D331</f>
        <v>Coetzee</v>
      </c>
      <c r="E330" s="311" t="str">
        <f>MASTERLIST!E331</f>
        <v>Ladies Grand Masters</v>
      </c>
      <c r="F330" s="361">
        <f>MASTERLIST!L331</f>
        <v>0</v>
      </c>
      <c r="G330" s="195"/>
      <c r="H330" s="200"/>
      <c r="I330" s="193"/>
      <c r="J330" s="202"/>
      <c r="K330" s="152">
        <f t="shared" si="61"/>
        <v>0</v>
      </c>
      <c r="L330" s="153">
        <f t="shared" si="62"/>
        <v>0</v>
      </c>
      <c r="M330" s="153">
        <f t="shared" si="63"/>
        <v>0</v>
      </c>
      <c r="N330" s="279">
        <f t="shared" si="64"/>
        <v>0</v>
      </c>
      <c r="O330" s="280">
        <f t="shared" si="65"/>
        <v>0</v>
      </c>
      <c r="P330" s="154" t="e">
        <f t="shared" si="66"/>
        <v>#DIV/0!</v>
      </c>
      <c r="Q330" s="153">
        <f t="shared" si="67"/>
        <v>0</v>
      </c>
      <c r="R330" s="281">
        <f t="shared" si="68"/>
        <v>0</v>
      </c>
      <c r="S330" s="282">
        <v>0</v>
      </c>
      <c r="T330" s="283">
        <v>0</v>
      </c>
      <c r="U330" s="156">
        <v>0</v>
      </c>
      <c r="V330" s="284">
        <v>0</v>
      </c>
      <c r="W330" s="285">
        <v>0</v>
      </c>
      <c r="X330" s="205">
        <v>0</v>
      </c>
      <c r="Y330" s="157">
        <v>0</v>
      </c>
      <c r="Z330" s="286">
        <v>0</v>
      </c>
      <c r="AA330" s="204">
        <v>0</v>
      </c>
      <c r="AB330" s="204">
        <v>0</v>
      </c>
      <c r="AC330" s="155">
        <v>0</v>
      </c>
      <c r="AD330" s="287">
        <v>0</v>
      </c>
      <c r="AE330" s="340">
        <f>_xlfn.XLOOKUP(A330,'2026-NAT-01'!B:B,'2026-NAT-01'!F:F,0,0)+_xlfn.XLOOKUP(A330,'2026-NAT-01'!B:B,'2026-NAT-01'!G:G,0,0)</f>
        <v>0</v>
      </c>
      <c r="AF330" s="341">
        <f>_xlfn.XLOOKUP(A330,'2026-NAT-01'!B:B,'2026-NAT-01'!H:H,0,0)</f>
        <v>0</v>
      </c>
      <c r="AG330" s="340">
        <f>_xlfn.XLOOKUP(A330,'2026-NAT-02'!B:B,'2026-NAT-02'!F:F,0,0)+_xlfn.XLOOKUP(A330,'2026-NAT-02'!B:B,'2026-NAT-02'!G:G,0,0)</f>
        <v>0</v>
      </c>
      <c r="AH330" s="341">
        <f>_xlfn.XLOOKUP(A330,'2026-NAT-02'!B:B,'2026-NAT-02'!H:H,0,0)</f>
        <v>0</v>
      </c>
      <c r="AI330" s="457">
        <f t="shared" si="59"/>
        <v>0</v>
      </c>
      <c r="AJ330" s="458">
        <f t="shared" si="60"/>
        <v>0</v>
      </c>
    </row>
    <row r="331" spans="1:36" ht="15.6" hidden="1" x14ac:dyDescent="0.25">
      <c r="A331" s="297" t="str">
        <f>MASTERLIST!A332</f>
        <v>N0328</v>
      </c>
      <c r="B331" s="310" t="str">
        <f>MASTERLIST!B332</f>
        <v>xPenguin</v>
      </c>
      <c r="C331" s="310" t="str">
        <f>MASTERLIST!C332</f>
        <v>Jean</v>
      </c>
      <c r="D331" s="310" t="str">
        <f>MASTERLIST!D332</f>
        <v>Viljoen</v>
      </c>
      <c r="E331" s="311" t="str">
        <f>MASTERLIST!E332</f>
        <v>Men Master</v>
      </c>
      <c r="F331" s="361" t="str">
        <f>MASTERLIST!L332</f>
        <v>Nam</v>
      </c>
      <c r="G331" s="195"/>
      <c r="H331" s="200"/>
      <c r="I331" s="193"/>
      <c r="J331" s="202"/>
      <c r="K331" s="152">
        <f t="shared" si="61"/>
        <v>0</v>
      </c>
      <c r="L331" s="153">
        <f t="shared" si="62"/>
        <v>0</v>
      </c>
      <c r="M331" s="153">
        <f t="shared" si="63"/>
        <v>0</v>
      </c>
      <c r="N331" s="279">
        <f t="shared" si="64"/>
        <v>0</v>
      </c>
      <c r="O331" s="280">
        <f t="shared" si="65"/>
        <v>0</v>
      </c>
      <c r="P331" s="154" t="e">
        <f t="shared" si="66"/>
        <v>#DIV/0!</v>
      </c>
      <c r="Q331" s="153">
        <f t="shared" si="67"/>
        <v>0</v>
      </c>
      <c r="R331" s="281">
        <f t="shared" si="68"/>
        <v>0</v>
      </c>
      <c r="S331" s="282">
        <v>0</v>
      </c>
      <c r="T331" s="283">
        <v>0</v>
      </c>
      <c r="U331" s="156">
        <v>0</v>
      </c>
      <c r="V331" s="284">
        <v>0</v>
      </c>
      <c r="W331" s="285">
        <v>0</v>
      </c>
      <c r="X331" s="205">
        <v>0</v>
      </c>
      <c r="Y331" s="157">
        <v>0</v>
      </c>
      <c r="Z331" s="286">
        <v>0</v>
      </c>
      <c r="AA331" s="204">
        <v>0</v>
      </c>
      <c r="AB331" s="204">
        <v>0</v>
      </c>
      <c r="AC331" s="155">
        <v>0</v>
      </c>
      <c r="AD331" s="287">
        <v>0</v>
      </c>
      <c r="AE331" s="340">
        <f>_xlfn.XLOOKUP(A331,'2026-NAT-01'!B:B,'2026-NAT-01'!F:F,0,0)+_xlfn.XLOOKUP(A331,'2026-NAT-01'!B:B,'2026-NAT-01'!G:G,0,0)</f>
        <v>0</v>
      </c>
      <c r="AF331" s="341">
        <f>_xlfn.XLOOKUP(A331,'2026-NAT-01'!B:B,'2026-NAT-01'!H:H,0,0)</f>
        <v>0</v>
      </c>
      <c r="AG331" s="340">
        <f>_xlfn.XLOOKUP(A331,'2026-NAT-02'!B:B,'2026-NAT-02'!F:F,0,0)+_xlfn.XLOOKUP(A331,'2026-NAT-02'!B:B,'2026-NAT-02'!G:G,0,0)</f>
        <v>0</v>
      </c>
      <c r="AH331" s="341">
        <f>_xlfn.XLOOKUP(A331,'2026-NAT-02'!B:B,'2026-NAT-02'!H:H,0,0)</f>
        <v>0</v>
      </c>
      <c r="AI331" s="457">
        <f t="shared" si="59"/>
        <v>0</v>
      </c>
      <c r="AJ331" s="458">
        <f t="shared" si="60"/>
        <v>0</v>
      </c>
    </row>
    <row r="332" spans="1:36" ht="15.6" hidden="1" x14ac:dyDescent="0.25">
      <c r="A332" s="297" t="str">
        <f>MASTERLIST!A333</f>
        <v>N0329</v>
      </c>
      <c r="B332" s="310" t="str">
        <f>MASTERLIST!B333</f>
        <v>xBenguella</v>
      </c>
      <c r="C332" s="310" t="str">
        <f>MASTERLIST!C333</f>
        <v>George</v>
      </c>
      <c r="D332" s="310" t="str">
        <f>MASTERLIST!D333</f>
        <v>Cowley</v>
      </c>
      <c r="E332" s="311" t="str">
        <f>MASTERLIST!E333</f>
        <v>Men Veteran</v>
      </c>
      <c r="F332" s="361" t="str">
        <f>MASTERLIST!L333</f>
        <v>Nam</v>
      </c>
      <c r="G332" s="195"/>
      <c r="H332" s="200"/>
      <c r="I332" s="193"/>
      <c r="J332" s="202"/>
      <c r="K332" s="152">
        <f t="shared" si="61"/>
        <v>0</v>
      </c>
      <c r="L332" s="153">
        <f t="shared" si="62"/>
        <v>0</v>
      </c>
      <c r="M332" s="153">
        <f t="shared" si="63"/>
        <v>0</v>
      </c>
      <c r="N332" s="279">
        <f t="shared" si="64"/>
        <v>0</v>
      </c>
      <c r="O332" s="280">
        <f t="shared" si="65"/>
        <v>0</v>
      </c>
      <c r="P332" s="154" t="e">
        <f t="shared" si="66"/>
        <v>#DIV/0!</v>
      </c>
      <c r="Q332" s="153">
        <f t="shared" si="67"/>
        <v>0</v>
      </c>
      <c r="R332" s="281">
        <f t="shared" si="68"/>
        <v>0</v>
      </c>
      <c r="S332" s="282">
        <v>0</v>
      </c>
      <c r="T332" s="283">
        <v>0</v>
      </c>
      <c r="U332" s="156">
        <v>0</v>
      </c>
      <c r="V332" s="284">
        <v>0</v>
      </c>
      <c r="W332" s="285">
        <v>0</v>
      </c>
      <c r="X332" s="205">
        <v>0</v>
      </c>
      <c r="Y332" s="157">
        <v>0</v>
      </c>
      <c r="Z332" s="286">
        <v>0</v>
      </c>
      <c r="AA332" s="204">
        <v>0</v>
      </c>
      <c r="AB332" s="204">
        <v>0</v>
      </c>
      <c r="AC332" s="155">
        <v>0</v>
      </c>
      <c r="AD332" s="287">
        <v>0</v>
      </c>
      <c r="AE332" s="340">
        <f>_xlfn.XLOOKUP(A332,'2026-NAT-01'!B:B,'2026-NAT-01'!F:F,0,0)+_xlfn.XLOOKUP(A332,'2026-NAT-01'!B:B,'2026-NAT-01'!G:G,0,0)</f>
        <v>0</v>
      </c>
      <c r="AF332" s="341">
        <f>_xlfn.XLOOKUP(A332,'2026-NAT-01'!B:B,'2026-NAT-01'!H:H,0,0)</f>
        <v>0</v>
      </c>
      <c r="AG332" s="340">
        <f>_xlfn.XLOOKUP(A332,'2026-NAT-02'!B:B,'2026-NAT-02'!F:F,0,0)+_xlfn.XLOOKUP(A332,'2026-NAT-02'!B:B,'2026-NAT-02'!G:G,0,0)</f>
        <v>0</v>
      </c>
      <c r="AH332" s="341">
        <f>_xlfn.XLOOKUP(A332,'2026-NAT-02'!B:B,'2026-NAT-02'!H:H,0,0)</f>
        <v>0</v>
      </c>
      <c r="AI332" s="457">
        <f t="shared" si="59"/>
        <v>0</v>
      </c>
      <c r="AJ332" s="458">
        <f t="shared" si="60"/>
        <v>0</v>
      </c>
    </row>
    <row r="333" spans="1:36" ht="15.6" hidden="1" x14ac:dyDescent="0.25">
      <c r="A333" s="297" t="str">
        <f>MASTERLIST!A334</f>
        <v>N0330</v>
      </c>
      <c r="B333" s="310" t="str">
        <f>MASTERLIST!B334</f>
        <v>Atlantic Angling Club</v>
      </c>
      <c r="C333" s="310" t="str">
        <f>MASTERLIST!C334</f>
        <v>Lizette</v>
      </c>
      <c r="D333" s="310" t="str">
        <f>MASTERLIST!D334</f>
        <v>Roets</v>
      </c>
      <c r="E333" s="311" t="str">
        <f>MASTERLIST!E334</f>
        <v>Ladies Master</v>
      </c>
      <c r="F333" s="361" t="str">
        <f>MASTERLIST!L334</f>
        <v>Nam</v>
      </c>
      <c r="G333" s="195"/>
      <c r="H333" s="200"/>
      <c r="I333" s="193"/>
      <c r="J333" s="202"/>
      <c r="K333" s="152">
        <f t="shared" si="61"/>
        <v>0</v>
      </c>
      <c r="L333" s="153">
        <f t="shared" si="62"/>
        <v>0</v>
      </c>
      <c r="M333" s="153">
        <f t="shared" si="63"/>
        <v>0</v>
      </c>
      <c r="N333" s="279">
        <f t="shared" si="64"/>
        <v>0</v>
      </c>
      <c r="O333" s="280">
        <f t="shared" si="65"/>
        <v>0</v>
      </c>
      <c r="P333" s="154" t="e">
        <f t="shared" si="66"/>
        <v>#DIV/0!</v>
      </c>
      <c r="Q333" s="153">
        <f t="shared" si="67"/>
        <v>0</v>
      </c>
      <c r="R333" s="281">
        <f t="shared" si="68"/>
        <v>0</v>
      </c>
      <c r="S333" s="282">
        <v>0</v>
      </c>
      <c r="T333" s="283">
        <v>0</v>
      </c>
      <c r="U333" s="156">
        <v>0</v>
      </c>
      <c r="V333" s="284">
        <v>0</v>
      </c>
      <c r="W333" s="285">
        <v>0</v>
      </c>
      <c r="X333" s="205">
        <v>0</v>
      </c>
      <c r="Y333" s="157">
        <v>0</v>
      </c>
      <c r="Z333" s="286">
        <v>0</v>
      </c>
      <c r="AA333" s="204">
        <v>0</v>
      </c>
      <c r="AB333" s="204">
        <v>0</v>
      </c>
      <c r="AC333" s="155">
        <v>0</v>
      </c>
      <c r="AD333" s="287">
        <v>0</v>
      </c>
      <c r="AE333" s="340">
        <f>_xlfn.XLOOKUP(A333,'2026-NAT-01'!B:B,'2026-NAT-01'!F:F,0,0)+_xlfn.XLOOKUP(A333,'2026-NAT-01'!B:B,'2026-NAT-01'!G:G,0,0)</f>
        <v>0</v>
      </c>
      <c r="AF333" s="341">
        <f>_xlfn.XLOOKUP(A333,'2026-NAT-01'!B:B,'2026-NAT-01'!H:H,0,0)</f>
        <v>0</v>
      </c>
      <c r="AG333" s="340">
        <f>_xlfn.XLOOKUP(A333,'2026-NAT-02'!B:B,'2026-NAT-02'!F:F,0,0)+_xlfn.XLOOKUP(A333,'2026-NAT-02'!B:B,'2026-NAT-02'!G:G,0,0)</f>
        <v>0</v>
      </c>
      <c r="AH333" s="341">
        <f>_xlfn.XLOOKUP(A333,'2026-NAT-02'!B:B,'2026-NAT-02'!H:H,0,0)</f>
        <v>0</v>
      </c>
      <c r="AI333" s="457">
        <f t="shared" si="59"/>
        <v>0</v>
      </c>
      <c r="AJ333" s="458">
        <f t="shared" si="60"/>
        <v>0</v>
      </c>
    </row>
    <row r="334" spans="1:36" ht="15.6" hidden="1" x14ac:dyDescent="0.25">
      <c r="A334" s="297" t="str">
        <f>MASTERLIST!A335</f>
        <v>N0331</v>
      </c>
      <c r="B334" s="310" t="str">
        <f>MASTERLIST!B335</f>
        <v>xBenguella</v>
      </c>
      <c r="C334" s="310" t="str">
        <f>MASTERLIST!C335</f>
        <v>Chris</v>
      </c>
      <c r="D334" s="310" t="str">
        <f>MASTERLIST!D335</f>
        <v>Coetzee</v>
      </c>
      <c r="E334" s="311" t="str">
        <f>MASTERLIST!E335</f>
        <v>Men Grand Masters</v>
      </c>
      <c r="F334" s="361">
        <f>MASTERLIST!L335</f>
        <v>0</v>
      </c>
      <c r="G334" s="195"/>
      <c r="H334" s="200"/>
      <c r="I334" s="193"/>
      <c r="J334" s="202"/>
      <c r="K334" s="152">
        <f t="shared" si="61"/>
        <v>0</v>
      </c>
      <c r="L334" s="153">
        <f t="shared" si="62"/>
        <v>0</v>
      </c>
      <c r="M334" s="153">
        <f t="shared" si="63"/>
        <v>0</v>
      </c>
      <c r="N334" s="279">
        <f t="shared" si="64"/>
        <v>0</v>
      </c>
      <c r="O334" s="280">
        <f t="shared" si="65"/>
        <v>0</v>
      </c>
      <c r="P334" s="154" t="e">
        <f t="shared" si="66"/>
        <v>#DIV/0!</v>
      </c>
      <c r="Q334" s="153">
        <f t="shared" si="67"/>
        <v>0</v>
      </c>
      <c r="R334" s="281">
        <f t="shared" si="68"/>
        <v>0</v>
      </c>
      <c r="S334" s="282">
        <v>0</v>
      </c>
      <c r="T334" s="283">
        <v>0</v>
      </c>
      <c r="U334" s="156">
        <v>0</v>
      </c>
      <c r="V334" s="284">
        <v>0</v>
      </c>
      <c r="W334" s="285">
        <v>0</v>
      </c>
      <c r="X334" s="205">
        <v>0</v>
      </c>
      <c r="Y334" s="157">
        <v>0</v>
      </c>
      <c r="Z334" s="286">
        <v>0</v>
      </c>
      <c r="AA334" s="204">
        <v>0</v>
      </c>
      <c r="AB334" s="204">
        <v>0</v>
      </c>
      <c r="AC334" s="155">
        <v>0</v>
      </c>
      <c r="AD334" s="287">
        <v>0</v>
      </c>
      <c r="AE334" s="340">
        <f>_xlfn.XLOOKUP(A334,'2026-NAT-01'!B:B,'2026-NAT-01'!F:F,0,0)+_xlfn.XLOOKUP(A334,'2026-NAT-01'!B:B,'2026-NAT-01'!G:G,0,0)</f>
        <v>0</v>
      </c>
      <c r="AF334" s="341">
        <f>_xlfn.XLOOKUP(A334,'2026-NAT-01'!B:B,'2026-NAT-01'!H:H,0,0)</f>
        <v>0</v>
      </c>
      <c r="AG334" s="340">
        <f>_xlfn.XLOOKUP(A334,'2026-NAT-02'!B:B,'2026-NAT-02'!F:F,0,0)+_xlfn.XLOOKUP(A334,'2026-NAT-02'!B:B,'2026-NAT-02'!G:G,0,0)</f>
        <v>0</v>
      </c>
      <c r="AH334" s="341">
        <f>_xlfn.XLOOKUP(A334,'2026-NAT-02'!B:B,'2026-NAT-02'!H:H,0,0)</f>
        <v>0</v>
      </c>
      <c r="AI334" s="457">
        <f t="shared" si="59"/>
        <v>0</v>
      </c>
      <c r="AJ334" s="458">
        <f t="shared" si="60"/>
        <v>0</v>
      </c>
    </row>
    <row r="335" spans="1:36" ht="15.45" customHeight="1" x14ac:dyDescent="0.25">
      <c r="A335" s="344" t="str">
        <f>MASTERLIST!A503</f>
        <v>N0499</v>
      </c>
      <c r="B335" s="68" t="str">
        <f>MASTERLIST!B503</f>
        <v>Otjiwarongo</v>
      </c>
      <c r="C335" s="68" t="str">
        <f>MASTERLIST!C503</f>
        <v>Jurgens</v>
      </c>
      <c r="D335" s="68" t="str">
        <f>MASTERLIST!D503</f>
        <v>Liebenberg</v>
      </c>
      <c r="E335" s="345" t="str">
        <f>MASTERLIST!E503</f>
        <v>Men Senior</v>
      </c>
      <c r="F335" s="362" t="str">
        <f>MASTERLIST!L503</f>
        <v>Nam</v>
      </c>
      <c r="G335" s="195" t="s">
        <v>2176</v>
      </c>
      <c r="H335" s="200" t="s">
        <v>2176</v>
      </c>
      <c r="I335" s="193"/>
      <c r="J335" s="202"/>
      <c r="K335" s="152">
        <f t="shared" si="61"/>
        <v>10</v>
      </c>
      <c r="L335" s="153">
        <f t="shared" si="62"/>
        <v>4</v>
      </c>
      <c r="M335" s="153">
        <f t="shared" si="63"/>
        <v>14</v>
      </c>
      <c r="N335" s="154">
        <f t="shared" si="64"/>
        <v>23.6</v>
      </c>
      <c r="O335" s="429">
        <f t="shared" si="65"/>
        <v>10.66</v>
      </c>
      <c r="P335" s="154">
        <f t="shared" si="66"/>
        <v>1.6857142857142857</v>
      </c>
      <c r="Q335" s="153">
        <f t="shared" si="67"/>
        <v>1248</v>
      </c>
      <c r="R335" s="281">
        <f t="shared" si="68"/>
        <v>551</v>
      </c>
      <c r="S335" s="282">
        <v>7</v>
      </c>
      <c r="T335" s="283">
        <v>4</v>
      </c>
      <c r="U335" s="156">
        <v>17.900000000000002</v>
      </c>
      <c r="V335" s="284">
        <v>883</v>
      </c>
      <c r="W335" s="285">
        <v>3</v>
      </c>
      <c r="X335" s="205">
        <v>0</v>
      </c>
      <c r="Y335" s="157">
        <v>5.6999999999999993</v>
      </c>
      <c r="Z335" s="286">
        <v>365</v>
      </c>
      <c r="AA335" s="204">
        <v>0</v>
      </c>
      <c r="AB335" s="204">
        <v>0</v>
      </c>
      <c r="AC335" s="155">
        <v>0</v>
      </c>
      <c r="AD335" s="287">
        <v>0</v>
      </c>
      <c r="AE335" s="340">
        <f>_xlfn.XLOOKUP(A335,'2026-NAT-01'!B:B,'2026-NAT-01'!F:F,0,0)+_xlfn.XLOOKUP(A335,'2026-NAT-01'!B:B,'2026-NAT-01'!G:G,0,0)</f>
        <v>4</v>
      </c>
      <c r="AF335" s="341">
        <f>_xlfn.XLOOKUP(A335,'2026-NAT-01'!B:B,'2026-NAT-01'!H:H,0,0)</f>
        <v>21.2</v>
      </c>
      <c r="AG335" s="340">
        <f>_xlfn.XLOOKUP(A335,'2026-NAT-02'!B:B,'2026-NAT-02'!F:F,0,0)+_xlfn.XLOOKUP(A335,'2026-NAT-02'!B:B,'2026-NAT-02'!G:G,0,0)</f>
        <v>6</v>
      </c>
      <c r="AH335" s="341">
        <f>_xlfn.XLOOKUP(A335,'2026-NAT-02'!B:B,'2026-NAT-02'!H:H,0,0)</f>
        <v>25.6</v>
      </c>
      <c r="AI335" s="340">
        <f t="shared" si="59"/>
        <v>24</v>
      </c>
      <c r="AJ335" s="341">
        <f t="shared" si="60"/>
        <v>57.46</v>
      </c>
    </row>
    <row r="336" spans="1:36" ht="15.6" hidden="1" x14ac:dyDescent="0.25">
      <c r="A336" s="297" t="str">
        <f>MASTERLIST!A337</f>
        <v>N0333</v>
      </c>
      <c r="B336" s="310" t="str">
        <f>MASTERLIST!B337</f>
        <v>xOrca Angling Club</v>
      </c>
      <c r="C336" s="310" t="str">
        <f>MASTERLIST!C337</f>
        <v>Gelhar</v>
      </c>
      <c r="D336" s="310" t="str">
        <f>MASTERLIST!D337</f>
        <v>Slabbert</v>
      </c>
      <c r="E336" s="311" t="str">
        <f>MASTERLIST!E337</f>
        <v>Men Veteran</v>
      </c>
      <c r="F336" s="361" t="str">
        <f>MASTERLIST!L337</f>
        <v>Nam</v>
      </c>
      <c r="G336" s="195"/>
      <c r="H336" s="200"/>
      <c r="I336" s="193"/>
      <c r="J336" s="202"/>
      <c r="K336" s="152">
        <f t="shared" si="61"/>
        <v>0</v>
      </c>
      <c r="L336" s="153">
        <f t="shared" si="62"/>
        <v>3</v>
      </c>
      <c r="M336" s="153">
        <f t="shared" si="63"/>
        <v>3</v>
      </c>
      <c r="N336" s="279">
        <f t="shared" si="64"/>
        <v>52.4</v>
      </c>
      <c r="O336" s="280">
        <f t="shared" si="65"/>
        <v>10.48</v>
      </c>
      <c r="P336" s="154">
        <f t="shared" si="66"/>
        <v>17.466666666666665</v>
      </c>
      <c r="Q336" s="153">
        <f t="shared" si="67"/>
        <v>537</v>
      </c>
      <c r="R336" s="281">
        <f t="shared" si="68"/>
        <v>109.4</v>
      </c>
      <c r="S336" s="282">
        <v>0</v>
      </c>
      <c r="T336" s="283">
        <v>0</v>
      </c>
      <c r="U336" s="156">
        <v>0</v>
      </c>
      <c r="V336" s="284">
        <v>0</v>
      </c>
      <c r="W336" s="285">
        <v>0</v>
      </c>
      <c r="X336" s="205">
        <v>0</v>
      </c>
      <c r="Y336" s="157">
        <v>0</v>
      </c>
      <c r="Z336" s="286">
        <v>20</v>
      </c>
      <c r="AA336" s="204">
        <v>0</v>
      </c>
      <c r="AB336" s="204">
        <v>3</v>
      </c>
      <c r="AC336" s="155">
        <v>52.4</v>
      </c>
      <c r="AD336" s="287">
        <v>517</v>
      </c>
      <c r="AE336" s="340">
        <f>_xlfn.XLOOKUP(A336,'2026-NAT-01'!B:B,'2026-NAT-01'!F:F,0,0)+_xlfn.XLOOKUP(A336,'2026-NAT-01'!B:B,'2026-NAT-01'!G:G,0,0)</f>
        <v>0</v>
      </c>
      <c r="AF336" s="341">
        <f>_xlfn.XLOOKUP(A336,'2026-NAT-01'!B:B,'2026-NAT-01'!H:H,0,0)</f>
        <v>0</v>
      </c>
      <c r="AG336" s="340">
        <f>_xlfn.XLOOKUP(A336,'2026-NAT-02'!B:B,'2026-NAT-02'!F:F,0,0)+_xlfn.XLOOKUP(A336,'2026-NAT-02'!B:B,'2026-NAT-02'!G:G,0,0)</f>
        <v>0</v>
      </c>
      <c r="AH336" s="341">
        <f>_xlfn.XLOOKUP(A336,'2026-NAT-02'!B:B,'2026-NAT-02'!H:H,0,0)</f>
        <v>0</v>
      </c>
      <c r="AI336" s="457">
        <f t="shared" si="59"/>
        <v>3</v>
      </c>
      <c r="AJ336" s="458">
        <f t="shared" si="60"/>
        <v>10.48</v>
      </c>
    </row>
    <row r="337" spans="1:36" ht="15.6" hidden="1" x14ac:dyDescent="0.25">
      <c r="A337" s="297" t="str">
        <f>MASTERLIST!A338</f>
        <v>N0334</v>
      </c>
      <c r="B337" s="310" t="str">
        <f>MASTERLIST!B338</f>
        <v>xHenties Bay</v>
      </c>
      <c r="C337" s="310" t="str">
        <f>MASTERLIST!C338</f>
        <v>Pieter</v>
      </c>
      <c r="D337" s="310" t="str">
        <f>MASTERLIST!D338</f>
        <v>Dippenaar</v>
      </c>
      <c r="E337" s="311" t="str">
        <f>MASTERLIST!E338</f>
        <v>Men Grand Masters</v>
      </c>
      <c r="F337" s="361" t="str">
        <f>MASTERLIST!L338</f>
        <v>Nam</v>
      </c>
      <c r="G337" s="195"/>
      <c r="H337" s="200"/>
      <c r="I337" s="193"/>
      <c r="J337" s="202"/>
      <c r="K337" s="152">
        <f t="shared" si="61"/>
        <v>0</v>
      </c>
      <c r="L337" s="153">
        <f t="shared" si="62"/>
        <v>0</v>
      </c>
      <c r="M337" s="153">
        <f t="shared" si="63"/>
        <v>0</v>
      </c>
      <c r="N337" s="279">
        <f t="shared" si="64"/>
        <v>0</v>
      </c>
      <c r="O337" s="280">
        <f t="shared" si="65"/>
        <v>0</v>
      </c>
      <c r="P337" s="154" t="e">
        <f t="shared" si="66"/>
        <v>#DIV/0!</v>
      </c>
      <c r="Q337" s="153">
        <f t="shared" si="67"/>
        <v>0</v>
      </c>
      <c r="R337" s="281">
        <f t="shared" si="68"/>
        <v>0</v>
      </c>
      <c r="S337" s="282">
        <v>0</v>
      </c>
      <c r="T337" s="283">
        <v>0</v>
      </c>
      <c r="U337" s="156">
        <v>0</v>
      </c>
      <c r="V337" s="284">
        <v>0</v>
      </c>
      <c r="W337" s="285">
        <v>0</v>
      </c>
      <c r="X337" s="205">
        <v>0</v>
      </c>
      <c r="Y337" s="157">
        <v>0</v>
      </c>
      <c r="Z337" s="286">
        <v>0</v>
      </c>
      <c r="AA337" s="204">
        <v>0</v>
      </c>
      <c r="AB337" s="204">
        <v>0</v>
      </c>
      <c r="AC337" s="155">
        <v>0</v>
      </c>
      <c r="AD337" s="287">
        <v>0</v>
      </c>
      <c r="AE337" s="340">
        <f>_xlfn.XLOOKUP(A337,'2026-NAT-01'!B:B,'2026-NAT-01'!F:F,0,0)+_xlfn.XLOOKUP(A337,'2026-NAT-01'!B:B,'2026-NAT-01'!G:G,0,0)</f>
        <v>0</v>
      </c>
      <c r="AF337" s="341">
        <f>_xlfn.XLOOKUP(A337,'2026-NAT-01'!B:B,'2026-NAT-01'!H:H,0,0)</f>
        <v>0</v>
      </c>
      <c r="AG337" s="340">
        <f>_xlfn.XLOOKUP(A337,'2026-NAT-02'!B:B,'2026-NAT-02'!F:F,0,0)+_xlfn.XLOOKUP(A337,'2026-NAT-02'!B:B,'2026-NAT-02'!G:G,0,0)</f>
        <v>0</v>
      </c>
      <c r="AH337" s="341">
        <f>_xlfn.XLOOKUP(A337,'2026-NAT-02'!B:B,'2026-NAT-02'!H:H,0,0)</f>
        <v>0</v>
      </c>
      <c r="AI337" s="457">
        <f t="shared" si="59"/>
        <v>0</v>
      </c>
      <c r="AJ337" s="458">
        <f t="shared" si="60"/>
        <v>0</v>
      </c>
    </row>
    <row r="338" spans="1:36" ht="15.6" x14ac:dyDescent="0.25">
      <c r="A338" s="344" t="str">
        <f>MASTERLIST!A187</f>
        <v>N0183</v>
      </c>
      <c r="B338" s="68" t="str">
        <f>MASTERLIST!B187</f>
        <v>Benguella</v>
      </c>
      <c r="C338" s="68" t="str">
        <f>MASTERLIST!C187</f>
        <v>Ray</v>
      </c>
      <c r="D338" s="68" t="str">
        <f>MASTERLIST!D187</f>
        <v>Moody</v>
      </c>
      <c r="E338" s="345" t="str">
        <f>MASTERLIST!E187</f>
        <v>Men Senior</v>
      </c>
      <c r="F338" s="362" t="str">
        <f>MASTERLIST!L187</f>
        <v>Nam</v>
      </c>
      <c r="G338" s="195" t="s">
        <v>2176</v>
      </c>
      <c r="H338" s="200" t="s">
        <v>2176</v>
      </c>
      <c r="I338" s="193"/>
      <c r="J338" s="202"/>
      <c r="K338" s="152">
        <f t="shared" si="61"/>
        <v>13</v>
      </c>
      <c r="L338" s="153">
        <f t="shared" si="62"/>
        <v>6</v>
      </c>
      <c r="M338" s="153">
        <f t="shared" si="63"/>
        <v>19</v>
      </c>
      <c r="N338" s="154">
        <f t="shared" si="64"/>
        <v>75.900000000000006</v>
      </c>
      <c r="O338" s="429">
        <f t="shared" si="65"/>
        <v>23.300000000000004</v>
      </c>
      <c r="P338" s="154">
        <f t="shared" si="66"/>
        <v>3.9947368421052634</v>
      </c>
      <c r="Q338" s="153">
        <f t="shared" si="67"/>
        <v>2054</v>
      </c>
      <c r="R338" s="281">
        <f t="shared" si="68"/>
        <v>720</v>
      </c>
      <c r="S338" s="282">
        <v>3</v>
      </c>
      <c r="T338" s="283">
        <v>3</v>
      </c>
      <c r="U338" s="156">
        <v>16.3</v>
      </c>
      <c r="V338" s="284">
        <v>789</v>
      </c>
      <c r="W338" s="285">
        <v>8</v>
      </c>
      <c r="X338" s="205">
        <v>2</v>
      </c>
      <c r="Y338" s="157">
        <v>32.300000000000004</v>
      </c>
      <c r="Z338" s="286">
        <v>725</v>
      </c>
      <c r="AA338" s="204">
        <v>2</v>
      </c>
      <c r="AB338" s="204">
        <v>1</v>
      </c>
      <c r="AC338" s="155">
        <v>27.3</v>
      </c>
      <c r="AD338" s="287">
        <v>540</v>
      </c>
      <c r="AE338" s="340">
        <f>_xlfn.XLOOKUP(A338,'2026-NAT-01'!B:B,'2026-NAT-01'!F:F,0,0)+_xlfn.XLOOKUP(A338,'2026-NAT-01'!B:B,'2026-NAT-01'!G:G,0,0)</f>
        <v>4</v>
      </c>
      <c r="AF338" s="341">
        <f>_xlfn.XLOOKUP(A338,'2026-NAT-01'!B:B,'2026-NAT-01'!H:H,0,0)</f>
        <v>20.399999999999999</v>
      </c>
      <c r="AG338" s="340">
        <f>_xlfn.XLOOKUP(A338,'2026-NAT-02'!B:B,'2026-NAT-02'!F:F,0,0)+_xlfn.XLOOKUP(A338,'2026-NAT-02'!B:B,'2026-NAT-02'!G:G,0,0)</f>
        <v>3</v>
      </c>
      <c r="AH338" s="341">
        <f>_xlfn.XLOOKUP(A338,'2026-NAT-02'!B:B,'2026-NAT-02'!H:H,0,0)</f>
        <v>13.7</v>
      </c>
      <c r="AI338" s="340">
        <f t="shared" si="59"/>
        <v>26</v>
      </c>
      <c r="AJ338" s="341">
        <f t="shared" si="60"/>
        <v>57.400000000000006</v>
      </c>
    </row>
    <row r="339" spans="1:36" ht="15.6" hidden="1" x14ac:dyDescent="0.25">
      <c r="A339" s="297" t="str">
        <f>MASTERLIST!A340</f>
        <v>N0336</v>
      </c>
      <c r="B339" s="310" t="str">
        <f>MASTERLIST!B340</f>
        <v>Walvis Bay</v>
      </c>
      <c r="C339" s="310" t="str">
        <f>MASTERLIST!C340</f>
        <v>Jean Pierre</v>
      </c>
      <c r="D339" s="310" t="str">
        <f>MASTERLIST!D340</f>
        <v>Hugo</v>
      </c>
      <c r="E339" s="311" t="str">
        <f>MASTERLIST!E340</f>
        <v>Men Senior</v>
      </c>
      <c r="F339" s="361" t="str">
        <f>MASTERLIST!L340</f>
        <v>Nam</v>
      </c>
      <c r="G339" s="195"/>
      <c r="H339" s="200"/>
      <c r="I339" s="193"/>
      <c r="J339" s="202"/>
      <c r="K339" s="152">
        <f t="shared" si="61"/>
        <v>1</v>
      </c>
      <c r="L339" s="153">
        <f t="shared" si="62"/>
        <v>10</v>
      </c>
      <c r="M339" s="153">
        <f t="shared" si="63"/>
        <v>11</v>
      </c>
      <c r="N339" s="279">
        <f t="shared" si="64"/>
        <v>100.5</v>
      </c>
      <c r="O339" s="280">
        <f t="shared" si="65"/>
        <v>30.560000000000002</v>
      </c>
      <c r="P339" s="154">
        <f t="shared" si="66"/>
        <v>9.1363636363636367</v>
      </c>
      <c r="Q339" s="153">
        <f t="shared" si="67"/>
        <v>1769</v>
      </c>
      <c r="R339" s="281">
        <f t="shared" si="68"/>
        <v>504.40000000000003</v>
      </c>
      <c r="S339" s="282">
        <v>0</v>
      </c>
      <c r="T339" s="283">
        <v>1</v>
      </c>
      <c r="U339" s="156">
        <v>19.100000000000001</v>
      </c>
      <c r="V339" s="284">
        <v>278</v>
      </c>
      <c r="W339" s="285">
        <v>1</v>
      </c>
      <c r="X339" s="205">
        <v>6</v>
      </c>
      <c r="Y339" s="157">
        <v>47.300000000000004</v>
      </c>
      <c r="Z339" s="286">
        <v>672</v>
      </c>
      <c r="AA339" s="204">
        <v>0</v>
      </c>
      <c r="AB339" s="204">
        <v>3</v>
      </c>
      <c r="AC339" s="155">
        <v>34.1</v>
      </c>
      <c r="AD339" s="287">
        <v>819</v>
      </c>
      <c r="AE339" s="340">
        <f>_xlfn.XLOOKUP(A339,'2026-NAT-01'!B:B,'2026-NAT-01'!F:F,0,0)+_xlfn.XLOOKUP(A339,'2026-NAT-01'!B:B,'2026-NAT-01'!G:G,0,0)</f>
        <v>0</v>
      </c>
      <c r="AF339" s="341">
        <f>_xlfn.XLOOKUP(A339,'2026-NAT-01'!B:B,'2026-NAT-01'!H:H,0,0)</f>
        <v>0</v>
      </c>
      <c r="AG339" s="340">
        <f>_xlfn.XLOOKUP(A339,'2026-NAT-02'!B:B,'2026-NAT-02'!F:F,0,0)+_xlfn.XLOOKUP(A339,'2026-NAT-02'!B:B,'2026-NAT-02'!G:G,0,0)</f>
        <v>0</v>
      </c>
      <c r="AH339" s="341">
        <f>_xlfn.XLOOKUP(A339,'2026-NAT-02'!B:B,'2026-NAT-02'!H:H,0,0)</f>
        <v>0</v>
      </c>
      <c r="AI339" s="457">
        <f t="shared" si="59"/>
        <v>11</v>
      </c>
      <c r="AJ339" s="458">
        <f t="shared" si="60"/>
        <v>30.560000000000002</v>
      </c>
    </row>
    <row r="340" spans="1:36" ht="15.6" hidden="1" x14ac:dyDescent="0.25">
      <c r="A340" s="297" t="str">
        <f>MASTERLIST!A341</f>
        <v>N0337</v>
      </c>
      <c r="B340" s="310" t="str">
        <f>MASTERLIST!B341</f>
        <v>xOtjiwarongo</v>
      </c>
      <c r="C340" s="310" t="str">
        <f>MASTERLIST!C341</f>
        <v>Chris</v>
      </c>
      <c r="D340" s="310" t="str">
        <f>MASTERLIST!D341</f>
        <v>Coetzee</v>
      </c>
      <c r="E340" s="311" t="str">
        <f>MASTERLIST!E341</f>
        <v>Men Grand Masters</v>
      </c>
      <c r="F340" s="361">
        <f>MASTERLIST!L341</f>
        <v>0</v>
      </c>
      <c r="G340" s="195"/>
      <c r="H340" s="200"/>
      <c r="I340" s="193"/>
      <c r="J340" s="202"/>
      <c r="K340" s="152">
        <f t="shared" si="61"/>
        <v>0</v>
      </c>
      <c r="L340" s="153">
        <f t="shared" si="62"/>
        <v>0</v>
      </c>
      <c r="M340" s="153">
        <f t="shared" si="63"/>
        <v>0</v>
      </c>
      <c r="N340" s="279">
        <f t="shared" si="64"/>
        <v>0</v>
      </c>
      <c r="O340" s="280">
        <f t="shared" si="65"/>
        <v>0</v>
      </c>
      <c r="P340" s="154" t="e">
        <f t="shared" si="66"/>
        <v>#DIV/0!</v>
      </c>
      <c r="Q340" s="153">
        <f t="shared" si="67"/>
        <v>0</v>
      </c>
      <c r="R340" s="281">
        <f t="shared" si="68"/>
        <v>0</v>
      </c>
      <c r="S340" s="282">
        <v>0</v>
      </c>
      <c r="T340" s="283">
        <v>0</v>
      </c>
      <c r="U340" s="156">
        <v>0</v>
      </c>
      <c r="V340" s="284">
        <v>0</v>
      </c>
      <c r="W340" s="285">
        <v>0</v>
      </c>
      <c r="X340" s="205">
        <v>0</v>
      </c>
      <c r="Y340" s="157">
        <v>0</v>
      </c>
      <c r="Z340" s="286">
        <v>0</v>
      </c>
      <c r="AA340" s="204">
        <v>0</v>
      </c>
      <c r="AB340" s="204">
        <v>0</v>
      </c>
      <c r="AC340" s="155">
        <v>0</v>
      </c>
      <c r="AD340" s="287">
        <v>0</v>
      </c>
      <c r="AE340" s="340">
        <f>_xlfn.XLOOKUP(A340,'2026-NAT-01'!B:B,'2026-NAT-01'!F:F,0,0)+_xlfn.XLOOKUP(A340,'2026-NAT-01'!B:B,'2026-NAT-01'!G:G,0,0)</f>
        <v>0</v>
      </c>
      <c r="AF340" s="341">
        <f>_xlfn.XLOOKUP(A340,'2026-NAT-01'!B:B,'2026-NAT-01'!H:H,0,0)</f>
        <v>0</v>
      </c>
      <c r="AG340" s="340">
        <f>_xlfn.XLOOKUP(A340,'2026-NAT-02'!B:B,'2026-NAT-02'!F:F,0,0)+_xlfn.XLOOKUP(A340,'2026-NAT-02'!B:B,'2026-NAT-02'!G:G,0,0)</f>
        <v>0</v>
      </c>
      <c r="AH340" s="341">
        <f>_xlfn.XLOOKUP(A340,'2026-NAT-02'!B:B,'2026-NAT-02'!H:H,0,0)</f>
        <v>0</v>
      </c>
      <c r="AI340" s="457">
        <f t="shared" si="59"/>
        <v>0</v>
      </c>
      <c r="AJ340" s="458">
        <f t="shared" si="60"/>
        <v>0</v>
      </c>
    </row>
    <row r="341" spans="1:36" ht="15.6" hidden="1" x14ac:dyDescent="0.25">
      <c r="A341" s="297" t="str">
        <f>MASTERLIST!A342</f>
        <v>N0338</v>
      </c>
      <c r="B341" s="310" t="str">
        <f>MASTERLIST!B342</f>
        <v>xPenguin</v>
      </c>
      <c r="C341" s="310" t="str">
        <f>MASTERLIST!C342</f>
        <v>Christiaan</v>
      </c>
      <c r="D341" s="310" t="str">
        <f>MASTERLIST!D342</f>
        <v>Baas</v>
      </c>
      <c r="E341" s="311" t="str">
        <f>MASTERLIST!E342</f>
        <v>Men Grand Masters</v>
      </c>
      <c r="F341" s="361" t="str">
        <f>MASTERLIST!L342</f>
        <v>Nam</v>
      </c>
      <c r="G341" s="195"/>
      <c r="H341" s="200"/>
      <c r="I341" s="193"/>
      <c r="J341" s="202"/>
      <c r="K341" s="152">
        <f t="shared" si="61"/>
        <v>0</v>
      </c>
      <c r="L341" s="153">
        <f t="shared" si="62"/>
        <v>0</v>
      </c>
      <c r="M341" s="153">
        <f t="shared" si="63"/>
        <v>0</v>
      </c>
      <c r="N341" s="279">
        <f t="shared" si="64"/>
        <v>0</v>
      </c>
      <c r="O341" s="280">
        <f t="shared" si="65"/>
        <v>0</v>
      </c>
      <c r="P341" s="154" t="e">
        <f t="shared" si="66"/>
        <v>#DIV/0!</v>
      </c>
      <c r="Q341" s="153">
        <f t="shared" si="67"/>
        <v>0</v>
      </c>
      <c r="R341" s="281">
        <f t="shared" si="68"/>
        <v>0</v>
      </c>
      <c r="S341" s="282">
        <v>0</v>
      </c>
      <c r="T341" s="283">
        <v>0</v>
      </c>
      <c r="U341" s="156">
        <v>0</v>
      </c>
      <c r="V341" s="284">
        <v>0</v>
      </c>
      <c r="W341" s="285">
        <v>0</v>
      </c>
      <c r="X341" s="205">
        <v>0</v>
      </c>
      <c r="Y341" s="157">
        <v>0</v>
      </c>
      <c r="Z341" s="286">
        <v>0</v>
      </c>
      <c r="AA341" s="204">
        <v>0</v>
      </c>
      <c r="AB341" s="204">
        <v>0</v>
      </c>
      <c r="AC341" s="155">
        <v>0</v>
      </c>
      <c r="AD341" s="287">
        <v>0</v>
      </c>
      <c r="AE341" s="340">
        <f>_xlfn.XLOOKUP(A341,'2026-NAT-01'!B:B,'2026-NAT-01'!F:F,0,0)+_xlfn.XLOOKUP(A341,'2026-NAT-01'!B:B,'2026-NAT-01'!G:G,0,0)</f>
        <v>0</v>
      </c>
      <c r="AF341" s="341">
        <f>_xlfn.XLOOKUP(A341,'2026-NAT-01'!B:B,'2026-NAT-01'!H:H,0,0)</f>
        <v>0</v>
      </c>
      <c r="AG341" s="340">
        <f>_xlfn.XLOOKUP(A341,'2026-NAT-02'!B:B,'2026-NAT-02'!F:F,0,0)+_xlfn.XLOOKUP(A341,'2026-NAT-02'!B:B,'2026-NAT-02'!G:G,0,0)</f>
        <v>0</v>
      </c>
      <c r="AH341" s="341">
        <f>_xlfn.XLOOKUP(A341,'2026-NAT-02'!B:B,'2026-NAT-02'!H:H,0,0)</f>
        <v>0</v>
      </c>
      <c r="AI341" s="457">
        <f t="shared" si="59"/>
        <v>0</v>
      </c>
      <c r="AJ341" s="458">
        <f t="shared" si="60"/>
        <v>0</v>
      </c>
    </row>
    <row r="342" spans="1:36" ht="15.6" hidden="1" x14ac:dyDescent="0.25">
      <c r="A342" s="297" t="str">
        <f>MASTERLIST!A343</f>
        <v>N0339</v>
      </c>
      <c r="B342" s="310" t="str">
        <f>MASTERLIST!B343</f>
        <v>xSeagull Angling Club</v>
      </c>
      <c r="C342" s="310" t="str">
        <f>MASTERLIST!C343</f>
        <v>Pieter</v>
      </c>
      <c r="D342" s="310" t="str">
        <f>MASTERLIST!D343</f>
        <v>Du Preez</v>
      </c>
      <c r="E342" s="311" t="str">
        <f>MASTERLIST!E343</f>
        <v>Men Master</v>
      </c>
      <c r="F342" s="361" t="str">
        <f>MASTERLIST!L343</f>
        <v>SA</v>
      </c>
      <c r="G342" s="195"/>
      <c r="H342" s="200"/>
      <c r="I342" s="193"/>
      <c r="J342" s="202"/>
      <c r="K342" s="152">
        <f t="shared" si="61"/>
        <v>3</v>
      </c>
      <c r="L342" s="153">
        <f t="shared" si="62"/>
        <v>0</v>
      </c>
      <c r="M342" s="153">
        <f t="shared" si="63"/>
        <v>3</v>
      </c>
      <c r="N342" s="279">
        <f t="shared" si="64"/>
        <v>1.8</v>
      </c>
      <c r="O342" s="280">
        <f t="shared" si="65"/>
        <v>0.54</v>
      </c>
      <c r="P342" s="154">
        <f t="shared" si="66"/>
        <v>0.6</v>
      </c>
      <c r="Q342" s="153">
        <f t="shared" si="67"/>
        <v>445</v>
      </c>
      <c r="R342" s="281">
        <f t="shared" si="68"/>
        <v>133.5</v>
      </c>
      <c r="S342" s="282">
        <v>0</v>
      </c>
      <c r="T342" s="283">
        <v>0</v>
      </c>
      <c r="U342" s="156">
        <v>0</v>
      </c>
      <c r="V342" s="284">
        <v>20</v>
      </c>
      <c r="W342" s="285">
        <v>3</v>
      </c>
      <c r="X342" s="205">
        <v>0</v>
      </c>
      <c r="Y342" s="157">
        <v>1.8</v>
      </c>
      <c r="Z342" s="286">
        <v>385</v>
      </c>
      <c r="AA342" s="204">
        <v>0</v>
      </c>
      <c r="AB342" s="204">
        <v>0</v>
      </c>
      <c r="AC342" s="155">
        <v>0</v>
      </c>
      <c r="AD342" s="287">
        <v>40</v>
      </c>
      <c r="AE342" s="340">
        <f>_xlfn.XLOOKUP(A342,'2026-NAT-01'!B:B,'2026-NAT-01'!F:F,0,0)+_xlfn.XLOOKUP(A342,'2026-NAT-01'!B:B,'2026-NAT-01'!G:G,0,0)</f>
        <v>0</v>
      </c>
      <c r="AF342" s="341">
        <f>_xlfn.XLOOKUP(A342,'2026-NAT-01'!B:B,'2026-NAT-01'!H:H,0,0)</f>
        <v>0</v>
      </c>
      <c r="AG342" s="340">
        <f>_xlfn.XLOOKUP(A342,'2026-NAT-02'!B:B,'2026-NAT-02'!F:F,0,0)+_xlfn.XLOOKUP(A342,'2026-NAT-02'!B:B,'2026-NAT-02'!G:G,0,0)</f>
        <v>0</v>
      </c>
      <c r="AH342" s="341">
        <f>_xlfn.XLOOKUP(A342,'2026-NAT-02'!B:B,'2026-NAT-02'!H:H,0,0)</f>
        <v>0</v>
      </c>
      <c r="AI342" s="457">
        <f t="shared" si="59"/>
        <v>3</v>
      </c>
      <c r="AJ342" s="458">
        <f t="shared" si="60"/>
        <v>0.54</v>
      </c>
    </row>
    <row r="343" spans="1:36" ht="15.6" hidden="1" x14ac:dyDescent="0.25">
      <c r="A343" s="344" t="str">
        <f>MASTERLIST!A344</f>
        <v>N0340</v>
      </c>
      <c r="B343" s="68" t="str">
        <f>MASTERLIST!B344</f>
        <v>Seagull Angling Club</v>
      </c>
      <c r="C343" s="68" t="str">
        <f>MASTERLIST!C344</f>
        <v>Izak</v>
      </c>
      <c r="D343" s="68" t="str">
        <f>MASTERLIST!D344</f>
        <v>Van Der Merwe</v>
      </c>
      <c r="E343" s="345" t="str">
        <f>MASTERLIST!E344</f>
        <v>Men Senior</v>
      </c>
      <c r="F343" s="362" t="str">
        <f>MASTERLIST!L344</f>
        <v>Nam</v>
      </c>
      <c r="G343" s="195" t="s">
        <v>2176</v>
      </c>
      <c r="H343" s="200"/>
      <c r="I343" s="193"/>
      <c r="J343" s="202"/>
      <c r="K343" s="152">
        <f t="shared" si="61"/>
        <v>0</v>
      </c>
      <c r="L343" s="153">
        <f t="shared" si="62"/>
        <v>8</v>
      </c>
      <c r="M343" s="153">
        <f t="shared" si="63"/>
        <v>8</v>
      </c>
      <c r="N343" s="154">
        <f t="shared" si="64"/>
        <v>177</v>
      </c>
      <c r="O343" s="429">
        <f t="shared" si="65"/>
        <v>61.78</v>
      </c>
      <c r="P343" s="154">
        <f t="shared" si="66"/>
        <v>22.125</v>
      </c>
      <c r="Q343" s="153">
        <f t="shared" si="67"/>
        <v>1411</v>
      </c>
      <c r="R343" s="281">
        <f t="shared" si="68"/>
        <v>457.69999999999993</v>
      </c>
      <c r="S343" s="282">
        <v>0</v>
      </c>
      <c r="T343" s="283">
        <v>1</v>
      </c>
      <c r="U343" s="156">
        <v>53.6</v>
      </c>
      <c r="V343" s="284">
        <v>313</v>
      </c>
      <c r="W343" s="285">
        <v>0</v>
      </c>
      <c r="X343" s="205">
        <v>6</v>
      </c>
      <c r="Y343" s="157">
        <v>103</v>
      </c>
      <c r="Z343" s="286">
        <v>816</v>
      </c>
      <c r="AA343" s="204">
        <v>0</v>
      </c>
      <c r="AB343" s="204">
        <v>1</v>
      </c>
      <c r="AC343" s="155">
        <v>20.399999999999999</v>
      </c>
      <c r="AD343" s="287">
        <v>282</v>
      </c>
      <c r="AE343" s="340">
        <f>_xlfn.XLOOKUP(A343,'2026-NAT-01'!B:B,'2026-NAT-01'!F:F,0,0)+_xlfn.XLOOKUP(A343,'2026-NAT-01'!B:B,'2026-NAT-01'!G:G,0,0)</f>
        <v>0</v>
      </c>
      <c r="AF343" s="341">
        <f>_xlfn.XLOOKUP(A343,'2026-NAT-01'!B:B,'2026-NAT-01'!H:H,0,0)</f>
        <v>0</v>
      </c>
      <c r="AG343" s="340">
        <f>_xlfn.XLOOKUP(A343,'2026-NAT-02'!B:B,'2026-NAT-02'!F:F,0,0)+_xlfn.XLOOKUP(A343,'2026-NAT-02'!B:B,'2026-NAT-02'!G:G,0,0)</f>
        <v>2</v>
      </c>
      <c r="AH343" s="341">
        <f>_xlfn.XLOOKUP(A343,'2026-NAT-02'!B:B,'2026-NAT-02'!H:H,0,0)</f>
        <v>2.4</v>
      </c>
      <c r="AI343" s="340">
        <f t="shared" si="59"/>
        <v>10</v>
      </c>
      <c r="AJ343" s="341">
        <f t="shared" si="60"/>
        <v>64.180000000000007</v>
      </c>
    </row>
    <row r="344" spans="1:36" ht="15.6" hidden="1" x14ac:dyDescent="0.25">
      <c r="A344" s="297" t="str">
        <f>MASTERLIST!A345</f>
        <v>N0341</v>
      </c>
      <c r="B344" s="310" t="str">
        <f>MASTERLIST!B345</f>
        <v>xOrca Angling Club</v>
      </c>
      <c r="C344" s="310" t="str">
        <f>MASTERLIST!C345</f>
        <v>Ettiene</v>
      </c>
      <c r="D344" s="310" t="str">
        <f>MASTERLIST!D345</f>
        <v>Du Toit</v>
      </c>
      <c r="E344" s="311" t="str">
        <f>MASTERLIST!E345</f>
        <v>Men Senior</v>
      </c>
      <c r="F344" s="361" t="str">
        <f>MASTERLIST!L345</f>
        <v>Nam</v>
      </c>
      <c r="G344" s="195"/>
      <c r="H344" s="200"/>
      <c r="I344" s="193"/>
      <c r="J344" s="202"/>
      <c r="K344" s="152">
        <f t="shared" si="61"/>
        <v>0</v>
      </c>
      <c r="L344" s="153">
        <f t="shared" si="62"/>
        <v>0</v>
      </c>
      <c r="M344" s="153">
        <f t="shared" si="63"/>
        <v>0</v>
      </c>
      <c r="N344" s="279">
        <f t="shared" si="64"/>
        <v>0</v>
      </c>
      <c r="O344" s="280">
        <f t="shared" si="65"/>
        <v>0</v>
      </c>
      <c r="P344" s="154" t="e">
        <f t="shared" si="66"/>
        <v>#DIV/0!</v>
      </c>
      <c r="Q344" s="153">
        <f t="shared" si="67"/>
        <v>0</v>
      </c>
      <c r="R344" s="281">
        <f t="shared" si="68"/>
        <v>0</v>
      </c>
      <c r="S344" s="282">
        <v>0</v>
      </c>
      <c r="T344" s="283">
        <v>0</v>
      </c>
      <c r="U344" s="156">
        <v>0</v>
      </c>
      <c r="V344" s="284">
        <v>0</v>
      </c>
      <c r="W344" s="285">
        <v>0</v>
      </c>
      <c r="X344" s="205">
        <v>0</v>
      </c>
      <c r="Y344" s="157">
        <v>0</v>
      </c>
      <c r="Z344" s="286">
        <v>0</v>
      </c>
      <c r="AA344" s="204">
        <v>0</v>
      </c>
      <c r="AB344" s="204">
        <v>0</v>
      </c>
      <c r="AC344" s="155">
        <v>0</v>
      </c>
      <c r="AD344" s="287">
        <v>0</v>
      </c>
      <c r="AE344" s="340">
        <f>_xlfn.XLOOKUP(A344,'2026-NAT-01'!B:B,'2026-NAT-01'!F:F,0,0)+_xlfn.XLOOKUP(A344,'2026-NAT-01'!B:B,'2026-NAT-01'!G:G,0,0)</f>
        <v>0</v>
      </c>
      <c r="AF344" s="341">
        <f>_xlfn.XLOOKUP(A344,'2026-NAT-01'!B:B,'2026-NAT-01'!H:H,0,0)</f>
        <v>0</v>
      </c>
      <c r="AG344" s="340">
        <f>_xlfn.XLOOKUP(A344,'2026-NAT-02'!B:B,'2026-NAT-02'!F:F,0,0)+_xlfn.XLOOKUP(A344,'2026-NAT-02'!B:B,'2026-NAT-02'!G:G,0,0)</f>
        <v>0</v>
      </c>
      <c r="AH344" s="341">
        <f>_xlfn.XLOOKUP(A344,'2026-NAT-02'!B:B,'2026-NAT-02'!H:H,0,0)</f>
        <v>0</v>
      </c>
      <c r="AI344" s="457">
        <f t="shared" si="59"/>
        <v>0</v>
      </c>
      <c r="AJ344" s="458">
        <f t="shared" si="60"/>
        <v>0</v>
      </c>
    </row>
    <row r="345" spans="1:36" ht="15.6" hidden="1" x14ac:dyDescent="0.25">
      <c r="A345" s="297" t="str">
        <f>MASTERLIST!A346</f>
        <v>N0342</v>
      </c>
      <c r="B345" s="310" t="str">
        <f>MASTERLIST!B346</f>
        <v>xSteenbras</v>
      </c>
      <c r="C345" s="310" t="str">
        <f>MASTERLIST!C346</f>
        <v>Charmaine</v>
      </c>
      <c r="D345" s="310" t="str">
        <f>MASTERLIST!D346</f>
        <v>Harper</v>
      </c>
      <c r="E345" s="311" t="str">
        <f>MASTERLIST!E346</f>
        <v>Ladies Master</v>
      </c>
      <c r="F345" s="361" t="str">
        <f>MASTERLIST!L346</f>
        <v>SA</v>
      </c>
      <c r="G345" s="195"/>
      <c r="H345" s="200"/>
      <c r="I345" s="193"/>
      <c r="J345" s="202"/>
      <c r="K345" s="152">
        <f t="shared" si="61"/>
        <v>0</v>
      </c>
      <c r="L345" s="153">
        <f t="shared" si="62"/>
        <v>0</v>
      </c>
      <c r="M345" s="153">
        <f t="shared" si="63"/>
        <v>0</v>
      </c>
      <c r="N345" s="279">
        <f t="shared" si="64"/>
        <v>0</v>
      </c>
      <c r="O345" s="280">
        <f t="shared" si="65"/>
        <v>0</v>
      </c>
      <c r="P345" s="154" t="e">
        <f t="shared" si="66"/>
        <v>#DIV/0!</v>
      </c>
      <c r="Q345" s="153">
        <f t="shared" si="67"/>
        <v>0</v>
      </c>
      <c r="R345" s="281">
        <f t="shared" si="68"/>
        <v>0</v>
      </c>
      <c r="S345" s="282">
        <v>0</v>
      </c>
      <c r="T345" s="283">
        <v>0</v>
      </c>
      <c r="U345" s="156">
        <v>0</v>
      </c>
      <c r="V345" s="284">
        <v>0</v>
      </c>
      <c r="W345" s="285">
        <v>0</v>
      </c>
      <c r="X345" s="205">
        <v>0</v>
      </c>
      <c r="Y345" s="157">
        <v>0</v>
      </c>
      <c r="Z345" s="286">
        <v>0</v>
      </c>
      <c r="AA345" s="204">
        <v>0</v>
      </c>
      <c r="AB345" s="204">
        <v>0</v>
      </c>
      <c r="AC345" s="155">
        <v>0</v>
      </c>
      <c r="AD345" s="287">
        <v>0</v>
      </c>
      <c r="AE345" s="340">
        <f>_xlfn.XLOOKUP(A345,'2026-NAT-01'!B:B,'2026-NAT-01'!F:F,0,0)+_xlfn.XLOOKUP(A345,'2026-NAT-01'!B:B,'2026-NAT-01'!G:G,0,0)</f>
        <v>0</v>
      </c>
      <c r="AF345" s="341">
        <f>_xlfn.XLOOKUP(A345,'2026-NAT-01'!B:B,'2026-NAT-01'!H:H,0,0)</f>
        <v>0</v>
      </c>
      <c r="AG345" s="340">
        <f>_xlfn.XLOOKUP(A345,'2026-NAT-02'!B:B,'2026-NAT-02'!F:F,0,0)+_xlfn.XLOOKUP(A345,'2026-NAT-02'!B:B,'2026-NAT-02'!G:G,0,0)</f>
        <v>0</v>
      </c>
      <c r="AH345" s="341">
        <f>_xlfn.XLOOKUP(A345,'2026-NAT-02'!B:B,'2026-NAT-02'!H:H,0,0)</f>
        <v>0</v>
      </c>
      <c r="AI345" s="457">
        <f t="shared" si="59"/>
        <v>0</v>
      </c>
      <c r="AJ345" s="458">
        <f t="shared" si="60"/>
        <v>0</v>
      </c>
    </row>
    <row r="346" spans="1:36" ht="15.6" hidden="1" x14ac:dyDescent="0.25">
      <c r="A346" s="297" t="str">
        <f>MASTERLIST!A347</f>
        <v>N0343</v>
      </c>
      <c r="B346" s="310" t="str">
        <f>MASTERLIST!B347</f>
        <v>xWalvis Bay</v>
      </c>
      <c r="C346" s="310" t="str">
        <f>MASTERLIST!C347</f>
        <v>Xavier</v>
      </c>
      <c r="D346" s="310" t="str">
        <f>MASTERLIST!D347</f>
        <v>Mouton</v>
      </c>
      <c r="E346" s="311" t="str">
        <f>MASTERLIST!E347</f>
        <v>Men U/21</v>
      </c>
      <c r="F346" s="361" t="str">
        <f>MASTERLIST!L347</f>
        <v>Nam</v>
      </c>
      <c r="G346" s="195"/>
      <c r="H346" s="200"/>
      <c r="I346" s="193"/>
      <c r="J346" s="202"/>
      <c r="K346" s="152">
        <f t="shared" si="61"/>
        <v>1</v>
      </c>
      <c r="L346" s="153">
        <f t="shared" si="62"/>
        <v>0</v>
      </c>
      <c r="M346" s="153">
        <f t="shared" si="63"/>
        <v>1</v>
      </c>
      <c r="N346" s="279">
        <f t="shared" si="64"/>
        <v>0.7</v>
      </c>
      <c r="O346" s="280">
        <f t="shared" si="65"/>
        <v>0.13999999999999999</v>
      </c>
      <c r="P346" s="154">
        <f t="shared" si="66"/>
        <v>0.7</v>
      </c>
      <c r="Q346" s="153">
        <f t="shared" si="67"/>
        <v>203</v>
      </c>
      <c r="R346" s="281">
        <f t="shared" si="68"/>
        <v>40.6</v>
      </c>
      <c r="S346" s="282">
        <v>0</v>
      </c>
      <c r="T346" s="283">
        <v>0</v>
      </c>
      <c r="U346" s="156">
        <v>0</v>
      </c>
      <c r="V346" s="284">
        <v>0</v>
      </c>
      <c r="W346" s="285">
        <v>0</v>
      </c>
      <c r="X346" s="205">
        <v>0</v>
      </c>
      <c r="Y346" s="157">
        <v>0</v>
      </c>
      <c r="Z346" s="286">
        <v>0</v>
      </c>
      <c r="AA346" s="204">
        <v>1</v>
      </c>
      <c r="AB346" s="204">
        <v>0</v>
      </c>
      <c r="AC346" s="155">
        <v>0.7</v>
      </c>
      <c r="AD346" s="287">
        <v>203</v>
      </c>
      <c r="AE346" s="340">
        <f>_xlfn.XLOOKUP(A346,'2026-NAT-01'!B:B,'2026-NAT-01'!F:F,0,0)+_xlfn.XLOOKUP(A346,'2026-NAT-01'!B:B,'2026-NAT-01'!G:G,0,0)</f>
        <v>0</v>
      </c>
      <c r="AF346" s="341">
        <f>_xlfn.XLOOKUP(A346,'2026-NAT-01'!B:B,'2026-NAT-01'!H:H,0,0)</f>
        <v>0</v>
      </c>
      <c r="AG346" s="340">
        <f>_xlfn.XLOOKUP(A346,'2026-NAT-02'!B:B,'2026-NAT-02'!F:F,0,0)+_xlfn.XLOOKUP(A346,'2026-NAT-02'!B:B,'2026-NAT-02'!G:G,0,0)</f>
        <v>0</v>
      </c>
      <c r="AH346" s="341">
        <f>_xlfn.XLOOKUP(A346,'2026-NAT-02'!B:B,'2026-NAT-02'!H:H,0,0)</f>
        <v>0</v>
      </c>
      <c r="AI346" s="457">
        <f t="shared" si="59"/>
        <v>1</v>
      </c>
      <c r="AJ346" s="458">
        <f t="shared" si="60"/>
        <v>0.13999999999999999</v>
      </c>
    </row>
    <row r="347" spans="1:36" ht="15.6" hidden="1" x14ac:dyDescent="0.25">
      <c r="A347" s="297" t="str">
        <f>MASTERLIST!A348</f>
        <v>N0344</v>
      </c>
      <c r="B347" s="310" t="str">
        <f>MASTERLIST!B348</f>
        <v>Walvis Bay</v>
      </c>
      <c r="C347" s="310" t="str">
        <f>MASTERLIST!C348</f>
        <v>Morne</v>
      </c>
      <c r="D347" s="310" t="str">
        <f>MASTERLIST!D348</f>
        <v>Hugo</v>
      </c>
      <c r="E347" s="311" t="str">
        <f>MASTERLIST!E348</f>
        <v>Men Veteran</v>
      </c>
      <c r="F347" s="361" t="str">
        <f>MASTERLIST!L348</f>
        <v>Nam</v>
      </c>
      <c r="G347" s="195"/>
      <c r="H347" s="200"/>
      <c r="I347" s="193"/>
      <c r="J347" s="202"/>
      <c r="K347" s="152">
        <f t="shared" si="61"/>
        <v>0</v>
      </c>
      <c r="L347" s="153">
        <f t="shared" si="62"/>
        <v>7</v>
      </c>
      <c r="M347" s="153">
        <f t="shared" si="63"/>
        <v>7</v>
      </c>
      <c r="N347" s="279">
        <f t="shared" si="64"/>
        <v>63.5</v>
      </c>
      <c r="O347" s="280">
        <f t="shared" si="65"/>
        <v>16.330000000000002</v>
      </c>
      <c r="P347" s="154">
        <f t="shared" si="66"/>
        <v>9.0714285714285712</v>
      </c>
      <c r="Q347" s="153">
        <f t="shared" si="67"/>
        <v>1437</v>
      </c>
      <c r="R347" s="281">
        <f t="shared" si="68"/>
        <v>414.6</v>
      </c>
      <c r="S347" s="282">
        <v>0</v>
      </c>
      <c r="T347" s="283">
        <v>1</v>
      </c>
      <c r="U347" s="156">
        <v>1.1000000000000001</v>
      </c>
      <c r="V347" s="284">
        <v>189</v>
      </c>
      <c r="W347" s="285">
        <v>0</v>
      </c>
      <c r="X347" s="205">
        <v>3</v>
      </c>
      <c r="Y347" s="157">
        <v>33</v>
      </c>
      <c r="Z347" s="286">
        <v>705</v>
      </c>
      <c r="AA347" s="204">
        <v>0</v>
      </c>
      <c r="AB347" s="204">
        <v>3</v>
      </c>
      <c r="AC347" s="155">
        <v>29.400000000000002</v>
      </c>
      <c r="AD347" s="287">
        <v>543</v>
      </c>
      <c r="AE347" s="340">
        <f>_xlfn.XLOOKUP(A347,'2026-NAT-01'!B:B,'2026-NAT-01'!F:F,0,0)+_xlfn.XLOOKUP(A347,'2026-NAT-01'!B:B,'2026-NAT-01'!G:G,0,0)</f>
        <v>0</v>
      </c>
      <c r="AF347" s="341">
        <f>_xlfn.XLOOKUP(A347,'2026-NAT-01'!B:B,'2026-NAT-01'!H:H,0,0)</f>
        <v>0</v>
      </c>
      <c r="AG347" s="340">
        <f>_xlfn.XLOOKUP(A347,'2026-NAT-02'!B:B,'2026-NAT-02'!F:F,0,0)+_xlfn.XLOOKUP(A347,'2026-NAT-02'!B:B,'2026-NAT-02'!G:G,0,0)</f>
        <v>0</v>
      </c>
      <c r="AH347" s="341">
        <f>_xlfn.XLOOKUP(A347,'2026-NAT-02'!B:B,'2026-NAT-02'!H:H,0,0)</f>
        <v>0</v>
      </c>
      <c r="AI347" s="457">
        <f t="shared" si="59"/>
        <v>7</v>
      </c>
      <c r="AJ347" s="458">
        <f t="shared" si="60"/>
        <v>16.330000000000002</v>
      </c>
    </row>
    <row r="348" spans="1:36" ht="15.6" hidden="1" x14ac:dyDescent="0.25">
      <c r="A348" s="297" t="str">
        <f>MASTERLIST!A349</f>
        <v>N0345</v>
      </c>
      <c r="B348" s="310" t="str">
        <f>MASTERLIST!B349</f>
        <v>xHenties Bay</v>
      </c>
      <c r="C348" s="310" t="str">
        <f>MASTERLIST!C349</f>
        <v>Arra</v>
      </c>
      <c r="D348" s="310" t="str">
        <f>MASTERLIST!D349</f>
        <v>Arangies</v>
      </c>
      <c r="E348" s="311" t="str">
        <f>MASTERLIST!E349</f>
        <v>Men Grand Masters</v>
      </c>
      <c r="F348" s="361" t="str">
        <f>MASTERLIST!L349</f>
        <v>Nam</v>
      </c>
      <c r="G348" s="195"/>
      <c r="H348" s="200"/>
      <c r="I348" s="193"/>
      <c r="J348" s="202"/>
      <c r="K348" s="152">
        <f t="shared" si="61"/>
        <v>0</v>
      </c>
      <c r="L348" s="153">
        <f t="shared" si="62"/>
        <v>0</v>
      </c>
      <c r="M348" s="153">
        <f t="shared" si="63"/>
        <v>0</v>
      </c>
      <c r="N348" s="279">
        <f t="shared" si="64"/>
        <v>0</v>
      </c>
      <c r="O348" s="280">
        <f t="shared" si="65"/>
        <v>0</v>
      </c>
      <c r="P348" s="154" t="e">
        <f t="shared" si="66"/>
        <v>#DIV/0!</v>
      </c>
      <c r="Q348" s="153">
        <f t="shared" si="67"/>
        <v>0</v>
      </c>
      <c r="R348" s="281">
        <f t="shared" si="68"/>
        <v>0</v>
      </c>
      <c r="S348" s="282">
        <v>0</v>
      </c>
      <c r="T348" s="283">
        <v>0</v>
      </c>
      <c r="U348" s="156">
        <v>0</v>
      </c>
      <c r="V348" s="284">
        <v>0</v>
      </c>
      <c r="W348" s="285">
        <v>0</v>
      </c>
      <c r="X348" s="205">
        <v>0</v>
      </c>
      <c r="Y348" s="157">
        <v>0</v>
      </c>
      <c r="Z348" s="286">
        <v>0</v>
      </c>
      <c r="AA348" s="204">
        <v>0</v>
      </c>
      <c r="AB348" s="204">
        <v>0</v>
      </c>
      <c r="AC348" s="155">
        <v>0</v>
      </c>
      <c r="AD348" s="287">
        <v>0</v>
      </c>
      <c r="AE348" s="340">
        <f>_xlfn.XLOOKUP(A348,'2026-NAT-01'!B:B,'2026-NAT-01'!F:F,0,0)+_xlfn.XLOOKUP(A348,'2026-NAT-01'!B:B,'2026-NAT-01'!G:G,0,0)</f>
        <v>0</v>
      </c>
      <c r="AF348" s="341">
        <f>_xlfn.XLOOKUP(A348,'2026-NAT-01'!B:B,'2026-NAT-01'!H:H,0,0)</f>
        <v>0</v>
      </c>
      <c r="AG348" s="340">
        <f>_xlfn.XLOOKUP(A348,'2026-NAT-02'!B:B,'2026-NAT-02'!F:F,0,0)+_xlfn.XLOOKUP(A348,'2026-NAT-02'!B:B,'2026-NAT-02'!G:G,0,0)</f>
        <v>0</v>
      </c>
      <c r="AH348" s="341">
        <f>_xlfn.XLOOKUP(A348,'2026-NAT-02'!B:B,'2026-NAT-02'!H:H,0,0)</f>
        <v>0</v>
      </c>
      <c r="AI348" s="457">
        <f t="shared" si="59"/>
        <v>0</v>
      </c>
      <c r="AJ348" s="458">
        <f t="shared" si="60"/>
        <v>0</v>
      </c>
    </row>
    <row r="349" spans="1:36" ht="15.6" hidden="1" x14ac:dyDescent="0.25">
      <c r="A349" s="297" t="str">
        <f>MASTERLIST!A350</f>
        <v>N0346</v>
      </c>
      <c r="B349" s="310" t="str">
        <f>MASTERLIST!B350</f>
        <v>Namib Park</v>
      </c>
      <c r="C349" s="310" t="str">
        <f>MASTERLIST!C350</f>
        <v>Andre</v>
      </c>
      <c r="D349" s="310" t="str">
        <f>MASTERLIST!D350</f>
        <v>Vermaak</v>
      </c>
      <c r="E349" s="311" t="str">
        <f>MASTERLIST!E350</f>
        <v>Men Veteran</v>
      </c>
      <c r="F349" s="361" t="str">
        <f>MASTERLIST!L350</f>
        <v>Nam</v>
      </c>
      <c r="G349" s="195"/>
      <c r="H349" s="200"/>
      <c r="I349" s="193"/>
      <c r="J349" s="202"/>
      <c r="K349" s="152">
        <f t="shared" si="61"/>
        <v>1</v>
      </c>
      <c r="L349" s="153">
        <f t="shared" si="62"/>
        <v>5</v>
      </c>
      <c r="M349" s="153">
        <f t="shared" si="63"/>
        <v>6</v>
      </c>
      <c r="N349" s="279">
        <f t="shared" si="64"/>
        <v>38.800000000000004</v>
      </c>
      <c r="O349" s="280">
        <f t="shared" si="65"/>
        <v>15.13</v>
      </c>
      <c r="P349" s="154">
        <f t="shared" si="66"/>
        <v>6.4666666666666677</v>
      </c>
      <c r="Q349" s="153">
        <f t="shared" si="67"/>
        <v>967</v>
      </c>
      <c r="R349" s="281">
        <f t="shared" si="68"/>
        <v>344</v>
      </c>
      <c r="S349" s="282">
        <v>1</v>
      </c>
      <c r="T349" s="283">
        <v>3</v>
      </c>
      <c r="U349" s="156">
        <v>18.900000000000002</v>
      </c>
      <c r="V349" s="284">
        <v>416</v>
      </c>
      <c r="W349" s="285">
        <v>0</v>
      </c>
      <c r="X349" s="205">
        <v>1</v>
      </c>
      <c r="Y349" s="157">
        <v>17</v>
      </c>
      <c r="Z349" s="286">
        <v>258</v>
      </c>
      <c r="AA349" s="204">
        <v>0</v>
      </c>
      <c r="AB349" s="204">
        <v>1</v>
      </c>
      <c r="AC349" s="155">
        <v>2.9</v>
      </c>
      <c r="AD349" s="287">
        <v>293</v>
      </c>
      <c r="AE349" s="340">
        <f>_xlfn.XLOOKUP(A349,'2026-NAT-01'!B:B,'2026-NAT-01'!F:F,0,0)+_xlfn.XLOOKUP(A349,'2026-NAT-01'!B:B,'2026-NAT-01'!G:G,0,0)</f>
        <v>0</v>
      </c>
      <c r="AF349" s="341">
        <f>_xlfn.XLOOKUP(A349,'2026-NAT-01'!B:B,'2026-NAT-01'!H:H,0,0)</f>
        <v>0</v>
      </c>
      <c r="AG349" s="340">
        <f>_xlfn.XLOOKUP(A349,'2026-NAT-02'!B:B,'2026-NAT-02'!F:F,0,0)+_xlfn.XLOOKUP(A349,'2026-NAT-02'!B:B,'2026-NAT-02'!G:G,0,0)</f>
        <v>0</v>
      </c>
      <c r="AH349" s="341">
        <f>_xlfn.XLOOKUP(A349,'2026-NAT-02'!B:B,'2026-NAT-02'!H:H,0,0)</f>
        <v>0</v>
      </c>
      <c r="AI349" s="457">
        <f t="shared" si="59"/>
        <v>6</v>
      </c>
      <c r="AJ349" s="458">
        <f t="shared" si="60"/>
        <v>15.13</v>
      </c>
    </row>
    <row r="350" spans="1:36" ht="15.6" hidden="1" x14ac:dyDescent="0.25">
      <c r="A350" s="297" t="str">
        <f>MASTERLIST!A351</f>
        <v>N0347</v>
      </c>
      <c r="B350" s="310" t="str">
        <f>MASTERLIST!B351</f>
        <v>xOrca Angling Club</v>
      </c>
      <c r="C350" s="310" t="str">
        <f>MASTERLIST!C351</f>
        <v>Adriaan</v>
      </c>
      <c r="D350" s="310" t="str">
        <f>MASTERLIST!D351</f>
        <v>Schickerling</v>
      </c>
      <c r="E350" s="311" t="str">
        <f>MASTERLIST!E351</f>
        <v>Men Grand Masters</v>
      </c>
      <c r="F350" s="361" t="str">
        <f>MASTERLIST!L351</f>
        <v>Nam</v>
      </c>
      <c r="G350" s="195"/>
      <c r="H350" s="200"/>
      <c r="I350" s="193"/>
      <c r="J350" s="202"/>
      <c r="K350" s="152">
        <f t="shared" si="61"/>
        <v>0</v>
      </c>
      <c r="L350" s="153">
        <f t="shared" si="62"/>
        <v>0</v>
      </c>
      <c r="M350" s="153">
        <f t="shared" si="63"/>
        <v>0</v>
      </c>
      <c r="N350" s="279">
        <f t="shared" si="64"/>
        <v>0</v>
      </c>
      <c r="O350" s="280">
        <f t="shared" si="65"/>
        <v>0</v>
      </c>
      <c r="P350" s="154" t="e">
        <f t="shared" si="66"/>
        <v>#DIV/0!</v>
      </c>
      <c r="Q350" s="153">
        <f t="shared" si="67"/>
        <v>0</v>
      </c>
      <c r="R350" s="281">
        <f t="shared" si="68"/>
        <v>0</v>
      </c>
      <c r="S350" s="282">
        <v>0</v>
      </c>
      <c r="T350" s="283">
        <v>0</v>
      </c>
      <c r="U350" s="156">
        <v>0</v>
      </c>
      <c r="V350" s="284">
        <v>0</v>
      </c>
      <c r="W350" s="285">
        <v>0</v>
      </c>
      <c r="X350" s="205">
        <v>0</v>
      </c>
      <c r="Y350" s="157">
        <v>0</v>
      </c>
      <c r="Z350" s="286">
        <v>0</v>
      </c>
      <c r="AA350" s="204">
        <v>0</v>
      </c>
      <c r="AB350" s="204">
        <v>0</v>
      </c>
      <c r="AC350" s="155">
        <v>0</v>
      </c>
      <c r="AD350" s="287">
        <v>0</v>
      </c>
      <c r="AE350" s="340">
        <f>_xlfn.XLOOKUP(A350,'2026-NAT-01'!B:B,'2026-NAT-01'!F:F,0,0)+_xlfn.XLOOKUP(A350,'2026-NAT-01'!B:B,'2026-NAT-01'!G:G,0,0)</f>
        <v>0</v>
      </c>
      <c r="AF350" s="341">
        <f>_xlfn.XLOOKUP(A350,'2026-NAT-01'!B:B,'2026-NAT-01'!H:H,0,0)</f>
        <v>0</v>
      </c>
      <c r="AG350" s="340">
        <f>_xlfn.XLOOKUP(A350,'2026-NAT-02'!B:B,'2026-NAT-02'!F:F,0,0)+_xlfn.XLOOKUP(A350,'2026-NAT-02'!B:B,'2026-NAT-02'!G:G,0,0)</f>
        <v>0</v>
      </c>
      <c r="AH350" s="341">
        <f>_xlfn.XLOOKUP(A350,'2026-NAT-02'!B:B,'2026-NAT-02'!H:H,0,0)</f>
        <v>0</v>
      </c>
      <c r="AI350" s="457">
        <f t="shared" si="59"/>
        <v>0</v>
      </c>
      <c r="AJ350" s="458">
        <f t="shared" si="60"/>
        <v>0</v>
      </c>
    </row>
    <row r="351" spans="1:36" ht="15.6" hidden="1" x14ac:dyDescent="0.25">
      <c r="A351" s="297" t="str">
        <f>MASTERLIST!A352</f>
        <v>N0348</v>
      </c>
      <c r="B351" s="310" t="str">
        <f>MASTERLIST!B352</f>
        <v>xOtjiwarongo</v>
      </c>
      <c r="C351" s="310" t="str">
        <f>MASTERLIST!C352</f>
        <v>Etienne</v>
      </c>
      <c r="D351" s="310" t="str">
        <f>MASTERLIST!D352</f>
        <v>Pieters</v>
      </c>
      <c r="E351" s="311" t="str">
        <f>MASTERLIST!E352</f>
        <v>Men Grand Masters</v>
      </c>
      <c r="F351" s="361" t="str">
        <f>MASTERLIST!L352</f>
        <v>SA</v>
      </c>
      <c r="G351" s="195"/>
      <c r="H351" s="200"/>
      <c r="I351" s="193"/>
      <c r="J351" s="202"/>
      <c r="K351" s="152">
        <f t="shared" si="61"/>
        <v>0</v>
      </c>
      <c r="L351" s="153">
        <f t="shared" si="62"/>
        <v>0</v>
      </c>
      <c r="M351" s="153">
        <f t="shared" si="63"/>
        <v>0</v>
      </c>
      <c r="N351" s="279">
        <f t="shared" si="64"/>
        <v>0</v>
      </c>
      <c r="O351" s="280">
        <f t="shared" si="65"/>
        <v>0</v>
      </c>
      <c r="P351" s="154" t="e">
        <f t="shared" si="66"/>
        <v>#DIV/0!</v>
      </c>
      <c r="Q351" s="153">
        <f t="shared" si="67"/>
        <v>60</v>
      </c>
      <c r="R351" s="281">
        <f t="shared" si="68"/>
        <v>16</v>
      </c>
      <c r="S351" s="282">
        <v>0</v>
      </c>
      <c r="T351" s="283">
        <v>0</v>
      </c>
      <c r="U351" s="156">
        <v>0</v>
      </c>
      <c r="V351" s="284">
        <v>0</v>
      </c>
      <c r="W351" s="285">
        <v>0</v>
      </c>
      <c r="X351" s="205">
        <v>0</v>
      </c>
      <c r="Y351" s="157">
        <v>0</v>
      </c>
      <c r="Z351" s="286">
        <v>40</v>
      </c>
      <c r="AA351" s="204">
        <v>0</v>
      </c>
      <c r="AB351" s="204">
        <v>0</v>
      </c>
      <c r="AC351" s="155">
        <v>0</v>
      </c>
      <c r="AD351" s="287">
        <v>20</v>
      </c>
      <c r="AE351" s="340">
        <f>_xlfn.XLOOKUP(A351,'2026-NAT-01'!B:B,'2026-NAT-01'!F:F,0,0)+_xlfn.XLOOKUP(A351,'2026-NAT-01'!B:B,'2026-NAT-01'!G:G,0,0)</f>
        <v>0</v>
      </c>
      <c r="AF351" s="341">
        <f>_xlfn.XLOOKUP(A351,'2026-NAT-01'!B:B,'2026-NAT-01'!H:H,0,0)</f>
        <v>0</v>
      </c>
      <c r="AG351" s="340">
        <f>_xlfn.XLOOKUP(A351,'2026-NAT-02'!B:B,'2026-NAT-02'!F:F,0,0)+_xlfn.XLOOKUP(A351,'2026-NAT-02'!B:B,'2026-NAT-02'!G:G,0,0)</f>
        <v>0</v>
      </c>
      <c r="AH351" s="341">
        <f>_xlfn.XLOOKUP(A351,'2026-NAT-02'!B:B,'2026-NAT-02'!H:H,0,0)</f>
        <v>0</v>
      </c>
      <c r="AI351" s="457">
        <f t="shared" si="59"/>
        <v>0</v>
      </c>
      <c r="AJ351" s="458">
        <f t="shared" si="60"/>
        <v>0</v>
      </c>
    </row>
    <row r="352" spans="1:36" ht="15.6" hidden="1" x14ac:dyDescent="0.25">
      <c r="A352" s="297" t="str">
        <f>MASTERLIST!A353</f>
        <v>N0349</v>
      </c>
      <c r="B352" s="310" t="str">
        <f>MASTERLIST!B353</f>
        <v>xBenguella</v>
      </c>
      <c r="C352" s="310" t="str">
        <f>MASTERLIST!C353</f>
        <v>Marnus</v>
      </c>
      <c r="D352" s="310" t="str">
        <f>MASTERLIST!D353</f>
        <v>Pienaar</v>
      </c>
      <c r="E352" s="311" t="str">
        <f>MASTERLIST!E353</f>
        <v>Men Grand Masters</v>
      </c>
      <c r="F352" s="361" t="str">
        <f>MASTERLIST!L353</f>
        <v>Nam</v>
      </c>
      <c r="G352" s="195"/>
      <c r="H352" s="200"/>
      <c r="I352" s="193"/>
      <c r="J352" s="202"/>
      <c r="K352" s="152">
        <f t="shared" si="61"/>
        <v>0</v>
      </c>
      <c r="L352" s="153">
        <f t="shared" si="62"/>
        <v>0</v>
      </c>
      <c r="M352" s="153">
        <f t="shared" si="63"/>
        <v>0</v>
      </c>
      <c r="N352" s="279">
        <f t="shared" si="64"/>
        <v>0</v>
      </c>
      <c r="O352" s="280">
        <f t="shared" si="65"/>
        <v>0</v>
      </c>
      <c r="P352" s="154" t="e">
        <f t="shared" si="66"/>
        <v>#DIV/0!</v>
      </c>
      <c r="Q352" s="153">
        <f t="shared" si="67"/>
        <v>0</v>
      </c>
      <c r="R352" s="281">
        <f t="shared" si="68"/>
        <v>0</v>
      </c>
      <c r="S352" s="282">
        <v>0</v>
      </c>
      <c r="T352" s="283">
        <v>0</v>
      </c>
      <c r="U352" s="156">
        <v>0</v>
      </c>
      <c r="V352" s="284">
        <v>0</v>
      </c>
      <c r="W352" s="285">
        <v>0</v>
      </c>
      <c r="X352" s="205">
        <v>0</v>
      </c>
      <c r="Y352" s="157">
        <v>0</v>
      </c>
      <c r="Z352" s="286">
        <v>0</v>
      </c>
      <c r="AA352" s="204">
        <v>0</v>
      </c>
      <c r="AB352" s="204">
        <v>0</v>
      </c>
      <c r="AC352" s="155">
        <v>0</v>
      </c>
      <c r="AD352" s="287">
        <v>0</v>
      </c>
      <c r="AE352" s="340">
        <f>_xlfn.XLOOKUP(A352,'2026-NAT-01'!B:B,'2026-NAT-01'!F:F,0,0)+_xlfn.XLOOKUP(A352,'2026-NAT-01'!B:B,'2026-NAT-01'!G:G,0,0)</f>
        <v>0</v>
      </c>
      <c r="AF352" s="341">
        <f>_xlfn.XLOOKUP(A352,'2026-NAT-01'!B:B,'2026-NAT-01'!H:H,0,0)</f>
        <v>0</v>
      </c>
      <c r="AG352" s="340">
        <f>_xlfn.XLOOKUP(A352,'2026-NAT-02'!B:B,'2026-NAT-02'!F:F,0,0)+_xlfn.XLOOKUP(A352,'2026-NAT-02'!B:B,'2026-NAT-02'!G:G,0,0)</f>
        <v>0</v>
      </c>
      <c r="AH352" s="341">
        <f>_xlfn.XLOOKUP(A352,'2026-NAT-02'!B:B,'2026-NAT-02'!H:H,0,0)</f>
        <v>0</v>
      </c>
      <c r="AI352" s="457">
        <f t="shared" si="59"/>
        <v>0</v>
      </c>
      <c r="AJ352" s="458">
        <f t="shared" si="60"/>
        <v>0</v>
      </c>
    </row>
    <row r="353" spans="1:36" ht="15.45" hidden="1" customHeight="1" x14ac:dyDescent="0.25">
      <c r="A353" s="297" t="str">
        <f>MASTERLIST!A354</f>
        <v>N0350</v>
      </c>
      <c r="B353" s="310" t="str">
        <f>MASTERLIST!B354</f>
        <v>xSteenbras</v>
      </c>
      <c r="C353" s="310" t="str">
        <f>MASTERLIST!C354</f>
        <v>Mark</v>
      </c>
      <c r="D353" s="310" t="str">
        <f>MASTERLIST!D354</f>
        <v>Harper</v>
      </c>
      <c r="E353" s="311" t="str">
        <f>MASTERLIST!E354</f>
        <v>Men Master</v>
      </c>
      <c r="F353" s="361" t="str">
        <f>MASTERLIST!L354</f>
        <v>SA</v>
      </c>
      <c r="G353" s="195"/>
      <c r="H353" s="200"/>
      <c r="I353" s="193"/>
      <c r="J353" s="202"/>
      <c r="K353" s="152">
        <f t="shared" si="61"/>
        <v>0</v>
      </c>
      <c r="L353" s="153">
        <f t="shared" si="62"/>
        <v>0</v>
      </c>
      <c r="M353" s="153">
        <f t="shared" si="63"/>
        <v>0</v>
      </c>
      <c r="N353" s="279">
        <f t="shared" si="64"/>
        <v>0</v>
      </c>
      <c r="O353" s="280">
        <f t="shared" si="65"/>
        <v>0</v>
      </c>
      <c r="P353" s="154" t="e">
        <f t="shared" si="66"/>
        <v>#DIV/0!</v>
      </c>
      <c r="Q353" s="153">
        <f t="shared" si="67"/>
        <v>0</v>
      </c>
      <c r="R353" s="281">
        <f t="shared" si="68"/>
        <v>0</v>
      </c>
      <c r="S353" s="282">
        <v>0</v>
      </c>
      <c r="T353" s="283">
        <v>0</v>
      </c>
      <c r="U353" s="156">
        <v>0</v>
      </c>
      <c r="V353" s="284">
        <v>0</v>
      </c>
      <c r="W353" s="285">
        <v>0</v>
      </c>
      <c r="X353" s="205">
        <v>0</v>
      </c>
      <c r="Y353" s="157">
        <v>0</v>
      </c>
      <c r="Z353" s="286">
        <v>0</v>
      </c>
      <c r="AA353" s="204">
        <v>0</v>
      </c>
      <c r="AB353" s="204">
        <v>0</v>
      </c>
      <c r="AC353" s="155">
        <v>0</v>
      </c>
      <c r="AD353" s="287">
        <v>0</v>
      </c>
      <c r="AE353" s="340">
        <f>_xlfn.XLOOKUP(A353,'2026-NAT-01'!B:B,'2026-NAT-01'!F:F,0,0)+_xlfn.XLOOKUP(A353,'2026-NAT-01'!B:B,'2026-NAT-01'!G:G,0,0)</f>
        <v>0</v>
      </c>
      <c r="AF353" s="341">
        <f>_xlfn.XLOOKUP(A353,'2026-NAT-01'!B:B,'2026-NAT-01'!H:H,0,0)</f>
        <v>0</v>
      </c>
      <c r="AG353" s="340">
        <f>_xlfn.XLOOKUP(A353,'2026-NAT-02'!B:B,'2026-NAT-02'!F:F,0,0)+_xlfn.XLOOKUP(A353,'2026-NAT-02'!B:B,'2026-NAT-02'!G:G,0,0)</f>
        <v>0</v>
      </c>
      <c r="AH353" s="341">
        <f>_xlfn.XLOOKUP(A353,'2026-NAT-02'!B:B,'2026-NAT-02'!H:H,0,0)</f>
        <v>0</v>
      </c>
      <c r="AI353" s="457">
        <f t="shared" si="59"/>
        <v>0</v>
      </c>
      <c r="AJ353" s="458">
        <f t="shared" si="60"/>
        <v>0</v>
      </c>
    </row>
    <row r="354" spans="1:36" ht="15.6" hidden="1" x14ac:dyDescent="0.25">
      <c r="A354" s="297" t="str">
        <f>MASTERLIST!A355</f>
        <v>N0351</v>
      </c>
      <c r="B354" s="310" t="str">
        <f>MASTERLIST!B355</f>
        <v>XPenguin</v>
      </c>
      <c r="C354" s="310" t="str">
        <f>MASTERLIST!C355</f>
        <v>Francois</v>
      </c>
      <c r="D354" s="310" t="str">
        <f>MASTERLIST!D355</f>
        <v>Mouton</v>
      </c>
      <c r="E354" s="311" t="str">
        <f>MASTERLIST!E355</f>
        <v>Men Grand Masters</v>
      </c>
      <c r="F354" s="361">
        <f>MASTERLIST!L355</f>
        <v>0</v>
      </c>
      <c r="G354" s="195"/>
      <c r="H354" s="200"/>
      <c r="I354" s="193"/>
      <c r="J354" s="202"/>
      <c r="K354" s="152">
        <f t="shared" si="61"/>
        <v>0</v>
      </c>
      <c r="L354" s="153">
        <f t="shared" si="62"/>
        <v>0</v>
      </c>
      <c r="M354" s="153">
        <f t="shared" si="63"/>
        <v>0</v>
      </c>
      <c r="N354" s="279">
        <f t="shared" si="64"/>
        <v>0</v>
      </c>
      <c r="O354" s="280">
        <f t="shared" si="65"/>
        <v>0</v>
      </c>
      <c r="P354" s="154" t="e">
        <f t="shared" si="66"/>
        <v>#DIV/0!</v>
      </c>
      <c r="Q354" s="153">
        <f t="shared" si="67"/>
        <v>0</v>
      </c>
      <c r="R354" s="281">
        <f t="shared" si="68"/>
        <v>0</v>
      </c>
      <c r="S354" s="282">
        <v>0</v>
      </c>
      <c r="T354" s="283">
        <v>0</v>
      </c>
      <c r="U354" s="156">
        <v>0</v>
      </c>
      <c r="V354" s="284">
        <v>0</v>
      </c>
      <c r="W354" s="285">
        <v>0</v>
      </c>
      <c r="X354" s="205">
        <v>0</v>
      </c>
      <c r="Y354" s="157">
        <v>0</v>
      </c>
      <c r="Z354" s="286">
        <v>0</v>
      </c>
      <c r="AA354" s="204">
        <v>0</v>
      </c>
      <c r="AB354" s="204">
        <v>0</v>
      </c>
      <c r="AC354" s="155">
        <v>0</v>
      </c>
      <c r="AD354" s="287">
        <v>0</v>
      </c>
      <c r="AE354" s="340">
        <f>_xlfn.XLOOKUP(A354,'2026-NAT-01'!B:B,'2026-NAT-01'!F:F,0,0)+_xlfn.XLOOKUP(A354,'2026-NAT-01'!B:B,'2026-NAT-01'!G:G,0,0)</f>
        <v>0</v>
      </c>
      <c r="AF354" s="341">
        <f>_xlfn.XLOOKUP(A354,'2026-NAT-01'!B:B,'2026-NAT-01'!H:H,0,0)</f>
        <v>0</v>
      </c>
      <c r="AG354" s="340">
        <f>_xlfn.XLOOKUP(A354,'2026-NAT-02'!B:B,'2026-NAT-02'!F:F,0,0)+_xlfn.XLOOKUP(A354,'2026-NAT-02'!B:B,'2026-NAT-02'!G:G,0,0)</f>
        <v>0</v>
      </c>
      <c r="AH354" s="341">
        <f>_xlfn.XLOOKUP(A354,'2026-NAT-02'!B:B,'2026-NAT-02'!H:H,0,0)</f>
        <v>0</v>
      </c>
      <c r="AI354" s="457">
        <f t="shared" si="59"/>
        <v>0</v>
      </c>
      <c r="AJ354" s="458">
        <f t="shared" si="60"/>
        <v>0</v>
      </c>
    </row>
    <row r="355" spans="1:36" ht="15.6" hidden="1" x14ac:dyDescent="0.25">
      <c r="A355" s="297" t="str">
        <f>MASTERLIST!A356</f>
        <v>N0352</v>
      </c>
      <c r="B355" s="310" t="str">
        <f>MASTERLIST!B356</f>
        <v>xPenguin</v>
      </c>
      <c r="C355" s="310" t="str">
        <f>MASTERLIST!C356</f>
        <v>Kobus</v>
      </c>
      <c r="D355" s="310" t="str">
        <f>MASTERLIST!D356</f>
        <v>Coetzee</v>
      </c>
      <c r="E355" s="311" t="str">
        <f>MASTERLIST!E356</f>
        <v>Men Grand Masters</v>
      </c>
      <c r="F355" s="361" t="str">
        <f>MASTERLIST!L356</f>
        <v>SA</v>
      </c>
      <c r="G355" s="195"/>
      <c r="H355" s="200"/>
      <c r="I355" s="193"/>
      <c r="J355" s="202"/>
      <c r="K355" s="152">
        <f t="shared" si="61"/>
        <v>0</v>
      </c>
      <c r="L355" s="153">
        <f t="shared" si="62"/>
        <v>0</v>
      </c>
      <c r="M355" s="153">
        <f t="shared" si="63"/>
        <v>0</v>
      </c>
      <c r="N355" s="279">
        <f t="shared" si="64"/>
        <v>0</v>
      </c>
      <c r="O355" s="280">
        <f t="shared" si="65"/>
        <v>0</v>
      </c>
      <c r="P355" s="154" t="e">
        <f t="shared" si="66"/>
        <v>#DIV/0!</v>
      </c>
      <c r="Q355" s="153">
        <f t="shared" si="67"/>
        <v>0</v>
      </c>
      <c r="R355" s="281">
        <f t="shared" si="68"/>
        <v>0</v>
      </c>
      <c r="S355" s="282">
        <v>0</v>
      </c>
      <c r="T355" s="283">
        <v>0</v>
      </c>
      <c r="U355" s="156">
        <v>0</v>
      </c>
      <c r="V355" s="284">
        <v>0</v>
      </c>
      <c r="W355" s="285">
        <v>0</v>
      </c>
      <c r="X355" s="205">
        <v>0</v>
      </c>
      <c r="Y355" s="157">
        <v>0</v>
      </c>
      <c r="Z355" s="286">
        <v>0</v>
      </c>
      <c r="AA355" s="204">
        <v>0</v>
      </c>
      <c r="AB355" s="204">
        <v>0</v>
      </c>
      <c r="AC355" s="155">
        <v>0</v>
      </c>
      <c r="AD355" s="287">
        <v>0</v>
      </c>
      <c r="AE355" s="340">
        <f>_xlfn.XLOOKUP(A355,'2026-NAT-01'!B:B,'2026-NAT-01'!F:F,0,0)+_xlfn.XLOOKUP(A355,'2026-NAT-01'!B:B,'2026-NAT-01'!G:G,0,0)</f>
        <v>0</v>
      </c>
      <c r="AF355" s="341">
        <f>_xlfn.XLOOKUP(A355,'2026-NAT-01'!B:B,'2026-NAT-01'!H:H,0,0)</f>
        <v>0</v>
      </c>
      <c r="AG355" s="340">
        <f>_xlfn.XLOOKUP(A355,'2026-NAT-02'!B:B,'2026-NAT-02'!F:F,0,0)+_xlfn.XLOOKUP(A355,'2026-NAT-02'!B:B,'2026-NAT-02'!G:G,0,0)</f>
        <v>0</v>
      </c>
      <c r="AH355" s="341">
        <f>_xlfn.XLOOKUP(A355,'2026-NAT-02'!B:B,'2026-NAT-02'!H:H,0,0)</f>
        <v>0</v>
      </c>
      <c r="AI355" s="457">
        <f t="shared" si="59"/>
        <v>0</v>
      </c>
      <c r="AJ355" s="458">
        <f t="shared" si="60"/>
        <v>0</v>
      </c>
    </row>
    <row r="356" spans="1:36" ht="15.6" hidden="1" x14ac:dyDescent="0.25">
      <c r="A356" s="297" t="str">
        <f>MASTERLIST!A357</f>
        <v>N0353</v>
      </c>
      <c r="B356" s="310" t="str">
        <f>MASTERLIST!B357</f>
        <v>xHenties Bay</v>
      </c>
      <c r="C356" s="310" t="str">
        <f>MASTERLIST!C357</f>
        <v>Divan</v>
      </c>
      <c r="D356" s="310" t="str">
        <f>MASTERLIST!D357</f>
        <v>Van Vreden</v>
      </c>
      <c r="E356" s="311" t="str">
        <f>MASTERLIST!E357</f>
        <v>Men Senior</v>
      </c>
      <c r="F356" s="361" t="str">
        <f>MASTERLIST!L357</f>
        <v>Nam</v>
      </c>
      <c r="G356" s="195"/>
      <c r="H356" s="200"/>
      <c r="I356" s="193"/>
      <c r="J356" s="202"/>
      <c r="K356" s="152">
        <f t="shared" si="61"/>
        <v>0</v>
      </c>
      <c r="L356" s="153">
        <f t="shared" si="62"/>
        <v>0</v>
      </c>
      <c r="M356" s="153">
        <f t="shared" si="63"/>
        <v>0</v>
      </c>
      <c r="N356" s="279">
        <f t="shared" si="64"/>
        <v>0</v>
      </c>
      <c r="O356" s="280">
        <f t="shared" si="65"/>
        <v>0</v>
      </c>
      <c r="P356" s="154" t="e">
        <f t="shared" si="66"/>
        <v>#DIV/0!</v>
      </c>
      <c r="Q356" s="153">
        <f t="shared" si="67"/>
        <v>60</v>
      </c>
      <c r="R356" s="281">
        <f t="shared" si="68"/>
        <v>12</v>
      </c>
      <c r="S356" s="282">
        <v>0</v>
      </c>
      <c r="T356" s="283">
        <v>0</v>
      </c>
      <c r="U356" s="156">
        <v>0</v>
      </c>
      <c r="V356" s="284">
        <v>0</v>
      </c>
      <c r="W356" s="285">
        <v>0</v>
      </c>
      <c r="X356" s="205">
        <v>0</v>
      </c>
      <c r="Y356" s="157">
        <v>0</v>
      </c>
      <c r="Z356" s="286">
        <v>0</v>
      </c>
      <c r="AA356" s="204">
        <v>0</v>
      </c>
      <c r="AB356" s="204">
        <v>0</v>
      </c>
      <c r="AC356" s="155">
        <v>0</v>
      </c>
      <c r="AD356" s="287">
        <v>60</v>
      </c>
      <c r="AE356" s="340">
        <f>_xlfn.XLOOKUP(A356,'2026-NAT-01'!B:B,'2026-NAT-01'!F:F,0,0)+_xlfn.XLOOKUP(A356,'2026-NAT-01'!B:B,'2026-NAT-01'!G:G,0,0)</f>
        <v>0</v>
      </c>
      <c r="AF356" s="341">
        <f>_xlfn.XLOOKUP(A356,'2026-NAT-01'!B:B,'2026-NAT-01'!H:H,0,0)</f>
        <v>0</v>
      </c>
      <c r="AG356" s="340">
        <f>_xlfn.XLOOKUP(A356,'2026-NAT-02'!B:B,'2026-NAT-02'!F:F,0,0)+_xlfn.XLOOKUP(A356,'2026-NAT-02'!B:B,'2026-NAT-02'!G:G,0,0)</f>
        <v>0</v>
      </c>
      <c r="AH356" s="341">
        <f>_xlfn.XLOOKUP(A356,'2026-NAT-02'!B:B,'2026-NAT-02'!H:H,0,0)</f>
        <v>0</v>
      </c>
      <c r="AI356" s="457">
        <f t="shared" si="59"/>
        <v>0</v>
      </c>
      <c r="AJ356" s="458">
        <f t="shared" si="60"/>
        <v>0</v>
      </c>
    </row>
    <row r="357" spans="1:36" ht="15.6" hidden="1" x14ac:dyDescent="0.25">
      <c r="A357" s="297" t="str">
        <f>MASTERLIST!A358</f>
        <v>N0354</v>
      </c>
      <c r="B357" s="310" t="str">
        <f>MASTERLIST!B358</f>
        <v>xOrca Angling Club</v>
      </c>
      <c r="C357" s="310" t="str">
        <f>MASTERLIST!C358</f>
        <v>Boytjie</v>
      </c>
      <c r="D357" s="310" t="str">
        <f>MASTERLIST!D358</f>
        <v>Schikerling</v>
      </c>
      <c r="E357" s="311" t="str">
        <f>MASTERLIST!E358</f>
        <v>Men Grand Masters</v>
      </c>
      <c r="F357" s="361" t="str">
        <f>MASTERLIST!L358</f>
        <v>Nam</v>
      </c>
      <c r="G357" s="195"/>
      <c r="H357" s="200"/>
      <c r="I357" s="193"/>
      <c r="J357" s="202"/>
      <c r="K357" s="152">
        <f t="shared" si="61"/>
        <v>0</v>
      </c>
      <c r="L357" s="153">
        <f t="shared" si="62"/>
        <v>0</v>
      </c>
      <c r="M357" s="153">
        <f t="shared" si="63"/>
        <v>0</v>
      </c>
      <c r="N357" s="279">
        <f t="shared" si="64"/>
        <v>0</v>
      </c>
      <c r="O357" s="280">
        <f t="shared" si="65"/>
        <v>0</v>
      </c>
      <c r="P357" s="154" t="e">
        <f t="shared" si="66"/>
        <v>#DIV/0!</v>
      </c>
      <c r="Q357" s="153">
        <f t="shared" si="67"/>
        <v>20</v>
      </c>
      <c r="R357" s="281">
        <f t="shared" si="68"/>
        <v>4</v>
      </c>
      <c r="S357" s="282">
        <v>0</v>
      </c>
      <c r="T357" s="283">
        <v>0</v>
      </c>
      <c r="U357" s="156">
        <v>0</v>
      </c>
      <c r="V357" s="284">
        <v>0</v>
      </c>
      <c r="W357" s="285">
        <v>0</v>
      </c>
      <c r="X357" s="205">
        <v>0</v>
      </c>
      <c r="Y357" s="157">
        <v>0</v>
      </c>
      <c r="Z357" s="286">
        <v>0</v>
      </c>
      <c r="AA357" s="204">
        <v>0</v>
      </c>
      <c r="AB357" s="204">
        <v>0</v>
      </c>
      <c r="AC357" s="155">
        <v>0</v>
      </c>
      <c r="AD357" s="287">
        <v>20</v>
      </c>
      <c r="AE357" s="340">
        <f>_xlfn.XLOOKUP(A357,'2026-NAT-01'!B:B,'2026-NAT-01'!F:F,0,0)+_xlfn.XLOOKUP(A357,'2026-NAT-01'!B:B,'2026-NAT-01'!G:G,0,0)</f>
        <v>0</v>
      </c>
      <c r="AF357" s="341">
        <f>_xlfn.XLOOKUP(A357,'2026-NAT-01'!B:B,'2026-NAT-01'!H:H,0,0)</f>
        <v>0</v>
      </c>
      <c r="AG357" s="340">
        <f>_xlfn.XLOOKUP(A357,'2026-NAT-02'!B:B,'2026-NAT-02'!F:F,0,0)+_xlfn.XLOOKUP(A357,'2026-NAT-02'!B:B,'2026-NAT-02'!G:G,0,0)</f>
        <v>0</v>
      </c>
      <c r="AH357" s="341">
        <f>_xlfn.XLOOKUP(A357,'2026-NAT-02'!B:B,'2026-NAT-02'!H:H,0,0)</f>
        <v>0</v>
      </c>
      <c r="AI357" s="457">
        <f t="shared" si="59"/>
        <v>0</v>
      </c>
      <c r="AJ357" s="458">
        <f t="shared" si="60"/>
        <v>0</v>
      </c>
    </row>
    <row r="358" spans="1:36" ht="15.6" hidden="1" x14ac:dyDescent="0.25">
      <c r="A358" s="297" t="str">
        <f>MASTERLIST!A359</f>
        <v>N0355</v>
      </c>
      <c r="B358" s="310" t="str">
        <f>MASTERLIST!B359</f>
        <v>xOtjiwarongo</v>
      </c>
      <c r="C358" s="310" t="str">
        <f>MASTERLIST!C359</f>
        <v>Morne</v>
      </c>
      <c r="D358" s="310" t="str">
        <f>MASTERLIST!D359</f>
        <v>Du Toit</v>
      </c>
      <c r="E358" s="311" t="str">
        <f>MASTERLIST!E359</f>
        <v>Men Grand Masters</v>
      </c>
      <c r="F358" s="361" t="str">
        <f>MASTERLIST!L359</f>
        <v>Sa</v>
      </c>
      <c r="G358" s="195"/>
      <c r="H358" s="200"/>
      <c r="I358" s="193"/>
      <c r="J358" s="202"/>
      <c r="K358" s="152">
        <f t="shared" si="61"/>
        <v>0</v>
      </c>
      <c r="L358" s="153">
        <f t="shared" si="62"/>
        <v>0</v>
      </c>
      <c r="M358" s="153">
        <f t="shared" si="63"/>
        <v>0</v>
      </c>
      <c r="N358" s="279">
        <f t="shared" si="64"/>
        <v>0</v>
      </c>
      <c r="O358" s="280">
        <f t="shared" si="65"/>
        <v>0</v>
      </c>
      <c r="P358" s="154" t="e">
        <f t="shared" si="66"/>
        <v>#DIV/0!</v>
      </c>
      <c r="Q358" s="153">
        <f t="shared" si="67"/>
        <v>0</v>
      </c>
      <c r="R358" s="281">
        <f t="shared" si="68"/>
        <v>0</v>
      </c>
      <c r="S358" s="282">
        <v>0</v>
      </c>
      <c r="T358" s="283">
        <v>0</v>
      </c>
      <c r="U358" s="156">
        <v>0</v>
      </c>
      <c r="V358" s="284">
        <v>0</v>
      </c>
      <c r="W358" s="285">
        <v>0</v>
      </c>
      <c r="X358" s="205">
        <v>0</v>
      </c>
      <c r="Y358" s="157">
        <v>0</v>
      </c>
      <c r="Z358" s="286">
        <v>0</v>
      </c>
      <c r="AA358" s="204">
        <v>0</v>
      </c>
      <c r="AB358" s="204">
        <v>0</v>
      </c>
      <c r="AC358" s="155">
        <v>0</v>
      </c>
      <c r="AD358" s="287">
        <v>0</v>
      </c>
      <c r="AE358" s="340">
        <f>_xlfn.XLOOKUP(A358,'2026-NAT-01'!B:B,'2026-NAT-01'!F:F,0,0)+_xlfn.XLOOKUP(A358,'2026-NAT-01'!B:B,'2026-NAT-01'!G:G,0,0)</f>
        <v>0</v>
      </c>
      <c r="AF358" s="341">
        <f>_xlfn.XLOOKUP(A358,'2026-NAT-01'!B:B,'2026-NAT-01'!H:H,0,0)</f>
        <v>0</v>
      </c>
      <c r="AG358" s="340">
        <f>_xlfn.XLOOKUP(A358,'2026-NAT-02'!B:B,'2026-NAT-02'!F:F,0,0)+_xlfn.XLOOKUP(A358,'2026-NAT-02'!B:B,'2026-NAT-02'!G:G,0,0)</f>
        <v>0</v>
      </c>
      <c r="AH358" s="341">
        <f>_xlfn.XLOOKUP(A358,'2026-NAT-02'!B:B,'2026-NAT-02'!H:H,0,0)</f>
        <v>0</v>
      </c>
      <c r="AI358" s="457">
        <f t="shared" si="59"/>
        <v>0</v>
      </c>
      <c r="AJ358" s="458">
        <f t="shared" si="60"/>
        <v>0</v>
      </c>
    </row>
    <row r="359" spans="1:36" ht="15.6" hidden="1" x14ac:dyDescent="0.25">
      <c r="A359" s="297" t="str">
        <f>MASTERLIST!A360</f>
        <v>N0356</v>
      </c>
      <c r="B359" s="310" t="str">
        <f>MASTERLIST!B360</f>
        <v>xSeagull Angling Club</v>
      </c>
      <c r="C359" s="310" t="str">
        <f>MASTERLIST!C360</f>
        <v>Pieter</v>
      </c>
      <c r="D359" s="310" t="str">
        <f>MASTERLIST!D360</f>
        <v>Van Vuuren</v>
      </c>
      <c r="E359" s="311" t="str">
        <f>MASTERLIST!E360</f>
        <v>Men Veteran</v>
      </c>
      <c r="F359" s="361" t="str">
        <f>MASTERLIST!L360</f>
        <v>Nam</v>
      </c>
      <c r="G359" s="195"/>
      <c r="H359" s="200"/>
      <c r="I359" s="193"/>
      <c r="J359" s="202"/>
      <c r="K359" s="152">
        <f t="shared" si="61"/>
        <v>0</v>
      </c>
      <c r="L359" s="153">
        <f t="shared" si="62"/>
        <v>0</v>
      </c>
      <c r="M359" s="153">
        <f t="shared" si="63"/>
        <v>0</v>
      </c>
      <c r="N359" s="279">
        <f t="shared" si="64"/>
        <v>0</v>
      </c>
      <c r="O359" s="280">
        <f t="shared" si="65"/>
        <v>0</v>
      </c>
      <c r="P359" s="154" t="e">
        <f t="shared" si="66"/>
        <v>#DIV/0!</v>
      </c>
      <c r="Q359" s="153">
        <f t="shared" si="67"/>
        <v>0</v>
      </c>
      <c r="R359" s="281">
        <f t="shared" si="68"/>
        <v>0</v>
      </c>
      <c r="S359" s="282">
        <v>0</v>
      </c>
      <c r="T359" s="283">
        <v>0</v>
      </c>
      <c r="U359" s="156">
        <v>0</v>
      </c>
      <c r="V359" s="284">
        <v>0</v>
      </c>
      <c r="W359" s="285">
        <v>0</v>
      </c>
      <c r="X359" s="205">
        <v>0</v>
      </c>
      <c r="Y359" s="157">
        <v>0</v>
      </c>
      <c r="Z359" s="286">
        <v>0</v>
      </c>
      <c r="AA359" s="204">
        <v>0</v>
      </c>
      <c r="AB359" s="204">
        <v>0</v>
      </c>
      <c r="AC359" s="155">
        <v>0</v>
      </c>
      <c r="AD359" s="287">
        <v>0</v>
      </c>
      <c r="AE359" s="340">
        <f>_xlfn.XLOOKUP(A359,'2026-NAT-01'!B:B,'2026-NAT-01'!F:F,0,0)+_xlfn.XLOOKUP(A359,'2026-NAT-01'!B:B,'2026-NAT-01'!G:G,0,0)</f>
        <v>0</v>
      </c>
      <c r="AF359" s="341">
        <f>_xlfn.XLOOKUP(A359,'2026-NAT-01'!B:B,'2026-NAT-01'!H:H,0,0)</f>
        <v>0</v>
      </c>
      <c r="AG359" s="340">
        <f>_xlfn.XLOOKUP(A359,'2026-NAT-02'!B:B,'2026-NAT-02'!F:F,0,0)+_xlfn.XLOOKUP(A359,'2026-NAT-02'!B:B,'2026-NAT-02'!G:G,0,0)</f>
        <v>0</v>
      </c>
      <c r="AH359" s="341">
        <f>_xlfn.XLOOKUP(A359,'2026-NAT-02'!B:B,'2026-NAT-02'!H:H,0,0)</f>
        <v>0</v>
      </c>
      <c r="AI359" s="457">
        <f t="shared" si="59"/>
        <v>0</v>
      </c>
      <c r="AJ359" s="458">
        <f t="shared" si="60"/>
        <v>0</v>
      </c>
    </row>
    <row r="360" spans="1:36" ht="15.6" hidden="1" x14ac:dyDescent="0.25">
      <c r="A360" s="297" t="str">
        <f>MASTERLIST!A361</f>
        <v>N0357</v>
      </c>
      <c r="B360" s="310" t="str">
        <f>MASTERLIST!B361</f>
        <v>xSeagull Angling Club</v>
      </c>
      <c r="C360" s="310" t="str">
        <f>MASTERLIST!C361</f>
        <v>Laurika</v>
      </c>
      <c r="D360" s="310" t="str">
        <f>MASTERLIST!D361</f>
        <v>Hattingh</v>
      </c>
      <c r="E360" s="311" t="str">
        <f>MASTERLIST!E361</f>
        <v>Ladies Veteran</v>
      </c>
      <c r="F360" s="361" t="str">
        <f>MASTERLIST!L361</f>
        <v>Nam</v>
      </c>
      <c r="G360" s="195"/>
      <c r="H360" s="200"/>
      <c r="I360" s="193"/>
      <c r="J360" s="202"/>
      <c r="K360" s="152">
        <f t="shared" si="61"/>
        <v>3</v>
      </c>
      <c r="L360" s="153">
        <f t="shared" si="62"/>
        <v>0</v>
      </c>
      <c r="M360" s="153">
        <f t="shared" si="63"/>
        <v>3</v>
      </c>
      <c r="N360" s="279">
        <f t="shared" si="64"/>
        <v>2.2000000000000002</v>
      </c>
      <c r="O360" s="280">
        <f t="shared" si="65"/>
        <v>0.79999999999999993</v>
      </c>
      <c r="P360" s="154">
        <f t="shared" si="66"/>
        <v>0.73333333333333339</v>
      </c>
      <c r="Q360" s="153">
        <f t="shared" si="67"/>
        <v>471</v>
      </c>
      <c r="R360" s="281">
        <f t="shared" si="68"/>
        <v>187.7</v>
      </c>
      <c r="S360" s="282">
        <v>1</v>
      </c>
      <c r="T360" s="283">
        <v>0</v>
      </c>
      <c r="U360" s="156">
        <v>0.7</v>
      </c>
      <c r="V360" s="284">
        <v>232</v>
      </c>
      <c r="W360" s="285">
        <v>2</v>
      </c>
      <c r="X360" s="205">
        <v>0</v>
      </c>
      <c r="Y360" s="157">
        <v>1.5</v>
      </c>
      <c r="Z360" s="286">
        <v>239</v>
      </c>
      <c r="AA360" s="204">
        <v>0</v>
      </c>
      <c r="AB360" s="204">
        <v>0</v>
      </c>
      <c r="AC360" s="155">
        <v>0</v>
      </c>
      <c r="AD360" s="287">
        <v>0</v>
      </c>
      <c r="AE360" s="340">
        <f>_xlfn.XLOOKUP(A360,'2026-NAT-01'!B:B,'2026-NAT-01'!F:F,0,0)+_xlfn.XLOOKUP(A360,'2026-NAT-01'!B:B,'2026-NAT-01'!G:G,0,0)</f>
        <v>0</v>
      </c>
      <c r="AF360" s="341">
        <f>_xlfn.XLOOKUP(A360,'2026-NAT-01'!B:B,'2026-NAT-01'!H:H,0,0)</f>
        <v>0</v>
      </c>
      <c r="AG360" s="340">
        <f>_xlfn.XLOOKUP(A360,'2026-NAT-02'!B:B,'2026-NAT-02'!F:F,0,0)+_xlfn.XLOOKUP(A360,'2026-NAT-02'!B:B,'2026-NAT-02'!G:G,0,0)</f>
        <v>0</v>
      </c>
      <c r="AH360" s="341">
        <f>_xlfn.XLOOKUP(A360,'2026-NAT-02'!B:B,'2026-NAT-02'!H:H,0,0)</f>
        <v>0</v>
      </c>
      <c r="AI360" s="457">
        <f t="shared" si="59"/>
        <v>3</v>
      </c>
      <c r="AJ360" s="458">
        <f t="shared" si="60"/>
        <v>0.79999999999999993</v>
      </c>
    </row>
    <row r="361" spans="1:36" ht="15.6" hidden="1" x14ac:dyDescent="0.25">
      <c r="A361" s="297" t="str">
        <f>MASTERLIST!A362</f>
        <v>N0358</v>
      </c>
      <c r="B361" s="310" t="str">
        <f>MASTERLIST!B362</f>
        <v>xHenties Bay</v>
      </c>
      <c r="C361" s="310" t="str">
        <f>MASTERLIST!C362</f>
        <v>Riana</v>
      </c>
      <c r="D361" s="310" t="str">
        <f>MASTERLIST!D362</f>
        <v>Mans</v>
      </c>
      <c r="E361" s="311" t="str">
        <f>MASTERLIST!E362</f>
        <v>Ladies Master</v>
      </c>
      <c r="F361" s="361" t="str">
        <f>MASTERLIST!L362</f>
        <v>Nam</v>
      </c>
      <c r="G361" s="195"/>
      <c r="H361" s="200"/>
      <c r="I361" s="193"/>
      <c r="J361" s="202"/>
      <c r="K361" s="152">
        <f t="shared" si="61"/>
        <v>0</v>
      </c>
      <c r="L361" s="153">
        <f t="shared" si="62"/>
        <v>0</v>
      </c>
      <c r="M361" s="153">
        <f t="shared" si="63"/>
        <v>0</v>
      </c>
      <c r="N361" s="279">
        <f t="shared" si="64"/>
        <v>0</v>
      </c>
      <c r="O361" s="280">
        <f t="shared" si="65"/>
        <v>0</v>
      </c>
      <c r="P361" s="154" t="e">
        <f t="shared" si="66"/>
        <v>#DIV/0!</v>
      </c>
      <c r="Q361" s="153">
        <f t="shared" si="67"/>
        <v>0</v>
      </c>
      <c r="R361" s="281">
        <f t="shared" si="68"/>
        <v>0</v>
      </c>
      <c r="S361" s="282">
        <v>0</v>
      </c>
      <c r="T361" s="283">
        <v>0</v>
      </c>
      <c r="U361" s="156">
        <v>0</v>
      </c>
      <c r="V361" s="284">
        <v>0</v>
      </c>
      <c r="W361" s="285">
        <v>0</v>
      </c>
      <c r="X361" s="205">
        <v>0</v>
      </c>
      <c r="Y361" s="157">
        <v>0</v>
      </c>
      <c r="Z361" s="286">
        <v>0</v>
      </c>
      <c r="AA361" s="204">
        <v>0</v>
      </c>
      <c r="AB361" s="204">
        <v>0</v>
      </c>
      <c r="AC361" s="155">
        <v>0</v>
      </c>
      <c r="AD361" s="287">
        <v>0</v>
      </c>
      <c r="AE361" s="340">
        <f>_xlfn.XLOOKUP(A361,'2026-NAT-01'!B:B,'2026-NAT-01'!F:F,0,0)+_xlfn.XLOOKUP(A361,'2026-NAT-01'!B:B,'2026-NAT-01'!G:G,0,0)</f>
        <v>0</v>
      </c>
      <c r="AF361" s="341">
        <f>_xlfn.XLOOKUP(A361,'2026-NAT-01'!B:B,'2026-NAT-01'!H:H,0,0)</f>
        <v>0</v>
      </c>
      <c r="AG361" s="340">
        <f>_xlfn.XLOOKUP(A361,'2026-NAT-02'!B:B,'2026-NAT-02'!F:F,0,0)+_xlfn.XLOOKUP(A361,'2026-NAT-02'!B:B,'2026-NAT-02'!G:G,0,0)</f>
        <v>0</v>
      </c>
      <c r="AH361" s="341">
        <f>_xlfn.XLOOKUP(A361,'2026-NAT-02'!B:B,'2026-NAT-02'!H:H,0,0)</f>
        <v>0</v>
      </c>
      <c r="AI361" s="457">
        <f t="shared" si="59"/>
        <v>0</v>
      </c>
      <c r="AJ361" s="458">
        <f t="shared" si="60"/>
        <v>0</v>
      </c>
    </row>
    <row r="362" spans="1:36" ht="15.6" hidden="1" x14ac:dyDescent="0.25">
      <c r="A362" s="297" t="str">
        <f>MASTERLIST!A363</f>
        <v>N0359</v>
      </c>
      <c r="B362" s="310" t="str">
        <f>MASTERLIST!B363</f>
        <v>xMako</v>
      </c>
      <c r="C362" s="310" t="str">
        <f>MASTERLIST!C363</f>
        <v>Johan</v>
      </c>
      <c r="D362" s="310" t="str">
        <f>MASTERLIST!D363</f>
        <v>Retief</v>
      </c>
      <c r="E362" s="311" t="str">
        <f>MASTERLIST!E363</f>
        <v>Men Senior</v>
      </c>
      <c r="F362" s="361">
        <f>MASTERLIST!L363</f>
        <v>0</v>
      </c>
      <c r="G362" s="195"/>
      <c r="H362" s="200"/>
      <c r="I362" s="193"/>
      <c r="J362" s="202"/>
      <c r="K362" s="152">
        <f t="shared" si="61"/>
        <v>0</v>
      </c>
      <c r="L362" s="153">
        <f t="shared" si="62"/>
        <v>0</v>
      </c>
      <c r="M362" s="153">
        <f t="shared" si="63"/>
        <v>0</v>
      </c>
      <c r="N362" s="279">
        <f t="shared" si="64"/>
        <v>0</v>
      </c>
      <c r="O362" s="280">
        <f t="shared" si="65"/>
        <v>0</v>
      </c>
      <c r="P362" s="154" t="e">
        <f t="shared" si="66"/>
        <v>#DIV/0!</v>
      </c>
      <c r="Q362" s="153">
        <f t="shared" si="67"/>
        <v>0</v>
      </c>
      <c r="R362" s="281">
        <f t="shared" si="68"/>
        <v>0</v>
      </c>
      <c r="S362" s="282">
        <v>0</v>
      </c>
      <c r="T362" s="283">
        <v>0</v>
      </c>
      <c r="U362" s="156">
        <v>0</v>
      </c>
      <c r="V362" s="284">
        <v>0</v>
      </c>
      <c r="W362" s="285">
        <v>0</v>
      </c>
      <c r="X362" s="205">
        <v>0</v>
      </c>
      <c r="Y362" s="157">
        <v>0</v>
      </c>
      <c r="Z362" s="286">
        <v>0</v>
      </c>
      <c r="AA362" s="204">
        <v>0</v>
      </c>
      <c r="AB362" s="204">
        <v>0</v>
      </c>
      <c r="AC362" s="155">
        <v>0</v>
      </c>
      <c r="AD362" s="287">
        <v>0</v>
      </c>
      <c r="AE362" s="340">
        <f>_xlfn.XLOOKUP(A362,'2026-NAT-01'!B:B,'2026-NAT-01'!F:F,0,0)+_xlfn.XLOOKUP(A362,'2026-NAT-01'!B:B,'2026-NAT-01'!G:G,0,0)</f>
        <v>0</v>
      </c>
      <c r="AF362" s="341">
        <f>_xlfn.XLOOKUP(A362,'2026-NAT-01'!B:B,'2026-NAT-01'!H:H,0,0)</f>
        <v>0</v>
      </c>
      <c r="AG362" s="340">
        <f>_xlfn.XLOOKUP(A362,'2026-NAT-02'!B:B,'2026-NAT-02'!F:F,0,0)+_xlfn.XLOOKUP(A362,'2026-NAT-02'!B:B,'2026-NAT-02'!G:G,0,0)</f>
        <v>0</v>
      </c>
      <c r="AH362" s="341">
        <f>_xlfn.XLOOKUP(A362,'2026-NAT-02'!B:B,'2026-NAT-02'!H:H,0,0)</f>
        <v>0</v>
      </c>
      <c r="AI362" s="457">
        <f t="shared" si="59"/>
        <v>0</v>
      </c>
      <c r="AJ362" s="458">
        <f t="shared" si="60"/>
        <v>0</v>
      </c>
    </row>
    <row r="363" spans="1:36" ht="15.6" hidden="1" x14ac:dyDescent="0.25">
      <c r="A363" s="297" t="str">
        <f>MASTERLIST!A364</f>
        <v>N0360</v>
      </c>
      <c r="B363" s="310" t="str">
        <f>MASTERLIST!B364</f>
        <v>xOkahandja</v>
      </c>
      <c r="C363" s="310" t="str">
        <f>MASTERLIST!C364</f>
        <v>Maree</v>
      </c>
      <c r="D363" s="310" t="str">
        <f>MASTERLIST!D364</f>
        <v>Van Heerden</v>
      </c>
      <c r="E363" s="311" t="str">
        <f>MASTERLIST!E364</f>
        <v>Men Master</v>
      </c>
      <c r="F363" s="361" t="str">
        <f>MASTERLIST!L364</f>
        <v>Nam</v>
      </c>
      <c r="G363" s="195"/>
      <c r="H363" s="200"/>
      <c r="I363" s="193"/>
      <c r="J363" s="202"/>
      <c r="K363" s="152">
        <f t="shared" si="61"/>
        <v>0</v>
      </c>
      <c r="L363" s="153">
        <f t="shared" si="62"/>
        <v>0</v>
      </c>
      <c r="M363" s="153">
        <f t="shared" si="63"/>
        <v>0</v>
      </c>
      <c r="N363" s="279">
        <f t="shared" si="64"/>
        <v>0</v>
      </c>
      <c r="O363" s="280">
        <f t="shared" si="65"/>
        <v>0</v>
      </c>
      <c r="P363" s="154" t="e">
        <f t="shared" si="66"/>
        <v>#DIV/0!</v>
      </c>
      <c r="Q363" s="153">
        <f t="shared" si="67"/>
        <v>0</v>
      </c>
      <c r="R363" s="281">
        <f t="shared" si="68"/>
        <v>0</v>
      </c>
      <c r="S363" s="282">
        <v>0</v>
      </c>
      <c r="T363" s="283">
        <v>0</v>
      </c>
      <c r="U363" s="156">
        <v>0</v>
      </c>
      <c r="V363" s="284">
        <v>0</v>
      </c>
      <c r="W363" s="285">
        <v>0</v>
      </c>
      <c r="X363" s="205">
        <v>0</v>
      </c>
      <c r="Y363" s="157">
        <v>0</v>
      </c>
      <c r="Z363" s="286">
        <v>0</v>
      </c>
      <c r="AA363" s="204">
        <v>0</v>
      </c>
      <c r="AB363" s="204">
        <v>0</v>
      </c>
      <c r="AC363" s="155">
        <v>0</v>
      </c>
      <c r="AD363" s="287">
        <v>0</v>
      </c>
      <c r="AE363" s="340">
        <f>_xlfn.XLOOKUP(A363,'2026-NAT-01'!B:B,'2026-NAT-01'!F:F,0,0)+_xlfn.XLOOKUP(A363,'2026-NAT-01'!B:B,'2026-NAT-01'!G:G,0,0)</f>
        <v>0</v>
      </c>
      <c r="AF363" s="341">
        <f>_xlfn.XLOOKUP(A363,'2026-NAT-01'!B:B,'2026-NAT-01'!H:H,0,0)</f>
        <v>0</v>
      </c>
      <c r="AG363" s="340">
        <f>_xlfn.XLOOKUP(A363,'2026-NAT-02'!B:B,'2026-NAT-02'!F:F,0,0)+_xlfn.XLOOKUP(A363,'2026-NAT-02'!B:B,'2026-NAT-02'!G:G,0,0)</f>
        <v>0</v>
      </c>
      <c r="AH363" s="341">
        <f>_xlfn.XLOOKUP(A363,'2026-NAT-02'!B:B,'2026-NAT-02'!H:H,0,0)</f>
        <v>0</v>
      </c>
      <c r="AI363" s="457">
        <f t="shared" si="59"/>
        <v>0</v>
      </c>
      <c r="AJ363" s="458">
        <f t="shared" si="60"/>
        <v>0</v>
      </c>
    </row>
    <row r="364" spans="1:36" ht="15.6" hidden="1" x14ac:dyDescent="0.25">
      <c r="A364" s="297" t="str">
        <f>MASTERLIST!A365</f>
        <v>N0361</v>
      </c>
      <c r="B364" s="310" t="str">
        <f>MASTERLIST!B365</f>
        <v>xPenguin</v>
      </c>
      <c r="C364" s="310" t="str">
        <f>MASTERLIST!C365</f>
        <v>Rowan</v>
      </c>
      <c r="D364" s="310" t="str">
        <f>MASTERLIST!D365</f>
        <v>Burger</v>
      </c>
      <c r="E364" s="311" t="str">
        <f>MASTERLIST!E365</f>
        <v>Men Senior</v>
      </c>
      <c r="F364" s="361" t="str">
        <f>MASTERLIST!L365</f>
        <v>Nam</v>
      </c>
      <c r="G364" s="195"/>
      <c r="H364" s="200"/>
      <c r="I364" s="193"/>
      <c r="J364" s="202"/>
      <c r="K364" s="152">
        <f t="shared" si="61"/>
        <v>0</v>
      </c>
      <c r="L364" s="153">
        <f t="shared" si="62"/>
        <v>0</v>
      </c>
      <c r="M364" s="153">
        <f t="shared" si="63"/>
        <v>0</v>
      </c>
      <c r="N364" s="279">
        <f t="shared" si="64"/>
        <v>0</v>
      </c>
      <c r="O364" s="280">
        <f t="shared" si="65"/>
        <v>0</v>
      </c>
      <c r="P364" s="154" t="e">
        <f t="shared" si="66"/>
        <v>#DIV/0!</v>
      </c>
      <c r="Q364" s="153">
        <f t="shared" si="67"/>
        <v>0</v>
      </c>
      <c r="R364" s="281">
        <f t="shared" si="68"/>
        <v>0</v>
      </c>
      <c r="S364" s="282">
        <v>0</v>
      </c>
      <c r="T364" s="283">
        <v>0</v>
      </c>
      <c r="U364" s="156">
        <v>0</v>
      </c>
      <c r="V364" s="284">
        <v>0</v>
      </c>
      <c r="W364" s="285">
        <v>0</v>
      </c>
      <c r="X364" s="205">
        <v>0</v>
      </c>
      <c r="Y364" s="157">
        <v>0</v>
      </c>
      <c r="Z364" s="286">
        <v>0</v>
      </c>
      <c r="AA364" s="204">
        <v>0</v>
      </c>
      <c r="AB364" s="204">
        <v>0</v>
      </c>
      <c r="AC364" s="155">
        <v>0</v>
      </c>
      <c r="AD364" s="287">
        <v>0</v>
      </c>
      <c r="AE364" s="340">
        <f>_xlfn.XLOOKUP(A364,'2026-NAT-01'!B:B,'2026-NAT-01'!F:F,0,0)+_xlfn.XLOOKUP(A364,'2026-NAT-01'!B:B,'2026-NAT-01'!G:G,0,0)</f>
        <v>0</v>
      </c>
      <c r="AF364" s="341">
        <f>_xlfn.XLOOKUP(A364,'2026-NAT-01'!B:B,'2026-NAT-01'!H:H,0,0)</f>
        <v>0</v>
      </c>
      <c r="AG364" s="340">
        <f>_xlfn.XLOOKUP(A364,'2026-NAT-02'!B:B,'2026-NAT-02'!F:F,0,0)+_xlfn.XLOOKUP(A364,'2026-NAT-02'!B:B,'2026-NAT-02'!G:G,0,0)</f>
        <v>0</v>
      </c>
      <c r="AH364" s="341">
        <f>_xlfn.XLOOKUP(A364,'2026-NAT-02'!B:B,'2026-NAT-02'!H:H,0,0)</f>
        <v>0</v>
      </c>
      <c r="AI364" s="457">
        <f t="shared" si="59"/>
        <v>0</v>
      </c>
      <c r="AJ364" s="458">
        <f t="shared" si="60"/>
        <v>0</v>
      </c>
    </row>
    <row r="365" spans="1:36" ht="15.6" hidden="1" x14ac:dyDescent="0.25">
      <c r="A365" s="297" t="str">
        <f>MASTERLIST!A366</f>
        <v>N0362</v>
      </c>
      <c r="B365" s="310" t="str">
        <f>MASTERLIST!B366</f>
        <v>xPenguin</v>
      </c>
      <c r="C365" s="310" t="str">
        <f>MASTERLIST!C366</f>
        <v>Kyle</v>
      </c>
      <c r="D365" s="310" t="str">
        <f>MASTERLIST!D366</f>
        <v>Burger</v>
      </c>
      <c r="E365" s="311" t="str">
        <f>MASTERLIST!E366</f>
        <v>Men Senior</v>
      </c>
      <c r="F365" s="361" t="str">
        <f>MASTERLIST!L366</f>
        <v>Nam</v>
      </c>
      <c r="G365" s="195"/>
      <c r="H365" s="200"/>
      <c r="I365" s="193"/>
      <c r="J365" s="202"/>
      <c r="K365" s="152">
        <f t="shared" si="61"/>
        <v>0</v>
      </c>
      <c r="L365" s="153">
        <f t="shared" si="62"/>
        <v>0</v>
      </c>
      <c r="M365" s="153">
        <f t="shared" si="63"/>
        <v>0</v>
      </c>
      <c r="N365" s="279">
        <f t="shared" si="64"/>
        <v>0</v>
      </c>
      <c r="O365" s="280">
        <f t="shared" si="65"/>
        <v>0</v>
      </c>
      <c r="P365" s="154" t="e">
        <f t="shared" si="66"/>
        <v>#DIV/0!</v>
      </c>
      <c r="Q365" s="153">
        <f t="shared" si="67"/>
        <v>0</v>
      </c>
      <c r="R365" s="281">
        <f t="shared" si="68"/>
        <v>0</v>
      </c>
      <c r="S365" s="282">
        <v>0</v>
      </c>
      <c r="T365" s="283">
        <v>0</v>
      </c>
      <c r="U365" s="156">
        <v>0</v>
      </c>
      <c r="V365" s="284">
        <v>0</v>
      </c>
      <c r="W365" s="285">
        <v>0</v>
      </c>
      <c r="X365" s="205">
        <v>0</v>
      </c>
      <c r="Y365" s="157">
        <v>0</v>
      </c>
      <c r="Z365" s="286">
        <v>0</v>
      </c>
      <c r="AA365" s="204">
        <v>0</v>
      </c>
      <c r="AB365" s="204">
        <v>0</v>
      </c>
      <c r="AC365" s="155">
        <v>0</v>
      </c>
      <c r="AD365" s="287">
        <v>0</v>
      </c>
      <c r="AE365" s="340">
        <f>_xlfn.XLOOKUP(A365,'2026-NAT-01'!B:B,'2026-NAT-01'!F:F,0,0)+_xlfn.XLOOKUP(A365,'2026-NAT-01'!B:B,'2026-NAT-01'!G:G,0,0)</f>
        <v>0</v>
      </c>
      <c r="AF365" s="341">
        <f>_xlfn.XLOOKUP(A365,'2026-NAT-01'!B:B,'2026-NAT-01'!H:H,0,0)</f>
        <v>0</v>
      </c>
      <c r="AG365" s="340">
        <f>_xlfn.XLOOKUP(A365,'2026-NAT-02'!B:B,'2026-NAT-02'!F:F,0,0)+_xlfn.XLOOKUP(A365,'2026-NAT-02'!B:B,'2026-NAT-02'!G:G,0,0)</f>
        <v>0</v>
      </c>
      <c r="AH365" s="341">
        <f>_xlfn.XLOOKUP(A365,'2026-NAT-02'!B:B,'2026-NAT-02'!H:H,0,0)</f>
        <v>0</v>
      </c>
      <c r="AI365" s="457">
        <f t="shared" si="59"/>
        <v>0</v>
      </c>
      <c r="AJ365" s="458">
        <f t="shared" si="60"/>
        <v>0</v>
      </c>
    </row>
    <row r="366" spans="1:36" ht="15.6" hidden="1" x14ac:dyDescent="0.25">
      <c r="A366" s="297" t="str">
        <f>MASTERLIST!A367</f>
        <v>N0363</v>
      </c>
      <c r="B366" s="310" t="str">
        <f>MASTERLIST!B367</f>
        <v>xPenguin</v>
      </c>
      <c r="C366" s="310" t="str">
        <f>MASTERLIST!C367</f>
        <v>Gary</v>
      </c>
      <c r="D366" s="310" t="str">
        <f>MASTERLIST!D367</f>
        <v>Knight</v>
      </c>
      <c r="E366" s="311" t="str">
        <f>MASTERLIST!E367</f>
        <v>Men Veteran</v>
      </c>
      <c r="F366" s="361" t="str">
        <f>MASTERLIST!L367</f>
        <v>Nam</v>
      </c>
      <c r="G366" s="195"/>
      <c r="H366" s="200"/>
      <c r="I366" s="193"/>
      <c r="J366" s="202"/>
      <c r="K366" s="152">
        <f t="shared" si="61"/>
        <v>0</v>
      </c>
      <c r="L366" s="153">
        <f t="shared" si="62"/>
        <v>0</v>
      </c>
      <c r="M366" s="153">
        <f t="shared" si="63"/>
        <v>0</v>
      </c>
      <c r="N366" s="279">
        <f t="shared" si="64"/>
        <v>0</v>
      </c>
      <c r="O366" s="280">
        <f t="shared" si="65"/>
        <v>0</v>
      </c>
      <c r="P366" s="154" t="e">
        <f t="shared" si="66"/>
        <v>#DIV/0!</v>
      </c>
      <c r="Q366" s="153">
        <f t="shared" si="67"/>
        <v>0</v>
      </c>
      <c r="R366" s="281">
        <f t="shared" si="68"/>
        <v>0</v>
      </c>
      <c r="S366" s="282">
        <v>0</v>
      </c>
      <c r="T366" s="283">
        <v>0</v>
      </c>
      <c r="U366" s="156">
        <v>0</v>
      </c>
      <c r="V366" s="284">
        <v>0</v>
      </c>
      <c r="W366" s="285">
        <v>0</v>
      </c>
      <c r="X366" s="205">
        <v>0</v>
      </c>
      <c r="Y366" s="157">
        <v>0</v>
      </c>
      <c r="Z366" s="286">
        <v>0</v>
      </c>
      <c r="AA366" s="204">
        <v>0</v>
      </c>
      <c r="AB366" s="204">
        <v>0</v>
      </c>
      <c r="AC366" s="155">
        <v>0</v>
      </c>
      <c r="AD366" s="287">
        <v>0</v>
      </c>
      <c r="AE366" s="340">
        <f>_xlfn.XLOOKUP(A366,'2026-NAT-01'!B:B,'2026-NAT-01'!F:F,0,0)+_xlfn.XLOOKUP(A366,'2026-NAT-01'!B:B,'2026-NAT-01'!G:G,0,0)</f>
        <v>0</v>
      </c>
      <c r="AF366" s="341">
        <f>_xlfn.XLOOKUP(A366,'2026-NAT-01'!B:B,'2026-NAT-01'!H:H,0,0)</f>
        <v>0</v>
      </c>
      <c r="AG366" s="340">
        <f>_xlfn.XLOOKUP(A366,'2026-NAT-02'!B:B,'2026-NAT-02'!F:F,0,0)+_xlfn.XLOOKUP(A366,'2026-NAT-02'!B:B,'2026-NAT-02'!G:G,0,0)</f>
        <v>0</v>
      </c>
      <c r="AH366" s="341">
        <f>_xlfn.XLOOKUP(A366,'2026-NAT-02'!B:B,'2026-NAT-02'!H:H,0,0)</f>
        <v>0</v>
      </c>
      <c r="AI366" s="457">
        <f t="shared" si="59"/>
        <v>0</v>
      </c>
      <c r="AJ366" s="458">
        <f t="shared" si="60"/>
        <v>0</v>
      </c>
    </row>
    <row r="367" spans="1:36" ht="15.6" hidden="1" x14ac:dyDescent="0.25">
      <c r="A367" s="297" t="str">
        <f>MASTERLIST!A368</f>
        <v>N0364</v>
      </c>
      <c r="B367" s="310" t="str">
        <f>MASTERLIST!B368</f>
        <v>Penguin</v>
      </c>
      <c r="C367" s="310" t="str">
        <f>MASTERLIST!C368</f>
        <v>Mario</v>
      </c>
      <c r="D367" s="310" t="str">
        <f>MASTERLIST!D368</f>
        <v>Van Ginkel</v>
      </c>
      <c r="E367" s="311" t="str">
        <f>MASTERLIST!E368</f>
        <v>Men Senior</v>
      </c>
      <c r="F367" s="361" t="str">
        <f>MASTERLIST!L368</f>
        <v>Nam</v>
      </c>
      <c r="G367" s="195"/>
      <c r="H367" s="200"/>
      <c r="I367" s="193"/>
      <c r="J367" s="202"/>
      <c r="K367" s="152">
        <f t="shared" si="61"/>
        <v>0</v>
      </c>
      <c r="L367" s="153">
        <f t="shared" si="62"/>
        <v>0</v>
      </c>
      <c r="M367" s="153">
        <f t="shared" si="63"/>
        <v>0</v>
      </c>
      <c r="N367" s="279">
        <f t="shared" si="64"/>
        <v>0</v>
      </c>
      <c r="O367" s="280">
        <f t="shared" si="65"/>
        <v>0</v>
      </c>
      <c r="P367" s="154" t="e">
        <f t="shared" si="66"/>
        <v>#DIV/0!</v>
      </c>
      <c r="Q367" s="153">
        <f t="shared" si="67"/>
        <v>20</v>
      </c>
      <c r="R367" s="281">
        <f t="shared" si="68"/>
        <v>10</v>
      </c>
      <c r="S367" s="282">
        <v>0</v>
      </c>
      <c r="T367" s="283">
        <v>0</v>
      </c>
      <c r="U367" s="156">
        <v>0</v>
      </c>
      <c r="V367" s="284">
        <v>20</v>
      </c>
      <c r="W367" s="285">
        <v>0</v>
      </c>
      <c r="X367" s="205">
        <v>0</v>
      </c>
      <c r="Y367" s="157">
        <v>0</v>
      </c>
      <c r="Z367" s="286">
        <v>0</v>
      </c>
      <c r="AA367" s="204">
        <v>0</v>
      </c>
      <c r="AB367" s="204">
        <v>0</v>
      </c>
      <c r="AC367" s="155">
        <v>0</v>
      </c>
      <c r="AD367" s="287">
        <v>0</v>
      </c>
      <c r="AE367" s="340">
        <f>_xlfn.XLOOKUP(A367,'2026-NAT-01'!B:B,'2026-NAT-01'!F:F,0,0)+_xlfn.XLOOKUP(A367,'2026-NAT-01'!B:B,'2026-NAT-01'!G:G,0,0)</f>
        <v>0</v>
      </c>
      <c r="AF367" s="341">
        <f>_xlfn.XLOOKUP(A367,'2026-NAT-01'!B:B,'2026-NAT-01'!H:H,0,0)</f>
        <v>0</v>
      </c>
      <c r="AG367" s="340">
        <f>_xlfn.XLOOKUP(A367,'2026-NAT-02'!B:B,'2026-NAT-02'!F:F,0,0)+_xlfn.XLOOKUP(A367,'2026-NAT-02'!B:B,'2026-NAT-02'!G:G,0,0)</f>
        <v>0</v>
      </c>
      <c r="AH367" s="341">
        <f>_xlfn.XLOOKUP(A367,'2026-NAT-02'!B:B,'2026-NAT-02'!H:H,0,0)</f>
        <v>0</v>
      </c>
      <c r="AI367" s="457">
        <f t="shared" si="59"/>
        <v>0</v>
      </c>
      <c r="AJ367" s="458">
        <f t="shared" si="60"/>
        <v>0</v>
      </c>
    </row>
    <row r="368" spans="1:36" ht="15.6" x14ac:dyDescent="0.25">
      <c r="A368" s="344" t="str">
        <f>MASTERLIST!A266</f>
        <v>N0262</v>
      </c>
      <c r="B368" s="68" t="str">
        <f>MASTERLIST!B266</f>
        <v>Seagull Angling Club</v>
      </c>
      <c r="C368" s="68" t="str">
        <f>MASTERLIST!C266</f>
        <v>Ewald J.</v>
      </c>
      <c r="D368" s="68" t="str">
        <f>MASTERLIST!D266</f>
        <v>Potgieter</v>
      </c>
      <c r="E368" s="345" t="str">
        <f>MASTERLIST!E266</f>
        <v>Men U/16</v>
      </c>
      <c r="F368" s="362" t="str">
        <f>MASTERLIST!L266</f>
        <v>Nam</v>
      </c>
      <c r="G368" s="195" t="s">
        <v>2176</v>
      </c>
      <c r="H368" s="201" t="s">
        <v>2176</v>
      </c>
      <c r="I368" s="193"/>
      <c r="J368" s="202"/>
      <c r="K368" s="152">
        <f t="shared" si="61"/>
        <v>8</v>
      </c>
      <c r="L368" s="153">
        <f t="shared" si="62"/>
        <v>28</v>
      </c>
      <c r="M368" s="153">
        <f t="shared" si="63"/>
        <v>36</v>
      </c>
      <c r="N368" s="154">
        <f t="shared" si="64"/>
        <v>59.3</v>
      </c>
      <c r="O368" s="429">
        <f t="shared" si="65"/>
        <v>22.849999999999998</v>
      </c>
      <c r="P368" s="154">
        <f t="shared" si="66"/>
        <v>1.6472222222222221</v>
      </c>
      <c r="Q368" s="153">
        <f t="shared" si="67"/>
        <v>1832</v>
      </c>
      <c r="R368" s="281">
        <f t="shared" si="68"/>
        <v>716.59999999999991</v>
      </c>
      <c r="S368" s="282">
        <v>2</v>
      </c>
      <c r="T368" s="283">
        <v>10</v>
      </c>
      <c r="U368" s="156">
        <v>25.299999999999997</v>
      </c>
      <c r="V368" s="284">
        <v>855</v>
      </c>
      <c r="W368" s="285">
        <v>6</v>
      </c>
      <c r="X368" s="205">
        <v>18</v>
      </c>
      <c r="Y368" s="157">
        <v>34</v>
      </c>
      <c r="Z368" s="286">
        <v>937</v>
      </c>
      <c r="AA368" s="204">
        <v>0</v>
      </c>
      <c r="AB368" s="204">
        <v>0</v>
      </c>
      <c r="AC368" s="155">
        <v>0</v>
      </c>
      <c r="AD368" s="287">
        <v>40</v>
      </c>
      <c r="AE368" s="340">
        <f>_xlfn.XLOOKUP(A368,'2026-NAT-01'!B:B,'2026-NAT-01'!F:F,0,0)+_xlfn.XLOOKUP(A368,'2026-NAT-01'!B:B,'2026-NAT-01'!G:G,0,0)</f>
        <v>2</v>
      </c>
      <c r="AF368" s="341">
        <f>_xlfn.XLOOKUP(A368,'2026-NAT-01'!B:B,'2026-NAT-01'!H:H,0,0)</f>
        <v>7.8000000000000007</v>
      </c>
      <c r="AG368" s="340">
        <f>_xlfn.XLOOKUP(A368,'2026-NAT-02'!B:B,'2026-NAT-02'!F:F,0,0)+_xlfn.XLOOKUP(A368,'2026-NAT-02'!B:B,'2026-NAT-02'!G:G,0,0)</f>
        <v>2</v>
      </c>
      <c r="AH368" s="341">
        <f>_xlfn.XLOOKUP(A368,'2026-NAT-02'!B:B,'2026-NAT-02'!H:H,0,0)</f>
        <v>26.2</v>
      </c>
      <c r="AI368" s="340">
        <f t="shared" si="59"/>
        <v>40</v>
      </c>
      <c r="AJ368" s="341">
        <f t="shared" si="60"/>
        <v>56.849999999999994</v>
      </c>
    </row>
    <row r="369" spans="1:36" ht="15.6" x14ac:dyDescent="0.25">
      <c r="A369" s="344" t="str">
        <f>MASTERLIST!A184</f>
        <v>N0180</v>
      </c>
      <c r="B369" s="68" t="str">
        <f>MASTERLIST!B184</f>
        <v>Orca Angling Club</v>
      </c>
      <c r="C369" s="68" t="str">
        <f>MASTERLIST!C184</f>
        <v>Elaine</v>
      </c>
      <c r="D369" s="68" t="str">
        <f>MASTERLIST!D184</f>
        <v>Vorster</v>
      </c>
      <c r="E369" s="345" t="str">
        <f>MASTERLIST!E184</f>
        <v>Ladies Veteran</v>
      </c>
      <c r="F369" s="362" t="str">
        <f>MASTERLIST!L184</f>
        <v>Nam</v>
      </c>
      <c r="G369" s="195" t="s">
        <v>2176</v>
      </c>
      <c r="H369" s="200" t="s">
        <v>2176</v>
      </c>
      <c r="I369" s="193"/>
      <c r="J369" s="202"/>
      <c r="K369" s="152">
        <f t="shared" si="61"/>
        <v>4</v>
      </c>
      <c r="L369" s="153">
        <f t="shared" si="62"/>
        <v>9</v>
      </c>
      <c r="M369" s="153">
        <f t="shared" si="63"/>
        <v>13</v>
      </c>
      <c r="N369" s="154">
        <f t="shared" si="64"/>
        <v>42.3</v>
      </c>
      <c r="O369" s="429">
        <f t="shared" si="65"/>
        <v>13.23</v>
      </c>
      <c r="P369" s="154">
        <f t="shared" si="66"/>
        <v>3.2538461538461538</v>
      </c>
      <c r="Q369" s="153">
        <f t="shared" si="67"/>
        <v>1673</v>
      </c>
      <c r="R369" s="281">
        <f t="shared" si="68"/>
        <v>595.70000000000005</v>
      </c>
      <c r="S369" s="282">
        <v>4</v>
      </c>
      <c r="T369" s="283">
        <v>1</v>
      </c>
      <c r="U369" s="156">
        <v>6.7999999999999989</v>
      </c>
      <c r="V369" s="284">
        <v>642</v>
      </c>
      <c r="W369" s="285">
        <v>0</v>
      </c>
      <c r="X369" s="205">
        <v>6</v>
      </c>
      <c r="Y369" s="157">
        <v>27.3</v>
      </c>
      <c r="Z369" s="286">
        <v>685</v>
      </c>
      <c r="AA369" s="204">
        <v>0</v>
      </c>
      <c r="AB369" s="204">
        <v>2</v>
      </c>
      <c r="AC369" s="155">
        <v>8.1999999999999993</v>
      </c>
      <c r="AD369" s="287">
        <v>346</v>
      </c>
      <c r="AE369" s="340">
        <f>_xlfn.XLOOKUP(A369,'2026-NAT-01'!B:B,'2026-NAT-01'!F:F,0,0)+_xlfn.XLOOKUP(A369,'2026-NAT-01'!B:B,'2026-NAT-01'!G:G,0,0)</f>
        <v>2</v>
      </c>
      <c r="AF369" s="341">
        <f>_xlfn.XLOOKUP(A369,'2026-NAT-01'!B:B,'2026-NAT-01'!H:H,0,0)</f>
        <v>16</v>
      </c>
      <c r="AG369" s="340">
        <f>_xlfn.XLOOKUP(A369,'2026-NAT-02'!B:B,'2026-NAT-02'!F:F,0,0)+_xlfn.XLOOKUP(A369,'2026-NAT-02'!B:B,'2026-NAT-02'!G:G,0,0)</f>
        <v>4</v>
      </c>
      <c r="AH369" s="341">
        <f>_xlfn.XLOOKUP(A369,'2026-NAT-02'!B:B,'2026-NAT-02'!H:H,0,0)</f>
        <v>26.1</v>
      </c>
      <c r="AI369" s="340">
        <f t="shared" si="59"/>
        <v>19</v>
      </c>
      <c r="AJ369" s="341">
        <f t="shared" si="60"/>
        <v>55.33</v>
      </c>
    </row>
    <row r="370" spans="1:36" ht="15.6" hidden="1" x14ac:dyDescent="0.25">
      <c r="A370" s="297" t="str">
        <f>MASTERLIST!A371</f>
        <v>N0367</v>
      </c>
      <c r="B370" s="310" t="str">
        <f>MASTERLIST!B371</f>
        <v>xSeagull Angling Club</v>
      </c>
      <c r="C370" s="310" t="str">
        <f>MASTERLIST!C371</f>
        <v>Michiel</v>
      </c>
      <c r="D370" s="310" t="str">
        <f>MASTERLIST!D371</f>
        <v>Hattingh</v>
      </c>
      <c r="E370" s="311" t="str">
        <f>MASTERLIST!E371</f>
        <v>Men Veteran</v>
      </c>
      <c r="F370" s="361" t="str">
        <f>MASTERLIST!L371</f>
        <v>Nam</v>
      </c>
      <c r="G370" s="195"/>
      <c r="H370" s="200"/>
      <c r="I370" s="193"/>
      <c r="J370" s="202"/>
      <c r="K370" s="152">
        <f t="shared" si="61"/>
        <v>4</v>
      </c>
      <c r="L370" s="153">
        <f t="shared" si="62"/>
        <v>0</v>
      </c>
      <c r="M370" s="153">
        <f t="shared" si="63"/>
        <v>4</v>
      </c>
      <c r="N370" s="279">
        <f t="shared" si="64"/>
        <v>17.399999999999999</v>
      </c>
      <c r="O370" s="280">
        <f t="shared" si="65"/>
        <v>5.839999999999999</v>
      </c>
      <c r="P370" s="154">
        <f t="shared" si="66"/>
        <v>4.3499999999999996</v>
      </c>
      <c r="Q370" s="153">
        <f t="shared" si="67"/>
        <v>803</v>
      </c>
      <c r="R370" s="281">
        <f t="shared" si="68"/>
        <v>298.29999999999995</v>
      </c>
      <c r="S370" s="282">
        <v>1</v>
      </c>
      <c r="T370" s="283">
        <v>0</v>
      </c>
      <c r="U370" s="156">
        <v>3.1</v>
      </c>
      <c r="V370" s="284">
        <v>287</v>
      </c>
      <c r="W370" s="285">
        <v>3</v>
      </c>
      <c r="X370" s="205">
        <v>0</v>
      </c>
      <c r="Y370" s="157">
        <v>14.299999999999999</v>
      </c>
      <c r="Z370" s="286">
        <v>516</v>
      </c>
      <c r="AA370" s="204">
        <v>0</v>
      </c>
      <c r="AB370" s="204">
        <v>0</v>
      </c>
      <c r="AC370" s="155">
        <v>0</v>
      </c>
      <c r="AD370" s="287">
        <v>0</v>
      </c>
      <c r="AE370" s="340">
        <f>_xlfn.XLOOKUP(A370,'2026-NAT-01'!B:B,'2026-NAT-01'!F:F,0,0)+_xlfn.XLOOKUP(A370,'2026-NAT-01'!B:B,'2026-NAT-01'!G:G,0,0)</f>
        <v>0</v>
      </c>
      <c r="AF370" s="341">
        <f>_xlfn.XLOOKUP(A370,'2026-NAT-01'!B:B,'2026-NAT-01'!H:H,0,0)</f>
        <v>0</v>
      </c>
      <c r="AG370" s="340">
        <f>_xlfn.XLOOKUP(A370,'2026-NAT-02'!B:B,'2026-NAT-02'!F:F,0,0)+_xlfn.XLOOKUP(A370,'2026-NAT-02'!B:B,'2026-NAT-02'!G:G,0,0)</f>
        <v>0</v>
      </c>
      <c r="AH370" s="341">
        <f>_xlfn.XLOOKUP(A370,'2026-NAT-02'!B:B,'2026-NAT-02'!H:H,0,0)</f>
        <v>0</v>
      </c>
      <c r="AI370" s="457">
        <f t="shared" si="59"/>
        <v>4</v>
      </c>
      <c r="AJ370" s="458">
        <f t="shared" si="60"/>
        <v>5.839999999999999</v>
      </c>
    </row>
    <row r="371" spans="1:36" ht="15.6" hidden="1" x14ac:dyDescent="0.25">
      <c r="A371" s="297" t="str">
        <f>MASTERLIST!A372</f>
        <v>N0368</v>
      </c>
      <c r="B371" s="310" t="str">
        <f>MASTERLIST!B372</f>
        <v>xPenguin</v>
      </c>
      <c r="C371" s="310" t="str">
        <f>MASTERLIST!C372</f>
        <v>Allester</v>
      </c>
      <c r="D371" s="310" t="str">
        <f>MASTERLIST!D372</f>
        <v>Dronia</v>
      </c>
      <c r="E371" s="311" t="str">
        <f>MASTERLIST!E372</f>
        <v>Men Grand Masters</v>
      </c>
      <c r="F371" s="361" t="str">
        <f>MASTERLIST!L372</f>
        <v>Nam</v>
      </c>
      <c r="G371" s="195"/>
      <c r="H371" s="200"/>
      <c r="I371" s="193"/>
      <c r="J371" s="202"/>
      <c r="K371" s="152">
        <f t="shared" si="61"/>
        <v>0</v>
      </c>
      <c r="L371" s="153">
        <f t="shared" si="62"/>
        <v>0</v>
      </c>
      <c r="M371" s="153">
        <f t="shared" si="63"/>
        <v>0</v>
      </c>
      <c r="N371" s="279">
        <f t="shared" si="64"/>
        <v>0</v>
      </c>
      <c r="O371" s="280">
        <f t="shared" si="65"/>
        <v>0</v>
      </c>
      <c r="P371" s="154" t="e">
        <f t="shared" si="66"/>
        <v>#DIV/0!</v>
      </c>
      <c r="Q371" s="153">
        <f t="shared" si="67"/>
        <v>0</v>
      </c>
      <c r="R371" s="281">
        <f t="shared" si="68"/>
        <v>0</v>
      </c>
      <c r="S371" s="282">
        <v>0</v>
      </c>
      <c r="T371" s="283">
        <v>0</v>
      </c>
      <c r="U371" s="156">
        <v>0</v>
      </c>
      <c r="V371" s="284">
        <v>0</v>
      </c>
      <c r="W371" s="285">
        <v>0</v>
      </c>
      <c r="X371" s="205">
        <v>0</v>
      </c>
      <c r="Y371" s="157">
        <v>0</v>
      </c>
      <c r="Z371" s="286">
        <v>0</v>
      </c>
      <c r="AA371" s="204">
        <v>0</v>
      </c>
      <c r="AB371" s="204">
        <v>0</v>
      </c>
      <c r="AC371" s="155">
        <v>0</v>
      </c>
      <c r="AD371" s="287">
        <v>0</v>
      </c>
      <c r="AE371" s="340">
        <f>_xlfn.XLOOKUP(A371,'2026-NAT-01'!B:B,'2026-NAT-01'!F:F,0,0)+_xlfn.XLOOKUP(A371,'2026-NAT-01'!B:B,'2026-NAT-01'!G:G,0,0)</f>
        <v>0</v>
      </c>
      <c r="AF371" s="341">
        <f>_xlfn.XLOOKUP(A371,'2026-NAT-01'!B:B,'2026-NAT-01'!H:H,0,0)</f>
        <v>0</v>
      </c>
      <c r="AG371" s="340">
        <f>_xlfn.XLOOKUP(A371,'2026-NAT-02'!B:B,'2026-NAT-02'!F:F,0,0)+_xlfn.XLOOKUP(A371,'2026-NAT-02'!B:B,'2026-NAT-02'!G:G,0,0)</f>
        <v>0</v>
      </c>
      <c r="AH371" s="341">
        <f>_xlfn.XLOOKUP(A371,'2026-NAT-02'!B:B,'2026-NAT-02'!H:H,0,0)</f>
        <v>0</v>
      </c>
      <c r="AI371" s="457">
        <f t="shared" si="59"/>
        <v>0</v>
      </c>
      <c r="AJ371" s="458">
        <f t="shared" si="60"/>
        <v>0</v>
      </c>
    </row>
    <row r="372" spans="1:36" ht="15.6" hidden="1" x14ac:dyDescent="0.25">
      <c r="A372" s="297" t="str">
        <f>MASTERLIST!A373</f>
        <v>N0369</v>
      </c>
      <c r="B372" s="310" t="str">
        <f>MASTERLIST!B373</f>
        <v>xWelwitschia</v>
      </c>
      <c r="C372" s="310" t="str">
        <f>MASTERLIST!C373</f>
        <v>Dean</v>
      </c>
      <c r="D372" s="310" t="str">
        <f>MASTERLIST!D373</f>
        <v>Biller</v>
      </c>
      <c r="E372" s="311" t="str">
        <f>MASTERLIST!E373</f>
        <v>Men Senior</v>
      </c>
      <c r="F372" s="361" t="str">
        <f>MASTERLIST!L373</f>
        <v>Nam</v>
      </c>
      <c r="G372" s="195"/>
      <c r="H372" s="200"/>
      <c r="I372" s="193"/>
      <c r="J372" s="202"/>
      <c r="K372" s="152">
        <f t="shared" si="61"/>
        <v>1</v>
      </c>
      <c r="L372" s="153">
        <f t="shared" si="62"/>
        <v>4</v>
      </c>
      <c r="M372" s="153">
        <f t="shared" si="63"/>
        <v>5</v>
      </c>
      <c r="N372" s="279">
        <f t="shared" si="64"/>
        <v>34.400000000000006</v>
      </c>
      <c r="O372" s="280">
        <f t="shared" si="65"/>
        <v>9.36</v>
      </c>
      <c r="P372" s="154">
        <f t="shared" si="66"/>
        <v>6.8800000000000008</v>
      </c>
      <c r="Q372" s="153">
        <f t="shared" si="67"/>
        <v>980</v>
      </c>
      <c r="R372" s="281">
        <f t="shared" si="68"/>
        <v>247.6</v>
      </c>
      <c r="S372" s="282">
        <v>0</v>
      </c>
      <c r="T372" s="283">
        <v>0</v>
      </c>
      <c r="U372" s="156">
        <v>0</v>
      </c>
      <c r="V372" s="284">
        <v>20</v>
      </c>
      <c r="W372" s="285">
        <v>0</v>
      </c>
      <c r="X372" s="205">
        <v>3</v>
      </c>
      <c r="Y372" s="157">
        <v>24.8</v>
      </c>
      <c r="Z372" s="286">
        <v>456</v>
      </c>
      <c r="AA372" s="204">
        <v>1</v>
      </c>
      <c r="AB372" s="204">
        <v>1</v>
      </c>
      <c r="AC372" s="155">
        <v>9.6000000000000014</v>
      </c>
      <c r="AD372" s="287">
        <v>504</v>
      </c>
      <c r="AE372" s="340">
        <f>_xlfn.XLOOKUP(A372,'2026-NAT-01'!B:B,'2026-NAT-01'!F:F,0,0)+_xlfn.XLOOKUP(A372,'2026-NAT-01'!B:B,'2026-NAT-01'!G:G,0,0)</f>
        <v>0</v>
      </c>
      <c r="AF372" s="341">
        <f>_xlfn.XLOOKUP(A372,'2026-NAT-01'!B:B,'2026-NAT-01'!H:H,0,0)</f>
        <v>0</v>
      </c>
      <c r="AG372" s="340">
        <f>_xlfn.XLOOKUP(A372,'2026-NAT-02'!B:B,'2026-NAT-02'!F:F,0,0)+_xlfn.XLOOKUP(A372,'2026-NAT-02'!B:B,'2026-NAT-02'!G:G,0,0)</f>
        <v>0</v>
      </c>
      <c r="AH372" s="341">
        <f>_xlfn.XLOOKUP(A372,'2026-NAT-02'!B:B,'2026-NAT-02'!H:H,0,0)</f>
        <v>0</v>
      </c>
      <c r="AI372" s="457">
        <f t="shared" si="59"/>
        <v>5</v>
      </c>
      <c r="AJ372" s="458">
        <f t="shared" si="60"/>
        <v>9.36</v>
      </c>
    </row>
    <row r="373" spans="1:36" ht="15.6" hidden="1" x14ac:dyDescent="0.25">
      <c r="A373" s="297" t="str">
        <f>MASTERLIST!A374</f>
        <v>N0370</v>
      </c>
      <c r="B373" s="310" t="str">
        <f>MASTERLIST!B374</f>
        <v>Orca Angling Club</v>
      </c>
      <c r="C373" s="310" t="str">
        <f>MASTERLIST!C374</f>
        <v>Jaqi</v>
      </c>
      <c r="D373" s="310" t="str">
        <f>MASTERLIST!D374</f>
        <v>Oberholzer</v>
      </c>
      <c r="E373" s="311" t="str">
        <f>MASTERLIST!E374</f>
        <v>Ladies Grand Masters</v>
      </c>
      <c r="F373" s="361" t="str">
        <f>MASTERLIST!L374</f>
        <v>Nam</v>
      </c>
      <c r="G373" s="195"/>
      <c r="H373" s="200"/>
      <c r="I373" s="193"/>
      <c r="J373" s="202"/>
      <c r="K373" s="152">
        <f t="shared" si="61"/>
        <v>0</v>
      </c>
      <c r="L373" s="153">
        <f t="shared" si="62"/>
        <v>0</v>
      </c>
      <c r="M373" s="153">
        <f t="shared" si="63"/>
        <v>0</v>
      </c>
      <c r="N373" s="279">
        <f t="shared" si="64"/>
        <v>0</v>
      </c>
      <c r="O373" s="280">
        <f t="shared" si="65"/>
        <v>0</v>
      </c>
      <c r="P373" s="154" t="e">
        <f t="shared" si="66"/>
        <v>#DIV/0!</v>
      </c>
      <c r="Q373" s="153">
        <f t="shared" si="67"/>
        <v>240</v>
      </c>
      <c r="R373" s="281">
        <f t="shared" si="68"/>
        <v>80</v>
      </c>
      <c r="S373" s="282">
        <v>0</v>
      </c>
      <c r="T373" s="283">
        <v>0</v>
      </c>
      <c r="U373" s="156">
        <v>0</v>
      </c>
      <c r="V373" s="284">
        <v>80</v>
      </c>
      <c r="W373" s="285">
        <v>0</v>
      </c>
      <c r="X373" s="205">
        <v>0</v>
      </c>
      <c r="Y373" s="157">
        <v>0</v>
      </c>
      <c r="Z373" s="286">
        <v>80</v>
      </c>
      <c r="AA373" s="204">
        <v>0</v>
      </c>
      <c r="AB373" s="204">
        <v>0</v>
      </c>
      <c r="AC373" s="155">
        <v>0</v>
      </c>
      <c r="AD373" s="287">
        <v>80</v>
      </c>
      <c r="AE373" s="340">
        <f>_xlfn.XLOOKUP(A373,'2026-NAT-01'!B:B,'2026-NAT-01'!F:F,0,0)+_xlfn.XLOOKUP(A373,'2026-NAT-01'!B:B,'2026-NAT-01'!G:G,0,0)</f>
        <v>0</v>
      </c>
      <c r="AF373" s="341">
        <f>_xlfn.XLOOKUP(A373,'2026-NAT-01'!B:B,'2026-NAT-01'!H:H,0,0)</f>
        <v>0</v>
      </c>
      <c r="AG373" s="340">
        <f>_xlfn.XLOOKUP(A373,'2026-NAT-02'!B:B,'2026-NAT-02'!F:F,0,0)+_xlfn.XLOOKUP(A373,'2026-NAT-02'!B:B,'2026-NAT-02'!G:G,0,0)</f>
        <v>0</v>
      </c>
      <c r="AH373" s="341">
        <f>_xlfn.XLOOKUP(A373,'2026-NAT-02'!B:B,'2026-NAT-02'!H:H,0,0)</f>
        <v>0</v>
      </c>
      <c r="AI373" s="457">
        <f t="shared" si="59"/>
        <v>0</v>
      </c>
      <c r="AJ373" s="458">
        <f t="shared" si="60"/>
        <v>0</v>
      </c>
    </row>
    <row r="374" spans="1:36" ht="15.6" x14ac:dyDescent="0.25">
      <c r="A374" s="344" t="str">
        <f>MASTERLIST!A847</f>
        <v>N0843</v>
      </c>
      <c r="B374" s="68" t="str">
        <f>MASTERLIST!B847</f>
        <v>Okahandja</v>
      </c>
      <c r="C374" s="68" t="str">
        <f>MASTERLIST!C847</f>
        <v>Eugene</v>
      </c>
      <c r="D374" s="68" t="str">
        <f>MASTERLIST!D847</f>
        <v>Rautenbach</v>
      </c>
      <c r="E374" s="345" t="str">
        <f>MASTERLIST!E847</f>
        <v>Men Veteran</v>
      </c>
      <c r="F374" s="362" t="str">
        <f>MASTERLIST!L847</f>
        <v>SA</v>
      </c>
      <c r="G374" s="195" t="s">
        <v>2176</v>
      </c>
      <c r="H374" s="200" t="s">
        <v>2176</v>
      </c>
      <c r="I374" s="193"/>
      <c r="J374" s="202"/>
      <c r="K374" s="152">
        <f t="shared" si="61"/>
        <v>2</v>
      </c>
      <c r="L374" s="153">
        <f t="shared" si="62"/>
        <v>6</v>
      </c>
      <c r="M374" s="153">
        <f t="shared" si="63"/>
        <v>8</v>
      </c>
      <c r="N374" s="154">
        <f t="shared" si="64"/>
        <v>82.5</v>
      </c>
      <c r="O374" s="429">
        <f t="shared" si="65"/>
        <v>28.499999999999996</v>
      </c>
      <c r="P374" s="154">
        <f t="shared" si="66"/>
        <v>10.3125</v>
      </c>
      <c r="Q374" s="153">
        <f t="shared" si="67"/>
        <v>1524</v>
      </c>
      <c r="R374" s="281">
        <f t="shared" si="68"/>
        <v>533</v>
      </c>
      <c r="S374" s="282">
        <v>0</v>
      </c>
      <c r="T374" s="283">
        <v>3</v>
      </c>
      <c r="U374" s="156">
        <v>30.299999999999997</v>
      </c>
      <c r="V374" s="284">
        <v>536</v>
      </c>
      <c r="W374" s="285">
        <v>2</v>
      </c>
      <c r="X374" s="205">
        <v>2</v>
      </c>
      <c r="Y374" s="157">
        <v>29.099999999999998</v>
      </c>
      <c r="Z374" s="286">
        <v>674</v>
      </c>
      <c r="AA374" s="204">
        <v>0</v>
      </c>
      <c r="AB374" s="204">
        <v>1</v>
      </c>
      <c r="AC374" s="155">
        <v>23.1</v>
      </c>
      <c r="AD374" s="287">
        <v>314</v>
      </c>
      <c r="AE374" s="340">
        <f>_xlfn.XLOOKUP(A374,'2026-NAT-01'!B:B,'2026-NAT-01'!F:F,0,0)+_xlfn.XLOOKUP(A374,'2026-NAT-01'!B:B,'2026-NAT-01'!G:G,0,0)</f>
        <v>3</v>
      </c>
      <c r="AF374" s="341">
        <f>_xlfn.XLOOKUP(A374,'2026-NAT-01'!B:B,'2026-NAT-01'!H:H,0,0)</f>
        <v>11.8</v>
      </c>
      <c r="AG374" s="340">
        <f>_xlfn.XLOOKUP(A374,'2026-NAT-02'!B:B,'2026-NAT-02'!F:F,0,0)+_xlfn.XLOOKUP(A374,'2026-NAT-02'!B:B,'2026-NAT-02'!G:G,0,0)</f>
        <v>1</v>
      </c>
      <c r="AH374" s="341">
        <f>_xlfn.XLOOKUP(A374,'2026-NAT-02'!B:B,'2026-NAT-02'!H:H,0,0)</f>
        <v>14.4</v>
      </c>
      <c r="AI374" s="340">
        <f t="shared" si="59"/>
        <v>12</v>
      </c>
      <c r="AJ374" s="341">
        <f t="shared" si="60"/>
        <v>54.699999999999996</v>
      </c>
    </row>
    <row r="375" spans="1:36" ht="15.6" hidden="1" x14ac:dyDescent="0.25">
      <c r="A375" s="297" t="str">
        <f>MASTERLIST!A376</f>
        <v>N0372</v>
      </c>
      <c r="B375" s="310" t="str">
        <f>MASTERLIST!B376</f>
        <v>Steenbras</v>
      </c>
      <c r="C375" s="310" t="str">
        <f>MASTERLIST!C376</f>
        <v>Nico Snr</v>
      </c>
      <c r="D375" s="310" t="str">
        <f>MASTERLIST!D376</f>
        <v>Tromp</v>
      </c>
      <c r="E375" s="311" t="str">
        <f>MASTERLIST!E376</f>
        <v>Men Veteran</v>
      </c>
      <c r="F375" s="361" t="str">
        <f>MASTERLIST!L376</f>
        <v>Nam</v>
      </c>
      <c r="G375" s="195"/>
      <c r="H375" s="200"/>
      <c r="I375" s="193"/>
      <c r="J375" s="202"/>
      <c r="K375" s="152">
        <f t="shared" si="61"/>
        <v>0</v>
      </c>
      <c r="L375" s="153">
        <f t="shared" si="62"/>
        <v>0</v>
      </c>
      <c r="M375" s="153">
        <f t="shared" si="63"/>
        <v>0</v>
      </c>
      <c r="N375" s="279">
        <f t="shared" si="64"/>
        <v>0</v>
      </c>
      <c r="O375" s="280">
        <f t="shared" si="65"/>
        <v>0</v>
      </c>
      <c r="P375" s="154" t="e">
        <f t="shared" si="66"/>
        <v>#DIV/0!</v>
      </c>
      <c r="Q375" s="153">
        <f t="shared" si="67"/>
        <v>0</v>
      </c>
      <c r="R375" s="281">
        <f t="shared" si="68"/>
        <v>0</v>
      </c>
      <c r="S375" s="282">
        <v>0</v>
      </c>
      <c r="T375" s="283">
        <v>0</v>
      </c>
      <c r="U375" s="156">
        <v>0</v>
      </c>
      <c r="V375" s="284">
        <v>0</v>
      </c>
      <c r="W375" s="285">
        <v>0</v>
      </c>
      <c r="X375" s="205">
        <v>0</v>
      </c>
      <c r="Y375" s="157">
        <v>0</v>
      </c>
      <c r="Z375" s="286">
        <v>0</v>
      </c>
      <c r="AA375" s="204">
        <v>0</v>
      </c>
      <c r="AB375" s="204">
        <v>0</v>
      </c>
      <c r="AC375" s="155">
        <v>0</v>
      </c>
      <c r="AD375" s="287">
        <v>0</v>
      </c>
      <c r="AE375" s="340">
        <f>_xlfn.XLOOKUP(A375,'2026-NAT-01'!B:B,'2026-NAT-01'!F:F,0,0)+_xlfn.XLOOKUP(A375,'2026-NAT-01'!B:B,'2026-NAT-01'!G:G,0,0)</f>
        <v>0</v>
      </c>
      <c r="AF375" s="341">
        <f>_xlfn.XLOOKUP(A375,'2026-NAT-01'!B:B,'2026-NAT-01'!H:H,0,0)</f>
        <v>0</v>
      </c>
      <c r="AG375" s="340">
        <f>_xlfn.XLOOKUP(A375,'2026-NAT-02'!B:B,'2026-NAT-02'!F:F,0,0)+_xlfn.XLOOKUP(A375,'2026-NAT-02'!B:B,'2026-NAT-02'!G:G,0,0)</f>
        <v>0</v>
      </c>
      <c r="AH375" s="341">
        <f>_xlfn.XLOOKUP(A375,'2026-NAT-02'!B:B,'2026-NAT-02'!H:H,0,0)</f>
        <v>0</v>
      </c>
      <c r="AI375" s="457">
        <f t="shared" si="59"/>
        <v>0</v>
      </c>
      <c r="AJ375" s="458">
        <f t="shared" si="60"/>
        <v>0</v>
      </c>
    </row>
    <row r="376" spans="1:36" ht="15.6" hidden="1" x14ac:dyDescent="0.25">
      <c r="A376" s="297" t="str">
        <f>MASTERLIST!A377</f>
        <v>N0373</v>
      </c>
      <c r="B376" s="310" t="str">
        <f>MASTERLIST!B377</f>
        <v>Seagull Angling Club</v>
      </c>
      <c r="C376" s="310" t="str">
        <f>MASTERLIST!C377</f>
        <v>Raul</v>
      </c>
      <c r="D376" s="310" t="str">
        <f>MASTERLIST!D377</f>
        <v>Batista</v>
      </c>
      <c r="E376" s="311" t="str">
        <f>MASTERLIST!E377</f>
        <v>Men Master</v>
      </c>
      <c r="F376" s="361" t="str">
        <f>MASTERLIST!L377</f>
        <v>Nam</v>
      </c>
      <c r="G376" s="195"/>
      <c r="H376" s="200"/>
      <c r="I376" s="193"/>
      <c r="J376" s="202"/>
      <c r="K376" s="152">
        <f t="shared" si="61"/>
        <v>4</v>
      </c>
      <c r="L376" s="153">
        <f t="shared" si="62"/>
        <v>2</v>
      </c>
      <c r="M376" s="153">
        <f t="shared" si="63"/>
        <v>6</v>
      </c>
      <c r="N376" s="279">
        <f t="shared" si="64"/>
        <v>12.7</v>
      </c>
      <c r="O376" s="280">
        <f t="shared" si="65"/>
        <v>6.35</v>
      </c>
      <c r="P376" s="154">
        <f t="shared" si="66"/>
        <v>2.1166666666666667</v>
      </c>
      <c r="Q376" s="153">
        <f t="shared" si="67"/>
        <v>833</v>
      </c>
      <c r="R376" s="281">
        <f t="shared" si="68"/>
        <v>400.5</v>
      </c>
      <c r="S376" s="282">
        <v>4</v>
      </c>
      <c r="T376" s="283">
        <v>2</v>
      </c>
      <c r="U376" s="156">
        <v>12.7</v>
      </c>
      <c r="V376" s="284">
        <v>753</v>
      </c>
      <c r="W376" s="285">
        <v>0</v>
      </c>
      <c r="X376" s="205">
        <v>0</v>
      </c>
      <c r="Y376" s="157">
        <v>0</v>
      </c>
      <c r="Z376" s="286">
        <v>80</v>
      </c>
      <c r="AA376" s="204">
        <v>0</v>
      </c>
      <c r="AB376" s="204">
        <v>0</v>
      </c>
      <c r="AC376" s="155">
        <v>0</v>
      </c>
      <c r="AD376" s="287">
        <v>0</v>
      </c>
      <c r="AE376" s="340">
        <f>_xlfn.XLOOKUP(A376,'2026-NAT-01'!B:B,'2026-NAT-01'!F:F,0,0)+_xlfn.XLOOKUP(A376,'2026-NAT-01'!B:B,'2026-NAT-01'!G:G,0,0)</f>
        <v>0</v>
      </c>
      <c r="AF376" s="341">
        <f>_xlfn.XLOOKUP(A376,'2026-NAT-01'!B:B,'2026-NAT-01'!H:H,0,0)</f>
        <v>0</v>
      </c>
      <c r="AG376" s="340">
        <f>_xlfn.XLOOKUP(A376,'2026-NAT-02'!B:B,'2026-NAT-02'!F:F,0,0)+_xlfn.XLOOKUP(A376,'2026-NAT-02'!B:B,'2026-NAT-02'!G:G,0,0)</f>
        <v>0</v>
      </c>
      <c r="AH376" s="341">
        <f>_xlfn.XLOOKUP(A376,'2026-NAT-02'!B:B,'2026-NAT-02'!H:H,0,0)</f>
        <v>0</v>
      </c>
      <c r="AI376" s="457">
        <f t="shared" si="59"/>
        <v>6</v>
      </c>
      <c r="AJ376" s="458">
        <f t="shared" si="60"/>
        <v>6.35</v>
      </c>
    </row>
    <row r="377" spans="1:36" ht="15.6" hidden="1" x14ac:dyDescent="0.25">
      <c r="A377" s="297" t="str">
        <f>MASTERLIST!A378</f>
        <v>N0374</v>
      </c>
      <c r="B377" s="310" t="str">
        <f>MASTERLIST!B378</f>
        <v>xSeagull Angling Club</v>
      </c>
      <c r="C377" s="310" t="str">
        <f>MASTERLIST!C378</f>
        <v>Patricia</v>
      </c>
      <c r="D377" s="310" t="str">
        <f>MASTERLIST!D378</f>
        <v>Horn</v>
      </c>
      <c r="E377" s="311" t="str">
        <f>MASTERLIST!E378</f>
        <v>Ladies Master</v>
      </c>
      <c r="F377" s="361" t="str">
        <f>MASTERLIST!L378</f>
        <v>Nam</v>
      </c>
      <c r="G377" s="195"/>
      <c r="H377" s="200"/>
      <c r="I377" s="193"/>
      <c r="J377" s="202"/>
      <c r="K377" s="152">
        <f t="shared" si="61"/>
        <v>0</v>
      </c>
      <c r="L377" s="153">
        <f t="shared" si="62"/>
        <v>0</v>
      </c>
      <c r="M377" s="153">
        <f t="shared" si="63"/>
        <v>0</v>
      </c>
      <c r="N377" s="279">
        <f t="shared" si="64"/>
        <v>0</v>
      </c>
      <c r="O377" s="280">
        <f t="shared" si="65"/>
        <v>0</v>
      </c>
      <c r="P377" s="154" t="e">
        <f t="shared" si="66"/>
        <v>#DIV/0!</v>
      </c>
      <c r="Q377" s="153">
        <f t="shared" si="67"/>
        <v>60</v>
      </c>
      <c r="R377" s="281">
        <f t="shared" si="68"/>
        <v>12</v>
      </c>
      <c r="S377" s="282">
        <v>0</v>
      </c>
      <c r="T377" s="283">
        <v>0</v>
      </c>
      <c r="U377" s="156">
        <v>0</v>
      </c>
      <c r="V377" s="284">
        <v>0</v>
      </c>
      <c r="W377" s="285">
        <v>0</v>
      </c>
      <c r="X377" s="205">
        <v>0</v>
      </c>
      <c r="Y377" s="157">
        <v>0</v>
      </c>
      <c r="Z377" s="286">
        <v>0</v>
      </c>
      <c r="AA377" s="204">
        <v>0</v>
      </c>
      <c r="AB377" s="204">
        <v>0</v>
      </c>
      <c r="AC377" s="155">
        <v>0</v>
      </c>
      <c r="AD377" s="287">
        <v>60</v>
      </c>
      <c r="AE377" s="340">
        <f>_xlfn.XLOOKUP(A377,'2026-NAT-01'!B:B,'2026-NAT-01'!F:F,0,0)+_xlfn.XLOOKUP(A377,'2026-NAT-01'!B:B,'2026-NAT-01'!G:G,0,0)</f>
        <v>0</v>
      </c>
      <c r="AF377" s="341">
        <f>_xlfn.XLOOKUP(A377,'2026-NAT-01'!B:B,'2026-NAT-01'!H:H,0,0)</f>
        <v>0</v>
      </c>
      <c r="AG377" s="340">
        <f>_xlfn.XLOOKUP(A377,'2026-NAT-02'!B:B,'2026-NAT-02'!F:F,0,0)+_xlfn.XLOOKUP(A377,'2026-NAT-02'!B:B,'2026-NAT-02'!G:G,0,0)</f>
        <v>0</v>
      </c>
      <c r="AH377" s="341">
        <f>_xlfn.XLOOKUP(A377,'2026-NAT-02'!B:B,'2026-NAT-02'!H:H,0,0)</f>
        <v>0</v>
      </c>
      <c r="AI377" s="457">
        <f t="shared" si="59"/>
        <v>0</v>
      </c>
      <c r="AJ377" s="458">
        <f t="shared" si="60"/>
        <v>0</v>
      </c>
    </row>
    <row r="378" spans="1:36" ht="15.6" x14ac:dyDescent="0.25">
      <c r="A378" s="344" t="str">
        <f>MASTERLIST!A874</f>
        <v>N0870</v>
      </c>
      <c r="B378" s="68" t="str">
        <f>MASTERLIST!B874</f>
        <v>Walvis Bay</v>
      </c>
      <c r="C378" s="68" t="str">
        <f>MASTERLIST!C874</f>
        <v>Janco</v>
      </c>
      <c r="D378" s="68" t="str">
        <f>MASTERLIST!D874</f>
        <v>Koegelenberg</v>
      </c>
      <c r="E378" s="345" t="s">
        <v>2178</v>
      </c>
      <c r="F378" s="362" t="str">
        <f>MASTERLIST!L874</f>
        <v>Nam</v>
      </c>
      <c r="G378" s="195" t="s">
        <v>2176</v>
      </c>
      <c r="H378" s="200" t="s">
        <v>2176</v>
      </c>
      <c r="I378" s="193"/>
      <c r="J378" s="202"/>
      <c r="K378" s="152">
        <f t="shared" si="61"/>
        <v>0</v>
      </c>
      <c r="L378" s="153">
        <f t="shared" si="62"/>
        <v>0</v>
      </c>
      <c r="M378" s="153">
        <f t="shared" si="63"/>
        <v>0</v>
      </c>
      <c r="N378" s="154">
        <f t="shared" si="64"/>
        <v>0</v>
      </c>
      <c r="O378" s="429">
        <f t="shared" si="65"/>
        <v>0</v>
      </c>
      <c r="P378" s="154" t="e">
        <f t="shared" si="66"/>
        <v>#DIV/0!</v>
      </c>
      <c r="Q378" s="153">
        <f t="shared" si="67"/>
        <v>0</v>
      </c>
      <c r="R378" s="281">
        <f t="shared" si="68"/>
        <v>0</v>
      </c>
      <c r="S378" s="282">
        <v>0</v>
      </c>
      <c r="T378" s="283">
        <v>0</v>
      </c>
      <c r="U378" s="156">
        <v>0</v>
      </c>
      <c r="V378" s="284">
        <v>0</v>
      </c>
      <c r="W378" s="285">
        <v>0</v>
      </c>
      <c r="X378" s="205">
        <v>0</v>
      </c>
      <c r="Y378" s="157">
        <v>0</v>
      </c>
      <c r="Z378" s="286">
        <v>0</v>
      </c>
      <c r="AA378" s="204">
        <v>0</v>
      </c>
      <c r="AB378" s="204">
        <v>0</v>
      </c>
      <c r="AC378" s="155">
        <v>0</v>
      </c>
      <c r="AD378" s="287">
        <v>0</v>
      </c>
      <c r="AE378" s="340">
        <f>_xlfn.XLOOKUP(A378,'2026-NAT-01'!B:B,'2026-NAT-01'!F:F,0,0)+_xlfn.XLOOKUP(A378,'2026-NAT-01'!B:B,'2026-NAT-01'!G:G,0,0)</f>
        <v>4</v>
      </c>
      <c r="AF378" s="341">
        <f>_xlfn.XLOOKUP(A378,'2026-NAT-01'!B:B,'2026-NAT-01'!H:H,0,0)</f>
        <v>16.2</v>
      </c>
      <c r="AG378" s="340">
        <f>_xlfn.XLOOKUP(A378,'2026-NAT-02'!B:B,'2026-NAT-02'!F:F,0,0)+_xlfn.XLOOKUP(A378,'2026-NAT-02'!B:B,'2026-NAT-02'!G:G,0,0)</f>
        <v>4</v>
      </c>
      <c r="AH378" s="341">
        <f>_xlfn.XLOOKUP(A378,'2026-NAT-02'!B:B,'2026-NAT-02'!H:H,0,0)</f>
        <v>34.799999999999997</v>
      </c>
      <c r="AI378" s="340">
        <f t="shared" si="59"/>
        <v>8</v>
      </c>
      <c r="AJ378" s="341">
        <f t="shared" si="60"/>
        <v>51</v>
      </c>
    </row>
    <row r="379" spans="1:36" ht="15.6" hidden="1" x14ac:dyDescent="0.25">
      <c r="A379" s="297" t="str">
        <f>MASTERLIST!A380</f>
        <v>N0376</v>
      </c>
      <c r="B379" s="310" t="str">
        <f>MASTERLIST!B380</f>
        <v>xOkahandja</v>
      </c>
      <c r="C379" s="310" t="str">
        <f>MASTERLIST!C380</f>
        <v>Siegfried</v>
      </c>
      <c r="D379" s="310" t="str">
        <f>MASTERLIST!D380</f>
        <v>Schulte</v>
      </c>
      <c r="E379" s="311" t="str">
        <f>MASTERLIST!E380</f>
        <v>Men Master</v>
      </c>
      <c r="F379" s="361">
        <f>MASTERLIST!L380</f>
        <v>0</v>
      </c>
      <c r="G379" s="195"/>
      <c r="H379" s="200"/>
      <c r="I379" s="193"/>
      <c r="J379" s="202"/>
      <c r="K379" s="152">
        <f t="shared" si="61"/>
        <v>0</v>
      </c>
      <c r="L379" s="153">
        <f t="shared" si="62"/>
        <v>0</v>
      </c>
      <c r="M379" s="153">
        <f t="shared" si="63"/>
        <v>0</v>
      </c>
      <c r="N379" s="279">
        <f t="shared" si="64"/>
        <v>0</v>
      </c>
      <c r="O379" s="280">
        <f t="shared" si="65"/>
        <v>0</v>
      </c>
      <c r="P379" s="154" t="e">
        <f t="shared" si="66"/>
        <v>#DIV/0!</v>
      </c>
      <c r="Q379" s="153">
        <f t="shared" si="67"/>
        <v>0</v>
      </c>
      <c r="R379" s="281">
        <f t="shared" si="68"/>
        <v>0</v>
      </c>
      <c r="S379" s="282">
        <v>0</v>
      </c>
      <c r="T379" s="283">
        <v>0</v>
      </c>
      <c r="U379" s="156">
        <v>0</v>
      </c>
      <c r="V379" s="284">
        <v>0</v>
      </c>
      <c r="W379" s="285">
        <v>0</v>
      </c>
      <c r="X379" s="205">
        <v>0</v>
      </c>
      <c r="Y379" s="157">
        <v>0</v>
      </c>
      <c r="Z379" s="286">
        <v>0</v>
      </c>
      <c r="AA379" s="204">
        <v>0</v>
      </c>
      <c r="AB379" s="204">
        <v>0</v>
      </c>
      <c r="AC379" s="155">
        <v>0</v>
      </c>
      <c r="AD379" s="287">
        <v>0</v>
      </c>
      <c r="AE379" s="340">
        <f>_xlfn.XLOOKUP(A379,'2026-NAT-01'!B:B,'2026-NAT-01'!F:F,0,0)+_xlfn.XLOOKUP(A379,'2026-NAT-01'!B:B,'2026-NAT-01'!G:G,0,0)</f>
        <v>0</v>
      </c>
      <c r="AF379" s="341">
        <f>_xlfn.XLOOKUP(A379,'2026-NAT-01'!B:B,'2026-NAT-01'!H:H,0,0)</f>
        <v>0</v>
      </c>
      <c r="AG379" s="340">
        <f>_xlfn.XLOOKUP(A379,'2026-NAT-02'!B:B,'2026-NAT-02'!F:F,0,0)+_xlfn.XLOOKUP(A379,'2026-NAT-02'!B:B,'2026-NAT-02'!G:G,0,0)</f>
        <v>0</v>
      </c>
      <c r="AH379" s="341">
        <f>_xlfn.XLOOKUP(A379,'2026-NAT-02'!B:B,'2026-NAT-02'!H:H,0,0)</f>
        <v>0</v>
      </c>
      <c r="AI379" s="457">
        <f t="shared" si="59"/>
        <v>0</v>
      </c>
      <c r="AJ379" s="458">
        <f t="shared" si="60"/>
        <v>0</v>
      </c>
    </row>
    <row r="380" spans="1:36" ht="15.6" hidden="1" x14ac:dyDescent="0.25">
      <c r="A380" s="297" t="str">
        <f>MASTERLIST!A381</f>
        <v>N0377</v>
      </c>
      <c r="B380" s="310" t="str">
        <f>MASTERLIST!B381</f>
        <v>xPenguin</v>
      </c>
      <c r="C380" s="310" t="str">
        <f>MASTERLIST!C381</f>
        <v>Mark</v>
      </c>
      <c r="D380" s="310" t="str">
        <f>MASTERLIST!D381</f>
        <v>Dierking</v>
      </c>
      <c r="E380" s="311" t="str">
        <f>MASTERLIST!E381</f>
        <v>Men Grand Masters</v>
      </c>
      <c r="F380" s="361">
        <f>MASTERLIST!L381</f>
        <v>0</v>
      </c>
      <c r="G380" s="195"/>
      <c r="H380" s="200"/>
      <c r="I380" s="193"/>
      <c r="J380" s="202"/>
      <c r="K380" s="152">
        <f t="shared" si="61"/>
        <v>0</v>
      </c>
      <c r="L380" s="153">
        <f t="shared" si="62"/>
        <v>0</v>
      </c>
      <c r="M380" s="153">
        <f t="shared" si="63"/>
        <v>0</v>
      </c>
      <c r="N380" s="279">
        <f t="shared" si="64"/>
        <v>0</v>
      </c>
      <c r="O380" s="280">
        <f t="shared" si="65"/>
        <v>0</v>
      </c>
      <c r="P380" s="154" t="e">
        <f t="shared" si="66"/>
        <v>#DIV/0!</v>
      </c>
      <c r="Q380" s="153">
        <f t="shared" si="67"/>
        <v>0</v>
      </c>
      <c r="R380" s="281">
        <f t="shared" si="68"/>
        <v>0</v>
      </c>
      <c r="S380" s="282">
        <v>0</v>
      </c>
      <c r="T380" s="283">
        <v>0</v>
      </c>
      <c r="U380" s="156">
        <v>0</v>
      </c>
      <c r="V380" s="284">
        <v>0</v>
      </c>
      <c r="W380" s="285">
        <v>0</v>
      </c>
      <c r="X380" s="205">
        <v>0</v>
      </c>
      <c r="Y380" s="157">
        <v>0</v>
      </c>
      <c r="Z380" s="286">
        <v>0</v>
      </c>
      <c r="AA380" s="204">
        <v>0</v>
      </c>
      <c r="AB380" s="204">
        <v>0</v>
      </c>
      <c r="AC380" s="155">
        <v>0</v>
      </c>
      <c r="AD380" s="287">
        <v>0</v>
      </c>
      <c r="AE380" s="340">
        <f>_xlfn.XLOOKUP(A380,'2026-NAT-01'!B:B,'2026-NAT-01'!F:F,0,0)+_xlfn.XLOOKUP(A380,'2026-NAT-01'!B:B,'2026-NAT-01'!G:G,0,0)</f>
        <v>0</v>
      </c>
      <c r="AF380" s="341">
        <f>_xlfn.XLOOKUP(A380,'2026-NAT-01'!B:B,'2026-NAT-01'!H:H,0,0)</f>
        <v>0</v>
      </c>
      <c r="AG380" s="340">
        <f>_xlfn.XLOOKUP(A380,'2026-NAT-02'!B:B,'2026-NAT-02'!F:F,0,0)+_xlfn.XLOOKUP(A380,'2026-NAT-02'!B:B,'2026-NAT-02'!G:G,0,0)</f>
        <v>0</v>
      </c>
      <c r="AH380" s="341">
        <f>_xlfn.XLOOKUP(A380,'2026-NAT-02'!B:B,'2026-NAT-02'!H:H,0,0)</f>
        <v>0</v>
      </c>
      <c r="AI380" s="457">
        <f t="shared" si="59"/>
        <v>0</v>
      </c>
      <c r="AJ380" s="458">
        <f t="shared" si="60"/>
        <v>0</v>
      </c>
    </row>
    <row r="381" spans="1:36" ht="15.6" hidden="1" x14ac:dyDescent="0.25">
      <c r="A381" s="297" t="str">
        <f>MASTERLIST!A382</f>
        <v>N0378</v>
      </c>
      <c r="B381" s="310" t="str">
        <f>MASTERLIST!B382</f>
        <v>xWelwitschia</v>
      </c>
      <c r="C381" s="310" t="str">
        <f>MASTERLIST!C382</f>
        <v>John James</v>
      </c>
      <c r="D381" s="310" t="str">
        <f>MASTERLIST!D382</f>
        <v>Louw</v>
      </c>
      <c r="E381" s="311" t="str">
        <f>MASTERLIST!E382</f>
        <v>Men Senior</v>
      </c>
      <c r="F381" s="361" t="str">
        <f>MASTERLIST!L382</f>
        <v>Nam</v>
      </c>
      <c r="G381" s="195"/>
      <c r="H381" s="200"/>
      <c r="I381" s="193"/>
      <c r="J381" s="202"/>
      <c r="K381" s="152">
        <f t="shared" si="61"/>
        <v>1</v>
      </c>
      <c r="L381" s="153">
        <f t="shared" si="62"/>
        <v>1</v>
      </c>
      <c r="M381" s="153">
        <f t="shared" si="63"/>
        <v>2</v>
      </c>
      <c r="N381" s="279">
        <f t="shared" si="64"/>
        <v>5.8999999999999995</v>
      </c>
      <c r="O381" s="280">
        <f t="shared" si="65"/>
        <v>2.9499999999999997</v>
      </c>
      <c r="P381" s="154">
        <f t="shared" si="66"/>
        <v>2.9499999999999997</v>
      </c>
      <c r="Q381" s="153">
        <f t="shared" si="67"/>
        <v>336</v>
      </c>
      <c r="R381" s="281">
        <f t="shared" si="68"/>
        <v>156</v>
      </c>
      <c r="S381" s="282">
        <v>1</v>
      </c>
      <c r="T381" s="283">
        <v>1</v>
      </c>
      <c r="U381" s="156">
        <v>5.8999999999999995</v>
      </c>
      <c r="V381" s="284">
        <v>276</v>
      </c>
      <c r="W381" s="285">
        <v>0</v>
      </c>
      <c r="X381" s="205">
        <v>0</v>
      </c>
      <c r="Y381" s="157">
        <v>0</v>
      </c>
      <c r="Z381" s="286">
        <v>60</v>
      </c>
      <c r="AA381" s="204">
        <v>0</v>
      </c>
      <c r="AB381" s="204">
        <v>0</v>
      </c>
      <c r="AC381" s="155">
        <v>0</v>
      </c>
      <c r="AD381" s="287">
        <v>0</v>
      </c>
      <c r="AE381" s="340">
        <f>_xlfn.XLOOKUP(A381,'2026-NAT-01'!B:B,'2026-NAT-01'!F:F,0,0)+_xlfn.XLOOKUP(A381,'2026-NAT-01'!B:B,'2026-NAT-01'!G:G,0,0)</f>
        <v>0</v>
      </c>
      <c r="AF381" s="341">
        <f>_xlfn.XLOOKUP(A381,'2026-NAT-01'!B:B,'2026-NAT-01'!H:H,0,0)</f>
        <v>0</v>
      </c>
      <c r="AG381" s="340">
        <f>_xlfn.XLOOKUP(A381,'2026-NAT-02'!B:B,'2026-NAT-02'!F:F,0,0)+_xlfn.XLOOKUP(A381,'2026-NAT-02'!B:B,'2026-NAT-02'!G:G,0,0)</f>
        <v>0</v>
      </c>
      <c r="AH381" s="341">
        <f>_xlfn.XLOOKUP(A381,'2026-NAT-02'!B:B,'2026-NAT-02'!H:H,0,0)</f>
        <v>0</v>
      </c>
      <c r="AI381" s="457">
        <f t="shared" si="59"/>
        <v>2</v>
      </c>
      <c r="AJ381" s="458">
        <f t="shared" si="60"/>
        <v>2.9499999999999997</v>
      </c>
    </row>
    <row r="382" spans="1:36" ht="15.6" hidden="1" x14ac:dyDescent="0.25">
      <c r="A382" s="297" t="str">
        <f>MASTERLIST!A383</f>
        <v>N0379</v>
      </c>
      <c r="B382" s="310" t="str">
        <f>MASTERLIST!B383</f>
        <v>xMako</v>
      </c>
      <c r="C382" s="310" t="str">
        <f>MASTERLIST!C383</f>
        <v>Cash</v>
      </c>
      <c r="D382" s="310" t="str">
        <f>MASTERLIST!D383</f>
        <v>van Wyk</v>
      </c>
      <c r="E382" s="311" t="str">
        <f>MASTERLIST!E383</f>
        <v>Men Grand Masters</v>
      </c>
      <c r="F382" s="361" t="str">
        <f>MASTERLIST!L383</f>
        <v>Nam</v>
      </c>
      <c r="G382" s="195"/>
      <c r="H382" s="200"/>
      <c r="I382" s="193"/>
      <c r="J382" s="202"/>
      <c r="K382" s="152">
        <f t="shared" si="61"/>
        <v>0</v>
      </c>
      <c r="L382" s="153">
        <f t="shared" si="62"/>
        <v>0</v>
      </c>
      <c r="M382" s="153">
        <f t="shared" si="63"/>
        <v>0</v>
      </c>
      <c r="N382" s="279">
        <f t="shared" si="64"/>
        <v>0</v>
      </c>
      <c r="O382" s="280">
        <f t="shared" si="65"/>
        <v>0</v>
      </c>
      <c r="P382" s="154" t="e">
        <f t="shared" si="66"/>
        <v>#DIV/0!</v>
      </c>
      <c r="Q382" s="153">
        <f t="shared" si="67"/>
        <v>0</v>
      </c>
      <c r="R382" s="281">
        <f t="shared" si="68"/>
        <v>0</v>
      </c>
      <c r="S382" s="282">
        <v>0</v>
      </c>
      <c r="T382" s="283">
        <v>0</v>
      </c>
      <c r="U382" s="156">
        <v>0</v>
      </c>
      <c r="V382" s="284">
        <v>0</v>
      </c>
      <c r="W382" s="285">
        <v>0</v>
      </c>
      <c r="X382" s="205">
        <v>0</v>
      </c>
      <c r="Y382" s="157">
        <v>0</v>
      </c>
      <c r="Z382" s="286">
        <v>0</v>
      </c>
      <c r="AA382" s="204">
        <v>0</v>
      </c>
      <c r="AB382" s="204">
        <v>0</v>
      </c>
      <c r="AC382" s="155">
        <v>0</v>
      </c>
      <c r="AD382" s="287">
        <v>0</v>
      </c>
      <c r="AE382" s="340">
        <f>_xlfn.XLOOKUP(A382,'2026-NAT-01'!B:B,'2026-NAT-01'!F:F,0,0)+_xlfn.XLOOKUP(A382,'2026-NAT-01'!B:B,'2026-NAT-01'!G:G,0,0)</f>
        <v>0</v>
      </c>
      <c r="AF382" s="341">
        <f>_xlfn.XLOOKUP(A382,'2026-NAT-01'!B:B,'2026-NAT-01'!H:H,0,0)</f>
        <v>0</v>
      </c>
      <c r="AG382" s="340">
        <f>_xlfn.XLOOKUP(A382,'2026-NAT-02'!B:B,'2026-NAT-02'!F:F,0,0)+_xlfn.XLOOKUP(A382,'2026-NAT-02'!B:B,'2026-NAT-02'!G:G,0,0)</f>
        <v>0</v>
      </c>
      <c r="AH382" s="341">
        <f>_xlfn.XLOOKUP(A382,'2026-NAT-02'!B:B,'2026-NAT-02'!H:H,0,0)</f>
        <v>0</v>
      </c>
      <c r="AI382" s="457">
        <f t="shared" si="59"/>
        <v>0</v>
      </c>
      <c r="AJ382" s="458">
        <f t="shared" si="60"/>
        <v>0</v>
      </c>
    </row>
    <row r="383" spans="1:36" ht="15.6" hidden="1" x14ac:dyDescent="0.25">
      <c r="A383" s="297" t="str">
        <f>MASTERLIST!A384</f>
        <v>N0380</v>
      </c>
      <c r="B383" s="310" t="str">
        <f>MASTERLIST!B384</f>
        <v>Seagull Angling Club</v>
      </c>
      <c r="C383" s="310" t="str">
        <f>MASTERLIST!C384</f>
        <v>Ettene</v>
      </c>
      <c r="D383" s="310" t="str">
        <f>MASTERLIST!D384</f>
        <v>Potgieter</v>
      </c>
      <c r="E383" s="311" t="str">
        <f>MASTERLIST!E384</f>
        <v>Ladies Veteran</v>
      </c>
      <c r="F383" s="361" t="str">
        <f>MASTERLIST!L384</f>
        <v>Nam</v>
      </c>
      <c r="G383" s="195"/>
      <c r="H383" s="200"/>
      <c r="I383" s="193"/>
      <c r="J383" s="202"/>
      <c r="K383" s="152">
        <f t="shared" si="61"/>
        <v>0</v>
      </c>
      <c r="L383" s="153">
        <f t="shared" si="62"/>
        <v>0</v>
      </c>
      <c r="M383" s="153">
        <f t="shared" si="63"/>
        <v>0</v>
      </c>
      <c r="N383" s="279">
        <f t="shared" si="64"/>
        <v>0</v>
      </c>
      <c r="O383" s="280">
        <f t="shared" si="65"/>
        <v>0</v>
      </c>
      <c r="P383" s="154" t="e">
        <f t="shared" si="66"/>
        <v>#DIV/0!</v>
      </c>
      <c r="Q383" s="153">
        <f t="shared" si="67"/>
        <v>0</v>
      </c>
      <c r="R383" s="281">
        <f t="shared" si="68"/>
        <v>0</v>
      </c>
      <c r="S383" s="282">
        <v>0</v>
      </c>
      <c r="T383" s="283">
        <v>0</v>
      </c>
      <c r="U383" s="156">
        <v>0</v>
      </c>
      <c r="V383" s="284">
        <v>0</v>
      </c>
      <c r="W383" s="285">
        <v>0</v>
      </c>
      <c r="X383" s="205">
        <v>0</v>
      </c>
      <c r="Y383" s="157">
        <v>0</v>
      </c>
      <c r="Z383" s="286">
        <v>0</v>
      </c>
      <c r="AA383" s="204">
        <v>0</v>
      </c>
      <c r="AB383" s="204">
        <v>0</v>
      </c>
      <c r="AC383" s="155">
        <v>0</v>
      </c>
      <c r="AD383" s="287">
        <v>0</v>
      </c>
      <c r="AE383" s="340">
        <f>_xlfn.XLOOKUP(A383,'2026-NAT-01'!B:B,'2026-NAT-01'!F:F,0,0)+_xlfn.XLOOKUP(A383,'2026-NAT-01'!B:B,'2026-NAT-01'!G:G,0,0)</f>
        <v>0</v>
      </c>
      <c r="AF383" s="341">
        <f>_xlfn.XLOOKUP(A383,'2026-NAT-01'!B:B,'2026-NAT-01'!H:H,0,0)</f>
        <v>0</v>
      </c>
      <c r="AG383" s="340">
        <f>_xlfn.XLOOKUP(A383,'2026-NAT-02'!B:B,'2026-NAT-02'!F:F,0,0)+_xlfn.XLOOKUP(A383,'2026-NAT-02'!B:B,'2026-NAT-02'!G:G,0,0)</f>
        <v>0</v>
      </c>
      <c r="AH383" s="341">
        <f>_xlfn.XLOOKUP(A383,'2026-NAT-02'!B:B,'2026-NAT-02'!H:H,0,0)</f>
        <v>0</v>
      </c>
      <c r="AI383" s="457">
        <f t="shared" si="59"/>
        <v>0</v>
      </c>
      <c r="AJ383" s="458">
        <f t="shared" si="60"/>
        <v>0</v>
      </c>
    </row>
    <row r="384" spans="1:36" ht="15.6" x14ac:dyDescent="0.25">
      <c r="A384" s="344" t="str">
        <f>MASTERLIST!A886</f>
        <v>N0882</v>
      </c>
      <c r="B384" s="68" t="str">
        <f>MASTERLIST!B886</f>
        <v>Orca Angling Club</v>
      </c>
      <c r="C384" s="68" t="str">
        <f>MASTERLIST!C886</f>
        <v>Alexander Albert</v>
      </c>
      <c r="D384" s="68" t="str">
        <f>MASTERLIST!D886</f>
        <v>Jansen</v>
      </c>
      <c r="E384" s="345" t="str">
        <f>MASTERLIST!E886</f>
        <v>Men Senior</v>
      </c>
      <c r="F384" s="362" t="str">
        <f>MASTERLIST!L886</f>
        <v>Nam</v>
      </c>
      <c r="G384" s="195"/>
      <c r="H384" s="200" t="s">
        <v>2176</v>
      </c>
      <c r="I384" s="193"/>
      <c r="J384" s="202"/>
      <c r="K384" s="152">
        <f t="shared" si="61"/>
        <v>0</v>
      </c>
      <c r="L384" s="153">
        <f t="shared" si="62"/>
        <v>13</v>
      </c>
      <c r="M384" s="153">
        <f t="shared" si="63"/>
        <v>13</v>
      </c>
      <c r="N384" s="154">
        <f t="shared" si="64"/>
        <v>170.7</v>
      </c>
      <c r="O384" s="429">
        <f t="shared" si="65"/>
        <v>50.74</v>
      </c>
      <c r="P384" s="154">
        <f t="shared" si="66"/>
        <v>13.13076923076923</v>
      </c>
      <c r="Q384" s="153">
        <f t="shared" si="67"/>
        <v>1884</v>
      </c>
      <c r="R384" s="281">
        <f t="shared" si="68"/>
        <v>638.9</v>
      </c>
      <c r="S384" s="282">
        <v>0</v>
      </c>
      <c r="T384" s="283">
        <v>6</v>
      </c>
      <c r="U384" s="156">
        <v>54.4</v>
      </c>
      <c r="V384" s="284">
        <v>789</v>
      </c>
      <c r="W384" s="285">
        <v>0</v>
      </c>
      <c r="X384" s="205">
        <v>1</v>
      </c>
      <c r="Y384" s="157">
        <v>2.8</v>
      </c>
      <c r="Z384" s="286">
        <v>254</v>
      </c>
      <c r="AA384" s="204">
        <v>0</v>
      </c>
      <c r="AB384" s="204">
        <v>6</v>
      </c>
      <c r="AC384" s="155">
        <v>113.5</v>
      </c>
      <c r="AD384" s="287">
        <v>841</v>
      </c>
      <c r="AE384" s="340">
        <f>_xlfn.XLOOKUP(A384,'2026-NAT-01'!B:B,'2026-NAT-01'!F:F,0,0)+_xlfn.XLOOKUP(A384,'2026-NAT-01'!B:B,'2026-NAT-01'!G:G,0,0)</f>
        <v>0</v>
      </c>
      <c r="AF384" s="341">
        <f>_xlfn.XLOOKUP(A384,'2026-NAT-01'!B:B,'2026-NAT-01'!H:H,0,0)</f>
        <v>0</v>
      </c>
      <c r="AG384" s="340">
        <f>_xlfn.XLOOKUP(A384,'2026-NAT-02'!B:B,'2026-NAT-02'!F:F,0,0)+_xlfn.XLOOKUP(A384,'2026-NAT-02'!B:B,'2026-NAT-02'!G:G,0,0)</f>
        <v>0</v>
      </c>
      <c r="AH384" s="341">
        <f>_xlfn.XLOOKUP(A384,'2026-NAT-02'!B:B,'2026-NAT-02'!H:H,0,0)</f>
        <v>0</v>
      </c>
      <c r="AI384" s="340">
        <f t="shared" si="59"/>
        <v>13</v>
      </c>
      <c r="AJ384" s="341">
        <f t="shared" si="60"/>
        <v>50.74</v>
      </c>
    </row>
    <row r="385" spans="1:36" ht="15.6" hidden="1" x14ac:dyDescent="0.25">
      <c r="A385" s="297" t="str">
        <f>MASTERLIST!A386</f>
        <v>N0382</v>
      </c>
      <c r="B385" s="310" t="str">
        <f>MASTERLIST!B386</f>
        <v>xBenguella</v>
      </c>
      <c r="C385" s="310" t="str">
        <f>MASTERLIST!C386</f>
        <v>Hento</v>
      </c>
      <c r="D385" s="310" t="str">
        <f>MASTERLIST!D386</f>
        <v>Maritz</v>
      </c>
      <c r="E385" s="311" t="str">
        <f>MASTERLIST!E386</f>
        <v>Men Master</v>
      </c>
      <c r="F385" s="361">
        <f>MASTERLIST!L386</f>
        <v>0</v>
      </c>
      <c r="G385" s="195"/>
      <c r="H385" s="200"/>
      <c r="I385" s="193"/>
      <c r="J385" s="202"/>
      <c r="K385" s="152">
        <f t="shared" si="61"/>
        <v>0</v>
      </c>
      <c r="L385" s="153">
        <f t="shared" si="62"/>
        <v>0</v>
      </c>
      <c r="M385" s="153">
        <f t="shared" si="63"/>
        <v>0</v>
      </c>
      <c r="N385" s="279">
        <f t="shared" si="64"/>
        <v>0</v>
      </c>
      <c r="O385" s="280">
        <f t="shared" si="65"/>
        <v>0</v>
      </c>
      <c r="P385" s="154" t="e">
        <f t="shared" si="66"/>
        <v>#DIV/0!</v>
      </c>
      <c r="Q385" s="153">
        <f t="shared" si="67"/>
        <v>0</v>
      </c>
      <c r="R385" s="281">
        <f t="shared" si="68"/>
        <v>0</v>
      </c>
      <c r="S385" s="282">
        <v>0</v>
      </c>
      <c r="T385" s="283">
        <v>0</v>
      </c>
      <c r="U385" s="156">
        <v>0</v>
      </c>
      <c r="V385" s="284">
        <v>0</v>
      </c>
      <c r="W385" s="285">
        <v>0</v>
      </c>
      <c r="X385" s="205">
        <v>0</v>
      </c>
      <c r="Y385" s="157">
        <v>0</v>
      </c>
      <c r="Z385" s="286">
        <v>0</v>
      </c>
      <c r="AA385" s="204">
        <v>0</v>
      </c>
      <c r="AB385" s="204">
        <v>0</v>
      </c>
      <c r="AC385" s="155">
        <v>0</v>
      </c>
      <c r="AD385" s="287">
        <v>0</v>
      </c>
      <c r="AE385" s="340">
        <f>_xlfn.XLOOKUP(A385,'2026-NAT-01'!B:B,'2026-NAT-01'!F:F,0,0)+_xlfn.XLOOKUP(A385,'2026-NAT-01'!B:B,'2026-NAT-01'!G:G,0,0)</f>
        <v>0</v>
      </c>
      <c r="AF385" s="341">
        <f>_xlfn.XLOOKUP(A385,'2026-NAT-01'!B:B,'2026-NAT-01'!H:H,0,0)</f>
        <v>0</v>
      </c>
      <c r="AG385" s="340">
        <f>_xlfn.XLOOKUP(A385,'2026-NAT-02'!B:B,'2026-NAT-02'!F:F,0,0)+_xlfn.XLOOKUP(A385,'2026-NAT-02'!B:B,'2026-NAT-02'!G:G,0,0)</f>
        <v>0</v>
      </c>
      <c r="AH385" s="341">
        <f>_xlfn.XLOOKUP(A385,'2026-NAT-02'!B:B,'2026-NAT-02'!H:H,0,0)</f>
        <v>0</v>
      </c>
      <c r="AI385" s="457">
        <f t="shared" si="59"/>
        <v>0</v>
      </c>
      <c r="AJ385" s="458">
        <f t="shared" si="60"/>
        <v>0</v>
      </c>
    </row>
    <row r="386" spans="1:36" ht="15.6" hidden="1" x14ac:dyDescent="0.25">
      <c r="A386" s="297" t="str">
        <f>MASTERLIST!A387</f>
        <v>N0383</v>
      </c>
      <c r="B386" s="310" t="str">
        <f>MASTERLIST!B387</f>
        <v>xHenties Bay</v>
      </c>
      <c r="C386" s="310" t="str">
        <f>MASTERLIST!C387</f>
        <v>Andries</v>
      </c>
      <c r="D386" s="310" t="str">
        <f>MASTERLIST!D387</f>
        <v>Horn</v>
      </c>
      <c r="E386" s="311" t="str">
        <f>MASTERLIST!E387</f>
        <v>Men Senior</v>
      </c>
      <c r="F386" s="361" t="str">
        <f>MASTERLIST!L387</f>
        <v>Nam</v>
      </c>
      <c r="G386" s="195"/>
      <c r="H386" s="200"/>
      <c r="I386" s="193"/>
      <c r="J386" s="202"/>
      <c r="K386" s="152">
        <f t="shared" si="61"/>
        <v>0</v>
      </c>
      <c r="L386" s="153">
        <f t="shared" si="62"/>
        <v>2</v>
      </c>
      <c r="M386" s="153">
        <f t="shared" si="63"/>
        <v>2</v>
      </c>
      <c r="N386" s="279">
        <f t="shared" si="64"/>
        <v>3.9000000000000004</v>
      </c>
      <c r="O386" s="280">
        <f t="shared" si="65"/>
        <v>1.1700000000000002</v>
      </c>
      <c r="P386" s="154">
        <f t="shared" si="66"/>
        <v>1.9500000000000002</v>
      </c>
      <c r="Q386" s="153">
        <f t="shared" si="67"/>
        <v>159</v>
      </c>
      <c r="R386" s="281">
        <f t="shared" si="68"/>
        <v>47.699999999999996</v>
      </c>
      <c r="S386" s="282">
        <v>0</v>
      </c>
      <c r="T386" s="283">
        <v>0</v>
      </c>
      <c r="U386" s="156">
        <v>0</v>
      </c>
      <c r="V386" s="284">
        <v>0</v>
      </c>
      <c r="W386" s="285">
        <v>0</v>
      </c>
      <c r="X386" s="205">
        <v>2</v>
      </c>
      <c r="Y386" s="157">
        <v>3.9000000000000004</v>
      </c>
      <c r="Z386" s="286">
        <v>159</v>
      </c>
      <c r="AA386" s="204">
        <v>0</v>
      </c>
      <c r="AB386" s="204">
        <v>0</v>
      </c>
      <c r="AC386" s="155">
        <v>0</v>
      </c>
      <c r="AD386" s="287">
        <v>0</v>
      </c>
      <c r="AE386" s="340">
        <f>_xlfn.XLOOKUP(A386,'2026-NAT-01'!B:B,'2026-NAT-01'!F:F,0,0)+_xlfn.XLOOKUP(A386,'2026-NAT-01'!B:B,'2026-NAT-01'!G:G,0,0)</f>
        <v>0</v>
      </c>
      <c r="AF386" s="341">
        <f>_xlfn.XLOOKUP(A386,'2026-NAT-01'!B:B,'2026-NAT-01'!H:H,0,0)</f>
        <v>0</v>
      </c>
      <c r="AG386" s="340">
        <f>_xlfn.XLOOKUP(A386,'2026-NAT-02'!B:B,'2026-NAT-02'!F:F,0,0)+_xlfn.XLOOKUP(A386,'2026-NAT-02'!B:B,'2026-NAT-02'!G:G,0,0)</f>
        <v>0</v>
      </c>
      <c r="AH386" s="341">
        <f>_xlfn.XLOOKUP(A386,'2026-NAT-02'!B:B,'2026-NAT-02'!H:H,0,0)</f>
        <v>0</v>
      </c>
      <c r="AI386" s="457">
        <f t="shared" si="59"/>
        <v>2</v>
      </c>
      <c r="AJ386" s="458">
        <f t="shared" si="60"/>
        <v>1.1700000000000002</v>
      </c>
    </row>
    <row r="387" spans="1:36" ht="15.6" x14ac:dyDescent="0.25">
      <c r="A387" s="344" t="str">
        <f>MASTERLIST!A13</f>
        <v>N0009</v>
      </c>
      <c r="B387" s="68" t="str">
        <f>MASTERLIST!B13</f>
        <v>Penguin</v>
      </c>
      <c r="C387" s="68" t="str">
        <f>MASTERLIST!C13</f>
        <v>Henry</v>
      </c>
      <c r="D387" s="68" t="str">
        <f>MASTERLIST!D13</f>
        <v>Loubser</v>
      </c>
      <c r="E387" s="345" t="str">
        <f>MASTERLIST!E13</f>
        <v>Men Grand Masters</v>
      </c>
      <c r="F387" s="362" t="str">
        <f>MASTERLIST!L13</f>
        <v>Nam</v>
      </c>
      <c r="G387" s="195"/>
      <c r="H387" s="200" t="s">
        <v>2176</v>
      </c>
      <c r="I387" s="193"/>
      <c r="J387" s="202"/>
      <c r="K387" s="152">
        <f t="shared" si="61"/>
        <v>14</v>
      </c>
      <c r="L387" s="153">
        <f t="shared" si="62"/>
        <v>20</v>
      </c>
      <c r="M387" s="153">
        <f t="shared" si="63"/>
        <v>34</v>
      </c>
      <c r="N387" s="154">
        <f t="shared" si="64"/>
        <v>168.9</v>
      </c>
      <c r="O387" s="429">
        <f t="shared" si="65"/>
        <v>50.150000000000006</v>
      </c>
      <c r="P387" s="154">
        <f t="shared" si="66"/>
        <v>4.9676470588235295</v>
      </c>
      <c r="Q387" s="153">
        <f t="shared" si="67"/>
        <v>2411</v>
      </c>
      <c r="R387" s="281">
        <f t="shared" si="68"/>
        <v>801.1</v>
      </c>
      <c r="S387" s="282">
        <v>10</v>
      </c>
      <c r="T387" s="283">
        <v>8</v>
      </c>
      <c r="U387" s="156">
        <v>48.5</v>
      </c>
      <c r="V387" s="284">
        <v>965</v>
      </c>
      <c r="W387" s="285">
        <v>0</v>
      </c>
      <c r="X387" s="205">
        <v>1</v>
      </c>
      <c r="Y387" s="157">
        <v>18.2</v>
      </c>
      <c r="Z387" s="286">
        <v>294</v>
      </c>
      <c r="AA387" s="204">
        <v>4</v>
      </c>
      <c r="AB387" s="204">
        <v>11</v>
      </c>
      <c r="AC387" s="155">
        <v>102.2</v>
      </c>
      <c r="AD387" s="287">
        <v>1152</v>
      </c>
      <c r="AE387" s="340">
        <f>_xlfn.XLOOKUP(A387,'2026-NAT-01'!B:B,'2026-NAT-01'!F:F,0,0)+_xlfn.XLOOKUP(A387,'2026-NAT-01'!B:B,'2026-NAT-01'!G:G,0,0)</f>
        <v>0</v>
      </c>
      <c r="AF387" s="341">
        <f>_xlfn.XLOOKUP(A387,'2026-NAT-01'!B:B,'2026-NAT-01'!H:H,0,0)</f>
        <v>0</v>
      </c>
      <c r="AG387" s="340">
        <f>_xlfn.XLOOKUP(A387,'2026-NAT-02'!B:B,'2026-NAT-02'!F:F,0,0)+_xlfn.XLOOKUP(A387,'2026-NAT-02'!B:B,'2026-NAT-02'!G:G,0,0)</f>
        <v>0</v>
      </c>
      <c r="AH387" s="341">
        <f>_xlfn.XLOOKUP(A387,'2026-NAT-02'!B:B,'2026-NAT-02'!H:H,0,0)</f>
        <v>0</v>
      </c>
      <c r="AI387" s="340">
        <f t="shared" si="59"/>
        <v>34</v>
      </c>
      <c r="AJ387" s="341">
        <f t="shared" si="60"/>
        <v>50.150000000000006</v>
      </c>
    </row>
    <row r="388" spans="1:36" ht="15.6" hidden="1" x14ac:dyDescent="0.25">
      <c r="A388" s="297" t="str">
        <f>MASTERLIST!A389</f>
        <v>N0385</v>
      </c>
      <c r="B388" s="310" t="str">
        <f>MASTERLIST!B389</f>
        <v>Steenbras</v>
      </c>
      <c r="C388" s="310" t="str">
        <f>MASTERLIST!C389</f>
        <v>Barend</v>
      </c>
      <c r="D388" s="310" t="str">
        <f>MASTERLIST!D389</f>
        <v>Steynberg</v>
      </c>
      <c r="E388" s="311" t="str">
        <f>MASTERLIST!E389</f>
        <v>Men U/16</v>
      </c>
      <c r="F388" s="361" t="str">
        <f>MASTERLIST!L389</f>
        <v>Nam</v>
      </c>
      <c r="G388" s="195"/>
      <c r="H388" s="200"/>
      <c r="I388" s="193"/>
      <c r="J388" s="202"/>
      <c r="K388" s="152">
        <f t="shared" si="61"/>
        <v>3</v>
      </c>
      <c r="L388" s="153">
        <f t="shared" si="62"/>
        <v>3</v>
      </c>
      <c r="M388" s="153">
        <f t="shared" si="63"/>
        <v>6</v>
      </c>
      <c r="N388" s="279">
        <f t="shared" si="64"/>
        <v>9.3999999999999986</v>
      </c>
      <c r="O388" s="280">
        <f t="shared" si="65"/>
        <v>4.04</v>
      </c>
      <c r="P388" s="154">
        <f t="shared" si="66"/>
        <v>1.5666666666666664</v>
      </c>
      <c r="Q388" s="153">
        <f t="shared" si="67"/>
        <v>874</v>
      </c>
      <c r="R388" s="281">
        <f t="shared" si="68"/>
        <v>356.6</v>
      </c>
      <c r="S388" s="282">
        <v>1</v>
      </c>
      <c r="T388" s="283">
        <v>1</v>
      </c>
      <c r="U388" s="156">
        <v>6.1</v>
      </c>
      <c r="V388" s="284">
        <v>472</v>
      </c>
      <c r="W388" s="285">
        <v>2</v>
      </c>
      <c r="X388" s="205">
        <v>2</v>
      </c>
      <c r="Y388" s="157">
        <v>3.3</v>
      </c>
      <c r="Z388" s="286">
        <v>402</v>
      </c>
      <c r="AA388" s="204">
        <v>0</v>
      </c>
      <c r="AB388" s="204">
        <v>0</v>
      </c>
      <c r="AC388" s="155">
        <v>0</v>
      </c>
      <c r="AD388" s="287">
        <v>0</v>
      </c>
      <c r="AE388" s="340">
        <f>_xlfn.XLOOKUP(A388,'2026-NAT-01'!B:B,'2026-NAT-01'!F:F,0,0)+_xlfn.XLOOKUP(A388,'2026-NAT-01'!B:B,'2026-NAT-01'!G:G,0,0)</f>
        <v>0</v>
      </c>
      <c r="AF388" s="341">
        <f>_xlfn.XLOOKUP(A388,'2026-NAT-01'!B:B,'2026-NAT-01'!H:H,0,0)</f>
        <v>0</v>
      </c>
      <c r="AG388" s="340">
        <f>_xlfn.XLOOKUP(A388,'2026-NAT-02'!B:B,'2026-NAT-02'!F:F,0,0)+_xlfn.XLOOKUP(A388,'2026-NAT-02'!B:B,'2026-NAT-02'!G:G,0,0)</f>
        <v>0</v>
      </c>
      <c r="AH388" s="341">
        <f>_xlfn.XLOOKUP(A388,'2026-NAT-02'!B:B,'2026-NAT-02'!H:H,0,0)</f>
        <v>0</v>
      </c>
      <c r="AI388" s="457">
        <f t="shared" ref="AI388:AI451" si="69">M388+AE388+AG388</f>
        <v>6</v>
      </c>
      <c r="AJ388" s="458">
        <f t="shared" ref="AJ388:AJ451" si="70">O388+AF388+AH388</f>
        <v>4.04</v>
      </c>
    </row>
    <row r="389" spans="1:36" ht="15.6" hidden="1" x14ac:dyDescent="0.25">
      <c r="A389" s="297" t="str">
        <f>MASTERLIST!A390</f>
        <v>N0386</v>
      </c>
      <c r="B389" s="310" t="str">
        <f>MASTERLIST!B390</f>
        <v>Steenbras</v>
      </c>
      <c r="C389" s="310" t="str">
        <f>MASTERLIST!C390</f>
        <v>Robert Jnr</v>
      </c>
      <c r="D389" s="310" t="str">
        <f>MASTERLIST!D390</f>
        <v>Dickman</v>
      </c>
      <c r="E389" s="311" t="str">
        <f>MASTERLIST!E390</f>
        <v>Men U/16</v>
      </c>
      <c r="F389" s="361" t="str">
        <f>MASTERLIST!L390</f>
        <v>Nam</v>
      </c>
      <c r="G389" s="195"/>
      <c r="H389" s="200"/>
      <c r="I389" s="193"/>
      <c r="J389" s="202"/>
      <c r="K389" s="152">
        <f t="shared" si="61"/>
        <v>0</v>
      </c>
      <c r="L389" s="153">
        <f t="shared" si="62"/>
        <v>0</v>
      </c>
      <c r="M389" s="153">
        <f t="shared" si="63"/>
        <v>0</v>
      </c>
      <c r="N389" s="279">
        <f t="shared" si="64"/>
        <v>0</v>
      </c>
      <c r="O389" s="280">
        <f t="shared" si="65"/>
        <v>0</v>
      </c>
      <c r="P389" s="154" t="e">
        <f t="shared" si="66"/>
        <v>#DIV/0!</v>
      </c>
      <c r="Q389" s="153">
        <f t="shared" si="67"/>
        <v>40</v>
      </c>
      <c r="R389" s="281">
        <f t="shared" si="68"/>
        <v>8</v>
      </c>
      <c r="S389" s="282">
        <v>0</v>
      </c>
      <c r="T389" s="283">
        <v>0</v>
      </c>
      <c r="U389" s="156">
        <v>0</v>
      </c>
      <c r="V389" s="284">
        <v>0</v>
      </c>
      <c r="W389" s="285">
        <v>0</v>
      </c>
      <c r="X389" s="205">
        <v>0</v>
      </c>
      <c r="Y389" s="157">
        <v>0</v>
      </c>
      <c r="Z389" s="286">
        <v>0</v>
      </c>
      <c r="AA389" s="204">
        <v>0</v>
      </c>
      <c r="AB389" s="204">
        <v>0</v>
      </c>
      <c r="AC389" s="155">
        <v>0</v>
      </c>
      <c r="AD389" s="287">
        <v>40</v>
      </c>
      <c r="AE389" s="340">
        <f>_xlfn.XLOOKUP(A389,'2026-NAT-01'!B:B,'2026-NAT-01'!F:F,0,0)+_xlfn.XLOOKUP(A389,'2026-NAT-01'!B:B,'2026-NAT-01'!G:G,0,0)</f>
        <v>0</v>
      </c>
      <c r="AF389" s="341">
        <f>_xlfn.XLOOKUP(A389,'2026-NAT-01'!B:B,'2026-NAT-01'!H:H,0,0)</f>
        <v>0</v>
      </c>
      <c r="AG389" s="340">
        <f>_xlfn.XLOOKUP(A389,'2026-NAT-02'!B:B,'2026-NAT-02'!F:F,0,0)+_xlfn.XLOOKUP(A389,'2026-NAT-02'!B:B,'2026-NAT-02'!G:G,0,0)</f>
        <v>0</v>
      </c>
      <c r="AH389" s="341">
        <f>_xlfn.XLOOKUP(A389,'2026-NAT-02'!B:B,'2026-NAT-02'!H:H,0,0)</f>
        <v>0</v>
      </c>
      <c r="AI389" s="457">
        <f t="shared" si="69"/>
        <v>0</v>
      </c>
      <c r="AJ389" s="458">
        <f t="shared" si="70"/>
        <v>0</v>
      </c>
    </row>
    <row r="390" spans="1:36" ht="15.6" hidden="1" x14ac:dyDescent="0.25">
      <c r="A390" s="297" t="str">
        <f>MASTERLIST!A391</f>
        <v>N0387</v>
      </c>
      <c r="B390" s="310" t="str">
        <f>MASTERLIST!B391</f>
        <v>Namib Park</v>
      </c>
      <c r="C390" s="310" t="str">
        <f>MASTERLIST!C391</f>
        <v>Riaan</v>
      </c>
      <c r="D390" s="310" t="str">
        <f>MASTERLIST!D391</f>
        <v>Pelcher</v>
      </c>
      <c r="E390" s="311" t="str">
        <f>MASTERLIST!E391</f>
        <v>Men Master</v>
      </c>
      <c r="F390" s="361" t="str">
        <f>MASTERLIST!L391</f>
        <v>Nam</v>
      </c>
      <c r="G390" s="195"/>
      <c r="H390" s="200"/>
      <c r="I390" s="193"/>
      <c r="J390" s="202"/>
      <c r="K390" s="152">
        <f t="shared" si="61"/>
        <v>3</v>
      </c>
      <c r="L390" s="153">
        <f t="shared" si="62"/>
        <v>0</v>
      </c>
      <c r="M390" s="153">
        <f t="shared" si="63"/>
        <v>3</v>
      </c>
      <c r="N390" s="279">
        <f t="shared" si="64"/>
        <v>2.8000000000000003</v>
      </c>
      <c r="O390" s="280">
        <f t="shared" si="65"/>
        <v>1.2200000000000002</v>
      </c>
      <c r="P390" s="154">
        <f t="shared" si="66"/>
        <v>0.93333333333333346</v>
      </c>
      <c r="Q390" s="153">
        <f t="shared" si="67"/>
        <v>521</v>
      </c>
      <c r="R390" s="281">
        <f t="shared" si="68"/>
        <v>164.1</v>
      </c>
      <c r="S390" s="282">
        <v>1</v>
      </c>
      <c r="T390" s="283">
        <v>0</v>
      </c>
      <c r="U390" s="156">
        <v>2.2000000000000002</v>
      </c>
      <c r="V390" s="284">
        <v>193</v>
      </c>
      <c r="W390" s="285">
        <v>0</v>
      </c>
      <c r="X390" s="205">
        <v>0</v>
      </c>
      <c r="Y390" s="157">
        <v>0</v>
      </c>
      <c r="Z390" s="286">
        <v>20</v>
      </c>
      <c r="AA390" s="204">
        <v>2</v>
      </c>
      <c r="AB390" s="204">
        <v>0</v>
      </c>
      <c r="AC390" s="155">
        <v>0.6</v>
      </c>
      <c r="AD390" s="287">
        <v>308</v>
      </c>
      <c r="AE390" s="340">
        <f>_xlfn.XLOOKUP(A390,'2026-NAT-01'!B:B,'2026-NAT-01'!F:F,0,0)+_xlfn.XLOOKUP(A390,'2026-NAT-01'!B:B,'2026-NAT-01'!G:G,0,0)</f>
        <v>0</v>
      </c>
      <c r="AF390" s="341">
        <f>_xlfn.XLOOKUP(A390,'2026-NAT-01'!B:B,'2026-NAT-01'!H:H,0,0)</f>
        <v>0</v>
      </c>
      <c r="AG390" s="340">
        <f>_xlfn.XLOOKUP(A390,'2026-NAT-02'!B:B,'2026-NAT-02'!F:F,0,0)+_xlfn.XLOOKUP(A390,'2026-NAT-02'!B:B,'2026-NAT-02'!G:G,0,0)</f>
        <v>0</v>
      </c>
      <c r="AH390" s="341">
        <f>_xlfn.XLOOKUP(A390,'2026-NAT-02'!B:B,'2026-NAT-02'!H:H,0,0)</f>
        <v>0</v>
      </c>
      <c r="AI390" s="457">
        <f t="shared" si="69"/>
        <v>3</v>
      </c>
      <c r="AJ390" s="458">
        <f t="shared" si="70"/>
        <v>1.2200000000000002</v>
      </c>
    </row>
    <row r="391" spans="1:36" ht="15.6" hidden="1" x14ac:dyDescent="0.25">
      <c r="A391" s="297" t="str">
        <f>MASTERLIST!A392</f>
        <v>N0388</v>
      </c>
      <c r="B391" s="310" t="str">
        <f>MASTERLIST!B392</f>
        <v>xSeagull Angling Club</v>
      </c>
      <c r="C391" s="310" t="str">
        <f>MASTERLIST!C392</f>
        <v>Lorette</v>
      </c>
      <c r="D391" s="310" t="str">
        <f>MASTERLIST!D392</f>
        <v>Potgieter</v>
      </c>
      <c r="E391" s="311" t="str">
        <f>MASTERLIST!E392</f>
        <v>Ladies Senior</v>
      </c>
      <c r="F391" s="361" t="str">
        <f>MASTERLIST!L392</f>
        <v>Nam</v>
      </c>
      <c r="G391" s="195"/>
      <c r="H391" s="200"/>
      <c r="I391" s="193"/>
      <c r="J391" s="202"/>
      <c r="K391" s="152">
        <f t="shared" si="61"/>
        <v>0</v>
      </c>
      <c r="L391" s="153">
        <f t="shared" si="62"/>
        <v>0</v>
      </c>
      <c r="M391" s="153">
        <f t="shared" si="63"/>
        <v>0</v>
      </c>
      <c r="N391" s="279">
        <f t="shared" si="64"/>
        <v>0</v>
      </c>
      <c r="O391" s="280">
        <f t="shared" si="65"/>
        <v>0</v>
      </c>
      <c r="P391" s="154" t="e">
        <f t="shared" si="66"/>
        <v>#DIV/0!</v>
      </c>
      <c r="Q391" s="153">
        <f t="shared" si="67"/>
        <v>140</v>
      </c>
      <c r="R391" s="281">
        <f t="shared" si="68"/>
        <v>50</v>
      </c>
      <c r="S391" s="282">
        <v>0</v>
      </c>
      <c r="T391" s="283">
        <v>0</v>
      </c>
      <c r="U391" s="156">
        <v>0</v>
      </c>
      <c r="V391" s="284">
        <v>60</v>
      </c>
      <c r="W391" s="285">
        <v>0</v>
      </c>
      <c r="X391" s="205">
        <v>0</v>
      </c>
      <c r="Y391" s="157">
        <v>0</v>
      </c>
      <c r="Z391" s="286">
        <v>40</v>
      </c>
      <c r="AA391" s="204">
        <v>0</v>
      </c>
      <c r="AB391" s="204">
        <v>0</v>
      </c>
      <c r="AC391" s="155">
        <v>0</v>
      </c>
      <c r="AD391" s="287">
        <v>40</v>
      </c>
      <c r="AE391" s="340">
        <f>_xlfn.XLOOKUP(A391,'2026-NAT-01'!B:B,'2026-NAT-01'!F:F,0,0)+_xlfn.XLOOKUP(A391,'2026-NAT-01'!B:B,'2026-NAT-01'!G:G,0,0)</f>
        <v>0</v>
      </c>
      <c r="AF391" s="341">
        <f>_xlfn.XLOOKUP(A391,'2026-NAT-01'!B:B,'2026-NAT-01'!H:H,0,0)</f>
        <v>0</v>
      </c>
      <c r="AG391" s="340">
        <f>_xlfn.XLOOKUP(A391,'2026-NAT-02'!B:B,'2026-NAT-02'!F:F,0,0)+_xlfn.XLOOKUP(A391,'2026-NAT-02'!B:B,'2026-NAT-02'!G:G,0,0)</f>
        <v>0</v>
      </c>
      <c r="AH391" s="341">
        <f>_xlfn.XLOOKUP(A391,'2026-NAT-02'!B:B,'2026-NAT-02'!H:H,0,0)</f>
        <v>0</v>
      </c>
      <c r="AI391" s="457">
        <f t="shared" si="69"/>
        <v>0</v>
      </c>
      <c r="AJ391" s="458">
        <f t="shared" si="70"/>
        <v>0</v>
      </c>
    </row>
    <row r="392" spans="1:36" ht="15.6" hidden="1" x14ac:dyDescent="0.25">
      <c r="A392" s="297" t="str">
        <f>MASTERLIST!A393</f>
        <v>N0389</v>
      </c>
      <c r="B392" s="310" t="str">
        <f>MASTERLIST!B393</f>
        <v>xSeagull Angling Club</v>
      </c>
      <c r="C392" s="310" t="str">
        <f>MASTERLIST!C393</f>
        <v>Manfred</v>
      </c>
      <c r="D392" s="310" t="str">
        <f>MASTERLIST!D393</f>
        <v>Weise</v>
      </c>
      <c r="E392" s="311" t="str">
        <f>MASTERLIST!E393</f>
        <v>Men Grand Masters</v>
      </c>
      <c r="F392" s="361" t="str">
        <f>MASTERLIST!L393</f>
        <v>Nam</v>
      </c>
      <c r="G392" s="195"/>
      <c r="H392" s="200"/>
      <c r="I392" s="193"/>
      <c r="J392" s="202"/>
      <c r="K392" s="152">
        <f t="shared" ref="K392:K455" si="71">S392+W392+AA392</f>
        <v>0</v>
      </c>
      <c r="L392" s="153">
        <f t="shared" ref="L392:L455" si="72">T392+X392+AB392</f>
        <v>0</v>
      </c>
      <c r="M392" s="153">
        <f t="shared" ref="M392:M455" si="73">K392+L392</f>
        <v>0</v>
      </c>
      <c r="N392" s="279">
        <f t="shared" ref="N392:N455" si="74">U392+Y392+AC392</f>
        <v>0</v>
      </c>
      <c r="O392" s="280">
        <f t="shared" ref="O392:O455" si="75">(U392*0.5)+(Y392*0.3)+(AC392*0.2)</f>
        <v>0</v>
      </c>
      <c r="P392" s="154" t="e">
        <f t="shared" ref="P392:P455" si="76">N392/M392</f>
        <v>#DIV/0!</v>
      </c>
      <c r="Q392" s="153">
        <f t="shared" ref="Q392:Q455" si="77">V392+Z392+AD392</f>
        <v>20</v>
      </c>
      <c r="R392" s="281">
        <f t="shared" ref="R392:R455" si="78">(V392*0.5)+(Z392*0.3)+(AD392*0.2)</f>
        <v>4</v>
      </c>
      <c r="S392" s="282">
        <v>0</v>
      </c>
      <c r="T392" s="283">
        <v>0</v>
      </c>
      <c r="U392" s="156">
        <v>0</v>
      </c>
      <c r="V392" s="284">
        <v>0</v>
      </c>
      <c r="W392" s="285">
        <v>0</v>
      </c>
      <c r="X392" s="205">
        <v>0</v>
      </c>
      <c r="Y392" s="157">
        <v>0</v>
      </c>
      <c r="Z392" s="286">
        <v>0</v>
      </c>
      <c r="AA392" s="204">
        <v>0</v>
      </c>
      <c r="AB392" s="204">
        <v>0</v>
      </c>
      <c r="AC392" s="155">
        <v>0</v>
      </c>
      <c r="AD392" s="287">
        <v>20</v>
      </c>
      <c r="AE392" s="340">
        <f>_xlfn.XLOOKUP(A392,'2026-NAT-01'!B:B,'2026-NAT-01'!F:F,0,0)+_xlfn.XLOOKUP(A392,'2026-NAT-01'!B:B,'2026-NAT-01'!G:G,0,0)</f>
        <v>0</v>
      </c>
      <c r="AF392" s="341">
        <f>_xlfn.XLOOKUP(A392,'2026-NAT-01'!B:B,'2026-NAT-01'!H:H,0,0)</f>
        <v>0</v>
      </c>
      <c r="AG392" s="340">
        <f>_xlfn.XLOOKUP(A392,'2026-NAT-02'!B:B,'2026-NAT-02'!F:F,0,0)+_xlfn.XLOOKUP(A392,'2026-NAT-02'!B:B,'2026-NAT-02'!G:G,0,0)</f>
        <v>0</v>
      </c>
      <c r="AH392" s="341">
        <f>_xlfn.XLOOKUP(A392,'2026-NAT-02'!B:B,'2026-NAT-02'!H:H,0,0)</f>
        <v>0</v>
      </c>
      <c r="AI392" s="457">
        <f t="shared" si="69"/>
        <v>0</v>
      </c>
      <c r="AJ392" s="458">
        <f t="shared" si="70"/>
        <v>0</v>
      </c>
    </row>
    <row r="393" spans="1:36" ht="15.6" hidden="1" x14ac:dyDescent="0.25">
      <c r="A393" s="297" t="str">
        <f>MASTERLIST!A394</f>
        <v>N0390</v>
      </c>
      <c r="B393" s="310" t="str">
        <f>MASTERLIST!B394</f>
        <v>xAtlantic Angling Club</v>
      </c>
      <c r="C393" s="310" t="str">
        <f>MASTERLIST!C394</f>
        <v>Wikus</v>
      </c>
      <c r="D393" s="310" t="str">
        <f>MASTERLIST!D394</f>
        <v>Pinaar</v>
      </c>
      <c r="E393" s="311" t="str">
        <f>MASTERLIST!E394</f>
        <v>Men Master</v>
      </c>
      <c r="F393" s="361" t="str">
        <f>MASTERLIST!L394</f>
        <v>SA</v>
      </c>
      <c r="G393" s="195"/>
      <c r="H393" s="200"/>
      <c r="I393" s="193"/>
      <c r="J393" s="202"/>
      <c r="K393" s="152">
        <f t="shared" si="71"/>
        <v>0</v>
      </c>
      <c r="L393" s="153">
        <f t="shared" si="72"/>
        <v>1</v>
      </c>
      <c r="M393" s="153">
        <f t="shared" si="73"/>
        <v>1</v>
      </c>
      <c r="N393" s="279">
        <f t="shared" si="74"/>
        <v>1.8</v>
      </c>
      <c r="O393" s="280">
        <f t="shared" si="75"/>
        <v>0.36000000000000004</v>
      </c>
      <c r="P393" s="154">
        <f t="shared" si="76"/>
        <v>1.8</v>
      </c>
      <c r="Q393" s="153">
        <f t="shared" si="77"/>
        <v>245</v>
      </c>
      <c r="R393" s="281">
        <f t="shared" si="78"/>
        <v>49</v>
      </c>
      <c r="S393" s="282">
        <v>0</v>
      </c>
      <c r="T393" s="283">
        <v>0</v>
      </c>
      <c r="U393" s="156">
        <v>0</v>
      </c>
      <c r="V393" s="284">
        <v>0</v>
      </c>
      <c r="W393" s="285">
        <v>0</v>
      </c>
      <c r="X393" s="205">
        <v>0</v>
      </c>
      <c r="Y393" s="157">
        <v>0</v>
      </c>
      <c r="Z393" s="286">
        <v>0</v>
      </c>
      <c r="AA393" s="204">
        <v>0</v>
      </c>
      <c r="AB393" s="204">
        <v>1</v>
      </c>
      <c r="AC393" s="155">
        <v>1.8</v>
      </c>
      <c r="AD393" s="287">
        <v>245</v>
      </c>
      <c r="AE393" s="340">
        <f>_xlfn.XLOOKUP(A393,'2026-NAT-01'!B:B,'2026-NAT-01'!F:F,0,0)+_xlfn.XLOOKUP(A393,'2026-NAT-01'!B:B,'2026-NAT-01'!G:G,0,0)</f>
        <v>0</v>
      </c>
      <c r="AF393" s="341">
        <f>_xlfn.XLOOKUP(A393,'2026-NAT-01'!B:B,'2026-NAT-01'!H:H,0,0)</f>
        <v>0</v>
      </c>
      <c r="AG393" s="340">
        <f>_xlfn.XLOOKUP(A393,'2026-NAT-02'!B:B,'2026-NAT-02'!F:F,0,0)+_xlfn.XLOOKUP(A393,'2026-NAT-02'!B:B,'2026-NAT-02'!G:G,0,0)</f>
        <v>0</v>
      </c>
      <c r="AH393" s="341">
        <f>_xlfn.XLOOKUP(A393,'2026-NAT-02'!B:B,'2026-NAT-02'!H:H,0,0)</f>
        <v>0</v>
      </c>
      <c r="AI393" s="457">
        <f t="shared" si="69"/>
        <v>1</v>
      </c>
      <c r="AJ393" s="458">
        <f t="shared" si="70"/>
        <v>0.36000000000000004</v>
      </c>
    </row>
    <row r="394" spans="1:36" ht="15.6" hidden="1" x14ac:dyDescent="0.25">
      <c r="A394" s="297" t="str">
        <f>MASTERLIST!A395</f>
        <v>N0391</v>
      </c>
      <c r="B394" s="310" t="str">
        <f>MASTERLIST!B395</f>
        <v>Atlantic Angling Club</v>
      </c>
      <c r="C394" s="310" t="str">
        <f>MASTERLIST!C395</f>
        <v>Carol</v>
      </c>
      <c r="D394" s="310" t="str">
        <f>MASTERLIST!D395</f>
        <v>Thomson</v>
      </c>
      <c r="E394" s="311" t="str">
        <f>MASTERLIST!E395</f>
        <v>Ladies Grand Masters</v>
      </c>
      <c r="F394" s="361" t="str">
        <f>MASTERLIST!L395</f>
        <v>Bot</v>
      </c>
      <c r="G394" s="195"/>
      <c r="H394" s="200"/>
      <c r="I394" s="193"/>
      <c r="J394" s="202"/>
      <c r="K394" s="152">
        <f t="shared" si="71"/>
        <v>0</v>
      </c>
      <c r="L394" s="153">
        <f t="shared" si="72"/>
        <v>0</v>
      </c>
      <c r="M394" s="153">
        <f t="shared" si="73"/>
        <v>0</v>
      </c>
      <c r="N394" s="279">
        <f t="shared" si="74"/>
        <v>0</v>
      </c>
      <c r="O394" s="280">
        <f t="shared" si="75"/>
        <v>0</v>
      </c>
      <c r="P394" s="154" t="e">
        <f t="shared" si="76"/>
        <v>#DIV/0!</v>
      </c>
      <c r="Q394" s="153">
        <f t="shared" si="77"/>
        <v>40</v>
      </c>
      <c r="R394" s="281">
        <f t="shared" si="78"/>
        <v>16</v>
      </c>
      <c r="S394" s="282">
        <v>0</v>
      </c>
      <c r="T394" s="283">
        <v>0</v>
      </c>
      <c r="U394" s="156">
        <v>0</v>
      </c>
      <c r="V394" s="284">
        <v>20</v>
      </c>
      <c r="W394" s="285">
        <v>0</v>
      </c>
      <c r="X394" s="205">
        <v>0</v>
      </c>
      <c r="Y394" s="157">
        <v>0</v>
      </c>
      <c r="Z394" s="286">
        <v>20</v>
      </c>
      <c r="AA394" s="204">
        <v>0</v>
      </c>
      <c r="AB394" s="204">
        <v>0</v>
      </c>
      <c r="AC394" s="155">
        <v>0</v>
      </c>
      <c r="AD394" s="287">
        <v>0</v>
      </c>
      <c r="AE394" s="340">
        <f>_xlfn.XLOOKUP(A394,'2026-NAT-01'!B:B,'2026-NAT-01'!F:F,0,0)+_xlfn.XLOOKUP(A394,'2026-NAT-01'!B:B,'2026-NAT-01'!G:G,0,0)</f>
        <v>0</v>
      </c>
      <c r="AF394" s="341">
        <f>_xlfn.XLOOKUP(A394,'2026-NAT-01'!B:B,'2026-NAT-01'!H:H,0,0)</f>
        <v>0</v>
      </c>
      <c r="AG394" s="340">
        <f>_xlfn.XLOOKUP(A394,'2026-NAT-02'!B:B,'2026-NAT-02'!F:F,0,0)+_xlfn.XLOOKUP(A394,'2026-NAT-02'!B:B,'2026-NAT-02'!G:G,0,0)</f>
        <v>0</v>
      </c>
      <c r="AH394" s="341">
        <f>_xlfn.XLOOKUP(A394,'2026-NAT-02'!B:B,'2026-NAT-02'!H:H,0,0)</f>
        <v>0</v>
      </c>
      <c r="AI394" s="457">
        <f t="shared" si="69"/>
        <v>0</v>
      </c>
      <c r="AJ394" s="458">
        <f t="shared" si="70"/>
        <v>0</v>
      </c>
    </row>
    <row r="395" spans="1:36" ht="15.6" x14ac:dyDescent="0.25">
      <c r="A395" s="344" t="str">
        <f>MASTERLIST!A783</f>
        <v>N0779</v>
      </c>
      <c r="B395" s="68" t="str">
        <f>MASTERLIST!B783</f>
        <v>Steenbras</v>
      </c>
      <c r="C395" s="68" t="str">
        <f>MASTERLIST!C783</f>
        <v>Wallace</v>
      </c>
      <c r="D395" s="68" t="str">
        <f>MASTERLIST!D783</f>
        <v>Shepperson</v>
      </c>
      <c r="E395" s="345" t="str">
        <f>MASTERLIST!E783</f>
        <v>Men Veteran</v>
      </c>
      <c r="F395" s="362" t="str">
        <f>MASTERLIST!L783</f>
        <v>Nam</v>
      </c>
      <c r="G395" s="195" t="s">
        <v>2176</v>
      </c>
      <c r="H395" s="200" t="s">
        <v>2176</v>
      </c>
      <c r="I395" s="193"/>
      <c r="J395" s="202" t="s">
        <v>2176</v>
      </c>
      <c r="K395" s="152">
        <f t="shared" si="71"/>
        <v>5</v>
      </c>
      <c r="L395" s="153">
        <f t="shared" si="72"/>
        <v>11</v>
      </c>
      <c r="M395" s="153">
        <f t="shared" si="73"/>
        <v>16</v>
      </c>
      <c r="N395" s="154">
        <f t="shared" si="74"/>
        <v>45.3</v>
      </c>
      <c r="O395" s="429">
        <f t="shared" si="75"/>
        <v>14.819999999999999</v>
      </c>
      <c r="P395" s="154">
        <f t="shared" si="76"/>
        <v>2.8312499999999998</v>
      </c>
      <c r="Q395" s="153">
        <f t="shared" si="77"/>
        <v>1228</v>
      </c>
      <c r="R395" s="281">
        <f t="shared" si="78"/>
        <v>433.3</v>
      </c>
      <c r="S395" s="282">
        <v>3</v>
      </c>
      <c r="T395" s="283">
        <v>0</v>
      </c>
      <c r="U395" s="156">
        <v>6.8999999999999995</v>
      </c>
      <c r="V395" s="284">
        <v>456</v>
      </c>
      <c r="W395" s="285">
        <v>0</v>
      </c>
      <c r="X395" s="205">
        <v>11</v>
      </c>
      <c r="Y395" s="157">
        <v>36.9</v>
      </c>
      <c r="Z395" s="286">
        <v>509</v>
      </c>
      <c r="AA395" s="204">
        <v>2</v>
      </c>
      <c r="AB395" s="204">
        <v>0</v>
      </c>
      <c r="AC395" s="155">
        <v>1.5</v>
      </c>
      <c r="AD395" s="287">
        <v>263</v>
      </c>
      <c r="AE395" s="340">
        <f>_xlfn.XLOOKUP(A395,'2026-NAT-01'!B:B,'2026-NAT-01'!F:F,0,0)+_xlfn.XLOOKUP(A395,'2026-NAT-01'!B:B,'2026-NAT-01'!G:G,0,0)</f>
        <v>0</v>
      </c>
      <c r="AF395" s="341">
        <f>_xlfn.XLOOKUP(A395,'2026-NAT-01'!B:B,'2026-NAT-01'!H:H,0,0)</f>
        <v>0</v>
      </c>
      <c r="AG395" s="340">
        <f>_xlfn.XLOOKUP(A395,'2026-NAT-02'!B:B,'2026-NAT-02'!F:F,0,0)+_xlfn.XLOOKUP(A395,'2026-NAT-02'!B:B,'2026-NAT-02'!G:G,0,0)</f>
        <v>5</v>
      </c>
      <c r="AH395" s="341">
        <f>_xlfn.XLOOKUP(A395,'2026-NAT-02'!B:B,'2026-NAT-02'!H:H,0,0)</f>
        <v>33.099999999999994</v>
      </c>
      <c r="AI395" s="340">
        <f t="shared" si="69"/>
        <v>21</v>
      </c>
      <c r="AJ395" s="341">
        <f t="shared" si="70"/>
        <v>47.919999999999995</v>
      </c>
    </row>
    <row r="396" spans="1:36" ht="15.6" hidden="1" x14ac:dyDescent="0.25">
      <c r="A396" s="297" t="str">
        <f>MASTERLIST!A397</f>
        <v>N0393</v>
      </c>
      <c r="B396" s="310" t="str">
        <f>MASTERLIST!B397</f>
        <v>Benguella</v>
      </c>
      <c r="C396" s="310" t="str">
        <f>MASTERLIST!C397</f>
        <v>Taryn</v>
      </c>
      <c r="D396" s="310" t="str">
        <f>MASTERLIST!D397</f>
        <v>Van Zyl</v>
      </c>
      <c r="E396" s="311" t="str">
        <f>MASTERLIST!E397</f>
        <v>Ladies Veteran</v>
      </c>
      <c r="F396" s="361" t="str">
        <f>MASTERLIST!L397</f>
        <v>Nam</v>
      </c>
      <c r="G396" s="195"/>
      <c r="H396" s="200"/>
      <c r="I396" s="193"/>
      <c r="J396" s="202"/>
      <c r="K396" s="152">
        <f t="shared" si="71"/>
        <v>0</v>
      </c>
      <c r="L396" s="153">
        <f t="shared" si="72"/>
        <v>0</v>
      </c>
      <c r="M396" s="153">
        <f t="shared" si="73"/>
        <v>0</v>
      </c>
      <c r="N396" s="279">
        <f t="shared" si="74"/>
        <v>0</v>
      </c>
      <c r="O396" s="280">
        <f t="shared" si="75"/>
        <v>0</v>
      </c>
      <c r="P396" s="154" t="e">
        <f t="shared" si="76"/>
        <v>#DIV/0!</v>
      </c>
      <c r="Q396" s="153">
        <f t="shared" si="77"/>
        <v>20</v>
      </c>
      <c r="R396" s="281">
        <f t="shared" si="78"/>
        <v>4</v>
      </c>
      <c r="S396" s="282">
        <v>0</v>
      </c>
      <c r="T396" s="283">
        <v>0</v>
      </c>
      <c r="U396" s="156">
        <v>0</v>
      </c>
      <c r="V396" s="284">
        <v>0</v>
      </c>
      <c r="W396" s="285">
        <v>0</v>
      </c>
      <c r="X396" s="205">
        <v>0</v>
      </c>
      <c r="Y396" s="157">
        <v>0</v>
      </c>
      <c r="Z396" s="286">
        <v>0</v>
      </c>
      <c r="AA396" s="204">
        <v>0</v>
      </c>
      <c r="AB396" s="204">
        <v>0</v>
      </c>
      <c r="AC396" s="155">
        <v>0</v>
      </c>
      <c r="AD396" s="287">
        <v>20</v>
      </c>
      <c r="AE396" s="340">
        <f>_xlfn.XLOOKUP(A396,'2026-NAT-01'!B:B,'2026-NAT-01'!F:F,0,0)+_xlfn.XLOOKUP(A396,'2026-NAT-01'!B:B,'2026-NAT-01'!G:G,0,0)</f>
        <v>0</v>
      </c>
      <c r="AF396" s="341">
        <f>_xlfn.XLOOKUP(A396,'2026-NAT-01'!B:B,'2026-NAT-01'!H:H,0,0)</f>
        <v>0</v>
      </c>
      <c r="AG396" s="340">
        <f>_xlfn.XLOOKUP(A396,'2026-NAT-02'!B:B,'2026-NAT-02'!F:F,0,0)+_xlfn.XLOOKUP(A396,'2026-NAT-02'!B:B,'2026-NAT-02'!G:G,0,0)</f>
        <v>0</v>
      </c>
      <c r="AH396" s="341">
        <f>_xlfn.XLOOKUP(A396,'2026-NAT-02'!B:B,'2026-NAT-02'!H:H,0,0)</f>
        <v>0</v>
      </c>
      <c r="AI396" s="457">
        <f t="shared" si="69"/>
        <v>0</v>
      </c>
      <c r="AJ396" s="458">
        <f t="shared" si="70"/>
        <v>0</v>
      </c>
    </row>
    <row r="397" spans="1:36" ht="15.6" hidden="1" x14ac:dyDescent="0.25">
      <c r="A397" s="297" t="str">
        <f>MASTERLIST!A398</f>
        <v>N0394</v>
      </c>
      <c r="B397" s="310" t="str">
        <f>MASTERLIST!B398</f>
        <v>Walvis Bay</v>
      </c>
      <c r="C397" s="310" t="str">
        <f>MASTERLIST!C398</f>
        <v>Mossie (CL)</v>
      </c>
      <c r="D397" s="310" t="str">
        <f>MASTERLIST!D398</f>
        <v>Mostert</v>
      </c>
      <c r="E397" s="311" t="str">
        <f>MASTERLIST!E398</f>
        <v>Men Grand Masters</v>
      </c>
      <c r="F397" s="361" t="str">
        <f>MASTERLIST!L398</f>
        <v>Nam</v>
      </c>
      <c r="G397" s="195"/>
      <c r="H397" s="200"/>
      <c r="I397" s="193"/>
      <c r="J397" s="202"/>
      <c r="K397" s="152">
        <f t="shared" si="71"/>
        <v>3</v>
      </c>
      <c r="L397" s="153">
        <f t="shared" si="72"/>
        <v>0</v>
      </c>
      <c r="M397" s="153">
        <f t="shared" si="73"/>
        <v>3</v>
      </c>
      <c r="N397" s="279">
        <f t="shared" si="74"/>
        <v>8.4</v>
      </c>
      <c r="O397" s="280">
        <f t="shared" si="75"/>
        <v>3.8800000000000003</v>
      </c>
      <c r="P397" s="154">
        <f t="shared" si="76"/>
        <v>2.8000000000000003</v>
      </c>
      <c r="Q397" s="153">
        <f t="shared" si="77"/>
        <v>482</v>
      </c>
      <c r="R397" s="281">
        <f t="shared" si="78"/>
        <v>205</v>
      </c>
      <c r="S397" s="282">
        <v>3</v>
      </c>
      <c r="T397" s="283">
        <v>0</v>
      </c>
      <c r="U397" s="156">
        <v>6.8000000000000007</v>
      </c>
      <c r="V397" s="284">
        <v>302</v>
      </c>
      <c r="W397" s="285">
        <v>0</v>
      </c>
      <c r="X397" s="205">
        <v>0</v>
      </c>
      <c r="Y397" s="157">
        <v>1.6</v>
      </c>
      <c r="Z397" s="286">
        <v>180</v>
      </c>
      <c r="AA397" s="204">
        <v>0</v>
      </c>
      <c r="AB397" s="204">
        <v>0</v>
      </c>
      <c r="AC397" s="155">
        <v>0</v>
      </c>
      <c r="AD397" s="287">
        <v>0</v>
      </c>
      <c r="AE397" s="340">
        <f>_xlfn.XLOOKUP(A397,'2026-NAT-01'!B:B,'2026-NAT-01'!F:F,0,0)+_xlfn.XLOOKUP(A397,'2026-NAT-01'!B:B,'2026-NAT-01'!G:G,0,0)</f>
        <v>0</v>
      </c>
      <c r="AF397" s="341">
        <f>_xlfn.XLOOKUP(A397,'2026-NAT-01'!B:B,'2026-NAT-01'!H:H,0,0)</f>
        <v>0</v>
      </c>
      <c r="AG397" s="340">
        <f>_xlfn.XLOOKUP(A397,'2026-NAT-02'!B:B,'2026-NAT-02'!F:F,0,0)+_xlfn.XLOOKUP(A397,'2026-NAT-02'!B:B,'2026-NAT-02'!G:G,0,0)</f>
        <v>0</v>
      </c>
      <c r="AH397" s="341">
        <f>_xlfn.XLOOKUP(A397,'2026-NAT-02'!B:B,'2026-NAT-02'!H:H,0,0)</f>
        <v>0</v>
      </c>
      <c r="AI397" s="457">
        <f t="shared" si="69"/>
        <v>3</v>
      </c>
      <c r="AJ397" s="458">
        <f t="shared" si="70"/>
        <v>3.8800000000000003</v>
      </c>
    </row>
    <row r="398" spans="1:36" ht="15.6" hidden="1" x14ac:dyDescent="0.25">
      <c r="A398" s="297" t="str">
        <f>MASTERLIST!A399</f>
        <v>N0395</v>
      </c>
      <c r="B398" s="310" t="str">
        <f>MASTERLIST!B399</f>
        <v>xWalvis Bay</v>
      </c>
      <c r="C398" s="310" t="str">
        <f>MASTERLIST!C399</f>
        <v>John</v>
      </c>
      <c r="D398" s="310" t="str">
        <f>MASTERLIST!D399</f>
        <v>Longland</v>
      </c>
      <c r="E398" s="311" t="str">
        <f>MASTERLIST!E399</f>
        <v>Men Veteran</v>
      </c>
      <c r="F398" s="361" t="str">
        <f>MASTERLIST!L399</f>
        <v>Nam</v>
      </c>
      <c r="G398" s="195"/>
      <c r="H398" s="200"/>
      <c r="I398" s="193"/>
      <c r="J398" s="202"/>
      <c r="K398" s="152">
        <f t="shared" si="71"/>
        <v>0</v>
      </c>
      <c r="L398" s="153">
        <f t="shared" si="72"/>
        <v>0</v>
      </c>
      <c r="M398" s="153">
        <f t="shared" si="73"/>
        <v>0</v>
      </c>
      <c r="N398" s="279">
        <f t="shared" si="74"/>
        <v>0</v>
      </c>
      <c r="O398" s="280">
        <f t="shared" si="75"/>
        <v>0</v>
      </c>
      <c r="P398" s="154" t="e">
        <f t="shared" si="76"/>
        <v>#DIV/0!</v>
      </c>
      <c r="Q398" s="153">
        <f t="shared" si="77"/>
        <v>0</v>
      </c>
      <c r="R398" s="281">
        <f t="shared" si="78"/>
        <v>0</v>
      </c>
      <c r="S398" s="282">
        <v>0</v>
      </c>
      <c r="T398" s="283">
        <v>0</v>
      </c>
      <c r="U398" s="156">
        <v>0</v>
      </c>
      <c r="V398" s="284">
        <v>0</v>
      </c>
      <c r="W398" s="285">
        <v>0</v>
      </c>
      <c r="X398" s="205">
        <v>0</v>
      </c>
      <c r="Y398" s="157">
        <v>0</v>
      </c>
      <c r="Z398" s="286">
        <v>0</v>
      </c>
      <c r="AA398" s="204">
        <v>0</v>
      </c>
      <c r="AB398" s="204">
        <v>0</v>
      </c>
      <c r="AC398" s="155">
        <v>0</v>
      </c>
      <c r="AD398" s="287">
        <v>0</v>
      </c>
      <c r="AE398" s="340">
        <f>_xlfn.XLOOKUP(A398,'2026-NAT-01'!B:B,'2026-NAT-01'!F:F,0,0)+_xlfn.XLOOKUP(A398,'2026-NAT-01'!B:B,'2026-NAT-01'!G:G,0,0)</f>
        <v>0</v>
      </c>
      <c r="AF398" s="341">
        <f>_xlfn.XLOOKUP(A398,'2026-NAT-01'!B:B,'2026-NAT-01'!H:H,0,0)</f>
        <v>0</v>
      </c>
      <c r="AG398" s="340">
        <f>_xlfn.XLOOKUP(A398,'2026-NAT-02'!B:B,'2026-NAT-02'!F:F,0,0)+_xlfn.XLOOKUP(A398,'2026-NAT-02'!B:B,'2026-NAT-02'!G:G,0,0)</f>
        <v>0</v>
      </c>
      <c r="AH398" s="341">
        <f>_xlfn.XLOOKUP(A398,'2026-NAT-02'!B:B,'2026-NAT-02'!H:H,0,0)</f>
        <v>0</v>
      </c>
      <c r="AI398" s="457">
        <f t="shared" si="69"/>
        <v>0</v>
      </c>
      <c r="AJ398" s="458">
        <f t="shared" si="70"/>
        <v>0</v>
      </c>
    </row>
    <row r="399" spans="1:36" ht="15.6" x14ac:dyDescent="0.25">
      <c r="A399" s="344" t="str">
        <f>MASTERLIST!A109</f>
        <v>N0105</v>
      </c>
      <c r="B399" s="68" t="str">
        <f>MASTERLIST!B109</f>
        <v>Otjiwarongo</v>
      </c>
      <c r="C399" s="68" t="str">
        <f>MASTERLIST!C109</f>
        <v>Riaan</v>
      </c>
      <c r="D399" s="68" t="str">
        <f>MASTERLIST!D109</f>
        <v>Dreyer</v>
      </c>
      <c r="E399" s="345" t="str">
        <f>MASTERLIST!E109</f>
        <v>Men Master</v>
      </c>
      <c r="F399" s="362" t="str">
        <f>MASTERLIST!L109</f>
        <v>Nam</v>
      </c>
      <c r="G399" s="195" t="s">
        <v>2176</v>
      </c>
      <c r="H399" s="200" t="s">
        <v>2186</v>
      </c>
      <c r="I399" s="193"/>
      <c r="J399" s="202"/>
      <c r="K399" s="152">
        <f t="shared" si="71"/>
        <v>2</v>
      </c>
      <c r="L399" s="153">
        <f t="shared" si="72"/>
        <v>0</v>
      </c>
      <c r="M399" s="153">
        <f t="shared" si="73"/>
        <v>2</v>
      </c>
      <c r="N399" s="154">
        <f t="shared" si="74"/>
        <v>2</v>
      </c>
      <c r="O399" s="429">
        <f t="shared" si="75"/>
        <v>1</v>
      </c>
      <c r="P399" s="154">
        <f t="shared" si="76"/>
        <v>1</v>
      </c>
      <c r="Q399" s="153">
        <f t="shared" si="77"/>
        <v>376</v>
      </c>
      <c r="R399" s="281">
        <f t="shared" si="78"/>
        <v>188</v>
      </c>
      <c r="S399" s="282">
        <v>2</v>
      </c>
      <c r="T399" s="283">
        <v>0</v>
      </c>
      <c r="U399" s="156">
        <v>2</v>
      </c>
      <c r="V399" s="284">
        <v>376</v>
      </c>
      <c r="W399" s="285">
        <v>0</v>
      </c>
      <c r="X399" s="205">
        <v>0</v>
      </c>
      <c r="Y399" s="157">
        <v>0</v>
      </c>
      <c r="Z399" s="286">
        <v>0</v>
      </c>
      <c r="AA399" s="204">
        <v>0</v>
      </c>
      <c r="AB399" s="204">
        <v>0</v>
      </c>
      <c r="AC399" s="155">
        <v>0</v>
      </c>
      <c r="AD399" s="287">
        <v>0</v>
      </c>
      <c r="AE399" s="340">
        <f>_xlfn.XLOOKUP(A399,'2026-NAT-01'!B:B,'2026-NAT-01'!F:F,0,0)+_xlfn.XLOOKUP(A399,'2026-NAT-01'!B:B,'2026-NAT-01'!G:G,0,0)</f>
        <v>5</v>
      </c>
      <c r="AF399" s="341">
        <f>_xlfn.XLOOKUP(A399,'2026-NAT-01'!B:B,'2026-NAT-01'!H:H,0,0)</f>
        <v>17.600000000000001</v>
      </c>
      <c r="AG399" s="340">
        <f>_xlfn.XLOOKUP(A399,'2026-NAT-02'!B:B,'2026-NAT-02'!F:F,0,0)+_xlfn.XLOOKUP(A399,'2026-NAT-02'!B:B,'2026-NAT-02'!G:G,0,0)</f>
        <v>9</v>
      </c>
      <c r="AH399" s="341">
        <f>_xlfn.XLOOKUP(A399,'2026-NAT-02'!B:B,'2026-NAT-02'!H:H,0,0)</f>
        <v>28.3</v>
      </c>
      <c r="AI399" s="340">
        <f t="shared" si="69"/>
        <v>16</v>
      </c>
      <c r="AJ399" s="341">
        <f t="shared" si="70"/>
        <v>46.900000000000006</v>
      </c>
    </row>
    <row r="400" spans="1:36" ht="15.6" hidden="1" x14ac:dyDescent="0.25">
      <c r="A400" s="297" t="str">
        <f>MASTERLIST!A401</f>
        <v>N0397</v>
      </c>
      <c r="B400" s="310" t="str">
        <f>MASTERLIST!B401</f>
        <v>XHenties Bay</v>
      </c>
      <c r="C400" s="310" t="str">
        <f>MASTERLIST!C401</f>
        <v xml:space="preserve">Jaques </v>
      </c>
      <c r="D400" s="310" t="str">
        <f>MASTERLIST!D401</f>
        <v>Coetzee</v>
      </c>
      <c r="E400" s="311" t="str">
        <f>MASTERLIST!E401</f>
        <v>Men Grand Masters</v>
      </c>
      <c r="F400" s="361" t="str">
        <f>MASTERLIST!L401</f>
        <v>Nam</v>
      </c>
      <c r="G400" s="195"/>
      <c r="H400" s="200"/>
      <c r="I400" s="193"/>
      <c r="J400" s="202"/>
      <c r="K400" s="152">
        <f t="shared" si="71"/>
        <v>0</v>
      </c>
      <c r="L400" s="153">
        <f t="shared" si="72"/>
        <v>0</v>
      </c>
      <c r="M400" s="153">
        <f t="shared" si="73"/>
        <v>0</v>
      </c>
      <c r="N400" s="279">
        <f t="shared" si="74"/>
        <v>0</v>
      </c>
      <c r="O400" s="280">
        <f t="shared" si="75"/>
        <v>0</v>
      </c>
      <c r="P400" s="154" t="e">
        <f t="shared" si="76"/>
        <v>#DIV/0!</v>
      </c>
      <c r="Q400" s="153">
        <f t="shared" si="77"/>
        <v>0</v>
      </c>
      <c r="R400" s="281">
        <f t="shared" si="78"/>
        <v>0</v>
      </c>
      <c r="S400" s="282">
        <v>0</v>
      </c>
      <c r="T400" s="283">
        <v>0</v>
      </c>
      <c r="U400" s="156">
        <v>0</v>
      </c>
      <c r="V400" s="284">
        <v>0</v>
      </c>
      <c r="W400" s="285">
        <v>0</v>
      </c>
      <c r="X400" s="205">
        <v>0</v>
      </c>
      <c r="Y400" s="157">
        <v>0</v>
      </c>
      <c r="Z400" s="286">
        <v>0</v>
      </c>
      <c r="AA400" s="204">
        <v>0</v>
      </c>
      <c r="AB400" s="204">
        <v>0</v>
      </c>
      <c r="AC400" s="155">
        <v>0</v>
      </c>
      <c r="AD400" s="287">
        <v>0</v>
      </c>
      <c r="AE400" s="340">
        <f>_xlfn.XLOOKUP(A400,'2026-NAT-01'!B:B,'2026-NAT-01'!F:F,0,0)+_xlfn.XLOOKUP(A400,'2026-NAT-01'!B:B,'2026-NAT-01'!G:G,0,0)</f>
        <v>0</v>
      </c>
      <c r="AF400" s="341">
        <f>_xlfn.XLOOKUP(A400,'2026-NAT-01'!B:B,'2026-NAT-01'!H:H,0,0)</f>
        <v>0</v>
      </c>
      <c r="AG400" s="340">
        <f>_xlfn.XLOOKUP(A400,'2026-NAT-02'!B:B,'2026-NAT-02'!F:F,0,0)+_xlfn.XLOOKUP(A400,'2026-NAT-02'!B:B,'2026-NAT-02'!G:G,0,0)</f>
        <v>0</v>
      </c>
      <c r="AH400" s="341">
        <f>_xlfn.XLOOKUP(A400,'2026-NAT-02'!B:B,'2026-NAT-02'!H:H,0,0)</f>
        <v>0</v>
      </c>
      <c r="AI400" s="457">
        <f t="shared" si="69"/>
        <v>0</v>
      </c>
      <c r="AJ400" s="458">
        <f t="shared" si="70"/>
        <v>0</v>
      </c>
    </row>
    <row r="401" spans="1:36" ht="15.6" hidden="1" x14ac:dyDescent="0.25">
      <c r="A401" s="297" t="str">
        <f>MASTERLIST!A402</f>
        <v>N0398</v>
      </c>
      <c r="B401" s="310" t="str">
        <f>MASTERLIST!B402</f>
        <v>xMako</v>
      </c>
      <c r="C401" s="310" t="str">
        <f>MASTERLIST!C402</f>
        <v>Jayden</v>
      </c>
      <c r="D401" s="310" t="str">
        <f>MASTERLIST!D402</f>
        <v>Warrington</v>
      </c>
      <c r="E401" s="311" t="str">
        <f>MASTERLIST!E402</f>
        <v>Men U/16</v>
      </c>
      <c r="F401" s="361" t="str">
        <f>MASTERLIST!L402</f>
        <v>Nam</v>
      </c>
      <c r="G401" s="195"/>
      <c r="H401" s="200"/>
      <c r="I401" s="193"/>
      <c r="J401" s="202"/>
      <c r="K401" s="152">
        <f t="shared" si="71"/>
        <v>0</v>
      </c>
      <c r="L401" s="153">
        <f t="shared" si="72"/>
        <v>0</v>
      </c>
      <c r="M401" s="153">
        <f t="shared" si="73"/>
        <v>0</v>
      </c>
      <c r="N401" s="279">
        <f t="shared" si="74"/>
        <v>0</v>
      </c>
      <c r="O401" s="280">
        <f t="shared" si="75"/>
        <v>0</v>
      </c>
      <c r="P401" s="154" t="e">
        <f t="shared" si="76"/>
        <v>#DIV/0!</v>
      </c>
      <c r="Q401" s="153">
        <f t="shared" si="77"/>
        <v>20</v>
      </c>
      <c r="R401" s="281">
        <f t="shared" si="78"/>
        <v>6</v>
      </c>
      <c r="S401" s="282">
        <v>0</v>
      </c>
      <c r="T401" s="283">
        <v>0</v>
      </c>
      <c r="U401" s="156">
        <v>0</v>
      </c>
      <c r="V401" s="284">
        <v>0</v>
      </c>
      <c r="W401" s="285">
        <v>0</v>
      </c>
      <c r="X401" s="205">
        <v>0</v>
      </c>
      <c r="Y401" s="157">
        <v>0</v>
      </c>
      <c r="Z401" s="286">
        <v>20</v>
      </c>
      <c r="AA401" s="204">
        <v>0</v>
      </c>
      <c r="AB401" s="204">
        <v>0</v>
      </c>
      <c r="AC401" s="155">
        <v>0</v>
      </c>
      <c r="AD401" s="287">
        <v>0</v>
      </c>
      <c r="AE401" s="340">
        <f>_xlfn.XLOOKUP(A401,'2026-NAT-01'!B:B,'2026-NAT-01'!F:F,0,0)+_xlfn.XLOOKUP(A401,'2026-NAT-01'!B:B,'2026-NAT-01'!G:G,0,0)</f>
        <v>0</v>
      </c>
      <c r="AF401" s="341">
        <f>_xlfn.XLOOKUP(A401,'2026-NAT-01'!B:B,'2026-NAT-01'!H:H,0,0)</f>
        <v>0</v>
      </c>
      <c r="AG401" s="340">
        <f>_xlfn.XLOOKUP(A401,'2026-NAT-02'!B:B,'2026-NAT-02'!F:F,0,0)+_xlfn.XLOOKUP(A401,'2026-NAT-02'!B:B,'2026-NAT-02'!G:G,0,0)</f>
        <v>0</v>
      </c>
      <c r="AH401" s="341">
        <f>_xlfn.XLOOKUP(A401,'2026-NAT-02'!B:B,'2026-NAT-02'!H:H,0,0)</f>
        <v>0</v>
      </c>
      <c r="AI401" s="457">
        <f t="shared" si="69"/>
        <v>0</v>
      </c>
      <c r="AJ401" s="458">
        <f t="shared" si="70"/>
        <v>0</v>
      </c>
    </row>
    <row r="402" spans="1:36" ht="15.6" hidden="1" x14ac:dyDescent="0.25">
      <c r="A402" s="297" t="str">
        <f>MASTERLIST!A403</f>
        <v>N0399</v>
      </c>
      <c r="B402" s="310" t="str">
        <f>MASTERLIST!B403</f>
        <v>Mako</v>
      </c>
      <c r="C402" s="310" t="str">
        <f>MASTERLIST!C403</f>
        <v>Org</v>
      </c>
      <c r="D402" s="310" t="str">
        <f>MASTERLIST!D403</f>
        <v>Van Rensburg</v>
      </c>
      <c r="E402" s="311" t="str">
        <f>MASTERLIST!E403</f>
        <v>Men Veteran</v>
      </c>
      <c r="F402" s="361" t="str">
        <f>MASTERLIST!L403</f>
        <v>Nam</v>
      </c>
      <c r="G402" s="195"/>
      <c r="H402" s="200"/>
      <c r="I402" s="193"/>
      <c r="J402" s="202"/>
      <c r="K402" s="152">
        <f t="shared" si="71"/>
        <v>2</v>
      </c>
      <c r="L402" s="153">
        <f t="shared" si="72"/>
        <v>1</v>
      </c>
      <c r="M402" s="153">
        <f t="shared" si="73"/>
        <v>3</v>
      </c>
      <c r="N402" s="279">
        <f t="shared" si="74"/>
        <v>39.6</v>
      </c>
      <c r="O402" s="280">
        <f t="shared" si="75"/>
        <v>11.88</v>
      </c>
      <c r="P402" s="154">
        <f t="shared" si="76"/>
        <v>13.200000000000001</v>
      </c>
      <c r="Q402" s="153">
        <f t="shared" si="77"/>
        <v>740</v>
      </c>
      <c r="R402" s="281">
        <f t="shared" si="78"/>
        <v>222</v>
      </c>
      <c r="S402" s="282">
        <v>0</v>
      </c>
      <c r="T402" s="283">
        <v>0</v>
      </c>
      <c r="U402" s="156">
        <v>0</v>
      </c>
      <c r="V402" s="284">
        <v>20</v>
      </c>
      <c r="W402" s="285">
        <v>2</v>
      </c>
      <c r="X402" s="205">
        <v>1</v>
      </c>
      <c r="Y402" s="157">
        <v>39.6</v>
      </c>
      <c r="Z402" s="286">
        <v>680</v>
      </c>
      <c r="AA402" s="204">
        <v>0</v>
      </c>
      <c r="AB402" s="204">
        <v>0</v>
      </c>
      <c r="AC402" s="155">
        <v>0</v>
      </c>
      <c r="AD402" s="287">
        <v>40</v>
      </c>
      <c r="AE402" s="340">
        <f>_xlfn.XLOOKUP(A402,'2026-NAT-01'!B:B,'2026-NAT-01'!F:F,0,0)+_xlfn.XLOOKUP(A402,'2026-NAT-01'!B:B,'2026-NAT-01'!G:G,0,0)</f>
        <v>0</v>
      </c>
      <c r="AF402" s="341">
        <f>_xlfn.XLOOKUP(A402,'2026-NAT-01'!B:B,'2026-NAT-01'!H:H,0,0)</f>
        <v>0</v>
      </c>
      <c r="AG402" s="340">
        <f>_xlfn.XLOOKUP(A402,'2026-NAT-02'!B:B,'2026-NAT-02'!F:F,0,0)+_xlfn.XLOOKUP(A402,'2026-NAT-02'!B:B,'2026-NAT-02'!G:G,0,0)</f>
        <v>0</v>
      </c>
      <c r="AH402" s="341">
        <f>_xlfn.XLOOKUP(A402,'2026-NAT-02'!B:B,'2026-NAT-02'!H:H,0,0)</f>
        <v>0</v>
      </c>
      <c r="AI402" s="457">
        <f t="shared" si="69"/>
        <v>3</v>
      </c>
      <c r="AJ402" s="458">
        <f t="shared" si="70"/>
        <v>11.88</v>
      </c>
    </row>
    <row r="403" spans="1:36" ht="15.6" hidden="1" x14ac:dyDescent="0.25">
      <c r="A403" s="297" t="str">
        <f>MASTERLIST!A404</f>
        <v>N0400</v>
      </c>
      <c r="B403" s="310" t="str">
        <f>MASTERLIST!B404</f>
        <v>Otjiwarongo</v>
      </c>
      <c r="C403" s="310" t="str">
        <f>MASTERLIST!C404</f>
        <v>Mart-Marie</v>
      </c>
      <c r="D403" s="310" t="str">
        <f>MASTERLIST!D404</f>
        <v>De Haast</v>
      </c>
      <c r="E403" s="311" t="str">
        <f>MASTERLIST!E404</f>
        <v>Ladies Veteran</v>
      </c>
      <c r="F403" s="361" t="str">
        <f>MASTERLIST!L404</f>
        <v>Nam</v>
      </c>
      <c r="G403" s="195"/>
      <c r="H403" s="200"/>
      <c r="I403" s="193"/>
      <c r="J403" s="202"/>
      <c r="K403" s="152">
        <f t="shared" si="71"/>
        <v>0</v>
      </c>
      <c r="L403" s="153">
        <f t="shared" si="72"/>
        <v>0</v>
      </c>
      <c r="M403" s="153">
        <f t="shared" si="73"/>
        <v>0</v>
      </c>
      <c r="N403" s="279">
        <f t="shared" si="74"/>
        <v>0</v>
      </c>
      <c r="O403" s="280">
        <f t="shared" si="75"/>
        <v>0</v>
      </c>
      <c r="P403" s="154" t="e">
        <f t="shared" si="76"/>
        <v>#DIV/0!</v>
      </c>
      <c r="Q403" s="153">
        <f t="shared" si="77"/>
        <v>0</v>
      </c>
      <c r="R403" s="281">
        <f t="shared" si="78"/>
        <v>0</v>
      </c>
      <c r="S403" s="282">
        <v>0</v>
      </c>
      <c r="T403" s="283">
        <v>0</v>
      </c>
      <c r="U403" s="156">
        <v>0</v>
      </c>
      <c r="V403" s="284">
        <v>0</v>
      </c>
      <c r="W403" s="285">
        <v>0</v>
      </c>
      <c r="X403" s="205">
        <v>0</v>
      </c>
      <c r="Y403" s="157">
        <v>0</v>
      </c>
      <c r="Z403" s="286">
        <v>0</v>
      </c>
      <c r="AA403" s="204">
        <v>0</v>
      </c>
      <c r="AB403" s="204">
        <v>0</v>
      </c>
      <c r="AC403" s="155">
        <v>0</v>
      </c>
      <c r="AD403" s="287">
        <v>0</v>
      </c>
      <c r="AE403" s="340">
        <f>_xlfn.XLOOKUP(A403,'2026-NAT-01'!B:B,'2026-NAT-01'!F:F,0,0)+_xlfn.XLOOKUP(A403,'2026-NAT-01'!B:B,'2026-NAT-01'!G:G,0,0)</f>
        <v>0</v>
      </c>
      <c r="AF403" s="341">
        <f>_xlfn.XLOOKUP(A403,'2026-NAT-01'!B:B,'2026-NAT-01'!H:H,0,0)</f>
        <v>0</v>
      </c>
      <c r="AG403" s="340">
        <f>_xlfn.XLOOKUP(A403,'2026-NAT-02'!B:B,'2026-NAT-02'!F:F,0,0)+_xlfn.XLOOKUP(A403,'2026-NAT-02'!B:B,'2026-NAT-02'!G:G,0,0)</f>
        <v>0</v>
      </c>
      <c r="AH403" s="341">
        <f>_xlfn.XLOOKUP(A403,'2026-NAT-02'!B:B,'2026-NAT-02'!H:H,0,0)</f>
        <v>0</v>
      </c>
      <c r="AI403" s="457">
        <f t="shared" si="69"/>
        <v>0</v>
      </c>
      <c r="AJ403" s="458">
        <f t="shared" si="70"/>
        <v>0</v>
      </c>
    </row>
    <row r="404" spans="1:36" ht="15.6" hidden="1" x14ac:dyDescent="0.25">
      <c r="A404" s="297" t="str">
        <f>MASTERLIST!A405</f>
        <v>N0401</v>
      </c>
      <c r="B404" s="310" t="str">
        <f>MASTERLIST!B405</f>
        <v>Penguin</v>
      </c>
      <c r="C404" s="310" t="str">
        <f>MASTERLIST!C405</f>
        <v>Henco</v>
      </c>
      <c r="D404" s="310" t="str">
        <f>MASTERLIST!D405</f>
        <v>Snyman</v>
      </c>
      <c r="E404" s="311" t="str">
        <f>MASTERLIST!E405</f>
        <v>Men Senior</v>
      </c>
      <c r="F404" s="361" t="str">
        <f>MASTERLIST!L405</f>
        <v>Nam</v>
      </c>
      <c r="G404" s="195"/>
      <c r="H404" s="200"/>
      <c r="I404" s="193"/>
      <c r="J404" s="202"/>
      <c r="K404" s="152">
        <f t="shared" si="71"/>
        <v>8</v>
      </c>
      <c r="L404" s="153">
        <f t="shared" si="72"/>
        <v>16</v>
      </c>
      <c r="M404" s="153">
        <f t="shared" si="73"/>
        <v>24</v>
      </c>
      <c r="N404" s="279">
        <f t="shared" si="74"/>
        <v>268.59999999999997</v>
      </c>
      <c r="O404" s="280">
        <f t="shared" si="75"/>
        <v>79.290000000000006</v>
      </c>
      <c r="P404" s="154">
        <f t="shared" si="76"/>
        <v>11.191666666666665</v>
      </c>
      <c r="Q404" s="153">
        <f t="shared" si="77"/>
        <v>2210</v>
      </c>
      <c r="R404" s="281">
        <f t="shared" si="78"/>
        <v>657</v>
      </c>
      <c r="S404" s="282">
        <v>0</v>
      </c>
      <c r="T404" s="283">
        <v>3</v>
      </c>
      <c r="U404" s="156">
        <v>26.7</v>
      </c>
      <c r="V404" s="284">
        <v>522</v>
      </c>
      <c r="W404" s="285">
        <v>0</v>
      </c>
      <c r="X404" s="205">
        <v>9</v>
      </c>
      <c r="Y404" s="157">
        <v>175.6</v>
      </c>
      <c r="Z404" s="286">
        <v>584</v>
      </c>
      <c r="AA404" s="204">
        <v>8</v>
      </c>
      <c r="AB404" s="204">
        <v>4</v>
      </c>
      <c r="AC404" s="155">
        <v>66.3</v>
      </c>
      <c r="AD404" s="287">
        <v>1104</v>
      </c>
      <c r="AE404" s="340">
        <f>_xlfn.XLOOKUP(A404,'2026-NAT-01'!B:B,'2026-NAT-01'!F:F,0,0)+_xlfn.XLOOKUP(A404,'2026-NAT-01'!B:B,'2026-NAT-01'!G:G,0,0)</f>
        <v>0</v>
      </c>
      <c r="AF404" s="341">
        <f>_xlfn.XLOOKUP(A404,'2026-NAT-01'!B:B,'2026-NAT-01'!H:H,0,0)</f>
        <v>0</v>
      </c>
      <c r="AG404" s="340">
        <f>_xlfn.XLOOKUP(A404,'2026-NAT-02'!B:B,'2026-NAT-02'!F:F,0,0)+_xlfn.XLOOKUP(A404,'2026-NAT-02'!B:B,'2026-NAT-02'!G:G,0,0)</f>
        <v>0</v>
      </c>
      <c r="AH404" s="341">
        <f>_xlfn.XLOOKUP(A404,'2026-NAT-02'!B:B,'2026-NAT-02'!H:H,0,0)</f>
        <v>0</v>
      </c>
      <c r="AI404" s="457">
        <f t="shared" si="69"/>
        <v>24</v>
      </c>
      <c r="AJ404" s="458">
        <f t="shared" si="70"/>
        <v>79.290000000000006</v>
      </c>
    </row>
    <row r="405" spans="1:36" ht="15.6" hidden="1" x14ac:dyDescent="0.25">
      <c r="A405" s="297" t="str">
        <f>MASTERLIST!A406</f>
        <v>N0402</v>
      </c>
      <c r="B405" s="310" t="str">
        <f>MASTERLIST!B406</f>
        <v>xSeagull Angling Club</v>
      </c>
      <c r="C405" s="310" t="str">
        <f>MASTERLIST!C406</f>
        <v>Zanita</v>
      </c>
      <c r="D405" s="310" t="str">
        <f>MASTERLIST!D406</f>
        <v>Horn</v>
      </c>
      <c r="E405" s="311" t="str">
        <f>MASTERLIST!E406</f>
        <v>Ladies U/16</v>
      </c>
      <c r="F405" s="361" t="str">
        <f>MASTERLIST!L406</f>
        <v>Nam</v>
      </c>
      <c r="G405" s="195"/>
      <c r="H405" s="200"/>
      <c r="I405" s="193"/>
      <c r="J405" s="202"/>
      <c r="K405" s="152">
        <f t="shared" si="71"/>
        <v>0</v>
      </c>
      <c r="L405" s="153">
        <f t="shared" si="72"/>
        <v>0</v>
      </c>
      <c r="M405" s="153">
        <f t="shared" si="73"/>
        <v>0</v>
      </c>
      <c r="N405" s="279">
        <f t="shared" si="74"/>
        <v>0</v>
      </c>
      <c r="O405" s="280">
        <f t="shared" si="75"/>
        <v>0</v>
      </c>
      <c r="P405" s="154" t="e">
        <f t="shared" si="76"/>
        <v>#DIV/0!</v>
      </c>
      <c r="Q405" s="153">
        <f t="shared" si="77"/>
        <v>20</v>
      </c>
      <c r="R405" s="281">
        <f t="shared" si="78"/>
        <v>4</v>
      </c>
      <c r="S405" s="282">
        <v>0</v>
      </c>
      <c r="T405" s="283">
        <v>0</v>
      </c>
      <c r="U405" s="156">
        <v>0</v>
      </c>
      <c r="V405" s="284">
        <v>0</v>
      </c>
      <c r="W405" s="285">
        <v>0</v>
      </c>
      <c r="X405" s="205">
        <v>0</v>
      </c>
      <c r="Y405" s="157">
        <v>0</v>
      </c>
      <c r="Z405" s="286">
        <v>0</v>
      </c>
      <c r="AA405" s="204">
        <v>0</v>
      </c>
      <c r="AB405" s="204">
        <v>0</v>
      </c>
      <c r="AC405" s="155">
        <v>0</v>
      </c>
      <c r="AD405" s="287">
        <v>20</v>
      </c>
      <c r="AE405" s="340">
        <f>_xlfn.XLOOKUP(A405,'2026-NAT-01'!B:B,'2026-NAT-01'!F:F,0,0)+_xlfn.XLOOKUP(A405,'2026-NAT-01'!B:B,'2026-NAT-01'!G:G,0,0)</f>
        <v>0</v>
      </c>
      <c r="AF405" s="341">
        <f>_xlfn.XLOOKUP(A405,'2026-NAT-01'!B:B,'2026-NAT-01'!H:H,0,0)</f>
        <v>0</v>
      </c>
      <c r="AG405" s="340">
        <f>_xlfn.XLOOKUP(A405,'2026-NAT-02'!B:B,'2026-NAT-02'!F:F,0,0)+_xlfn.XLOOKUP(A405,'2026-NAT-02'!B:B,'2026-NAT-02'!G:G,0,0)</f>
        <v>0</v>
      </c>
      <c r="AH405" s="341">
        <f>_xlfn.XLOOKUP(A405,'2026-NAT-02'!B:B,'2026-NAT-02'!H:H,0,0)</f>
        <v>0</v>
      </c>
      <c r="AI405" s="457">
        <f t="shared" si="69"/>
        <v>0</v>
      </c>
      <c r="AJ405" s="458">
        <f t="shared" si="70"/>
        <v>0</v>
      </c>
    </row>
    <row r="406" spans="1:36" ht="15.6" x14ac:dyDescent="0.25">
      <c r="A406" s="344" t="str">
        <f>MASTERLIST!A301</f>
        <v>N0297</v>
      </c>
      <c r="B406" s="68" t="str">
        <f>MASTERLIST!B301</f>
        <v>Steenbras</v>
      </c>
      <c r="C406" s="68" t="str">
        <f>MASTERLIST!C301</f>
        <v>David</v>
      </c>
      <c r="D406" s="68" t="str">
        <f>MASTERLIST!D301</f>
        <v>Smith</v>
      </c>
      <c r="E406" s="345" t="str">
        <f>MASTERLIST!E301</f>
        <v>Men Veteran</v>
      </c>
      <c r="F406" s="362" t="str">
        <f>MASTERLIST!L301</f>
        <v>Nam</v>
      </c>
      <c r="G406" s="195" t="s">
        <v>2176</v>
      </c>
      <c r="H406" s="200" t="s">
        <v>2176</v>
      </c>
      <c r="I406" s="193"/>
      <c r="J406" s="202"/>
      <c r="K406" s="152">
        <f t="shared" si="71"/>
        <v>13</v>
      </c>
      <c r="L406" s="153">
        <f t="shared" si="72"/>
        <v>7</v>
      </c>
      <c r="M406" s="153">
        <f t="shared" si="73"/>
        <v>20</v>
      </c>
      <c r="N406" s="154">
        <f t="shared" si="74"/>
        <v>66.3</v>
      </c>
      <c r="O406" s="429">
        <f t="shared" si="75"/>
        <v>27.779999999999998</v>
      </c>
      <c r="P406" s="154">
        <f t="shared" si="76"/>
        <v>3.3149999999999999</v>
      </c>
      <c r="Q406" s="153">
        <f t="shared" si="77"/>
        <v>1868</v>
      </c>
      <c r="R406" s="281">
        <f t="shared" si="78"/>
        <v>683.3</v>
      </c>
      <c r="S406" s="282">
        <v>11</v>
      </c>
      <c r="T406" s="283">
        <v>3</v>
      </c>
      <c r="U406" s="156">
        <v>39.799999999999997</v>
      </c>
      <c r="V406" s="284">
        <v>753</v>
      </c>
      <c r="W406" s="285">
        <v>0</v>
      </c>
      <c r="X406" s="205">
        <v>4</v>
      </c>
      <c r="Y406" s="157">
        <v>25.799999999999997</v>
      </c>
      <c r="Z406" s="286">
        <v>838</v>
      </c>
      <c r="AA406" s="204">
        <v>2</v>
      </c>
      <c r="AB406" s="204">
        <v>0</v>
      </c>
      <c r="AC406" s="155">
        <v>0.7</v>
      </c>
      <c r="AD406" s="287">
        <v>277</v>
      </c>
      <c r="AE406" s="340">
        <f>_xlfn.XLOOKUP(A406,'2026-NAT-01'!B:B,'2026-NAT-01'!F:F,0,0)+_xlfn.XLOOKUP(A406,'2026-NAT-01'!B:B,'2026-NAT-01'!G:G,0,0)</f>
        <v>3</v>
      </c>
      <c r="AF406" s="341">
        <f>_xlfn.XLOOKUP(A406,'2026-NAT-01'!B:B,'2026-NAT-01'!H:H,0,0)</f>
        <v>17.899999999999999</v>
      </c>
      <c r="AG406" s="340">
        <f>_xlfn.XLOOKUP(A406,'2026-NAT-02'!B:B,'2026-NAT-02'!F:F,0,0)+_xlfn.XLOOKUP(A406,'2026-NAT-02'!B:B,'2026-NAT-02'!G:G,0,0)</f>
        <v>0</v>
      </c>
      <c r="AH406" s="341">
        <f>_xlfn.XLOOKUP(A406,'2026-NAT-02'!B:B,'2026-NAT-02'!H:H,0,0)</f>
        <v>0</v>
      </c>
      <c r="AI406" s="340">
        <f t="shared" si="69"/>
        <v>23</v>
      </c>
      <c r="AJ406" s="341">
        <f t="shared" si="70"/>
        <v>45.679999999999993</v>
      </c>
    </row>
    <row r="407" spans="1:36" ht="15.6" x14ac:dyDescent="0.25">
      <c r="A407" s="344" t="str">
        <f>MASTERLIST!A682</f>
        <v>N0678</v>
      </c>
      <c r="B407" s="68" t="str">
        <f>MASTERLIST!B682</f>
        <v>Steenbras</v>
      </c>
      <c r="C407" s="68" t="str">
        <f>MASTERLIST!C682</f>
        <v>Jacomine</v>
      </c>
      <c r="D407" s="68" t="str">
        <f>MASTERLIST!D682</f>
        <v>Heath</v>
      </c>
      <c r="E407" s="345" t="str">
        <f>MASTERLIST!E682</f>
        <v>Ladies Senior</v>
      </c>
      <c r="F407" s="362" t="str">
        <f>MASTERLIST!L682</f>
        <v>Nam</v>
      </c>
      <c r="G407" s="195" t="s">
        <v>2176</v>
      </c>
      <c r="H407" s="200" t="s">
        <v>2176</v>
      </c>
      <c r="I407" s="193"/>
      <c r="J407" s="202"/>
      <c r="K407" s="152">
        <f t="shared" si="71"/>
        <v>0</v>
      </c>
      <c r="L407" s="153">
        <f t="shared" si="72"/>
        <v>7</v>
      </c>
      <c r="M407" s="153">
        <f t="shared" si="73"/>
        <v>7</v>
      </c>
      <c r="N407" s="154">
        <f t="shared" si="74"/>
        <v>50.7</v>
      </c>
      <c r="O407" s="429">
        <f t="shared" si="75"/>
        <v>19.68</v>
      </c>
      <c r="P407" s="154">
        <f t="shared" si="76"/>
        <v>7.2428571428571429</v>
      </c>
      <c r="Q407" s="153">
        <f t="shared" si="77"/>
        <v>1593</v>
      </c>
      <c r="R407" s="281">
        <f t="shared" si="78"/>
        <v>548.20000000000005</v>
      </c>
      <c r="S407" s="282">
        <v>0</v>
      </c>
      <c r="T407" s="283">
        <v>3</v>
      </c>
      <c r="U407" s="156">
        <v>28.1</v>
      </c>
      <c r="V407" s="284">
        <v>622</v>
      </c>
      <c r="W407" s="285">
        <v>0</v>
      </c>
      <c r="X407" s="205">
        <v>2</v>
      </c>
      <c r="Y407" s="157">
        <v>11.1</v>
      </c>
      <c r="Z407" s="286">
        <v>430</v>
      </c>
      <c r="AA407" s="204">
        <v>0</v>
      </c>
      <c r="AB407" s="204">
        <v>2</v>
      </c>
      <c r="AC407" s="155">
        <v>11.5</v>
      </c>
      <c r="AD407" s="287">
        <v>541</v>
      </c>
      <c r="AE407" s="340">
        <f>_xlfn.XLOOKUP(A407,'2026-NAT-01'!B:B,'2026-NAT-01'!F:F,0,0)+_xlfn.XLOOKUP(A407,'2026-NAT-01'!B:B,'2026-NAT-01'!G:G,0,0)</f>
        <v>2</v>
      </c>
      <c r="AF407" s="341">
        <f>_xlfn.XLOOKUP(A407,'2026-NAT-01'!B:B,'2026-NAT-01'!H:H,0,0)</f>
        <v>15.5</v>
      </c>
      <c r="AG407" s="340">
        <f>_xlfn.XLOOKUP(A407,'2026-NAT-02'!B:B,'2026-NAT-02'!F:F,0,0)+_xlfn.XLOOKUP(A407,'2026-NAT-02'!B:B,'2026-NAT-02'!G:G,0,0)</f>
        <v>1</v>
      </c>
      <c r="AH407" s="341">
        <f>_xlfn.XLOOKUP(A407,'2026-NAT-02'!B:B,'2026-NAT-02'!H:H,0,0)</f>
        <v>9.1</v>
      </c>
      <c r="AI407" s="340">
        <f t="shared" si="69"/>
        <v>10</v>
      </c>
      <c r="AJ407" s="341">
        <f t="shared" si="70"/>
        <v>44.28</v>
      </c>
    </row>
    <row r="408" spans="1:36" ht="15.6" hidden="1" x14ac:dyDescent="0.25">
      <c r="A408" s="297" t="str">
        <f>MASTERLIST!A409</f>
        <v>N0405</v>
      </c>
      <c r="B408" s="310" t="str">
        <f>MASTERLIST!B409</f>
        <v>xPenguin</v>
      </c>
      <c r="C408" s="310" t="str">
        <f>MASTERLIST!C409</f>
        <v>Stefan</v>
      </c>
      <c r="D408" s="310" t="str">
        <f>MASTERLIST!D409</f>
        <v>van Wyk</v>
      </c>
      <c r="E408" s="311" t="str">
        <f>MASTERLIST!E409</f>
        <v>Men Grand Masters</v>
      </c>
      <c r="F408" s="361" t="str">
        <f>MASTERLIST!L409</f>
        <v>Nam</v>
      </c>
      <c r="G408" s="195"/>
      <c r="H408" s="200"/>
      <c r="I408" s="193"/>
      <c r="J408" s="202"/>
      <c r="K408" s="152">
        <f t="shared" si="71"/>
        <v>0</v>
      </c>
      <c r="L408" s="153">
        <f t="shared" si="72"/>
        <v>0</v>
      </c>
      <c r="M408" s="153">
        <f t="shared" si="73"/>
        <v>0</v>
      </c>
      <c r="N408" s="279">
        <f t="shared" si="74"/>
        <v>0</v>
      </c>
      <c r="O408" s="280">
        <f t="shared" si="75"/>
        <v>0</v>
      </c>
      <c r="P408" s="154" t="e">
        <f t="shared" si="76"/>
        <v>#DIV/0!</v>
      </c>
      <c r="Q408" s="153">
        <f t="shared" si="77"/>
        <v>0</v>
      </c>
      <c r="R408" s="281">
        <f t="shared" si="78"/>
        <v>0</v>
      </c>
      <c r="S408" s="282">
        <v>0</v>
      </c>
      <c r="T408" s="283">
        <v>0</v>
      </c>
      <c r="U408" s="156">
        <v>0</v>
      </c>
      <c r="V408" s="284">
        <v>0</v>
      </c>
      <c r="W408" s="285">
        <v>0</v>
      </c>
      <c r="X408" s="205">
        <v>0</v>
      </c>
      <c r="Y408" s="157">
        <v>0</v>
      </c>
      <c r="Z408" s="286">
        <v>0</v>
      </c>
      <c r="AA408" s="204">
        <v>0</v>
      </c>
      <c r="AB408" s="204">
        <v>0</v>
      </c>
      <c r="AC408" s="155">
        <v>0</v>
      </c>
      <c r="AD408" s="287">
        <v>0</v>
      </c>
      <c r="AE408" s="340">
        <f>_xlfn.XLOOKUP(A408,'2026-NAT-01'!B:B,'2026-NAT-01'!F:F,0,0)+_xlfn.XLOOKUP(A408,'2026-NAT-01'!B:B,'2026-NAT-01'!G:G,0,0)</f>
        <v>0</v>
      </c>
      <c r="AF408" s="341">
        <f>_xlfn.XLOOKUP(A408,'2026-NAT-01'!B:B,'2026-NAT-01'!H:H,0,0)</f>
        <v>0</v>
      </c>
      <c r="AG408" s="340">
        <f>_xlfn.XLOOKUP(A408,'2026-NAT-02'!B:B,'2026-NAT-02'!F:F,0,0)+_xlfn.XLOOKUP(A408,'2026-NAT-02'!B:B,'2026-NAT-02'!G:G,0,0)</f>
        <v>0</v>
      </c>
      <c r="AH408" s="341">
        <f>_xlfn.XLOOKUP(A408,'2026-NAT-02'!B:B,'2026-NAT-02'!H:H,0,0)</f>
        <v>0</v>
      </c>
      <c r="AI408" s="457">
        <f t="shared" si="69"/>
        <v>0</v>
      </c>
      <c r="AJ408" s="458">
        <f t="shared" si="70"/>
        <v>0</v>
      </c>
    </row>
    <row r="409" spans="1:36" ht="15.6" hidden="1" x14ac:dyDescent="0.25">
      <c r="A409" s="297" t="str">
        <f>MASTERLIST!A410</f>
        <v>N0406</v>
      </c>
      <c r="B409" s="310" t="str">
        <f>MASTERLIST!B410</f>
        <v>Steenbras</v>
      </c>
      <c r="C409" s="310" t="str">
        <f>MASTERLIST!C410</f>
        <v>Gregory</v>
      </c>
      <c r="D409" s="310" t="str">
        <f>MASTERLIST!D410</f>
        <v>Dickman</v>
      </c>
      <c r="E409" s="311" t="str">
        <f>MASTERLIST!E410</f>
        <v>Men Veteran</v>
      </c>
      <c r="F409" s="361" t="str">
        <f>MASTERLIST!L410</f>
        <v>Nam</v>
      </c>
      <c r="G409" s="195"/>
      <c r="H409" s="200"/>
      <c r="I409" s="193"/>
      <c r="J409" s="202"/>
      <c r="K409" s="152">
        <f t="shared" si="71"/>
        <v>0</v>
      </c>
      <c r="L409" s="153">
        <f t="shared" si="72"/>
        <v>0</v>
      </c>
      <c r="M409" s="153">
        <f t="shared" si="73"/>
        <v>0</v>
      </c>
      <c r="N409" s="279">
        <f t="shared" si="74"/>
        <v>0</v>
      </c>
      <c r="O409" s="280">
        <f t="shared" si="75"/>
        <v>0</v>
      </c>
      <c r="P409" s="154" t="e">
        <f t="shared" si="76"/>
        <v>#DIV/0!</v>
      </c>
      <c r="Q409" s="153">
        <f t="shared" si="77"/>
        <v>60</v>
      </c>
      <c r="R409" s="281">
        <f t="shared" si="78"/>
        <v>12</v>
      </c>
      <c r="S409" s="282">
        <v>0</v>
      </c>
      <c r="T409" s="283">
        <v>0</v>
      </c>
      <c r="U409" s="156">
        <v>0</v>
      </c>
      <c r="V409" s="284">
        <v>0</v>
      </c>
      <c r="W409" s="285">
        <v>0</v>
      </c>
      <c r="X409" s="205">
        <v>0</v>
      </c>
      <c r="Y409" s="157">
        <v>0</v>
      </c>
      <c r="Z409" s="286">
        <v>0</v>
      </c>
      <c r="AA409" s="204">
        <v>0</v>
      </c>
      <c r="AB409" s="204">
        <v>0</v>
      </c>
      <c r="AC409" s="155">
        <v>0</v>
      </c>
      <c r="AD409" s="287">
        <v>60</v>
      </c>
      <c r="AE409" s="340">
        <f>_xlfn.XLOOKUP(A409,'2026-NAT-01'!B:B,'2026-NAT-01'!F:F,0,0)+_xlfn.XLOOKUP(A409,'2026-NAT-01'!B:B,'2026-NAT-01'!G:G,0,0)</f>
        <v>0</v>
      </c>
      <c r="AF409" s="341">
        <f>_xlfn.XLOOKUP(A409,'2026-NAT-01'!B:B,'2026-NAT-01'!H:H,0,0)</f>
        <v>0</v>
      </c>
      <c r="AG409" s="340">
        <f>_xlfn.XLOOKUP(A409,'2026-NAT-02'!B:B,'2026-NAT-02'!F:F,0,0)+_xlfn.XLOOKUP(A409,'2026-NAT-02'!B:B,'2026-NAT-02'!G:G,0,0)</f>
        <v>0</v>
      </c>
      <c r="AH409" s="341">
        <f>_xlfn.XLOOKUP(A409,'2026-NAT-02'!B:B,'2026-NAT-02'!H:H,0,0)</f>
        <v>0</v>
      </c>
      <c r="AI409" s="457">
        <f t="shared" si="69"/>
        <v>0</v>
      </c>
      <c r="AJ409" s="458">
        <f t="shared" si="70"/>
        <v>0</v>
      </c>
    </row>
    <row r="410" spans="1:36" ht="15.6" x14ac:dyDescent="0.25">
      <c r="A410" s="344" t="str">
        <f>MASTERLIST!A851</f>
        <v>N0847</v>
      </c>
      <c r="B410" s="68" t="str">
        <f>MASTERLIST!B851</f>
        <v>Otjiwarongo</v>
      </c>
      <c r="C410" s="68" t="str">
        <f>MASTERLIST!C851</f>
        <v>Maritz Jnr</v>
      </c>
      <c r="D410" s="68" t="str">
        <f>MASTERLIST!D851</f>
        <v>Jansen Van Vuuren</v>
      </c>
      <c r="E410" s="345" t="str">
        <f>MASTERLIST!E851</f>
        <v>Men U/16</v>
      </c>
      <c r="F410" s="362" t="str">
        <f>MASTERLIST!L851</f>
        <v>Nam</v>
      </c>
      <c r="G410" s="195" t="s">
        <v>2176</v>
      </c>
      <c r="H410" s="200" t="s">
        <v>2176</v>
      </c>
      <c r="I410" s="193"/>
      <c r="J410" s="202"/>
      <c r="K410" s="152">
        <f t="shared" si="71"/>
        <v>9</v>
      </c>
      <c r="L410" s="153">
        <f t="shared" si="72"/>
        <v>15</v>
      </c>
      <c r="M410" s="153">
        <f t="shared" si="73"/>
        <v>24</v>
      </c>
      <c r="N410" s="154">
        <f t="shared" si="74"/>
        <v>34.899999999999991</v>
      </c>
      <c r="O410" s="429">
        <f t="shared" si="75"/>
        <v>14.129999999999999</v>
      </c>
      <c r="P410" s="154">
        <f t="shared" si="76"/>
        <v>1.4541666666666664</v>
      </c>
      <c r="Q410" s="153">
        <f t="shared" si="77"/>
        <v>1582</v>
      </c>
      <c r="R410" s="281">
        <f t="shared" si="78"/>
        <v>577.79999999999995</v>
      </c>
      <c r="S410" s="282">
        <v>5</v>
      </c>
      <c r="T410" s="283">
        <v>6</v>
      </c>
      <c r="U410" s="156">
        <v>19.7</v>
      </c>
      <c r="V410" s="284">
        <v>663</v>
      </c>
      <c r="W410" s="285">
        <v>4</v>
      </c>
      <c r="X410" s="205">
        <v>8</v>
      </c>
      <c r="Y410" s="157">
        <v>12.399999999999999</v>
      </c>
      <c r="Z410" s="286">
        <v>625</v>
      </c>
      <c r="AA410" s="204">
        <v>0</v>
      </c>
      <c r="AB410" s="204">
        <v>1</v>
      </c>
      <c r="AC410" s="155">
        <v>2.8</v>
      </c>
      <c r="AD410" s="287">
        <v>294</v>
      </c>
      <c r="AE410" s="340">
        <f>_xlfn.XLOOKUP(A410,'2026-NAT-01'!B:B,'2026-NAT-01'!F:F,0,0)+_xlfn.XLOOKUP(A410,'2026-NAT-01'!B:B,'2026-NAT-01'!G:G,0,0)</f>
        <v>2</v>
      </c>
      <c r="AF410" s="341">
        <f>_xlfn.XLOOKUP(A410,'2026-NAT-01'!B:B,'2026-NAT-01'!H:H,0,0)</f>
        <v>25.9</v>
      </c>
      <c r="AG410" s="340">
        <f>_xlfn.XLOOKUP(A410,'2026-NAT-02'!B:B,'2026-NAT-02'!F:F,0,0)+_xlfn.XLOOKUP(A410,'2026-NAT-02'!B:B,'2026-NAT-02'!G:G,0,0)</f>
        <v>2</v>
      </c>
      <c r="AH410" s="341">
        <f>_xlfn.XLOOKUP(A410,'2026-NAT-02'!B:B,'2026-NAT-02'!H:H,0,0)</f>
        <v>3.9</v>
      </c>
      <c r="AI410" s="340">
        <f t="shared" si="69"/>
        <v>28</v>
      </c>
      <c r="AJ410" s="341">
        <f t="shared" si="70"/>
        <v>43.93</v>
      </c>
    </row>
    <row r="411" spans="1:36" ht="15.6" hidden="1" x14ac:dyDescent="0.25">
      <c r="A411" s="297" t="str">
        <f>MASTERLIST!A412</f>
        <v>N0408</v>
      </c>
      <c r="B411" s="310" t="str">
        <f>MASTERLIST!B412</f>
        <v>Orca Angling Club</v>
      </c>
      <c r="C411" s="310" t="str">
        <f>MASTERLIST!C412</f>
        <v>Christopher</v>
      </c>
      <c r="D411" s="310" t="str">
        <f>MASTERLIST!D412</f>
        <v>Hill</v>
      </c>
      <c r="E411" s="311" t="str">
        <f>MASTERLIST!E412</f>
        <v>Men Senior</v>
      </c>
      <c r="F411" s="361" t="str">
        <f>MASTERLIST!L412</f>
        <v>Nam</v>
      </c>
      <c r="G411" s="195"/>
      <c r="H411" s="200"/>
      <c r="I411" s="193"/>
      <c r="J411" s="202"/>
      <c r="K411" s="152">
        <f t="shared" si="71"/>
        <v>2</v>
      </c>
      <c r="L411" s="153">
        <f t="shared" si="72"/>
        <v>0</v>
      </c>
      <c r="M411" s="153">
        <f t="shared" si="73"/>
        <v>2</v>
      </c>
      <c r="N411" s="279">
        <f t="shared" si="74"/>
        <v>0.7</v>
      </c>
      <c r="O411" s="280">
        <f t="shared" si="75"/>
        <v>0.13999999999999999</v>
      </c>
      <c r="P411" s="154">
        <f t="shared" si="76"/>
        <v>0.35</v>
      </c>
      <c r="Q411" s="153">
        <f t="shared" si="77"/>
        <v>297</v>
      </c>
      <c r="R411" s="281">
        <f t="shared" si="78"/>
        <v>63.400000000000006</v>
      </c>
      <c r="S411" s="282">
        <v>0</v>
      </c>
      <c r="T411" s="283">
        <v>0</v>
      </c>
      <c r="U411" s="156">
        <v>0</v>
      </c>
      <c r="V411" s="284">
        <v>0</v>
      </c>
      <c r="W411" s="285">
        <v>0</v>
      </c>
      <c r="X411" s="205">
        <v>0</v>
      </c>
      <c r="Y411" s="157">
        <v>0</v>
      </c>
      <c r="Z411" s="286">
        <v>40</v>
      </c>
      <c r="AA411" s="204">
        <v>2</v>
      </c>
      <c r="AB411" s="204">
        <v>0</v>
      </c>
      <c r="AC411" s="155">
        <v>0.7</v>
      </c>
      <c r="AD411" s="287">
        <v>257</v>
      </c>
      <c r="AE411" s="340">
        <f>_xlfn.XLOOKUP(A411,'2026-NAT-01'!B:B,'2026-NAT-01'!F:F,0,0)+_xlfn.XLOOKUP(A411,'2026-NAT-01'!B:B,'2026-NAT-01'!G:G,0,0)</f>
        <v>0</v>
      </c>
      <c r="AF411" s="341">
        <f>_xlfn.XLOOKUP(A411,'2026-NAT-01'!B:B,'2026-NAT-01'!H:H,0,0)</f>
        <v>0</v>
      </c>
      <c r="AG411" s="340">
        <f>_xlfn.XLOOKUP(A411,'2026-NAT-02'!B:B,'2026-NAT-02'!F:F,0,0)+_xlfn.XLOOKUP(A411,'2026-NAT-02'!B:B,'2026-NAT-02'!G:G,0,0)</f>
        <v>0</v>
      </c>
      <c r="AH411" s="341">
        <f>_xlfn.XLOOKUP(A411,'2026-NAT-02'!B:B,'2026-NAT-02'!H:H,0,0)</f>
        <v>0</v>
      </c>
      <c r="AI411" s="457">
        <f t="shared" si="69"/>
        <v>2</v>
      </c>
      <c r="AJ411" s="458">
        <f t="shared" si="70"/>
        <v>0.13999999999999999</v>
      </c>
    </row>
    <row r="412" spans="1:36" ht="15.6" hidden="1" x14ac:dyDescent="0.25">
      <c r="A412" s="297" t="str">
        <f>MASTERLIST!A413</f>
        <v>N0409</v>
      </c>
      <c r="B412" s="310" t="str">
        <f>MASTERLIST!B413</f>
        <v>xBenguella</v>
      </c>
      <c r="C412" s="310" t="str">
        <f>MASTERLIST!C413</f>
        <v xml:space="preserve">Andre-Louis </v>
      </c>
      <c r="D412" s="310" t="str">
        <f>MASTERLIST!D413</f>
        <v>Stipp</v>
      </c>
      <c r="E412" s="311" t="str">
        <f>MASTERLIST!E413</f>
        <v>Men Senior</v>
      </c>
      <c r="F412" s="361" t="str">
        <f>MASTERLIST!L413</f>
        <v>Nam</v>
      </c>
      <c r="G412" s="195"/>
      <c r="H412" s="200"/>
      <c r="I412" s="193"/>
      <c r="J412" s="202"/>
      <c r="K412" s="152">
        <f t="shared" si="71"/>
        <v>0</v>
      </c>
      <c r="L412" s="153">
        <f t="shared" si="72"/>
        <v>0</v>
      </c>
      <c r="M412" s="153">
        <f t="shared" si="73"/>
        <v>0</v>
      </c>
      <c r="N412" s="279">
        <f t="shared" si="74"/>
        <v>0</v>
      </c>
      <c r="O412" s="280">
        <f t="shared" si="75"/>
        <v>0</v>
      </c>
      <c r="P412" s="154" t="e">
        <f t="shared" si="76"/>
        <v>#DIV/0!</v>
      </c>
      <c r="Q412" s="153">
        <f t="shared" si="77"/>
        <v>0</v>
      </c>
      <c r="R412" s="281">
        <f t="shared" si="78"/>
        <v>0</v>
      </c>
      <c r="S412" s="282">
        <v>0</v>
      </c>
      <c r="T412" s="283">
        <v>0</v>
      </c>
      <c r="U412" s="156">
        <v>0</v>
      </c>
      <c r="V412" s="284">
        <v>0</v>
      </c>
      <c r="W412" s="285">
        <v>0</v>
      </c>
      <c r="X412" s="205">
        <v>0</v>
      </c>
      <c r="Y412" s="157">
        <v>0</v>
      </c>
      <c r="Z412" s="286">
        <v>0</v>
      </c>
      <c r="AA412" s="204">
        <v>0</v>
      </c>
      <c r="AB412" s="204">
        <v>0</v>
      </c>
      <c r="AC412" s="155">
        <v>0</v>
      </c>
      <c r="AD412" s="287">
        <v>0</v>
      </c>
      <c r="AE412" s="340">
        <f>_xlfn.XLOOKUP(A412,'2026-NAT-01'!B:B,'2026-NAT-01'!F:F,0,0)+_xlfn.XLOOKUP(A412,'2026-NAT-01'!B:B,'2026-NAT-01'!G:G,0,0)</f>
        <v>0</v>
      </c>
      <c r="AF412" s="341">
        <f>_xlfn.XLOOKUP(A412,'2026-NAT-01'!B:B,'2026-NAT-01'!H:H,0,0)</f>
        <v>0</v>
      </c>
      <c r="AG412" s="340">
        <f>_xlfn.XLOOKUP(A412,'2026-NAT-02'!B:B,'2026-NAT-02'!F:F,0,0)+_xlfn.XLOOKUP(A412,'2026-NAT-02'!B:B,'2026-NAT-02'!G:G,0,0)</f>
        <v>0</v>
      </c>
      <c r="AH412" s="341">
        <f>_xlfn.XLOOKUP(A412,'2026-NAT-02'!B:B,'2026-NAT-02'!H:H,0,0)</f>
        <v>0</v>
      </c>
      <c r="AI412" s="457">
        <f t="shared" si="69"/>
        <v>0</v>
      </c>
      <c r="AJ412" s="458">
        <f t="shared" si="70"/>
        <v>0</v>
      </c>
    </row>
    <row r="413" spans="1:36" ht="15.6" hidden="1" x14ac:dyDescent="0.25">
      <c r="A413" s="297" t="str">
        <f>MASTERLIST!A414</f>
        <v>N0410</v>
      </c>
      <c r="B413" s="310" t="str">
        <f>MASTERLIST!B414</f>
        <v>xAtlantic Angling Club</v>
      </c>
      <c r="C413" s="310" t="str">
        <f>MASTERLIST!C414</f>
        <v>Jaco</v>
      </c>
      <c r="D413" s="310" t="str">
        <f>MASTERLIST!D414</f>
        <v>Mac Gillicuddy</v>
      </c>
      <c r="E413" s="311" t="str">
        <f>MASTERLIST!E414</f>
        <v>Men Master</v>
      </c>
      <c r="F413" s="361" t="str">
        <f>MASTERLIST!L414</f>
        <v>SA</v>
      </c>
      <c r="G413" s="195"/>
      <c r="H413" s="200"/>
      <c r="I413" s="193"/>
      <c r="J413" s="202"/>
      <c r="K413" s="152">
        <f t="shared" si="71"/>
        <v>0</v>
      </c>
      <c r="L413" s="153">
        <f t="shared" si="72"/>
        <v>0</v>
      </c>
      <c r="M413" s="153">
        <f t="shared" si="73"/>
        <v>0</v>
      </c>
      <c r="N413" s="279">
        <f t="shared" si="74"/>
        <v>0</v>
      </c>
      <c r="O413" s="280">
        <f t="shared" si="75"/>
        <v>0</v>
      </c>
      <c r="P413" s="154" t="e">
        <f t="shared" si="76"/>
        <v>#DIV/0!</v>
      </c>
      <c r="Q413" s="153">
        <f t="shared" si="77"/>
        <v>0</v>
      </c>
      <c r="R413" s="281">
        <f t="shared" si="78"/>
        <v>0</v>
      </c>
      <c r="S413" s="282">
        <v>0</v>
      </c>
      <c r="T413" s="283">
        <v>0</v>
      </c>
      <c r="U413" s="156">
        <v>0</v>
      </c>
      <c r="V413" s="284">
        <v>0</v>
      </c>
      <c r="W413" s="285">
        <v>0</v>
      </c>
      <c r="X413" s="205">
        <v>0</v>
      </c>
      <c r="Y413" s="157">
        <v>0</v>
      </c>
      <c r="Z413" s="286">
        <v>0</v>
      </c>
      <c r="AA413" s="204">
        <v>0</v>
      </c>
      <c r="AB413" s="204">
        <v>0</v>
      </c>
      <c r="AC413" s="155">
        <v>0</v>
      </c>
      <c r="AD413" s="287">
        <v>0</v>
      </c>
      <c r="AE413" s="340">
        <f>_xlfn.XLOOKUP(A413,'2026-NAT-01'!B:B,'2026-NAT-01'!F:F,0,0)+_xlfn.XLOOKUP(A413,'2026-NAT-01'!B:B,'2026-NAT-01'!G:G,0,0)</f>
        <v>0</v>
      </c>
      <c r="AF413" s="341">
        <f>_xlfn.XLOOKUP(A413,'2026-NAT-01'!B:B,'2026-NAT-01'!H:H,0,0)</f>
        <v>0</v>
      </c>
      <c r="AG413" s="340">
        <f>_xlfn.XLOOKUP(A413,'2026-NAT-02'!B:B,'2026-NAT-02'!F:F,0,0)+_xlfn.XLOOKUP(A413,'2026-NAT-02'!B:B,'2026-NAT-02'!G:G,0,0)</f>
        <v>0</v>
      </c>
      <c r="AH413" s="341">
        <f>_xlfn.XLOOKUP(A413,'2026-NAT-02'!B:B,'2026-NAT-02'!H:H,0,0)</f>
        <v>0</v>
      </c>
      <c r="AI413" s="457">
        <f t="shared" si="69"/>
        <v>0</v>
      </c>
      <c r="AJ413" s="458">
        <f t="shared" si="70"/>
        <v>0</v>
      </c>
    </row>
    <row r="414" spans="1:36" ht="15.6" hidden="1" x14ac:dyDescent="0.25">
      <c r="A414" s="297" t="str">
        <f>MASTERLIST!A415</f>
        <v>N0411</v>
      </c>
      <c r="B414" s="310" t="str">
        <f>MASTERLIST!B415</f>
        <v>xOkahandja</v>
      </c>
      <c r="C414" s="310" t="str">
        <f>MASTERLIST!C415</f>
        <v>David</v>
      </c>
      <c r="D414" s="310" t="str">
        <f>MASTERLIST!D415</f>
        <v>Werner</v>
      </c>
      <c r="E414" s="311" t="str">
        <f>MASTERLIST!E415</f>
        <v>Men Master</v>
      </c>
      <c r="F414" s="361" t="str">
        <f>MASTERLIST!L415</f>
        <v>NAm</v>
      </c>
      <c r="G414" s="195"/>
      <c r="H414" s="200"/>
      <c r="I414" s="193"/>
      <c r="J414" s="202"/>
      <c r="K414" s="152">
        <f t="shared" si="71"/>
        <v>0</v>
      </c>
      <c r="L414" s="153">
        <f t="shared" si="72"/>
        <v>0</v>
      </c>
      <c r="M414" s="153">
        <f t="shared" si="73"/>
        <v>0</v>
      </c>
      <c r="N414" s="279">
        <f t="shared" si="74"/>
        <v>0</v>
      </c>
      <c r="O414" s="280">
        <f t="shared" si="75"/>
        <v>0</v>
      </c>
      <c r="P414" s="154" t="e">
        <f t="shared" si="76"/>
        <v>#DIV/0!</v>
      </c>
      <c r="Q414" s="153">
        <f t="shared" si="77"/>
        <v>0</v>
      </c>
      <c r="R414" s="281">
        <f t="shared" si="78"/>
        <v>0</v>
      </c>
      <c r="S414" s="282">
        <v>0</v>
      </c>
      <c r="T414" s="283">
        <v>0</v>
      </c>
      <c r="U414" s="156">
        <v>0</v>
      </c>
      <c r="V414" s="284">
        <v>0</v>
      </c>
      <c r="W414" s="285">
        <v>0</v>
      </c>
      <c r="X414" s="205">
        <v>0</v>
      </c>
      <c r="Y414" s="157">
        <v>0</v>
      </c>
      <c r="Z414" s="286">
        <v>0</v>
      </c>
      <c r="AA414" s="204">
        <v>0</v>
      </c>
      <c r="AB414" s="204">
        <v>0</v>
      </c>
      <c r="AC414" s="155">
        <v>0</v>
      </c>
      <c r="AD414" s="287">
        <v>0</v>
      </c>
      <c r="AE414" s="340">
        <f>_xlfn.XLOOKUP(A414,'2026-NAT-01'!B:B,'2026-NAT-01'!F:F,0,0)+_xlfn.XLOOKUP(A414,'2026-NAT-01'!B:B,'2026-NAT-01'!G:G,0,0)</f>
        <v>0</v>
      </c>
      <c r="AF414" s="341">
        <f>_xlfn.XLOOKUP(A414,'2026-NAT-01'!B:B,'2026-NAT-01'!H:H,0,0)</f>
        <v>0</v>
      </c>
      <c r="AG414" s="340">
        <f>_xlfn.XLOOKUP(A414,'2026-NAT-02'!B:B,'2026-NAT-02'!F:F,0,0)+_xlfn.XLOOKUP(A414,'2026-NAT-02'!B:B,'2026-NAT-02'!G:G,0,0)</f>
        <v>0</v>
      </c>
      <c r="AH414" s="341">
        <f>_xlfn.XLOOKUP(A414,'2026-NAT-02'!B:B,'2026-NAT-02'!H:H,0,0)</f>
        <v>0</v>
      </c>
      <c r="AI414" s="457">
        <f t="shared" si="69"/>
        <v>0</v>
      </c>
      <c r="AJ414" s="458">
        <f t="shared" si="70"/>
        <v>0</v>
      </c>
    </row>
    <row r="415" spans="1:36" ht="15.6" hidden="1" x14ac:dyDescent="0.25">
      <c r="A415" s="297" t="str">
        <f>MASTERLIST!A416</f>
        <v>N0412</v>
      </c>
      <c r="B415" s="310" t="str">
        <f>MASTERLIST!B416</f>
        <v>xOkahandja</v>
      </c>
      <c r="C415" s="310" t="str">
        <f>MASTERLIST!C416</f>
        <v>Mitichia</v>
      </c>
      <c r="D415" s="310" t="str">
        <f>MASTERLIST!D416</f>
        <v>Werner</v>
      </c>
      <c r="E415" s="311" t="str">
        <f>MASTERLIST!E416</f>
        <v>Ladies Master</v>
      </c>
      <c r="F415" s="361">
        <f>MASTERLIST!L416</f>
        <v>0</v>
      </c>
      <c r="G415" s="195"/>
      <c r="H415" s="200"/>
      <c r="I415" s="193"/>
      <c r="J415" s="202"/>
      <c r="K415" s="152">
        <f t="shared" si="71"/>
        <v>0</v>
      </c>
      <c r="L415" s="153">
        <f t="shared" si="72"/>
        <v>0</v>
      </c>
      <c r="M415" s="153">
        <f t="shared" si="73"/>
        <v>0</v>
      </c>
      <c r="N415" s="279">
        <f t="shared" si="74"/>
        <v>0</v>
      </c>
      <c r="O415" s="280">
        <f t="shared" si="75"/>
        <v>0</v>
      </c>
      <c r="P415" s="154" t="e">
        <f t="shared" si="76"/>
        <v>#DIV/0!</v>
      </c>
      <c r="Q415" s="153">
        <f t="shared" si="77"/>
        <v>0</v>
      </c>
      <c r="R415" s="281">
        <f t="shared" si="78"/>
        <v>0</v>
      </c>
      <c r="S415" s="282">
        <v>0</v>
      </c>
      <c r="T415" s="283">
        <v>0</v>
      </c>
      <c r="U415" s="156">
        <v>0</v>
      </c>
      <c r="V415" s="284">
        <v>0</v>
      </c>
      <c r="W415" s="285">
        <v>0</v>
      </c>
      <c r="X415" s="205">
        <v>0</v>
      </c>
      <c r="Y415" s="157">
        <v>0</v>
      </c>
      <c r="Z415" s="286">
        <v>0</v>
      </c>
      <c r="AA415" s="204">
        <v>0</v>
      </c>
      <c r="AB415" s="204">
        <v>0</v>
      </c>
      <c r="AC415" s="155">
        <v>0</v>
      </c>
      <c r="AD415" s="287">
        <v>0</v>
      </c>
      <c r="AE415" s="340">
        <f>_xlfn.XLOOKUP(A415,'2026-NAT-01'!B:B,'2026-NAT-01'!F:F,0,0)+_xlfn.XLOOKUP(A415,'2026-NAT-01'!B:B,'2026-NAT-01'!G:G,0,0)</f>
        <v>0</v>
      </c>
      <c r="AF415" s="341">
        <f>_xlfn.XLOOKUP(A415,'2026-NAT-01'!B:B,'2026-NAT-01'!H:H,0,0)</f>
        <v>0</v>
      </c>
      <c r="AG415" s="340">
        <f>_xlfn.XLOOKUP(A415,'2026-NAT-02'!B:B,'2026-NAT-02'!F:F,0,0)+_xlfn.XLOOKUP(A415,'2026-NAT-02'!B:B,'2026-NAT-02'!G:G,0,0)</f>
        <v>0</v>
      </c>
      <c r="AH415" s="341">
        <f>_xlfn.XLOOKUP(A415,'2026-NAT-02'!B:B,'2026-NAT-02'!H:H,0,0)</f>
        <v>0</v>
      </c>
      <c r="AI415" s="457">
        <f t="shared" si="69"/>
        <v>0</v>
      </c>
      <c r="AJ415" s="458">
        <f t="shared" si="70"/>
        <v>0</v>
      </c>
    </row>
    <row r="416" spans="1:36" ht="15.6" hidden="1" x14ac:dyDescent="0.25">
      <c r="A416" s="297" t="str">
        <f>MASTERLIST!A417</f>
        <v>N0413</v>
      </c>
      <c r="B416" s="310" t="str">
        <f>MASTERLIST!B417</f>
        <v>xPenguin</v>
      </c>
      <c r="C416" s="310" t="str">
        <f>MASTERLIST!C417</f>
        <v>Ian</v>
      </c>
      <c r="D416" s="310" t="str">
        <f>MASTERLIST!D417</f>
        <v>Gilmer</v>
      </c>
      <c r="E416" s="311" t="str">
        <f>MASTERLIST!E417</f>
        <v>Men Grand Masters</v>
      </c>
      <c r="F416" s="361">
        <f>MASTERLIST!L417</f>
        <v>0</v>
      </c>
      <c r="G416" s="195"/>
      <c r="H416" s="200"/>
      <c r="I416" s="193"/>
      <c r="J416" s="202"/>
      <c r="K416" s="152">
        <f t="shared" si="71"/>
        <v>0</v>
      </c>
      <c r="L416" s="153">
        <f t="shared" si="72"/>
        <v>0</v>
      </c>
      <c r="M416" s="153">
        <f t="shared" si="73"/>
        <v>0</v>
      </c>
      <c r="N416" s="279">
        <f t="shared" si="74"/>
        <v>0</v>
      </c>
      <c r="O416" s="280">
        <f t="shared" si="75"/>
        <v>0</v>
      </c>
      <c r="P416" s="154" t="e">
        <f t="shared" si="76"/>
        <v>#DIV/0!</v>
      </c>
      <c r="Q416" s="153">
        <f t="shared" si="77"/>
        <v>0</v>
      </c>
      <c r="R416" s="281">
        <f t="shared" si="78"/>
        <v>0</v>
      </c>
      <c r="S416" s="282">
        <v>0</v>
      </c>
      <c r="T416" s="283">
        <v>0</v>
      </c>
      <c r="U416" s="156">
        <v>0</v>
      </c>
      <c r="V416" s="284">
        <v>0</v>
      </c>
      <c r="W416" s="285">
        <v>0</v>
      </c>
      <c r="X416" s="205">
        <v>0</v>
      </c>
      <c r="Y416" s="157">
        <v>0</v>
      </c>
      <c r="Z416" s="286">
        <v>0</v>
      </c>
      <c r="AA416" s="204">
        <v>0</v>
      </c>
      <c r="AB416" s="204">
        <v>0</v>
      </c>
      <c r="AC416" s="155">
        <v>0</v>
      </c>
      <c r="AD416" s="287">
        <v>0</v>
      </c>
      <c r="AE416" s="340">
        <f>_xlfn.XLOOKUP(A416,'2026-NAT-01'!B:B,'2026-NAT-01'!F:F,0,0)+_xlfn.XLOOKUP(A416,'2026-NAT-01'!B:B,'2026-NAT-01'!G:G,0,0)</f>
        <v>0</v>
      </c>
      <c r="AF416" s="341">
        <f>_xlfn.XLOOKUP(A416,'2026-NAT-01'!B:B,'2026-NAT-01'!H:H,0,0)</f>
        <v>0</v>
      </c>
      <c r="AG416" s="340">
        <f>_xlfn.XLOOKUP(A416,'2026-NAT-02'!B:B,'2026-NAT-02'!F:F,0,0)+_xlfn.XLOOKUP(A416,'2026-NAT-02'!B:B,'2026-NAT-02'!G:G,0,0)</f>
        <v>0</v>
      </c>
      <c r="AH416" s="341">
        <f>_xlfn.XLOOKUP(A416,'2026-NAT-02'!B:B,'2026-NAT-02'!H:H,0,0)</f>
        <v>0</v>
      </c>
      <c r="AI416" s="457">
        <f t="shared" si="69"/>
        <v>0</v>
      </c>
      <c r="AJ416" s="458">
        <f t="shared" si="70"/>
        <v>0</v>
      </c>
    </row>
    <row r="417" spans="1:36" ht="15.45" hidden="1" customHeight="1" x14ac:dyDescent="0.25">
      <c r="A417" s="297" t="str">
        <f>MASTERLIST!A418</f>
        <v>N0414</v>
      </c>
      <c r="B417" s="310" t="str">
        <f>MASTERLIST!B418</f>
        <v>xPenguin</v>
      </c>
      <c r="C417" s="310" t="str">
        <f>MASTERLIST!C418</f>
        <v>Karl Heinz</v>
      </c>
      <c r="D417" s="310" t="str">
        <f>MASTERLIST!D418</f>
        <v>Dronia</v>
      </c>
      <c r="E417" s="311" t="str">
        <f>MASTERLIST!E418</f>
        <v>Men Grand Masters</v>
      </c>
      <c r="F417" s="361">
        <f>MASTERLIST!L418</f>
        <v>0</v>
      </c>
      <c r="G417" s="199"/>
      <c r="H417" s="201"/>
      <c r="I417" s="193"/>
      <c r="J417" s="202"/>
      <c r="K417" s="152">
        <f t="shared" si="71"/>
        <v>0</v>
      </c>
      <c r="L417" s="153">
        <f t="shared" si="72"/>
        <v>0</v>
      </c>
      <c r="M417" s="153">
        <f t="shared" si="73"/>
        <v>0</v>
      </c>
      <c r="N417" s="279">
        <f t="shared" si="74"/>
        <v>0</v>
      </c>
      <c r="O417" s="280">
        <f t="shared" si="75"/>
        <v>0</v>
      </c>
      <c r="P417" s="154" t="e">
        <f t="shared" si="76"/>
        <v>#DIV/0!</v>
      </c>
      <c r="Q417" s="153">
        <f t="shared" si="77"/>
        <v>0</v>
      </c>
      <c r="R417" s="281">
        <f t="shared" si="78"/>
        <v>0</v>
      </c>
      <c r="S417" s="282">
        <v>0</v>
      </c>
      <c r="T417" s="283">
        <v>0</v>
      </c>
      <c r="U417" s="156">
        <v>0</v>
      </c>
      <c r="V417" s="284">
        <v>0</v>
      </c>
      <c r="W417" s="285">
        <v>0</v>
      </c>
      <c r="X417" s="205">
        <v>0</v>
      </c>
      <c r="Y417" s="157">
        <v>0</v>
      </c>
      <c r="Z417" s="286">
        <v>0</v>
      </c>
      <c r="AA417" s="204">
        <v>0</v>
      </c>
      <c r="AB417" s="204">
        <v>0</v>
      </c>
      <c r="AC417" s="155">
        <v>0</v>
      </c>
      <c r="AD417" s="287">
        <v>0</v>
      </c>
      <c r="AE417" s="340">
        <f>_xlfn.XLOOKUP(A417,'2026-NAT-01'!B:B,'2026-NAT-01'!F:F,0,0)+_xlfn.XLOOKUP(A417,'2026-NAT-01'!B:B,'2026-NAT-01'!G:G,0,0)</f>
        <v>0</v>
      </c>
      <c r="AF417" s="341">
        <f>_xlfn.XLOOKUP(A417,'2026-NAT-01'!B:B,'2026-NAT-01'!H:H,0,0)</f>
        <v>0</v>
      </c>
      <c r="AG417" s="340">
        <f>_xlfn.XLOOKUP(A417,'2026-NAT-02'!B:B,'2026-NAT-02'!F:F,0,0)+_xlfn.XLOOKUP(A417,'2026-NAT-02'!B:B,'2026-NAT-02'!G:G,0,0)</f>
        <v>0</v>
      </c>
      <c r="AH417" s="341">
        <f>_xlfn.XLOOKUP(A417,'2026-NAT-02'!B:B,'2026-NAT-02'!H:H,0,0)</f>
        <v>0</v>
      </c>
      <c r="AI417" s="457">
        <f t="shared" si="69"/>
        <v>0</v>
      </c>
      <c r="AJ417" s="458">
        <f t="shared" si="70"/>
        <v>0</v>
      </c>
    </row>
    <row r="418" spans="1:36" ht="15.45" hidden="1" customHeight="1" x14ac:dyDescent="0.25">
      <c r="A418" s="297" t="str">
        <f>MASTERLIST!A419</f>
        <v>N0415</v>
      </c>
      <c r="B418" s="310" t="str">
        <f>MASTERLIST!B419</f>
        <v>Welwitschia</v>
      </c>
      <c r="C418" s="310" t="str">
        <f>MASTERLIST!C419</f>
        <v>Axel</v>
      </c>
      <c r="D418" s="310" t="str">
        <f>MASTERLIST!D419</f>
        <v>Parr</v>
      </c>
      <c r="E418" s="311" t="str">
        <f>MASTERLIST!E419</f>
        <v>Men Master</v>
      </c>
      <c r="F418" s="361" t="str">
        <f>MASTERLIST!L419</f>
        <v>Nam</v>
      </c>
      <c r="G418" s="195"/>
      <c r="H418" s="200"/>
      <c r="I418" s="193"/>
      <c r="J418" s="202"/>
      <c r="K418" s="152">
        <f t="shared" si="71"/>
        <v>2</v>
      </c>
      <c r="L418" s="153">
        <f t="shared" si="72"/>
        <v>9</v>
      </c>
      <c r="M418" s="153">
        <f t="shared" si="73"/>
        <v>11</v>
      </c>
      <c r="N418" s="279">
        <f t="shared" si="74"/>
        <v>67</v>
      </c>
      <c r="O418" s="280">
        <f t="shared" si="75"/>
        <v>22.29</v>
      </c>
      <c r="P418" s="154">
        <f t="shared" si="76"/>
        <v>6.0909090909090908</v>
      </c>
      <c r="Q418" s="153">
        <f t="shared" si="77"/>
        <v>1600</v>
      </c>
      <c r="R418" s="281">
        <f t="shared" si="78"/>
        <v>506</v>
      </c>
      <c r="S418" s="282">
        <v>0</v>
      </c>
      <c r="T418" s="283">
        <v>1</v>
      </c>
      <c r="U418" s="156">
        <v>11.2</v>
      </c>
      <c r="V418" s="284">
        <v>280</v>
      </c>
      <c r="W418" s="285">
        <v>1</v>
      </c>
      <c r="X418" s="205">
        <v>8</v>
      </c>
      <c r="Y418" s="157">
        <v>55.300000000000004</v>
      </c>
      <c r="Z418" s="286">
        <v>1020</v>
      </c>
      <c r="AA418" s="204">
        <v>1</v>
      </c>
      <c r="AB418" s="204">
        <v>0</v>
      </c>
      <c r="AC418" s="155">
        <v>0.5</v>
      </c>
      <c r="AD418" s="287">
        <v>300</v>
      </c>
      <c r="AE418" s="340">
        <f>_xlfn.XLOOKUP(A418,'2026-NAT-01'!B:B,'2026-NAT-01'!F:F,0,0)+_xlfn.XLOOKUP(A418,'2026-NAT-01'!B:B,'2026-NAT-01'!G:G,0,0)</f>
        <v>0</v>
      </c>
      <c r="AF418" s="341">
        <f>_xlfn.XLOOKUP(A418,'2026-NAT-01'!B:B,'2026-NAT-01'!H:H,0,0)</f>
        <v>0</v>
      </c>
      <c r="AG418" s="340">
        <f>_xlfn.XLOOKUP(A418,'2026-NAT-02'!B:B,'2026-NAT-02'!F:F,0,0)+_xlfn.XLOOKUP(A418,'2026-NAT-02'!B:B,'2026-NAT-02'!G:G,0,0)</f>
        <v>0</v>
      </c>
      <c r="AH418" s="341">
        <f>_xlfn.XLOOKUP(A418,'2026-NAT-02'!B:B,'2026-NAT-02'!H:H,0,0)</f>
        <v>0</v>
      </c>
      <c r="AI418" s="457">
        <f t="shared" si="69"/>
        <v>11</v>
      </c>
      <c r="AJ418" s="458">
        <f t="shared" si="70"/>
        <v>22.29</v>
      </c>
    </row>
    <row r="419" spans="1:36" ht="15.6" hidden="1" x14ac:dyDescent="0.25">
      <c r="A419" s="297" t="str">
        <f>MASTERLIST!A420</f>
        <v>N0416</v>
      </c>
      <c r="B419" s="310" t="str">
        <f>MASTERLIST!B420</f>
        <v>xAtlantic Angling Club</v>
      </c>
      <c r="C419" s="310" t="str">
        <f>MASTERLIST!C420</f>
        <v>Jurgens</v>
      </c>
      <c r="D419" s="310" t="str">
        <f>MASTERLIST!D420</f>
        <v>Thomson</v>
      </c>
      <c r="E419" s="311" t="str">
        <f>MASTERLIST!E420</f>
        <v>Men Senior</v>
      </c>
      <c r="F419" s="361" t="str">
        <f>MASTERLIST!L420</f>
        <v>Bot</v>
      </c>
      <c r="G419" s="195"/>
      <c r="H419" s="200"/>
      <c r="I419" s="193"/>
      <c r="J419" s="202"/>
      <c r="K419" s="152">
        <f t="shared" si="71"/>
        <v>0</v>
      </c>
      <c r="L419" s="153">
        <f t="shared" si="72"/>
        <v>0</v>
      </c>
      <c r="M419" s="153">
        <f t="shared" si="73"/>
        <v>0</v>
      </c>
      <c r="N419" s="279">
        <f t="shared" si="74"/>
        <v>0</v>
      </c>
      <c r="O419" s="280">
        <f t="shared" si="75"/>
        <v>0</v>
      </c>
      <c r="P419" s="154" t="e">
        <f t="shared" si="76"/>
        <v>#DIV/0!</v>
      </c>
      <c r="Q419" s="153">
        <f t="shared" si="77"/>
        <v>20</v>
      </c>
      <c r="R419" s="281">
        <f t="shared" si="78"/>
        <v>4</v>
      </c>
      <c r="S419" s="282">
        <v>0</v>
      </c>
      <c r="T419" s="283">
        <v>0</v>
      </c>
      <c r="U419" s="156">
        <v>0</v>
      </c>
      <c r="V419" s="284">
        <v>0</v>
      </c>
      <c r="W419" s="285">
        <v>0</v>
      </c>
      <c r="X419" s="205">
        <v>0</v>
      </c>
      <c r="Y419" s="157">
        <v>0</v>
      </c>
      <c r="Z419" s="286">
        <v>0</v>
      </c>
      <c r="AA419" s="204">
        <v>0</v>
      </c>
      <c r="AB419" s="204">
        <v>0</v>
      </c>
      <c r="AC419" s="155">
        <v>0</v>
      </c>
      <c r="AD419" s="287">
        <v>20</v>
      </c>
      <c r="AE419" s="340">
        <f>_xlfn.XLOOKUP(A419,'2026-NAT-01'!B:B,'2026-NAT-01'!F:F,0,0)+_xlfn.XLOOKUP(A419,'2026-NAT-01'!B:B,'2026-NAT-01'!G:G,0,0)</f>
        <v>0</v>
      </c>
      <c r="AF419" s="341">
        <f>_xlfn.XLOOKUP(A419,'2026-NAT-01'!B:B,'2026-NAT-01'!H:H,0,0)</f>
        <v>0</v>
      </c>
      <c r="AG419" s="340">
        <f>_xlfn.XLOOKUP(A419,'2026-NAT-02'!B:B,'2026-NAT-02'!F:F,0,0)+_xlfn.XLOOKUP(A419,'2026-NAT-02'!B:B,'2026-NAT-02'!G:G,0,0)</f>
        <v>0</v>
      </c>
      <c r="AH419" s="341">
        <f>_xlfn.XLOOKUP(A419,'2026-NAT-02'!B:B,'2026-NAT-02'!H:H,0,0)</f>
        <v>0</v>
      </c>
      <c r="AI419" s="457">
        <f t="shared" si="69"/>
        <v>0</v>
      </c>
      <c r="AJ419" s="458">
        <f t="shared" si="70"/>
        <v>0</v>
      </c>
    </row>
    <row r="420" spans="1:36" ht="15.6" hidden="1" x14ac:dyDescent="0.25">
      <c r="A420" s="297" t="str">
        <f>MASTERLIST!A421</f>
        <v>N0417</v>
      </c>
      <c r="B420" s="310" t="str">
        <f>MASTERLIST!B421</f>
        <v>xBenguella</v>
      </c>
      <c r="C420" s="310" t="str">
        <f>MASTERLIST!C421</f>
        <v>Francois</v>
      </c>
      <c r="D420" s="310" t="str">
        <f>MASTERLIST!D421</f>
        <v>Marais</v>
      </c>
      <c r="E420" s="311" t="str">
        <f>MASTERLIST!E421</f>
        <v>Men Senior</v>
      </c>
      <c r="F420" s="361" t="str">
        <f>MASTERLIST!L421</f>
        <v>Nam</v>
      </c>
      <c r="G420" s="195"/>
      <c r="H420" s="200"/>
      <c r="I420" s="193"/>
      <c r="J420" s="202"/>
      <c r="K420" s="152">
        <f t="shared" si="71"/>
        <v>0</v>
      </c>
      <c r="L420" s="153">
        <f t="shared" si="72"/>
        <v>0</v>
      </c>
      <c r="M420" s="153">
        <f t="shared" si="73"/>
        <v>0</v>
      </c>
      <c r="N420" s="279">
        <f t="shared" si="74"/>
        <v>0</v>
      </c>
      <c r="O420" s="280">
        <f t="shared" si="75"/>
        <v>0</v>
      </c>
      <c r="P420" s="154" t="e">
        <f t="shared" si="76"/>
        <v>#DIV/0!</v>
      </c>
      <c r="Q420" s="153">
        <f t="shared" si="77"/>
        <v>0</v>
      </c>
      <c r="R420" s="281">
        <f t="shared" si="78"/>
        <v>0</v>
      </c>
      <c r="S420" s="282">
        <v>0</v>
      </c>
      <c r="T420" s="283">
        <v>0</v>
      </c>
      <c r="U420" s="156">
        <v>0</v>
      </c>
      <c r="V420" s="284">
        <v>0</v>
      </c>
      <c r="W420" s="285">
        <v>0</v>
      </c>
      <c r="X420" s="205">
        <v>0</v>
      </c>
      <c r="Y420" s="157">
        <v>0</v>
      </c>
      <c r="Z420" s="286">
        <v>0</v>
      </c>
      <c r="AA420" s="204">
        <v>0</v>
      </c>
      <c r="AB420" s="204">
        <v>0</v>
      </c>
      <c r="AC420" s="155">
        <v>0</v>
      </c>
      <c r="AD420" s="287">
        <v>0</v>
      </c>
      <c r="AE420" s="340">
        <f>_xlfn.XLOOKUP(A420,'2026-NAT-01'!B:B,'2026-NAT-01'!F:F,0,0)+_xlfn.XLOOKUP(A420,'2026-NAT-01'!B:B,'2026-NAT-01'!G:G,0,0)</f>
        <v>0</v>
      </c>
      <c r="AF420" s="341">
        <f>_xlfn.XLOOKUP(A420,'2026-NAT-01'!B:B,'2026-NAT-01'!H:H,0,0)</f>
        <v>0</v>
      </c>
      <c r="AG420" s="340">
        <f>_xlfn.XLOOKUP(A420,'2026-NAT-02'!B:B,'2026-NAT-02'!F:F,0,0)+_xlfn.XLOOKUP(A420,'2026-NAT-02'!B:B,'2026-NAT-02'!G:G,0,0)</f>
        <v>0</v>
      </c>
      <c r="AH420" s="341">
        <f>_xlfn.XLOOKUP(A420,'2026-NAT-02'!B:B,'2026-NAT-02'!H:H,0,0)</f>
        <v>0</v>
      </c>
      <c r="AI420" s="457">
        <f t="shared" si="69"/>
        <v>0</v>
      </c>
      <c r="AJ420" s="458">
        <f t="shared" si="70"/>
        <v>0</v>
      </c>
    </row>
    <row r="421" spans="1:36" ht="15.6" hidden="1" x14ac:dyDescent="0.25">
      <c r="A421" s="297" t="str">
        <f>MASTERLIST!A422</f>
        <v>N0418</v>
      </c>
      <c r="B421" s="310" t="str">
        <f>MASTERLIST!B422</f>
        <v>xHenties Bay</v>
      </c>
      <c r="C421" s="310" t="str">
        <f>MASTERLIST!C422</f>
        <v>Renier</v>
      </c>
      <c r="D421" s="310" t="str">
        <f>MASTERLIST!D422</f>
        <v>De Villiers</v>
      </c>
      <c r="E421" s="311" t="str">
        <f>MASTERLIST!E422</f>
        <v>Men Grand Masters</v>
      </c>
      <c r="F421" s="361" t="str">
        <f>MASTERLIST!L422</f>
        <v>Nam</v>
      </c>
      <c r="G421" s="195"/>
      <c r="H421" s="200"/>
      <c r="I421" s="193"/>
      <c r="J421" s="202"/>
      <c r="K421" s="152">
        <f t="shared" si="71"/>
        <v>0</v>
      </c>
      <c r="L421" s="153">
        <f t="shared" si="72"/>
        <v>0</v>
      </c>
      <c r="M421" s="153">
        <f t="shared" si="73"/>
        <v>0</v>
      </c>
      <c r="N421" s="279">
        <f t="shared" si="74"/>
        <v>0</v>
      </c>
      <c r="O421" s="280">
        <f t="shared" si="75"/>
        <v>0</v>
      </c>
      <c r="P421" s="154" t="e">
        <f t="shared" si="76"/>
        <v>#DIV/0!</v>
      </c>
      <c r="Q421" s="153">
        <f t="shared" si="77"/>
        <v>0</v>
      </c>
      <c r="R421" s="281">
        <f t="shared" si="78"/>
        <v>0</v>
      </c>
      <c r="S421" s="282">
        <v>0</v>
      </c>
      <c r="T421" s="283">
        <v>0</v>
      </c>
      <c r="U421" s="156">
        <v>0</v>
      </c>
      <c r="V421" s="284">
        <v>0</v>
      </c>
      <c r="W421" s="285">
        <v>0</v>
      </c>
      <c r="X421" s="205">
        <v>0</v>
      </c>
      <c r="Y421" s="157">
        <v>0</v>
      </c>
      <c r="Z421" s="286">
        <v>0</v>
      </c>
      <c r="AA421" s="204">
        <v>0</v>
      </c>
      <c r="AB421" s="204">
        <v>0</v>
      </c>
      <c r="AC421" s="155">
        <v>0</v>
      </c>
      <c r="AD421" s="287">
        <v>0</v>
      </c>
      <c r="AE421" s="340">
        <f>_xlfn.XLOOKUP(A421,'2026-NAT-01'!B:B,'2026-NAT-01'!F:F,0,0)+_xlfn.XLOOKUP(A421,'2026-NAT-01'!B:B,'2026-NAT-01'!G:G,0,0)</f>
        <v>0</v>
      </c>
      <c r="AF421" s="341">
        <f>_xlfn.XLOOKUP(A421,'2026-NAT-01'!B:B,'2026-NAT-01'!H:H,0,0)</f>
        <v>0</v>
      </c>
      <c r="AG421" s="340">
        <f>_xlfn.XLOOKUP(A421,'2026-NAT-02'!B:B,'2026-NAT-02'!F:F,0,0)+_xlfn.XLOOKUP(A421,'2026-NAT-02'!B:B,'2026-NAT-02'!G:G,0,0)</f>
        <v>0</v>
      </c>
      <c r="AH421" s="341">
        <f>_xlfn.XLOOKUP(A421,'2026-NAT-02'!B:B,'2026-NAT-02'!H:H,0,0)</f>
        <v>0</v>
      </c>
      <c r="AI421" s="457">
        <f t="shared" si="69"/>
        <v>0</v>
      </c>
      <c r="AJ421" s="458">
        <f t="shared" si="70"/>
        <v>0</v>
      </c>
    </row>
    <row r="422" spans="1:36" ht="15.6" hidden="1" x14ac:dyDescent="0.25">
      <c r="A422" s="297" t="str">
        <f>MASTERLIST!A423</f>
        <v>N0419</v>
      </c>
      <c r="B422" s="310" t="str">
        <f>MASTERLIST!B423</f>
        <v>xHenties Bay</v>
      </c>
      <c r="C422" s="310" t="str">
        <f>MASTERLIST!C423</f>
        <v>Madeleine</v>
      </c>
      <c r="D422" s="310" t="str">
        <f>MASTERLIST!D423</f>
        <v>Gerber</v>
      </c>
      <c r="E422" s="311" t="str">
        <f>MASTERLIST!E423</f>
        <v>Ladies Master</v>
      </c>
      <c r="F422" s="361" t="str">
        <f>MASTERLIST!L423</f>
        <v>SA</v>
      </c>
      <c r="G422" s="195"/>
      <c r="H422" s="200"/>
      <c r="I422" s="193"/>
      <c r="J422" s="202"/>
      <c r="K422" s="152">
        <f t="shared" si="71"/>
        <v>0</v>
      </c>
      <c r="L422" s="153">
        <f t="shared" si="72"/>
        <v>0</v>
      </c>
      <c r="M422" s="153">
        <f t="shared" si="73"/>
        <v>0</v>
      </c>
      <c r="N422" s="279">
        <f t="shared" si="74"/>
        <v>0</v>
      </c>
      <c r="O422" s="280">
        <f t="shared" si="75"/>
        <v>0</v>
      </c>
      <c r="P422" s="154" t="e">
        <f t="shared" si="76"/>
        <v>#DIV/0!</v>
      </c>
      <c r="Q422" s="153">
        <f t="shared" si="77"/>
        <v>20</v>
      </c>
      <c r="R422" s="281">
        <f t="shared" si="78"/>
        <v>10</v>
      </c>
      <c r="S422" s="282">
        <v>0</v>
      </c>
      <c r="T422" s="283">
        <v>0</v>
      </c>
      <c r="U422" s="156">
        <v>0</v>
      </c>
      <c r="V422" s="284">
        <v>20</v>
      </c>
      <c r="W422" s="285">
        <v>0</v>
      </c>
      <c r="X422" s="205">
        <v>0</v>
      </c>
      <c r="Y422" s="157">
        <v>0</v>
      </c>
      <c r="Z422" s="286">
        <v>0</v>
      </c>
      <c r="AA422" s="204">
        <v>0</v>
      </c>
      <c r="AB422" s="204">
        <v>0</v>
      </c>
      <c r="AC422" s="155">
        <v>0</v>
      </c>
      <c r="AD422" s="287">
        <v>0</v>
      </c>
      <c r="AE422" s="340">
        <f>_xlfn.XLOOKUP(A422,'2026-NAT-01'!B:B,'2026-NAT-01'!F:F,0,0)+_xlfn.XLOOKUP(A422,'2026-NAT-01'!B:B,'2026-NAT-01'!G:G,0,0)</f>
        <v>0</v>
      </c>
      <c r="AF422" s="341">
        <f>_xlfn.XLOOKUP(A422,'2026-NAT-01'!B:B,'2026-NAT-01'!H:H,0,0)</f>
        <v>0</v>
      </c>
      <c r="AG422" s="340">
        <f>_xlfn.XLOOKUP(A422,'2026-NAT-02'!B:B,'2026-NAT-02'!F:F,0,0)+_xlfn.XLOOKUP(A422,'2026-NAT-02'!B:B,'2026-NAT-02'!G:G,0,0)</f>
        <v>0</v>
      </c>
      <c r="AH422" s="341">
        <f>_xlfn.XLOOKUP(A422,'2026-NAT-02'!B:B,'2026-NAT-02'!H:H,0,0)</f>
        <v>0</v>
      </c>
      <c r="AI422" s="457">
        <f t="shared" si="69"/>
        <v>0</v>
      </c>
      <c r="AJ422" s="458">
        <f t="shared" si="70"/>
        <v>0</v>
      </c>
    </row>
    <row r="423" spans="1:36" ht="15.6" hidden="1" x14ac:dyDescent="0.25">
      <c r="A423" s="297" t="str">
        <f>MASTERLIST!A424</f>
        <v>N0420</v>
      </c>
      <c r="B423" s="310" t="str">
        <f>MASTERLIST!B424</f>
        <v>Henties Bay</v>
      </c>
      <c r="C423" s="310" t="str">
        <f>MASTERLIST!C424</f>
        <v>Gerrit</v>
      </c>
      <c r="D423" s="310" t="str">
        <f>MASTERLIST!D424</f>
        <v>Barnard</v>
      </c>
      <c r="E423" s="311" t="str">
        <f>MASTERLIST!E424</f>
        <v>Men Senior</v>
      </c>
      <c r="F423" s="361" t="str">
        <f>MASTERLIST!L424</f>
        <v>Nam</v>
      </c>
      <c r="G423" s="195"/>
      <c r="H423" s="200"/>
      <c r="I423" s="193"/>
      <c r="J423" s="202"/>
      <c r="K423" s="152">
        <f t="shared" si="71"/>
        <v>1</v>
      </c>
      <c r="L423" s="153">
        <f t="shared" si="72"/>
        <v>0</v>
      </c>
      <c r="M423" s="153">
        <f t="shared" si="73"/>
        <v>1</v>
      </c>
      <c r="N423" s="279">
        <f t="shared" si="74"/>
        <v>0.7</v>
      </c>
      <c r="O423" s="280">
        <f t="shared" si="75"/>
        <v>0.35</v>
      </c>
      <c r="P423" s="154">
        <f t="shared" si="76"/>
        <v>0.7</v>
      </c>
      <c r="Q423" s="153">
        <f t="shared" si="77"/>
        <v>172</v>
      </c>
      <c r="R423" s="281">
        <f t="shared" si="78"/>
        <v>86</v>
      </c>
      <c r="S423" s="282">
        <v>1</v>
      </c>
      <c r="T423" s="283">
        <v>0</v>
      </c>
      <c r="U423" s="156">
        <v>0.7</v>
      </c>
      <c r="V423" s="284">
        <v>172</v>
      </c>
      <c r="W423" s="285">
        <v>0</v>
      </c>
      <c r="X423" s="205">
        <v>0</v>
      </c>
      <c r="Y423" s="157">
        <v>0</v>
      </c>
      <c r="Z423" s="286">
        <v>0</v>
      </c>
      <c r="AA423" s="204">
        <v>0</v>
      </c>
      <c r="AB423" s="204">
        <v>0</v>
      </c>
      <c r="AC423" s="155">
        <v>0</v>
      </c>
      <c r="AD423" s="287">
        <v>0</v>
      </c>
      <c r="AE423" s="340">
        <f>_xlfn.XLOOKUP(A423,'2026-NAT-01'!B:B,'2026-NAT-01'!F:F,0,0)+_xlfn.XLOOKUP(A423,'2026-NAT-01'!B:B,'2026-NAT-01'!G:G,0,0)</f>
        <v>0</v>
      </c>
      <c r="AF423" s="341">
        <f>_xlfn.XLOOKUP(A423,'2026-NAT-01'!B:B,'2026-NAT-01'!H:H,0,0)</f>
        <v>0</v>
      </c>
      <c r="AG423" s="340">
        <f>_xlfn.XLOOKUP(A423,'2026-NAT-02'!B:B,'2026-NAT-02'!F:F,0,0)+_xlfn.XLOOKUP(A423,'2026-NAT-02'!B:B,'2026-NAT-02'!G:G,0,0)</f>
        <v>0</v>
      </c>
      <c r="AH423" s="341">
        <f>_xlfn.XLOOKUP(A423,'2026-NAT-02'!B:B,'2026-NAT-02'!H:H,0,0)</f>
        <v>0</v>
      </c>
      <c r="AI423" s="457">
        <f t="shared" si="69"/>
        <v>1</v>
      </c>
      <c r="AJ423" s="458">
        <f t="shared" si="70"/>
        <v>0.35</v>
      </c>
    </row>
    <row r="424" spans="1:36" ht="15.6" hidden="1" x14ac:dyDescent="0.25">
      <c r="A424" s="297" t="str">
        <f>MASTERLIST!A425</f>
        <v>N0421</v>
      </c>
      <c r="B424" s="310" t="str">
        <f>MASTERLIST!B425</f>
        <v>XHenties Bay</v>
      </c>
      <c r="C424" s="310" t="str">
        <f>MASTERLIST!C425</f>
        <v>Danie</v>
      </c>
      <c r="D424" s="310" t="str">
        <f>MASTERLIST!D425</f>
        <v>Kleingeldt</v>
      </c>
      <c r="E424" s="311" t="str">
        <f>MASTERLIST!E425</f>
        <v>Men Grand Masters</v>
      </c>
      <c r="F424" s="361">
        <f>MASTERLIST!L425</f>
        <v>0</v>
      </c>
      <c r="G424" s="199"/>
      <c r="H424" s="200"/>
      <c r="I424" s="193"/>
      <c r="J424" s="202"/>
      <c r="K424" s="152">
        <f t="shared" si="71"/>
        <v>0</v>
      </c>
      <c r="L424" s="153">
        <f t="shared" si="72"/>
        <v>0</v>
      </c>
      <c r="M424" s="153">
        <f t="shared" si="73"/>
        <v>0</v>
      </c>
      <c r="N424" s="279">
        <f t="shared" si="74"/>
        <v>0</v>
      </c>
      <c r="O424" s="280">
        <f t="shared" si="75"/>
        <v>0</v>
      </c>
      <c r="P424" s="154" t="e">
        <f t="shared" si="76"/>
        <v>#DIV/0!</v>
      </c>
      <c r="Q424" s="153">
        <f t="shared" si="77"/>
        <v>0</v>
      </c>
      <c r="R424" s="281">
        <f t="shared" si="78"/>
        <v>0</v>
      </c>
      <c r="S424" s="282">
        <v>0</v>
      </c>
      <c r="T424" s="283">
        <v>0</v>
      </c>
      <c r="U424" s="156">
        <v>0</v>
      </c>
      <c r="V424" s="284">
        <v>0</v>
      </c>
      <c r="W424" s="285">
        <v>0</v>
      </c>
      <c r="X424" s="205">
        <v>0</v>
      </c>
      <c r="Y424" s="157">
        <v>0</v>
      </c>
      <c r="Z424" s="286">
        <v>0</v>
      </c>
      <c r="AA424" s="204">
        <v>0</v>
      </c>
      <c r="AB424" s="204">
        <v>0</v>
      </c>
      <c r="AC424" s="155">
        <v>0</v>
      </c>
      <c r="AD424" s="287">
        <v>0</v>
      </c>
      <c r="AE424" s="340">
        <f>_xlfn.XLOOKUP(A424,'2026-NAT-01'!B:B,'2026-NAT-01'!F:F,0,0)+_xlfn.XLOOKUP(A424,'2026-NAT-01'!B:B,'2026-NAT-01'!G:G,0,0)</f>
        <v>0</v>
      </c>
      <c r="AF424" s="341">
        <f>_xlfn.XLOOKUP(A424,'2026-NAT-01'!B:B,'2026-NAT-01'!H:H,0,0)</f>
        <v>0</v>
      </c>
      <c r="AG424" s="340">
        <f>_xlfn.XLOOKUP(A424,'2026-NAT-02'!B:B,'2026-NAT-02'!F:F,0,0)+_xlfn.XLOOKUP(A424,'2026-NAT-02'!B:B,'2026-NAT-02'!G:G,0,0)</f>
        <v>0</v>
      </c>
      <c r="AH424" s="341">
        <f>_xlfn.XLOOKUP(A424,'2026-NAT-02'!B:B,'2026-NAT-02'!H:H,0,0)</f>
        <v>0</v>
      </c>
      <c r="AI424" s="457">
        <f t="shared" si="69"/>
        <v>0</v>
      </c>
      <c r="AJ424" s="458">
        <f t="shared" si="70"/>
        <v>0</v>
      </c>
    </row>
    <row r="425" spans="1:36" ht="15.6" hidden="1" x14ac:dyDescent="0.25">
      <c r="A425" s="297" t="str">
        <f>MASTERLIST!A426</f>
        <v>N0422</v>
      </c>
      <c r="B425" s="310" t="str">
        <f>MASTERLIST!B426</f>
        <v>xHenties Bay</v>
      </c>
      <c r="C425" s="310" t="str">
        <f>MASTERLIST!C426</f>
        <v>Anton</v>
      </c>
      <c r="D425" s="310" t="str">
        <f>MASTERLIST!D426</f>
        <v>Joubert</v>
      </c>
      <c r="E425" s="311" t="str">
        <f>MASTERLIST!E426</f>
        <v>Men Grand Masters</v>
      </c>
      <c r="F425" s="361">
        <f>MASTERLIST!L426</f>
        <v>0</v>
      </c>
      <c r="G425" s="195"/>
      <c r="H425" s="200"/>
      <c r="I425" s="193"/>
      <c r="J425" s="202"/>
      <c r="K425" s="152">
        <f t="shared" si="71"/>
        <v>0</v>
      </c>
      <c r="L425" s="153">
        <f t="shared" si="72"/>
        <v>0</v>
      </c>
      <c r="M425" s="153">
        <f t="shared" si="73"/>
        <v>0</v>
      </c>
      <c r="N425" s="279">
        <f t="shared" si="74"/>
        <v>0</v>
      </c>
      <c r="O425" s="280">
        <f t="shared" si="75"/>
        <v>0</v>
      </c>
      <c r="P425" s="154" t="e">
        <f t="shared" si="76"/>
        <v>#DIV/0!</v>
      </c>
      <c r="Q425" s="153">
        <f t="shared" si="77"/>
        <v>0</v>
      </c>
      <c r="R425" s="281">
        <f t="shared" si="78"/>
        <v>0</v>
      </c>
      <c r="S425" s="282">
        <v>0</v>
      </c>
      <c r="T425" s="283">
        <v>0</v>
      </c>
      <c r="U425" s="156">
        <v>0</v>
      </c>
      <c r="V425" s="284">
        <v>0</v>
      </c>
      <c r="W425" s="285">
        <v>0</v>
      </c>
      <c r="X425" s="205">
        <v>0</v>
      </c>
      <c r="Y425" s="157">
        <v>0</v>
      </c>
      <c r="Z425" s="286">
        <v>0</v>
      </c>
      <c r="AA425" s="204">
        <v>0</v>
      </c>
      <c r="AB425" s="204">
        <v>0</v>
      </c>
      <c r="AC425" s="155">
        <v>0</v>
      </c>
      <c r="AD425" s="287">
        <v>0</v>
      </c>
      <c r="AE425" s="340">
        <f>_xlfn.XLOOKUP(A425,'2026-NAT-01'!B:B,'2026-NAT-01'!F:F,0,0)+_xlfn.XLOOKUP(A425,'2026-NAT-01'!B:B,'2026-NAT-01'!G:G,0,0)</f>
        <v>0</v>
      </c>
      <c r="AF425" s="341">
        <f>_xlfn.XLOOKUP(A425,'2026-NAT-01'!B:B,'2026-NAT-01'!H:H,0,0)</f>
        <v>0</v>
      </c>
      <c r="AG425" s="340">
        <f>_xlfn.XLOOKUP(A425,'2026-NAT-02'!B:B,'2026-NAT-02'!F:F,0,0)+_xlfn.XLOOKUP(A425,'2026-NAT-02'!B:B,'2026-NAT-02'!G:G,0,0)</f>
        <v>0</v>
      </c>
      <c r="AH425" s="341">
        <f>_xlfn.XLOOKUP(A425,'2026-NAT-02'!B:B,'2026-NAT-02'!H:H,0,0)</f>
        <v>0</v>
      </c>
      <c r="AI425" s="457">
        <f t="shared" si="69"/>
        <v>0</v>
      </c>
      <c r="AJ425" s="458">
        <f t="shared" si="70"/>
        <v>0</v>
      </c>
    </row>
    <row r="426" spans="1:36" ht="15.6" hidden="1" x14ac:dyDescent="0.25">
      <c r="A426" s="297" t="str">
        <f>MASTERLIST!A427</f>
        <v>N0423</v>
      </c>
      <c r="B426" s="310" t="str">
        <f>MASTERLIST!B427</f>
        <v>Mako</v>
      </c>
      <c r="C426" s="310" t="str">
        <f>MASTERLIST!C427</f>
        <v>Bozidar</v>
      </c>
      <c r="D426" s="310" t="str">
        <f>MASTERLIST!D427</f>
        <v>Jouceski</v>
      </c>
      <c r="E426" s="311" t="str">
        <f>MASTERLIST!E427</f>
        <v>Men Senior</v>
      </c>
      <c r="F426" s="361" t="str">
        <f>MASTERLIST!L427</f>
        <v>Nam</v>
      </c>
      <c r="G426" s="195"/>
      <c r="H426" s="200"/>
      <c r="I426" s="193"/>
      <c r="J426" s="202"/>
      <c r="K426" s="152">
        <f t="shared" si="71"/>
        <v>1</v>
      </c>
      <c r="L426" s="153">
        <f t="shared" si="72"/>
        <v>2</v>
      </c>
      <c r="M426" s="153">
        <f t="shared" si="73"/>
        <v>3</v>
      </c>
      <c r="N426" s="279">
        <f t="shared" si="74"/>
        <v>10.199999999999999</v>
      </c>
      <c r="O426" s="280">
        <f t="shared" si="75"/>
        <v>2.72</v>
      </c>
      <c r="P426" s="154">
        <f t="shared" si="76"/>
        <v>3.4</v>
      </c>
      <c r="Q426" s="153">
        <f t="shared" si="77"/>
        <v>623</v>
      </c>
      <c r="R426" s="281">
        <f t="shared" si="78"/>
        <v>160.80000000000001</v>
      </c>
      <c r="S426" s="282">
        <v>0</v>
      </c>
      <c r="T426" s="283">
        <v>0</v>
      </c>
      <c r="U426" s="156">
        <v>0</v>
      </c>
      <c r="V426" s="284">
        <v>0</v>
      </c>
      <c r="W426" s="285">
        <v>1</v>
      </c>
      <c r="X426" s="205">
        <v>1</v>
      </c>
      <c r="Y426" s="157">
        <v>6.8</v>
      </c>
      <c r="Z426" s="286">
        <v>362</v>
      </c>
      <c r="AA426" s="204">
        <v>0</v>
      </c>
      <c r="AB426" s="204">
        <v>1</v>
      </c>
      <c r="AC426" s="155">
        <v>3.4</v>
      </c>
      <c r="AD426" s="287">
        <v>261</v>
      </c>
      <c r="AE426" s="340">
        <f>_xlfn.XLOOKUP(A426,'2026-NAT-01'!B:B,'2026-NAT-01'!F:F,0,0)+_xlfn.XLOOKUP(A426,'2026-NAT-01'!B:B,'2026-NAT-01'!G:G,0,0)</f>
        <v>0</v>
      </c>
      <c r="AF426" s="341">
        <f>_xlfn.XLOOKUP(A426,'2026-NAT-01'!B:B,'2026-NAT-01'!H:H,0,0)</f>
        <v>0</v>
      </c>
      <c r="AG426" s="340">
        <f>_xlfn.XLOOKUP(A426,'2026-NAT-02'!B:B,'2026-NAT-02'!F:F,0,0)+_xlfn.XLOOKUP(A426,'2026-NAT-02'!B:B,'2026-NAT-02'!G:G,0,0)</f>
        <v>0</v>
      </c>
      <c r="AH426" s="341">
        <f>_xlfn.XLOOKUP(A426,'2026-NAT-02'!B:B,'2026-NAT-02'!H:H,0,0)</f>
        <v>0</v>
      </c>
      <c r="AI426" s="457">
        <f t="shared" si="69"/>
        <v>3</v>
      </c>
      <c r="AJ426" s="458">
        <f t="shared" si="70"/>
        <v>2.72</v>
      </c>
    </row>
    <row r="427" spans="1:36" ht="15.6" hidden="1" x14ac:dyDescent="0.25">
      <c r="A427" s="297" t="str">
        <f>MASTERLIST!A428</f>
        <v>N0424</v>
      </c>
      <c r="B427" s="310" t="str">
        <f>MASTERLIST!B428</f>
        <v>xMako</v>
      </c>
      <c r="C427" s="310" t="str">
        <f>MASTERLIST!C428</f>
        <v>Christiaan</v>
      </c>
      <c r="D427" s="310" t="str">
        <f>MASTERLIST!D428</f>
        <v>Fenwick</v>
      </c>
      <c r="E427" s="311" t="str">
        <f>MASTERLIST!E428</f>
        <v>Men Veteran</v>
      </c>
      <c r="F427" s="361" t="str">
        <f>MASTERLIST!L428</f>
        <v>SA</v>
      </c>
      <c r="G427" s="195"/>
      <c r="H427" s="200"/>
      <c r="I427" s="193"/>
      <c r="J427" s="202"/>
      <c r="K427" s="152">
        <f t="shared" si="71"/>
        <v>4</v>
      </c>
      <c r="L427" s="153">
        <f t="shared" si="72"/>
        <v>1</v>
      </c>
      <c r="M427" s="153">
        <f t="shared" si="73"/>
        <v>5</v>
      </c>
      <c r="N427" s="279">
        <f t="shared" si="74"/>
        <v>9.5</v>
      </c>
      <c r="O427" s="280">
        <f t="shared" si="75"/>
        <v>3.7700000000000005</v>
      </c>
      <c r="P427" s="154">
        <f t="shared" si="76"/>
        <v>1.9</v>
      </c>
      <c r="Q427" s="153">
        <f t="shared" si="77"/>
        <v>1112</v>
      </c>
      <c r="R427" s="281">
        <f t="shared" si="78"/>
        <v>455.2</v>
      </c>
      <c r="S427" s="282">
        <v>3</v>
      </c>
      <c r="T427" s="283">
        <v>1</v>
      </c>
      <c r="U427" s="156">
        <v>4.6000000000000005</v>
      </c>
      <c r="V427" s="284">
        <v>608</v>
      </c>
      <c r="W427" s="285">
        <v>1</v>
      </c>
      <c r="X427" s="205">
        <v>0</v>
      </c>
      <c r="Y427" s="157">
        <v>4.9000000000000004</v>
      </c>
      <c r="Z427" s="286">
        <v>504</v>
      </c>
      <c r="AA427" s="204">
        <v>0</v>
      </c>
      <c r="AB427" s="204">
        <v>0</v>
      </c>
      <c r="AC427" s="155">
        <v>0</v>
      </c>
      <c r="AD427" s="287">
        <v>0</v>
      </c>
      <c r="AE427" s="340">
        <f>_xlfn.XLOOKUP(A427,'2026-NAT-01'!B:B,'2026-NAT-01'!F:F,0,0)+_xlfn.XLOOKUP(A427,'2026-NAT-01'!B:B,'2026-NAT-01'!G:G,0,0)</f>
        <v>0</v>
      </c>
      <c r="AF427" s="341">
        <f>_xlfn.XLOOKUP(A427,'2026-NAT-01'!B:B,'2026-NAT-01'!H:H,0,0)</f>
        <v>0</v>
      </c>
      <c r="AG427" s="340">
        <f>_xlfn.XLOOKUP(A427,'2026-NAT-02'!B:B,'2026-NAT-02'!F:F,0,0)+_xlfn.XLOOKUP(A427,'2026-NAT-02'!B:B,'2026-NAT-02'!G:G,0,0)</f>
        <v>0</v>
      </c>
      <c r="AH427" s="341">
        <f>_xlfn.XLOOKUP(A427,'2026-NAT-02'!B:B,'2026-NAT-02'!H:H,0,0)</f>
        <v>0</v>
      </c>
      <c r="AI427" s="457">
        <f t="shared" si="69"/>
        <v>5</v>
      </c>
      <c r="AJ427" s="458">
        <f t="shared" si="70"/>
        <v>3.7700000000000005</v>
      </c>
    </row>
    <row r="428" spans="1:36" ht="15.45" hidden="1" customHeight="1" x14ac:dyDescent="0.25">
      <c r="A428" s="297" t="str">
        <f>MASTERLIST!A429</f>
        <v>N0425</v>
      </c>
      <c r="B428" s="310" t="str">
        <f>MASTERLIST!B429</f>
        <v>xNamib Park</v>
      </c>
      <c r="C428" s="310" t="str">
        <f>MASTERLIST!C429</f>
        <v>Johan</v>
      </c>
      <c r="D428" s="310" t="str">
        <f>MASTERLIST!D429</f>
        <v>Joubert</v>
      </c>
      <c r="E428" s="311" t="str">
        <f>MASTERLIST!E429</f>
        <v>Men Master</v>
      </c>
      <c r="F428" s="361" t="str">
        <f>MASTERLIST!L429</f>
        <v>Nam</v>
      </c>
      <c r="G428" s="195"/>
      <c r="H428" s="200"/>
      <c r="I428" s="193"/>
      <c r="J428" s="202"/>
      <c r="K428" s="152">
        <f t="shared" si="71"/>
        <v>0</v>
      </c>
      <c r="L428" s="153">
        <f t="shared" si="72"/>
        <v>0</v>
      </c>
      <c r="M428" s="153">
        <f t="shared" si="73"/>
        <v>0</v>
      </c>
      <c r="N428" s="279">
        <f t="shared" si="74"/>
        <v>0</v>
      </c>
      <c r="O428" s="280">
        <f t="shared" si="75"/>
        <v>0</v>
      </c>
      <c r="P428" s="154" t="e">
        <f t="shared" si="76"/>
        <v>#DIV/0!</v>
      </c>
      <c r="Q428" s="153">
        <f t="shared" si="77"/>
        <v>0</v>
      </c>
      <c r="R428" s="281">
        <f t="shared" si="78"/>
        <v>0</v>
      </c>
      <c r="S428" s="282">
        <v>0</v>
      </c>
      <c r="T428" s="283">
        <v>0</v>
      </c>
      <c r="U428" s="156">
        <v>0</v>
      </c>
      <c r="V428" s="284">
        <v>0</v>
      </c>
      <c r="W428" s="285">
        <v>0</v>
      </c>
      <c r="X428" s="205">
        <v>0</v>
      </c>
      <c r="Y428" s="157">
        <v>0</v>
      </c>
      <c r="Z428" s="286">
        <v>0</v>
      </c>
      <c r="AA428" s="204">
        <v>0</v>
      </c>
      <c r="AB428" s="204">
        <v>0</v>
      </c>
      <c r="AC428" s="155">
        <v>0</v>
      </c>
      <c r="AD428" s="287">
        <v>0</v>
      </c>
      <c r="AE428" s="340">
        <f>_xlfn.XLOOKUP(A428,'2026-NAT-01'!B:B,'2026-NAT-01'!F:F,0,0)+_xlfn.XLOOKUP(A428,'2026-NAT-01'!B:B,'2026-NAT-01'!G:G,0,0)</f>
        <v>0</v>
      </c>
      <c r="AF428" s="341">
        <f>_xlfn.XLOOKUP(A428,'2026-NAT-01'!B:B,'2026-NAT-01'!H:H,0,0)</f>
        <v>0</v>
      </c>
      <c r="AG428" s="340">
        <f>_xlfn.XLOOKUP(A428,'2026-NAT-02'!B:B,'2026-NAT-02'!F:F,0,0)+_xlfn.XLOOKUP(A428,'2026-NAT-02'!B:B,'2026-NAT-02'!G:G,0,0)</f>
        <v>0</v>
      </c>
      <c r="AH428" s="341">
        <f>_xlfn.XLOOKUP(A428,'2026-NAT-02'!B:B,'2026-NAT-02'!H:H,0,0)</f>
        <v>0</v>
      </c>
      <c r="AI428" s="457">
        <f t="shared" si="69"/>
        <v>0</v>
      </c>
      <c r="AJ428" s="458">
        <f t="shared" si="70"/>
        <v>0</v>
      </c>
    </row>
    <row r="429" spans="1:36" ht="15.6" hidden="1" x14ac:dyDescent="0.25">
      <c r="A429" s="297" t="str">
        <f>MASTERLIST!A430</f>
        <v>N0426</v>
      </c>
      <c r="B429" s="310" t="str">
        <f>MASTERLIST!B430</f>
        <v>Orca Angling Club</v>
      </c>
      <c r="C429" s="310" t="str">
        <f>MASTERLIST!C430</f>
        <v>Tommie Jnr</v>
      </c>
      <c r="D429" s="310" t="str">
        <f>MASTERLIST!D430</f>
        <v>Van Der Merwe</v>
      </c>
      <c r="E429" s="311" t="str">
        <f>MASTERLIST!E430</f>
        <v>Men U/16</v>
      </c>
      <c r="F429" s="361" t="str">
        <f>MASTERLIST!L430</f>
        <v>Nam</v>
      </c>
      <c r="G429" s="195"/>
      <c r="H429" s="200"/>
      <c r="I429" s="193"/>
      <c r="J429" s="202"/>
      <c r="K429" s="152">
        <f t="shared" si="71"/>
        <v>0</v>
      </c>
      <c r="L429" s="153">
        <f t="shared" si="72"/>
        <v>0</v>
      </c>
      <c r="M429" s="153">
        <f t="shared" si="73"/>
        <v>0</v>
      </c>
      <c r="N429" s="279">
        <f t="shared" si="74"/>
        <v>0</v>
      </c>
      <c r="O429" s="280">
        <f t="shared" si="75"/>
        <v>0</v>
      </c>
      <c r="P429" s="154" t="e">
        <f t="shared" si="76"/>
        <v>#DIV/0!</v>
      </c>
      <c r="Q429" s="153">
        <f t="shared" si="77"/>
        <v>0</v>
      </c>
      <c r="R429" s="281">
        <f t="shared" si="78"/>
        <v>0</v>
      </c>
      <c r="S429" s="282">
        <v>0</v>
      </c>
      <c r="T429" s="283">
        <v>0</v>
      </c>
      <c r="U429" s="156">
        <v>0</v>
      </c>
      <c r="V429" s="284">
        <v>0</v>
      </c>
      <c r="W429" s="285">
        <v>0</v>
      </c>
      <c r="X429" s="205">
        <v>0</v>
      </c>
      <c r="Y429" s="157">
        <v>0</v>
      </c>
      <c r="Z429" s="286">
        <v>0</v>
      </c>
      <c r="AA429" s="204">
        <v>0</v>
      </c>
      <c r="AB429" s="204">
        <v>0</v>
      </c>
      <c r="AC429" s="155">
        <v>0</v>
      </c>
      <c r="AD429" s="287">
        <v>0</v>
      </c>
      <c r="AE429" s="340">
        <f>_xlfn.XLOOKUP(A429,'2026-NAT-01'!B:B,'2026-NAT-01'!F:F,0,0)+_xlfn.XLOOKUP(A429,'2026-NAT-01'!B:B,'2026-NAT-01'!G:G,0,0)</f>
        <v>0</v>
      </c>
      <c r="AF429" s="341">
        <f>_xlfn.XLOOKUP(A429,'2026-NAT-01'!B:B,'2026-NAT-01'!H:H,0,0)</f>
        <v>0</v>
      </c>
      <c r="AG429" s="340">
        <f>_xlfn.XLOOKUP(A429,'2026-NAT-02'!B:B,'2026-NAT-02'!F:F,0,0)+_xlfn.XLOOKUP(A429,'2026-NAT-02'!B:B,'2026-NAT-02'!G:G,0,0)</f>
        <v>0</v>
      </c>
      <c r="AH429" s="341">
        <f>_xlfn.XLOOKUP(A429,'2026-NAT-02'!B:B,'2026-NAT-02'!H:H,0,0)</f>
        <v>0</v>
      </c>
      <c r="AI429" s="457">
        <f t="shared" si="69"/>
        <v>0</v>
      </c>
      <c r="AJ429" s="458">
        <f t="shared" si="70"/>
        <v>0</v>
      </c>
    </row>
    <row r="430" spans="1:36" ht="15.6" hidden="1" x14ac:dyDescent="0.25">
      <c r="A430" s="297" t="str">
        <f>MASTERLIST!A431</f>
        <v>N0427</v>
      </c>
      <c r="B430" s="310" t="str">
        <f>MASTERLIST!B431</f>
        <v>xOrca Angling Club</v>
      </c>
      <c r="C430" s="310" t="str">
        <f>MASTERLIST!C431</f>
        <v>Richard</v>
      </c>
      <c r="D430" s="310" t="str">
        <f>MASTERLIST!D431</f>
        <v>Punzul</v>
      </c>
      <c r="E430" s="311" t="str">
        <f>MASTERLIST!E431</f>
        <v>Men Senior</v>
      </c>
      <c r="F430" s="361" t="str">
        <f>MASTERLIST!L431</f>
        <v>Nam</v>
      </c>
      <c r="G430" s="195"/>
      <c r="H430" s="200"/>
      <c r="I430" s="193"/>
      <c r="J430" s="202"/>
      <c r="K430" s="152">
        <f t="shared" si="71"/>
        <v>2</v>
      </c>
      <c r="L430" s="153">
        <f t="shared" si="72"/>
        <v>1</v>
      </c>
      <c r="M430" s="153">
        <f t="shared" si="73"/>
        <v>3</v>
      </c>
      <c r="N430" s="279">
        <f t="shared" si="74"/>
        <v>56.1</v>
      </c>
      <c r="O430" s="280">
        <f t="shared" si="75"/>
        <v>16.07</v>
      </c>
      <c r="P430" s="154">
        <f t="shared" si="76"/>
        <v>18.7</v>
      </c>
      <c r="Q430" s="153">
        <f t="shared" si="77"/>
        <v>556</v>
      </c>
      <c r="R430" s="281">
        <f t="shared" si="78"/>
        <v>140.80000000000001</v>
      </c>
      <c r="S430" s="282">
        <v>0</v>
      </c>
      <c r="T430" s="283">
        <v>0</v>
      </c>
      <c r="U430" s="156">
        <v>0</v>
      </c>
      <c r="V430" s="284">
        <v>0</v>
      </c>
      <c r="W430" s="285">
        <v>2</v>
      </c>
      <c r="X430" s="205">
        <v>0</v>
      </c>
      <c r="Y430" s="157">
        <v>48.5</v>
      </c>
      <c r="Z430" s="286">
        <v>296</v>
      </c>
      <c r="AA430" s="204">
        <v>0</v>
      </c>
      <c r="AB430" s="204">
        <v>1</v>
      </c>
      <c r="AC430" s="155">
        <v>7.6</v>
      </c>
      <c r="AD430" s="287">
        <v>260</v>
      </c>
      <c r="AE430" s="340">
        <f>_xlfn.XLOOKUP(A430,'2026-NAT-01'!B:B,'2026-NAT-01'!F:F,0,0)+_xlfn.XLOOKUP(A430,'2026-NAT-01'!B:B,'2026-NAT-01'!G:G,0,0)</f>
        <v>0</v>
      </c>
      <c r="AF430" s="341">
        <f>_xlfn.XLOOKUP(A430,'2026-NAT-01'!B:B,'2026-NAT-01'!H:H,0,0)</f>
        <v>0</v>
      </c>
      <c r="AG430" s="340">
        <f>_xlfn.XLOOKUP(A430,'2026-NAT-02'!B:B,'2026-NAT-02'!F:F,0,0)+_xlfn.XLOOKUP(A430,'2026-NAT-02'!B:B,'2026-NAT-02'!G:G,0,0)</f>
        <v>0</v>
      </c>
      <c r="AH430" s="341">
        <f>_xlfn.XLOOKUP(A430,'2026-NAT-02'!B:B,'2026-NAT-02'!H:H,0,0)</f>
        <v>0</v>
      </c>
      <c r="AI430" s="457">
        <f t="shared" si="69"/>
        <v>3</v>
      </c>
      <c r="AJ430" s="458">
        <f t="shared" si="70"/>
        <v>16.07</v>
      </c>
    </row>
    <row r="431" spans="1:36" ht="15.6" hidden="1" x14ac:dyDescent="0.25">
      <c r="A431" s="297" t="str">
        <f>MASTERLIST!A432</f>
        <v>N0428</v>
      </c>
      <c r="B431" s="310" t="str">
        <f>MASTERLIST!B432</f>
        <v>xOrca Angling Club</v>
      </c>
      <c r="C431" s="310" t="str">
        <f>MASTERLIST!C432</f>
        <v>Simone</v>
      </c>
      <c r="D431" s="310" t="str">
        <f>MASTERLIST!D432</f>
        <v>Willers</v>
      </c>
      <c r="E431" s="311" t="str">
        <f>MASTERLIST!E432</f>
        <v>Ladies Senior</v>
      </c>
      <c r="F431" s="361" t="str">
        <f>MASTERLIST!L432</f>
        <v>Nam</v>
      </c>
      <c r="G431" s="195"/>
      <c r="H431" s="200"/>
      <c r="I431" s="193"/>
      <c r="J431" s="202"/>
      <c r="K431" s="152">
        <f t="shared" si="71"/>
        <v>0</v>
      </c>
      <c r="L431" s="153">
        <f t="shared" si="72"/>
        <v>2</v>
      </c>
      <c r="M431" s="153">
        <f t="shared" si="73"/>
        <v>2</v>
      </c>
      <c r="N431" s="279">
        <f t="shared" si="74"/>
        <v>4.3000000000000007</v>
      </c>
      <c r="O431" s="280">
        <f t="shared" si="75"/>
        <v>1.2900000000000003</v>
      </c>
      <c r="P431" s="154">
        <f t="shared" si="76"/>
        <v>2.1500000000000004</v>
      </c>
      <c r="Q431" s="153">
        <f t="shared" si="77"/>
        <v>205</v>
      </c>
      <c r="R431" s="281">
        <f t="shared" si="78"/>
        <v>59.5</v>
      </c>
      <c r="S431" s="282">
        <v>0</v>
      </c>
      <c r="T431" s="283">
        <v>0</v>
      </c>
      <c r="U431" s="156">
        <v>0</v>
      </c>
      <c r="V431" s="284">
        <v>0</v>
      </c>
      <c r="W431" s="285">
        <v>0</v>
      </c>
      <c r="X431" s="205">
        <v>2</v>
      </c>
      <c r="Y431" s="157">
        <v>4.3000000000000007</v>
      </c>
      <c r="Z431" s="286">
        <v>185</v>
      </c>
      <c r="AA431" s="204">
        <v>0</v>
      </c>
      <c r="AB431" s="204">
        <v>0</v>
      </c>
      <c r="AC431" s="155">
        <v>0</v>
      </c>
      <c r="AD431" s="287">
        <v>20</v>
      </c>
      <c r="AE431" s="340">
        <f>_xlfn.XLOOKUP(A431,'2026-NAT-01'!B:B,'2026-NAT-01'!F:F,0,0)+_xlfn.XLOOKUP(A431,'2026-NAT-01'!B:B,'2026-NAT-01'!G:G,0,0)</f>
        <v>0</v>
      </c>
      <c r="AF431" s="341">
        <f>_xlfn.XLOOKUP(A431,'2026-NAT-01'!B:B,'2026-NAT-01'!H:H,0,0)</f>
        <v>0</v>
      </c>
      <c r="AG431" s="340">
        <f>_xlfn.XLOOKUP(A431,'2026-NAT-02'!B:B,'2026-NAT-02'!F:F,0,0)+_xlfn.XLOOKUP(A431,'2026-NAT-02'!B:B,'2026-NAT-02'!G:G,0,0)</f>
        <v>0</v>
      </c>
      <c r="AH431" s="341">
        <f>_xlfn.XLOOKUP(A431,'2026-NAT-02'!B:B,'2026-NAT-02'!H:H,0,0)</f>
        <v>0</v>
      </c>
      <c r="AI431" s="457">
        <f t="shared" si="69"/>
        <v>2</v>
      </c>
      <c r="AJ431" s="458">
        <f t="shared" si="70"/>
        <v>1.2900000000000003</v>
      </c>
    </row>
    <row r="432" spans="1:36" ht="15.6" hidden="1" x14ac:dyDescent="0.25">
      <c r="A432" s="297" t="str">
        <f>MASTERLIST!A433</f>
        <v>N0429</v>
      </c>
      <c r="B432" s="310" t="str">
        <f>MASTERLIST!B433</f>
        <v>Orca Angling Club</v>
      </c>
      <c r="C432" s="310" t="str">
        <f>MASTERLIST!C433</f>
        <v>Christo</v>
      </c>
      <c r="D432" s="310" t="str">
        <f>MASTERLIST!D433</f>
        <v>Van Zyl</v>
      </c>
      <c r="E432" s="311" t="str">
        <f>MASTERLIST!E433</f>
        <v>Men Senior</v>
      </c>
      <c r="F432" s="361" t="str">
        <f>MASTERLIST!L433</f>
        <v>SA</v>
      </c>
      <c r="G432" s="195"/>
      <c r="H432" s="200"/>
      <c r="I432" s="193"/>
      <c r="J432" s="202"/>
      <c r="K432" s="152">
        <f t="shared" si="71"/>
        <v>4</v>
      </c>
      <c r="L432" s="153">
        <f t="shared" si="72"/>
        <v>10</v>
      </c>
      <c r="M432" s="153">
        <f t="shared" si="73"/>
        <v>14</v>
      </c>
      <c r="N432" s="279">
        <f t="shared" si="74"/>
        <v>81.3</v>
      </c>
      <c r="O432" s="280">
        <f t="shared" si="75"/>
        <v>29.029999999999994</v>
      </c>
      <c r="P432" s="154">
        <f t="shared" si="76"/>
        <v>5.8071428571428569</v>
      </c>
      <c r="Q432" s="153">
        <f t="shared" si="77"/>
        <v>1695</v>
      </c>
      <c r="R432" s="281">
        <f t="shared" si="78"/>
        <v>639.5</v>
      </c>
      <c r="S432" s="282">
        <v>2</v>
      </c>
      <c r="T432" s="283">
        <v>6</v>
      </c>
      <c r="U432" s="156">
        <v>23.2</v>
      </c>
      <c r="V432" s="284">
        <v>655</v>
      </c>
      <c r="W432" s="285">
        <v>2</v>
      </c>
      <c r="X432" s="205">
        <v>4</v>
      </c>
      <c r="Y432" s="157">
        <v>58.099999999999994</v>
      </c>
      <c r="Z432" s="286">
        <v>1040</v>
      </c>
      <c r="AA432" s="204">
        <v>0</v>
      </c>
      <c r="AB432" s="204">
        <v>0</v>
      </c>
      <c r="AC432" s="155">
        <v>0</v>
      </c>
      <c r="AD432" s="287">
        <v>0</v>
      </c>
      <c r="AE432" s="340">
        <f>_xlfn.XLOOKUP(A432,'2026-NAT-01'!B:B,'2026-NAT-01'!F:F,0,0)+_xlfn.XLOOKUP(A432,'2026-NAT-01'!B:B,'2026-NAT-01'!G:G,0,0)</f>
        <v>0</v>
      </c>
      <c r="AF432" s="341">
        <f>_xlfn.XLOOKUP(A432,'2026-NAT-01'!B:B,'2026-NAT-01'!H:H,0,0)</f>
        <v>0</v>
      </c>
      <c r="AG432" s="340">
        <f>_xlfn.XLOOKUP(A432,'2026-NAT-02'!B:B,'2026-NAT-02'!F:F,0,0)+_xlfn.XLOOKUP(A432,'2026-NAT-02'!B:B,'2026-NAT-02'!G:G,0,0)</f>
        <v>0</v>
      </c>
      <c r="AH432" s="341">
        <f>_xlfn.XLOOKUP(A432,'2026-NAT-02'!B:B,'2026-NAT-02'!H:H,0,0)</f>
        <v>0</v>
      </c>
      <c r="AI432" s="457">
        <f t="shared" si="69"/>
        <v>14</v>
      </c>
      <c r="AJ432" s="458">
        <f t="shared" si="70"/>
        <v>29.029999999999994</v>
      </c>
    </row>
    <row r="433" spans="1:36" ht="15.6" hidden="1" x14ac:dyDescent="0.25">
      <c r="A433" s="297" t="str">
        <f>MASTERLIST!A434</f>
        <v>N0430</v>
      </c>
      <c r="B433" s="310" t="str">
        <f>MASTERLIST!B434</f>
        <v>xOrca Angling Club</v>
      </c>
      <c r="C433" s="310" t="str">
        <f>MASTERLIST!C434</f>
        <v>Franco</v>
      </c>
      <c r="D433" s="310" t="str">
        <f>MASTERLIST!D434</f>
        <v>Pieterse</v>
      </c>
      <c r="E433" s="311" t="str">
        <f>MASTERLIST!E434</f>
        <v>Men Senior</v>
      </c>
      <c r="F433" s="361" t="str">
        <f>MASTERLIST!L434</f>
        <v>Nam</v>
      </c>
      <c r="G433" s="195"/>
      <c r="H433" s="200"/>
      <c r="I433" s="193"/>
      <c r="J433" s="202"/>
      <c r="K433" s="152">
        <f t="shared" si="71"/>
        <v>1</v>
      </c>
      <c r="L433" s="153">
        <f t="shared" si="72"/>
        <v>1</v>
      </c>
      <c r="M433" s="153">
        <f t="shared" si="73"/>
        <v>2</v>
      </c>
      <c r="N433" s="279">
        <f t="shared" si="74"/>
        <v>4.1999999999999993</v>
      </c>
      <c r="O433" s="280">
        <f t="shared" si="75"/>
        <v>1.54</v>
      </c>
      <c r="P433" s="154">
        <f t="shared" si="76"/>
        <v>2.0999999999999996</v>
      </c>
      <c r="Q433" s="153">
        <f t="shared" si="77"/>
        <v>583</v>
      </c>
      <c r="R433" s="281">
        <f t="shared" si="78"/>
        <v>214.7</v>
      </c>
      <c r="S433" s="282">
        <v>1</v>
      </c>
      <c r="T433" s="283">
        <v>0</v>
      </c>
      <c r="U433" s="156">
        <v>1.4</v>
      </c>
      <c r="V433" s="284">
        <v>199</v>
      </c>
      <c r="W433" s="285">
        <v>0</v>
      </c>
      <c r="X433" s="205">
        <v>1</v>
      </c>
      <c r="Y433" s="157">
        <v>2.8</v>
      </c>
      <c r="Z433" s="286">
        <v>384</v>
      </c>
      <c r="AA433" s="204">
        <v>0</v>
      </c>
      <c r="AB433" s="204">
        <v>0</v>
      </c>
      <c r="AC433" s="155">
        <v>0</v>
      </c>
      <c r="AD433" s="287">
        <v>0</v>
      </c>
      <c r="AE433" s="340">
        <f>_xlfn.XLOOKUP(A433,'2026-NAT-01'!B:B,'2026-NAT-01'!F:F,0,0)+_xlfn.XLOOKUP(A433,'2026-NAT-01'!B:B,'2026-NAT-01'!G:G,0,0)</f>
        <v>0</v>
      </c>
      <c r="AF433" s="341">
        <f>_xlfn.XLOOKUP(A433,'2026-NAT-01'!B:B,'2026-NAT-01'!H:H,0,0)</f>
        <v>0</v>
      </c>
      <c r="AG433" s="340">
        <f>_xlfn.XLOOKUP(A433,'2026-NAT-02'!B:B,'2026-NAT-02'!F:F,0,0)+_xlfn.XLOOKUP(A433,'2026-NAT-02'!B:B,'2026-NAT-02'!G:G,0,0)</f>
        <v>0</v>
      </c>
      <c r="AH433" s="341">
        <f>_xlfn.XLOOKUP(A433,'2026-NAT-02'!B:B,'2026-NAT-02'!H:H,0,0)</f>
        <v>0</v>
      </c>
      <c r="AI433" s="457">
        <f t="shared" si="69"/>
        <v>2</v>
      </c>
      <c r="AJ433" s="458">
        <f t="shared" si="70"/>
        <v>1.54</v>
      </c>
    </row>
    <row r="434" spans="1:36" ht="15.6" hidden="1" x14ac:dyDescent="0.25">
      <c r="A434" s="297" t="str">
        <f>MASTERLIST!A435</f>
        <v>N0431</v>
      </c>
      <c r="B434" s="310" t="str">
        <f>MASTERLIST!B435</f>
        <v>Orca Angling Club</v>
      </c>
      <c r="C434" s="310" t="str">
        <f>MASTERLIST!C435</f>
        <v>Tommie Snr</v>
      </c>
      <c r="D434" s="310" t="str">
        <f>MASTERLIST!D435</f>
        <v>Van Der Merwe</v>
      </c>
      <c r="E434" s="311" t="str">
        <f>MASTERLIST!E435</f>
        <v>Men Senior</v>
      </c>
      <c r="F434" s="361" t="str">
        <f>MASTERLIST!L435</f>
        <v>Nam</v>
      </c>
      <c r="G434" s="195"/>
      <c r="H434" s="200"/>
      <c r="I434" s="193"/>
      <c r="J434" s="202"/>
      <c r="K434" s="152">
        <f t="shared" si="71"/>
        <v>0</v>
      </c>
      <c r="L434" s="153">
        <f t="shared" si="72"/>
        <v>0</v>
      </c>
      <c r="M434" s="153">
        <f t="shared" si="73"/>
        <v>0</v>
      </c>
      <c r="N434" s="279">
        <f t="shared" si="74"/>
        <v>0</v>
      </c>
      <c r="O434" s="280">
        <f t="shared" si="75"/>
        <v>0</v>
      </c>
      <c r="P434" s="154" t="e">
        <f t="shared" si="76"/>
        <v>#DIV/0!</v>
      </c>
      <c r="Q434" s="153">
        <f t="shared" si="77"/>
        <v>0</v>
      </c>
      <c r="R434" s="281">
        <f t="shared" si="78"/>
        <v>0</v>
      </c>
      <c r="S434" s="282">
        <v>0</v>
      </c>
      <c r="T434" s="283">
        <v>0</v>
      </c>
      <c r="U434" s="156">
        <v>0</v>
      </c>
      <c r="V434" s="284">
        <v>0</v>
      </c>
      <c r="W434" s="285">
        <v>0</v>
      </c>
      <c r="X434" s="205">
        <v>0</v>
      </c>
      <c r="Y434" s="157">
        <v>0</v>
      </c>
      <c r="Z434" s="286">
        <v>0</v>
      </c>
      <c r="AA434" s="204">
        <v>0</v>
      </c>
      <c r="AB434" s="204">
        <v>0</v>
      </c>
      <c r="AC434" s="155">
        <v>0</v>
      </c>
      <c r="AD434" s="287">
        <v>0</v>
      </c>
      <c r="AE434" s="340">
        <f>_xlfn.XLOOKUP(A434,'2026-NAT-01'!B:B,'2026-NAT-01'!F:F,0,0)+_xlfn.XLOOKUP(A434,'2026-NAT-01'!B:B,'2026-NAT-01'!G:G,0,0)</f>
        <v>0</v>
      </c>
      <c r="AF434" s="341">
        <f>_xlfn.XLOOKUP(A434,'2026-NAT-01'!B:B,'2026-NAT-01'!H:H,0,0)</f>
        <v>0</v>
      </c>
      <c r="AG434" s="340">
        <f>_xlfn.XLOOKUP(A434,'2026-NAT-02'!B:B,'2026-NAT-02'!F:F,0,0)+_xlfn.XLOOKUP(A434,'2026-NAT-02'!B:B,'2026-NAT-02'!G:G,0,0)</f>
        <v>0</v>
      </c>
      <c r="AH434" s="341">
        <f>_xlfn.XLOOKUP(A434,'2026-NAT-02'!B:B,'2026-NAT-02'!H:H,0,0)</f>
        <v>0</v>
      </c>
      <c r="AI434" s="457">
        <f t="shared" si="69"/>
        <v>0</v>
      </c>
      <c r="AJ434" s="458">
        <f t="shared" si="70"/>
        <v>0</v>
      </c>
    </row>
    <row r="435" spans="1:36" ht="15.6" hidden="1" x14ac:dyDescent="0.25">
      <c r="A435" s="297" t="str">
        <f>MASTERLIST!A436</f>
        <v>N0432</v>
      </c>
      <c r="B435" s="310" t="str">
        <f>MASTERLIST!B436</f>
        <v>Okahandja</v>
      </c>
      <c r="C435" s="310" t="str">
        <f>MASTERLIST!C436</f>
        <v>Johan Snr</v>
      </c>
      <c r="D435" s="310" t="str">
        <f>MASTERLIST!D436</f>
        <v>Kotze</v>
      </c>
      <c r="E435" s="311" t="str">
        <f>MASTERLIST!E436</f>
        <v>Men Grand Masters</v>
      </c>
      <c r="F435" s="361" t="str">
        <f>MASTERLIST!L436</f>
        <v>Nam</v>
      </c>
      <c r="G435" s="195"/>
      <c r="H435" s="200"/>
      <c r="I435" s="193"/>
      <c r="J435" s="202"/>
      <c r="K435" s="152">
        <f t="shared" si="71"/>
        <v>0</v>
      </c>
      <c r="L435" s="153">
        <f t="shared" si="72"/>
        <v>0</v>
      </c>
      <c r="M435" s="153">
        <f t="shared" si="73"/>
        <v>0</v>
      </c>
      <c r="N435" s="279">
        <f t="shared" si="74"/>
        <v>0</v>
      </c>
      <c r="O435" s="280">
        <f t="shared" si="75"/>
        <v>0</v>
      </c>
      <c r="P435" s="154" t="e">
        <f t="shared" si="76"/>
        <v>#DIV/0!</v>
      </c>
      <c r="Q435" s="153">
        <f t="shared" si="77"/>
        <v>0</v>
      </c>
      <c r="R435" s="281">
        <f t="shared" si="78"/>
        <v>0</v>
      </c>
      <c r="S435" s="282">
        <v>0</v>
      </c>
      <c r="T435" s="283">
        <v>0</v>
      </c>
      <c r="U435" s="156">
        <v>0</v>
      </c>
      <c r="V435" s="284">
        <v>0</v>
      </c>
      <c r="W435" s="285">
        <v>0</v>
      </c>
      <c r="X435" s="205">
        <v>0</v>
      </c>
      <c r="Y435" s="157">
        <v>0</v>
      </c>
      <c r="Z435" s="286">
        <v>0</v>
      </c>
      <c r="AA435" s="204">
        <v>0</v>
      </c>
      <c r="AB435" s="204">
        <v>0</v>
      </c>
      <c r="AC435" s="155">
        <v>0</v>
      </c>
      <c r="AD435" s="287">
        <v>0</v>
      </c>
      <c r="AE435" s="340">
        <f>_xlfn.XLOOKUP(A435,'2026-NAT-01'!B:B,'2026-NAT-01'!F:F,0,0)+_xlfn.XLOOKUP(A435,'2026-NAT-01'!B:B,'2026-NAT-01'!G:G,0,0)</f>
        <v>0</v>
      </c>
      <c r="AF435" s="341">
        <f>_xlfn.XLOOKUP(A435,'2026-NAT-01'!B:B,'2026-NAT-01'!H:H,0,0)</f>
        <v>0</v>
      </c>
      <c r="AG435" s="340">
        <f>_xlfn.XLOOKUP(A435,'2026-NAT-02'!B:B,'2026-NAT-02'!F:F,0,0)+_xlfn.XLOOKUP(A435,'2026-NAT-02'!B:B,'2026-NAT-02'!G:G,0,0)</f>
        <v>0</v>
      </c>
      <c r="AH435" s="341">
        <f>_xlfn.XLOOKUP(A435,'2026-NAT-02'!B:B,'2026-NAT-02'!H:H,0,0)</f>
        <v>0</v>
      </c>
      <c r="AI435" s="457">
        <f t="shared" si="69"/>
        <v>0</v>
      </c>
      <c r="AJ435" s="458">
        <f t="shared" si="70"/>
        <v>0</v>
      </c>
    </row>
    <row r="436" spans="1:36" ht="15.6" hidden="1" x14ac:dyDescent="0.25">
      <c r="A436" s="297" t="str">
        <f>MASTERLIST!A437</f>
        <v>N0433</v>
      </c>
      <c r="B436" s="310" t="str">
        <f>MASTERLIST!B437</f>
        <v>xPenguin</v>
      </c>
      <c r="C436" s="310" t="str">
        <f>MASTERLIST!C437</f>
        <v>Dicker</v>
      </c>
      <c r="D436" s="310" t="str">
        <f>MASTERLIST!D437</f>
        <v>Gudde</v>
      </c>
      <c r="E436" s="311" t="str">
        <f>MASTERLIST!E437</f>
        <v>Men Grand Masters</v>
      </c>
      <c r="F436" s="361" t="str">
        <f>MASTERLIST!L437</f>
        <v>Nam</v>
      </c>
      <c r="G436" s="195"/>
      <c r="H436" s="200"/>
      <c r="I436" s="193"/>
      <c r="J436" s="202"/>
      <c r="K436" s="152">
        <f t="shared" si="71"/>
        <v>0</v>
      </c>
      <c r="L436" s="153">
        <f t="shared" si="72"/>
        <v>0</v>
      </c>
      <c r="M436" s="153">
        <f t="shared" si="73"/>
        <v>0</v>
      </c>
      <c r="N436" s="279">
        <f t="shared" si="74"/>
        <v>0</v>
      </c>
      <c r="O436" s="280">
        <f t="shared" si="75"/>
        <v>0</v>
      </c>
      <c r="P436" s="154" t="e">
        <f t="shared" si="76"/>
        <v>#DIV/0!</v>
      </c>
      <c r="Q436" s="153">
        <f t="shared" si="77"/>
        <v>0</v>
      </c>
      <c r="R436" s="281">
        <f t="shared" si="78"/>
        <v>0</v>
      </c>
      <c r="S436" s="282">
        <v>0</v>
      </c>
      <c r="T436" s="283">
        <v>0</v>
      </c>
      <c r="U436" s="156">
        <v>0</v>
      </c>
      <c r="V436" s="284">
        <v>0</v>
      </c>
      <c r="W436" s="285">
        <v>0</v>
      </c>
      <c r="X436" s="205">
        <v>0</v>
      </c>
      <c r="Y436" s="157">
        <v>0</v>
      </c>
      <c r="Z436" s="286">
        <v>0</v>
      </c>
      <c r="AA436" s="204">
        <v>0</v>
      </c>
      <c r="AB436" s="204">
        <v>0</v>
      </c>
      <c r="AC436" s="155">
        <v>0</v>
      </c>
      <c r="AD436" s="287">
        <v>0</v>
      </c>
      <c r="AE436" s="340">
        <f>_xlfn.XLOOKUP(A436,'2026-NAT-01'!B:B,'2026-NAT-01'!F:F,0,0)+_xlfn.XLOOKUP(A436,'2026-NAT-01'!B:B,'2026-NAT-01'!G:G,0,0)</f>
        <v>0</v>
      </c>
      <c r="AF436" s="341">
        <f>_xlfn.XLOOKUP(A436,'2026-NAT-01'!B:B,'2026-NAT-01'!H:H,0,0)</f>
        <v>0</v>
      </c>
      <c r="AG436" s="340">
        <f>_xlfn.XLOOKUP(A436,'2026-NAT-02'!B:B,'2026-NAT-02'!F:F,0,0)+_xlfn.XLOOKUP(A436,'2026-NAT-02'!B:B,'2026-NAT-02'!G:G,0,0)</f>
        <v>0</v>
      </c>
      <c r="AH436" s="341">
        <f>_xlfn.XLOOKUP(A436,'2026-NAT-02'!B:B,'2026-NAT-02'!H:H,0,0)</f>
        <v>0</v>
      </c>
      <c r="AI436" s="457">
        <f t="shared" si="69"/>
        <v>0</v>
      </c>
      <c r="AJ436" s="458">
        <f t="shared" si="70"/>
        <v>0</v>
      </c>
    </row>
    <row r="437" spans="1:36" ht="15.6" hidden="1" x14ac:dyDescent="0.25">
      <c r="A437" s="297" t="str">
        <f>MASTERLIST!A438</f>
        <v>N0434</v>
      </c>
      <c r="B437" s="310" t="str">
        <f>MASTERLIST!B438</f>
        <v>xOtjiwarongo</v>
      </c>
      <c r="C437" s="310" t="str">
        <f>MASTERLIST!C438</f>
        <v>Detlef</v>
      </c>
      <c r="D437" s="310" t="str">
        <f>MASTERLIST!D438</f>
        <v>Heimstadt</v>
      </c>
      <c r="E437" s="311" t="str">
        <f>MASTERLIST!E438</f>
        <v>Men Master</v>
      </c>
      <c r="F437" s="361" t="str">
        <f>MASTERLIST!L438</f>
        <v>Nam</v>
      </c>
      <c r="G437" s="195"/>
      <c r="H437" s="200"/>
      <c r="I437" s="193"/>
      <c r="J437" s="202"/>
      <c r="K437" s="152">
        <f t="shared" si="71"/>
        <v>5</v>
      </c>
      <c r="L437" s="153">
        <f t="shared" si="72"/>
        <v>7</v>
      </c>
      <c r="M437" s="153">
        <f t="shared" si="73"/>
        <v>12</v>
      </c>
      <c r="N437" s="279">
        <f t="shared" si="74"/>
        <v>32.700000000000003</v>
      </c>
      <c r="O437" s="280">
        <f t="shared" si="75"/>
        <v>10.130000000000001</v>
      </c>
      <c r="P437" s="154">
        <f t="shared" si="76"/>
        <v>2.7250000000000001</v>
      </c>
      <c r="Q437" s="153">
        <f t="shared" si="77"/>
        <v>1839</v>
      </c>
      <c r="R437" s="281">
        <f t="shared" si="78"/>
        <v>574</v>
      </c>
      <c r="S437" s="282">
        <v>0</v>
      </c>
      <c r="T437" s="283">
        <v>2</v>
      </c>
      <c r="U437" s="156">
        <v>3.6</v>
      </c>
      <c r="V437" s="284">
        <v>380</v>
      </c>
      <c r="W437" s="285">
        <v>3</v>
      </c>
      <c r="X437" s="205">
        <v>5</v>
      </c>
      <c r="Y437" s="157">
        <v>25.1</v>
      </c>
      <c r="Z437" s="286">
        <v>922</v>
      </c>
      <c r="AA437" s="204">
        <v>2</v>
      </c>
      <c r="AB437" s="204">
        <v>0</v>
      </c>
      <c r="AC437" s="155">
        <v>4</v>
      </c>
      <c r="AD437" s="287">
        <v>537</v>
      </c>
      <c r="AE437" s="340">
        <f>_xlfn.XLOOKUP(A437,'2026-NAT-01'!B:B,'2026-NAT-01'!F:F,0,0)+_xlfn.XLOOKUP(A437,'2026-NAT-01'!B:B,'2026-NAT-01'!G:G,0,0)</f>
        <v>0</v>
      </c>
      <c r="AF437" s="341">
        <f>_xlfn.XLOOKUP(A437,'2026-NAT-01'!B:B,'2026-NAT-01'!H:H,0,0)</f>
        <v>0</v>
      </c>
      <c r="AG437" s="340">
        <f>_xlfn.XLOOKUP(A437,'2026-NAT-02'!B:B,'2026-NAT-02'!F:F,0,0)+_xlfn.XLOOKUP(A437,'2026-NAT-02'!B:B,'2026-NAT-02'!G:G,0,0)</f>
        <v>0</v>
      </c>
      <c r="AH437" s="341">
        <f>_xlfn.XLOOKUP(A437,'2026-NAT-02'!B:B,'2026-NAT-02'!H:H,0,0)</f>
        <v>0</v>
      </c>
      <c r="AI437" s="457">
        <f t="shared" si="69"/>
        <v>12</v>
      </c>
      <c r="AJ437" s="458">
        <f t="shared" si="70"/>
        <v>10.130000000000001</v>
      </c>
    </row>
    <row r="438" spans="1:36" ht="15.6" hidden="1" x14ac:dyDescent="0.25">
      <c r="A438" s="297" t="str">
        <f>MASTERLIST!A439</f>
        <v>N0435</v>
      </c>
      <c r="B438" s="310" t="str">
        <f>MASTERLIST!B439</f>
        <v>Seagull Angling Club</v>
      </c>
      <c r="C438" s="310" t="str">
        <f>MASTERLIST!C439</f>
        <v>Luan</v>
      </c>
      <c r="D438" s="310" t="str">
        <f>MASTERLIST!D439</f>
        <v>Van Der Merwe</v>
      </c>
      <c r="E438" s="311" t="str">
        <f>MASTERLIST!E439</f>
        <v>Men Senior</v>
      </c>
      <c r="F438" s="361" t="str">
        <f>MASTERLIST!L439</f>
        <v>Nam</v>
      </c>
      <c r="G438" s="195"/>
      <c r="H438" s="200"/>
      <c r="I438" s="193"/>
      <c r="J438" s="202"/>
      <c r="K438" s="152">
        <f t="shared" si="71"/>
        <v>3</v>
      </c>
      <c r="L438" s="153">
        <f t="shared" si="72"/>
        <v>1</v>
      </c>
      <c r="M438" s="153">
        <f t="shared" si="73"/>
        <v>4</v>
      </c>
      <c r="N438" s="279">
        <f t="shared" si="74"/>
        <v>18.399999999999999</v>
      </c>
      <c r="O438" s="280">
        <f t="shared" si="75"/>
        <v>7.12</v>
      </c>
      <c r="P438" s="154">
        <f t="shared" si="76"/>
        <v>4.5999999999999996</v>
      </c>
      <c r="Q438" s="153">
        <f t="shared" si="77"/>
        <v>803</v>
      </c>
      <c r="R438" s="281">
        <f t="shared" si="78"/>
        <v>349.5</v>
      </c>
      <c r="S438" s="282">
        <v>3</v>
      </c>
      <c r="T438" s="283">
        <v>0</v>
      </c>
      <c r="U438" s="156">
        <v>8</v>
      </c>
      <c r="V438" s="284">
        <v>543</v>
      </c>
      <c r="W438" s="285">
        <v>0</v>
      </c>
      <c r="X438" s="205">
        <v>1</v>
      </c>
      <c r="Y438" s="157">
        <v>10.4</v>
      </c>
      <c r="Z438" s="286">
        <v>260</v>
      </c>
      <c r="AA438" s="204">
        <v>0</v>
      </c>
      <c r="AB438" s="204">
        <v>0</v>
      </c>
      <c r="AC438" s="155">
        <v>0</v>
      </c>
      <c r="AD438" s="287">
        <v>0</v>
      </c>
      <c r="AE438" s="340">
        <f>_xlfn.XLOOKUP(A438,'2026-NAT-01'!B:B,'2026-NAT-01'!F:F,0,0)+_xlfn.XLOOKUP(A438,'2026-NAT-01'!B:B,'2026-NAT-01'!G:G,0,0)</f>
        <v>0</v>
      </c>
      <c r="AF438" s="341">
        <f>_xlfn.XLOOKUP(A438,'2026-NAT-01'!B:B,'2026-NAT-01'!H:H,0,0)</f>
        <v>0</v>
      </c>
      <c r="AG438" s="340">
        <f>_xlfn.XLOOKUP(A438,'2026-NAT-02'!B:B,'2026-NAT-02'!F:F,0,0)+_xlfn.XLOOKUP(A438,'2026-NAT-02'!B:B,'2026-NAT-02'!G:G,0,0)</f>
        <v>0</v>
      </c>
      <c r="AH438" s="341">
        <f>_xlfn.XLOOKUP(A438,'2026-NAT-02'!B:B,'2026-NAT-02'!H:H,0,0)</f>
        <v>0</v>
      </c>
      <c r="AI438" s="457">
        <f t="shared" si="69"/>
        <v>4</v>
      </c>
      <c r="AJ438" s="458">
        <f t="shared" si="70"/>
        <v>7.12</v>
      </c>
    </row>
    <row r="439" spans="1:36" ht="15.6" hidden="1" x14ac:dyDescent="0.25">
      <c r="A439" s="297" t="str">
        <f>MASTERLIST!A440</f>
        <v>N0436</v>
      </c>
      <c r="B439" s="310" t="str">
        <f>MASTERLIST!B440</f>
        <v>Orca Angling Club</v>
      </c>
      <c r="C439" s="310" t="str">
        <f>MASTERLIST!C440</f>
        <v>Tristan</v>
      </c>
      <c r="D439" s="310" t="str">
        <f>MASTERLIST!D440</f>
        <v>Fallis</v>
      </c>
      <c r="E439" s="311" t="str">
        <f>MASTERLIST!E440</f>
        <v>Men Senior</v>
      </c>
      <c r="F439" s="361" t="str">
        <f>MASTERLIST!L440</f>
        <v>Nam</v>
      </c>
      <c r="G439" s="195"/>
      <c r="H439" s="200"/>
      <c r="I439" s="193"/>
      <c r="J439" s="202"/>
      <c r="K439" s="152">
        <f t="shared" si="71"/>
        <v>1</v>
      </c>
      <c r="L439" s="153">
        <f t="shared" si="72"/>
        <v>1</v>
      </c>
      <c r="M439" s="153">
        <f t="shared" si="73"/>
        <v>2</v>
      </c>
      <c r="N439" s="279">
        <f t="shared" si="74"/>
        <v>21.5</v>
      </c>
      <c r="O439" s="280">
        <f t="shared" si="75"/>
        <v>10.75</v>
      </c>
      <c r="P439" s="154">
        <f t="shared" si="76"/>
        <v>10.75</v>
      </c>
      <c r="Q439" s="153">
        <f t="shared" si="77"/>
        <v>474</v>
      </c>
      <c r="R439" s="281">
        <f t="shared" si="78"/>
        <v>237</v>
      </c>
      <c r="S439" s="282">
        <v>1</v>
      </c>
      <c r="T439" s="283">
        <v>1</v>
      </c>
      <c r="U439" s="156">
        <v>21.5</v>
      </c>
      <c r="V439" s="284">
        <v>474</v>
      </c>
      <c r="W439" s="285">
        <v>0</v>
      </c>
      <c r="X439" s="205">
        <v>0</v>
      </c>
      <c r="Y439" s="157">
        <v>0</v>
      </c>
      <c r="Z439" s="286">
        <v>0</v>
      </c>
      <c r="AA439" s="204">
        <v>0</v>
      </c>
      <c r="AB439" s="204">
        <v>0</v>
      </c>
      <c r="AC439" s="155">
        <v>0</v>
      </c>
      <c r="AD439" s="287">
        <v>0</v>
      </c>
      <c r="AE439" s="340">
        <f>_xlfn.XLOOKUP(A439,'2026-NAT-01'!B:B,'2026-NAT-01'!F:F,0,0)+_xlfn.XLOOKUP(A439,'2026-NAT-01'!B:B,'2026-NAT-01'!G:G,0,0)</f>
        <v>0</v>
      </c>
      <c r="AF439" s="341">
        <f>_xlfn.XLOOKUP(A439,'2026-NAT-01'!B:B,'2026-NAT-01'!H:H,0,0)</f>
        <v>0</v>
      </c>
      <c r="AG439" s="340">
        <f>_xlfn.XLOOKUP(A439,'2026-NAT-02'!B:B,'2026-NAT-02'!F:F,0,0)+_xlfn.XLOOKUP(A439,'2026-NAT-02'!B:B,'2026-NAT-02'!G:G,0,0)</f>
        <v>0</v>
      </c>
      <c r="AH439" s="341">
        <f>_xlfn.XLOOKUP(A439,'2026-NAT-02'!B:B,'2026-NAT-02'!H:H,0,0)</f>
        <v>0</v>
      </c>
      <c r="AI439" s="457">
        <f t="shared" si="69"/>
        <v>2</v>
      </c>
      <c r="AJ439" s="458">
        <f t="shared" si="70"/>
        <v>10.75</v>
      </c>
    </row>
    <row r="440" spans="1:36" ht="15.6" hidden="1" x14ac:dyDescent="0.25">
      <c r="A440" s="297" t="str">
        <f>MASTERLIST!A441</f>
        <v>N0437</v>
      </c>
      <c r="B440" s="310" t="str">
        <f>MASTERLIST!B441</f>
        <v>Walvis Bay</v>
      </c>
      <c r="C440" s="310" t="str">
        <f>MASTERLIST!C441</f>
        <v>Johanco</v>
      </c>
      <c r="D440" s="310" t="str">
        <f>MASTERLIST!D441</f>
        <v>Grobler</v>
      </c>
      <c r="E440" s="311" t="str">
        <f>MASTERLIST!E441</f>
        <v>Men Senior</v>
      </c>
      <c r="F440" s="361" t="str">
        <f>MASTERLIST!L441</f>
        <v>Nam</v>
      </c>
      <c r="G440" s="195"/>
      <c r="H440" s="200"/>
      <c r="I440" s="193"/>
      <c r="J440" s="202"/>
      <c r="K440" s="152">
        <f t="shared" si="71"/>
        <v>0</v>
      </c>
      <c r="L440" s="153">
        <f t="shared" si="72"/>
        <v>0</v>
      </c>
      <c r="M440" s="153">
        <f t="shared" si="73"/>
        <v>0</v>
      </c>
      <c r="N440" s="279">
        <f t="shared" si="74"/>
        <v>0</v>
      </c>
      <c r="O440" s="280">
        <f t="shared" si="75"/>
        <v>0</v>
      </c>
      <c r="P440" s="154" t="e">
        <f t="shared" si="76"/>
        <v>#DIV/0!</v>
      </c>
      <c r="Q440" s="153">
        <f t="shared" si="77"/>
        <v>0</v>
      </c>
      <c r="R440" s="281">
        <f t="shared" si="78"/>
        <v>0</v>
      </c>
      <c r="S440" s="282">
        <v>0</v>
      </c>
      <c r="T440" s="283">
        <v>0</v>
      </c>
      <c r="U440" s="156">
        <v>0</v>
      </c>
      <c r="V440" s="284">
        <v>0</v>
      </c>
      <c r="W440" s="285">
        <v>0</v>
      </c>
      <c r="X440" s="205">
        <v>0</v>
      </c>
      <c r="Y440" s="157">
        <v>0</v>
      </c>
      <c r="Z440" s="286">
        <v>0</v>
      </c>
      <c r="AA440" s="204">
        <v>0</v>
      </c>
      <c r="AB440" s="204">
        <v>0</v>
      </c>
      <c r="AC440" s="155">
        <v>0</v>
      </c>
      <c r="AD440" s="287">
        <v>0</v>
      </c>
      <c r="AE440" s="340">
        <f>_xlfn.XLOOKUP(A440,'2026-NAT-01'!B:B,'2026-NAT-01'!F:F,0,0)+_xlfn.XLOOKUP(A440,'2026-NAT-01'!B:B,'2026-NAT-01'!G:G,0,0)</f>
        <v>0</v>
      </c>
      <c r="AF440" s="341">
        <f>_xlfn.XLOOKUP(A440,'2026-NAT-01'!B:B,'2026-NAT-01'!H:H,0,0)</f>
        <v>0</v>
      </c>
      <c r="AG440" s="340">
        <f>_xlfn.XLOOKUP(A440,'2026-NAT-02'!B:B,'2026-NAT-02'!F:F,0,0)+_xlfn.XLOOKUP(A440,'2026-NAT-02'!B:B,'2026-NAT-02'!G:G,0,0)</f>
        <v>0</v>
      </c>
      <c r="AH440" s="341">
        <f>_xlfn.XLOOKUP(A440,'2026-NAT-02'!B:B,'2026-NAT-02'!H:H,0,0)</f>
        <v>0</v>
      </c>
      <c r="AI440" s="457">
        <f t="shared" si="69"/>
        <v>0</v>
      </c>
      <c r="AJ440" s="458">
        <f t="shared" si="70"/>
        <v>0</v>
      </c>
    </row>
    <row r="441" spans="1:36" ht="15.6" hidden="1" x14ac:dyDescent="0.25">
      <c r="A441" s="297" t="str">
        <f>MASTERLIST!A442</f>
        <v>N0438</v>
      </c>
      <c r="B441" s="310" t="str">
        <f>MASTERLIST!B442</f>
        <v>Orca Angling Club</v>
      </c>
      <c r="C441" s="310" t="str">
        <f>MASTERLIST!C442</f>
        <v>Gerhard</v>
      </c>
      <c r="D441" s="310" t="str">
        <f>MASTERLIST!D442</f>
        <v>De Jager</v>
      </c>
      <c r="E441" s="311" t="str">
        <f>MASTERLIST!E442</f>
        <v>Men Senior</v>
      </c>
      <c r="F441" s="361" t="str">
        <f>MASTERLIST!L442</f>
        <v>Nam</v>
      </c>
      <c r="G441" s="195"/>
      <c r="H441" s="200"/>
      <c r="I441" s="193"/>
      <c r="J441" s="202"/>
      <c r="K441" s="152">
        <f t="shared" si="71"/>
        <v>1</v>
      </c>
      <c r="L441" s="153">
        <f t="shared" si="72"/>
        <v>7</v>
      </c>
      <c r="M441" s="153">
        <f t="shared" si="73"/>
        <v>8</v>
      </c>
      <c r="N441" s="279">
        <f t="shared" si="74"/>
        <v>39.399999999999991</v>
      </c>
      <c r="O441" s="280">
        <f t="shared" si="75"/>
        <v>9.759999999999998</v>
      </c>
      <c r="P441" s="154">
        <f t="shared" si="76"/>
        <v>4.9249999999999989</v>
      </c>
      <c r="Q441" s="153">
        <f t="shared" si="77"/>
        <v>1358</v>
      </c>
      <c r="R441" s="281">
        <f t="shared" si="78"/>
        <v>334.1</v>
      </c>
      <c r="S441" s="282">
        <v>0</v>
      </c>
      <c r="T441" s="283">
        <v>0</v>
      </c>
      <c r="U441" s="156">
        <v>0</v>
      </c>
      <c r="V441" s="284">
        <v>0</v>
      </c>
      <c r="W441" s="285">
        <v>1</v>
      </c>
      <c r="X441" s="205">
        <v>3</v>
      </c>
      <c r="Y441" s="157">
        <v>18.799999999999997</v>
      </c>
      <c r="Z441" s="286">
        <v>625</v>
      </c>
      <c r="AA441" s="204">
        <v>0</v>
      </c>
      <c r="AB441" s="204">
        <v>4</v>
      </c>
      <c r="AC441" s="155">
        <v>20.599999999999998</v>
      </c>
      <c r="AD441" s="287">
        <v>733</v>
      </c>
      <c r="AE441" s="340">
        <f>_xlfn.XLOOKUP(A441,'2026-NAT-01'!B:B,'2026-NAT-01'!F:F,0,0)+_xlfn.XLOOKUP(A441,'2026-NAT-01'!B:B,'2026-NAT-01'!G:G,0,0)</f>
        <v>0</v>
      </c>
      <c r="AF441" s="341">
        <f>_xlfn.XLOOKUP(A441,'2026-NAT-01'!B:B,'2026-NAT-01'!H:H,0,0)</f>
        <v>0</v>
      </c>
      <c r="AG441" s="340">
        <f>_xlfn.XLOOKUP(A441,'2026-NAT-02'!B:B,'2026-NAT-02'!F:F,0,0)+_xlfn.XLOOKUP(A441,'2026-NAT-02'!B:B,'2026-NAT-02'!G:G,0,0)</f>
        <v>0</v>
      </c>
      <c r="AH441" s="341">
        <f>_xlfn.XLOOKUP(A441,'2026-NAT-02'!B:B,'2026-NAT-02'!H:H,0,0)</f>
        <v>0</v>
      </c>
      <c r="AI441" s="457">
        <f t="shared" si="69"/>
        <v>8</v>
      </c>
      <c r="AJ441" s="458">
        <f t="shared" si="70"/>
        <v>9.759999999999998</v>
      </c>
    </row>
    <row r="442" spans="1:36" ht="15.6" hidden="1" x14ac:dyDescent="0.25">
      <c r="A442" s="297" t="str">
        <f>MASTERLIST!A443</f>
        <v>N0439</v>
      </c>
      <c r="B442" s="310" t="str">
        <f>MASTERLIST!B443</f>
        <v>Seagull Angling Club</v>
      </c>
      <c r="C442" s="310" t="str">
        <f>MASTERLIST!C443</f>
        <v>Wessel</v>
      </c>
      <c r="D442" s="310" t="str">
        <f>MASTERLIST!D443</f>
        <v>Swart</v>
      </c>
      <c r="E442" s="311" t="str">
        <f>MASTERLIST!E443</f>
        <v>Men Master</v>
      </c>
      <c r="F442" s="361" t="str">
        <f>MASTERLIST!L443</f>
        <v>SA</v>
      </c>
      <c r="G442" s="195"/>
      <c r="H442" s="200"/>
      <c r="I442" s="193"/>
      <c r="J442" s="202"/>
      <c r="K442" s="152">
        <f t="shared" si="71"/>
        <v>1</v>
      </c>
      <c r="L442" s="153">
        <f t="shared" si="72"/>
        <v>0</v>
      </c>
      <c r="M442" s="153">
        <f t="shared" si="73"/>
        <v>1</v>
      </c>
      <c r="N442" s="279">
        <f t="shared" si="74"/>
        <v>2</v>
      </c>
      <c r="O442" s="280">
        <f t="shared" si="75"/>
        <v>0.4</v>
      </c>
      <c r="P442" s="154">
        <f t="shared" si="76"/>
        <v>2</v>
      </c>
      <c r="Q442" s="153">
        <f t="shared" si="77"/>
        <v>306</v>
      </c>
      <c r="R442" s="281">
        <f t="shared" si="78"/>
        <v>69.2</v>
      </c>
      <c r="S442" s="282">
        <v>0</v>
      </c>
      <c r="T442" s="283">
        <v>0</v>
      </c>
      <c r="U442" s="156">
        <v>0</v>
      </c>
      <c r="V442" s="284">
        <v>20</v>
      </c>
      <c r="W442" s="285">
        <v>0</v>
      </c>
      <c r="X442" s="205">
        <v>0</v>
      </c>
      <c r="Y442" s="157">
        <v>0</v>
      </c>
      <c r="Z442" s="286">
        <v>20</v>
      </c>
      <c r="AA442" s="204">
        <v>1</v>
      </c>
      <c r="AB442" s="204">
        <v>0</v>
      </c>
      <c r="AC442" s="155">
        <v>2</v>
      </c>
      <c r="AD442" s="287">
        <v>266</v>
      </c>
      <c r="AE442" s="340">
        <f>_xlfn.XLOOKUP(A442,'2026-NAT-01'!B:B,'2026-NAT-01'!F:F,0,0)+_xlfn.XLOOKUP(A442,'2026-NAT-01'!B:B,'2026-NAT-01'!G:G,0,0)</f>
        <v>0</v>
      </c>
      <c r="AF442" s="341">
        <f>_xlfn.XLOOKUP(A442,'2026-NAT-01'!B:B,'2026-NAT-01'!H:H,0,0)</f>
        <v>0</v>
      </c>
      <c r="AG442" s="340">
        <f>_xlfn.XLOOKUP(A442,'2026-NAT-02'!B:B,'2026-NAT-02'!F:F,0,0)+_xlfn.XLOOKUP(A442,'2026-NAT-02'!B:B,'2026-NAT-02'!G:G,0,0)</f>
        <v>0</v>
      </c>
      <c r="AH442" s="341">
        <f>_xlfn.XLOOKUP(A442,'2026-NAT-02'!B:B,'2026-NAT-02'!H:H,0,0)</f>
        <v>0</v>
      </c>
      <c r="AI442" s="457">
        <f t="shared" si="69"/>
        <v>1</v>
      </c>
      <c r="AJ442" s="458">
        <f t="shared" si="70"/>
        <v>0.4</v>
      </c>
    </row>
    <row r="443" spans="1:36" ht="15.6" hidden="1" x14ac:dyDescent="0.25">
      <c r="A443" s="297" t="str">
        <f>MASTERLIST!A444</f>
        <v>N0440</v>
      </c>
      <c r="B443" s="310" t="str">
        <f>MASTERLIST!B444</f>
        <v>Otjiwarongo</v>
      </c>
      <c r="C443" s="310" t="str">
        <f>MASTERLIST!C444</f>
        <v>Quentin</v>
      </c>
      <c r="D443" s="310" t="str">
        <f>MASTERLIST!D444</f>
        <v>Puren</v>
      </c>
      <c r="E443" s="311" t="str">
        <f>MASTERLIST!E444</f>
        <v>Men Senior</v>
      </c>
      <c r="F443" s="361" t="str">
        <f>MASTERLIST!L444</f>
        <v>Nam</v>
      </c>
      <c r="G443" s="195"/>
      <c r="H443" s="200"/>
      <c r="I443" s="193"/>
      <c r="J443" s="202"/>
      <c r="K443" s="152">
        <f t="shared" si="71"/>
        <v>0</v>
      </c>
      <c r="L443" s="153">
        <f t="shared" si="72"/>
        <v>0</v>
      </c>
      <c r="M443" s="153">
        <f t="shared" si="73"/>
        <v>0</v>
      </c>
      <c r="N443" s="279">
        <f t="shared" si="74"/>
        <v>0</v>
      </c>
      <c r="O443" s="280">
        <f t="shared" si="75"/>
        <v>0</v>
      </c>
      <c r="P443" s="154" t="e">
        <f t="shared" si="76"/>
        <v>#DIV/0!</v>
      </c>
      <c r="Q443" s="153">
        <f t="shared" si="77"/>
        <v>40</v>
      </c>
      <c r="R443" s="281">
        <f t="shared" si="78"/>
        <v>20</v>
      </c>
      <c r="S443" s="282">
        <v>0</v>
      </c>
      <c r="T443" s="283">
        <v>0</v>
      </c>
      <c r="U443" s="156">
        <v>0</v>
      </c>
      <c r="V443" s="284">
        <v>40</v>
      </c>
      <c r="W443" s="285">
        <v>0</v>
      </c>
      <c r="X443" s="205">
        <v>0</v>
      </c>
      <c r="Y443" s="157">
        <v>0</v>
      </c>
      <c r="Z443" s="286">
        <v>0</v>
      </c>
      <c r="AA443" s="204">
        <v>0</v>
      </c>
      <c r="AB443" s="204">
        <v>0</v>
      </c>
      <c r="AC443" s="155">
        <v>0</v>
      </c>
      <c r="AD443" s="287">
        <v>0</v>
      </c>
      <c r="AE443" s="340">
        <f>_xlfn.XLOOKUP(A443,'2026-NAT-01'!B:B,'2026-NAT-01'!F:F,0,0)+_xlfn.XLOOKUP(A443,'2026-NAT-01'!B:B,'2026-NAT-01'!G:G,0,0)</f>
        <v>0</v>
      </c>
      <c r="AF443" s="341">
        <f>_xlfn.XLOOKUP(A443,'2026-NAT-01'!B:B,'2026-NAT-01'!H:H,0,0)</f>
        <v>0</v>
      </c>
      <c r="AG443" s="340">
        <f>_xlfn.XLOOKUP(A443,'2026-NAT-02'!B:B,'2026-NAT-02'!F:F,0,0)+_xlfn.XLOOKUP(A443,'2026-NAT-02'!B:B,'2026-NAT-02'!G:G,0,0)</f>
        <v>0</v>
      </c>
      <c r="AH443" s="341">
        <f>_xlfn.XLOOKUP(A443,'2026-NAT-02'!B:B,'2026-NAT-02'!H:H,0,0)</f>
        <v>0</v>
      </c>
      <c r="AI443" s="457">
        <f t="shared" si="69"/>
        <v>0</v>
      </c>
      <c r="AJ443" s="458">
        <f t="shared" si="70"/>
        <v>0</v>
      </c>
    </row>
    <row r="444" spans="1:36" ht="15.6" x14ac:dyDescent="0.25">
      <c r="A444" s="344" t="str">
        <f>MASTERLIST!A24</f>
        <v>N0020</v>
      </c>
      <c r="B444" s="68" t="str">
        <f>MASTERLIST!B24</f>
        <v>Mako</v>
      </c>
      <c r="C444" s="68" t="str">
        <f>MASTERLIST!C24</f>
        <v>Morne</v>
      </c>
      <c r="D444" s="68" t="str">
        <f>MASTERLIST!D24</f>
        <v>Horn</v>
      </c>
      <c r="E444" s="345" t="str">
        <f>MASTERLIST!E24</f>
        <v>Men Master</v>
      </c>
      <c r="F444" s="362" t="str">
        <f>MASTERLIST!L24</f>
        <v>Nam</v>
      </c>
      <c r="G444" s="195" t="s">
        <v>2176</v>
      </c>
      <c r="H444" s="200" t="s">
        <v>2176</v>
      </c>
      <c r="I444" s="193"/>
      <c r="J444" s="202"/>
      <c r="K444" s="152">
        <f t="shared" si="71"/>
        <v>30</v>
      </c>
      <c r="L444" s="153">
        <f t="shared" si="72"/>
        <v>4</v>
      </c>
      <c r="M444" s="153">
        <f t="shared" si="73"/>
        <v>34</v>
      </c>
      <c r="N444" s="154">
        <f t="shared" si="74"/>
        <v>78.100000000000009</v>
      </c>
      <c r="O444" s="429">
        <f t="shared" si="75"/>
        <v>32.14</v>
      </c>
      <c r="P444" s="154">
        <f t="shared" si="76"/>
        <v>2.297058823529412</v>
      </c>
      <c r="Q444" s="153">
        <f t="shared" si="77"/>
        <v>2070</v>
      </c>
      <c r="R444" s="281">
        <f t="shared" si="78"/>
        <v>775.69999999999993</v>
      </c>
      <c r="S444" s="282">
        <v>26</v>
      </c>
      <c r="T444" s="283">
        <v>1</v>
      </c>
      <c r="U444" s="156">
        <v>43.900000000000006</v>
      </c>
      <c r="V444" s="284">
        <v>932</v>
      </c>
      <c r="W444" s="285">
        <v>2</v>
      </c>
      <c r="X444" s="205">
        <v>3</v>
      </c>
      <c r="Y444" s="157">
        <v>33.5</v>
      </c>
      <c r="Z444" s="286">
        <v>821</v>
      </c>
      <c r="AA444" s="204">
        <v>2</v>
      </c>
      <c r="AB444" s="204">
        <v>0</v>
      </c>
      <c r="AC444" s="155">
        <v>0.7</v>
      </c>
      <c r="AD444" s="287">
        <v>317</v>
      </c>
      <c r="AE444" s="340">
        <f>_xlfn.XLOOKUP(A444,'2026-NAT-01'!B:B,'2026-NAT-01'!F:F,0,0)+_xlfn.XLOOKUP(A444,'2026-NAT-01'!B:B,'2026-NAT-01'!G:G,0,0)</f>
        <v>5</v>
      </c>
      <c r="AF444" s="341">
        <f>_xlfn.XLOOKUP(A444,'2026-NAT-01'!B:B,'2026-NAT-01'!H:H,0,0)</f>
        <v>10.9</v>
      </c>
      <c r="AG444" s="340">
        <f>_xlfn.XLOOKUP(A444,'2026-NAT-02'!B:B,'2026-NAT-02'!F:F,0,0)+_xlfn.XLOOKUP(A444,'2026-NAT-02'!B:B,'2026-NAT-02'!G:G,0,0)</f>
        <v>0</v>
      </c>
      <c r="AH444" s="341">
        <f>_xlfn.XLOOKUP(A444,'2026-NAT-02'!B:B,'2026-NAT-02'!H:H,0,0)</f>
        <v>0</v>
      </c>
      <c r="AI444" s="340">
        <f t="shared" si="69"/>
        <v>39</v>
      </c>
      <c r="AJ444" s="341">
        <f t="shared" si="70"/>
        <v>43.04</v>
      </c>
    </row>
    <row r="445" spans="1:36" ht="15.6" hidden="1" x14ac:dyDescent="0.25">
      <c r="A445" s="297" t="str">
        <f>MASTERLIST!A446</f>
        <v>N0442</v>
      </c>
      <c r="B445" s="310" t="str">
        <f>MASTERLIST!B446</f>
        <v>xWalvis Bay</v>
      </c>
      <c r="C445" s="310" t="str">
        <f>MASTERLIST!C446</f>
        <v>Johan</v>
      </c>
      <c r="D445" s="310" t="str">
        <f>MASTERLIST!D446</f>
        <v>Sales</v>
      </c>
      <c r="E445" s="311" t="str">
        <f>MASTERLIST!E446</f>
        <v>Men Veteran</v>
      </c>
      <c r="F445" s="361" t="str">
        <f>MASTERLIST!L446</f>
        <v>Nam</v>
      </c>
      <c r="G445" s="195"/>
      <c r="H445" s="200"/>
      <c r="I445" s="193"/>
      <c r="J445" s="202"/>
      <c r="K445" s="152">
        <f t="shared" si="71"/>
        <v>0</v>
      </c>
      <c r="L445" s="153">
        <f t="shared" si="72"/>
        <v>0</v>
      </c>
      <c r="M445" s="153">
        <f t="shared" si="73"/>
        <v>0</v>
      </c>
      <c r="N445" s="279">
        <f t="shared" si="74"/>
        <v>0</v>
      </c>
      <c r="O445" s="280">
        <f t="shared" si="75"/>
        <v>0</v>
      </c>
      <c r="P445" s="154" t="e">
        <f t="shared" si="76"/>
        <v>#DIV/0!</v>
      </c>
      <c r="Q445" s="153">
        <f t="shared" si="77"/>
        <v>0</v>
      </c>
      <c r="R445" s="281">
        <f t="shared" si="78"/>
        <v>0</v>
      </c>
      <c r="S445" s="282">
        <v>0</v>
      </c>
      <c r="T445" s="283">
        <v>0</v>
      </c>
      <c r="U445" s="156">
        <v>0</v>
      </c>
      <c r="V445" s="284">
        <v>0</v>
      </c>
      <c r="W445" s="285">
        <v>0</v>
      </c>
      <c r="X445" s="205">
        <v>0</v>
      </c>
      <c r="Y445" s="157">
        <v>0</v>
      </c>
      <c r="Z445" s="286">
        <v>0</v>
      </c>
      <c r="AA445" s="204">
        <v>0</v>
      </c>
      <c r="AB445" s="204">
        <v>0</v>
      </c>
      <c r="AC445" s="155">
        <v>0</v>
      </c>
      <c r="AD445" s="287">
        <v>0</v>
      </c>
      <c r="AE445" s="340">
        <f>_xlfn.XLOOKUP(A445,'2026-NAT-01'!B:B,'2026-NAT-01'!F:F,0,0)+_xlfn.XLOOKUP(A445,'2026-NAT-01'!B:B,'2026-NAT-01'!G:G,0,0)</f>
        <v>0</v>
      </c>
      <c r="AF445" s="341">
        <f>_xlfn.XLOOKUP(A445,'2026-NAT-01'!B:B,'2026-NAT-01'!H:H,0,0)</f>
        <v>0</v>
      </c>
      <c r="AG445" s="340">
        <f>_xlfn.XLOOKUP(A445,'2026-NAT-02'!B:B,'2026-NAT-02'!F:F,0,0)+_xlfn.XLOOKUP(A445,'2026-NAT-02'!B:B,'2026-NAT-02'!G:G,0,0)</f>
        <v>0</v>
      </c>
      <c r="AH445" s="341">
        <f>_xlfn.XLOOKUP(A445,'2026-NAT-02'!B:B,'2026-NAT-02'!H:H,0,0)</f>
        <v>0</v>
      </c>
      <c r="AI445" s="457">
        <f t="shared" si="69"/>
        <v>0</v>
      </c>
      <c r="AJ445" s="458">
        <f t="shared" si="70"/>
        <v>0</v>
      </c>
    </row>
    <row r="446" spans="1:36" ht="15.6" hidden="1" x14ac:dyDescent="0.25">
      <c r="A446" s="297" t="str">
        <f>MASTERLIST!A447</f>
        <v>N0443</v>
      </c>
      <c r="B446" s="310" t="str">
        <f>MASTERLIST!B447</f>
        <v>xWalvis Bay</v>
      </c>
      <c r="C446" s="310" t="str">
        <f>MASTERLIST!C447</f>
        <v>Francois</v>
      </c>
      <c r="D446" s="310" t="str">
        <f>MASTERLIST!D447</f>
        <v>Marais</v>
      </c>
      <c r="E446" s="311" t="str">
        <f>MASTERLIST!E447</f>
        <v>Men Senior</v>
      </c>
      <c r="F446" s="361" t="str">
        <f>MASTERLIST!L447</f>
        <v>Nam</v>
      </c>
      <c r="G446" s="195"/>
      <c r="H446" s="200"/>
      <c r="I446" s="193"/>
      <c r="J446" s="202"/>
      <c r="K446" s="152">
        <f t="shared" si="71"/>
        <v>0</v>
      </c>
      <c r="L446" s="153">
        <f t="shared" si="72"/>
        <v>0</v>
      </c>
      <c r="M446" s="153">
        <f t="shared" si="73"/>
        <v>0</v>
      </c>
      <c r="N446" s="279">
        <f t="shared" si="74"/>
        <v>0</v>
      </c>
      <c r="O446" s="280">
        <f t="shared" si="75"/>
        <v>0</v>
      </c>
      <c r="P446" s="154" t="e">
        <f t="shared" si="76"/>
        <v>#DIV/0!</v>
      </c>
      <c r="Q446" s="153">
        <f t="shared" si="77"/>
        <v>0</v>
      </c>
      <c r="R446" s="281">
        <f t="shared" si="78"/>
        <v>0</v>
      </c>
      <c r="S446" s="282">
        <v>0</v>
      </c>
      <c r="T446" s="283">
        <v>0</v>
      </c>
      <c r="U446" s="156">
        <v>0</v>
      </c>
      <c r="V446" s="284">
        <v>0</v>
      </c>
      <c r="W446" s="285">
        <v>0</v>
      </c>
      <c r="X446" s="205">
        <v>0</v>
      </c>
      <c r="Y446" s="157">
        <v>0</v>
      </c>
      <c r="Z446" s="286">
        <v>0</v>
      </c>
      <c r="AA446" s="204">
        <v>0</v>
      </c>
      <c r="AB446" s="204">
        <v>0</v>
      </c>
      <c r="AC446" s="155">
        <v>0</v>
      </c>
      <c r="AD446" s="287">
        <v>0</v>
      </c>
      <c r="AE446" s="340">
        <f>_xlfn.XLOOKUP(A446,'2026-NAT-01'!B:B,'2026-NAT-01'!F:F,0,0)+_xlfn.XLOOKUP(A446,'2026-NAT-01'!B:B,'2026-NAT-01'!G:G,0,0)</f>
        <v>0</v>
      </c>
      <c r="AF446" s="341">
        <f>_xlfn.XLOOKUP(A446,'2026-NAT-01'!B:B,'2026-NAT-01'!H:H,0,0)</f>
        <v>0</v>
      </c>
      <c r="AG446" s="340">
        <f>_xlfn.XLOOKUP(A446,'2026-NAT-02'!B:B,'2026-NAT-02'!F:F,0,0)+_xlfn.XLOOKUP(A446,'2026-NAT-02'!B:B,'2026-NAT-02'!G:G,0,0)</f>
        <v>0</v>
      </c>
      <c r="AH446" s="341">
        <f>_xlfn.XLOOKUP(A446,'2026-NAT-02'!B:B,'2026-NAT-02'!H:H,0,0)</f>
        <v>0</v>
      </c>
      <c r="AI446" s="457">
        <f t="shared" si="69"/>
        <v>0</v>
      </c>
      <c r="AJ446" s="458">
        <f t="shared" si="70"/>
        <v>0</v>
      </c>
    </row>
    <row r="447" spans="1:36" ht="15.6" hidden="1" x14ac:dyDescent="0.25">
      <c r="A447" s="297" t="str">
        <f>MASTERLIST!A448</f>
        <v>N0444</v>
      </c>
      <c r="B447" s="310" t="str">
        <f>MASTERLIST!B448</f>
        <v>Welwitschia</v>
      </c>
      <c r="C447" s="310" t="str">
        <f>MASTERLIST!C448</f>
        <v>Marinda</v>
      </c>
      <c r="D447" s="310" t="str">
        <f>MASTERLIST!D448</f>
        <v>Parr</v>
      </c>
      <c r="E447" s="311" t="str">
        <f>MASTERLIST!E448</f>
        <v>Ladies Master</v>
      </c>
      <c r="F447" s="361" t="str">
        <f>MASTERLIST!L448</f>
        <v>Nam</v>
      </c>
      <c r="G447" s="195"/>
      <c r="H447" s="200"/>
      <c r="I447" s="193"/>
      <c r="J447" s="202"/>
      <c r="K447" s="152">
        <f t="shared" si="71"/>
        <v>0</v>
      </c>
      <c r="L447" s="153">
        <f t="shared" si="72"/>
        <v>5</v>
      </c>
      <c r="M447" s="153">
        <f t="shared" si="73"/>
        <v>5</v>
      </c>
      <c r="N447" s="279">
        <f t="shared" si="74"/>
        <v>10</v>
      </c>
      <c r="O447" s="280">
        <f t="shared" si="75"/>
        <v>3.24</v>
      </c>
      <c r="P447" s="154">
        <f t="shared" si="76"/>
        <v>2</v>
      </c>
      <c r="Q447" s="153">
        <f t="shared" si="77"/>
        <v>712</v>
      </c>
      <c r="R447" s="281">
        <f t="shared" si="78"/>
        <v>261.60000000000002</v>
      </c>
      <c r="S447" s="282">
        <v>0</v>
      </c>
      <c r="T447" s="283">
        <v>1</v>
      </c>
      <c r="U447" s="156">
        <v>1.2</v>
      </c>
      <c r="V447" s="284">
        <v>260</v>
      </c>
      <c r="W447" s="285">
        <v>0</v>
      </c>
      <c r="X447" s="205">
        <v>4</v>
      </c>
      <c r="Y447" s="157">
        <v>8.8000000000000007</v>
      </c>
      <c r="Z447" s="286">
        <v>412</v>
      </c>
      <c r="AA447" s="204">
        <v>0</v>
      </c>
      <c r="AB447" s="204">
        <v>0</v>
      </c>
      <c r="AC447" s="155">
        <v>0</v>
      </c>
      <c r="AD447" s="287">
        <v>40</v>
      </c>
      <c r="AE447" s="340">
        <f>_xlfn.XLOOKUP(A447,'2026-NAT-01'!B:B,'2026-NAT-01'!F:F,0,0)+_xlfn.XLOOKUP(A447,'2026-NAT-01'!B:B,'2026-NAT-01'!G:G,0,0)</f>
        <v>0</v>
      </c>
      <c r="AF447" s="341">
        <f>_xlfn.XLOOKUP(A447,'2026-NAT-01'!B:B,'2026-NAT-01'!H:H,0,0)</f>
        <v>0</v>
      </c>
      <c r="AG447" s="340">
        <f>_xlfn.XLOOKUP(A447,'2026-NAT-02'!B:B,'2026-NAT-02'!F:F,0,0)+_xlfn.XLOOKUP(A447,'2026-NAT-02'!B:B,'2026-NAT-02'!G:G,0,0)</f>
        <v>0</v>
      </c>
      <c r="AH447" s="341">
        <f>_xlfn.XLOOKUP(A447,'2026-NAT-02'!B:B,'2026-NAT-02'!H:H,0,0)</f>
        <v>0</v>
      </c>
      <c r="AI447" s="457">
        <f t="shared" si="69"/>
        <v>5</v>
      </c>
      <c r="AJ447" s="458">
        <f t="shared" si="70"/>
        <v>3.24</v>
      </c>
    </row>
    <row r="448" spans="1:36" ht="15.6" hidden="1" x14ac:dyDescent="0.25">
      <c r="A448" s="297" t="str">
        <f>MASTERLIST!A449</f>
        <v>N0445</v>
      </c>
      <c r="B448" s="310" t="str">
        <f>MASTERLIST!B449</f>
        <v>xSeagull Angling Club</v>
      </c>
      <c r="C448" s="310" t="str">
        <f>MASTERLIST!C449</f>
        <v>Morne</v>
      </c>
      <c r="D448" s="310" t="str">
        <f>MASTERLIST!D449</f>
        <v>Van Staden</v>
      </c>
      <c r="E448" s="311" t="str">
        <f>MASTERLIST!E449</f>
        <v>Men Veteran</v>
      </c>
      <c r="F448" s="361" t="str">
        <f>MASTERLIST!L449</f>
        <v>Nam</v>
      </c>
      <c r="G448" s="195"/>
      <c r="H448" s="200"/>
      <c r="I448" s="193"/>
      <c r="J448" s="202"/>
      <c r="K448" s="152">
        <f t="shared" si="71"/>
        <v>0</v>
      </c>
      <c r="L448" s="153">
        <f t="shared" si="72"/>
        <v>0</v>
      </c>
      <c r="M448" s="153">
        <f t="shared" si="73"/>
        <v>0</v>
      </c>
      <c r="N448" s="279">
        <f t="shared" si="74"/>
        <v>0</v>
      </c>
      <c r="O448" s="280">
        <f t="shared" si="75"/>
        <v>0</v>
      </c>
      <c r="P448" s="154" t="e">
        <f t="shared" si="76"/>
        <v>#DIV/0!</v>
      </c>
      <c r="Q448" s="153">
        <f t="shared" si="77"/>
        <v>0</v>
      </c>
      <c r="R448" s="281">
        <f t="shared" si="78"/>
        <v>0</v>
      </c>
      <c r="S448" s="282">
        <v>0</v>
      </c>
      <c r="T448" s="283">
        <v>0</v>
      </c>
      <c r="U448" s="156">
        <v>0</v>
      </c>
      <c r="V448" s="284">
        <v>0</v>
      </c>
      <c r="W448" s="285">
        <v>0</v>
      </c>
      <c r="X448" s="205">
        <v>0</v>
      </c>
      <c r="Y448" s="157">
        <v>0</v>
      </c>
      <c r="Z448" s="286">
        <v>0</v>
      </c>
      <c r="AA448" s="204">
        <v>0</v>
      </c>
      <c r="AB448" s="204">
        <v>0</v>
      </c>
      <c r="AC448" s="155">
        <v>0</v>
      </c>
      <c r="AD448" s="287">
        <v>0</v>
      </c>
      <c r="AE448" s="340">
        <f>_xlfn.XLOOKUP(A448,'2026-NAT-01'!B:B,'2026-NAT-01'!F:F,0,0)+_xlfn.XLOOKUP(A448,'2026-NAT-01'!B:B,'2026-NAT-01'!G:G,0,0)</f>
        <v>0</v>
      </c>
      <c r="AF448" s="341">
        <f>_xlfn.XLOOKUP(A448,'2026-NAT-01'!B:B,'2026-NAT-01'!H:H,0,0)</f>
        <v>0</v>
      </c>
      <c r="AG448" s="340">
        <f>_xlfn.XLOOKUP(A448,'2026-NAT-02'!B:B,'2026-NAT-02'!F:F,0,0)+_xlfn.XLOOKUP(A448,'2026-NAT-02'!B:B,'2026-NAT-02'!G:G,0,0)</f>
        <v>0</v>
      </c>
      <c r="AH448" s="341">
        <f>_xlfn.XLOOKUP(A448,'2026-NAT-02'!B:B,'2026-NAT-02'!H:H,0,0)</f>
        <v>0</v>
      </c>
      <c r="AI448" s="457">
        <f t="shared" si="69"/>
        <v>0</v>
      </c>
      <c r="AJ448" s="458">
        <f t="shared" si="70"/>
        <v>0</v>
      </c>
    </row>
    <row r="449" spans="1:36" ht="15.6" x14ac:dyDescent="0.25">
      <c r="A449" s="344" t="str">
        <f>MASTERLIST!A735</f>
        <v>N0731</v>
      </c>
      <c r="B449" s="68" t="str">
        <f>MASTERLIST!B735</f>
        <v>Steenbras</v>
      </c>
      <c r="C449" s="68" t="str">
        <f>MASTERLIST!C735</f>
        <v>Maryna</v>
      </c>
      <c r="D449" s="68" t="str">
        <f>MASTERLIST!D735</f>
        <v>Viljoen</v>
      </c>
      <c r="E449" s="345" t="str">
        <f>MASTERLIST!E735</f>
        <v>Ladies Senior</v>
      </c>
      <c r="F449" s="362" t="str">
        <f>MASTERLIST!L735</f>
        <v>Nam</v>
      </c>
      <c r="G449" s="195" t="s">
        <v>2176</v>
      </c>
      <c r="H449" s="200" t="s">
        <v>2176</v>
      </c>
      <c r="I449" s="193"/>
      <c r="J449" s="202"/>
      <c r="K449" s="152">
        <f t="shared" si="71"/>
        <v>2</v>
      </c>
      <c r="L449" s="153">
        <f t="shared" si="72"/>
        <v>3</v>
      </c>
      <c r="M449" s="153">
        <f t="shared" si="73"/>
        <v>5</v>
      </c>
      <c r="N449" s="154">
        <f t="shared" si="74"/>
        <v>51.5</v>
      </c>
      <c r="O449" s="429">
        <f t="shared" si="75"/>
        <v>15.370000000000001</v>
      </c>
      <c r="P449" s="154">
        <f t="shared" si="76"/>
        <v>10.3</v>
      </c>
      <c r="Q449" s="153">
        <f t="shared" si="77"/>
        <v>871</v>
      </c>
      <c r="R449" s="281">
        <f t="shared" si="78"/>
        <v>248.2</v>
      </c>
      <c r="S449" s="282">
        <v>0</v>
      </c>
      <c r="T449" s="283">
        <v>0</v>
      </c>
      <c r="U449" s="156">
        <v>0</v>
      </c>
      <c r="V449" s="284">
        <v>60</v>
      </c>
      <c r="W449" s="285">
        <v>2</v>
      </c>
      <c r="X449" s="205">
        <v>3</v>
      </c>
      <c r="Y449" s="157">
        <v>50.7</v>
      </c>
      <c r="Z449" s="286">
        <v>560</v>
      </c>
      <c r="AA449" s="204">
        <v>0</v>
      </c>
      <c r="AB449" s="204">
        <v>0</v>
      </c>
      <c r="AC449" s="155">
        <v>0.8</v>
      </c>
      <c r="AD449" s="287">
        <v>251</v>
      </c>
      <c r="AE449" s="340">
        <f>_xlfn.XLOOKUP(A449,'2026-NAT-01'!B:B,'2026-NAT-01'!F:F,0,0)+_xlfn.XLOOKUP(A449,'2026-NAT-01'!B:B,'2026-NAT-01'!G:G,0,0)</f>
        <v>2</v>
      </c>
      <c r="AF449" s="341">
        <f>_xlfn.XLOOKUP(A449,'2026-NAT-01'!B:B,'2026-NAT-01'!H:H,0,0)</f>
        <v>10.100000000000001</v>
      </c>
      <c r="AG449" s="340">
        <f>_xlfn.XLOOKUP(A449,'2026-NAT-02'!B:B,'2026-NAT-02'!F:F,0,0)+_xlfn.XLOOKUP(A449,'2026-NAT-02'!B:B,'2026-NAT-02'!G:G,0,0)</f>
        <v>2</v>
      </c>
      <c r="AH449" s="341">
        <f>_xlfn.XLOOKUP(A449,'2026-NAT-02'!B:B,'2026-NAT-02'!H:H,0,0)</f>
        <v>17.399999999999999</v>
      </c>
      <c r="AI449" s="340">
        <f t="shared" si="69"/>
        <v>9</v>
      </c>
      <c r="AJ449" s="341">
        <f t="shared" si="70"/>
        <v>42.870000000000005</v>
      </c>
    </row>
    <row r="450" spans="1:36" ht="15.6" x14ac:dyDescent="0.25">
      <c r="A450" s="344" t="str">
        <f>MASTERLIST!A396</f>
        <v>N0392</v>
      </c>
      <c r="B450" s="68" t="str">
        <f>MASTERLIST!B396</f>
        <v>Benguella</v>
      </c>
      <c r="C450" s="68" t="str">
        <f>MASTERLIST!C396</f>
        <v>Estian</v>
      </c>
      <c r="D450" s="68" t="str">
        <f>MASTERLIST!D396</f>
        <v>Jacobs</v>
      </c>
      <c r="E450" s="345" t="str">
        <f>MASTERLIST!E396</f>
        <v>Men Senior</v>
      </c>
      <c r="F450" s="362" t="str">
        <f>MASTERLIST!L396</f>
        <v>Nam</v>
      </c>
      <c r="G450" s="195" t="s">
        <v>2176</v>
      </c>
      <c r="H450" s="200" t="s">
        <v>2176</v>
      </c>
      <c r="I450" s="193"/>
      <c r="J450" s="202"/>
      <c r="K450" s="152">
        <f t="shared" si="71"/>
        <v>0</v>
      </c>
      <c r="L450" s="153">
        <f t="shared" si="72"/>
        <v>4</v>
      </c>
      <c r="M450" s="153">
        <f t="shared" si="73"/>
        <v>4</v>
      </c>
      <c r="N450" s="154">
        <f t="shared" si="74"/>
        <v>67.599999999999994</v>
      </c>
      <c r="O450" s="429">
        <f t="shared" si="75"/>
        <v>22.7</v>
      </c>
      <c r="P450" s="154">
        <f t="shared" si="76"/>
        <v>16.899999999999999</v>
      </c>
      <c r="Q450" s="153">
        <f t="shared" si="77"/>
        <v>910</v>
      </c>
      <c r="R450" s="281">
        <f t="shared" si="78"/>
        <v>333.79999999999995</v>
      </c>
      <c r="S450" s="282">
        <v>0</v>
      </c>
      <c r="T450" s="283">
        <v>1</v>
      </c>
      <c r="U450" s="156">
        <v>12.1</v>
      </c>
      <c r="V450" s="284">
        <v>324</v>
      </c>
      <c r="W450" s="285">
        <v>0</v>
      </c>
      <c r="X450" s="205">
        <v>3</v>
      </c>
      <c r="Y450" s="157">
        <v>55.5</v>
      </c>
      <c r="Z450" s="286">
        <v>546</v>
      </c>
      <c r="AA450" s="204">
        <v>0</v>
      </c>
      <c r="AB450" s="204">
        <v>0</v>
      </c>
      <c r="AC450" s="155">
        <v>0</v>
      </c>
      <c r="AD450" s="287">
        <v>40</v>
      </c>
      <c r="AE450" s="340">
        <f>_xlfn.XLOOKUP(A450,'2026-NAT-01'!B:B,'2026-NAT-01'!F:F,0,0)+_xlfn.XLOOKUP(A450,'2026-NAT-01'!B:B,'2026-NAT-01'!G:G,0,0)</f>
        <v>2</v>
      </c>
      <c r="AF450" s="341">
        <f>_xlfn.XLOOKUP(A450,'2026-NAT-01'!B:B,'2026-NAT-01'!H:H,0,0)</f>
        <v>17.7</v>
      </c>
      <c r="AG450" s="340">
        <f>_xlfn.XLOOKUP(A450,'2026-NAT-02'!B:B,'2026-NAT-02'!F:F,0,0)+_xlfn.XLOOKUP(A450,'2026-NAT-02'!B:B,'2026-NAT-02'!G:G,0,0)</f>
        <v>1</v>
      </c>
      <c r="AH450" s="341">
        <f>_xlfn.XLOOKUP(A450,'2026-NAT-02'!B:B,'2026-NAT-02'!H:H,0,0)</f>
        <v>2.2999999999999998</v>
      </c>
      <c r="AI450" s="340">
        <f t="shared" si="69"/>
        <v>7</v>
      </c>
      <c r="AJ450" s="341">
        <f t="shared" si="70"/>
        <v>42.699999999999996</v>
      </c>
    </row>
    <row r="451" spans="1:36" ht="15.6" hidden="1" x14ac:dyDescent="0.25">
      <c r="A451" s="297" t="str">
        <f>MASTERLIST!A452</f>
        <v>N0448</v>
      </c>
      <c r="B451" s="310" t="str">
        <f>MASTERLIST!B452</f>
        <v>xNamib Park</v>
      </c>
      <c r="C451" s="310" t="str">
        <f>MASTERLIST!C452</f>
        <v>Smit</v>
      </c>
      <c r="D451" s="310" t="str">
        <f>MASTERLIST!D452</f>
        <v>Meyer</v>
      </c>
      <c r="E451" s="311" t="str">
        <f>MASTERLIST!E452</f>
        <v>Men Veteran</v>
      </c>
      <c r="F451" s="361" t="str">
        <f>MASTERLIST!L452</f>
        <v>Nam</v>
      </c>
      <c r="G451" s="195"/>
      <c r="H451" s="200"/>
      <c r="I451" s="193"/>
      <c r="J451" s="202"/>
      <c r="K451" s="152">
        <f t="shared" si="71"/>
        <v>0</v>
      </c>
      <c r="L451" s="153">
        <f t="shared" si="72"/>
        <v>0</v>
      </c>
      <c r="M451" s="153">
        <f t="shared" si="73"/>
        <v>0</v>
      </c>
      <c r="N451" s="279">
        <f t="shared" si="74"/>
        <v>0</v>
      </c>
      <c r="O451" s="280">
        <f t="shared" si="75"/>
        <v>0</v>
      </c>
      <c r="P451" s="154" t="e">
        <f t="shared" si="76"/>
        <v>#DIV/0!</v>
      </c>
      <c r="Q451" s="153">
        <f t="shared" si="77"/>
        <v>0</v>
      </c>
      <c r="R451" s="281">
        <f t="shared" si="78"/>
        <v>0</v>
      </c>
      <c r="S451" s="282">
        <v>0</v>
      </c>
      <c r="T451" s="283">
        <v>0</v>
      </c>
      <c r="U451" s="156">
        <v>0</v>
      </c>
      <c r="V451" s="284">
        <v>0</v>
      </c>
      <c r="W451" s="285">
        <v>0</v>
      </c>
      <c r="X451" s="205">
        <v>0</v>
      </c>
      <c r="Y451" s="157">
        <v>0</v>
      </c>
      <c r="Z451" s="286">
        <v>0</v>
      </c>
      <c r="AA451" s="204">
        <v>0</v>
      </c>
      <c r="AB451" s="204">
        <v>0</v>
      </c>
      <c r="AC451" s="155">
        <v>0</v>
      </c>
      <c r="AD451" s="287">
        <v>0</v>
      </c>
      <c r="AE451" s="340">
        <f>_xlfn.XLOOKUP(A451,'2026-NAT-01'!B:B,'2026-NAT-01'!F:F,0,0)+_xlfn.XLOOKUP(A451,'2026-NAT-01'!B:B,'2026-NAT-01'!G:G,0,0)</f>
        <v>0</v>
      </c>
      <c r="AF451" s="341">
        <f>_xlfn.XLOOKUP(A451,'2026-NAT-01'!B:B,'2026-NAT-01'!H:H,0,0)</f>
        <v>0</v>
      </c>
      <c r="AG451" s="340">
        <f>_xlfn.XLOOKUP(A451,'2026-NAT-02'!B:B,'2026-NAT-02'!F:F,0,0)+_xlfn.XLOOKUP(A451,'2026-NAT-02'!B:B,'2026-NAT-02'!G:G,0,0)</f>
        <v>0</v>
      </c>
      <c r="AH451" s="341">
        <f>_xlfn.XLOOKUP(A451,'2026-NAT-02'!B:B,'2026-NAT-02'!H:H,0,0)</f>
        <v>0</v>
      </c>
      <c r="AI451" s="457">
        <f t="shared" si="69"/>
        <v>0</v>
      </c>
      <c r="AJ451" s="458">
        <f t="shared" si="70"/>
        <v>0</v>
      </c>
    </row>
    <row r="452" spans="1:36" ht="15.45" hidden="1" customHeight="1" x14ac:dyDescent="0.25">
      <c r="A452" s="297" t="str">
        <f>MASTERLIST!A453</f>
        <v>N0449</v>
      </c>
      <c r="B452" s="310" t="str">
        <f>MASTERLIST!B453</f>
        <v>Namib Park</v>
      </c>
      <c r="C452" s="310" t="str">
        <f>MASTERLIST!C453</f>
        <v>Ruan</v>
      </c>
      <c r="D452" s="310" t="str">
        <f>MASTERLIST!D453</f>
        <v>Jacobs</v>
      </c>
      <c r="E452" s="311" t="str">
        <f>MASTERLIST!E453</f>
        <v>Men Senior</v>
      </c>
      <c r="F452" s="361" t="str">
        <f>MASTERLIST!L453</f>
        <v>Nam</v>
      </c>
      <c r="G452" s="195"/>
      <c r="H452" s="200"/>
      <c r="I452" s="193"/>
      <c r="J452" s="202"/>
      <c r="K452" s="152">
        <f t="shared" si="71"/>
        <v>0</v>
      </c>
      <c r="L452" s="153">
        <f t="shared" si="72"/>
        <v>0</v>
      </c>
      <c r="M452" s="153">
        <f t="shared" si="73"/>
        <v>0</v>
      </c>
      <c r="N452" s="279">
        <f t="shared" si="74"/>
        <v>0</v>
      </c>
      <c r="O452" s="280">
        <f t="shared" si="75"/>
        <v>0</v>
      </c>
      <c r="P452" s="154" t="e">
        <f t="shared" si="76"/>
        <v>#DIV/0!</v>
      </c>
      <c r="Q452" s="153">
        <f t="shared" si="77"/>
        <v>0</v>
      </c>
      <c r="R452" s="281">
        <f t="shared" si="78"/>
        <v>0</v>
      </c>
      <c r="S452" s="282">
        <v>0</v>
      </c>
      <c r="T452" s="283">
        <v>0</v>
      </c>
      <c r="U452" s="156">
        <v>0</v>
      </c>
      <c r="V452" s="284">
        <v>0</v>
      </c>
      <c r="W452" s="285">
        <v>0</v>
      </c>
      <c r="X452" s="205">
        <v>0</v>
      </c>
      <c r="Y452" s="157">
        <v>0</v>
      </c>
      <c r="Z452" s="286">
        <v>0</v>
      </c>
      <c r="AA452" s="204">
        <v>0</v>
      </c>
      <c r="AB452" s="204">
        <v>0</v>
      </c>
      <c r="AC452" s="155">
        <v>0</v>
      </c>
      <c r="AD452" s="287">
        <v>0</v>
      </c>
      <c r="AE452" s="340">
        <f>_xlfn.XLOOKUP(A452,'2026-NAT-01'!B:B,'2026-NAT-01'!F:F,0,0)+_xlfn.XLOOKUP(A452,'2026-NAT-01'!B:B,'2026-NAT-01'!G:G,0,0)</f>
        <v>0</v>
      </c>
      <c r="AF452" s="341">
        <f>_xlfn.XLOOKUP(A452,'2026-NAT-01'!B:B,'2026-NAT-01'!H:H,0,0)</f>
        <v>0</v>
      </c>
      <c r="AG452" s="340">
        <f>_xlfn.XLOOKUP(A452,'2026-NAT-02'!B:B,'2026-NAT-02'!F:F,0,0)+_xlfn.XLOOKUP(A452,'2026-NAT-02'!B:B,'2026-NAT-02'!G:G,0,0)</f>
        <v>0</v>
      </c>
      <c r="AH452" s="341">
        <f>_xlfn.XLOOKUP(A452,'2026-NAT-02'!B:B,'2026-NAT-02'!H:H,0,0)</f>
        <v>0</v>
      </c>
      <c r="AI452" s="457">
        <f t="shared" ref="AI452:AI515" si="79">M452+AE452+AG452</f>
        <v>0</v>
      </c>
      <c r="AJ452" s="458">
        <f t="shared" ref="AJ452:AJ515" si="80">O452+AF452+AH452</f>
        <v>0</v>
      </c>
    </row>
    <row r="453" spans="1:36" ht="15.6" hidden="1" x14ac:dyDescent="0.25">
      <c r="A453" s="297" t="str">
        <f>MASTERLIST!A454</f>
        <v>N0450</v>
      </c>
      <c r="B453" s="310" t="str">
        <f>MASTERLIST!B454</f>
        <v>xHenties Bay</v>
      </c>
      <c r="C453" s="310" t="str">
        <f>MASTERLIST!C454</f>
        <v xml:space="preserve">Andre </v>
      </c>
      <c r="D453" s="310" t="str">
        <f>MASTERLIST!D454</f>
        <v>Barlow</v>
      </c>
      <c r="E453" s="311" t="str">
        <f>MASTERLIST!E454</f>
        <v>Men Master</v>
      </c>
      <c r="F453" s="361" t="str">
        <f>MASTERLIST!L454</f>
        <v>Nam</v>
      </c>
      <c r="G453" s="195"/>
      <c r="H453" s="200"/>
      <c r="I453" s="193"/>
      <c r="J453" s="202"/>
      <c r="K453" s="152">
        <f t="shared" si="71"/>
        <v>0</v>
      </c>
      <c r="L453" s="153">
        <f t="shared" si="72"/>
        <v>0</v>
      </c>
      <c r="M453" s="153">
        <f t="shared" si="73"/>
        <v>0</v>
      </c>
      <c r="N453" s="279">
        <f t="shared" si="74"/>
        <v>0</v>
      </c>
      <c r="O453" s="280">
        <f t="shared" si="75"/>
        <v>0</v>
      </c>
      <c r="P453" s="154" t="e">
        <f t="shared" si="76"/>
        <v>#DIV/0!</v>
      </c>
      <c r="Q453" s="153">
        <f t="shared" si="77"/>
        <v>0</v>
      </c>
      <c r="R453" s="281">
        <f t="shared" si="78"/>
        <v>0</v>
      </c>
      <c r="S453" s="282">
        <v>0</v>
      </c>
      <c r="T453" s="283">
        <v>0</v>
      </c>
      <c r="U453" s="156">
        <v>0</v>
      </c>
      <c r="V453" s="284">
        <v>0</v>
      </c>
      <c r="W453" s="285">
        <v>0</v>
      </c>
      <c r="X453" s="205">
        <v>0</v>
      </c>
      <c r="Y453" s="157">
        <v>0</v>
      </c>
      <c r="Z453" s="286">
        <v>0</v>
      </c>
      <c r="AA453" s="204">
        <v>0</v>
      </c>
      <c r="AB453" s="204">
        <v>0</v>
      </c>
      <c r="AC453" s="155">
        <v>0</v>
      </c>
      <c r="AD453" s="287">
        <v>0</v>
      </c>
      <c r="AE453" s="340">
        <f>_xlfn.XLOOKUP(A453,'2026-NAT-01'!B:B,'2026-NAT-01'!F:F,0,0)+_xlfn.XLOOKUP(A453,'2026-NAT-01'!B:B,'2026-NAT-01'!G:G,0,0)</f>
        <v>0</v>
      </c>
      <c r="AF453" s="341">
        <f>_xlfn.XLOOKUP(A453,'2026-NAT-01'!B:B,'2026-NAT-01'!H:H,0,0)</f>
        <v>0</v>
      </c>
      <c r="AG453" s="340">
        <f>_xlfn.XLOOKUP(A453,'2026-NAT-02'!B:B,'2026-NAT-02'!F:F,0,0)+_xlfn.XLOOKUP(A453,'2026-NAT-02'!B:B,'2026-NAT-02'!G:G,0,0)</f>
        <v>0</v>
      </c>
      <c r="AH453" s="341">
        <f>_xlfn.XLOOKUP(A453,'2026-NAT-02'!B:B,'2026-NAT-02'!H:H,0,0)</f>
        <v>0</v>
      </c>
      <c r="AI453" s="457">
        <f t="shared" si="79"/>
        <v>0</v>
      </c>
      <c r="AJ453" s="458">
        <f t="shared" si="80"/>
        <v>0</v>
      </c>
    </row>
    <row r="454" spans="1:36" ht="15.45" hidden="1" customHeight="1" x14ac:dyDescent="0.25">
      <c r="A454" s="297" t="str">
        <f>MASTERLIST!A455</f>
        <v>N0451</v>
      </c>
      <c r="B454" s="310" t="str">
        <f>MASTERLIST!B455</f>
        <v>xHenties Bay</v>
      </c>
      <c r="C454" s="310" t="str">
        <f>MASTERLIST!C455</f>
        <v>Ludwig</v>
      </c>
      <c r="D454" s="310" t="str">
        <f>MASTERLIST!D455</f>
        <v>Binge</v>
      </c>
      <c r="E454" s="311" t="str">
        <f>MASTERLIST!E455</f>
        <v>Men Grand Masters</v>
      </c>
      <c r="F454" s="361" t="str">
        <f>MASTERLIST!L455</f>
        <v>Nam</v>
      </c>
      <c r="G454" s="199"/>
      <c r="H454" s="201"/>
      <c r="I454" s="193"/>
      <c r="J454" s="202"/>
      <c r="K454" s="152">
        <f t="shared" si="71"/>
        <v>0</v>
      </c>
      <c r="L454" s="153">
        <f t="shared" si="72"/>
        <v>0</v>
      </c>
      <c r="M454" s="153">
        <f t="shared" si="73"/>
        <v>0</v>
      </c>
      <c r="N454" s="279">
        <f t="shared" si="74"/>
        <v>0</v>
      </c>
      <c r="O454" s="280">
        <f t="shared" si="75"/>
        <v>0</v>
      </c>
      <c r="P454" s="154" t="e">
        <f t="shared" si="76"/>
        <v>#DIV/0!</v>
      </c>
      <c r="Q454" s="153">
        <f t="shared" si="77"/>
        <v>0</v>
      </c>
      <c r="R454" s="281">
        <f t="shared" si="78"/>
        <v>0</v>
      </c>
      <c r="S454" s="282">
        <v>0</v>
      </c>
      <c r="T454" s="283">
        <v>0</v>
      </c>
      <c r="U454" s="156">
        <v>0</v>
      </c>
      <c r="V454" s="284">
        <v>0</v>
      </c>
      <c r="W454" s="285">
        <v>0</v>
      </c>
      <c r="X454" s="205">
        <v>0</v>
      </c>
      <c r="Y454" s="157">
        <v>0</v>
      </c>
      <c r="Z454" s="286">
        <v>0</v>
      </c>
      <c r="AA454" s="204">
        <v>0</v>
      </c>
      <c r="AB454" s="204">
        <v>0</v>
      </c>
      <c r="AC454" s="155">
        <v>0</v>
      </c>
      <c r="AD454" s="287">
        <v>0</v>
      </c>
      <c r="AE454" s="340">
        <f>_xlfn.XLOOKUP(A454,'2026-NAT-01'!B:B,'2026-NAT-01'!F:F,0,0)+_xlfn.XLOOKUP(A454,'2026-NAT-01'!B:B,'2026-NAT-01'!G:G,0,0)</f>
        <v>0</v>
      </c>
      <c r="AF454" s="341">
        <f>_xlfn.XLOOKUP(A454,'2026-NAT-01'!B:B,'2026-NAT-01'!H:H,0,0)</f>
        <v>0</v>
      </c>
      <c r="AG454" s="340">
        <f>_xlfn.XLOOKUP(A454,'2026-NAT-02'!B:B,'2026-NAT-02'!F:F,0,0)+_xlfn.XLOOKUP(A454,'2026-NAT-02'!B:B,'2026-NAT-02'!G:G,0,0)</f>
        <v>0</v>
      </c>
      <c r="AH454" s="341">
        <f>_xlfn.XLOOKUP(A454,'2026-NAT-02'!B:B,'2026-NAT-02'!H:H,0,0)</f>
        <v>0</v>
      </c>
      <c r="AI454" s="457">
        <f t="shared" si="79"/>
        <v>0</v>
      </c>
      <c r="AJ454" s="458">
        <f t="shared" si="80"/>
        <v>0</v>
      </c>
    </row>
    <row r="455" spans="1:36" ht="15.6" hidden="1" x14ac:dyDescent="0.25">
      <c r="A455" s="297" t="str">
        <f>MASTERLIST!A456</f>
        <v>N0452</v>
      </c>
      <c r="B455" s="310" t="str">
        <f>MASTERLIST!B456</f>
        <v>xHenties Bay</v>
      </c>
      <c r="C455" s="310" t="str">
        <f>MASTERLIST!C456</f>
        <v>Julia</v>
      </c>
      <c r="D455" s="310" t="str">
        <f>MASTERLIST!D456</f>
        <v>Binge</v>
      </c>
      <c r="E455" s="311" t="str">
        <f>MASTERLIST!E456</f>
        <v>Ladies Grand Masters</v>
      </c>
      <c r="F455" s="361">
        <f>MASTERLIST!L456</f>
        <v>0</v>
      </c>
      <c r="G455" s="195"/>
      <c r="H455" s="200"/>
      <c r="I455" s="193"/>
      <c r="J455" s="202"/>
      <c r="K455" s="152">
        <f t="shared" si="71"/>
        <v>0</v>
      </c>
      <c r="L455" s="153">
        <f t="shared" si="72"/>
        <v>0</v>
      </c>
      <c r="M455" s="153">
        <f t="shared" si="73"/>
        <v>0</v>
      </c>
      <c r="N455" s="279">
        <f t="shared" si="74"/>
        <v>0</v>
      </c>
      <c r="O455" s="280">
        <f t="shared" si="75"/>
        <v>0</v>
      </c>
      <c r="P455" s="154" t="e">
        <f t="shared" si="76"/>
        <v>#DIV/0!</v>
      </c>
      <c r="Q455" s="153">
        <f t="shared" si="77"/>
        <v>0</v>
      </c>
      <c r="R455" s="281">
        <f t="shared" si="78"/>
        <v>0</v>
      </c>
      <c r="S455" s="282">
        <v>0</v>
      </c>
      <c r="T455" s="283">
        <v>0</v>
      </c>
      <c r="U455" s="156">
        <v>0</v>
      </c>
      <c r="V455" s="284">
        <v>0</v>
      </c>
      <c r="W455" s="285">
        <v>0</v>
      </c>
      <c r="X455" s="205">
        <v>0</v>
      </c>
      <c r="Y455" s="157">
        <v>0</v>
      </c>
      <c r="Z455" s="286">
        <v>0</v>
      </c>
      <c r="AA455" s="204">
        <v>0</v>
      </c>
      <c r="AB455" s="204">
        <v>0</v>
      </c>
      <c r="AC455" s="155">
        <v>0</v>
      </c>
      <c r="AD455" s="287">
        <v>0</v>
      </c>
      <c r="AE455" s="340">
        <f>_xlfn.XLOOKUP(A455,'2026-NAT-01'!B:B,'2026-NAT-01'!F:F,0,0)+_xlfn.XLOOKUP(A455,'2026-NAT-01'!B:B,'2026-NAT-01'!G:G,0,0)</f>
        <v>0</v>
      </c>
      <c r="AF455" s="341">
        <f>_xlfn.XLOOKUP(A455,'2026-NAT-01'!B:B,'2026-NAT-01'!H:H,0,0)</f>
        <v>0</v>
      </c>
      <c r="AG455" s="340">
        <f>_xlfn.XLOOKUP(A455,'2026-NAT-02'!B:B,'2026-NAT-02'!F:F,0,0)+_xlfn.XLOOKUP(A455,'2026-NAT-02'!B:B,'2026-NAT-02'!G:G,0,0)</f>
        <v>0</v>
      </c>
      <c r="AH455" s="341">
        <f>_xlfn.XLOOKUP(A455,'2026-NAT-02'!B:B,'2026-NAT-02'!H:H,0,0)</f>
        <v>0</v>
      </c>
      <c r="AI455" s="457">
        <f t="shared" si="79"/>
        <v>0</v>
      </c>
      <c r="AJ455" s="458">
        <f t="shared" si="80"/>
        <v>0</v>
      </c>
    </row>
    <row r="456" spans="1:36" ht="15.6" hidden="1" x14ac:dyDescent="0.25">
      <c r="A456" s="344" t="str">
        <f>MASTERLIST!A457</f>
        <v>N0453</v>
      </c>
      <c r="B456" s="68" t="str">
        <f>MASTERLIST!B457</f>
        <v>Steenbras</v>
      </c>
      <c r="C456" s="68" t="str">
        <f>MASTERLIST!C457</f>
        <v>Johan Sampie</v>
      </c>
      <c r="D456" s="68" t="str">
        <f>MASTERLIST!D457</f>
        <v>Malherbe</v>
      </c>
      <c r="E456" s="345" t="str">
        <f>MASTERLIST!E457</f>
        <v>Men Veteran</v>
      </c>
      <c r="F456" s="362" t="str">
        <f>MASTERLIST!L457</f>
        <v>Nam</v>
      </c>
      <c r="G456" s="195" t="s">
        <v>2176</v>
      </c>
      <c r="H456" s="200"/>
      <c r="I456" s="193"/>
      <c r="J456" s="202"/>
      <c r="K456" s="152">
        <f t="shared" ref="K456:K503" si="81">S456+W456+AA456</f>
        <v>2</v>
      </c>
      <c r="L456" s="153">
        <f t="shared" ref="L456:L503" si="82">T456+X456+AB456</f>
        <v>8</v>
      </c>
      <c r="M456" s="153">
        <f t="shared" ref="M456:M503" si="83">K456+L456</f>
        <v>10</v>
      </c>
      <c r="N456" s="154">
        <f t="shared" ref="N456:N503" si="84">U456+Y456+AC456</f>
        <v>42.5</v>
      </c>
      <c r="O456" s="429">
        <f t="shared" ref="O456:O503" si="85">(U456*0.5)+(Y456*0.3)+(AC456*0.2)</f>
        <v>15.83</v>
      </c>
      <c r="P456" s="154">
        <f t="shared" ref="P456:P503" si="86">N456/M456</f>
        <v>4.25</v>
      </c>
      <c r="Q456" s="153">
        <f t="shared" ref="Q456:Q503" si="87">V456+Z456+AD456</f>
        <v>1171</v>
      </c>
      <c r="R456" s="281">
        <f t="shared" ref="R456:R503" si="88">(V456*0.5)+(Z456*0.3)+(AD456*0.2)</f>
        <v>430.5</v>
      </c>
      <c r="S456" s="282">
        <v>0</v>
      </c>
      <c r="T456" s="283">
        <v>4</v>
      </c>
      <c r="U456" s="156">
        <v>15.399999999999999</v>
      </c>
      <c r="V456" s="284">
        <v>416</v>
      </c>
      <c r="W456" s="285">
        <v>2</v>
      </c>
      <c r="X456" s="205">
        <v>4</v>
      </c>
      <c r="Y456" s="157">
        <v>27.1</v>
      </c>
      <c r="Z456" s="286">
        <v>715</v>
      </c>
      <c r="AA456" s="204">
        <v>0</v>
      </c>
      <c r="AB456" s="204">
        <v>0</v>
      </c>
      <c r="AC456" s="155">
        <v>0</v>
      </c>
      <c r="AD456" s="287">
        <v>40</v>
      </c>
      <c r="AE456" s="340">
        <f>_xlfn.XLOOKUP(A456,'2026-NAT-01'!B:B,'2026-NAT-01'!F:F,0,0)+_xlfn.XLOOKUP(A456,'2026-NAT-01'!B:B,'2026-NAT-01'!G:G,0,0)</f>
        <v>8</v>
      </c>
      <c r="AF456" s="341">
        <f>_xlfn.XLOOKUP(A456,'2026-NAT-01'!B:B,'2026-NAT-01'!H:H,0,0)</f>
        <v>19.900000000000002</v>
      </c>
      <c r="AG456" s="340">
        <f>_xlfn.XLOOKUP(A456,'2026-NAT-02'!B:B,'2026-NAT-02'!F:F,0,0)+_xlfn.XLOOKUP(A456,'2026-NAT-02'!B:B,'2026-NAT-02'!G:G,0,0)</f>
        <v>2</v>
      </c>
      <c r="AH456" s="341">
        <f>_xlfn.XLOOKUP(A456,'2026-NAT-02'!B:B,'2026-NAT-02'!H:H,0,0)</f>
        <v>2.9</v>
      </c>
      <c r="AI456" s="340">
        <f t="shared" si="79"/>
        <v>20</v>
      </c>
      <c r="AJ456" s="341">
        <f t="shared" si="80"/>
        <v>38.630000000000003</v>
      </c>
    </row>
    <row r="457" spans="1:36" ht="15.6" hidden="1" x14ac:dyDescent="0.25">
      <c r="A457" s="297" t="str">
        <f>MASTERLIST!A458</f>
        <v>N0454</v>
      </c>
      <c r="B457" s="310" t="str">
        <f>MASTERLIST!B458</f>
        <v>xHenties Bay</v>
      </c>
      <c r="C457" s="310" t="str">
        <f>MASTERLIST!C458</f>
        <v>Wynand</v>
      </c>
      <c r="D457" s="310" t="str">
        <f>MASTERLIST!D458</f>
        <v>Carstens</v>
      </c>
      <c r="E457" s="311" t="str">
        <f>MASTERLIST!E458</f>
        <v>Men Veteran</v>
      </c>
      <c r="F457" s="361" t="str">
        <f>MASTERLIST!L458</f>
        <v>Nam</v>
      </c>
      <c r="G457" s="195"/>
      <c r="H457" s="200"/>
      <c r="I457" s="193"/>
      <c r="J457" s="202"/>
      <c r="K457" s="152">
        <f t="shared" si="81"/>
        <v>0</v>
      </c>
      <c r="L457" s="153">
        <f t="shared" si="82"/>
        <v>0</v>
      </c>
      <c r="M457" s="153">
        <f t="shared" si="83"/>
        <v>0</v>
      </c>
      <c r="N457" s="279">
        <f t="shared" si="84"/>
        <v>0</v>
      </c>
      <c r="O457" s="280">
        <f t="shared" si="85"/>
        <v>0</v>
      </c>
      <c r="P457" s="154" t="e">
        <f t="shared" si="86"/>
        <v>#DIV/0!</v>
      </c>
      <c r="Q457" s="153">
        <f t="shared" si="87"/>
        <v>0</v>
      </c>
      <c r="R457" s="281">
        <f t="shared" si="88"/>
        <v>0</v>
      </c>
      <c r="S457" s="282">
        <v>0</v>
      </c>
      <c r="T457" s="283">
        <v>0</v>
      </c>
      <c r="U457" s="156">
        <v>0</v>
      </c>
      <c r="V457" s="284">
        <v>0</v>
      </c>
      <c r="W457" s="285">
        <v>0</v>
      </c>
      <c r="X457" s="205">
        <v>0</v>
      </c>
      <c r="Y457" s="157">
        <v>0</v>
      </c>
      <c r="Z457" s="286">
        <v>0</v>
      </c>
      <c r="AA457" s="204">
        <v>0</v>
      </c>
      <c r="AB457" s="204">
        <v>0</v>
      </c>
      <c r="AC457" s="155">
        <v>0</v>
      </c>
      <c r="AD457" s="287">
        <v>0</v>
      </c>
      <c r="AE457" s="340">
        <f>_xlfn.XLOOKUP(A457,'2026-NAT-01'!B:B,'2026-NAT-01'!F:F,0,0)+_xlfn.XLOOKUP(A457,'2026-NAT-01'!B:B,'2026-NAT-01'!G:G,0,0)</f>
        <v>0</v>
      </c>
      <c r="AF457" s="341">
        <f>_xlfn.XLOOKUP(A457,'2026-NAT-01'!B:B,'2026-NAT-01'!H:H,0,0)</f>
        <v>0</v>
      </c>
      <c r="AG457" s="340">
        <f>_xlfn.XLOOKUP(A457,'2026-NAT-02'!B:B,'2026-NAT-02'!F:F,0,0)+_xlfn.XLOOKUP(A457,'2026-NAT-02'!B:B,'2026-NAT-02'!G:G,0,0)</f>
        <v>0</v>
      </c>
      <c r="AH457" s="341">
        <f>_xlfn.XLOOKUP(A457,'2026-NAT-02'!B:B,'2026-NAT-02'!H:H,0,0)</f>
        <v>0</v>
      </c>
      <c r="AI457" s="457">
        <f t="shared" si="79"/>
        <v>0</v>
      </c>
      <c r="AJ457" s="458">
        <f t="shared" si="80"/>
        <v>0</v>
      </c>
    </row>
    <row r="458" spans="1:36" ht="15.6" hidden="1" x14ac:dyDescent="0.25">
      <c r="A458" s="297" t="str">
        <f>MASTERLIST!A459</f>
        <v>N0455</v>
      </c>
      <c r="B458" s="310" t="str">
        <f>MASTERLIST!B459</f>
        <v>xHenties Bay</v>
      </c>
      <c r="C458" s="310" t="str">
        <f>MASTERLIST!C459</f>
        <v>Kurt</v>
      </c>
      <c r="D458" s="310" t="str">
        <f>MASTERLIST!D459</f>
        <v>Van Zyl</v>
      </c>
      <c r="E458" s="311" t="str">
        <f>MASTERLIST!E459</f>
        <v>Men Grand Masters</v>
      </c>
      <c r="F458" s="361">
        <f>MASTERLIST!L459</f>
        <v>0</v>
      </c>
      <c r="G458" s="195"/>
      <c r="H458" s="200"/>
      <c r="I458" s="193"/>
      <c r="J458" s="202"/>
      <c r="K458" s="152">
        <f t="shared" si="81"/>
        <v>0</v>
      </c>
      <c r="L458" s="153">
        <f t="shared" si="82"/>
        <v>0</v>
      </c>
      <c r="M458" s="153">
        <f t="shared" si="83"/>
        <v>0</v>
      </c>
      <c r="N458" s="279">
        <f t="shared" si="84"/>
        <v>0</v>
      </c>
      <c r="O458" s="280">
        <f t="shared" si="85"/>
        <v>0</v>
      </c>
      <c r="P458" s="154" t="e">
        <f t="shared" si="86"/>
        <v>#DIV/0!</v>
      </c>
      <c r="Q458" s="153">
        <f t="shared" si="87"/>
        <v>0</v>
      </c>
      <c r="R458" s="281">
        <f t="shared" si="88"/>
        <v>0</v>
      </c>
      <c r="S458" s="282">
        <v>0</v>
      </c>
      <c r="T458" s="283">
        <v>0</v>
      </c>
      <c r="U458" s="156">
        <v>0</v>
      </c>
      <c r="V458" s="284">
        <v>0</v>
      </c>
      <c r="W458" s="285">
        <v>0</v>
      </c>
      <c r="X458" s="205">
        <v>0</v>
      </c>
      <c r="Y458" s="157">
        <v>0</v>
      </c>
      <c r="Z458" s="286">
        <v>0</v>
      </c>
      <c r="AA458" s="204">
        <v>0</v>
      </c>
      <c r="AB458" s="204">
        <v>0</v>
      </c>
      <c r="AC458" s="155">
        <v>0</v>
      </c>
      <c r="AD458" s="287">
        <v>0</v>
      </c>
      <c r="AE458" s="340">
        <f>_xlfn.XLOOKUP(A458,'2026-NAT-01'!B:B,'2026-NAT-01'!F:F,0,0)+_xlfn.XLOOKUP(A458,'2026-NAT-01'!B:B,'2026-NAT-01'!G:G,0,0)</f>
        <v>0</v>
      </c>
      <c r="AF458" s="341">
        <f>_xlfn.XLOOKUP(A458,'2026-NAT-01'!B:B,'2026-NAT-01'!H:H,0,0)</f>
        <v>0</v>
      </c>
      <c r="AG458" s="340">
        <f>_xlfn.XLOOKUP(A458,'2026-NAT-02'!B:B,'2026-NAT-02'!F:F,0,0)+_xlfn.XLOOKUP(A458,'2026-NAT-02'!B:B,'2026-NAT-02'!G:G,0,0)</f>
        <v>0</v>
      </c>
      <c r="AH458" s="341">
        <f>_xlfn.XLOOKUP(A458,'2026-NAT-02'!B:B,'2026-NAT-02'!H:H,0,0)</f>
        <v>0</v>
      </c>
      <c r="AI458" s="457">
        <f t="shared" si="79"/>
        <v>0</v>
      </c>
      <c r="AJ458" s="458">
        <f t="shared" si="80"/>
        <v>0</v>
      </c>
    </row>
    <row r="459" spans="1:36" ht="15.6" hidden="1" x14ac:dyDescent="0.25">
      <c r="A459" s="297" t="str">
        <f>MASTERLIST!A460</f>
        <v>N0456</v>
      </c>
      <c r="B459" s="310" t="str">
        <f>MASTERLIST!B460</f>
        <v>xHenties Bay</v>
      </c>
      <c r="C459" s="310" t="str">
        <f>MASTERLIST!C460</f>
        <v>Kurt Jnr.</v>
      </c>
      <c r="D459" s="310" t="str">
        <f>MASTERLIST!D460</f>
        <v>Van Zyl</v>
      </c>
      <c r="E459" s="311" t="str">
        <f>MASTERLIST!E460</f>
        <v>Men Grand Masters</v>
      </c>
      <c r="F459" s="361">
        <f>MASTERLIST!L460</f>
        <v>0</v>
      </c>
      <c r="G459" s="195"/>
      <c r="H459" s="200"/>
      <c r="I459" s="193"/>
      <c r="J459" s="202"/>
      <c r="K459" s="152">
        <f t="shared" si="81"/>
        <v>0</v>
      </c>
      <c r="L459" s="153">
        <f t="shared" si="82"/>
        <v>0</v>
      </c>
      <c r="M459" s="153">
        <f t="shared" si="83"/>
        <v>0</v>
      </c>
      <c r="N459" s="279">
        <f t="shared" si="84"/>
        <v>0</v>
      </c>
      <c r="O459" s="280">
        <f t="shared" si="85"/>
        <v>0</v>
      </c>
      <c r="P459" s="154" t="e">
        <f t="shared" si="86"/>
        <v>#DIV/0!</v>
      </c>
      <c r="Q459" s="153">
        <f t="shared" si="87"/>
        <v>0</v>
      </c>
      <c r="R459" s="281">
        <f t="shared" si="88"/>
        <v>0</v>
      </c>
      <c r="S459" s="282">
        <v>0</v>
      </c>
      <c r="T459" s="283">
        <v>0</v>
      </c>
      <c r="U459" s="156">
        <v>0</v>
      </c>
      <c r="V459" s="284">
        <v>0</v>
      </c>
      <c r="W459" s="285">
        <v>0</v>
      </c>
      <c r="X459" s="205">
        <v>0</v>
      </c>
      <c r="Y459" s="157">
        <v>0</v>
      </c>
      <c r="Z459" s="286">
        <v>0</v>
      </c>
      <c r="AA459" s="204">
        <v>0</v>
      </c>
      <c r="AB459" s="204">
        <v>0</v>
      </c>
      <c r="AC459" s="155">
        <v>0</v>
      </c>
      <c r="AD459" s="287">
        <v>0</v>
      </c>
      <c r="AE459" s="340">
        <f>_xlfn.XLOOKUP(A459,'2026-NAT-01'!B:B,'2026-NAT-01'!F:F,0,0)+_xlfn.XLOOKUP(A459,'2026-NAT-01'!B:B,'2026-NAT-01'!G:G,0,0)</f>
        <v>0</v>
      </c>
      <c r="AF459" s="341">
        <f>_xlfn.XLOOKUP(A459,'2026-NAT-01'!B:B,'2026-NAT-01'!H:H,0,0)</f>
        <v>0</v>
      </c>
      <c r="AG459" s="340">
        <f>_xlfn.XLOOKUP(A459,'2026-NAT-02'!B:B,'2026-NAT-02'!F:F,0,0)+_xlfn.XLOOKUP(A459,'2026-NAT-02'!B:B,'2026-NAT-02'!G:G,0,0)</f>
        <v>0</v>
      </c>
      <c r="AH459" s="341">
        <f>_xlfn.XLOOKUP(A459,'2026-NAT-02'!B:B,'2026-NAT-02'!H:H,0,0)</f>
        <v>0</v>
      </c>
      <c r="AI459" s="457">
        <f t="shared" si="79"/>
        <v>0</v>
      </c>
      <c r="AJ459" s="458">
        <f t="shared" si="80"/>
        <v>0</v>
      </c>
    </row>
    <row r="460" spans="1:36" ht="15.6" hidden="1" x14ac:dyDescent="0.25">
      <c r="A460" s="297" t="str">
        <f>MASTERLIST!A461</f>
        <v>N0457</v>
      </c>
      <c r="B460" s="310" t="str">
        <f>MASTERLIST!B461</f>
        <v>Henties Bay</v>
      </c>
      <c r="C460" s="310" t="str">
        <f>MASTERLIST!C461</f>
        <v>Zonika</v>
      </c>
      <c r="D460" s="310" t="str">
        <f>MASTERLIST!D461</f>
        <v>Swart</v>
      </c>
      <c r="E460" s="311" t="str">
        <f>MASTERLIST!E461</f>
        <v>Ladies Veteran</v>
      </c>
      <c r="F460" s="361" t="str">
        <f>MASTERLIST!L461</f>
        <v>Nam</v>
      </c>
      <c r="G460" s="195"/>
      <c r="H460" s="200"/>
      <c r="I460" s="193"/>
      <c r="J460" s="202"/>
      <c r="K460" s="152">
        <f t="shared" si="81"/>
        <v>1</v>
      </c>
      <c r="L460" s="153">
        <f t="shared" si="82"/>
        <v>0</v>
      </c>
      <c r="M460" s="153">
        <f t="shared" si="83"/>
        <v>1</v>
      </c>
      <c r="N460" s="279">
        <f t="shared" si="84"/>
        <v>1</v>
      </c>
      <c r="O460" s="280">
        <f t="shared" si="85"/>
        <v>0.5</v>
      </c>
      <c r="P460" s="154">
        <f t="shared" si="86"/>
        <v>1</v>
      </c>
      <c r="Q460" s="153">
        <f t="shared" si="87"/>
        <v>184</v>
      </c>
      <c r="R460" s="281">
        <f t="shared" si="88"/>
        <v>92</v>
      </c>
      <c r="S460" s="282">
        <v>1</v>
      </c>
      <c r="T460" s="283">
        <v>0</v>
      </c>
      <c r="U460" s="156">
        <v>1</v>
      </c>
      <c r="V460" s="284">
        <v>184</v>
      </c>
      <c r="W460" s="285">
        <v>0</v>
      </c>
      <c r="X460" s="205">
        <v>0</v>
      </c>
      <c r="Y460" s="157">
        <v>0</v>
      </c>
      <c r="Z460" s="286">
        <v>0</v>
      </c>
      <c r="AA460" s="204">
        <v>0</v>
      </c>
      <c r="AB460" s="204">
        <v>0</v>
      </c>
      <c r="AC460" s="155">
        <v>0</v>
      </c>
      <c r="AD460" s="287">
        <v>0</v>
      </c>
      <c r="AE460" s="340">
        <f>_xlfn.XLOOKUP(A460,'2026-NAT-01'!B:B,'2026-NAT-01'!F:F,0,0)+_xlfn.XLOOKUP(A460,'2026-NAT-01'!B:B,'2026-NAT-01'!G:G,0,0)</f>
        <v>0</v>
      </c>
      <c r="AF460" s="341">
        <f>_xlfn.XLOOKUP(A460,'2026-NAT-01'!B:B,'2026-NAT-01'!H:H,0,0)</f>
        <v>0</v>
      </c>
      <c r="AG460" s="340">
        <f>_xlfn.XLOOKUP(A460,'2026-NAT-02'!B:B,'2026-NAT-02'!F:F,0,0)+_xlfn.XLOOKUP(A460,'2026-NAT-02'!B:B,'2026-NAT-02'!G:G,0,0)</f>
        <v>0</v>
      </c>
      <c r="AH460" s="341">
        <f>_xlfn.XLOOKUP(A460,'2026-NAT-02'!B:B,'2026-NAT-02'!H:H,0,0)</f>
        <v>0</v>
      </c>
      <c r="AI460" s="457">
        <f t="shared" si="79"/>
        <v>1</v>
      </c>
      <c r="AJ460" s="458">
        <f t="shared" si="80"/>
        <v>0.5</v>
      </c>
    </row>
    <row r="461" spans="1:36" ht="15.6" hidden="1" x14ac:dyDescent="0.25">
      <c r="A461" s="344" t="str">
        <f>MASTERLIST!A462</f>
        <v>N0458</v>
      </c>
      <c r="B461" s="68" t="str">
        <f>MASTERLIST!B462</f>
        <v>Henties Bay</v>
      </c>
      <c r="C461" s="68" t="str">
        <f>MASTERLIST!C462</f>
        <v>Andre</v>
      </c>
      <c r="D461" s="68" t="str">
        <f>MASTERLIST!D462</f>
        <v>Swart</v>
      </c>
      <c r="E461" s="345" t="str">
        <f>MASTERLIST!E462</f>
        <v>Men Master</v>
      </c>
      <c r="F461" s="362" t="str">
        <f>MASTERLIST!L462</f>
        <v>Nam</v>
      </c>
      <c r="G461" s="195" t="s">
        <v>2176</v>
      </c>
      <c r="H461" s="200"/>
      <c r="I461" s="193"/>
      <c r="J461" s="202"/>
      <c r="K461" s="152">
        <f t="shared" si="81"/>
        <v>0</v>
      </c>
      <c r="L461" s="153">
        <f t="shared" si="82"/>
        <v>0</v>
      </c>
      <c r="M461" s="153">
        <f t="shared" si="83"/>
        <v>0</v>
      </c>
      <c r="N461" s="154">
        <f t="shared" si="84"/>
        <v>0</v>
      </c>
      <c r="O461" s="429">
        <f t="shared" si="85"/>
        <v>0</v>
      </c>
      <c r="P461" s="154" t="e">
        <f t="shared" si="86"/>
        <v>#DIV/0!</v>
      </c>
      <c r="Q461" s="153">
        <f t="shared" si="87"/>
        <v>20</v>
      </c>
      <c r="R461" s="281">
        <f t="shared" si="88"/>
        <v>10</v>
      </c>
      <c r="S461" s="282">
        <v>0</v>
      </c>
      <c r="T461" s="283">
        <v>0</v>
      </c>
      <c r="U461" s="156">
        <v>0</v>
      </c>
      <c r="V461" s="284">
        <v>20</v>
      </c>
      <c r="W461" s="285">
        <v>0</v>
      </c>
      <c r="X461" s="205">
        <v>0</v>
      </c>
      <c r="Y461" s="157">
        <v>0</v>
      </c>
      <c r="Z461" s="286">
        <v>0</v>
      </c>
      <c r="AA461" s="204">
        <v>0</v>
      </c>
      <c r="AB461" s="204">
        <v>0</v>
      </c>
      <c r="AC461" s="155">
        <v>0</v>
      </c>
      <c r="AD461" s="287">
        <v>0</v>
      </c>
      <c r="AE461" s="340">
        <f>_xlfn.XLOOKUP(A461,'2026-NAT-01'!B:B,'2026-NAT-01'!F:F,0,0)+_xlfn.XLOOKUP(A461,'2026-NAT-01'!B:B,'2026-NAT-01'!G:G,0,0)</f>
        <v>2</v>
      </c>
      <c r="AF461" s="341">
        <f>_xlfn.XLOOKUP(A461,'2026-NAT-01'!B:B,'2026-NAT-01'!H:H,0,0)</f>
        <v>6.6</v>
      </c>
      <c r="AG461" s="340">
        <f>_xlfn.XLOOKUP(A461,'2026-NAT-02'!B:B,'2026-NAT-02'!F:F,0,0)+_xlfn.XLOOKUP(A461,'2026-NAT-02'!B:B,'2026-NAT-02'!G:G,0,0)</f>
        <v>2</v>
      </c>
      <c r="AH461" s="341">
        <f>_xlfn.XLOOKUP(A461,'2026-NAT-02'!B:B,'2026-NAT-02'!H:H,0,0)</f>
        <v>3.9000000000000004</v>
      </c>
      <c r="AI461" s="340">
        <f t="shared" si="79"/>
        <v>4</v>
      </c>
      <c r="AJ461" s="341">
        <f t="shared" si="80"/>
        <v>10.5</v>
      </c>
    </row>
    <row r="462" spans="1:36" ht="15.6" hidden="1" x14ac:dyDescent="0.25">
      <c r="A462" s="297" t="str">
        <f>MASTERLIST!A463</f>
        <v>N0459</v>
      </c>
      <c r="B462" s="310" t="str">
        <f>MASTERLIST!B463</f>
        <v>xHenties Bay</v>
      </c>
      <c r="C462" s="310" t="str">
        <f>MASTERLIST!C463</f>
        <v>Bruno</v>
      </c>
      <c r="D462" s="310" t="str">
        <f>MASTERLIST!D463</f>
        <v>Van Marcke</v>
      </c>
      <c r="E462" s="311" t="str">
        <f>MASTERLIST!E463</f>
        <v>Men Grand Masters</v>
      </c>
      <c r="F462" s="361" t="str">
        <f>MASTERLIST!L463</f>
        <v>Belg</v>
      </c>
      <c r="G462" s="195"/>
      <c r="H462" s="200"/>
      <c r="I462" s="193"/>
      <c r="J462" s="202"/>
      <c r="K462" s="152">
        <f t="shared" si="81"/>
        <v>0</v>
      </c>
      <c r="L462" s="153">
        <f t="shared" si="82"/>
        <v>0</v>
      </c>
      <c r="M462" s="153">
        <f t="shared" si="83"/>
        <v>0</v>
      </c>
      <c r="N462" s="279">
        <f t="shared" si="84"/>
        <v>0</v>
      </c>
      <c r="O462" s="280">
        <f t="shared" si="85"/>
        <v>0</v>
      </c>
      <c r="P462" s="154" t="e">
        <f t="shared" si="86"/>
        <v>#DIV/0!</v>
      </c>
      <c r="Q462" s="153">
        <f t="shared" si="87"/>
        <v>0</v>
      </c>
      <c r="R462" s="281">
        <f t="shared" si="88"/>
        <v>0</v>
      </c>
      <c r="S462" s="282">
        <v>0</v>
      </c>
      <c r="T462" s="283">
        <v>0</v>
      </c>
      <c r="U462" s="156">
        <v>0</v>
      </c>
      <c r="V462" s="284">
        <v>0</v>
      </c>
      <c r="W462" s="285">
        <v>0</v>
      </c>
      <c r="X462" s="205">
        <v>0</v>
      </c>
      <c r="Y462" s="157">
        <v>0</v>
      </c>
      <c r="Z462" s="286">
        <v>0</v>
      </c>
      <c r="AA462" s="204">
        <v>0</v>
      </c>
      <c r="AB462" s="204">
        <v>0</v>
      </c>
      <c r="AC462" s="155">
        <v>0</v>
      </c>
      <c r="AD462" s="287">
        <v>0</v>
      </c>
      <c r="AE462" s="340">
        <f>_xlfn.XLOOKUP(A462,'2026-NAT-01'!B:B,'2026-NAT-01'!F:F,0,0)+_xlfn.XLOOKUP(A462,'2026-NAT-01'!B:B,'2026-NAT-01'!G:G,0,0)</f>
        <v>0</v>
      </c>
      <c r="AF462" s="341">
        <f>_xlfn.XLOOKUP(A462,'2026-NAT-01'!B:B,'2026-NAT-01'!H:H,0,0)</f>
        <v>0</v>
      </c>
      <c r="AG462" s="340">
        <f>_xlfn.XLOOKUP(A462,'2026-NAT-02'!B:B,'2026-NAT-02'!F:F,0,0)+_xlfn.XLOOKUP(A462,'2026-NAT-02'!B:B,'2026-NAT-02'!G:G,0,0)</f>
        <v>0</v>
      </c>
      <c r="AH462" s="341">
        <f>_xlfn.XLOOKUP(A462,'2026-NAT-02'!B:B,'2026-NAT-02'!H:H,0,0)</f>
        <v>0</v>
      </c>
      <c r="AI462" s="457">
        <f t="shared" si="79"/>
        <v>0</v>
      </c>
      <c r="AJ462" s="458">
        <f t="shared" si="80"/>
        <v>0</v>
      </c>
    </row>
    <row r="463" spans="1:36" ht="15.6" hidden="1" x14ac:dyDescent="0.25">
      <c r="A463" s="297" t="str">
        <f>MASTERLIST!A464</f>
        <v>N0460</v>
      </c>
      <c r="B463" s="310" t="str">
        <f>MASTERLIST!B464</f>
        <v>Atlantic Angling Club</v>
      </c>
      <c r="C463" s="310" t="str">
        <f>MASTERLIST!C464</f>
        <v>Jaco</v>
      </c>
      <c r="D463" s="310" t="str">
        <f>MASTERLIST!D464</f>
        <v>Venter</v>
      </c>
      <c r="E463" s="311" t="str">
        <f>MASTERLIST!E464</f>
        <v>Men Master</v>
      </c>
      <c r="F463" s="361" t="str">
        <f>MASTERLIST!L464</f>
        <v>Nam</v>
      </c>
      <c r="G463" s="195"/>
      <c r="H463" s="200"/>
      <c r="I463" s="193"/>
      <c r="J463" s="202"/>
      <c r="K463" s="152">
        <f t="shared" si="81"/>
        <v>1</v>
      </c>
      <c r="L463" s="153">
        <f t="shared" si="82"/>
        <v>7</v>
      </c>
      <c r="M463" s="153">
        <f t="shared" si="83"/>
        <v>8</v>
      </c>
      <c r="N463" s="279">
        <f t="shared" si="84"/>
        <v>64.3</v>
      </c>
      <c r="O463" s="280">
        <f t="shared" si="85"/>
        <v>19.48</v>
      </c>
      <c r="P463" s="154">
        <f t="shared" si="86"/>
        <v>8.0374999999999996</v>
      </c>
      <c r="Q463" s="153">
        <f t="shared" si="87"/>
        <v>1018</v>
      </c>
      <c r="R463" s="281">
        <f t="shared" si="88"/>
        <v>316.29999999999995</v>
      </c>
      <c r="S463" s="282">
        <v>0</v>
      </c>
      <c r="T463" s="283">
        <v>1</v>
      </c>
      <c r="U463" s="156">
        <v>2</v>
      </c>
      <c r="V463" s="284">
        <v>198</v>
      </c>
      <c r="W463" s="285">
        <v>0</v>
      </c>
      <c r="X463" s="205">
        <v>6</v>
      </c>
      <c r="Y463" s="157">
        <v>60.199999999999996</v>
      </c>
      <c r="Z463" s="286">
        <v>533</v>
      </c>
      <c r="AA463" s="204">
        <v>1</v>
      </c>
      <c r="AB463" s="204">
        <v>0</v>
      </c>
      <c r="AC463" s="155">
        <v>2.1</v>
      </c>
      <c r="AD463" s="287">
        <v>287</v>
      </c>
      <c r="AE463" s="340">
        <f>_xlfn.XLOOKUP(A463,'2026-NAT-01'!B:B,'2026-NAT-01'!F:F,0,0)+_xlfn.XLOOKUP(A463,'2026-NAT-01'!B:B,'2026-NAT-01'!G:G,0,0)</f>
        <v>0</v>
      </c>
      <c r="AF463" s="341">
        <f>_xlfn.XLOOKUP(A463,'2026-NAT-01'!B:B,'2026-NAT-01'!H:H,0,0)</f>
        <v>0</v>
      </c>
      <c r="AG463" s="340">
        <f>_xlfn.XLOOKUP(A463,'2026-NAT-02'!B:B,'2026-NAT-02'!F:F,0,0)+_xlfn.XLOOKUP(A463,'2026-NAT-02'!B:B,'2026-NAT-02'!G:G,0,0)</f>
        <v>0</v>
      </c>
      <c r="AH463" s="341">
        <f>_xlfn.XLOOKUP(A463,'2026-NAT-02'!B:B,'2026-NAT-02'!H:H,0,0)</f>
        <v>0</v>
      </c>
      <c r="AI463" s="457">
        <f t="shared" si="79"/>
        <v>8</v>
      </c>
      <c r="AJ463" s="458">
        <f t="shared" si="80"/>
        <v>19.48</v>
      </c>
    </row>
    <row r="464" spans="1:36" ht="15.6" hidden="1" x14ac:dyDescent="0.25">
      <c r="A464" s="297" t="str">
        <f>MASTERLIST!A465</f>
        <v>N0461</v>
      </c>
      <c r="B464" s="310" t="str">
        <f>MASTERLIST!B465</f>
        <v>Atlantic Angling Club</v>
      </c>
      <c r="C464" s="310" t="str">
        <f>MASTERLIST!C465</f>
        <v>Andries</v>
      </c>
      <c r="D464" s="310" t="str">
        <f>MASTERLIST!D465</f>
        <v>Burger</v>
      </c>
      <c r="E464" s="311" t="str">
        <f>MASTERLIST!E465</f>
        <v>Men Grand Masters</v>
      </c>
      <c r="F464" s="361" t="str">
        <f>MASTERLIST!L465</f>
        <v>Nam</v>
      </c>
      <c r="G464" s="195"/>
      <c r="H464" s="200"/>
      <c r="I464" s="193"/>
      <c r="J464" s="202"/>
      <c r="K464" s="152">
        <f t="shared" si="81"/>
        <v>0</v>
      </c>
      <c r="L464" s="153">
        <f t="shared" si="82"/>
        <v>3</v>
      </c>
      <c r="M464" s="153">
        <f t="shared" si="83"/>
        <v>3</v>
      </c>
      <c r="N464" s="279">
        <f t="shared" si="84"/>
        <v>10.299999999999999</v>
      </c>
      <c r="O464" s="280">
        <f t="shared" si="85"/>
        <v>2.75</v>
      </c>
      <c r="P464" s="154">
        <f t="shared" si="86"/>
        <v>3.4333333333333331</v>
      </c>
      <c r="Q464" s="153">
        <f t="shared" si="87"/>
        <v>636</v>
      </c>
      <c r="R464" s="281">
        <f t="shared" si="88"/>
        <v>165.2</v>
      </c>
      <c r="S464" s="282">
        <v>0</v>
      </c>
      <c r="T464" s="283">
        <v>0</v>
      </c>
      <c r="U464" s="156">
        <v>0</v>
      </c>
      <c r="V464" s="284">
        <v>0</v>
      </c>
      <c r="W464" s="285">
        <v>0</v>
      </c>
      <c r="X464" s="205">
        <v>2</v>
      </c>
      <c r="Y464" s="157">
        <v>6.8999999999999995</v>
      </c>
      <c r="Z464" s="286">
        <v>380</v>
      </c>
      <c r="AA464" s="204">
        <v>0</v>
      </c>
      <c r="AB464" s="204">
        <v>1</v>
      </c>
      <c r="AC464" s="155">
        <v>3.4</v>
      </c>
      <c r="AD464" s="287">
        <v>256</v>
      </c>
      <c r="AE464" s="340">
        <f>_xlfn.XLOOKUP(A464,'2026-NAT-01'!B:B,'2026-NAT-01'!F:F,0,0)+_xlfn.XLOOKUP(A464,'2026-NAT-01'!B:B,'2026-NAT-01'!G:G,0,0)</f>
        <v>0</v>
      </c>
      <c r="AF464" s="341">
        <f>_xlfn.XLOOKUP(A464,'2026-NAT-01'!B:B,'2026-NAT-01'!H:H,0,0)</f>
        <v>0</v>
      </c>
      <c r="AG464" s="340">
        <f>_xlfn.XLOOKUP(A464,'2026-NAT-02'!B:B,'2026-NAT-02'!F:F,0,0)+_xlfn.XLOOKUP(A464,'2026-NAT-02'!B:B,'2026-NAT-02'!G:G,0,0)</f>
        <v>0</v>
      </c>
      <c r="AH464" s="341">
        <f>_xlfn.XLOOKUP(A464,'2026-NAT-02'!B:B,'2026-NAT-02'!H:H,0,0)</f>
        <v>0</v>
      </c>
      <c r="AI464" s="457">
        <f t="shared" si="79"/>
        <v>3</v>
      </c>
      <c r="AJ464" s="458">
        <f t="shared" si="80"/>
        <v>2.75</v>
      </c>
    </row>
    <row r="465" spans="1:36" ht="15.6" hidden="1" x14ac:dyDescent="0.25">
      <c r="A465" s="344" t="str">
        <f>MASTERLIST!A466</f>
        <v>N0462</v>
      </c>
      <c r="B465" s="68" t="str">
        <f>MASTERLIST!B466</f>
        <v>Atlantic Angling Club</v>
      </c>
      <c r="C465" s="68" t="str">
        <f>MASTERLIST!C466</f>
        <v>Hannu</v>
      </c>
      <c r="D465" s="68" t="str">
        <f>MASTERLIST!D466</f>
        <v>Burger</v>
      </c>
      <c r="E465" s="345" t="str">
        <f>MASTERLIST!E466</f>
        <v>Men U/21</v>
      </c>
      <c r="F465" s="362" t="str">
        <f>MASTERLIST!L466</f>
        <v>Nam</v>
      </c>
      <c r="G465" s="195" t="s">
        <v>2176</v>
      </c>
      <c r="H465" s="200"/>
      <c r="I465" s="193"/>
      <c r="J465" s="202"/>
      <c r="K465" s="152">
        <f t="shared" si="81"/>
        <v>0</v>
      </c>
      <c r="L465" s="153">
        <f t="shared" si="82"/>
        <v>3</v>
      </c>
      <c r="M465" s="153">
        <f t="shared" si="83"/>
        <v>3</v>
      </c>
      <c r="N465" s="154">
        <f t="shared" si="84"/>
        <v>5.4</v>
      </c>
      <c r="O465" s="429">
        <f t="shared" si="85"/>
        <v>1.82</v>
      </c>
      <c r="P465" s="154">
        <f t="shared" si="86"/>
        <v>1.8</v>
      </c>
      <c r="Q465" s="153">
        <f t="shared" si="87"/>
        <v>487</v>
      </c>
      <c r="R465" s="281">
        <f t="shared" si="88"/>
        <v>186.3</v>
      </c>
      <c r="S465" s="282">
        <v>0</v>
      </c>
      <c r="T465" s="283">
        <v>1</v>
      </c>
      <c r="U465" s="156">
        <v>1</v>
      </c>
      <c r="V465" s="284">
        <v>221</v>
      </c>
      <c r="W465" s="285">
        <v>0</v>
      </c>
      <c r="X465" s="205">
        <v>2</v>
      </c>
      <c r="Y465" s="157">
        <v>4.4000000000000004</v>
      </c>
      <c r="Z465" s="286">
        <v>226</v>
      </c>
      <c r="AA465" s="204">
        <v>0</v>
      </c>
      <c r="AB465" s="204">
        <v>0</v>
      </c>
      <c r="AC465" s="155">
        <v>0</v>
      </c>
      <c r="AD465" s="287">
        <v>40</v>
      </c>
      <c r="AE465" s="340">
        <f>_xlfn.XLOOKUP(A465,'2026-NAT-01'!B:B,'2026-NAT-01'!F:F,0,0)+_xlfn.XLOOKUP(A465,'2026-NAT-01'!B:B,'2026-NAT-01'!G:G,0,0)</f>
        <v>1</v>
      </c>
      <c r="AF465" s="341">
        <f>_xlfn.XLOOKUP(A465,'2026-NAT-01'!B:B,'2026-NAT-01'!H:H,0,0)</f>
        <v>2.7</v>
      </c>
      <c r="AG465" s="340">
        <f>_xlfn.XLOOKUP(A465,'2026-NAT-02'!B:B,'2026-NAT-02'!F:F,0,0)+_xlfn.XLOOKUP(A465,'2026-NAT-02'!B:B,'2026-NAT-02'!G:G,0,0)</f>
        <v>0</v>
      </c>
      <c r="AH465" s="341">
        <f>_xlfn.XLOOKUP(A465,'2026-NAT-02'!B:B,'2026-NAT-02'!H:H,0,0)</f>
        <v>0</v>
      </c>
      <c r="AI465" s="340">
        <f t="shared" si="79"/>
        <v>4</v>
      </c>
      <c r="AJ465" s="341">
        <f t="shared" si="80"/>
        <v>4.5200000000000005</v>
      </c>
    </row>
    <row r="466" spans="1:36" ht="15.6" hidden="1" x14ac:dyDescent="0.25">
      <c r="A466" s="297" t="str">
        <f>MASTERLIST!A467</f>
        <v>N0463</v>
      </c>
      <c r="B466" s="310" t="str">
        <f>MASTERLIST!B467</f>
        <v>Welwitschia</v>
      </c>
      <c r="C466" s="310" t="str">
        <f>MASTERLIST!C467</f>
        <v>Wilfred</v>
      </c>
      <c r="D466" s="310" t="str">
        <f>MASTERLIST!D467</f>
        <v>Matthys</v>
      </c>
      <c r="E466" s="311" t="str">
        <f>MASTERLIST!E467</f>
        <v>Men Veteran</v>
      </c>
      <c r="F466" s="361" t="str">
        <f>MASTERLIST!L467</f>
        <v>Nam</v>
      </c>
      <c r="G466" s="195"/>
      <c r="H466" s="200"/>
      <c r="I466" s="193"/>
      <c r="J466" s="202"/>
      <c r="K466" s="152">
        <f t="shared" si="81"/>
        <v>4</v>
      </c>
      <c r="L466" s="153">
        <f t="shared" si="82"/>
        <v>0</v>
      </c>
      <c r="M466" s="153">
        <f t="shared" si="83"/>
        <v>4</v>
      </c>
      <c r="N466" s="279">
        <f t="shared" si="84"/>
        <v>5.2</v>
      </c>
      <c r="O466" s="280">
        <f t="shared" si="85"/>
        <v>1.04</v>
      </c>
      <c r="P466" s="154">
        <f t="shared" si="86"/>
        <v>1.3</v>
      </c>
      <c r="Q466" s="153">
        <f t="shared" si="87"/>
        <v>748</v>
      </c>
      <c r="R466" s="281">
        <f t="shared" si="88"/>
        <v>155.6</v>
      </c>
      <c r="S466" s="282">
        <v>0</v>
      </c>
      <c r="T466" s="283">
        <v>0</v>
      </c>
      <c r="U466" s="156">
        <v>0</v>
      </c>
      <c r="V466" s="284">
        <v>20</v>
      </c>
      <c r="W466" s="285">
        <v>0</v>
      </c>
      <c r="X466" s="205">
        <v>0</v>
      </c>
      <c r="Y466" s="157">
        <v>0</v>
      </c>
      <c r="Z466" s="286">
        <v>0</v>
      </c>
      <c r="AA466" s="204">
        <v>4</v>
      </c>
      <c r="AB466" s="204">
        <v>0</v>
      </c>
      <c r="AC466" s="155">
        <v>5.2</v>
      </c>
      <c r="AD466" s="287">
        <v>728</v>
      </c>
      <c r="AE466" s="340">
        <f>_xlfn.XLOOKUP(A466,'2026-NAT-01'!B:B,'2026-NAT-01'!F:F,0,0)+_xlfn.XLOOKUP(A466,'2026-NAT-01'!B:B,'2026-NAT-01'!G:G,0,0)</f>
        <v>0</v>
      </c>
      <c r="AF466" s="341">
        <f>_xlfn.XLOOKUP(A466,'2026-NAT-01'!B:B,'2026-NAT-01'!H:H,0,0)</f>
        <v>0</v>
      </c>
      <c r="AG466" s="340">
        <f>_xlfn.XLOOKUP(A466,'2026-NAT-02'!B:B,'2026-NAT-02'!F:F,0,0)+_xlfn.XLOOKUP(A466,'2026-NAT-02'!B:B,'2026-NAT-02'!G:G,0,0)</f>
        <v>0</v>
      </c>
      <c r="AH466" s="341">
        <f>_xlfn.XLOOKUP(A466,'2026-NAT-02'!B:B,'2026-NAT-02'!H:H,0,0)</f>
        <v>0</v>
      </c>
      <c r="AI466" s="457">
        <f t="shared" si="79"/>
        <v>4</v>
      </c>
      <c r="AJ466" s="458">
        <f t="shared" si="80"/>
        <v>1.04</v>
      </c>
    </row>
    <row r="467" spans="1:36" ht="15.6" hidden="1" x14ac:dyDescent="0.25">
      <c r="A467" s="297" t="str">
        <f>MASTERLIST!A468</f>
        <v>N0464</v>
      </c>
      <c r="B467" s="310" t="str">
        <f>MASTERLIST!B468</f>
        <v>Atlantic Angling Club</v>
      </c>
      <c r="C467" s="310" t="str">
        <f>MASTERLIST!C468</f>
        <v>Sarel</v>
      </c>
      <c r="D467" s="310" t="str">
        <f>MASTERLIST!D468</f>
        <v>Mynhardt</v>
      </c>
      <c r="E467" s="311" t="str">
        <f>MASTERLIST!E468</f>
        <v>Men Master</v>
      </c>
      <c r="F467" s="361" t="str">
        <f>MASTERLIST!L468</f>
        <v>Nam</v>
      </c>
      <c r="G467" s="195"/>
      <c r="H467" s="200"/>
      <c r="I467" s="193"/>
      <c r="J467" s="202"/>
      <c r="K467" s="152">
        <f t="shared" si="81"/>
        <v>10</v>
      </c>
      <c r="L467" s="153">
        <f t="shared" si="82"/>
        <v>5</v>
      </c>
      <c r="M467" s="153">
        <f t="shared" si="83"/>
        <v>15</v>
      </c>
      <c r="N467" s="279">
        <f t="shared" si="84"/>
        <v>76.199999999999989</v>
      </c>
      <c r="O467" s="280">
        <f t="shared" si="85"/>
        <v>24.4</v>
      </c>
      <c r="P467" s="154">
        <f t="shared" si="86"/>
        <v>5.0799999999999992</v>
      </c>
      <c r="Q467" s="153">
        <f t="shared" si="87"/>
        <v>1550</v>
      </c>
      <c r="R467" s="281">
        <f t="shared" si="88"/>
        <v>561.20000000000005</v>
      </c>
      <c r="S467" s="282">
        <v>9</v>
      </c>
      <c r="T467" s="283">
        <v>2</v>
      </c>
      <c r="U467" s="156">
        <v>16.399999999999999</v>
      </c>
      <c r="V467" s="284">
        <v>629</v>
      </c>
      <c r="W467" s="285">
        <v>0</v>
      </c>
      <c r="X467" s="205">
        <v>3</v>
      </c>
      <c r="Y467" s="157">
        <v>42.4</v>
      </c>
      <c r="Z467" s="286">
        <v>625</v>
      </c>
      <c r="AA467" s="204">
        <v>1</v>
      </c>
      <c r="AB467" s="204">
        <v>0</v>
      </c>
      <c r="AC467" s="155">
        <v>17.399999999999999</v>
      </c>
      <c r="AD467" s="287">
        <v>296</v>
      </c>
      <c r="AE467" s="340">
        <f>_xlfn.XLOOKUP(A467,'2026-NAT-01'!B:B,'2026-NAT-01'!F:F,0,0)+_xlfn.XLOOKUP(A467,'2026-NAT-01'!B:B,'2026-NAT-01'!G:G,0,0)</f>
        <v>0</v>
      </c>
      <c r="AF467" s="341">
        <f>_xlfn.XLOOKUP(A467,'2026-NAT-01'!B:B,'2026-NAT-01'!H:H,0,0)</f>
        <v>0</v>
      </c>
      <c r="AG467" s="340">
        <f>_xlfn.XLOOKUP(A467,'2026-NAT-02'!B:B,'2026-NAT-02'!F:F,0,0)+_xlfn.XLOOKUP(A467,'2026-NAT-02'!B:B,'2026-NAT-02'!G:G,0,0)</f>
        <v>0</v>
      </c>
      <c r="AH467" s="341">
        <f>_xlfn.XLOOKUP(A467,'2026-NAT-02'!B:B,'2026-NAT-02'!H:H,0,0)</f>
        <v>0</v>
      </c>
      <c r="AI467" s="457">
        <f t="shared" si="79"/>
        <v>15</v>
      </c>
      <c r="AJ467" s="458">
        <f t="shared" si="80"/>
        <v>24.4</v>
      </c>
    </row>
    <row r="468" spans="1:36" ht="15.6" hidden="1" x14ac:dyDescent="0.25">
      <c r="A468" s="297" t="str">
        <f>MASTERLIST!A469</f>
        <v>N0465</v>
      </c>
      <c r="B468" s="310" t="str">
        <f>MASTERLIST!B469</f>
        <v>xOrca Angling Club</v>
      </c>
      <c r="C468" s="310" t="str">
        <f>MASTERLIST!C469</f>
        <v>Jan-Hendrik</v>
      </c>
      <c r="D468" s="310" t="str">
        <f>MASTERLIST!D469</f>
        <v>Jacobs</v>
      </c>
      <c r="E468" s="311" t="str">
        <f>MASTERLIST!E469</f>
        <v>Men Senior</v>
      </c>
      <c r="F468" s="361" t="str">
        <f>MASTERLIST!L469</f>
        <v>Nam</v>
      </c>
      <c r="G468" s="195"/>
      <c r="H468" s="200"/>
      <c r="I468" s="193"/>
      <c r="J468" s="202"/>
      <c r="K468" s="152">
        <f t="shared" si="81"/>
        <v>1</v>
      </c>
      <c r="L468" s="153">
        <f t="shared" si="82"/>
        <v>0</v>
      </c>
      <c r="M468" s="153">
        <f t="shared" si="83"/>
        <v>1</v>
      </c>
      <c r="N468" s="279">
        <f t="shared" si="84"/>
        <v>0.7</v>
      </c>
      <c r="O468" s="280">
        <f t="shared" si="85"/>
        <v>0.13999999999999999</v>
      </c>
      <c r="P468" s="154">
        <f t="shared" si="86"/>
        <v>0.7</v>
      </c>
      <c r="Q468" s="153">
        <f t="shared" si="87"/>
        <v>203</v>
      </c>
      <c r="R468" s="281">
        <f t="shared" si="88"/>
        <v>40.6</v>
      </c>
      <c r="S468" s="282">
        <v>0</v>
      </c>
      <c r="T468" s="283">
        <v>0</v>
      </c>
      <c r="U468" s="156">
        <v>0</v>
      </c>
      <c r="V468" s="284">
        <v>0</v>
      </c>
      <c r="W468" s="285">
        <v>0</v>
      </c>
      <c r="X468" s="205">
        <v>0</v>
      </c>
      <c r="Y468" s="157">
        <v>0</v>
      </c>
      <c r="Z468" s="286">
        <v>0</v>
      </c>
      <c r="AA468" s="204">
        <v>1</v>
      </c>
      <c r="AB468" s="204">
        <v>0</v>
      </c>
      <c r="AC468" s="155">
        <v>0.7</v>
      </c>
      <c r="AD468" s="287">
        <v>203</v>
      </c>
      <c r="AE468" s="340">
        <f>_xlfn.XLOOKUP(A468,'2026-NAT-01'!B:B,'2026-NAT-01'!F:F,0,0)+_xlfn.XLOOKUP(A468,'2026-NAT-01'!B:B,'2026-NAT-01'!G:G,0,0)</f>
        <v>0</v>
      </c>
      <c r="AF468" s="341">
        <f>_xlfn.XLOOKUP(A468,'2026-NAT-01'!B:B,'2026-NAT-01'!H:H,0,0)</f>
        <v>0</v>
      </c>
      <c r="AG468" s="340">
        <f>_xlfn.XLOOKUP(A468,'2026-NAT-02'!B:B,'2026-NAT-02'!F:F,0,0)+_xlfn.XLOOKUP(A468,'2026-NAT-02'!B:B,'2026-NAT-02'!G:G,0,0)</f>
        <v>0</v>
      </c>
      <c r="AH468" s="341">
        <f>_xlfn.XLOOKUP(A468,'2026-NAT-02'!B:B,'2026-NAT-02'!H:H,0,0)</f>
        <v>0</v>
      </c>
      <c r="AI468" s="457">
        <f t="shared" si="79"/>
        <v>1</v>
      </c>
      <c r="AJ468" s="458">
        <f t="shared" si="80"/>
        <v>0.13999999999999999</v>
      </c>
    </row>
    <row r="469" spans="1:36" ht="15.6" hidden="1" x14ac:dyDescent="0.25">
      <c r="A469" s="297" t="str">
        <f>MASTERLIST!A470</f>
        <v>N0466</v>
      </c>
      <c r="B469" s="310" t="str">
        <f>MASTERLIST!B470</f>
        <v>xMako</v>
      </c>
      <c r="C469" s="310" t="str">
        <f>MASTERLIST!C470</f>
        <v>Schalk</v>
      </c>
      <c r="D469" s="310" t="str">
        <f>MASTERLIST!D470</f>
        <v>Human</v>
      </c>
      <c r="E469" s="311" t="str">
        <f>MASTERLIST!E470</f>
        <v>Men Senior</v>
      </c>
      <c r="F469" s="361" t="str">
        <f>MASTERLIST!L470</f>
        <v>Nam</v>
      </c>
      <c r="G469" s="195"/>
      <c r="H469" s="200"/>
      <c r="I469" s="193"/>
      <c r="J469" s="202"/>
      <c r="K469" s="152">
        <f t="shared" si="81"/>
        <v>0</v>
      </c>
      <c r="L469" s="153">
        <f t="shared" si="82"/>
        <v>0</v>
      </c>
      <c r="M469" s="153">
        <f t="shared" si="83"/>
        <v>0</v>
      </c>
      <c r="N469" s="279">
        <f t="shared" si="84"/>
        <v>0</v>
      </c>
      <c r="O469" s="280">
        <f t="shared" si="85"/>
        <v>0</v>
      </c>
      <c r="P469" s="154" t="e">
        <f t="shared" si="86"/>
        <v>#DIV/0!</v>
      </c>
      <c r="Q469" s="153">
        <f t="shared" si="87"/>
        <v>0</v>
      </c>
      <c r="R469" s="281">
        <f t="shared" si="88"/>
        <v>0</v>
      </c>
      <c r="S469" s="282">
        <v>0</v>
      </c>
      <c r="T469" s="283">
        <v>0</v>
      </c>
      <c r="U469" s="156">
        <v>0</v>
      </c>
      <c r="V469" s="284">
        <v>0</v>
      </c>
      <c r="W469" s="285">
        <v>0</v>
      </c>
      <c r="X469" s="205">
        <v>0</v>
      </c>
      <c r="Y469" s="157">
        <v>0</v>
      </c>
      <c r="Z469" s="286">
        <v>0</v>
      </c>
      <c r="AA469" s="204">
        <v>0</v>
      </c>
      <c r="AB469" s="204">
        <v>0</v>
      </c>
      <c r="AC469" s="155">
        <v>0</v>
      </c>
      <c r="AD469" s="287">
        <v>0</v>
      </c>
      <c r="AE469" s="340">
        <f>_xlfn.XLOOKUP(A469,'2026-NAT-01'!B:B,'2026-NAT-01'!F:F,0,0)+_xlfn.XLOOKUP(A469,'2026-NAT-01'!B:B,'2026-NAT-01'!G:G,0,0)</f>
        <v>0</v>
      </c>
      <c r="AF469" s="341">
        <f>_xlfn.XLOOKUP(A469,'2026-NAT-01'!B:B,'2026-NAT-01'!H:H,0,0)</f>
        <v>0</v>
      </c>
      <c r="AG469" s="340">
        <f>_xlfn.XLOOKUP(A469,'2026-NAT-02'!B:B,'2026-NAT-02'!F:F,0,0)+_xlfn.XLOOKUP(A469,'2026-NAT-02'!B:B,'2026-NAT-02'!G:G,0,0)</f>
        <v>0</v>
      </c>
      <c r="AH469" s="341">
        <f>_xlfn.XLOOKUP(A469,'2026-NAT-02'!B:B,'2026-NAT-02'!H:H,0,0)</f>
        <v>0</v>
      </c>
      <c r="AI469" s="457">
        <f t="shared" si="79"/>
        <v>0</v>
      </c>
      <c r="AJ469" s="458">
        <f t="shared" si="80"/>
        <v>0</v>
      </c>
    </row>
    <row r="470" spans="1:36" ht="15.6" hidden="1" x14ac:dyDescent="0.25">
      <c r="A470" s="297" t="str">
        <f>MASTERLIST!A471</f>
        <v>N0467</v>
      </c>
      <c r="B470" s="310" t="str">
        <f>MASTERLIST!B471</f>
        <v>Steenbras</v>
      </c>
      <c r="C470" s="310" t="str">
        <f>MASTERLIST!C471</f>
        <v>David</v>
      </c>
      <c r="D470" s="310" t="str">
        <f>MASTERLIST!D471</f>
        <v>Villinger</v>
      </c>
      <c r="E470" s="311" t="str">
        <f>MASTERLIST!E471</f>
        <v>Men U/16</v>
      </c>
      <c r="F470" s="361" t="str">
        <f>MASTERLIST!L471</f>
        <v>Nam</v>
      </c>
      <c r="G470" s="195"/>
      <c r="H470" s="200"/>
      <c r="I470" s="193"/>
      <c r="J470" s="202"/>
      <c r="K470" s="152">
        <f t="shared" si="81"/>
        <v>0</v>
      </c>
      <c r="L470" s="153">
        <f t="shared" si="82"/>
        <v>0</v>
      </c>
      <c r="M470" s="153">
        <f t="shared" si="83"/>
        <v>0</v>
      </c>
      <c r="N470" s="279">
        <f t="shared" si="84"/>
        <v>0</v>
      </c>
      <c r="O470" s="280">
        <f t="shared" si="85"/>
        <v>0</v>
      </c>
      <c r="P470" s="154" t="e">
        <f t="shared" si="86"/>
        <v>#DIV/0!</v>
      </c>
      <c r="Q470" s="153">
        <f t="shared" si="87"/>
        <v>20</v>
      </c>
      <c r="R470" s="281">
        <f t="shared" si="88"/>
        <v>4</v>
      </c>
      <c r="S470" s="282">
        <v>0</v>
      </c>
      <c r="T470" s="283">
        <v>0</v>
      </c>
      <c r="U470" s="156">
        <v>0</v>
      </c>
      <c r="V470" s="284">
        <v>0</v>
      </c>
      <c r="W470" s="285">
        <v>0</v>
      </c>
      <c r="X470" s="205">
        <v>0</v>
      </c>
      <c r="Y470" s="157">
        <v>0</v>
      </c>
      <c r="Z470" s="286">
        <v>0</v>
      </c>
      <c r="AA470" s="204">
        <v>0</v>
      </c>
      <c r="AB470" s="204">
        <v>0</v>
      </c>
      <c r="AC470" s="155">
        <v>0</v>
      </c>
      <c r="AD470" s="287">
        <v>20</v>
      </c>
      <c r="AE470" s="340">
        <f>_xlfn.XLOOKUP(A470,'2026-NAT-01'!B:B,'2026-NAT-01'!F:F,0,0)+_xlfn.XLOOKUP(A470,'2026-NAT-01'!B:B,'2026-NAT-01'!G:G,0,0)</f>
        <v>0</v>
      </c>
      <c r="AF470" s="341">
        <f>_xlfn.XLOOKUP(A470,'2026-NAT-01'!B:B,'2026-NAT-01'!H:H,0,0)</f>
        <v>0</v>
      </c>
      <c r="AG470" s="340">
        <f>_xlfn.XLOOKUP(A470,'2026-NAT-02'!B:B,'2026-NAT-02'!F:F,0,0)+_xlfn.XLOOKUP(A470,'2026-NAT-02'!B:B,'2026-NAT-02'!G:G,0,0)</f>
        <v>0</v>
      </c>
      <c r="AH470" s="341">
        <f>_xlfn.XLOOKUP(A470,'2026-NAT-02'!B:B,'2026-NAT-02'!H:H,0,0)</f>
        <v>0</v>
      </c>
      <c r="AI470" s="457">
        <f t="shared" si="79"/>
        <v>0</v>
      </c>
      <c r="AJ470" s="458">
        <f t="shared" si="80"/>
        <v>0</v>
      </c>
    </row>
    <row r="471" spans="1:36" ht="15.6" hidden="1" x14ac:dyDescent="0.25">
      <c r="A471" s="297" t="str">
        <f>MASTERLIST!A472</f>
        <v>N0468</v>
      </c>
      <c r="B471" s="310" t="str">
        <f>MASTERLIST!B472</f>
        <v>Steenbras</v>
      </c>
      <c r="C471" s="310" t="str">
        <f>MASTERLIST!C472</f>
        <v>Jayden</v>
      </c>
      <c r="D471" s="310" t="str">
        <f>MASTERLIST!D472</f>
        <v>Villinger</v>
      </c>
      <c r="E471" s="311" t="str">
        <f>MASTERLIST!E472</f>
        <v>Men U/16</v>
      </c>
      <c r="F471" s="361" t="str">
        <f>MASTERLIST!L472</f>
        <v>Nam</v>
      </c>
      <c r="G471" s="195"/>
      <c r="H471" s="200"/>
      <c r="I471" s="193"/>
      <c r="J471" s="202"/>
      <c r="K471" s="152">
        <f t="shared" si="81"/>
        <v>0</v>
      </c>
      <c r="L471" s="153">
        <f t="shared" si="82"/>
        <v>0</v>
      </c>
      <c r="M471" s="153">
        <f t="shared" si="83"/>
        <v>0</v>
      </c>
      <c r="N471" s="279">
        <f t="shared" si="84"/>
        <v>0</v>
      </c>
      <c r="O471" s="280">
        <f t="shared" si="85"/>
        <v>0</v>
      </c>
      <c r="P471" s="154" t="e">
        <f t="shared" si="86"/>
        <v>#DIV/0!</v>
      </c>
      <c r="Q471" s="153">
        <f t="shared" si="87"/>
        <v>0</v>
      </c>
      <c r="R471" s="281">
        <f t="shared" si="88"/>
        <v>0</v>
      </c>
      <c r="S471" s="282">
        <v>0</v>
      </c>
      <c r="T471" s="283">
        <v>0</v>
      </c>
      <c r="U471" s="156">
        <v>0</v>
      </c>
      <c r="V471" s="284">
        <v>0</v>
      </c>
      <c r="W471" s="285">
        <v>0</v>
      </c>
      <c r="X471" s="205">
        <v>0</v>
      </c>
      <c r="Y471" s="157">
        <v>0</v>
      </c>
      <c r="Z471" s="286">
        <v>0</v>
      </c>
      <c r="AA471" s="204">
        <v>0</v>
      </c>
      <c r="AB471" s="204">
        <v>0</v>
      </c>
      <c r="AC471" s="155">
        <v>0</v>
      </c>
      <c r="AD471" s="287">
        <v>0</v>
      </c>
      <c r="AE471" s="340">
        <f>_xlfn.XLOOKUP(A471,'2026-NAT-01'!B:B,'2026-NAT-01'!F:F,0,0)+_xlfn.XLOOKUP(A471,'2026-NAT-01'!B:B,'2026-NAT-01'!G:G,0,0)</f>
        <v>0</v>
      </c>
      <c r="AF471" s="341">
        <f>_xlfn.XLOOKUP(A471,'2026-NAT-01'!B:B,'2026-NAT-01'!H:H,0,0)</f>
        <v>0</v>
      </c>
      <c r="AG471" s="340">
        <f>_xlfn.XLOOKUP(A471,'2026-NAT-02'!B:B,'2026-NAT-02'!F:F,0,0)+_xlfn.XLOOKUP(A471,'2026-NAT-02'!B:B,'2026-NAT-02'!G:G,0,0)</f>
        <v>0</v>
      </c>
      <c r="AH471" s="341">
        <f>_xlfn.XLOOKUP(A471,'2026-NAT-02'!B:B,'2026-NAT-02'!H:H,0,0)</f>
        <v>0</v>
      </c>
      <c r="AI471" s="457">
        <f t="shared" si="79"/>
        <v>0</v>
      </c>
      <c r="AJ471" s="458">
        <f t="shared" si="80"/>
        <v>0</v>
      </c>
    </row>
    <row r="472" spans="1:36" ht="15.6" hidden="1" x14ac:dyDescent="0.25">
      <c r="A472" s="297" t="str">
        <f>MASTERLIST!A473</f>
        <v>N0469</v>
      </c>
      <c r="B472" s="310" t="str">
        <f>MASTERLIST!B473</f>
        <v>xOtjiwarongo</v>
      </c>
      <c r="C472" s="310" t="str">
        <f>MASTERLIST!C473</f>
        <v>Ben Jnr</v>
      </c>
      <c r="D472" s="310" t="str">
        <f>MASTERLIST!D473</f>
        <v>Horn</v>
      </c>
      <c r="E472" s="311" t="str">
        <f>MASTERLIST!E473</f>
        <v>Men Senior</v>
      </c>
      <c r="F472" s="361" t="str">
        <f>MASTERLIST!L473</f>
        <v>Nam</v>
      </c>
      <c r="G472" s="195"/>
      <c r="H472" s="200"/>
      <c r="I472" s="193"/>
      <c r="J472" s="202"/>
      <c r="K472" s="152">
        <f t="shared" si="81"/>
        <v>0</v>
      </c>
      <c r="L472" s="153">
        <f t="shared" si="82"/>
        <v>0</v>
      </c>
      <c r="M472" s="153">
        <f t="shared" si="83"/>
        <v>0</v>
      </c>
      <c r="N472" s="279">
        <f t="shared" si="84"/>
        <v>0</v>
      </c>
      <c r="O472" s="280">
        <f t="shared" si="85"/>
        <v>0</v>
      </c>
      <c r="P472" s="154" t="e">
        <f t="shared" si="86"/>
        <v>#DIV/0!</v>
      </c>
      <c r="Q472" s="153">
        <f t="shared" si="87"/>
        <v>0</v>
      </c>
      <c r="R472" s="281">
        <f t="shared" si="88"/>
        <v>0</v>
      </c>
      <c r="S472" s="282">
        <v>0</v>
      </c>
      <c r="T472" s="283">
        <v>0</v>
      </c>
      <c r="U472" s="156">
        <v>0</v>
      </c>
      <c r="V472" s="284">
        <v>0</v>
      </c>
      <c r="W472" s="285">
        <v>0</v>
      </c>
      <c r="X472" s="205">
        <v>0</v>
      </c>
      <c r="Y472" s="157">
        <v>0</v>
      </c>
      <c r="Z472" s="286">
        <v>0</v>
      </c>
      <c r="AA472" s="204">
        <v>0</v>
      </c>
      <c r="AB472" s="204">
        <v>0</v>
      </c>
      <c r="AC472" s="155">
        <v>0</v>
      </c>
      <c r="AD472" s="287">
        <v>0</v>
      </c>
      <c r="AE472" s="340">
        <f>_xlfn.XLOOKUP(A472,'2026-NAT-01'!B:B,'2026-NAT-01'!F:F,0,0)+_xlfn.XLOOKUP(A472,'2026-NAT-01'!B:B,'2026-NAT-01'!G:G,0,0)</f>
        <v>0</v>
      </c>
      <c r="AF472" s="341">
        <f>_xlfn.XLOOKUP(A472,'2026-NAT-01'!B:B,'2026-NAT-01'!H:H,0,0)</f>
        <v>0</v>
      </c>
      <c r="AG472" s="340">
        <f>_xlfn.XLOOKUP(A472,'2026-NAT-02'!B:B,'2026-NAT-02'!F:F,0,0)+_xlfn.XLOOKUP(A472,'2026-NAT-02'!B:B,'2026-NAT-02'!G:G,0,0)</f>
        <v>0</v>
      </c>
      <c r="AH472" s="341">
        <f>_xlfn.XLOOKUP(A472,'2026-NAT-02'!B:B,'2026-NAT-02'!H:H,0,0)</f>
        <v>0</v>
      </c>
      <c r="AI472" s="457">
        <f t="shared" si="79"/>
        <v>0</v>
      </c>
      <c r="AJ472" s="458">
        <f t="shared" si="80"/>
        <v>0</v>
      </c>
    </row>
    <row r="473" spans="1:36" ht="15.6" hidden="1" x14ac:dyDescent="0.25">
      <c r="A473" s="297" t="str">
        <f>MASTERLIST!A474</f>
        <v>N0470</v>
      </c>
      <c r="B473" s="310" t="str">
        <f>MASTERLIST!B474</f>
        <v>xOtjiwarongo</v>
      </c>
      <c r="C473" s="310" t="str">
        <f>MASTERLIST!C474</f>
        <v>Ben Snr</v>
      </c>
      <c r="D473" s="310" t="str">
        <f>MASTERLIST!D474</f>
        <v>Horn</v>
      </c>
      <c r="E473" s="311" t="str">
        <f>MASTERLIST!E474</f>
        <v>Men Master</v>
      </c>
      <c r="F473" s="361" t="str">
        <f>MASTERLIST!L474</f>
        <v>Nam</v>
      </c>
      <c r="G473" s="195"/>
      <c r="H473" s="200"/>
      <c r="I473" s="193"/>
      <c r="J473" s="202"/>
      <c r="K473" s="152">
        <f t="shared" si="81"/>
        <v>0</v>
      </c>
      <c r="L473" s="153">
        <f t="shared" si="82"/>
        <v>0</v>
      </c>
      <c r="M473" s="153">
        <f t="shared" si="83"/>
        <v>0</v>
      </c>
      <c r="N473" s="279">
        <f t="shared" si="84"/>
        <v>0</v>
      </c>
      <c r="O473" s="280">
        <f t="shared" si="85"/>
        <v>0</v>
      </c>
      <c r="P473" s="154" t="e">
        <f t="shared" si="86"/>
        <v>#DIV/0!</v>
      </c>
      <c r="Q473" s="153">
        <f t="shared" si="87"/>
        <v>0</v>
      </c>
      <c r="R473" s="281">
        <f t="shared" si="88"/>
        <v>0</v>
      </c>
      <c r="S473" s="282">
        <v>0</v>
      </c>
      <c r="T473" s="283">
        <v>0</v>
      </c>
      <c r="U473" s="156">
        <v>0</v>
      </c>
      <c r="V473" s="284">
        <v>0</v>
      </c>
      <c r="W473" s="285">
        <v>0</v>
      </c>
      <c r="X473" s="205">
        <v>0</v>
      </c>
      <c r="Y473" s="157">
        <v>0</v>
      </c>
      <c r="Z473" s="286">
        <v>0</v>
      </c>
      <c r="AA473" s="204">
        <v>0</v>
      </c>
      <c r="AB473" s="204">
        <v>0</v>
      </c>
      <c r="AC473" s="155">
        <v>0</v>
      </c>
      <c r="AD473" s="287">
        <v>0</v>
      </c>
      <c r="AE473" s="340">
        <f>_xlfn.XLOOKUP(A473,'2026-NAT-01'!B:B,'2026-NAT-01'!F:F,0,0)+_xlfn.XLOOKUP(A473,'2026-NAT-01'!B:B,'2026-NAT-01'!G:G,0,0)</f>
        <v>0</v>
      </c>
      <c r="AF473" s="341">
        <f>_xlfn.XLOOKUP(A473,'2026-NAT-01'!B:B,'2026-NAT-01'!H:H,0,0)</f>
        <v>0</v>
      </c>
      <c r="AG473" s="340">
        <f>_xlfn.XLOOKUP(A473,'2026-NAT-02'!B:B,'2026-NAT-02'!F:F,0,0)+_xlfn.XLOOKUP(A473,'2026-NAT-02'!B:B,'2026-NAT-02'!G:G,0,0)</f>
        <v>0</v>
      </c>
      <c r="AH473" s="341">
        <f>_xlfn.XLOOKUP(A473,'2026-NAT-02'!B:B,'2026-NAT-02'!H:H,0,0)</f>
        <v>0</v>
      </c>
      <c r="AI473" s="457">
        <f t="shared" si="79"/>
        <v>0</v>
      </c>
      <c r="AJ473" s="458">
        <f t="shared" si="80"/>
        <v>0</v>
      </c>
    </row>
    <row r="474" spans="1:36" ht="15.6" hidden="1" x14ac:dyDescent="0.25">
      <c r="A474" s="297" t="str">
        <f>MASTERLIST!A475</f>
        <v>N0471</v>
      </c>
      <c r="B474" s="310" t="str">
        <f>MASTERLIST!B475</f>
        <v>xSeagull Angling Club</v>
      </c>
      <c r="C474" s="310" t="str">
        <f>MASTERLIST!C475</f>
        <v>Martin</v>
      </c>
      <c r="D474" s="310" t="str">
        <f>MASTERLIST!D475</f>
        <v>Botes</v>
      </c>
      <c r="E474" s="311" t="str">
        <f>MASTERLIST!E475</f>
        <v>Men Senior</v>
      </c>
      <c r="F474" s="361" t="str">
        <f>MASTERLIST!L475</f>
        <v>Nam</v>
      </c>
      <c r="G474" s="195"/>
      <c r="H474" s="200"/>
      <c r="I474" s="193"/>
      <c r="J474" s="202"/>
      <c r="K474" s="152">
        <f t="shared" si="81"/>
        <v>0</v>
      </c>
      <c r="L474" s="153">
        <f t="shared" si="82"/>
        <v>2</v>
      </c>
      <c r="M474" s="153">
        <f t="shared" si="83"/>
        <v>2</v>
      </c>
      <c r="N474" s="279">
        <f t="shared" si="84"/>
        <v>2.9</v>
      </c>
      <c r="O474" s="280">
        <f t="shared" si="85"/>
        <v>1.1099999999999999</v>
      </c>
      <c r="P474" s="154">
        <f t="shared" si="86"/>
        <v>1.45</v>
      </c>
      <c r="Q474" s="153">
        <f t="shared" si="87"/>
        <v>444</v>
      </c>
      <c r="R474" s="281">
        <f t="shared" si="88"/>
        <v>185.2</v>
      </c>
      <c r="S474" s="282">
        <v>0</v>
      </c>
      <c r="T474" s="283">
        <v>1</v>
      </c>
      <c r="U474" s="156">
        <v>1.2</v>
      </c>
      <c r="V474" s="284">
        <v>260</v>
      </c>
      <c r="W474" s="285">
        <v>0</v>
      </c>
      <c r="X474" s="205">
        <v>1</v>
      </c>
      <c r="Y474" s="157">
        <v>1.7</v>
      </c>
      <c r="Z474" s="286">
        <v>184</v>
      </c>
      <c r="AA474" s="204">
        <v>0</v>
      </c>
      <c r="AB474" s="204">
        <v>0</v>
      </c>
      <c r="AC474" s="155">
        <v>0</v>
      </c>
      <c r="AD474" s="287">
        <v>0</v>
      </c>
      <c r="AE474" s="340">
        <f>_xlfn.XLOOKUP(A474,'2026-NAT-01'!B:B,'2026-NAT-01'!F:F,0,0)+_xlfn.XLOOKUP(A474,'2026-NAT-01'!B:B,'2026-NAT-01'!G:G,0,0)</f>
        <v>0</v>
      </c>
      <c r="AF474" s="341">
        <f>_xlfn.XLOOKUP(A474,'2026-NAT-01'!B:B,'2026-NAT-01'!H:H,0,0)</f>
        <v>0</v>
      </c>
      <c r="AG474" s="340">
        <f>_xlfn.XLOOKUP(A474,'2026-NAT-02'!B:B,'2026-NAT-02'!F:F,0,0)+_xlfn.XLOOKUP(A474,'2026-NAT-02'!B:B,'2026-NAT-02'!G:G,0,0)</f>
        <v>0</v>
      </c>
      <c r="AH474" s="341">
        <f>_xlfn.XLOOKUP(A474,'2026-NAT-02'!B:B,'2026-NAT-02'!H:H,0,0)</f>
        <v>0</v>
      </c>
      <c r="AI474" s="457">
        <f t="shared" si="79"/>
        <v>2</v>
      </c>
      <c r="AJ474" s="458">
        <f t="shared" si="80"/>
        <v>1.1099999999999999</v>
      </c>
    </row>
    <row r="475" spans="1:36" ht="15.6" hidden="1" x14ac:dyDescent="0.25">
      <c r="A475" s="297" t="str">
        <f>MASTERLIST!A476</f>
        <v>N0472</v>
      </c>
      <c r="B475" s="310" t="str">
        <f>MASTERLIST!B476</f>
        <v>Seagull Angling Club</v>
      </c>
      <c r="C475" s="310" t="str">
        <f>MASTERLIST!C476</f>
        <v>Divan</v>
      </c>
      <c r="D475" s="310" t="str">
        <f>MASTERLIST!D476</f>
        <v>Vorster</v>
      </c>
      <c r="E475" s="311" t="str">
        <f>MASTERLIST!E476</f>
        <v>Men U/16</v>
      </c>
      <c r="F475" s="361" t="str">
        <f>MASTERLIST!L476</f>
        <v>Nam</v>
      </c>
      <c r="G475" s="195"/>
      <c r="H475" s="200"/>
      <c r="I475" s="193"/>
      <c r="J475" s="202"/>
      <c r="K475" s="152">
        <f t="shared" si="81"/>
        <v>0</v>
      </c>
      <c r="L475" s="153">
        <f t="shared" si="82"/>
        <v>0</v>
      </c>
      <c r="M475" s="153">
        <f t="shared" si="83"/>
        <v>0</v>
      </c>
      <c r="N475" s="279">
        <f t="shared" si="84"/>
        <v>0</v>
      </c>
      <c r="O475" s="280">
        <f t="shared" si="85"/>
        <v>0</v>
      </c>
      <c r="P475" s="154" t="e">
        <f t="shared" si="86"/>
        <v>#DIV/0!</v>
      </c>
      <c r="Q475" s="153">
        <f t="shared" si="87"/>
        <v>0</v>
      </c>
      <c r="R475" s="281">
        <f t="shared" si="88"/>
        <v>0</v>
      </c>
      <c r="S475" s="282">
        <v>0</v>
      </c>
      <c r="T475" s="283">
        <v>0</v>
      </c>
      <c r="U475" s="156">
        <v>0</v>
      </c>
      <c r="V475" s="284">
        <v>0</v>
      </c>
      <c r="W475" s="285">
        <v>0</v>
      </c>
      <c r="X475" s="205">
        <v>0</v>
      </c>
      <c r="Y475" s="157">
        <v>0</v>
      </c>
      <c r="Z475" s="286">
        <v>0</v>
      </c>
      <c r="AA475" s="204">
        <v>0</v>
      </c>
      <c r="AB475" s="204">
        <v>0</v>
      </c>
      <c r="AC475" s="155">
        <v>0</v>
      </c>
      <c r="AD475" s="287">
        <v>0</v>
      </c>
      <c r="AE475" s="340">
        <f>_xlfn.XLOOKUP(A475,'2026-NAT-01'!B:B,'2026-NAT-01'!F:F,0,0)+_xlfn.XLOOKUP(A475,'2026-NAT-01'!B:B,'2026-NAT-01'!G:G,0,0)</f>
        <v>0</v>
      </c>
      <c r="AF475" s="341">
        <f>_xlfn.XLOOKUP(A475,'2026-NAT-01'!B:B,'2026-NAT-01'!H:H,0,0)</f>
        <v>0</v>
      </c>
      <c r="AG475" s="340">
        <f>_xlfn.XLOOKUP(A475,'2026-NAT-02'!B:B,'2026-NAT-02'!F:F,0,0)+_xlfn.XLOOKUP(A475,'2026-NAT-02'!B:B,'2026-NAT-02'!G:G,0,0)</f>
        <v>0</v>
      </c>
      <c r="AH475" s="341">
        <f>_xlfn.XLOOKUP(A475,'2026-NAT-02'!B:B,'2026-NAT-02'!H:H,0,0)</f>
        <v>0</v>
      </c>
      <c r="AI475" s="457">
        <f t="shared" si="79"/>
        <v>0</v>
      </c>
      <c r="AJ475" s="458">
        <f t="shared" si="80"/>
        <v>0</v>
      </c>
    </row>
    <row r="476" spans="1:36" ht="15.6" hidden="1" x14ac:dyDescent="0.25">
      <c r="A476" s="297" t="str">
        <f>MASTERLIST!A477</f>
        <v>N0473</v>
      </c>
      <c r="B476" s="310" t="str">
        <f>MASTERLIST!B477</f>
        <v>xSeagull Angling Club</v>
      </c>
      <c r="C476" s="310" t="str">
        <f>MASTERLIST!C477</f>
        <v>Lloyd</v>
      </c>
      <c r="D476" s="310" t="str">
        <f>MASTERLIST!D477</f>
        <v>Mills</v>
      </c>
      <c r="E476" s="311" t="str">
        <f>MASTERLIST!E477</f>
        <v>Men Senior</v>
      </c>
      <c r="F476" s="361" t="str">
        <f>MASTERLIST!L477</f>
        <v>Nam</v>
      </c>
      <c r="G476" s="195"/>
      <c r="H476" s="200"/>
      <c r="I476" s="193"/>
      <c r="J476" s="202"/>
      <c r="K476" s="152">
        <f t="shared" si="81"/>
        <v>0</v>
      </c>
      <c r="L476" s="153">
        <f t="shared" si="82"/>
        <v>0</v>
      </c>
      <c r="M476" s="153">
        <f t="shared" si="83"/>
        <v>0</v>
      </c>
      <c r="N476" s="279">
        <f t="shared" si="84"/>
        <v>0</v>
      </c>
      <c r="O476" s="280">
        <f t="shared" si="85"/>
        <v>0</v>
      </c>
      <c r="P476" s="154" t="e">
        <f t="shared" si="86"/>
        <v>#DIV/0!</v>
      </c>
      <c r="Q476" s="153">
        <f t="shared" si="87"/>
        <v>0</v>
      </c>
      <c r="R476" s="281">
        <f t="shared" si="88"/>
        <v>0</v>
      </c>
      <c r="S476" s="282">
        <v>0</v>
      </c>
      <c r="T476" s="283">
        <v>0</v>
      </c>
      <c r="U476" s="156">
        <v>0</v>
      </c>
      <c r="V476" s="284">
        <v>0</v>
      </c>
      <c r="W476" s="285">
        <v>0</v>
      </c>
      <c r="X476" s="205">
        <v>0</v>
      </c>
      <c r="Y476" s="157">
        <v>0</v>
      </c>
      <c r="Z476" s="286">
        <v>0</v>
      </c>
      <c r="AA476" s="204">
        <v>0</v>
      </c>
      <c r="AB476" s="204">
        <v>0</v>
      </c>
      <c r="AC476" s="155">
        <v>0</v>
      </c>
      <c r="AD476" s="287">
        <v>0</v>
      </c>
      <c r="AE476" s="340">
        <f>_xlfn.XLOOKUP(A476,'2026-NAT-01'!B:B,'2026-NAT-01'!F:F,0,0)+_xlfn.XLOOKUP(A476,'2026-NAT-01'!B:B,'2026-NAT-01'!G:G,0,0)</f>
        <v>0</v>
      </c>
      <c r="AF476" s="341">
        <f>_xlfn.XLOOKUP(A476,'2026-NAT-01'!B:B,'2026-NAT-01'!H:H,0,0)</f>
        <v>0</v>
      </c>
      <c r="AG476" s="340">
        <f>_xlfn.XLOOKUP(A476,'2026-NAT-02'!B:B,'2026-NAT-02'!F:F,0,0)+_xlfn.XLOOKUP(A476,'2026-NAT-02'!B:B,'2026-NAT-02'!G:G,0,0)</f>
        <v>0</v>
      </c>
      <c r="AH476" s="341">
        <f>_xlfn.XLOOKUP(A476,'2026-NAT-02'!B:B,'2026-NAT-02'!H:H,0,0)</f>
        <v>0</v>
      </c>
      <c r="AI476" s="457">
        <f t="shared" si="79"/>
        <v>0</v>
      </c>
      <c r="AJ476" s="458">
        <f t="shared" si="80"/>
        <v>0</v>
      </c>
    </row>
    <row r="477" spans="1:36" ht="15.45" hidden="1" customHeight="1" x14ac:dyDescent="0.25">
      <c r="A477" s="297" t="str">
        <f>MASTERLIST!A478</f>
        <v>N0474</v>
      </c>
      <c r="B477" s="310" t="str">
        <f>MASTERLIST!B478</f>
        <v>Welwitschia</v>
      </c>
      <c r="C477" s="310" t="str">
        <f>MASTERLIST!C478</f>
        <v>Handry</v>
      </c>
      <c r="D477" s="310" t="str">
        <f>MASTERLIST!D478</f>
        <v>Van Bosch</v>
      </c>
      <c r="E477" s="311" t="str">
        <f>MASTERLIST!E478</f>
        <v>Men U/16</v>
      </c>
      <c r="F477" s="361" t="str">
        <f>MASTERLIST!L478</f>
        <v>Nam</v>
      </c>
      <c r="G477" s="195"/>
      <c r="H477" s="201"/>
      <c r="I477" s="193"/>
      <c r="J477" s="202"/>
      <c r="K477" s="152">
        <f t="shared" si="81"/>
        <v>0</v>
      </c>
      <c r="L477" s="153">
        <f t="shared" si="82"/>
        <v>0</v>
      </c>
      <c r="M477" s="153">
        <f t="shared" si="83"/>
        <v>0</v>
      </c>
      <c r="N477" s="279">
        <f t="shared" si="84"/>
        <v>0</v>
      </c>
      <c r="O477" s="280">
        <f t="shared" si="85"/>
        <v>0</v>
      </c>
      <c r="P477" s="154" t="e">
        <f t="shared" si="86"/>
        <v>#DIV/0!</v>
      </c>
      <c r="Q477" s="153">
        <f t="shared" si="87"/>
        <v>20</v>
      </c>
      <c r="R477" s="281">
        <f t="shared" si="88"/>
        <v>10</v>
      </c>
      <c r="S477" s="282">
        <v>0</v>
      </c>
      <c r="T477" s="283">
        <v>0</v>
      </c>
      <c r="U477" s="156">
        <v>0</v>
      </c>
      <c r="V477" s="284">
        <v>20</v>
      </c>
      <c r="W477" s="285">
        <v>0</v>
      </c>
      <c r="X477" s="205">
        <v>0</v>
      </c>
      <c r="Y477" s="157">
        <v>0</v>
      </c>
      <c r="Z477" s="286">
        <v>0</v>
      </c>
      <c r="AA477" s="204">
        <v>0</v>
      </c>
      <c r="AB477" s="204">
        <v>0</v>
      </c>
      <c r="AC477" s="155">
        <v>0</v>
      </c>
      <c r="AD477" s="287">
        <v>0</v>
      </c>
      <c r="AE477" s="340">
        <f>_xlfn.XLOOKUP(A477,'2026-NAT-01'!B:B,'2026-NAT-01'!F:F,0,0)+_xlfn.XLOOKUP(A477,'2026-NAT-01'!B:B,'2026-NAT-01'!G:G,0,0)</f>
        <v>0</v>
      </c>
      <c r="AF477" s="341">
        <f>_xlfn.XLOOKUP(A477,'2026-NAT-01'!B:B,'2026-NAT-01'!H:H,0,0)</f>
        <v>0</v>
      </c>
      <c r="AG477" s="340">
        <f>_xlfn.XLOOKUP(A477,'2026-NAT-02'!B:B,'2026-NAT-02'!F:F,0,0)+_xlfn.XLOOKUP(A477,'2026-NAT-02'!B:B,'2026-NAT-02'!G:G,0,0)</f>
        <v>0</v>
      </c>
      <c r="AH477" s="341">
        <f>_xlfn.XLOOKUP(A477,'2026-NAT-02'!B:B,'2026-NAT-02'!H:H,0,0)</f>
        <v>0</v>
      </c>
      <c r="AI477" s="457">
        <f t="shared" si="79"/>
        <v>0</v>
      </c>
      <c r="AJ477" s="458">
        <f t="shared" si="80"/>
        <v>0</v>
      </c>
    </row>
    <row r="478" spans="1:36" ht="15.6" hidden="1" x14ac:dyDescent="0.25">
      <c r="A478" s="297" t="str">
        <f>MASTERLIST!A479</f>
        <v>N0475</v>
      </c>
      <c r="B478" s="310" t="str">
        <f>MASTERLIST!B479</f>
        <v>Seagull Angling Club</v>
      </c>
      <c r="C478" s="310" t="str">
        <f>MASTERLIST!C479</f>
        <v>Jaco</v>
      </c>
      <c r="D478" s="310" t="str">
        <f>MASTERLIST!D479</f>
        <v>Kloppers</v>
      </c>
      <c r="E478" s="311" t="str">
        <f>MASTERLIST!E479</f>
        <v>Men Senior</v>
      </c>
      <c r="F478" s="361" t="str">
        <f>MASTERLIST!L479</f>
        <v>Nam</v>
      </c>
      <c r="G478" s="195"/>
      <c r="H478" s="200"/>
      <c r="I478" s="193"/>
      <c r="J478" s="202"/>
      <c r="K478" s="152">
        <f t="shared" si="81"/>
        <v>0</v>
      </c>
      <c r="L478" s="153">
        <f t="shared" si="82"/>
        <v>0</v>
      </c>
      <c r="M478" s="153">
        <f t="shared" si="83"/>
        <v>0</v>
      </c>
      <c r="N478" s="279">
        <f t="shared" si="84"/>
        <v>0</v>
      </c>
      <c r="O478" s="280">
        <f t="shared" si="85"/>
        <v>0</v>
      </c>
      <c r="P478" s="154" t="e">
        <f t="shared" si="86"/>
        <v>#DIV/0!</v>
      </c>
      <c r="Q478" s="153">
        <f t="shared" si="87"/>
        <v>0</v>
      </c>
      <c r="R478" s="281">
        <f t="shared" si="88"/>
        <v>0</v>
      </c>
      <c r="S478" s="282">
        <v>0</v>
      </c>
      <c r="T478" s="283">
        <v>0</v>
      </c>
      <c r="U478" s="156">
        <v>0</v>
      </c>
      <c r="V478" s="284">
        <v>0</v>
      </c>
      <c r="W478" s="285">
        <v>0</v>
      </c>
      <c r="X478" s="205">
        <v>0</v>
      </c>
      <c r="Y478" s="157">
        <v>0</v>
      </c>
      <c r="Z478" s="286">
        <v>0</v>
      </c>
      <c r="AA478" s="204">
        <v>0</v>
      </c>
      <c r="AB478" s="204">
        <v>0</v>
      </c>
      <c r="AC478" s="155">
        <v>0</v>
      </c>
      <c r="AD478" s="287">
        <v>0</v>
      </c>
      <c r="AE478" s="340">
        <f>_xlfn.XLOOKUP(A478,'2026-NAT-01'!B:B,'2026-NAT-01'!F:F,0,0)+_xlfn.XLOOKUP(A478,'2026-NAT-01'!B:B,'2026-NAT-01'!G:G,0,0)</f>
        <v>0</v>
      </c>
      <c r="AF478" s="341">
        <f>_xlfn.XLOOKUP(A478,'2026-NAT-01'!B:B,'2026-NAT-01'!H:H,0,0)</f>
        <v>0</v>
      </c>
      <c r="AG478" s="340">
        <f>_xlfn.XLOOKUP(A478,'2026-NAT-02'!B:B,'2026-NAT-02'!F:F,0,0)+_xlfn.XLOOKUP(A478,'2026-NAT-02'!B:B,'2026-NAT-02'!G:G,0,0)</f>
        <v>0</v>
      </c>
      <c r="AH478" s="341">
        <f>_xlfn.XLOOKUP(A478,'2026-NAT-02'!B:B,'2026-NAT-02'!H:H,0,0)</f>
        <v>0</v>
      </c>
      <c r="AI478" s="457">
        <f t="shared" si="79"/>
        <v>0</v>
      </c>
      <c r="AJ478" s="458">
        <f t="shared" si="80"/>
        <v>0</v>
      </c>
    </row>
    <row r="479" spans="1:36" ht="15.6" hidden="1" x14ac:dyDescent="0.25">
      <c r="A479" s="297" t="str">
        <f>MASTERLIST!A480</f>
        <v>N0476</v>
      </c>
      <c r="B479" s="310" t="str">
        <f>MASTERLIST!B480</f>
        <v>xSeagull Angling Club</v>
      </c>
      <c r="C479" s="310" t="str">
        <f>MASTERLIST!C480</f>
        <v>Hannes</v>
      </c>
      <c r="D479" s="310" t="str">
        <f>MASTERLIST!D480</f>
        <v>Swartz</v>
      </c>
      <c r="E479" s="311" t="str">
        <f>MASTERLIST!E480</f>
        <v>Men Veteran</v>
      </c>
      <c r="F479" s="361" t="str">
        <f>MASTERLIST!L480</f>
        <v>Nam</v>
      </c>
      <c r="G479" s="195"/>
      <c r="H479" s="200"/>
      <c r="I479" s="193"/>
      <c r="J479" s="202"/>
      <c r="K479" s="152">
        <f t="shared" si="81"/>
        <v>0</v>
      </c>
      <c r="L479" s="153">
        <f t="shared" si="82"/>
        <v>0</v>
      </c>
      <c r="M479" s="153">
        <f t="shared" si="83"/>
        <v>0</v>
      </c>
      <c r="N479" s="279">
        <f t="shared" si="84"/>
        <v>0</v>
      </c>
      <c r="O479" s="280">
        <f t="shared" si="85"/>
        <v>0</v>
      </c>
      <c r="P479" s="154" t="e">
        <f t="shared" si="86"/>
        <v>#DIV/0!</v>
      </c>
      <c r="Q479" s="153">
        <f t="shared" si="87"/>
        <v>40</v>
      </c>
      <c r="R479" s="281">
        <f t="shared" si="88"/>
        <v>8</v>
      </c>
      <c r="S479" s="282">
        <v>0</v>
      </c>
      <c r="T479" s="283">
        <v>0</v>
      </c>
      <c r="U479" s="156">
        <v>0</v>
      </c>
      <c r="V479" s="284">
        <v>0</v>
      </c>
      <c r="W479" s="285">
        <v>0</v>
      </c>
      <c r="X479" s="205">
        <v>0</v>
      </c>
      <c r="Y479" s="157">
        <v>0</v>
      </c>
      <c r="Z479" s="286">
        <v>0</v>
      </c>
      <c r="AA479" s="204">
        <v>0</v>
      </c>
      <c r="AB479" s="204">
        <v>0</v>
      </c>
      <c r="AC479" s="155">
        <v>0</v>
      </c>
      <c r="AD479" s="287">
        <v>40</v>
      </c>
      <c r="AE479" s="340">
        <f>_xlfn.XLOOKUP(A479,'2026-NAT-01'!B:B,'2026-NAT-01'!F:F,0,0)+_xlfn.XLOOKUP(A479,'2026-NAT-01'!B:B,'2026-NAT-01'!G:G,0,0)</f>
        <v>0</v>
      </c>
      <c r="AF479" s="341">
        <f>_xlfn.XLOOKUP(A479,'2026-NAT-01'!B:B,'2026-NAT-01'!H:H,0,0)</f>
        <v>0</v>
      </c>
      <c r="AG479" s="340">
        <f>_xlfn.XLOOKUP(A479,'2026-NAT-02'!B:B,'2026-NAT-02'!F:F,0,0)+_xlfn.XLOOKUP(A479,'2026-NAT-02'!B:B,'2026-NAT-02'!G:G,0,0)</f>
        <v>0</v>
      </c>
      <c r="AH479" s="341">
        <f>_xlfn.XLOOKUP(A479,'2026-NAT-02'!B:B,'2026-NAT-02'!H:H,0,0)</f>
        <v>0</v>
      </c>
      <c r="AI479" s="457">
        <f t="shared" si="79"/>
        <v>0</v>
      </c>
      <c r="AJ479" s="458">
        <f t="shared" si="80"/>
        <v>0</v>
      </c>
    </row>
    <row r="480" spans="1:36" ht="15.6" hidden="1" x14ac:dyDescent="0.25">
      <c r="A480" s="297" t="str">
        <f>MASTERLIST!A481</f>
        <v>N0477</v>
      </c>
      <c r="B480" s="310" t="str">
        <f>MASTERLIST!B481</f>
        <v>xOkahandja</v>
      </c>
      <c r="C480" s="310" t="str">
        <f>MASTERLIST!C481</f>
        <v>Nic</v>
      </c>
      <c r="D480" s="310" t="str">
        <f>MASTERLIST!D481</f>
        <v>Kruger</v>
      </c>
      <c r="E480" s="311" t="str">
        <f>MASTERLIST!E481</f>
        <v>Men Veteran</v>
      </c>
      <c r="F480" s="361" t="str">
        <f>MASTERLIST!L481</f>
        <v>Nam</v>
      </c>
      <c r="G480" s="195"/>
      <c r="H480" s="200"/>
      <c r="I480" s="193"/>
      <c r="J480" s="202"/>
      <c r="K480" s="152">
        <f t="shared" si="81"/>
        <v>0</v>
      </c>
      <c r="L480" s="153">
        <f t="shared" si="82"/>
        <v>0</v>
      </c>
      <c r="M480" s="153">
        <f t="shared" si="83"/>
        <v>0</v>
      </c>
      <c r="N480" s="279">
        <f t="shared" si="84"/>
        <v>0</v>
      </c>
      <c r="O480" s="280">
        <f t="shared" si="85"/>
        <v>0</v>
      </c>
      <c r="P480" s="154" t="e">
        <f t="shared" si="86"/>
        <v>#DIV/0!</v>
      </c>
      <c r="Q480" s="153">
        <f t="shared" si="87"/>
        <v>0</v>
      </c>
      <c r="R480" s="281">
        <f t="shared" si="88"/>
        <v>0</v>
      </c>
      <c r="S480" s="282">
        <v>0</v>
      </c>
      <c r="T480" s="283">
        <v>0</v>
      </c>
      <c r="U480" s="156">
        <v>0</v>
      </c>
      <c r="V480" s="284">
        <v>0</v>
      </c>
      <c r="W480" s="285">
        <v>0</v>
      </c>
      <c r="X480" s="205">
        <v>0</v>
      </c>
      <c r="Y480" s="157">
        <v>0</v>
      </c>
      <c r="Z480" s="286">
        <v>0</v>
      </c>
      <c r="AA480" s="204">
        <v>0</v>
      </c>
      <c r="AB480" s="204">
        <v>0</v>
      </c>
      <c r="AC480" s="155">
        <v>0</v>
      </c>
      <c r="AD480" s="287">
        <v>0</v>
      </c>
      <c r="AE480" s="340">
        <f>_xlfn.XLOOKUP(A480,'2026-NAT-01'!B:B,'2026-NAT-01'!F:F,0,0)+_xlfn.XLOOKUP(A480,'2026-NAT-01'!B:B,'2026-NAT-01'!G:G,0,0)</f>
        <v>0</v>
      </c>
      <c r="AF480" s="341">
        <f>_xlfn.XLOOKUP(A480,'2026-NAT-01'!B:B,'2026-NAT-01'!H:H,0,0)</f>
        <v>0</v>
      </c>
      <c r="AG480" s="340">
        <f>_xlfn.XLOOKUP(A480,'2026-NAT-02'!B:B,'2026-NAT-02'!F:F,0,0)+_xlfn.XLOOKUP(A480,'2026-NAT-02'!B:B,'2026-NAT-02'!G:G,0,0)</f>
        <v>0</v>
      </c>
      <c r="AH480" s="341">
        <f>_xlfn.XLOOKUP(A480,'2026-NAT-02'!B:B,'2026-NAT-02'!H:H,0,0)</f>
        <v>0</v>
      </c>
      <c r="AI480" s="457">
        <f t="shared" si="79"/>
        <v>0</v>
      </c>
      <c r="AJ480" s="458">
        <f t="shared" si="80"/>
        <v>0</v>
      </c>
    </row>
    <row r="481" spans="1:36" ht="15.6" hidden="1" x14ac:dyDescent="0.25">
      <c r="A481" s="297" t="str">
        <f>MASTERLIST!A482</f>
        <v>N0478</v>
      </c>
      <c r="B481" s="310" t="str">
        <f>MASTERLIST!B482</f>
        <v>xOkahandja</v>
      </c>
      <c r="C481" s="310" t="str">
        <f>MASTERLIST!C482</f>
        <v>Jaco</v>
      </c>
      <c r="D481" s="310" t="str">
        <f>MASTERLIST!D482</f>
        <v>Von Weitz</v>
      </c>
      <c r="E481" s="311" t="str">
        <f>MASTERLIST!E482</f>
        <v>Men Master</v>
      </c>
      <c r="F481" s="361">
        <f>MASTERLIST!L482</f>
        <v>0</v>
      </c>
      <c r="G481" s="195"/>
      <c r="H481" s="200"/>
      <c r="I481" s="193"/>
      <c r="J481" s="202"/>
      <c r="K481" s="152">
        <f t="shared" si="81"/>
        <v>0</v>
      </c>
      <c r="L481" s="153">
        <f t="shared" si="82"/>
        <v>0</v>
      </c>
      <c r="M481" s="153">
        <f t="shared" si="83"/>
        <v>0</v>
      </c>
      <c r="N481" s="279">
        <f t="shared" si="84"/>
        <v>0</v>
      </c>
      <c r="O481" s="280">
        <f t="shared" si="85"/>
        <v>0</v>
      </c>
      <c r="P481" s="154" t="e">
        <f t="shared" si="86"/>
        <v>#DIV/0!</v>
      </c>
      <c r="Q481" s="153">
        <f t="shared" si="87"/>
        <v>0</v>
      </c>
      <c r="R481" s="281">
        <f t="shared" si="88"/>
        <v>0</v>
      </c>
      <c r="S481" s="282">
        <v>0</v>
      </c>
      <c r="T481" s="283">
        <v>0</v>
      </c>
      <c r="U481" s="156">
        <v>0</v>
      </c>
      <c r="V481" s="284">
        <v>0</v>
      </c>
      <c r="W481" s="285">
        <v>0</v>
      </c>
      <c r="X481" s="205">
        <v>0</v>
      </c>
      <c r="Y481" s="157">
        <v>0</v>
      </c>
      <c r="Z481" s="286">
        <v>0</v>
      </c>
      <c r="AA481" s="204">
        <v>0</v>
      </c>
      <c r="AB481" s="204">
        <v>0</v>
      </c>
      <c r="AC481" s="155">
        <v>0</v>
      </c>
      <c r="AD481" s="287">
        <v>0</v>
      </c>
      <c r="AE481" s="340">
        <f>_xlfn.XLOOKUP(A481,'2026-NAT-01'!B:B,'2026-NAT-01'!F:F,0,0)+_xlfn.XLOOKUP(A481,'2026-NAT-01'!B:B,'2026-NAT-01'!G:G,0,0)</f>
        <v>0</v>
      </c>
      <c r="AF481" s="341">
        <f>_xlfn.XLOOKUP(A481,'2026-NAT-01'!B:B,'2026-NAT-01'!H:H,0,0)</f>
        <v>0</v>
      </c>
      <c r="AG481" s="340">
        <f>_xlfn.XLOOKUP(A481,'2026-NAT-02'!B:B,'2026-NAT-02'!F:F,0,0)+_xlfn.XLOOKUP(A481,'2026-NAT-02'!B:B,'2026-NAT-02'!G:G,0,0)</f>
        <v>0</v>
      </c>
      <c r="AH481" s="341">
        <f>_xlfn.XLOOKUP(A481,'2026-NAT-02'!B:B,'2026-NAT-02'!H:H,0,0)</f>
        <v>0</v>
      </c>
      <c r="AI481" s="457">
        <f t="shared" si="79"/>
        <v>0</v>
      </c>
      <c r="AJ481" s="458">
        <f t="shared" si="80"/>
        <v>0</v>
      </c>
    </row>
    <row r="482" spans="1:36" ht="15.6" hidden="1" x14ac:dyDescent="0.25">
      <c r="A482" s="297" t="str">
        <f>MASTERLIST!A483</f>
        <v>N0479</v>
      </c>
      <c r="B482" s="310" t="str">
        <f>MASTERLIST!B483</f>
        <v>Penguin</v>
      </c>
      <c r="C482" s="310" t="str">
        <f>MASTERLIST!C483</f>
        <v>Keandro</v>
      </c>
      <c r="D482" s="310" t="str">
        <f>MASTERLIST!D483</f>
        <v>Bouwer</v>
      </c>
      <c r="E482" s="311" t="str">
        <f>MASTERLIST!E483</f>
        <v>Men U/21</v>
      </c>
      <c r="F482" s="361" t="str">
        <f>MASTERLIST!L483</f>
        <v>Nam</v>
      </c>
      <c r="G482" s="195"/>
      <c r="H482" s="200"/>
      <c r="I482" s="193"/>
      <c r="J482" s="202"/>
      <c r="K482" s="152">
        <f t="shared" si="81"/>
        <v>0</v>
      </c>
      <c r="L482" s="153">
        <f t="shared" si="82"/>
        <v>0</v>
      </c>
      <c r="M482" s="153">
        <f t="shared" si="83"/>
        <v>0</v>
      </c>
      <c r="N482" s="279">
        <f t="shared" si="84"/>
        <v>0</v>
      </c>
      <c r="O482" s="280">
        <f t="shared" si="85"/>
        <v>0</v>
      </c>
      <c r="P482" s="154" t="e">
        <f t="shared" si="86"/>
        <v>#DIV/0!</v>
      </c>
      <c r="Q482" s="153">
        <f t="shared" si="87"/>
        <v>0</v>
      </c>
      <c r="R482" s="281">
        <f t="shared" si="88"/>
        <v>0</v>
      </c>
      <c r="S482" s="282">
        <v>0</v>
      </c>
      <c r="T482" s="283">
        <v>0</v>
      </c>
      <c r="U482" s="156">
        <v>0</v>
      </c>
      <c r="V482" s="284">
        <v>0</v>
      </c>
      <c r="W482" s="285">
        <v>0</v>
      </c>
      <c r="X482" s="205">
        <v>0</v>
      </c>
      <c r="Y482" s="157">
        <v>0</v>
      </c>
      <c r="Z482" s="286">
        <v>0</v>
      </c>
      <c r="AA482" s="204">
        <v>0</v>
      </c>
      <c r="AB482" s="204">
        <v>0</v>
      </c>
      <c r="AC482" s="155">
        <v>0</v>
      </c>
      <c r="AD482" s="287">
        <v>0</v>
      </c>
      <c r="AE482" s="340">
        <f>_xlfn.XLOOKUP(A482,'2026-NAT-01'!B:B,'2026-NAT-01'!F:F,0,0)+_xlfn.XLOOKUP(A482,'2026-NAT-01'!B:B,'2026-NAT-01'!G:G,0,0)</f>
        <v>0</v>
      </c>
      <c r="AF482" s="341">
        <f>_xlfn.XLOOKUP(A482,'2026-NAT-01'!B:B,'2026-NAT-01'!H:H,0,0)</f>
        <v>0</v>
      </c>
      <c r="AG482" s="340">
        <f>_xlfn.XLOOKUP(A482,'2026-NAT-02'!B:B,'2026-NAT-02'!F:F,0,0)+_xlfn.XLOOKUP(A482,'2026-NAT-02'!B:B,'2026-NAT-02'!G:G,0,0)</f>
        <v>0</v>
      </c>
      <c r="AH482" s="341">
        <f>_xlfn.XLOOKUP(A482,'2026-NAT-02'!B:B,'2026-NAT-02'!H:H,0,0)</f>
        <v>0</v>
      </c>
      <c r="AI482" s="457">
        <f t="shared" si="79"/>
        <v>0</v>
      </c>
      <c r="AJ482" s="458">
        <f t="shared" si="80"/>
        <v>0</v>
      </c>
    </row>
    <row r="483" spans="1:36" ht="15.6" hidden="1" x14ac:dyDescent="0.25">
      <c r="A483" s="297" t="str">
        <f>MASTERLIST!A484</f>
        <v>N0480</v>
      </c>
      <c r="B483" s="310" t="str">
        <f>MASTERLIST!B484</f>
        <v>Okahandja</v>
      </c>
      <c r="C483" s="310" t="str">
        <f>MASTERLIST!C484</f>
        <v>Kobus</v>
      </c>
      <c r="D483" s="310" t="str">
        <f>MASTERLIST!D484</f>
        <v>Zietsman</v>
      </c>
      <c r="E483" s="311" t="str">
        <f>MASTERLIST!E484</f>
        <v>Men Grand Masters</v>
      </c>
      <c r="F483" s="361" t="str">
        <f>MASTERLIST!L484</f>
        <v>SA</v>
      </c>
      <c r="G483" s="195"/>
      <c r="H483" s="200"/>
      <c r="I483" s="193"/>
      <c r="J483" s="202"/>
      <c r="K483" s="152">
        <f t="shared" si="81"/>
        <v>2</v>
      </c>
      <c r="L483" s="153">
        <f t="shared" si="82"/>
        <v>3</v>
      </c>
      <c r="M483" s="153">
        <f t="shared" si="83"/>
        <v>5</v>
      </c>
      <c r="N483" s="279">
        <f t="shared" si="84"/>
        <v>19.399999999999999</v>
      </c>
      <c r="O483" s="280">
        <f t="shared" si="85"/>
        <v>9.4599999999999991</v>
      </c>
      <c r="P483" s="154">
        <f t="shared" si="86"/>
        <v>3.88</v>
      </c>
      <c r="Q483" s="153">
        <f t="shared" si="87"/>
        <v>495</v>
      </c>
      <c r="R483" s="281">
        <f t="shared" si="88"/>
        <v>202.7</v>
      </c>
      <c r="S483" s="282">
        <v>0</v>
      </c>
      <c r="T483" s="283">
        <v>3</v>
      </c>
      <c r="U483" s="156">
        <v>18.2</v>
      </c>
      <c r="V483" s="284">
        <v>271</v>
      </c>
      <c r="W483" s="285">
        <v>2</v>
      </c>
      <c r="X483" s="205">
        <v>0</v>
      </c>
      <c r="Y483" s="157">
        <v>1.2</v>
      </c>
      <c r="Z483" s="286">
        <v>224</v>
      </c>
      <c r="AA483" s="204">
        <v>0</v>
      </c>
      <c r="AB483" s="204">
        <v>0</v>
      </c>
      <c r="AC483" s="155">
        <v>0</v>
      </c>
      <c r="AD483" s="287">
        <v>0</v>
      </c>
      <c r="AE483" s="340">
        <f>_xlfn.XLOOKUP(A483,'2026-NAT-01'!B:B,'2026-NAT-01'!F:F,0,0)+_xlfn.XLOOKUP(A483,'2026-NAT-01'!B:B,'2026-NAT-01'!G:G,0,0)</f>
        <v>0</v>
      </c>
      <c r="AF483" s="341">
        <f>_xlfn.XLOOKUP(A483,'2026-NAT-01'!B:B,'2026-NAT-01'!H:H,0,0)</f>
        <v>0</v>
      </c>
      <c r="AG483" s="340">
        <f>_xlfn.XLOOKUP(A483,'2026-NAT-02'!B:B,'2026-NAT-02'!F:F,0,0)+_xlfn.XLOOKUP(A483,'2026-NAT-02'!B:B,'2026-NAT-02'!G:G,0,0)</f>
        <v>0</v>
      </c>
      <c r="AH483" s="341">
        <f>_xlfn.XLOOKUP(A483,'2026-NAT-02'!B:B,'2026-NAT-02'!H:H,0,0)</f>
        <v>0</v>
      </c>
      <c r="AI483" s="457">
        <f t="shared" si="79"/>
        <v>5</v>
      </c>
      <c r="AJ483" s="458">
        <f t="shared" si="80"/>
        <v>9.4599999999999991</v>
      </c>
    </row>
    <row r="484" spans="1:36" ht="15.6" hidden="1" x14ac:dyDescent="0.25">
      <c r="A484" s="297" t="str">
        <f>MASTERLIST!A485</f>
        <v>N0481</v>
      </c>
      <c r="B484" s="310" t="str">
        <f>MASTERLIST!B485</f>
        <v>xOkahandja</v>
      </c>
      <c r="C484" s="310" t="str">
        <f>MASTERLIST!C485</f>
        <v>Gerhard</v>
      </c>
      <c r="D484" s="310" t="str">
        <f>MASTERLIST!D485</f>
        <v>De Bruyn</v>
      </c>
      <c r="E484" s="311" t="str">
        <f>MASTERLIST!E485</f>
        <v>Men Grand Masters</v>
      </c>
      <c r="F484" s="361">
        <f>MASTERLIST!L485</f>
        <v>0</v>
      </c>
      <c r="G484" s="195"/>
      <c r="H484" s="200"/>
      <c r="I484" s="193"/>
      <c r="J484" s="202"/>
      <c r="K484" s="152">
        <f t="shared" si="81"/>
        <v>0</v>
      </c>
      <c r="L484" s="153">
        <f t="shared" si="82"/>
        <v>0</v>
      </c>
      <c r="M484" s="153">
        <f t="shared" si="83"/>
        <v>0</v>
      </c>
      <c r="N484" s="279">
        <f t="shared" si="84"/>
        <v>0</v>
      </c>
      <c r="O484" s="280">
        <f t="shared" si="85"/>
        <v>0</v>
      </c>
      <c r="P484" s="154" t="e">
        <f t="shared" si="86"/>
        <v>#DIV/0!</v>
      </c>
      <c r="Q484" s="153">
        <f t="shared" si="87"/>
        <v>0</v>
      </c>
      <c r="R484" s="281">
        <f t="shared" si="88"/>
        <v>0</v>
      </c>
      <c r="S484" s="282">
        <v>0</v>
      </c>
      <c r="T484" s="283">
        <v>0</v>
      </c>
      <c r="U484" s="156">
        <v>0</v>
      </c>
      <c r="V484" s="284">
        <v>0</v>
      </c>
      <c r="W484" s="285">
        <v>0</v>
      </c>
      <c r="X484" s="205">
        <v>0</v>
      </c>
      <c r="Y484" s="157">
        <v>0</v>
      </c>
      <c r="Z484" s="286">
        <v>0</v>
      </c>
      <c r="AA484" s="204">
        <v>0</v>
      </c>
      <c r="AB484" s="204">
        <v>0</v>
      </c>
      <c r="AC484" s="155">
        <v>0</v>
      </c>
      <c r="AD484" s="287">
        <v>0</v>
      </c>
      <c r="AE484" s="340">
        <f>_xlfn.XLOOKUP(A484,'2026-NAT-01'!B:B,'2026-NAT-01'!F:F,0,0)+_xlfn.XLOOKUP(A484,'2026-NAT-01'!B:B,'2026-NAT-01'!G:G,0,0)</f>
        <v>0</v>
      </c>
      <c r="AF484" s="341">
        <f>_xlfn.XLOOKUP(A484,'2026-NAT-01'!B:B,'2026-NAT-01'!H:H,0,0)</f>
        <v>0</v>
      </c>
      <c r="AG484" s="340">
        <f>_xlfn.XLOOKUP(A484,'2026-NAT-02'!B:B,'2026-NAT-02'!F:F,0,0)+_xlfn.XLOOKUP(A484,'2026-NAT-02'!B:B,'2026-NAT-02'!G:G,0,0)</f>
        <v>0</v>
      </c>
      <c r="AH484" s="341">
        <f>_xlfn.XLOOKUP(A484,'2026-NAT-02'!B:B,'2026-NAT-02'!H:H,0,0)</f>
        <v>0</v>
      </c>
      <c r="AI484" s="457">
        <f t="shared" si="79"/>
        <v>0</v>
      </c>
      <c r="AJ484" s="458">
        <f t="shared" si="80"/>
        <v>0</v>
      </c>
    </row>
    <row r="485" spans="1:36" ht="15.6" hidden="1" x14ac:dyDescent="0.25">
      <c r="A485" s="344" t="str">
        <f>MASTERLIST!A486</f>
        <v>N0482</v>
      </c>
      <c r="B485" s="68" t="str">
        <f>MASTERLIST!B486</f>
        <v>Okahandja</v>
      </c>
      <c r="C485" s="68" t="str">
        <f>MASTERLIST!C486</f>
        <v>Archer</v>
      </c>
      <c r="D485" s="68" t="str">
        <f>MASTERLIST!D486</f>
        <v>Kotze</v>
      </c>
      <c r="E485" s="345" t="str">
        <f>MASTERLIST!E486</f>
        <v>Men U/16</v>
      </c>
      <c r="F485" s="362" t="str">
        <f>MASTERLIST!L486</f>
        <v>Nam</v>
      </c>
      <c r="G485" s="195" t="s">
        <v>2176</v>
      </c>
      <c r="H485" s="200"/>
      <c r="I485" s="193"/>
      <c r="J485" s="202"/>
      <c r="K485" s="152">
        <f t="shared" si="81"/>
        <v>1</v>
      </c>
      <c r="L485" s="153">
        <f t="shared" si="82"/>
        <v>7</v>
      </c>
      <c r="M485" s="153">
        <f t="shared" si="83"/>
        <v>8</v>
      </c>
      <c r="N485" s="154">
        <f t="shared" si="84"/>
        <v>8.6999999999999993</v>
      </c>
      <c r="O485" s="429">
        <f t="shared" si="85"/>
        <v>2.75</v>
      </c>
      <c r="P485" s="154">
        <f t="shared" si="86"/>
        <v>1.0874999999999999</v>
      </c>
      <c r="Q485" s="153">
        <f t="shared" si="87"/>
        <v>542</v>
      </c>
      <c r="R485" s="281">
        <f t="shared" si="88"/>
        <v>199.39999999999998</v>
      </c>
      <c r="S485" s="282">
        <v>1</v>
      </c>
      <c r="T485" s="283">
        <v>0</v>
      </c>
      <c r="U485" s="156">
        <v>0.7</v>
      </c>
      <c r="V485" s="284">
        <v>184</v>
      </c>
      <c r="W485" s="285">
        <v>0</v>
      </c>
      <c r="X485" s="205">
        <v>7</v>
      </c>
      <c r="Y485" s="157">
        <v>8</v>
      </c>
      <c r="Z485" s="286">
        <v>358</v>
      </c>
      <c r="AA485" s="204">
        <v>0</v>
      </c>
      <c r="AB485" s="204">
        <v>0</v>
      </c>
      <c r="AC485" s="155">
        <v>0</v>
      </c>
      <c r="AD485" s="287">
        <v>0</v>
      </c>
      <c r="AE485" s="340">
        <f>_xlfn.XLOOKUP(A485,'2026-NAT-01'!B:B,'2026-NAT-01'!F:F,0,0)+_xlfn.XLOOKUP(A485,'2026-NAT-01'!B:B,'2026-NAT-01'!G:G,0,0)</f>
        <v>0</v>
      </c>
      <c r="AF485" s="341">
        <f>_xlfn.XLOOKUP(A485,'2026-NAT-01'!B:B,'2026-NAT-01'!H:H,0,0)</f>
        <v>0</v>
      </c>
      <c r="AG485" s="340">
        <f>_xlfn.XLOOKUP(A485,'2026-NAT-02'!B:B,'2026-NAT-02'!F:F,0,0)+_xlfn.XLOOKUP(A485,'2026-NAT-02'!B:B,'2026-NAT-02'!G:G,0,0)</f>
        <v>2</v>
      </c>
      <c r="AH485" s="341">
        <f>_xlfn.XLOOKUP(A485,'2026-NAT-02'!B:B,'2026-NAT-02'!H:H,0,0)</f>
        <v>5.7</v>
      </c>
      <c r="AI485" s="340">
        <f t="shared" si="79"/>
        <v>10</v>
      </c>
      <c r="AJ485" s="341">
        <f t="shared" si="80"/>
        <v>8.4499999999999993</v>
      </c>
    </row>
    <row r="486" spans="1:36" ht="15.6" hidden="1" x14ac:dyDescent="0.25">
      <c r="A486" s="297" t="str">
        <f>MASTERLIST!A487</f>
        <v>N0483</v>
      </c>
      <c r="B486" s="310" t="str">
        <f>MASTERLIST!B487</f>
        <v>xOkahandja</v>
      </c>
      <c r="C486" s="310" t="str">
        <f>MASTERLIST!C487</f>
        <v>Malan</v>
      </c>
      <c r="D486" s="310" t="str">
        <f>MASTERLIST!D487</f>
        <v>Marais</v>
      </c>
      <c r="E486" s="311" t="str">
        <f>MASTERLIST!E487</f>
        <v>Men Senior</v>
      </c>
      <c r="F486" s="361" t="str">
        <f>MASTERLIST!L487</f>
        <v>Nam</v>
      </c>
      <c r="G486" s="195"/>
      <c r="H486" s="200"/>
      <c r="I486" s="193"/>
      <c r="J486" s="202"/>
      <c r="K486" s="152">
        <f t="shared" si="81"/>
        <v>0</v>
      </c>
      <c r="L486" s="153">
        <f t="shared" si="82"/>
        <v>0</v>
      </c>
      <c r="M486" s="153">
        <f t="shared" si="83"/>
        <v>0</v>
      </c>
      <c r="N486" s="279">
        <f t="shared" si="84"/>
        <v>0</v>
      </c>
      <c r="O486" s="280">
        <f t="shared" si="85"/>
        <v>0</v>
      </c>
      <c r="P486" s="154" t="e">
        <f t="shared" si="86"/>
        <v>#DIV/0!</v>
      </c>
      <c r="Q486" s="153">
        <f t="shared" si="87"/>
        <v>0</v>
      </c>
      <c r="R486" s="281">
        <f t="shared" si="88"/>
        <v>0</v>
      </c>
      <c r="S486" s="282">
        <v>0</v>
      </c>
      <c r="T486" s="283">
        <v>0</v>
      </c>
      <c r="U486" s="156">
        <v>0</v>
      </c>
      <c r="V486" s="284">
        <v>0</v>
      </c>
      <c r="W486" s="285">
        <v>0</v>
      </c>
      <c r="X486" s="205">
        <v>0</v>
      </c>
      <c r="Y486" s="157">
        <v>0</v>
      </c>
      <c r="Z486" s="286">
        <v>0</v>
      </c>
      <c r="AA486" s="204">
        <v>0</v>
      </c>
      <c r="AB486" s="204">
        <v>0</v>
      </c>
      <c r="AC486" s="155">
        <v>0</v>
      </c>
      <c r="AD486" s="287">
        <v>0</v>
      </c>
      <c r="AE486" s="340">
        <f>_xlfn.XLOOKUP(A486,'2026-NAT-01'!B:B,'2026-NAT-01'!F:F,0,0)+_xlfn.XLOOKUP(A486,'2026-NAT-01'!B:B,'2026-NAT-01'!G:G,0,0)</f>
        <v>0</v>
      </c>
      <c r="AF486" s="341">
        <f>_xlfn.XLOOKUP(A486,'2026-NAT-01'!B:B,'2026-NAT-01'!H:H,0,0)</f>
        <v>0</v>
      </c>
      <c r="AG486" s="340">
        <f>_xlfn.XLOOKUP(A486,'2026-NAT-02'!B:B,'2026-NAT-02'!F:F,0,0)+_xlfn.XLOOKUP(A486,'2026-NAT-02'!B:B,'2026-NAT-02'!G:G,0,0)</f>
        <v>0</v>
      </c>
      <c r="AH486" s="341">
        <f>_xlfn.XLOOKUP(A486,'2026-NAT-02'!B:B,'2026-NAT-02'!H:H,0,0)</f>
        <v>0</v>
      </c>
      <c r="AI486" s="457">
        <f t="shared" si="79"/>
        <v>0</v>
      </c>
      <c r="AJ486" s="458">
        <f t="shared" si="80"/>
        <v>0</v>
      </c>
    </row>
    <row r="487" spans="1:36" ht="15.6" hidden="1" x14ac:dyDescent="0.25">
      <c r="A487" s="297" t="str">
        <f>MASTERLIST!A488</f>
        <v>N0484</v>
      </c>
      <c r="B487" s="310" t="str">
        <f>MASTERLIST!B488</f>
        <v>xMako</v>
      </c>
      <c r="C487" s="310" t="str">
        <f>MASTERLIST!C488</f>
        <v>Valentino Andre</v>
      </c>
      <c r="D487" s="310" t="str">
        <f>MASTERLIST!D488</f>
        <v>De Villiers</v>
      </c>
      <c r="E487" s="311" t="str">
        <f>MASTERLIST!E488</f>
        <v>Men U/16</v>
      </c>
      <c r="F487" s="361" t="str">
        <f>MASTERLIST!L488</f>
        <v>Nam</v>
      </c>
      <c r="G487" s="195"/>
      <c r="H487" s="200"/>
      <c r="I487" s="193"/>
      <c r="J487" s="202"/>
      <c r="K487" s="152">
        <f t="shared" si="81"/>
        <v>0</v>
      </c>
      <c r="L487" s="153">
        <f t="shared" si="82"/>
        <v>0</v>
      </c>
      <c r="M487" s="153">
        <f t="shared" si="83"/>
        <v>0</v>
      </c>
      <c r="N487" s="279">
        <f t="shared" si="84"/>
        <v>0</v>
      </c>
      <c r="O487" s="280">
        <f t="shared" si="85"/>
        <v>0</v>
      </c>
      <c r="P487" s="154" t="e">
        <f t="shared" si="86"/>
        <v>#DIV/0!</v>
      </c>
      <c r="Q487" s="153">
        <f t="shared" si="87"/>
        <v>0</v>
      </c>
      <c r="R487" s="281">
        <f t="shared" si="88"/>
        <v>0</v>
      </c>
      <c r="S487" s="282">
        <v>0</v>
      </c>
      <c r="T487" s="283">
        <v>0</v>
      </c>
      <c r="U487" s="156">
        <v>0</v>
      </c>
      <c r="V487" s="284">
        <v>0</v>
      </c>
      <c r="W487" s="285">
        <v>0</v>
      </c>
      <c r="X487" s="205">
        <v>0</v>
      </c>
      <c r="Y487" s="157">
        <v>0</v>
      </c>
      <c r="Z487" s="286">
        <v>0</v>
      </c>
      <c r="AA487" s="204">
        <v>0</v>
      </c>
      <c r="AB487" s="204">
        <v>0</v>
      </c>
      <c r="AC487" s="155">
        <v>0</v>
      </c>
      <c r="AD487" s="287">
        <v>0</v>
      </c>
      <c r="AE487" s="340">
        <f>_xlfn.XLOOKUP(A487,'2026-NAT-01'!B:B,'2026-NAT-01'!F:F,0,0)+_xlfn.XLOOKUP(A487,'2026-NAT-01'!B:B,'2026-NAT-01'!G:G,0,0)</f>
        <v>0</v>
      </c>
      <c r="AF487" s="341">
        <f>_xlfn.XLOOKUP(A487,'2026-NAT-01'!B:B,'2026-NAT-01'!H:H,0,0)</f>
        <v>0</v>
      </c>
      <c r="AG487" s="340">
        <f>_xlfn.XLOOKUP(A487,'2026-NAT-02'!B:B,'2026-NAT-02'!F:F,0,0)+_xlfn.XLOOKUP(A487,'2026-NAT-02'!B:B,'2026-NAT-02'!G:G,0,0)</f>
        <v>0</v>
      </c>
      <c r="AH487" s="341">
        <f>_xlfn.XLOOKUP(A487,'2026-NAT-02'!B:B,'2026-NAT-02'!H:H,0,0)</f>
        <v>0</v>
      </c>
      <c r="AI487" s="457">
        <f t="shared" si="79"/>
        <v>0</v>
      </c>
      <c r="AJ487" s="458">
        <f t="shared" si="80"/>
        <v>0</v>
      </c>
    </row>
    <row r="488" spans="1:36" ht="15.6" x14ac:dyDescent="0.25">
      <c r="A488" s="344" t="str">
        <f>MASTERLIST!A56</f>
        <v>N0052</v>
      </c>
      <c r="B488" s="68" t="str">
        <f>MASTERLIST!B56</f>
        <v>Atlantic Angling Club</v>
      </c>
      <c r="C488" s="68" t="str">
        <f>MASTERLIST!C56</f>
        <v>Clemens</v>
      </c>
      <c r="D488" s="68" t="str">
        <f>MASTERLIST!D56</f>
        <v>Deetlefs</v>
      </c>
      <c r="E488" s="345" t="str">
        <f>MASTERLIST!E56</f>
        <v>Men Veteran</v>
      </c>
      <c r="F488" s="362" t="str">
        <f>MASTERLIST!L56</f>
        <v>Nam</v>
      </c>
      <c r="G488" s="195" t="s">
        <v>2176</v>
      </c>
      <c r="H488" s="200" t="s">
        <v>2176</v>
      </c>
      <c r="I488" s="193"/>
      <c r="J488" s="202"/>
      <c r="K488" s="152">
        <f t="shared" si="81"/>
        <v>2</v>
      </c>
      <c r="L488" s="153">
        <f t="shared" si="82"/>
        <v>4</v>
      </c>
      <c r="M488" s="153">
        <f t="shared" si="83"/>
        <v>6</v>
      </c>
      <c r="N488" s="154">
        <f t="shared" si="84"/>
        <v>32</v>
      </c>
      <c r="O488" s="429">
        <f t="shared" si="85"/>
        <v>12.52</v>
      </c>
      <c r="P488" s="154">
        <f t="shared" si="86"/>
        <v>5.333333333333333</v>
      </c>
      <c r="Q488" s="153">
        <f t="shared" si="87"/>
        <v>546</v>
      </c>
      <c r="R488" s="281">
        <f t="shared" si="88"/>
        <v>214.8</v>
      </c>
      <c r="S488" s="282">
        <v>1</v>
      </c>
      <c r="T488" s="283">
        <v>4</v>
      </c>
      <c r="U488" s="156">
        <v>14.6</v>
      </c>
      <c r="V488" s="284">
        <v>255</v>
      </c>
      <c r="W488" s="285">
        <v>1</v>
      </c>
      <c r="X488" s="205">
        <v>0</v>
      </c>
      <c r="Y488" s="157">
        <v>17.399999999999999</v>
      </c>
      <c r="Z488" s="286">
        <v>291</v>
      </c>
      <c r="AA488" s="204">
        <v>0</v>
      </c>
      <c r="AB488" s="204">
        <v>0</v>
      </c>
      <c r="AC488" s="155">
        <v>0</v>
      </c>
      <c r="AD488" s="287">
        <v>0</v>
      </c>
      <c r="AE488" s="340">
        <f>_xlfn.XLOOKUP(A488,'2026-NAT-01'!B:B,'2026-NAT-01'!F:F,0,0)+_xlfn.XLOOKUP(A488,'2026-NAT-01'!B:B,'2026-NAT-01'!G:G,0,0)</f>
        <v>6</v>
      </c>
      <c r="AF488" s="341">
        <f>_xlfn.XLOOKUP(A488,'2026-NAT-01'!B:B,'2026-NAT-01'!H:H,0,0)</f>
        <v>26</v>
      </c>
      <c r="AG488" s="340">
        <f>_xlfn.XLOOKUP(A488,'2026-NAT-02'!B:B,'2026-NAT-02'!F:F,0,0)+_xlfn.XLOOKUP(A488,'2026-NAT-02'!B:B,'2026-NAT-02'!G:G,0,0)</f>
        <v>1</v>
      </c>
      <c r="AH488" s="341">
        <f>_xlfn.XLOOKUP(A488,'2026-NAT-02'!B:B,'2026-NAT-02'!H:H,0,0)</f>
        <v>2.2000000000000002</v>
      </c>
      <c r="AI488" s="340">
        <f t="shared" si="79"/>
        <v>13</v>
      </c>
      <c r="AJ488" s="341">
        <f t="shared" si="80"/>
        <v>40.72</v>
      </c>
    </row>
    <row r="489" spans="1:36" ht="15.6" hidden="1" x14ac:dyDescent="0.25">
      <c r="A489" s="297" t="str">
        <f>MASTERLIST!A490</f>
        <v>N0486</v>
      </c>
      <c r="B489" s="310" t="str">
        <f>MASTERLIST!B490</f>
        <v>Namib Park</v>
      </c>
      <c r="C489" s="310" t="str">
        <f>MASTERLIST!C490</f>
        <v>Jandre</v>
      </c>
      <c r="D489" s="310" t="str">
        <f>MASTERLIST!D490</f>
        <v>Sales</v>
      </c>
      <c r="E489" s="311" t="str">
        <f>MASTERLIST!E490</f>
        <v>Men U/16</v>
      </c>
      <c r="F489" s="361" t="str">
        <f>MASTERLIST!L490</f>
        <v>Nam</v>
      </c>
      <c r="G489" s="195"/>
      <c r="H489" s="200"/>
      <c r="I489" s="193"/>
      <c r="J489" s="202"/>
      <c r="K489" s="152">
        <f t="shared" si="81"/>
        <v>0</v>
      </c>
      <c r="L489" s="153">
        <f t="shared" si="82"/>
        <v>0</v>
      </c>
      <c r="M489" s="153">
        <f t="shared" si="83"/>
        <v>0</v>
      </c>
      <c r="N489" s="279">
        <f t="shared" si="84"/>
        <v>0</v>
      </c>
      <c r="O489" s="280">
        <f t="shared" si="85"/>
        <v>0</v>
      </c>
      <c r="P489" s="154" t="e">
        <f t="shared" si="86"/>
        <v>#DIV/0!</v>
      </c>
      <c r="Q489" s="153">
        <f t="shared" si="87"/>
        <v>20</v>
      </c>
      <c r="R489" s="281">
        <f t="shared" si="88"/>
        <v>10</v>
      </c>
      <c r="S489" s="282">
        <v>0</v>
      </c>
      <c r="T489" s="283">
        <v>0</v>
      </c>
      <c r="U489" s="156">
        <v>0</v>
      </c>
      <c r="V489" s="284">
        <v>20</v>
      </c>
      <c r="W489" s="285">
        <v>0</v>
      </c>
      <c r="X489" s="205">
        <v>0</v>
      </c>
      <c r="Y489" s="157">
        <v>0</v>
      </c>
      <c r="Z489" s="286">
        <v>0</v>
      </c>
      <c r="AA489" s="204">
        <v>0</v>
      </c>
      <c r="AB489" s="204">
        <v>0</v>
      </c>
      <c r="AC489" s="155">
        <v>0</v>
      </c>
      <c r="AD489" s="287">
        <v>0</v>
      </c>
      <c r="AE489" s="340">
        <f>_xlfn.XLOOKUP(A489,'2026-NAT-01'!B:B,'2026-NAT-01'!F:F,0,0)+_xlfn.XLOOKUP(A489,'2026-NAT-01'!B:B,'2026-NAT-01'!G:G,0,0)</f>
        <v>0</v>
      </c>
      <c r="AF489" s="341">
        <f>_xlfn.XLOOKUP(A489,'2026-NAT-01'!B:B,'2026-NAT-01'!H:H,0,0)</f>
        <v>0</v>
      </c>
      <c r="AG489" s="340">
        <f>_xlfn.XLOOKUP(A489,'2026-NAT-02'!B:B,'2026-NAT-02'!F:F,0,0)+_xlfn.XLOOKUP(A489,'2026-NAT-02'!B:B,'2026-NAT-02'!G:G,0,0)</f>
        <v>0</v>
      </c>
      <c r="AH489" s="341">
        <f>_xlfn.XLOOKUP(A489,'2026-NAT-02'!B:B,'2026-NAT-02'!H:H,0,0)</f>
        <v>0</v>
      </c>
      <c r="AI489" s="457">
        <f t="shared" si="79"/>
        <v>0</v>
      </c>
      <c r="AJ489" s="458">
        <f t="shared" si="80"/>
        <v>0</v>
      </c>
    </row>
    <row r="490" spans="1:36" ht="15.6" hidden="1" x14ac:dyDescent="0.25">
      <c r="A490" s="344" t="str">
        <f>MASTERLIST!A491</f>
        <v>N0487</v>
      </c>
      <c r="B490" s="68" t="str">
        <f>MASTERLIST!B491</f>
        <v>Namib Park</v>
      </c>
      <c r="C490" s="68" t="str">
        <f>MASTERLIST!C491</f>
        <v>Karel Anton</v>
      </c>
      <c r="D490" s="68" t="str">
        <f>MASTERLIST!D491</f>
        <v>Munhardt Alberts</v>
      </c>
      <c r="E490" s="345" t="str">
        <f>MASTERLIST!E491</f>
        <v>Men Senior</v>
      </c>
      <c r="F490" s="362" t="str">
        <f>MASTERLIST!L491</f>
        <v>Nam</v>
      </c>
      <c r="G490" s="195" t="s">
        <v>2176</v>
      </c>
      <c r="H490" s="200"/>
      <c r="I490" s="193"/>
      <c r="J490" s="202"/>
      <c r="K490" s="152">
        <f t="shared" si="81"/>
        <v>0</v>
      </c>
      <c r="L490" s="153">
        <f t="shared" si="82"/>
        <v>4</v>
      </c>
      <c r="M490" s="153">
        <f t="shared" si="83"/>
        <v>4</v>
      </c>
      <c r="N490" s="154">
        <f t="shared" si="84"/>
        <v>72.3</v>
      </c>
      <c r="O490" s="429">
        <f t="shared" si="85"/>
        <v>24.29</v>
      </c>
      <c r="P490" s="154">
        <f t="shared" si="86"/>
        <v>18.074999999999999</v>
      </c>
      <c r="Q490" s="153">
        <f t="shared" si="87"/>
        <v>779</v>
      </c>
      <c r="R490" s="281">
        <f t="shared" si="88"/>
        <v>331.3</v>
      </c>
      <c r="S490" s="282">
        <v>0</v>
      </c>
      <c r="T490" s="283">
        <v>3</v>
      </c>
      <c r="U490" s="156">
        <v>13</v>
      </c>
      <c r="V490" s="284">
        <v>488</v>
      </c>
      <c r="W490" s="285">
        <v>0</v>
      </c>
      <c r="X490" s="205">
        <v>1</v>
      </c>
      <c r="Y490" s="157">
        <v>59.3</v>
      </c>
      <c r="Z490" s="286">
        <v>291</v>
      </c>
      <c r="AA490" s="204">
        <v>0</v>
      </c>
      <c r="AB490" s="204">
        <v>0</v>
      </c>
      <c r="AC490" s="155">
        <v>0</v>
      </c>
      <c r="AD490" s="287">
        <v>0</v>
      </c>
      <c r="AE490" s="340">
        <f>_xlfn.XLOOKUP(A490,'2026-NAT-01'!B:B,'2026-NAT-01'!F:F,0,0)+_xlfn.XLOOKUP(A490,'2026-NAT-01'!B:B,'2026-NAT-01'!G:G,0,0)</f>
        <v>7</v>
      </c>
      <c r="AF490" s="341">
        <f>_xlfn.XLOOKUP(A490,'2026-NAT-01'!B:B,'2026-NAT-01'!H:H,0,0)</f>
        <v>38.600000000000009</v>
      </c>
      <c r="AG490" s="340">
        <f>_xlfn.XLOOKUP(A490,'2026-NAT-02'!B:B,'2026-NAT-02'!F:F,0,0)+_xlfn.XLOOKUP(A490,'2026-NAT-02'!B:B,'2026-NAT-02'!G:G,0,0)</f>
        <v>2</v>
      </c>
      <c r="AH490" s="341">
        <f>_xlfn.XLOOKUP(A490,'2026-NAT-02'!B:B,'2026-NAT-02'!H:H,0,0)</f>
        <v>17</v>
      </c>
      <c r="AI490" s="340">
        <f t="shared" si="79"/>
        <v>13</v>
      </c>
      <c r="AJ490" s="341">
        <f t="shared" si="80"/>
        <v>79.890000000000015</v>
      </c>
    </row>
    <row r="491" spans="1:36" ht="15.6" hidden="1" x14ac:dyDescent="0.25">
      <c r="A491" s="297" t="str">
        <f>MASTERLIST!A492</f>
        <v>N0488</v>
      </c>
      <c r="B491" s="310" t="str">
        <f>MASTERLIST!B492</f>
        <v>Penguin</v>
      </c>
      <c r="C491" s="310" t="str">
        <f>MASTERLIST!C492</f>
        <v xml:space="preserve">Jean </v>
      </c>
      <c r="D491" s="310" t="str">
        <f>MASTERLIST!D492</f>
        <v>Simon</v>
      </c>
      <c r="E491" s="311" t="str">
        <f>MASTERLIST!E492</f>
        <v>Men U/21</v>
      </c>
      <c r="F491" s="361" t="str">
        <f>MASTERLIST!L492</f>
        <v>Nam</v>
      </c>
      <c r="G491" s="195"/>
      <c r="H491" s="200"/>
      <c r="I491" s="193"/>
      <c r="J491" s="202"/>
      <c r="K491" s="152">
        <f t="shared" si="81"/>
        <v>0</v>
      </c>
      <c r="L491" s="153">
        <f t="shared" si="82"/>
        <v>0</v>
      </c>
      <c r="M491" s="153">
        <f t="shared" si="83"/>
        <v>0</v>
      </c>
      <c r="N491" s="279">
        <f t="shared" si="84"/>
        <v>0</v>
      </c>
      <c r="O491" s="280">
        <f t="shared" si="85"/>
        <v>0</v>
      </c>
      <c r="P491" s="154" t="e">
        <f t="shared" si="86"/>
        <v>#DIV/0!</v>
      </c>
      <c r="Q491" s="153">
        <f t="shared" si="87"/>
        <v>0</v>
      </c>
      <c r="R491" s="281">
        <f t="shared" si="88"/>
        <v>0</v>
      </c>
      <c r="S491" s="282">
        <v>0</v>
      </c>
      <c r="T491" s="283">
        <v>0</v>
      </c>
      <c r="U491" s="156">
        <v>0</v>
      </c>
      <c r="V491" s="284">
        <v>0</v>
      </c>
      <c r="W491" s="285">
        <v>0</v>
      </c>
      <c r="X491" s="205">
        <v>0</v>
      </c>
      <c r="Y491" s="157">
        <v>0</v>
      </c>
      <c r="Z491" s="286">
        <v>0</v>
      </c>
      <c r="AA491" s="204">
        <v>0</v>
      </c>
      <c r="AB491" s="204">
        <v>0</v>
      </c>
      <c r="AC491" s="155">
        <v>0</v>
      </c>
      <c r="AD491" s="287">
        <v>0</v>
      </c>
      <c r="AE491" s="340">
        <f>_xlfn.XLOOKUP(A491,'2026-NAT-01'!B:B,'2026-NAT-01'!F:F,0,0)+_xlfn.XLOOKUP(A491,'2026-NAT-01'!B:B,'2026-NAT-01'!G:G,0,0)</f>
        <v>0</v>
      </c>
      <c r="AF491" s="341">
        <f>_xlfn.XLOOKUP(A491,'2026-NAT-01'!B:B,'2026-NAT-01'!H:H,0,0)</f>
        <v>0</v>
      </c>
      <c r="AG491" s="340">
        <f>_xlfn.XLOOKUP(A491,'2026-NAT-02'!B:B,'2026-NAT-02'!F:F,0,0)+_xlfn.XLOOKUP(A491,'2026-NAT-02'!B:B,'2026-NAT-02'!G:G,0,0)</f>
        <v>0</v>
      </c>
      <c r="AH491" s="341">
        <f>_xlfn.XLOOKUP(A491,'2026-NAT-02'!B:B,'2026-NAT-02'!H:H,0,0)</f>
        <v>0</v>
      </c>
      <c r="AI491" s="457">
        <f t="shared" si="79"/>
        <v>0</v>
      </c>
      <c r="AJ491" s="458">
        <f t="shared" si="80"/>
        <v>0</v>
      </c>
    </row>
    <row r="492" spans="1:36" ht="15.6" hidden="1" x14ac:dyDescent="0.25">
      <c r="A492" s="344" t="str">
        <f>MASTERLIST!A493</f>
        <v>N0489</v>
      </c>
      <c r="B492" s="68" t="str">
        <f>MASTERLIST!B493</f>
        <v>Atlantic Angling Club</v>
      </c>
      <c r="C492" s="68" t="str">
        <f>MASTERLIST!C493</f>
        <v>Hendrik</v>
      </c>
      <c r="D492" s="68" t="str">
        <f>MASTERLIST!D493</f>
        <v>Espag</v>
      </c>
      <c r="E492" s="345" t="str">
        <f>MASTERLIST!E493</f>
        <v>Men U/16</v>
      </c>
      <c r="F492" s="362" t="str">
        <f>MASTERLIST!L493</f>
        <v>Nam</v>
      </c>
      <c r="G492" s="195" t="s">
        <v>2176</v>
      </c>
      <c r="H492" s="200"/>
      <c r="I492" s="193"/>
      <c r="J492" s="202"/>
      <c r="K492" s="152">
        <f t="shared" si="81"/>
        <v>0</v>
      </c>
      <c r="L492" s="153">
        <f t="shared" si="82"/>
        <v>0</v>
      </c>
      <c r="M492" s="153">
        <f t="shared" si="83"/>
        <v>0</v>
      </c>
      <c r="N492" s="154">
        <f t="shared" si="84"/>
        <v>0</v>
      </c>
      <c r="O492" s="429">
        <f t="shared" si="85"/>
        <v>0</v>
      </c>
      <c r="P492" s="154" t="e">
        <f t="shared" si="86"/>
        <v>#DIV/0!</v>
      </c>
      <c r="Q492" s="153">
        <f t="shared" si="87"/>
        <v>0</v>
      </c>
      <c r="R492" s="281">
        <f t="shared" si="88"/>
        <v>0</v>
      </c>
      <c r="S492" s="282">
        <v>0</v>
      </c>
      <c r="T492" s="283">
        <v>0</v>
      </c>
      <c r="U492" s="156">
        <v>0</v>
      </c>
      <c r="V492" s="284">
        <v>0</v>
      </c>
      <c r="W492" s="285">
        <v>0</v>
      </c>
      <c r="X492" s="205">
        <v>0</v>
      </c>
      <c r="Y492" s="157">
        <v>0</v>
      </c>
      <c r="Z492" s="286">
        <v>0</v>
      </c>
      <c r="AA492" s="204">
        <v>0</v>
      </c>
      <c r="AB492" s="204">
        <v>0</v>
      </c>
      <c r="AC492" s="155">
        <v>0</v>
      </c>
      <c r="AD492" s="287">
        <v>0</v>
      </c>
      <c r="AE492" s="340">
        <f>_xlfn.XLOOKUP(A492,'2026-NAT-01'!B:B,'2026-NAT-01'!F:F,0,0)+_xlfn.XLOOKUP(A492,'2026-NAT-01'!B:B,'2026-NAT-01'!G:G,0,0)</f>
        <v>2</v>
      </c>
      <c r="AF492" s="341">
        <f>_xlfn.XLOOKUP(A492,'2026-NAT-01'!B:B,'2026-NAT-01'!H:H,0,0)</f>
        <v>2.1</v>
      </c>
      <c r="AG492" s="340">
        <f>_xlfn.XLOOKUP(A492,'2026-NAT-02'!B:B,'2026-NAT-02'!F:F,0,0)+_xlfn.XLOOKUP(A492,'2026-NAT-02'!B:B,'2026-NAT-02'!G:G,0,0)</f>
        <v>2</v>
      </c>
      <c r="AH492" s="341">
        <f>_xlfn.XLOOKUP(A492,'2026-NAT-02'!B:B,'2026-NAT-02'!H:H,0,0)</f>
        <v>7.3000000000000007</v>
      </c>
      <c r="AI492" s="340">
        <f t="shared" si="79"/>
        <v>4</v>
      </c>
      <c r="AJ492" s="341">
        <f t="shared" si="80"/>
        <v>9.4</v>
      </c>
    </row>
    <row r="493" spans="1:36" ht="15.6" hidden="1" x14ac:dyDescent="0.25">
      <c r="A493" s="297" t="str">
        <f>MASTERLIST!A494</f>
        <v>N0490</v>
      </c>
      <c r="B493" s="310" t="str">
        <f>MASTERLIST!B494</f>
        <v>Steenbras</v>
      </c>
      <c r="C493" s="310" t="str">
        <f>MASTERLIST!C494</f>
        <v>Dewald</v>
      </c>
      <c r="D493" s="310" t="str">
        <f>MASTERLIST!D494</f>
        <v>Van Der Merwe</v>
      </c>
      <c r="E493" s="311" t="str">
        <f>MASTERLIST!E494</f>
        <v>Men Grand Masters</v>
      </c>
      <c r="F493" s="361" t="str">
        <f>MASTERLIST!L494</f>
        <v>Nam</v>
      </c>
      <c r="G493" s="195"/>
      <c r="H493" s="200"/>
      <c r="I493" s="193"/>
      <c r="J493" s="202"/>
      <c r="K493" s="152">
        <f t="shared" si="81"/>
        <v>3</v>
      </c>
      <c r="L493" s="153">
        <f t="shared" si="82"/>
        <v>0</v>
      </c>
      <c r="M493" s="153">
        <f t="shared" si="83"/>
        <v>3</v>
      </c>
      <c r="N493" s="279">
        <f t="shared" si="84"/>
        <v>4.9999999999999991</v>
      </c>
      <c r="O493" s="280">
        <f t="shared" si="85"/>
        <v>2.34</v>
      </c>
      <c r="P493" s="154">
        <f t="shared" si="86"/>
        <v>1.6666666666666663</v>
      </c>
      <c r="Q493" s="153">
        <f t="shared" si="87"/>
        <v>686</v>
      </c>
      <c r="R493" s="281">
        <f t="shared" si="88"/>
        <v>289.2</v>
      </c>
      <c r="S493" s="282">
        <v>3</v>
      </c>
      <c r="T493" s="283">
        <v>0</v>
      </c>
      <c r="U493" s="156">
        <v>4.1999999999999993</v>
      </c>
      <c r="V493" s="284">
        <v>437</v>
      </c>
      <c r="W493" s="285">
        <v>0</v>
      </c>
      <c r="X493" s="205">
        <v>0</v>
      </c>
      <c r="Y493" s="157">
        <v>0.8</v>
      </c>
      <c r="Z493" s="286">
        <v>209</v>
      </c>
      <c r="AA493" s="204">
        <v>0</v>
      </c>
      <c r="AB493" s="204">
        <v>0</v>
      </c>
      <c r="AC493" s="155">
        <v>0</v>
      </c>
      <c r="AD493" s="287">
        <v>40</v>
      </c>
      <c r="AE493" s="340">
        <f>_xlfn.XLOOKUP(A493,'2026-NAT-01'!B:B,'2026-NAT-01'!F:F,0,0)+_xlfn.XLOOKUP(A493,'2026-NAT-01'!B:B,'2026-NAT-01'!G:G,0,0)</f>
        <v>0</v>
      </c>
      <c r="AF493" s="341">
        <f>_xlfn.XLOOKUP(A493,'2026-NAT-01'!B:B,'2026-NAT-01'!H:H,0,0)</f>
        <v>0</v>
      </c>
      <c r="AG493" s="340">
        <f>_xlfn.XLOOKUP(A493,'2026-NAT-02'!B:B,'2026-NAT-02'!F:F,0,0)+_xlfn.XLOOKUP(A493,'2026-NAT-02'!B:B,'2026-NAT-02'!G:G,0,0)</f>
        <v>0</v>
      </c>
      <c r="AH493" s="341">
        <f>_xlfn.XLOOKUP(A493,'2026-NAT-02'!B:B,'2026-NAT-02'!H:H,0,0)</f>
        <v>0</v>
      </c>
      <c r="AI493" s="457">
        <f t="shared" si="79"/>
        <v>3</v>
      </c>
      <c r="AJ493" s="458">
        <f t="shared" si="80"/>
        <v>2.34</v>
      </c>
    </row>
    <row r="494" spans="1:36" ht="15.6" x14ac:dyDescent="0.25">
      <c r="A494" s="344" t="str">
        <f>MASTERLIST!A219</f>
        <v>N0215</v>
      </c>
      <c r="B494" s="68" t="str">
        <f>MASTERLIST!B219</f>
        <v>Benguella</v>
      </c>
      <c r="C494" s="68" t="str">
        <f>MASTERLIST!C219</f>
        <v>Loandro</v>
      </c>
      <c r="D494" s="68" t="str">
        <f>MASTERLIST!D219</f>
        <v>Steenkamp</v>
      </c>
      <c r="E494" s="345" t="str">
        <f>MASTERLIST!E219</f>
        <v>Men Grand Masters</v>
      </c>
      <c r="F494" s="362" t="str">
        <f>MASTERLIST!L219</f>
        <v>Nam</v>
      </c>
      <c r="G494" s="195" t="s">
        <v>2176</v>
      </c>
      <c r="H494" s="200" t="s">
        <v>2176</v>
      </c>
      <c r="I494" s="193"/>
      <c r="J494" s="202"/>
      <c r="K494" s="152">
        <f t="shared" si="81"/>
        <v>0</v>
      </c>
      <c r="L494" s="153">
        <f t="shared" si="82"/>
        <v>5</v>
      </c>
      <c r="M494" s="153">
        <f t="shared" si="83"/>
        <v>5</v>
      </c>
      <c r="N494" s="154">
        <f t="shared" si="84"/>
        <v>41.199999999999996</v>
      </c>
      <c r="O494" s="429">
        <f t="shared" si="85"/>
        <v>14.909999999999998</v>
      </c>
      <c r="P494" s="154">
        <f t="shared" si="86"/>
        <v>8.2399999999999984</v>
      </c>
      <c r="Q494" s="153">
        <f t="shared" si="87"/>
        <v>1236</v>
      </c>
      <c r="R494" s="281">
        <f t="shared" si="88"/>
        <v>400.5</v>
      </c>
      <c r="S494" s="282">
        <v>0</v>
      </c>
      <c r="T494" s="283">
        <v>3</v>
      </c>
      <c r="U494" s="156">
        <v>20.299999999999997</v>
      </c>
      <c r="V494" s="284">
        <v>417</v>
      </c>
      <c r="W494" s="285">
        <v>0</v>
      </c>
      <c r="X494" s="205">
        <v>1</v>
      </c>
      <c r="Y494" s="157">
        <v>5.8</v>
      </c>
      <c r="Z494" s="286">
        <v>282</v>
      </c>
      <c r="AA494" s="204">
        <v>0</v>
      </c>
      <c r="AB494" s="204">
        <v>1</v>
      </c>
      <c r="AC494" s="155">
        <v>15.1</v>
      </c>
      <c r="AD494" s="287">
        <v>537</v>
      </c>
      <c r="AE494" s="340">
        <f>_xlfn.XLOOKUP(A494,'2026-NAT-01'!B:B,'2026-NAT-01'!F:F,0,0)+_xlfn.XLOOKUP(A494,'2026-NAT-01'!B:B,'2026-NAT-01'!G:G,0,0)</f>
        <v>2</v>
      </c>
      <c r="AF494" s="341">
        <f>_xlfn.XLOOKUP(A494,'2026-NAT-01'!B:B,'2026-NAT-01'!H:H,0,0)</f>
        <v>19.3</v>
      </c>
      <c r="AG494" s="340">
        <f>_xlfn.XLOOKUP(A494,'2026-NAT-02'!B:B,'2026-NAT-02'!F:F,0,0)+_xlfn.XLOOKUP(A494,'2026-NAT-02'!B:B,'2026-NAT-02'!G:G,0,0)</f>
        <v>1</v>
      </c>
      <c r="AH494" s="341">
        <f>_xlfn.XLOOKUP(A494,'2026-NAT-02'!B:B,'2026-NAT-02'!H:H,0,0)</f>
        <v>2.2999999999999998</v>
      </c>
      <c r="AI494" s="340">
        <f t="shared" si="79"/>
        <v>8</v>
      </c>
      <c r="AJ494" s="341">
        <f t="shared" si="80"/>
        <v>36.51</v>
      </c>
    </row>
    <row r="495" spans="1:36" ht="15.6" hidden="1" x14ac:dyDescent="0.25">
      <c r="A495" s="297" t="str">
        <f>MASTERLIST!A496</f>
        <v>N0492</v>
      </c>
      <c r="B495" s="310" t="str">
        <f>MASTERLIST!B496</f>
        <v>Steenbras</v>
      </c>
      <c r="C495" s="310" t="str">
        <f>MASTERLIST!C496</f>
        <v>Brian</v>
      </c>
      <c r="D495" s="310" t="str">
        <f>MASTERLIST!D496</f>
        <v>Roodt</v>
      </c>
      <c r="E495" s="311" t="str">
        <f>MASTERLIST!E496</f>
        <v>Men Senior</v>
      </c>
      <c r="F495" s="361" t="str">
        <f>MASTERLIST!L496</f>
        <v>Nam</v>
      </c>
      <c r="G495" s="195"/>
      <c r="H495" s="200"/>
      <c r="I495" s="193"/>
      <c r="J495" s="202"/>
      <c r="K495" s="152">
        <f t="shared" si="81"/>
        <v>2</v>
      </c>
      <c r="L495" s="153">
        <f t="shared" si="82"/>
        <v>1</v>
      </c>
      <c r="M495" s="153">
        <f t="shared" si="83"/>
        <v>3</v>
      </c>
      <c r="N495" s="279">
        <f t="shared" si="84"/>
        <v>13.700000000000001</v>
      </c>
      <c r="O495" s="280">
        <f t="shared" si="85"/>
        <v>4.1100000000000003</v>
      </c>
      <c r="P495" s="154">
        <f t="shared" si="86"/>
        <v>4.5666666666666673</v>
      </c>
      <c r="Q495" s="153">
        <f t="shared" si="87"/>
        <v>399</v>
      </c>
      <c r="R495" s="281">
        <f t="shared" si="88"/>
        <v>119.69999999999999</v>
      </c>
      <c r="S495" s="282">
        <v>0</v>
      </c>
      <c r="T495" s="283">
        <v>0</v>
      </c>
      <c r="U495" s="156">
        <v>0</v>
      </c>
      <c r="V495" s="284">
        <v>0</v>
      </c>
      <c r="W495" s="285">
        <v>2</v>
      </c>
      <c r="X495" s="205">
        <v>1</v>
      </c>
      <c r="Y495" s="157">
        <v>13.700000000000001</v>
      </c>
      <c r="Z495" s="286">
        <v>399</v>
      </c>
      <c r="AA495" s="204">
        <v>0</v>
      </c>
      <c r="AB495" s="204">
        <v>0</v>
      </c>
      <c r="AC495" s="155">
        <v>0</v>
      </c>
      <c r="AD495" s="287">
        <v>0</v>
      </c>
      <c r="AE495" s="340">
        <f>_xlfn.XLOOKUP(A495,'2026-NAT-01'!B:B,'2026-NAT-01'!F:F,0,0)+_xlfn.XLOOKUP(A495,'2026-NAT-01'!B:B,'2026-NAT-01'!G:G,0,0)</f>
        <v>0</v>
      </c>
      <c r="AF495" s="341">
        <f>_xlfn.XLOOKUP(A495,'2026-NAT-01'!B:B,'2026-NAT-01'!H:H,0,0)</f>
        <v>0</v>
      </c>
      <c r="AG495" s="340">
        <f>_xlfn.XLOOKUP(A495,'2026-NAT-02'!B:B,'2026-NAT-02'!F:F,0,0)+_xlfn.XLOOKUP(A495,'2026-NAT-02'!B:B,'2026-NAT-02'!G:G,0,0)</f>
        <v>0</v>
      </c>
      <c r="AH495" s="341">
        <f>_xlfn.XLOOKUP(A495,'2026-NAT-02'!B:B,'2026-NAT-02'!H:H,0,0)</f>
        <v>0</v>
      </c>
      <c r="AI495" s="457">
        <f t="shared" si="79"/>
        <v>3</v>
      </c>
      <c r="AJ495" s="458">
        <f t="shared" si="80"/>
        <v>4.1100000000000003</v>
      </c>
    </row>
    <row r="496" spans="1:36" ht="15.6" hidden="1" x14ac:dyDescent="0.25">
      <c r="A496" s="297" t="str">
        <f>MASTERLIST!A497</f>
        <v>N0493</v>
      </c>
      <c r="B496" s="310" t="str">
        <f>MASTERLIST!B497</f>
        <v>xSteenbras</v>
      </c>
      <c r="C496" s="310" t="str">
        <f>MASTERLIST!C497</f>
        <v>Manie</v>
      </c>
      <c r="D496" s="310" t="str">
        <f>MASTERLIST!D497</f>
        <v>Du Preez</v>
      </c>
      <c r="E496" s="311" t="str">
        <f>MASTERLIST!E497</f>
        <v>Men Veteran</v>
      </c>
      <c r="F496" s="361" t="str">
        <f>MASTERLIST!L497</f>
        <v>SA</v>
      </c>
      <c r="G496" s="195"/>
      <c r="H496" s="200"/>
      <c r="I496" s="193"/>
      <c r="J496" s="202"/>
      <c r="K496" s="152">
        <f t="shared" si="81"/>
        <v>0</v>
      </c>
      <c r="L496" s="153">
        <f t="shared" si="82"/>
        <v>2</v>
      </c>
      <c r="M496" s="153">
        <f t="shared" si="83"/>
        <v>2</v>
      </c>
      <c r="N496" s="279">
        <f t="shared" si="84"/>
        <v>3.8</v>
      </c>
      <c r="O496" s="280">
        <f t="shared" si="85"/>
        <v>1.1399999999999999</v>
      </c>
      <c r="P496" s="154">
        <f t="shared" si="86"/>
        <v>1.9</v>
      </c>
      <c r="Q496" s="153">
        <f t="shared" si="87"/>
        <v>178</v>
      </c>
      <c r="R496" s="281">
        <f t="shared" si="88"/>
        <v>53.4</v>
      </c>
      <c r="S496" s="282">
        <v>0</v>
      </c>
      <c r="T496" s="283">
        <v>0</v>
      </c>
      <c r="U496" s="156">
        <v>0</v>
      </c>
      <c r="V496" s="284">
        <v>0</v>
      </c>
      <c r="W496" s="285">
        <v>0</v>
      </c>
      <c r="X496" s="205">
        <v>2</v>
      </c>
      <c r="Y496" s="157">
        <v>3.8</v>
      </c>
      <c r="Z496" s="286">
        <v>178</v>
      </c>
      <c r="AA496" s="204">
        <v>0</v>
      </c>
      <c r="AB496" s="204">
        <v>0</v>
      </c>
      <c r="AC496" s="155">
        <v>0</v>
      </c>
      <c r="AD496" s="287">
        <v>0</v>
      </c>
      <c r="AE496" s="340">
        <f>_xlfn.XLOOKUP(A496,'2026-NAT-01'!B:B,'2026-NAT-01'!F:F,0,0)+_xlfn.XLOOKUP(A496,'2026-NAT-01'!B:B,'2026-NAT-01'!G:G,0,0)</f>
        <v>0</v>
      </c>
      <c r="AF496" s="341">
        <f>_xlfn.XLOOKUP(A496,'2026-NAT-01'!B:B,'2026-NAT-01'!H:H,0,0)</f>
        <v>0</v>
      </c>
      <c r="AG496" s="340">
        <f>_xlfn.XLOOKUP(A496,'2026-NAT-02'!B:B,'2026-NAT-02'!F:F,0,0)+_xlfn.XLOOKUP(A496,'2026-NAT-02'!B:B,'2026-NAT-02'!G:G,0,0)</f>
        <v>0</v>
      </c>
      <c r="AH496" s="341">
        <f>_xlfn.XLOOKUP(A496,'2026-NAT-02'!B:B,'2026-NAT-02'!H:H,0,0)</f>
        <v>0</v>
      </c>
      <c r="AI496" s="457">
        <f t="shared" si="79"/>
        <v>2</v>
      </c>
      <c r="AJ496" s="458">
        <f t="shared" si="80"/>
        <v>1.1399999999999999</v>
      </c>
    </row>
    <row r="497" spans="1:36" ht="15.6" hidden="1" x14ac:dyDescent="0.25">
      <c r="A497" s="297" t="str">
        <f>MASTERLIST!A498</f>
        <v>N0494</v>
      </c>
      <c r="B497" s="310" t="str">
        <f>MASTERLIST!B498</f>
        <v>xWalvis Bay</v>
      </c>
      <c r="C497" s="310" t="str">
        <f>MASTERLIST!C498</f>
        <v>Johan</v>
      </c>
      <c r="D497" s="310" t="str">
        <f>MASTERLIST!D498</f>
        <v>Le Roux</v>
      </c>
      <c r="E497" s="311" t="str">
        <f>MASTERLIST!E498</f>
        <v>Men Veteran</v>
      </c>
      <c r="F497" s="361" t="str">
        <f>MASTERLIST!L498</f>
        <v>Nam</v>
      </c>
      <c r="G497" s="195"/>
      <c r="H497" s="200"/>
      <c r="I497" s="193"/>
      <c r="J497" s="202"/>
      <c r="K497" s="152">
        <f t="shared" si="81"/>
        <v>0</v>
      </c>
      <c r="L497" s="153">
        <f t="shared" si="82"/>
        <v>0</v>
      </c>
      <c r="M497" s="153">
        <f t="shared" si="83"/>
        <v>0</v>
      </c>
      <c r="N497" s="279">
        <f t="shared" si="84"/>
        <v>0</v>
      </c>
      <c r="O497" s="280">
        <f t="shared" si="85"/>
        <v>0</v>
      </c>
      <c r="P497" s="154" t="e">
        <f t="shared" si="86"/>
        <v>#DIV/0!</v>
      </c>
      <c r="Q497" s="153">
        <f t="shared" si="87"/>
        <v>0</v>
      </c>
      <c r="R497" s="281">
        <f t="shared" si="88"/>
        <v>0</v>
      </c>
      <c r="S497" s="282">
        <v>0</v>
      </c>
      <c r="T497" s="283">
        <v>0</v>
      </c>
      <c r="U497" s="156">
        <v>0</v>
      </c>
      <c r="V497" s="284">
        <v>0</v>
      </c>
      <c r="W497" s="285">
        <v>0</v>
      </c>
      <c r="X497" s="205">
        <v>0</v>
      </c>
      <c r="Y497" s="157">
        <v>0</v>
      </c>
      <c r="Z497" s="286">
        <v>0</v>
      </c>
      <c r="AA497" s="204">
        <v>0</v>
      </c>
      <c r="AB497" s="204">
        <v>0</v>
      </c>
      <c r="AC497" s="155">
        <v>0</v>
      </c>
      <c r="AD497" s="287">
        <v>0</v>
      </c>
      <c r="AE497" s="340">
        <f>_xlfn.XLOOKUP(A497,'2026-NAT-01'!B:B,'2026-NAT-01'!F:F,0,0)+_xlfn.XLOOKUP(A497,'2026-NAT-01'!B:B,'2026-NAT-01'!G:G,0,0)</f>
        <v>0</v>
      </c>
      <c r="AF497" s="341">
        <f>_xlfn.XLOOKUP(A497,'2026-NAT-01'!B:B,'2026-NAT-01'!H:H,0,0)</f>
        <v>0</v>
      </c>
      <c r="AG497" s="340">
        <f>_xlfn.XLOOKUP(A497,'2026-NAT-02'!B:B,'2026-NAT-02'!F:F,0,0)+_xlfn.XLOOKUP(A497,'2026-NAT-02'!B:B,'2026-NAT-02'!G:G,0,0)</f>
        <v>0</v>
      </c>
      <c r="AH497" s="341">
        <f>_xlfn.XLOOKUP(A497,'2026-NAT-02'!B:B,'2026-NAT-02'!H:H,0,0)</f>
        <v>0</v>
      </c>
      <c r="AI497" s="457">
        <f t="shared" si="79"/>
        <v>0</v>
      </c>
      <c r="AJ497" s="458">
        <f t="shared" si="80"/>
        <v>0</v>
      </c>
    </row>
    <row r="498" spans="1:36" ht="15.6" hidden="1" x14ac:dyDescent="0.25">
      <c r="A498" s="297" t="str">
        <f>MASTERLIST!A499</f>
        <v>N0495</v>
      </c>
      <c r="B498" s="310" t="str">
        <f>MASTERLIST!B499</f>
        <v>Walvis Bay</v>
      </c>
      <c r="C498" s="310" t="str">
        <f>MASTERLIST!C499</f>
        <v>Eduard</v>
      </c>
      <c r="D498" s="310" t="str">
        <f>MASTERLIST!D499</f>
        <v>Janse v Rensburg</v>
      </c>
      <c r="E498" s="311" t="str">
        <f>MASTERLIST!E499</f>
        <v>Men Senior</v>
      </c>
      <c r="F498" s="361" t="str">
        <f>MASTERLIST!L499</f>
        <v>Nam</v>
      </c>
      <c r="G498" s="195"/>
      <c r="H498" s="200"/>
      <c r="I498" s="193"/>
      <c r="J498" s="202"/>
      <c r="K498" s="152">
        <f t="shared" si="81"/>
        <v>0</v>
      </c>
      <c r="L498" s="153">
        <f t="shared" si="82"/>
        <v>3</v>
      </c>
      <c r="M498" s="153">
        <f t="shared" si="83"/>
        <v>3</v>
      </c>
      <c r="N498" s="279">
        <f t="shared" si="84"/>
        <v>46.2</v>
      </c>
      <c r="O498" s="280">
        <f t="shared" si="85"/>
        <v>13.860000000000001</v>
      </c>
      <c r="P498" s="154">
        <f t="shared" si="86"/>
        <v>15.4</v>
      </c>
      <c r="Q498" s="153">
        <f t="shared" si="87"/>
        <v>304</v>
      </c>
      <c r="R498" s="281">
        <f t="shared" si="88"/>
        <v>95.2</v>
      </c>
      <c r="S498" s="282">
        <v>0</v>
      </c>
      <c r="T498" s="283">
        <v>0</v>
      </c>
      <c r="U498" s="156">
        <v>0</v>
      </c>
      <c r="V498" s="284">
        <v>20</v>
      </c>
      <c r="W498" s="285">
        <v>0</v>
      </c>
      <c r="X498" s="205">
        <v>3</v>
      </c>
      <c r="Y498" s="157">
        <v>46.2</v>
      </c>
      <c r="Z498" s="286">
        <v>284</v>
      </c>
      <c r="AA498" s="204">
        <v>0</v>
      </c>
      <c r="AB498" s="204">
        <v>0</v>
      </c>
      <c r="AC498" s="155">
        <v>0</v>
      </c>
      <c r="AD498" s="287">
        <v>0</v>
      </c>
      <c r="AE498" s="340">
        <f>_xlfn.XLOOKUP(A498,'2026-NAT-01'!B:B,'2026-NAT-01'!F:F,0,0)+_xlfn.XLOOKUP(A498,'2026-NAT-01'!B:B,'2026-NAT-01'!G:G,0,0)</f>
        <v>0</v>
      </c>
      <c r="AF498" s="341">
        <f>_xlfn.XLOOKUP(A498,'2026-NAT-01'!B:B,'2026-NAT-01'!H:H,0,0)</f>
        <v>0</v>
      </c>
      <c r="AG498" s="340">
        <f>_xlfn.XLOOKUP(A498,'2026-NAT-02'!B:B,'2026-NAT-02'!F:F,0,0)+_xlfn.XLOOKUP(A498,'2026-NAT-02'!B:B,'2026-NAT-02'!G:G,0,0)</f>
        <v>0</v>
      </c>
      <c r="AH498" s="341">
        <f>_xlfn.XLOOKUP(A498,'2026-NAT-02'!B:B,'2026-NAT-02'!H:H,0,0)</f>
        <v>0</v>
      </c>
      <c r="AI498" s="457">
        <f t="shared" si="79"/>
        <v>3</v>
      </c>
      <c r="AJ498" s="458">
        <f t="shared" si="80"/>
        <v>13.860000000000001</v>
      </c>
    </row>
    <row r="499" spans="1:36" ht="15.45" customHeight="1" x14ac:dyDescent="0.25">
      <c r="A499" s="344" t="str">
        <f>MASTERLIST!A593</f>
        <v>N0589</v>
      </c>
      <c r="B499" s="68" t="str">
        <f>MASTERLIST!B593</f>
        <v>Steenbras</v>
      </c>
      <c r="C499" s="68" t="str">
        <f>MASTERLIST!C593</f>
        <v>Luan</v>
      </c>
      <c r="D499" s="68" t="str">
        <f>MASTERLIST!D593</f>
        <v>Hansen</v>
      </c>
      <c r="E499" s="345" t="str">
        <f>MASTERLIST!E593</f>
        <v>Men U/16</v>
      </c>
      <c r="F499" s="362" t="str">
        <f>MASTERLIST!L593</f>
        <v>Nam</v>
      </c>
      <c r="G499" s="195" t="s">
        <v>2176</v>
      </c>
      <c r="H499" s="200" t="s">
        <v>2176</v>
      </c>
      <c r="I499" s="193"/>
      <c r="J499" s="202"/>
      <c r="K499" s="152">
        <f t="shared" si="81"/>
        <v>3</v>
      </c>
      <c r="L499" s="153">
        <f t="shared" si="82"/>
        <v>11</v>
      </c>
      <c r="M499" s="153">
        <f t="shared" si="83"/>
        <v>14</v>
      </c>
      <c r="N499" s="154">
        <f t="shared" si="84"/>
        <v>29</v>
      </c>
      <c r="O499" s="429">
        <f t="shared" si="85"/>
        <v>12</v>
      </c>
      <c r="P499" s="154">
        <f t="shared" si="86"/>
        <v>2.0714285714285716</v>
      </c>
      <c r="Q499" s="153">
        <f t="shared" si="87"/>
        <v>1652</v>
      </c>
      <c r="R499" s="281">
        <f t="shared" si="88"/>
        <v>625</v>
      </c>
      <c r="S499" s="282">
        <v>1</v>
      </c>
      <c r="T499" s="283">
        <v>7</v>
      </c>
      <c r="U499" s="156">
        <v>17.5</v>
      </c>
      <c r="V499" s="284">
        <v>790</v>
      </c>
      <c r="W499" s="285">
        <v>2</v>
      </c>
      <c r="X499" s="205">
        <v>4</v>
      </c>
      <c r="Y499" s="157">
        <v>9.5</v>
      </c>
      <c r="Z499" s="286">
        <v>576</v>
      </c>
      <c r="AA499" s="204">
        <v>0</v>
      </c>
      <c r="AB499" s="204">
        <v>0</v>
      </c>
      <c r="AC499" s="155">
        <v>2</v>
      </c>
      <c r="AD499" s="287">
        <v>286</v>
      </c>
      <c r="AE499" s="340">
        <f>_xlfn.XLOOKUP(A499,'2026-NAT-01'!B:B,'2026-NAT-01'!F:F,0,0)+_xlfn.XLOOKUP(A499,'2026-NAT-01'!B:B,'2026-NAT-01'!G:G,0,0)</f>
        <v>5</v>
      </c>
      <c r="AF499" s="341">
        <f>_xlfn.XLOOKUP(A499,'2026-NAT-01'!B:B,'2026-NAT-01'!H:H,0,0)</f>
        <v>16.2</v>
      </c>
      <c r="AG499" s="340">
        <f>_xlfn.XLOOKUP(A499,'2026-NAT-02'!B:B,'2026-NAT-02'!F:F,0,0)+_xlfn.XLOOKUP(A499,'2026-NAT-02'!B:B,'2026-NAT-02'!G:G,0,0)</f>
        <v>1</v>
      </c>
      <c r="AH499" s="341">
        <f>_xlfn.XLOOKUP(A499,'2026-NAT-02'!B:B,'2026-NAT-02'!H:H,0,0)</f>
        <v>5.5</v>
      </c>
      <c r="AI499" s="340">
        <f t="shared" si="79"/>
        <v>20</v>
      </c>
      <c r="AJ499" s="341">
        <f t="shared" si="80"/>
        <v>33.700000000000003</v>
      </c>
    </row>
    <row r="500" spans="1:36" ht="15.45" hidden="1" customHeight="1" x14ac:dyDescent="0.25">
      <c r="A500" s="297" t="str">
        <f>MASTERLIST!A501</f>
        <v>N0497</v>
      </c>
      <c r="B500" s="310" t="str">
        <f>MASTERLIST!B501</f>
        <v>XWelwitschia</v>
      </c>
      <c r="C500" s="310" t="str">
        <f>MASTERLIST!C501</f>
        <v>Ampie</v>
      </c>
      <c r="D500" s="310" t="str">
        <f>MASTERLIST!D501</f>
        <v>Louw</v>
      </c>
      <c r="E500" s="311" t="str">
        <f>MASTERLIST!E501</f>
        <v>Men Grand Masters</v>
      </c>
      <c r="F500" s="361" t="str">
        <f>MASTERLIST!L501</f>
        <v>Nam</v>
      </c>
      <c r="G500" s="195"/>
      <c r="H500" s="200"/>
      <c r="I500" s="193"/>
      <c r="J500" s="202"/>
      <c r="K500" s="152">
        <f t="shared" si="81"/>
        <v>0</v>
      </c>
      <c r="L500" s="153">
        <f t="shared" si="82"/>
        <v>0</v>
      </c>
      <c r="M500" s="153">
        <f t="shared" si="83"/>
        <v>0</v>
      </c>
      <c r="N500" s="279">
        <f t="shared" si="84"/>
        <v>0</v>
      </c>
      <c r="O500" s="280">
        <f t="shared" si="85"/>
        <v>0</v>
      </c>
      <c r="P500" s="154" t="e">
        <f t="shared" si="86"/>
        <v>#DIV/0!</v>
      </c>
      <c r="Q500" s="153">
        <f t="shared" si="87"/>
        <v>0</v>
      </c>
      <c r="R500" s="281">
        <f t="shared" si="88"/>
        <v>0</v>
      </c>
      <c r="S500" s="282">
        <v>0</v>
      </c>
      <c r="T500" s="283">
        <v>0</v>
      </c>
      <c r="U500" s="156">
        <v>0</v>
      </c>
      <c r="V500" s="284">
        <v>0</v>
      </c>
      <c r="W500" s="285">
        <v>0</v>
      </c>
      <c r="X500" s="205">
        <v>0</v>
      </c>
      <c r="Y500" s="157">
        <v>0</v>
      </c>
      <c r="Z500" s="286">
        <v>0</v>
      </c>
      <c r="AA500" s="204">
        <v>0</v>
      </c>
      <c r="AB500" s="204">
        <v>0</v>
      </c>
      <c r="AC500" s="155">
        <v>0</v>
      </c>
      <c r="AD500" s="287">
        <v>0</v>
      </c>
      <c r="AE500" s="340">
        <f>_xlfn.XLOOKUP(A500,'2026-NAT-01'!B:B,'2026-NAT-01'!F:F,0,0)+_xlfn.XLOOKUP(A500,'2026-NAT-01'!B:B,'2026-NAT-01'!G:G,0,0)</f>
        <v>0</v>
      </c>
      <c r="AF500" s="341">
        <f>_xlfn.XLOOKUP(A500,'2026-NAT-01'!B:B,'2026-NAT-01'!H:H,0,0)</f>
        <v>0</v>
      </c>
      <c r="AG500" s="340">
        <f>_xlfn.XLOOKUP(A500,'2026-NAT-02'!B:B,'2026-NAT-02'!F:F,0,0)+_xlfn.XLOOKUP(A500,'2026-NAT-02'!B:B,'2026-NAT-02'!G:G,0,0)</f>
        <v>0</v>
      </c>
      <c r="AH500" s="341">
        <f>_xlfn.XLOOKUP(A500,'2026-NAT-02'!B:B,'2026-NAT-02'!H:H,0,0)</f>
        <v>0</v>
      </c>
      <c r="AI500" s="457">
        <f t="shared" si="79"/>
        <v>0</v>
      </c>
      <c r="AJ500" s="458">
        <f t="shared" si="80"/>
        <v>0</v>
      </c>
    </row>
    <row r="501" spans="1:36" ht="15.6" hidden="1" x14ac:dyDescent="0.25">
      <c r="A501" s="297" t="str">
        <f>MASTERLIST!A502</f>
        <v>N0498</v>
      </c>
      <c r="B501" s="310" t="str">
        <f>MASTERLIST!B502</f>
        <v>xOtjiwarongo</v>
      </c>
      <c r="C501" s="310" t="str">
        <f>MASTERLIST!C502</f>
        <v>Andre</v>
      </c>
      <c r="D501" s="310" t="str">
        <f>MASTERLIST!D502</f>
        <v>van Aswegen</v>
      </c>
      <c r="E501" s="311" t="str">
        <f>MASTERLIST!E502</f>
        <v>Men Grand Masters</v>
      </c>
      <c r="F501" s="361">
        <f>MASTERLIST!L502</f>
        <v>0</v>
      </c>
      <c r="G501" s="195"/>
      <c r="H501" s="200"/>
      <c r="I501" s="193"/>
      <c r="J501" s="202"/>
      <c r="K501" s="152">
        <f t="shared" si="81"/>
        <v>0</v>
      </c>
      <c r="L501" s="153">
        <f t="shared" si="82"/>
        <v>0</v>
      </c>
      <c r="M501" s="153">
        <f t="shared" si="83"/>
        <v>0</v>
      </c>
      <c r="N501" s="279">
        <f t="shared" si="84"/>
        <v>0</v>
      </c>
      <c r="O501" s="280">
        <f t="shared" si="85"/>
        <v>0</v>
      </c>
      <c r="P501" s="154" t="e">
        <f t="shared" si="86"/>
        <v>#DIV/0!</v>
      </c>
      <c r="Q501" s="153">
        <f t="shared" si="87"/>
        <v>0</v>
      </c>
      <c r="R501" s="281">
        <f t="shared" si="88"/>
        <v>0</v>
      </c>
      <c r="S501" s="282">
        <v>0</v>
      </c>
      <c r="T501" s="283">
        <v>0</v>
      </c>
      <c r="U501" s="156">
        <v>0</v>
      </c>
      <c r="V501" s="284">
        <v>0</v>
      </c>
      <c r="W501" s="285">
        <v>0</v>
      </c>
      <c r="X501" s="205">
        <v>0</v>
      </c>
      <c r="Y501" s="157">
        <v>0</v>
      </c>
      <c r="Z501" s="286">
        <v>0</v>
      </c>
      <c r="AA501" s="204">
        <v>0</v>
      </c>
      <c r="AB501" s="204">
        <v>0</v>
      </c>
      <c r="AC501" s="155">
        <v>0</v>
      </c>
      <c r="AD501" s="287">
        <v>0</v>
      </c>
      <c r="AE501" s="340">
        <f>_xlfn.XLOOKUP(A501,'2026-NAT-01'!B:B,'2026-NAT-01'!F:F,0,0)+_xlfn.XLOOKUP(A501,'2026-NAT-01'!B:B,'2026-NAT-01'!G:G,0,0)</f>
        <v>0</v>
      </c>
      <c r="AF501" s="341">
        <f>_xlfn.XLOOKUP(A501,'2026-NAT-01'!B:B,'2026-NAT-01'!H:H,0,0)</f>
        <v>0</v>
      </c>
      <c r="AG501" s="340">
        <f>_xlfn.XLOOKUP(A501,'2026-NAT-02'!B:B,'2026-NAT-02'!F:F,0,0)+_xlfn.XLOOKUP(A501,'2026-NAT-02'!B:B,'2026-NAT-02'!G:G,0,0)</f>
        <v>0</v>
      </c>
      <c r="AH501" s="341">
        <f>_xlfn.XLOOKUP(A501,'2026-NAT-02'!B:B,'2026-NAT-02'!H:H,0,0)</f>
        <v>0</v>
      </c>
      <c r="AI501" s="457">
        <f t="shared" si="79"/>
        <v>0</v>
      </c>
      <c r="AJ501" s="458">
        <f t="shared" si="80"/>
        <v>0</v>
      </c>
    </row>
    <row r="502" spans="1:36" ht="15.6" x14ac:dyDescent="0.25">
      <c r="A502" s="344" t="str">
        <f>MASTERLIST!A533</f>
        <v>N0529</v>
      </c>
      <c r="B502" s="68" t="str">
        <f>MASTERLIST!B533</f>
        <v>Okahandja</v>
      </c>
      <c r="C502" s="68" t="str">
        <f>MASTERLIST!C533</f>
        <v>Anthony</v>
      </c>
      <c r="D502" s="68" t="str">
        <f>MASTERLIST!D533</f>
        <v>Botha</v>
      </c>
      <c r="E502" s="345" t="str">
        <f>MASTERLIST!E533</f>
        <v>Men Veteran</v>
      </c>
      <c r="F502" s="362" t="str">
        <f>MASTERLIST!L533</f>
        <v>Nam</v>
      </c>
      <c r="G502" s="195"/>
      <c r="H502" s="200" t="s">
        <v>2176</v>
      </c>
      <c r="I502" s="193"/>
      <c r="J502" s="202"/>
      <c r="K502" s="152">
        <f t="shared" si="81"/>
        <v>0</v>
      </c>
      <c r="L502" s="153">
        <f t="shared" si="82"/>
        <v>8</v>
      </c>
      <c r="M502" s="153">
        <f t="shared" si="83"/>
        <v>8</v>
      </c>
      <c r="N502" s="154">
        <f t="shared" si="84"/>
        <v>69.8</v>
      </c>
      <c r="O502" s="429">
        <f t="shared" si="85"/>
        <v>33.04</v>
      </c>
      <c r="P502" s="154">
        <f t="shared" si="86"/>
        <v>8.7249999999999996</v>
      </c>
      <c r="Q502" s="153">
        <f t="shared" si="87"/>
        <v>1331</v>
      </c>
      <c r="R502" s="281">
        <f t="shared" si="88"/>
        <v>597.5</v>
      </c>
      <c r="S502" s="282">
        <v>0</v>
      </c>
      <c r="T502" s="283">
        <v>6</v>
      </c>
      <c r="U502" s="156">
        <v>60.5</v>
      </c>
      <c r="V502" s="284">
        <v>1001</v>
      </c>
      <c r="W502" s="285">
        <v>0</v>
      </c>
      <c r="X502" s="205">
        <v>2</v>
      </c>
      <c r="Y502" s="157">
        <v>9.3000000000000007</v>
      </c>
      <c r="Z502" s="286">
        <v>310</v>
      </c>
      <c r="AA502" s="204">
        <v>0</v>
      </c>
      <c r="AB502" s="204">
        <v>0</v>
      </c>
      <c r="AC502" s="155">
        <v>0</v>
      </c>
      <c r="AD502" s="287">
        <v>20</v>
      </c>
      <c r="AE502" s="340">
        <f>_xlfn.XLOOKUP(A502,'2026-NAT-01'!B:B,'2026-NAT-01'!F:F,0,0)+_xlfn.XLOOKUP(A502,'2026-NAT-01'!B:B,'2026-NAT-01'!G:G,0,0)</f>
        <v>0</v>
      </c>
      <c r="AF502" s="341">
        <f>_xlfn.XLOOKUP(A502,'2026-NAT-01'!B:B,'2026-NAT-01'!H:H,0,0)</f>
        <v>0</v>
      </c>
      <c r="AG502" s="340">
        <f>_xlfn.XLOOKUP(A502,'2026-NAT-02'!B:B,'2026-NAT-02'!F:F,0,0)+_xlfn.XLOOKUP(A502,'2026-NAT-02'!B:B,'2026-NAT-02'!G:G,0,0)</f>
        <v>0</v>
      </c>
      <c r="AH502" s="341">
        <f>_xlfn.XLOOKUP(A502,'2026-NAT-02'!B:B,'2026-NAT-02'!H:H,0,0)</f>
        <v>0</v>
      </c>
      <c r="AI502" s="340">
        <f t="shared" si="79"/>
        <v>8</v>
      </c>
      <c r="AJ502" s="341">
        <f t="shared" si="80"/>
        <v>33.04</v>
      </c>
    </row>
    <row r="503" spans="1:36" ht="15.6" hidden="1" x14ac:dyDescent="0.25">
      <c r="A503" s="297" t="str">
        <f>MASTERLIST!A504</f>
        <v>N0500</v>
      </c>
      <c r="B503" s="310" t="str">
        <f>MASTERLIST!B504</f>
        <v>xOtjiwarongo</v>
      </c>
      <c r="C503" s="310" t="str">
        <f>MASTERLIST!C504</f>
        <v>Danny</v>
      </c>
      <c r="D503" s="310" t="str">
        <f>MASTERLIST!D504</f>
        <v>Feyerabend</v>
      </c>
      <c r="E503" s="311" t="str">
        <f>MASTERLIST!E504</f>
        <v>Men Grand Masters</v>
      </c>
      <c r="F503" s="361" t="str">
        <f>MASTERLIST!L504</f>
        <v>Nam</v>
      </c>
      <c r="G503" s="195"/>
      <c r="H503" s="200"/>
      <c r="I503" s="193"/>
      <c r="J503" s="202"/>
      <c r="K503" s="152">
        <f t="shared" si="81"/>
        <v>0</v>
      </c>
      <c r="L503" s="153">
        <f t="shared" si="82"/>
        <v>0</v>
      </c>
      <c r="M503" s="153">
        <f t="shared" si="83"/>
        <v>0</v>
      </c>
      <c r="N503" s="279">
        <f t="shared" si="84"/>
        <v>0</v>
      </c>
      <c r="O503" s="280">
        <f t="shared" si="85"/>
        <v>0</v>
      </c>
      <c r="P503" s="154" t="e">
        <f t="shared" si="86"/>
        <v>#DIV/0!</v>
      </c>
      <c r="Q503" s="153">
        <f t="shared" si="87"/>
        <v>0</v>
      </c>
      <c r="R503" s="281">
        <f t="shared" si="88"/>
        <v>0</v>
      </c>
      <c r="S503" s="282">
        <v>0</v>
      </c>
      <c r="T503" s="283">
        <v>0</v>
      </c>
      <c r="U503" s="156">
        <v>0</v>
      </c>
      <c r="V503" s="284">
        <v>0</v>
      </c>
      <c r="W503" s="285">
        <v>0</v>
      </c>
      <c r="X503" s="205">
        <v>0</v>
      </c>
      <c r="Y503" s="157">
        <v>0</v>
      </c>
      <c r="Z503" s="286">
        <v>0</v>
      </c>
      <c r="AA503" s="204">
        <v>0</v>
      </c>
      <c r="AB503" s="204">
        <v>0</v>
      </c>
      <c r="AC503" s="155">
        <v>0</v>
      </c>
      <c r="AD503" s="287">
        <v>0</v>
      </c>
      <c r="AE503" s="340">
        <f>_xlfn.XLOOKUP(A503,'2026-NAT-01'!B:B,'2026-NAT-01'!F:F,0,0)+_xlfn.XLOOKUP(A503,'2026-NAT-01'!B:B,'2026-NAT-01'!G:G,0,0)</f>
        <v>0</v>
      </c>
      <c r="AF503" s="341">
        <f>_xlfn.XLOOKUP(A503,'2026-NAT-01'!B:B,'2026-NAT-01'!H:H,0,0)</f>
        <v>0</v>
      </c>
      <c r="AG503" s="340">
        <f>_xlfn.XLOOKUP(A503,'2026-NAT-02'!B:B,'2026-NAT-02'!F:F,0,0)+_xlfn.XLOOKUP(A503,'2026-NAT-02'!B:B,'2026-NAT-02'!G:G,0,0)</f>
        <v>0</v>
      </c>
      <c r="AH503" s="341">
        <f>_xlfn.XLOOKUP(A503,'2026-NAT-02'!B:B,'2026-NAT-02'!H:H,0,0)</f>
        <v>0</v>
      </c>
      <c r="AI503" s="457">
        <f t="shared" si="79"/>
        <v>0</v>
      </c>
      <c r="AJ503" s="458">
        <f t="shared" si="80"/>
        <v>0</v>
      </c>
    </row>
    <row r="504" spans="1:36" ht="15.6" hidden="1" x14ac:dyDescent="0.25">
      <c r="A504" s="297" t="str">
        <f>MASTERLIST!A505</f>
        <v>N0501</v>
      </c>
      <c r="B504" s="310" t="str">
        <f>MASTERLIST!B505</f>
        <v>xOtjiwarongo</v>
      </c>
      <c r="C504" s="310" t="str">
        <f>MASTERLIST!C505</f>
        <v>Otto</v>
      </c>
      <c r="D504" s="310" t="str">
        <f>MASTERLIST!D505</f>
        <v>Feyerabend</v>
      </c>
      <c r="E504" s="311" t="str">
        <f>MASTERLIST!E505</f>
        <v>Men U/21</v>
      </c>
      <c r="F504" s="361" t="str">
        <f>MASTERLIST!L505</f>
        <v>Nam</v>
      </c>
      <c r="G504" s="195"/>
      <c r="H504" s="200"/>
      <c r="I504" s="193"/>
      <c r="J504" s="202"/>
      <c r="K504" s="152"/>
      <c r="L504" s="153"/>
      <c r="M504" s="153"/>
      <c r="N504" s="279"/>
      <c r="O504" s="280"/>
      <c r="P504" s="154"/>
      <c r="Q504" s="153"/>
      <c r="R504" s="281"/>
      <c r="S504" s="282"/>
      <c r="T504" s="283"/>
      <c r="U504" s="156"/>
      <c r="V504" s="284"/>
      <c r="W504" s="285"/>
      <c r="X504" s="205"/>
      <c r="Y504" s="157"/>
      <c r="Z504" s="286"/>
      <c r="AA504" s="204"/>
      <c r="AB504" s="204"/>
      <c r="AC504" s="155"/>
      <c r="AD504" s="287"/>
      <c r="AE504" s="340">
        <f>_xlfn.XLOOKUP(A504,'2026-NAT-01'!B:B,'2026-NAT-01'!F:F,0,0)+_xlfn.XLOOKUP(A504,'2026-NAT-01'!B:B,'2026-NAT-01'!G:G,0,0)</f>
        <v>0</v>
      </c>
      <c r="AF504" s="341">
        <f>_xlfn.XLOOKUP(A504,'2026-NAT-01'!B:B,'2026-NAT-01'!H:H,0,0)</f>
        <v>0</v>
      </c>
      <c r="AG504" s="340">
        <f>_xlfn.XLOOKUP(A504,'2026-NAT-02'!B:B,'2026-NAT-02'!F:F,0,0)+_xlfn.XLOOKUP(A504,'2026-NAT-02'!B:B,'2026-NAT-02'!G:G,0,0)</f>
        <v>0</v>
      </c>
      <c r="AH504" s="341">
        <f>_xlfn.XLOOKUP(A504,'2026-NAT-02'!B:B,'2026-NAT-02'!H:H,0,0)</f>
        <v>0</v>
      </c>
      <c r="AI504" s="457">
        <f t="shared" si="79"/>
        <v>0</v>
      </c>
      <c r="AJ504" s="458">
        <f t="shared" si="80"/>
        <v>0</v>
      </c>
    </row>
    <row r="505" spans="1:36" ht="15.6" hidden="1" x14ac:dyDescent="0.25">
      <c r="A505" s="344" t="str">
        <f>MASTERLIST!A506</f>
        <v>N0502</v>
      </c>
      <c r="B505" s="68" t="str">
        <f>MASTERLIST!B506</f>
        <v>Benguella</v>
      </c>
      <c r="C505" s="68" t="str">
        <f>MASTERLIST!C506</f>
        <v>Louis</v>
      </c>
      <c r="D505" s="68" t="str">
        <f>MASTERLIST!D506</f>
        <v>Arangies</v>
      </c>
      <c r="E505" s="345" t="str">
        <f>MASTERLIST!E506</f>
        <v>Men Master</v>
      </c>
      <c r="F505" s="362" t="str">
        <f>MASTERLIST!L506</f>
        <v>Nam</v>
      </c>
      <c r="G505" s="195" t="s">
        <v>2176</v>
      </c>
      <c r="H505" s="200"/>
      <c r="I505" s="193"/>
      <c r="J505" s="202"/>
      <c r="K505" s="152">
        <f t="shared" ref="K505:K568" si="89">S505+W505+AA505</f>
        <v>1</v>
      </c>
      <c r="L505" s="153">
        <f t="shared" ref="L505:L568" si="90">T505+X505+AB505</f>
        <v>4</v>
      </c>
      <c r="M505" s="153">
        <f t="shared" ref="M505:M568" si="91">K505+L505</f>
        <v>5</v>
      </c>
      <c r="N505" s="154">
        <f t="shared" ref="N505:N568" si="92">U505+Y505+AC505</f>
        <v>11</v>
      </c>
      <c r="O505" s="429">
        <f t="shared" ref="O505:O568" si="93">(U505*0.5)+(Y505*0.3)+(AC505*0.2)</f>
        <v>3.8800000000000003</v>
      </c>
      <c r="P505" s="154">
        <f t="shared" ref="P505:P568" si="94">N505/M505</f>
        <v>2.2000000000000002</v>
      </c>
      <c r="Q505" s="153">
        <f t="shared" ref="Q505:Q568" si="95">V505+Z505+AD505</f>
        <v>949</v>
      </c>
      <c r="R505" s="281">
        <f t="shared" ref="R505:R568" si="96">(V505*0.5)+(Z505*0.3)+(AD505*0.2)</f>
        <v>333</v>
      </c>
      <c r="S505" s="282">
        <v>1</v>
      </c>
      <c r="T505" s="283">
        <v>1</v>
      </c>
      <c r="U505" s="156">
        <v>4.2</v>
      </c>
      <c r="V505" s="284">
        <v>388</v>
      </c>
      <c r="W505" s="285">
        <v>0</v>
      </c>
      <c r="X505" s="205">
        <v>1</v>
      </c>
      <c r="Y505" s="157">
        <v>4.2</v>
      </c>
      <c r="Z505" s="286">
        <v>268</v>
      </c>
      <c r="AA505" s="204">
        <v>0</v>
      </c>
      <c r="AB505" s="204">
        <v>2</v>
      </c>
      <c r="AC505" s="155">
        <v>2.6</v>
      </c>
      <c r="AD505" s="287">
        <v>293</v>
      </c>
      <c r="AE505" s="340">
        <f>_xlfn.XLOOKUP(A505,'2026-NAT-01'!B:B,'2026-NAT-01'!F:F,0,0)+_xlfn.XLOOKUP(A505,'2026-NAT-01'!B:B,'2026-NAT-01'!G:G,0,0)</f>
        <v>5</v>
      </c>
      <c r="AF505" s="341">
        <f>_xlfn.XLOOKUP(A505,'2026-NAT-01'!B:B,'2026-NAT-01'!H:H,0,0)</f>
        <v>10.600000000000001</v>
      </c>
      <c r="AG505" s="340">
        <f>_xlfn.XLOOKUP(A505,'2026-NAT-02'!B:B,'2026-NAT-02'!F:F,0,0)+_xlfn.XLOOKUP(A505,'2026-NAT-02'!B:B,'2026-NAT-02'!G:G,0,0)</f>
        <v>4</v>
      </c>
      <c r="AH505" s="341">
        <f>_xlfn.XLOOKUP(A505,'2026-NAT-02'!B:B,'2026-NAT-02'!H:H,0,0)</f>
        <v>27.599999999999998</v>
      </c>
      <c r="AI505" s="340">
        <f t="shared" si="79"/>
        <v>14</v>
      </c>
      <c r="AJ505" s="341">
        <f t="shared" si="80"/>
        <v>42.08</v>
      </c>
    </row>
    <row r="506" spans="1:36" ht="15.6" hidden="1" x14ac:dyDescent="0.25">
      <c r="A506" s="297" t="str">
        <f>MASTERLIST!A507</f>
        <v>N0503</v>
      </c>
      <c r="B506" s="310" t="str">
        <f>MASTERLIST!B507</f>
        <v>xBenguella</v>
      </c>
      <c r="C506" s="310" t="str">
        <f>MASTERLIST!C507</f>
        <v>Stephen</v>
      </c>
      <c r="D506" s="310" t="str">
        <f>MASTERLIST!D507</f>
        <v>Botha</v>
      </c>
      <c r="E506" s="311" t="str">
        <f>MASTERLIST!E507</f>
        <v>Men Veteran</v>
      </c>
      <c r="F506" s="361" t="str">
        <f>MASTERLIST!L507</f>
        <v>Nam</v>
      </c>
      <c r="G506" s="195"/>
      <c r="H506" s="200"/>
      <c r="I506" s="193"/>
      <c r="J506" s="202"/>
      <c r="K506" s="152">
        <f t="shared" si="89"/>
        <v>0</v>
      </c>
      <c r="L506" s="153">
        <f t="shared" si="90"/>
        <v>0</v>
      </c>
      <c r="M506" s="153">
        <f t="shared" si="91"/>
        <v>0</v>
      </c>
      <c r="N506" s="279">
        <f t="shared" si="92"/>
        <v>0</v>
      </c>
      <c r="O506" s="280">
        <f t="shared" si="93"/>
        <v>0</v>
      </c>
      <c r="P506" s="154" t="e">
        <f t="shared" si="94"/>
        <v>#DIV/0!</v>
      </c>
      <c r="Q506" s="153">
        <f t="shared" si="95"/>
        <v>0</v>
      </c>
      <c r="R506" s="281">
        <f t="shared" si="96"/>
        <v>0</v>
      </c>
      <c r="S506" s="282">
        <v>0</v>
      </c>
      <c r="T506" s="283">
        <v>0</v>
      </c>
      <c r="U506" s="156">
        <v>0</v>
      </c>
      <c r="V506" s="284">
        <v>0</v>
      </c>
      <c r="W506" s="285">
        <v>0</v>
      </c>
      <c r="X506" s="205">
        <v>0</v>
      </c>
      <c r="Y506" s="157">
        <v>0</v>
      </c>
      <c r="Z506" s="286">
        <v>0</v>
      </c>
      <c r="AA506" s="204">
        <v>0</v>
      </c>
      <c r="AB506" s="204">
        <v>0</v>
      </c>
      <c r="AC506" s="155">
        <v>0</v>
      </c>
      <c r="AD506" s="287">
        <v>0</v>
      </c>
      <c r="AE506" s="340">
        <f>_xlfn.XLOOKUP(A506,'2026-NAT-01'!B:B,'2026-NAT-01'!F:F,0,0)+_xlfn.XLOOKUP(A506,'2026-NAT-01'!B:B,'2026-NAT-01'!G:G,0,0)</f>
        <v>0</v>
      </c>
      <c r="AF506" s="341">
        <f>_xlfn.XLOOKUP(A506,'2026-NAT-01'!B:B,'2026-NAT-01'!H:H,0,0)</f>
        <v>0</v>
      </c>
      <c r="AG506" s="340">
        <f>_xlfn.XLOOKUP(A506,'2026-NAT-02'!B:B,'2026-NAT-02'!F:F,0,0)+_xlfn.XLOOKUP(A506,'2026-NAT-02'!B:B,'2026-NAT-02'!G:G,0,0)</f>
        <v>0</v>
      </c>
      <c r="AH506" s="341">
        <f>_xlfn.XLOOKUP(A506,'2026-NAT-02'!B:B,'2026-NAT-02'!H:H,0,0)</f>
        <v>0</v>
      </c>
      <c r="AI506" s="457">
        <f t="shared" si="79"/>
        <v>0</v>
      </c>
      <c r="AJ506" s="458">
        <f t="shared" si="80"/>
        <v>0</v>
      </c>
    </row>
    <row r="507" spans="1:36" ht="15.6" hidden="1" x14ac:dyDescent="0.25">
      <c r="A507" s="297" t="str">
        <f>MASTERLIST!A508</f>
        <v>N0504</v>
      </c>
      <c r="B507" s="310" t="str">
        <f>MASTERLIST!B508</f>
        <v>xOrca Angling Club</v>
      </c>
      <c r="C507" s="310" t="str">
        <f>MASTERLIST!C508</f>
        <v>Herman</v>
      </c>
      <c r="D507" s="310" t="str">
        <f>MASTERLIST!D508</f>
        <v>Klem</v>
      </c>
      <c r="E507" s="311" t="str">
        <f>MASTERLIST!E508</f>
        <v>Men Senior</v>
      </c>
      <c r="F507" s="361" t="str">
        <f>MASTERLIST!L508</f>
        <v>Nam</v>
      </c>
      <c r="G507" s="195"/>
      <c r="H507" s="200"/>
      <c r="I507" s="193"/>
      <c r="J507" s="202"/>
      <c r="K507" s="152">
        <f t="shared" si="89"/>
        <v>1</v>
      </c>
      <c r="L507" s="153">
        <f t="shared" si="90"/>
        <v>0</v>
      </c>
      <c r="M507" s="153">
        <f t="shared" si="91"/>
        <v>1</v>
      </c>
      <c r="N507" s="279">
        <f t="shared" si="92"/>
        <v>2.6</v>
      </c>
      <c r="O507" s="280">
        <f t="shared" si="93"/>
        <v>1.3</v>
      </c>
      <c r="P507" s="154">
        <f t="shared" si="94"/>
        <v>2.6</v>
      </c>
      <c r="Q507" s="153">
        <f t="shared" si="95"/>
        <v>238</v>
      </c>
      <c r="R507" s="281">
        <f t="shared" si="96"/>
        <v>119</v>
      </c>
      <c r="S507" s="282">
        <v>1</v>
      </c>
      <c r="T507" s="283">
        <v>0</v>
      </c>
      <c r="U507" s="156">
        <v>2.6</v>
      </c>
      <c r="V507" s="284">
        <v>238</v>
      </c>
      <c r="W507" s="285">
        <v>0</v>
      </c>
      <c r="X507" s="205">
        <v>0</v>
      </c>
      <c r="Y507" s="157">
        <v>0</v>
      </c>
      <c r="Z507" s="286">
        <v>0</v>
      </c>
      <c r="AA507" s="204">
        <v>0</v>
      </c>
      <c r="AB507" s="204">
        <v>0</v>
      </c>
      <c r="AC507" s="155">
        <v>0</v>
      </c>
      <c r="AD507" s="287">
        <v>0</v>
      </c>
      <c r="AE507" s="340">
        <f>_xlfn.XLOOKUP(A507,'2026-NAT-01'!B:B,'2026-NAT-01'!F:F,0,0)+_xlfn.XLOOKUP(A507,'2026-NAT-01'!B:B,'2026-NAT-01'!G:G,0,0)</f>
        <v>0</v>
      </c>
      <c r="AF507" s="341">
        <f>_xlfn.XLOOKUP(A507,'2026-NAT-01'!B:B,'2026-NAT-01'!H:H,0,0)</f>
        <v>0</v>
      </c>
      <c r="AG507" s="340">
        <f>_xlfn.XLOOKUP(A507,'2026-NAT-02'!B:B,'2026-NAT-02'!F:F,0,0)+_xlfn.XLOOKUP(A507,'2026-NAT-02'!B:B,'2026-NAT-02'!G:G,0,0)</f>
        <v>0</v>
      </c>
      <c r="AH507" s="341">
        <f>_xlfn.XLOOKUP(A507,'2026-NAT-02'!B:B,'2026-NAT-02'!H:H,0,0)</f>
        <v>0</v>
      </c>
      <c r="AI507" s="457">
        <f t="shared" si="79"/>
        <v>1</v>
      </c>
      <c r="AJ507" s="458">
        <f t="shared" si="80"/>
        <v>1.3</v>
      </c>
    </row>
    <row r="508" spans="1:36" ht="15.6" hidden="1" x14ac:dyDescent="0.25">
      <c r="A508" s="297" t="str">
        <f>MASTERLIST!A509</f>
        <v>N0505</v>
      </c>
      <c r="B508" s="310" t="str">
        <f>MASTERLIST!B509</f>
        <v>Walvis Bay</v>
      </c>
      <c r="C508" s="310" t="str">
        <f>MASTERLIST!C509</f>
        <v>Gerrit Albertus</v>
      </c>
      <c r="D508" s="310" t="str">
        <f>MASTERLIST!D509</f>
        <v>Oberholzer</v>
      </c>
      <c r="E508" s="311" t="str">
        <f>MASTERLIST!E509</f>
        <v>Men Senior</v>
      </c>
      <c r="F508" s="361" t="str">
        <f>MASTERLIST!L509</f>
        <v>Nam</v>
      </c>
      <c r="G508" s="195"/>
      <c r="H508" s="200"/>
      <c r="I508" s="193"/>
      <c r="J508" s="202"/>
      <c r="K508" s="152">
        <f t="shared" si="89"/>
        <v>1</v>
      </c>
      <c r="L508" s="153">
        <f t="shared" si="90"/>
        <v>4</v>
      </c>
      <c r="M508" s="153">
        <f t="shared" si="91"/>
        <v>5</v>
      </c>
      <c r="N508" s="279">
        <f t="shared" si="92"/>
        <v>33.099999999999994</v>
      </c>
      <c r="O508" s="280">
        <f t="shared" si="93"/>
        <v>15.349999999999998</v>
      </c>
      <c r="P508" s="154">
        <f t="shared" si="94"/>
        <v>6.6199999999999992</v>
      </c>
      <c r="Q508" s="153">
        <f t="shared" si="95"/>
        <v>972</v>
      </c>
      <c r="R508" s="281">
        <f t="shared" si="96"/>
        <v>434</v>
      </c>
      <c r="S508" s="282">
        <v>1</v>
      </c>
      <c r="T508" s="283">
        <v>3</v>
      </c>
      <c r="U508" s="156">
        <v>27.099999999999998</v>
      </c>
      <c r="V508" s="284">
        <v>712</v>
      </c>
      <c r="W508" s="285">
        <v>0</v>
      </c>
      <c r="X508" s="205">
        <v>1</v>
      </c>
      <c r="Y508" s="157">
        <v>6</v>
      </c>
      <c r="Z508" s="286">
        <v>260</v>
      </c>
      <c r="AA508" s="204">
        <v>0</v>
      </c>
      <c r="AB508" s="204">
        <v>0</v>
      </c>
      <c r="AC508" s="155">
        <v>0</v>
      </c>
      <c r="AD508" s="287">
        <v>0</v>
      </c>
      <c r="AE508" s="340">
        <f>_xlfn.XLOOKUP(A508,'2026-NAT-01'!B:B,'2026-NAT-01'!F:F,0,0)+_xlfn.XLOOKUP(A508,'2026-NAT-01'!B:B,'2026-NAT-01'!G:G,0,0)</f>
        <v>0</v>
      </c>
      <c r="AF508" s="341">
        <f>_xlfn.XLOOKUP(A508,'2026-NAT-01'!B:B,'2026-NAT-01'!H:H,0,0)</f>
        <v>0</v>
      </c>
      <c r="AG508" s="340">
        <f>_xlfn.XLOOKUP(A508,'2026-NAT-02'!B:B,'2026-NAT-02'!F:F,0,0)+_xlfn.XLOOKUP(A508,'2026-NAT-02'!B:B,'2026-NAT-02'!G:G,0,0)</f>
        <v>0</v>
      </c>
      <c r="AH508" s="341">
        <f>_xlfn.XLOOKUP(A508,'2026-NAT-02'!B:B,'2026-NAT-02'!H:H,0,0)</f>
        <v>0</v>
      </c>
      <c r="AI508" s="457">
        <f t="shared" si="79"/>
        <v>5</v>
      </c>
      <c r="AJ508" s="458">
        <f t="shared" si="80"/>
        <v>15.349999999999998</v>
      </c>
    </row>
    <row r="509" spans="1:36" ht="15.6" hidden="1" x14ac:dyDescent="0.25">
      <c r="A509" s="297" t="str">
        <f>MASTERLIST!A510</f>
        <v>N0506</v>
      </c>
      <c r="B509" s="310" t="str">
        <f>MASTERLIST!B510</f>
        <v>xWelwitschia</v>
      </c>
      <c r="C509" s="310" t="str">
        <f>MASTERLIST!C510</f>
        <v>Bernd</v>
      </c>
      <c r="D509" s="310" t="str">
        <f>MASTERLIST!D510</f>
        <v>Beddies</v>
      </c>
      <c r="E509" s="311" t="str">
        <f>MASTERLIST!E510</f>
        <v>Men Senior</v>
      </c>
      <c r="F509" s="361" t="str">
        <f>MASTERLIST!L510</f>
        <v>Nam</v>
      </c>
      <c r="G509" s="195"/>
      <c r="H509" s="200"/>
      <c r="I509" s="193"/>
      <c r="J509" s="202"/>
      <c r="K509" s="152">
        <f t="shared" si="89"/>
        <v>0</v>
      </c>
      <c r="L509" s="153">
        <f t="shared" si="90"/>
        <v>0</v>
      </c>
      <c r="M509" s="153">
        <f t="shared" si="91"/>
        <v>0</v>
      </c>
      <c r="N509" s="279">
        <f t="shared" si="92"/>
        <v>0</v>
      </c>
      <c r="O509" s="280">
        <f t="shared" si="93"/>
        <v>0</v>
      </c>
      <c r="P509" s="154" t="e">
        <f t="shared" si="94"/>
        <v>#DIV/0!</v>
      </c>
      <c r="Q509" s="153">
        <f t="shared" si="95"/>
        <v>0</v>
      </c>
      <c r="R509" s="281">
        <f t="shared" si="96"/>
        <v>0</v>
      </c>
      <c r="S509" s="282">
        <v>0</v>
      </c>
      <c r="T509" s="283">
        <v>0</v>
      </c>
      <c r="U509" s="156">
        <v>0</v>
      </c>
      <c r="V509" s="284">
        <v>0</v>
      </c>
      <c r="W509" s="285">
        <v>0</v>
      </c>
      <c r="X509" s="205">
        <v>0</v>
      </c>
      <c r="Y509" s="157">
        <v>0</v>
      </c>
      <c r="Z509" s="286">
        <v>0</v>
      </c>
      <c r="AA509" s="204">
        <v>0</v>
      </c>
      <c r="AB509" s="204">
        <v>0</v>
      </c>
      <c r="AC509" s="155">
        <v>0</v>
      </c>
      <c r="AD509" s="287">
        <v>0</v>
      </c>
      <c r="AE509" s="340">
        <f>_xlfn.XLOOKUP(A509,'2026-NAT-01'!B:B,'2026-NAT-01'!F:F,0,0)+_xlfn.XLOOKUP(A509,'2026-NAT-01'!B:B,'2026-NAT-01'!G:G,0,0)</f>
        <v>0</v>
      </c>
      <c r="AF509" s="341">
        <f>_xlfn.XLOOKUP(A509,'2026-NAT-01'!B:B,'2026-NAT-01'!H:H,0,0)</f>
        <v>0</v>
      </c>
      <c r="AG509" s="340">
        <f>_xlfn.XLOOKUP(A509,'2026-NAT-02'!B:B,'2026-NAT-02'!F:F,0,0)+_xlfn.XLOOKUP(A509,'2026-NAT-02'!B:B,'2026-NAT-02'!G:G,0,0)</f>
        <v>0</v>
      </c>
      <c r="AH509" s="341">
        <f>_xlfn.XLOOKUP(A509,'2026-NAT-02'!B:B,'2026-NAT-02'!H:H,0,0)</f>
        <v>0</v>
      </c>
      <c r="AI509" s="457">
        <f t="shared" si="79"/>
        <v>0</v>
      </c>
      <c r="AJ509" s="458">
        <f t="shared" si="80"/>
        <v>0</v>
      </c>
    </row>
    <row r="510" spans="1:36" ht="15.6" hidden="1" x14ac:dyDescent="0.25">
      <c r="A510" s="297" t="str">
        <f>MASTERLIST!A511</f>
        <v>N0507</v>
      </c>
      <c r="B510" s="310" t="str">
        <f>MASTERLIST!B511</f>
        <v>xWalvis Bay</v>
      </c>
      <c r="C510" s="310" t="str">
        <f>MASTERLIST!C511</f>
        <v>Jarred Joshua</v>
      </c>
      <c r="D510" s="310" t="str">
        <f>MASTERLIST!D511</f>
        <v>Mouton</v>
      </c>
      <c r="E510" s="311" t="str">
        <f>MASTERLIST!E511</f>
        <v>Men Senior</v>
      </c>
      <c r="F510" s="361" t="str">
        <f>MASTERLIST!L511</f>
        <v>Nam</v>
      </c>
      <c r="G510" s="195"/>
      <c r="H510" s="200"/>
      <c r="I510" s="193"/>
      <c r="J510" s="202"/>
      <c r="K510" s="152">
        <f t="shared" si="89"/>
        <v>0</v>
      </c>
      <c r="L510" s="153">
        <f t="shared" si="90"/>
        <v>1</v>
      </c>
      <c r="M510" s="153">
        <f t="shared" si="91"/>
        <v>1</v>
      </c>
      <c r="N510" s="279">
        <f t="shared" si="92"/>
        <v>21.7</v>
      </c>
      <c r="O510" s="280">
        <f t="shared" si="93"/>
        <v>4.34</v>
      </c>
      <c r="P510" s="154">
        <f t="shared" si="94"/>
        <v>21.7</v>
      </c>
      <c r="Q510" s="153">
        <f t="shared" si="95"/>
        <v>287</v>
      </c>
      <c r="R510" s="281">
        <f t="shared" si="96"/>
        <v>57.400000000000006</v>
      </c>
      <c r="S510" s="282">
        <v>0</v>
      </c>
      <c r="T510" s="283">
        <v>0</v>
      </c>
      <c r="U510" s="156">
        <v>0</v>
      </c>
      <c r="V510" s="284">
        <v>0</v>
      </c>
      <c r="W510" s="285">
        <v>0</v>
      </c>
      <c r="X510" s="205">
        <v>0</v>
      </c>
      <c r="Y510" s="157">
        <v>0</v>
      </c>
      <c r="Z510" s="286">
        <v>0</v>
      </c>
      <c r="AA510" s="204">
        <v>0</v>
      </c>
      <c r="AB510" s="204">
        <v>1</v>
      </c>
      <c r="AC510" s="155">
        <v>21.7</v>
      </c>
      <c r="AD510" s="287">
        <v>287</v>
      </c>
      <c r="AE510" s="340">
        <f>_xlfn.XLOOKUP(A510,'2026-NAT-01'!B:B,'2026-NAT-01'!F:F,0,0)+_xlfn.XLOOKUP(A510,'2026-NAT-01'!B:B,'2026-NAT-01'!G:G,0,0)</f>
        <v>0</v>
      </c>
      <c r="AF510" s="341">
        <f>_xlfn.XLOOKUP(A510,'2026-NAT-01'!B:B,'2026-NAT-01'!H:H,0,0)</f>
        <v>0</v>
      </c>
      <c r="AG510" s="340">
        <f>_xlfn.XLOOKUP(A510,'2026-NAT-02'!B:B,'2026-NAT-02'!F:F,0,0)+_xlfn.XLOOKUP(A510,'2026-NAT-02'!B:B,'2026-NAT-02'!G:G,0,0)</f>
        <v>0</v>
      </c>
      <c r="AH510" s="341">
        <f>_xlfn.XLOOKUP(A510,'2026-NAT-02'!B:B,'2026-NAT-02'!H:H,0,0)</f>
        <v>0</v>
      </c>
      <c r="AI510" s="457">
        <f t="shared" si="79"/>
        <v>1</v>
      </c>
      <c r="AJ510" s="458">
        <f t="shared" si="80"/>
        <v>4.34</v>
      </c>
    </row>
    <row r="511" spans="1:36" ht="15.6" hidden="1" x14ac:dyDescent="0.25">
      <c r="A511" s="297" t="str">
        <f>MASTERLIST!A512</f>
        <v>N0508</v>
      </c>
      <c r="B511" s="310" t="str">
        <f>MASTERLIST!B512</f>
        <v>Seagull Angling Club</v>
      </c>
      <c r="C511" s="310" t="str">
        <f>MASTERLIST!C512</f>
        <v>Christiaan</v>
      </c>
      <c r="D511" s="310" t="str">
        <f>MASTERLIST!D512</f>
        <v>Engels</v>
      </c>
      <c r="E511" s="311" t="str">
        <f>MASTERLIST!E512</f>
        <v>Men U/16</v>
      </c>
      <c r="F511" s="361" t="str">
        <f>MASTERLIST!L512</f>
        <v>Nam</v>
      </c>
      <c r="G511" s="195"/>
      <c r="H511" s="200"/>
      <c r="I511" s="193"/>
      <c r="J511" s="202"/>
      <c r="K511" s="152">
        <f t="shared" si="89"/>
        <v>0</v>
      </c>
      <c r="L511" s="153">
        <f t="shared" si="90"/>
        <v>0</v>
      </c>
      <c r="M511" s="153">
        <f t="shared" si="91"/>
        <v>0</v>
      </c>
      <c r="N511" s="279">
        <f t="shared" si="92"/>
        <v>0</v>
      </c>
      <c r="O511" s="280">
        <f t="shared" si="93"/>
        <v>0</v>
      </c>
      <c r="P511" s="154" t="e">
        <f t="shared" si="94"/>
        <v>#DIV/0!</v>
      </c>
      <c r="Q511" s="153">
        <f t="shared" si="95"/>
        <v>60</v>
      </c>
      <c r="R511" s="281">
        <f t="shared" si="96"/>
        <v>18</v>
      </c>
      <c r="S511" s="282">
        <v>0</v>
      </c>
      <c r="T511" s="283">
        <v>0</v>
      </c>
      <c r="U511" s="156">
        <v>0</v>
      </c>
      <c r="V511" s="284">
        <v>0</v>
      </c>
      <c r="W511" s="285">
        <v>0</v>
      </c>
      <c r="X511" s="205">
        <v>0</v>
      </c>
      <c r="Y511" s="157">
        <v>0</v>
      </c>
      <c r="Z511" s="286">
        <v>60</v>
      </c>
      <c r="AA511" s="204">
        <v>0</v>
      </c>
      <c r="AB511" s="204">
        <v>0</v>
      </c>
      <c r="AC511" s="155">
        <v>0</v>
      </c>
      <c r="AD511" s="287">
        <v>0</v>
      </c>
      <c r="AE511" s="340">
        <f>_xlfn.XLOOKUP(A511,'2026-NAT-01'!B:B,'2026-NAT-01'!F:F,0,0)+_xlfn.XLOOKUP(A511,'2026-NAT-01'!B:B,'2026-NAT-01'!G:G,0,0)</f>
        <v>0</v>
      </c>
      <c r="AF511" s="341">
        <f>_xlfn.XLOOKUP(A511,'2026-NAT-01'!B:B,'2026-NAT-01'!H:H,0,0)</f>
        <v>0</v>
      </c>
      <c r="AG511" s="340">
        <f>_xlfn.XLOOKUP(A511,'2026-NAT-02'!B:B,'2026-NAT-02'!F:F,0,0)+_xlfn.XLOOKUP(A511,'2026-NAT-02'!B:B,'2026-NAT-02'!G:G,0,0)</f>
        <v>0</v>
      </c>
      <c r="AH511" s="341">
        <f>_xlfn.XLOOKUP(A511,'2026-NAT-02'!B:B,'2026-NAT-02'!H:H,0,0)</f>
        <v>0</v>
      </c>
      <c r="AI511" s="457">
        <f t="shared" si="79"/>
        <v>0</v>
      </c>
      <c r="AJ511" s="458">
        <f t="shared" si="80"/>
        <v>0</v>
      </c>
    </row>
    <row r="512" spans="1:36" ht="15.6" hidden="1" x14ac:dyDescent="0.25">
      <c r="A512" s="297" t="str">
        <f>MASTERLIST!A513</f>
        <v>N0509</v>
      </c>
      <c r="B512" s="310" t="str">
        <f>MASTERLIST!B513</f>
        <v>Seagull Angling Club</v>
      </c>
      <c r="C512" s="310" t="str">
        <f>MASTERLIST!C513</f>
        <v>Anja</v>
      </c>
      <c r="D512" s="310" t="str">
        <f>MASTERLIST!D513</f>
        <v>Van Der Merwe</v>
      </c>
      <c r="E512" s="311" t="str">
        <f>MASTERLIST!E513</f>
        <v>Ladies Senior</v>
      </c>
      <c r="F512" s="361" t="str">
        <f>MASTERLIST!L513</f>
        <v>Nam</v>
      </c>
      <c r="G512" s="195"/>
      <c r="H512" s="200"/>
      <c r="I512" s="193"/>
      <c r="J512" s="202"/>
      <c r="K512" s="152">
        <f t="shared" si="89"/>
        <v>0</v>
      </c>
      <c r="L512" s="153">
        <f t="shared" si="90"/>
        <v>0</v>
      </c>
      <c r="M512" s="153">
        <f t="shared" si="91"/>
        <v>0</v>
      </c>
      <c r="N512" s="279">
        <f t="shared" si="92"/>
        <v>0</v>
      </c>
      <c r="O512" s="280">
        <f t="shared" si="93"/>
        <v>0</v>
      </c>
      <c r="P512" s="154" t="e">
        <f t="shared" si="94"/>
        <v>#DIV/0!</v>
      </c>
      <c r="Q512" s="153">
        <f t="shared" si="95"/>
        <v>60</v>
      </c>
      <c r="R512" s="281">
        <f t="shared" si="96"/>
        <v>30</v>
      </c>
      <c r="S512" s="282">
        <v>0</v>
      </c>
      <c r="T512" s="283">
        <v>0</v>
      </c>
      <c r="U512" s="156">
        <v>0</v>
      </c>
      <c r="V512" s="284">
        <v>60</v>
      </c>
      <c r="W512" s="285">
        <v>0</v>
      </c>
      <c r="X512" s="205">
        <v>0</v>
      </c>
      <c r="Y512" s="157">
        <v>0</v>
      </c>
      <c r="Z512" s="286">
        <v>0</v>
      </c>
      <c r="AA512" s="204">
        <v>0</v>
      </c>
      <c r="AB512" s="204">
        <v>0</v>
      </c>
      <c r="AC512" s="155">
        <v>0</v>
      </c>
      <c r="AD512" s="287">
        <v>0</v>
      </c>
      <c r="AE512" s="340">
        <f>_xlfn.XLOOKUP(A512,'2026-NAT-01'!B:B,'2026-NAT-01'!F:F,0,0)+_xlfn.XLOOKUP(A512,'2026-NAT-01'!B:B,'2026-NAT-01'!G:G,0,0)</f>
        <v>0</v>
      </c>
      <c r="AF512" s="341">
        <f>_xlfn.XLOOKUP(A512,'2026-NAT-01'!B:B,'2026-NAT-01'!H:H,0,0)</f>
        <v>0</v>
      </c>
      <c r="AG512" s="340">
        <f>_xlfn.XLOOKUP(A512,'2026-NAT-02'!B:B,'2026-NAT-02'!F:F,0,0)+_xlfn.XLOOKUP(A512,'2026-NAT-02'!B:B,'2026-NAT-02'!G:G,0,0)</f>
        <v>0</v>
      </c>
      <c r="AH512" s="341">
        <f>_xlfn.XLOOKUP(A512,'2026-NAT-02'!B:B,'2026-NAT-02'!H:H,0,0)</f>
        <v>0</v>
      </c>
      <c r="AI512" s="457">
        <f t="shared" si="79"/>
        <v>0</v>
      </c>
      <c r="AJ512" s="458">
        <f t="shared" si="80"/>
        <v>0</v>
      </c>
    </row>
    <row r="513" spans="1:36" ht="15.6" hidden="1" x14ac:dyDescent="0.25">
      <c r="A513" s="297" t="str">
        <f>MASTERLIST!A514</f>
        <v>N0510</v>
      </c>
      <c r="B513" s="310" t="str">
        <f>MASTERLIST!B514</f>
        <v>Steenbras</v>
      </c>
      <c r="C513" s="310" t="str">
        <f>MASTERLIST!C514</f>
        <v>Laurence</v>
      </c>
      <c r="D513" s="310" t="str">
        <f>MASTERLIST!D514</f>
        <v>Durant</v>
      </c>
      <c r="E513" s="311" t="str">
        <f>MASTERLIST!E514</f>
        <v>Men Grand Masters</v>
      </c>
      <c r="F513" s="361" t="str">
        <f>MASTERLIST!L514</f>
        <v>SA</v>
      </c>
      <c r="G513" s="195"/>
      <c r="H513" s="200"/>
      <c r="I513" s="193"/>
      <c r="J513" s="202"/>
      <c r="K513" s="152">
        <f t="shared" si="89"/>
        <v>3</v>
      </c>
      <c r="L513" s="153">
        <f t="shared" si="90"/>
        <v>2</v>
      </c>
      <c r="M513" s="153">
        <f t="shared" si="91"/>
        <v>5</v>
      </c>
      <c r="N513" s="279">
        <f t="shared" si="92"/>
        <v>7.6999999999999993</v>
      </c>
      <c r="O513" s="280">
        <f t="shared" si="93"/>
        <v>2.59</v>
      </c>
      <c r="P513" s="154">
        <f t="shared" si="94"/>
        <v>1.5399999999999998</v>
      </c>
      <c r="Q513" s="153">
        <f t="shared" si="95"/>
        <v>623</v>
      </c>
      <c r="R513" s="281">
        <f t="shared" si="96"/>
        <v>223.89999999999998</v>
      </c>
      <c r="S513" s="282">
        <v>1</v>
      </c>
      <c r="T513" s="283">
        <v>0</v>
      </c>
      <c r="U513" s="156">
        <v>1.4</v>
      </c>
      <c r="V513" s="284">
        <v>195</v>
      </c>
      <c r="W513" s="285">
        <v>2</v>
      </c>
      <c r="X513" s="205">
        <v>2</v>
      </c>
      <c r="Y513" s="157">
        <v>6.3</v>
      </c>
      <c r="Z513" s="286">
        <v>408</v>
      </c>
      <c r="AA513" s="204">
        <v>0</v>
      </c>
      <c r="AB513" s="204">
        <v>0</v>
      </c>
      <c r="AC513" s="155">
        <v>0</v>
      </c>
      <c r="AD513" s="287">
        <v>20</v>
      </c>
      <c r="AE513" s="340">
        <f>_xlfn.XLOOKUP(A513,'2026-NAT-01'!B:B,'2026-NAT-01'!F:F,0,0)+_xlfn.XLOOKUP(A513,'2026-NAT-01'!B:B,'2026-NAT-01'!G:G,0,0)</f>
        <v>0</v>
      </c>
      <c r="AF513" s="341">
        <f>_xlfn.XLOOKUP(A513,'2026-NAT-01'!B:B,'2026-NAT-01'!H:H,0,0)</f>
        <v>0</v>
      </c>
      <c r="AG513" s="340">
        <f>_xlfn.XLOOKUP(A513,'2026-NAT-02'!B:B,'2026-NAT-02'!F:F,0,0)+_xlfn.XLOOKUP(A513,'2026-NAT-02'!B:B,'2026-NAT-02'!G:G,0,0)</f>
        <v>0</v>
      </c>
      <c r="AH513" s="341">
        <f>_xlfn.XLOOKUP(A513,'2026-NAT-02'!B:B,'2026-NAT-02'!H:H,0,0)</f>
        <v>0</v>
      </c>
      <c r="AI513" s="457">
        <f t="shared" si="79"/>
        <v>5</v>
      </c>
      <c r="AJ513" s="458">
        <f t="shared" si="80"/>
        <v>2.59</v>
      </c>
    </row>
    <row r="514" spans="1:36" ht="15.6" hidden="1" x14ac:dyDescent="0.25">
      <c r="A514" s="297" t="str">
        <f>MASTERLIST!A515</f>
        <v>N0511</v>
      </c>
      <c r="B514" s="310" t="str">
        <f>MASTERLIST!B515</f>
        <v>Steenbras</v>
      </c>
      <c r="C514" s="310" t="str">
        <f>MASTERLIST!C515</f>
        <v>Keanu</v>
      </c>
      <c r="D514" s="310" t="str">
        <f>MASTERLIST!D515</f>
        <v>Du Preez</v>
      </c>
      <c r="E514" s="311" t="str">
        <f>MASTERLIST!E515</f>
        <v>Men U/16</v>
      </c>
      <c r="F514" s="361" t="str">
        <f>MASTERLIST!L515</f>
        <v>Nam</v>
      </c>
      <c r="G514" s="195"/>
      <c r="H514" s="200"/>
      <c r="I514" s="193"/>
      <c r="J514" s="202"/>
      <c r="K514" s="152">
        <f t="shared" si="89"/>
        <v>1</v>
      </c>
      <c r="L514" s="153">
        <f t="shared" si="90"/>
        <v>5</v>
      </c>
      <c r="M514" s="153">
        <f t="shared" si="91"/>
        <v>6</v>
      </c>
      <c r="N514" s="279">
        <f t="shared" si="92"/>
        <v>7.8000000000000007</v>
      </c>
      <c r="O514" s="280">
        <f t="shared" si="93"/>
        <v>3.04</v>
      </c>
      <c r="P514" s="154">
        <f t="shared" si="94"/>
        <v>1.3</v>
      </c>
      <c r="Q514" s="153">
        <f t="shared" si="95"/>
        <v>788</v>
      </c>
      <c r="R514" s="281">
        <f t="shared" si="96"/>
        <v>325.39999999999998</v>
      </c>
      <c r="S514" s="282">
        <v>1</v>
      </c>
      <c r="T514" s="283">
        <v>2</v>
      </c>
      <c r="U514" s="156">
        <v>3.5</v>
      </c>
      <c r="V514" s="284">
        <v>445</v>
      </c>
      <c r="W514" s="285">
        <v>0</v>
      </c>
      <c r="X514" s="205">
        <v>3</v>
      </c>
      <c r="Y514" s="157">
        <v>4.3000000000000007</v>
      </c>
      <c r="Z514" s="286">
        <v>343</v>
      </c>
      <c r="AA514" s="204">
        <v>0</v>
      </c>
      <c r="AB514" s="204">
        <v>0</v>
      </c>
      <c r="AC514" s="155">
        <v>0</v>
      </c>
      <c r="AD514" s="287">
        <v>0</v>
      </c>
      <c r="AE514" s="340">
        <f>_xlfn.XLOOKUP(A514,'2026-NAT-01'!B:B,'2026-NAT-01'!F:F,0,0)+_xlfn.XLOOKUP(A514,'2026-NAT-01'!B:B,'2026-NAT-01'!G:G,0,0)</f>
        <v>0</v>
      </c>
      <c r="AF514" s="341">
        <f>_xlfn.XLOOKUP(A514,'2026-NAT-01'!B:B,'2026-NAT-01'!H:H,0,0)</f>
        <v>0</v>
      </c>
      <c r="AG514" s="340">
        <f>_xlfn.XLOOKUP(A514,'2026-NAT-02'!B:B,'2026-NAT-02'!F:F,0,0)+_xlfn.XLOOKUP(A514,'2026-NAT-02'!B:B,'2026-NAT-02'!G:G,0,0)</f>
        <v>0</v>
      </c>
      <c r="AH514" s="341">
        <f>_xlfn.XLOOKUP(A514,'2026-NAT-02'!B:B,'2026-NAT-02'!H:H,0,0)</f>
        <v>0</v>
      </c>
      <c r="AI514" s="457">
        <f t="shared" si="79"/>
        <v>6</v>
      </c>
      <c r="AJ514" s="458">
        <f t="shared" si="80"/>
        <v>3.04</v>
      </c>
    </row>
    <row r="515" spans="1:36" ht="15.6" x14ac:dyDescent="0.25">
      <c r="A515" s="344" t="str">
        <f>MASTERLIST!A242</f>
        <v>N0238</v>
      </c>
      <c r="B515" s="68" t="str">
        <f>MASTERLIST!B242</f>
        <v>Steenbras</v>
      </c>
      <c r="C515" s="68" t="str">
        <f>MASTERLIST!C242</f>
        <v>Jayden</v>
      </c>
      <c r="D515" s="68" t="str">
        <f>MASTERLIST!D242</f>
        <v>Hansen</v>
      </c>
      <c r="E515" s="345" t="s">
        <v>1196</v>
      </c>
      <c r="F515" s="362" t="str">
        <f>MASTERLIST!L242</f>
        <v>Nam</v>
      </c>
      <c r="G515" s="195" t="s">
        <v>2176</v>
      </c>
      <c r="H515" s="200" t="s">
        <v>2176</v>
      </c>
      <c r="I515" s="193"/>
      <c r="J515" s="202"/>
      <c r="K515" s="152">
        <f t="shared" si="89"/>
        <v>4</v>
      </c>
      <c r="L515" s="153">
        <f t="shared" si="90"/>
        <v>7</v>
      </c>
      <c r="M515" s="153">
        <f t="shared" si="91"/>
        <v>11</v>
      </c>
      <c r="N515" s="154">
        <f t="shared" si="92"/>
        <v>24.8</v>
      </c>
      <c r="O515" s="429">
        <f t="shared" si="93"/>
        <v>9.4700000000000006</v>
      </c>
      <c r="P515" s="154">
        <f t="shared" si="94"/>
        <v>2.2545454545454544</v>
      </c>
      <c r="Q515" s="153">
        <f t="shared" si="95"/>
        <v>1550</v>
      </c>
      <c r="R515" s="281">
        <f t="shared" si="96"/>
        <v>544.4</v>
      </c>
      <c r="S515" s="282">
        <v>1</v>
      </c>
      <c r="T515" s="283">
        <v>1</v>
      </c>
      <c r="U515" s="156">
        <v>11.8</v>
      </c>
      <c r="V515" s="284">
        <v>537</v>
      </c>
      <c r="W515" s="285">
        <v>3</v>
      </c>
      <c r="X515" s="205">
        <v>5</v>
      </c>
      <c r="Y515" s="157">
        <v>9.6999999999999993</v>
      </c>
      <c r="Z515" s="286">
        <v>733</v>
      </c>
      <c r="AA515" s="204">
        <v>0</v>
      </c>
      <c r="AB515" s="204">
        <v>1</v>
      </c>
      <c r="AC515" s="155">
        <v>3.3</v>
      </c>
      <c r="AD515" s="287">
        <v>280</v>
      </c>
      <c r="AE515" s="340">
        <f>_xlfn.XLOOKUP(A515,'2026-NAT-01'!B:B,'2026-NAT-01'!F:F,0,0)+_xlfn.XLOOKUP(A515,'2026-NAT-01'!B:B,'2026-NAT-01'!G:G,0,0)</f>
        <v>1</v>
      </c>
      <c r="AF515" s="341">
        <f>_xlfn.XLOOKUP(A515,'2026-NAT-01'!B:B,'2026-NAT-01'!H:H,0,0)</f>
        <v>1.9</v>
      </c>
      <c r="AG515" s="340">
        <f>_xlfn.XLOOKUP(A515,'2026-NAT-02'!B:B,'2026-NAT-02'!F:F,0,0)+_xlfn.XLOOKUP(A515,'2026-NAT-02'!B:B,'2026-NAT-02'!G:G,0,0)</f>
        <v>3</v>
      </c>
      <c r="AH515" s="341">
        <f>_xlfn.XLOOKUP(A515,'2026-NAT-02'!B:B,'2026-NAT-02'!H:H,0,0)</f>
        <v>20.9</v>
      </c>
      <c r="AI515" s="340">
        <f t="shared" si="79"/>
        <v>15</v>
      </c>
      <c r="AJ515" s="341">
        <f t="shared" si="80"/>
        <v>32.269999999999996</v>
      </c>
    </row>
    <row r="516" spans="1:36" ht="15.6" hidden="1" x14ac:dyDescent="0.25">
      <c r="A516" s="344" t="str">
        <f>MASTERLIST!A517</f>
        <v>N0513</v>
      </c>
      <c r="B516" s="68" t="str">
        <f>MASTERLIST!B517</f>
        <v>Seagull Angling Club</v>
      </c>
      <c r="C516" s="68" t="str">
        <f>MASTERLIST!C517</f>
        <v>Armand</v>
      </c>
      <c r="D516" s="68" t="str">
        <f>MASTERLIST!D517</f>
        <v>Potgieter</v>
      </c>
      <c r="E516" s="345" t="str">
        <f>MASTERLIST!E517</f>
        <v>Men U/16</v>
      </c>
      <c r="F516" s="362" t="str">
        <f>MASTERLIST!L517</f>
        <v>Nam</v>
      </c>
      <c r="G516" s="195" t="s">
        <v>2176</v>
      </c>
      <c r="H516" s="200"/>
      <c r="I516" s="193"/>
      <c r="J516" s="202"/>
      <c r="K516" s="152">
        <f t="shared" si="89"/>
        <v>2</v>
      </c>
      <c r="L516" s="153">
        <f t="shared" si="90"/>
        <v>1</v>
      </c>
      <c r="M516" s="153">
        <f t="shared" si="91"/>
        <v>3</v>
      </c>
      <c r="N516" s="154">
        <f t="shared" si="92"/>
        <v>5.5</v>
      </c>
      <c r="O516" s="429">
        <f t="shared" si="93"/>
        <v>2.75</v>
      </c>
      <c r="P516" s="154">
        <f t="shared" si="94"/>
        <v>1.8333333333333333</v>
      </c>
      <c r="Q516" s="153">
        <f t="shared" si="95"/>
        <v>518</v>
      </c>
      <c r="R516" s="281">
        <f t="shared" si="96"/>
        <v>259</v>
      </c>
      <c r="S516" s="282">
        <v>2</v>
      </c>
      <c r="T516" s="283">
        <v>1</v>
      </c>
      <c r="U516" s="156">
        <v>5.5</v>
      </c>
      <c r="V516" s="284">
        <v>518</v>
      </c>
      <c r="W516" s="285">
        <v>0</v>
      </c>
      <c r="X516" s="205">
        <v>0</v>
      </c>
      <c r="Y516" s="157">
        <v>0</v>
      </c>
      <c r="Z516" s="286">
        <v>0</v>
      </c>
      <c r="AA516" s="204">
        <v>0</v>
      </c>
      <c r="AB516" s="204">
        <v>0</v>
      </c>
      <c r="AC516" s="155">
        <v>0</v>
      </c>
      <c r="AD516" s="287">
        <v>0</v>
      </c>
      <c r="AE516" s="340">
        <f>_xlfn.XLOOKUP(A516,'2026-NAT-01'!B:B,'2026-NAT-01'!F:F,0,0)+_xlfn.XLOOKUP(A516,'2026-NAT-01'!B:B,'2026-NAT-01'!G:G,0,0)</f>
        <v>4</v>
      </c>
      <c r="AF516" s="341">
        <f>_xlfn.XLOOKUP(A516,'2026-NAT-01'!B:B,'2026-NAT-01'!H:H,0,0)</f>
        <v>7.6000000000000005</v>
      </c>
      <c r="AG516" s="340">
        <f>_xlfn.XLOOKUP(A516,'2026-NAT-02'!B:B,'2026-NAT-02'!F:F,0,0)+_xlfn.XLOOKUP(A516,'2026-NAT-02'!B:B,'2026-NAT-02'!G:G,0,0)</f>
        <v>0</v>
      </c>
      <c r="AH516" s="341">
        <f>_xlfn.XLOOKUP(A516,'2026-NAT-02'!B:B,'2026-NAT-02'!H:H,0,0)</f>
        <v>0</v>
      </c>
      <c r="AI516" s="340">
        <f t="shared" ref="AI516:AI579" si="97">M516+AE516+AG516</f>
        <v>7</v>
      </c>
      <c r="AJ516" s="341">
        <f t="shared" ref="AJ516:AJ579" si="98">O516+AF516+AH516</f>
        <v>10.350000000000001</v>
      </c>
    </row>
    <row r="517" spans="1:36" ht="15.6" hidden="1" x14ac:dyDescent="0.25">
      <c r="A517" s="297" t="str">
        <f>MASTERLIST!A518</f>
        <v>N0514</v>
      </c>
      <c r="B517" s="310" t="str">
        <f>MASTERLIST!B518</f>
        <v>Steenbras</v>
      </c>
      <c r="C517" s="310" t="str">
        <f>MASTERLIST!C518</f>
        <v>Alberto Jnr</v>
      </c>
      <c r="D517" s="310" t="str">
        <f>MASTERLIST!D518</f>
        <v>Engelbrecht</v>
      </c>
      <c r="E517" s="311" t="str">
        <f>MASTERLIST!E518</f>
        <v>Men U/16</v>
      </c>
      <c r="F517" s="361" t="str">
        <f>MASTERLIST!L518</f>
        <v>Nam</v>
      </c>
      <c r="G517" s="195"/>
      <c r="H517" s="200"/>
      <c r="I517" s="193"/>
      <c r="J517" s="202"/>
      <c r="K517" s="152">
        <f t="shared" si="89"/>
        <v>1</v>
      </c>
      <c r="L517" s="153">
        <f t="shared" si="90"/>
        <v>6</v>
      </c>
      <c r="M517" s="153">
        <f t="shared" si="91"/>
        <v>7</v>
      </c>
      <c r="N517" s="279">
        <f t="shared" si="92"/>
        <v>7.8000000000000007</v>
      </c>
      <c r="O517" s="280">
        <f t="shared" si="93"/>
        <v>2.48</v>
      </c>
      <c r="P517" s="154">
        <f t="shared" si="94"/>
        <v>1.1142857142857143</v>
      </c>
      <c r="Q517" s="153">
        <f t="shared" si="95"/>
        <v>409</v>
      </c>
      <c r="R517" s="281">
        <f t="shared" si="96"/>
        <v>151.5</v>
      </c>
      <c r="S517" s="282">
        <v>1</v>
      </c>
      <c r="T517" s="283">
        <v>0</v>
      </c>
      <c r="U517" s="156">
        <v>0.7</v>
      </c>
      <c r="V517" s="284">
        <v>144</v>
      </c>
      <c r="W517" s="285">
        <v>0</v>
      </c>
      <c r="X517" s="205">
        <v>6</v>
      </c>
      <c r="Y517" s="157">
        <v>7.1000000000000005</v>
      </c>
      <c r="Z517" s="286">
        <v>265</v>
      </c>
      <c r="AA517" s="204">
        <v>0</v>
      </c>
      <c r="AB517" s="204">
        <v>0</v>
      </c>
      <c r="AC517" s="155">
        <v>0</v>
      </c>
      <c r="AD517" s="287">
        <v>0</v>
      </c>
      <c r="AE517" s="340">
        <f>_xlfn.XLOOKUP(A517,'2026-NAT-01'!B:B,'2026-NAT-01'!F:F,0,0)+_xlfn.XLOOKUP(A517,'2026-NAT-01'!B:B,'2026-NAT-01'!G:G,0,0)</f>
        <v>0</v>
      </c>
      <c r="AF517" s="341">
        <f>_xlfn.XLOOKUP(A517,'2026-NAT-01'!B:B,'2026-NAT-01'!H:H,0,0)</f>
        <v>0</v>
      </c>
      <c r="AG517" s="340">
        <f>_xlfn.XLOOKUP(A517,'2026-NAT-02'!B:B,'2026-NAT-02'!F:F,0,0)+_xlfn.XLOOKUP(A517,'2026-NAT-02'!B:B,'2026-NAT-02'!G:G,0,0)</f>
        <v>0</v>
      </c>
      <c r="AH517" s="341">
        <f>_xlfn.XLOOKUP(A517,'2026-NAT-02'!B:B,'2026-NAT-02'!H:H,0,0)</f>
        <v>0</v>
      </c>
      <c r="AI517" s="457">
        <f t="shared" si="97"/>
        <v>7</v>
      </c>
      <c r="AJ517" s="458">
        <f t="shared" si="98"/>
        <v>2.48</v>
      </c>
    </row>
    <row r="518" spans="1:36" ht="15.6" hidden="1" x14ac:dyDescent="0.25">
      <c r="A518" s="297" t="str">
        <f>MASTERLIST!A519</f>
        <v>N0515</v>
      </c>
      <c r="B518" s="310" t="str">
        <f>MASTERLIST!B519</f>
        <v>Mako</v>
      </c>
      <c r="C518" s="310" t="str">
        <f>MASTERLIST!C519</f>
        <v>Johan</v>
      </c>
      <c r="D518" s="310" t="str">
        <f>MASTERLIST!D519</f>
        <v>Burger</v>
      </c>
      <c r="E518" s="311" t="str">
        <f>MASTERLIST!E519</f>
        <v>Men Master</v>
      </c>
      <c r="F518" s="361" t="str">
        <f>MASTERLIST!L519</f>
        <v>Nam</v>
      </c>
      <c r="G518" s="195"/>
      <c r="H518" s="200"/>
      <c r="I518" s="193"/>
      <c r="J518" s="202"/>
      <c r="K518" s="152">
        <f t="shared" si="89"/>
        <v>0</v>
      </c>
      <c r="L518" s="153">
        <f t="shared" si="90"/>
        <v>1</v>
      </c>
      <c r="M518" s="153">
        <f t="shared" si="91"/>
        <v>1</v>
      </c>
      <c r="N518" s="279">
        <f t="shared" si="92"/>
        <v>19.899999999999999</v>
      </c>
      <c r="O518" s="280">
        <f t="shared" si="93"/>
        <v>3.98</v>
      </c>
      <c r="P518" s="154">
        <f t="shared" si="94"/>
        <v>19.899999999999999</v>
      </c>
      <c r="Q518" s="153">
        <f t="shared" si="95"/>
        <v>297</v>
      </c>
      <c r="R518" s="281">
        <f t="shared" si="96"/>
        <v>59.400000000000006</v>
      </c>
      <c r="S518" s="282">
        <v>0</v>
      </c>
      <c r="T518" s="283">
        <v>0</v>
      </c>
      <c r="U518" s="156">
        <v>0</v>
      </c>
      <c r="V518" s="284">
        <v>0</v>
      </c>
      <c r="W518" s="285">
        <v>0</v>
      </c>
      <c r="X518" s="205">
        <v>0</v>
      </c>
      <c r="Y518" s="157">
        <v>0</v>
      </c>
      <c r="Z518" s="286">
        <v>0</v>
      </c>
      <c r="AA518" s="204">
        <v>0</v>
      </c>
      <c r="AB518" s="204">
        <v>1</v>
      </c>
      <c r="AC518" s="155">
        <v>19.899999999999999</v>
      </c>
      <c r="AD518" s="287">
        <v>297</v>
      </c>
      <c r="AE518" s="340">
        <f>_xlfn.XLOOKUP(A518,'2026-NAT-01'!B:B,'2026-NAT-01'!F:F,0,0)+_xlfn.XLOOKUP(A518,'2026-NAT-01'!B:B,'2026-NAT-01'!G:G,0,0)</f>
        <v>0</v>
      </c>
      <c r="AF518" s="341">
        <f>_xlfn.XLOOKUP(A518,'2026-NAT-01'!B:B,'2026-NAT-01'!H:H,0,0)</f>
        <v>0</v>
      </c>
      <c r="AG518" s="340">
        <f>_xlfn.XLOOKUP(A518,'2026-NAT-02'!B:B,'2026-NAT-02'!F:F,0,0)+_xlfn.XLOOKUP(A518,'2026-NAT-02'!B:B,'2026-NAT-02'!G:G,0,0)</f>
        <v>0</v>
      </c>
      <c r="AH518" s="341">
        <f>_xlfn.XLOOKUP(A518,'2026-NAT-02'!B:B,'2026-NAT-02'!H:H,0,0)</f>
        <v>0</v>
      </c>
      <c r="AI518" s="457">
        <f t="shared" si="97"/>
        <v>1</v>
      </c>
      <c r="AJ518" s="458">
        <f t="shared" si="98"/>
        <v>3.98</v>
      </c>
    </row>
    <row r="519" spans="1:36" ht="15.6" hidden="1" x14ac:dyDescent="0.25">
      <c r="A519" s="297" t="str">
        <f>MASTERLIST!A520</f>
        <v>N0516</v>
      </c>
      <c r="B519" s="310" t="str">
        <f>MASTERLIST!B520</f>
        <v>Mako</v>
      </c>
      <c r="C519" s="310" t="str">
        <f>MASTERLIST!C520</f>
        <v>Charl</v>
      </c>
      <c r="D519" s="310" t="str">
        <f>MASTERLIST!D520</f>
        <v>Beresford</v>
      </c>
      <c r="E519" s="311" t="str">
        <f>MASTERLIST!E520</f>
        <v>Men Veteran</v>
      </c>
      <c r="F519" s="361" t="str">
        <f>MASTERLIST!L520</f>
        <v>SA</v>
      </c>
      <c r="G519" s="195"/>
      <c r="H519" s="200"/>
      <c r="I519" s="193"/>
      <c r="J519" s="202"/>
      <c r="K519" s="152">
        <f t="shared" si="89"/>
        <v>0</v>
      </c>
      <c r="L519" s="153">
        <f t="shared" si="90"/>
        <v>0</v>
      </c>
      <c r="M519" s="153">
        <f t="shared" si="91"/>
        <v>0</v>
      </c>
      <c r="N519" s="279">
        <f t="shared" si="92"/>
        <v>0</v>
      </c>
      <c r="O519" s="280">
        <f t="shared" si="93"/>
        <v>0</v>
      </c>
      <c r="P519" s="154" t="e">
        <f t="shared" si="94"/>
        <v>#DIV/0!</v>
      </c>
      <c r="Q519" s="153">
        <f t="shared" si="95"/>
        <v>0</v>
      </c>
      <c r="R519" s="281">
        <f t="shared" si="96"/>
        <v>0</v>
      </c>
      <c r="S519" s="282">
        <v>0</v>
      </c>
      <c r="T519" s="283">
        <v>0</v>
      </c>
      <c r="U519" s="156">
        <v>0</v>
      </c>
      <c r="V519" s="284">
        <v>0</v>
      </c>
      <c r="W519" s="285">
        <v>0</v>
      </c>
      <c r="X519" s="205">
        <v>0</v>
      </c>
      <c r="Y519" s="157">
        <v>0</v>
      </c>
      <c r="Z519" s="286">
        <v>0</v>
      </c>
      <c r="AA519" s="204">
        <v>0</v>
      </c>
      <c r="AB519" s="204">
        <v>0</v>
      </c>
      <c r="AC519" s="155">
        <v>0</v>
      </c>
      <c r="AD519" s="287">
        <v>0</v>
      </c>
      <c r="AE519" s="340">
        <f>_xlfn.XLOOKUP(A519,'2026-NAT-01'!B:B,'2026-NAT-01'!F:F,0,0)+_xlfn.XLOOKUP(A519,'2026-NAT-01'!B:B,'2026-NAT-01'!G:G,0,0)</f>
        <v>0</v>
      </c>
      <c r="AF519" s="341">
        <f>_xlfn.XLOOKUP(A519,'2026-NAT-01'!B:B,'2026-NAT-01'!H:H,0,0)</f>
        <v>0</v>
      </c>
      <c r="AG519" s="340">
        <f>_xlfn.XLOOKUP(A519,'2026-NAT-02'!B:B,'2026-NAT-02'!F:F,0,0)+_xlfn.XLOOKUP(A519,'2026-NAT-02'!B:B,'2026-NAT-02'!G:G,0,0)</f>
        <v>0</v>
      </c>
      <c r="AH519" s="341">
        <f>_xlfn.XLOOKUP(A519,'2026-NAT-02'!B:B,'2026-NAT-02'!H:H,0,0)</f>
        <v>0</v>
      </c>
      <c r="AI519" s="457">
        <f t="shared" si="97"/>
        <v>0</v>
      </c>
      <c r="AJ519" s="458">
        <f t="shared" si="98"/>
        <v>0</v>
      </c>
    </row>
    <row r="520" spans="1:36" ht="15.6" hidden="1" x14ac:dyDescent="0.25">
      <c r="A520" s="344" t="str">
        <f>MASTERLIST!A521</f>
        <v>N0517</v>
      </c>
      <c r="B520" s="68" t="str">
        <f>MASTERLIST!B521</f>
        <v>Atlantic Angling Club</v>
      </c>
      <c r="C520" s="68" t="str">
        <f>MASTERLIST!C521</f>
        <v>Luigi</v>
      </c>
      <c r="D520" s="68" t="str">
        <f>MASTERLIST!D521</f>
        <v>Strappazzon</v>
      </c>
      <c r="E520" s="345" t="str">
        <f>MASTERLIST!E521</f>
        <v>Men U/16</v>
      </c>
      <c r="F520" s="362" t="str">
        <f>MASTERLIST!L521</f>
        <v>Nam</v>
      </c>
      <c r="G520" s="195" t="s">
        <v>2176</v>
      </c>
      <c r="H520" s="200"/>
      <c r="I520" s="193"/>
      <c r="J520" s="202"/>
      <c r="K520" s="152">
        <f t="shared" si="89"/>
        <v>0</v>
      </c>
      <c r="L520" s="153">
        <f t="shared" si="90"/>
        <v>4</v>
      </c>
      <c r="M520" s="153">
        <f t="shared" si="91"/>
        <v>4</v>
      </c>
      <c r="N520" s="154">
        <f t="shared" si="92"/>
        <v>6.8000000000000007</v>
      </c>
      <c r="O520" s="429">
        <f t="shared" si="93"/>
        <v>3.12</v>
      </c>
      <c r="P520" s="154">
        <f t="shared" si="94"/>
        <v>1.7000000000000002</v>
      </c>
      <c r="Q520" s="153">
        <f t="shared" si="95"/>
        <v>454</v>
      </c>
      <c r="R520" s="281">
        <f t="shared" si="96"/>
        <v>182.8</v>
      </c>
      <c r="S520" s="282">
        <v>0</v>
      </c>
      <c r="T520" s="283">
        <v>3</v>
      </c>
      <c r="U520" s="156">
        <v>5.4</v>
      </c>
      <c r="V520" s="284">
        <v>243</v>
      </c>
      <c r="W520" s="285">
        <v>0</v>
      </c>
      <c r="X520" s="205">
        <v>1</v>
      </c>
      <c r="Y520" s="157">
        <v>1.4</v>
      </c>
      <c r="Z520" s="286">
        <v>191</v>
      </c>
      <c r="AA520" s="204">
        <v>0</v>
      </c>
      <c r="AB520" s="204">
        <v>0</v>
      </c>
      <c r="AC520" s="155">
        <v>0</v>
      </c>
      <c r="AD520" s="287">
        <v>20</v>
      </c>
      <c r="AE520" s="340">
        <f>_xlfn.XLOOKUP(A520,'2026-NAT-01'!B:B,'2026-NAT-01'!F:F,0,0)+_xlfn.XLOOKUP(A520,'2026-NAT-01'!B:B,'2026-NAT-01'!G:G,0,0)</f>
        <v>4</v>
      </c>
      <c r="AF520" s="341">
        <f>_xlfn.XLOOKUP(A520,'2026-NAT-01'!B:B,'2026-NAT-01'!H:H,0,0)</f>
        <v>11.399999999999999</v>
      </c>
      <c r="AG520" s="340">
        <f>_xlfn.XLOOKUP(A520,'2026-NAT-02'!B:B,'2026-NAT-02'!F:F,0,0)+_xlfn.XLOOKUP(A520,'2026-NAT-02'!B:B,'2026-NAT-02'!G:G,0,0)</f>
        <v>5</v>
      </c>
      <c r="AH520" s="341">
        <f>_xlfn.XLOOKUP(A520,'2026-NAT-02'!B:B,'2026-NAT-02'!H:H,0,0)</f>
        <v>27.2</v>
      </c>
      <c r="AI520" s="340">
        <f t="shared" si="97"/>
        <v>13</v>
      </c>
      <c r="AJ520" s="341">
        <f t="shared" si="98"/>
        <v>41.72</v>
      </c>
    </row>
    <row r="521" spans="1:36" ht="15.6" hidden="1" x14ac:dyDescent="0.25">
      <c r="A521" s="297" t="str">
        <f>MASTERLIST!A522</f>
        <v>N0518</v>
      </c>
      <c r="B521" s="310" t="str">
        <f>MASTERLIST!B522</f>
        <v>xBenguella</v>
      </c>
      <c r="C521" s="310" t="str">
        <f>MASTERLIST!C522</f>
        <v>Harald</v>
      </c>
      <c r="D521" s="310" t="str">
        <f>MASTERLIST!D522</f>
        <v>Piek</v>
      </c>
      <c r="E521" s="311" t="str">
        <f>MASTERLIST!E522</f>
        <v>Men Master</v>
      </c>
      <c r="F521" s="361" t="str">
        <f>MASTERLIST!L522</f>
        <v>Nam</v>
      </c>
      <c r="G521" s="195"/>
      <c r="H521" s="200"/>
      <c r="I521" s="193"/>
      <c r="J521" s="202"/>
      <c r="K521" s="152">
        <f t="shared" si="89"/>
        <v>0</v>
      </c>
      <c r="L521" s="153">
        <f t="shared" si="90"/>
        <v>0</v>
      </c>
      <c r="M521" s="153">
        <f t="shared" si="91"/>
        <v>0</v>
      </c>
      <c r="N521" s="279">
        <f t="shared" si="92"/>
        <v>0</v>
      </c>
      <c r="O521" s="280">
        <f t="shared" si="93"/>
        <v>0</v>
      </c>
      <c r="P521" s="154" t="e">
        <f t="shared" si="94"/>
        <v>#DIV/0!</v>
      </c>
      <c r="Q521" s="153">
        <f t="shared" si="95"/>
        <v>20</v>
      </c>
      <c r="R521" s="281">
        <f t="shared" si="96"/>
        <v>4</v>
      </c>
      <c r="S521" s="282">
        <v>0</v>
      </c>
      <c r="T521" s="283">
        <v>0</v>
      </c>
      <c r="U521" s="156">
        <v>0</v>
      </c>
      <c r="V521" s="284">
        <v>0</v>
      </c>
      <c r="W521" s="285">
        <v>0</v>
      </c>
      <c r="X521" s="205">
        <v>0</v>
      </c>
      <c r="Y521" s="157">
        <v>0</v>
      </c>
      <c r="Z521" s="286">
        <v>0</v>
      </c>
      <c r="AA521" s="204">
        <v>0</v>
      </c>
      <c r="AB521" s="204">
        <v>0</v>
      </c>
      <c r="AC521" s="155">
        <v>0</v>
      </c>
      <c r="AD521" s="287">
        <v>20</v>
      </c>
      <c r="AE521" s="340">
        <f>_xlfn.XLOOKUP(A521,'2026-NAT-01'!B:B,'2026-NAT-01'!F:F,0,0)+_xlfn.XLOOKUP(A521,'2026-NAT-01'!B:B,'2026-NAT-01'!G:G,0,0)</f>
        <v>0</v>
      </c>
      <c r="AF521" s="341">
        <f>_xlfn.XLOOKUP(A521,'2026-NAT-01'!B:B,'2026-NAT-01'!H:H,0,0)</f>
        <v>0</v>
      </c>
      <c r="AG521" s="340">
        <f>_xlfn.XLOOKUP(A521,'2026-NAT-02'!B:B,'2026-NAT-02'!F:F,0,0)+_xlfn.XLOOKUP(A521,'2026-NAT-02'!B:B,'2026-NAT-02'!G:G,0,0)</f>
        <v>0</v>
      </c>
      <c r="AH521" s="341">
        <f>_xlfn.XLOOKUP(A521,'2026-NAT-02'!B:B,'2026-NAT-02'!H:H,0,0)</f>
        <v>0</v>
      </c>
      <c r="AI521" s="457">
        <f t="shared" si="97"/>
        <v>0</v>
      </c>
      <c r="AJ521" s="458">
        <f t="shared" si="98"/>
        <v>0</v>
      </c>
    </row>
    <row r="522" spans="1:36" ht="15.6" hidden="1" x14ac:dyDescent="0.25">
      <c r="A522" s="297" t="str">
        <f>MASTERLIST!A523</f>
        <v>N0519</v>
      </c>
      <c r="B522" s="310" t="str">
        <f>MASTERLIST!B523</f>
        <v>Steenbras</v>
      </c>
      <c r="C522" s="310" t="str">
        <f>MASTERLIST!C523</f>
        <v>Annelie</v>
      </c>
      <c r="D522" s="310" t="str">
        <f>MASTERLIST!D523</f>
        <v>Durant</v>
      </c>
      <c r="E522" s="311" t="str">
        <f>MASTERLIST!E523</f>
        <v>Ladies Grand Masters</v>
      </c>
      <c r="F522" s="361" t="str">
        <f>MASTERLIST!L523</f>
        <v>Nam</v>
      </c>
      <c r="G522" s="195"/>
      <c r="H522" s="200"/>
      <c r="I522" s="193"/>
      <c r="J522" s="202"/>
      <c r="K522" s="152">
        <f t="shared" si="89"/>
        <v>0</v>
      </c>
      <c r="L522" s="153">
        <f t="shared" si="90"/>
        <v>0</v>
      </c>
      <c r="M522" s="153">
        <f t="shared" si="91"/>
        <v>0</v>
      </c>
      <c r="N522" s="279">
        <f t="shared" si="92"/>
        <v>0</v>
      </c>
      <c r="O522" s="280">
        <f t="shared" si="93"/>
        <v>0</v>
      </c>
      <c r="P522" s="154" t="e">
        <f t="shared" si="94"/>
        <v>#DIV/0!</v>
      </c>
      <c r="Q522" s="153">
        <f t="shared" si="95"/>
        <v>20</v>
      </c>
      <c r="R522" s="281">
        <f t="shared" si="96"/>
        <v>10</v>
      </c>
      <c r="S522" s="282">
        <v>0</v>
      </c>
      <c r="T522" s="283">
        <v>0</v>
      </c>
      <c r="U522" s="156">
        <v>0</v>
      </c>
      <c r="V522" s="284">
        <v>20</v>
      </c>
      <c r="W522" s="285">
        <v>0</v>
      </c>
      <c r="X522" s="205">
        <v>0</v>
      </c>
      <c r="Y522" s="157">
        <v>0</v>
      </c>
      <c r="Z522" s="286">
        <v>0</v>
      </c>
      <c r="AA522" s="204">
        <v>0</v>
      </c>
      <c r="AB522" s="204">
        <v>0</v>
      </c>
      <c r="AC522" s="155">
        <v>0</v>
      </c>
      <c r="AD522" s="287">
        <v>0</v>
      </c>
      <c r="AE522" s="340">
        <f>_xlfn.XLOOKUP(A522,'2026-NAT-01'!B:B,'2026-NAT-01'!F:F,0,0)+_xlfn.XLOOKUP(A522,'2026-NAT-01'!B:B,'2026-NAT-01'!G:G,0,0)</f>
        <v>0</v>
      </c>
      <c r="AF522" s="341">
        <f>_xlfn.XLOOKUP(A522,'2026-NAT-01'!B:B,'2026-NAT-01'!H:H,0,0)</f>
        <v>0</v>
      </c>
      <c r="AG522" s="340">
        <f>_xlfn.XLOOKUP(A522,'2026-NAT-02'!B:B,'2026-NAT-02'!F:F,0,0)+_xlfn.XLOOKUP(A522,'2026-NAT-02'!B:B,'2026-NAT-02'!G:G,0,0)</f>
        <v>0</v>
      </c>
      <c r="AH522" s="341">
        <f>_xlfn.XLOOKUP(A522,'2026-NAT-02'!B:B,'2026-NAT-02'!H:H,0,0)</f>
        <v>0</v>
      </c>
      <c r="AI522" s="457">
        <f t="shared" si="97"/>
        <v>0</v>
      </c>
      <c r="AJ522" s="458">
        <f t="shared" si="98"/>
        <v>0</v>
      </c>
    </row>
    <row r="523" spans="1:36" ht="15.6" hidden="1" x14ac:dyDescent="0.25">
      <c r="A523" s="297" t="str">
        <f>MASTERLIST!A524</f>
        <v>N0520</v>
      </c>
      <c r="B523" s="310" t="str">
        <f>MASTERLIST!B524</f>
        <v>xHenties Bay</v>
      </c>
      <c r="C523" s="310" t="str">
        <f>MASTERLIST!C524</f>
        <v>Lourens</v>
      </c>
      <c r="D523" s="310" t="str">
        <f>MASTERLIST!D524</f>
        <v>Willers</v>
      </c>
      <c r="E523" s="311" t="str">
        <f>MASTERLIST!E524</f>
        <v>Men Veteran</v>
      </c>
      <c r="F523" s="361" t="str">
        <f>MASTERLIST!L524</f>
        <v>Nam</v>
      </c>
      <c r="G523" s="195"/>
      <c r="H523" s="200"/>
      <c r="I523" s="193"/>
      <c r="J523" s="202"/>
      <c r="K523" s="152">
        <f t="shared" si="89"/>
        <v>0</v>
      </c>
      <c r="L523" s="153">
        <f t="shared" si="90"/>
        <v>0</v>
      </c>
      <c r="M523" s="153">
        <f t="shared" si="91"/>
        <v>0</v>
      </c>
      <c r="N523" s="279">
        <f t="shared" si="92"/>
        <v>0</v>
      </c>
      <c r="O523" s="280">
        <f t="shared" si="93"/>
        <v>0</v>
      </c>
      <c r="P523" s="154" t="e">
        <f t="shared" si="94"/>
        <v>#DIV/0!</v>
      </c>
      <c r="Q523" s="153">
        <f t="shared" si="95"/>
        <v>0</v>
      </c>
      <c r="R523" s="281">
        <f t="shared" si="96"/>
        <v>0</v>
      </c>
      <c r="S523" s="282">
        <v>0</v>
      </c>
      <c r="T523" s="283">
        <v>0</v>
      </c>
      <c r="U523" s="156">
        <v>0</v>
      </c>
      <c r="V523" s="284">
        <v>0</v>
      </c>
      <c r="W523" s="285">
        <v>0</v>
      </c>
      <c r="X523" s="205">
        <v>0</v>
      </c>
      <c r="Y523" s="157">
        <v>0</v>
      </c>
      <c r="Z523" s="286">
        <v>0</v>
      </c>
      <c r="AA523" s="204">
        <v>0</v>
      </c>
      <c r="AB523" s="204">
        <v>0</v>
      </c>
      <c r="AC523" s="155">
        <v>0</v>
      </c>
      <c r="AD523" s="287">
        <v>0</v>
      </c>
      <c r="AE523" s="340">
        <f>_xlfn.XLOOKUP(A523,'2026-NAT-01'!B:B,'2026-NAT-01'!F:F,0,0)+_xlfn.XLOOKUP(A523,'2026-NAT-01'!B:B,'2026-NAT-01'!G:G,0,0)</f>
        <v>0</v>
      </c>
      <c r="AF523" s="341">
        <f>_xlfn.XLOOKUP(A523,'2026-NAT-01'!B:B,'2026-NAT-01'!H:H,0,0)</f>
        <v>0</v>
      </c>
      <c r="AG523" s="340">
        <f>_xlfn.XLOOKUP(A523,'2026-NAT-02'!B:B,'2026-NAT-02'!F:F,0,0)+_xlfn.XLOOKUP(A523,'2026-NAT-02'!B:B,'2026-NAT-02'!G:G,0,0)</f>
        <v>0</v>
      </c>
      <c r="AH523" s="341">
        <f>_xlfn.XLOOKUP(A523,'2026-NAT-02'!B:B,'2026-NAT-02'!H:H,0,0)</f>
        <v>0</v>
      </c>
      <c r="AI523" s="457">
        <f t="shared" si="97"/>
        <v>0</v>
      </c>
      <c r="AJ523" s="458">
        <f t="shared" si="98"/>
        <v>0</v>
      </c>
    </row>
    <row r="524" spans="1:36" ht="15.6" hidden="1" x14ac:dyDescent="0.25">
      <c r="A524" s="297" t="str">
        <f>MASTERLIST!A525</f>
        <v>N0521</v>
      </c>
      <c r="B524" s="310" t="str">
        <f>MASTERLIST!B525</f>
        <v>xHenties Bay</v>
      </c>
      <c r="C524" s="310" t="str">
        <f>MASTERLIST!C525</f>
        <v xml:space="preserve">Jean </v>
      </c>
      <c r="D524" s="310" t="str">
        <f>MASTERLIST!D525</f>
        <v>Potgieter</v>
      </c>
      <c r="E524" s="311" t="str">
        <f>MASTERLIST!E525</f>
        <v>Men Senior</v>
      </c>
      <c r="F524" s="361" t="str">
        <f>MASTERLIST!L525</f>
        <v>Nam</v>
      </c>
      <c r="G524" s="195"/>
      <c r="H524" s="200"/>
      <c r="I524" s="193"/>
      <c r="J524" s="202"/>
      <c r="K524" s="152">
        <f t="shared" si="89"/>
        <v>0</v>
      </c>
      <c r="L524" s="153">
        <f t="shared" si="90"/>
        <v>0</v>
      </c>
      <c r="M524" s="153">
        <f t="shared" si="91"/>
        <v>0</v>
      </c>
      <c r="N524" s="279">
        <f t="shared" si="92"/>
        <v>0</v>
      </c>
      <c r="O524" s="280">
        <f t="shared" si="93"/>
        <v>0</v>
      </c>
      <c r="P524" s="154" t="e">
        <f t="shared" si="94"/>
        <v>#DIV/0!</v>
      </c>
      <c r="Q524" s="153">
        <f t="shared" si="95"/>
        <v>0</v>
      </c>
      <c r="R524" s="281">
        <f t="shared" si="96"/>
        <v>0</v>
      </c>
      <c r="S524" s="282">
        <v>0</v>
      </c>
      <c r="T524" s="283">
        <v>0</v>
      </c>
      <c r="U524" s="156">
        <v>0</v>
      </c>
      <c r="V524" s="284">
        <v>0</v>
      </c>
      <c r="W524" s="285">
        <v>0</v>
      </c>
      <c r="X524" s="205">
        <v>0</v>
      </c>
      <c r="Y524" s="157">
        <v>0</v>
      </c>
      <c r="Z524" s="286">
        <v>0</v>
      </c>
      <c r="AA524" s="204">
        <v>0</v>
      </c>
      <c r="AB524" s="204">
        <v>0</v>
      </c>
      <c r="AC524" s="155">
        <v>0</v>
      </c>
      <c r="AD524" s="287">
        <v>0</v>
      </c>
      <c r="AE524" s="340">
        <f>_xlfn.XLOOKUP(A524,'2026-NAT-01'!B:B,'2026-NAT-01'!F:F,0,0)+_xlfn.XLOOKUP(A524,'2026-NAT-01'!B:B,'2026-NAT-01'!G:G,0,0)</f>
        <v>0</v>
      </c>
      <c r="AF524" s="341">
        <f>_xlfn.XLOOKUP(A524,'2026-NAT-01'!B:B,'2026-NAT-01'!H:H,0,0)</f>
        <v>0</v>
      </c>
      <c r="AG524" s="340">
        <f>_xlfn.XLOOKUP(A524,'2026-NAT-02'!B:B,'2026-NAT-02'!F:F,0,0)+_xlfn.XLOOKUP(A524,'2026-NAT-02'!B:B,'2026-NAT-02'!G:G,0,0)</f>
        <v>0</v>
      </c>
      <c r="AH524" s="341">
        <f>_xlfn.XLOOKUP(A524,'2026-NAT-02'!B:B,'2026-NAT-02'!H:H,0,0)</f>
        <v>0</v>
      </c>
      <c r="AI524" s="457">
        <f t="shared" si="97"/>
        <v>0</v>
      </c>
      <c r="AJ524" s="458">
        <f t="shared" si="98"/>
        <v>0</v>
      </c>
    </row>
    <row r="525" spans="1:36" ht="15.6" hidden="1" x14ac:dyDescent="0.25">
      <c r="A525" s="297" t="str">
        <f>MASTERLIST!A526</f>
        <v>N0522</v>
      </c>
      <c r="B525" s="310" t="str">
        <f>MASTERLIST!B526</f>
        <v>Otjiwarongo</v>
      </c>
      <c r="C525" s="310" t="str">
        <f>MASTERLIST!C526</f>
        <v>Louw</v>
      </c>
      <c r="D525" s="310" t="str">
        <f>MASTERLIST!D526</f>
        <v>Durand</v>
      </c>
      <c r="E525" s="311" t="str">
        <f>MASTERLIST!E526</f>
        <v>Men Master</v>
      </c>
      <c r="F525" s="361" t="str">
        <f>MASTERLIST!L526</f>
        <v>Nam</v>
      </c>
      <c r="G525" s="195"/>
      <c r="H525" s="200"/>
      <c r="I525" s="193"/>
      <c r="J525" s="202"/>
      <c r="K525" s="152">
        <f t="shared" si="89"/>
        <v>6</v>
      </c>
      <c r="L525" s="153">
        <f t="shared" si="90"/>
        <v>0</v>
      </c>
      <c r="M525" s="153">
        <f t="shared" si="91"/>
        <v>6</v>
      </c>
      <c r="N525" s="279">
        <f t="shared" si="92"/>
        <v>7.5</v>
      </c>
      <c r="O525" s="280">
        <f t="shared" si="93"/>
        <v>3.75</v>
      </c>
      <c r="P525" s="154">
        <f t="shared" si="94"/>
        <v>1.25</v>
      </c>
      <c r="Q525" s="153">
        <f t="shared" si="95"/>
        <v>473</v>
      </c>
      <c r="R525" s="281">
        <f t="shared" si="96"/>
        <v>220.5</v>
      </c>
      <c r="S525" s="282">
        <v>6</v>
      </c>
      <c r="T525" s="283">
        <v>0</v>
      </c>
      <c r="U525" s="156">
        <v>7.5</v>
      </c>
      <c r="V525" s="284">
        <v>393</v>
      </c>
      <c r="W525" s="285">
        <v>0</v>
      </c>
      <c r="X525" s="205">
        <v>0</v>
      </c>
      <c r="Y525" s="157">
        <v>0</v>
      </c>
      <c r="Z525" s="286">
        <v>80</v>
      </c>
      <c r="AA525" s="204">
        <v>0</v>
      </c>
      <c r="AB525" s="204">
        <v>0</v>
      </c>
      <c r="AC525" s="155">
        <v>0</v>
      </c>
      <c r="AD525" s="287">
        <v>0</v>
      </c>
      <c r="AE525" s="340">
        <f>_xlfn.XLOOKUP(A525,'2026-NAT-01'!B:B,'2026-NAT-01'!F:F,0,0)+_xlfn.XLOOKUP(A525,'2026-NAT-01'!B:B,'2026-NAT-01'!G:G,0,0)</f>
        <v>0</v>
      </c>
      <c r="AF525" s="341">
        <f>_xlfn.XLOOKUP(A525,'2026-NAT-01'!B:B,'2026-NAT-01'!H:H,0,0)</f>
        <v>0</v>
      </c>
      <c r="AG525" s="340">
        <f>_xlfn.XLOOKUP(A525,'2026-NAT-02'!B:B,'2026-NAT-02'!F:F,0,0)+_xlfn.XLOOKUP(A525,'2026-NAT-02'!B:B,'2026-NAT-02'!G:G,0,0)</f>
        <v>0</v>
      </c>
      <c r="AH525" s="341">
        <f>_xlfn.XLOOKUP(A525,'2026-NAT-02'!B:B,'2026-NAT-02'!H:H,0,0)</f>
        <v>0</v>
      </c>
      <c r="AI525" s="457">
        <f t="shared" si="97"/>
        <v>6</v>
      </c>
      <c r="AJ525" s="458">
        <f t="shared" si="98"/>
        <v>3.75</v>
      </c>
    </row>
    <row r="526" spans="1:36" ht="15.6" hidden="1" x14ac:dyDescent="0.25">
      <c r="A526" s="297" t="str">
        <f>MASTERLIST!A527</f>
        <v>N0523</v>
      </c>
      <c r="B526" s="310" t="str">
        <f>MASTERLIST!B527</f>
        <v>xOkahandja</v>
      </c>
      <c r="C526" s="310" t="str">
        <f>MASTERLIST!C527</f>
        <v>Andrew</v>
      </c>
      <c r="D526" s="310" t="str">
        <f>MASTERLIST!D527</f>
        <v>Hayward</v>
      </c>
      <c r="E526" s="311" t="str">
        <f>MASTERLIST!E527</f>
        <v>Men Grand Masters</v>
      </c>
      <c r="F526" s="361" t="str">
        <f>MASTERLIST!L527</f>
        <v>Nam</v>
      </c>
      <c r="G526" s="195"/>
      <c r="H526" s="200"/>
      <c r="I526" s="193"/>
      <c r="J526" s="202"/>
      <c r="K526" s="152">
        <f t="shared" si="89"/>
        <v>0</v>
      </c>
      <c r="L526" s="153">
        <f t="shared" si="90"/>
        <v>0</v>
      </c>
      <c r="M526" s="153">
        <f t="shared" si="91"/>
        <v>0</v>
      </c>
      <c r="N526" s="279">
        <f t="shared" si="92"/>
        <v>0</v>
      </c>
      <c r="O526" s="280">
        <f t="shared" si="93"/>
        <v>0</v>
      </c>
      <c r="P526" s="154" t="e">
        <f t="shared" si="94"/>
        <v>#DIV/0!</v>
      </c>
      <c r="Q526" s="153">
        <f t="shared" si="95"/>
        <v>0</v>
      </c>
      <c r="R526" s="281">
        <f t="shared" si="96"/>
        <v>0</v>
      </c>
      <c r="S526" s="282">
        <v>0</v>
      </c>
      <c r="T526" s="283">
        <v>0</v>
      </c>
      <c r="U526" s="156">
        <v>0</v>
      </c>
      <c r="V526" s="284">
        <v>0</v>
      </c>
      <c r="W526" s="285">
        <v>0</v>
      </c>
      <c r="X526" s="205">
        <v>0</v>
      </c>
      <c r="Y526" s="157">
        <v>0</v>
      </c>
      <c r="Z526" s="286">
        <v>0</v>
      </c>
      <c r="AA526" s="204">
        <v>0</v>
      </c>
      <c r="AB526" s="204">
        <v>0</v>
      </c>
      <c r="AC526" s="155">
        <v>0</v>
      </c>
      <c r="AD526" s="287">
        <v>0</v>
      </c>
      <c r="AE526" s="340">
        <f>_xlfn.XLOOKUP(A526,'2026-NAT-01'!B:B,'2026-NAT-01'!F:F,0,0)+_xlfn.XLOOKUP(A526,'2026-NAT-01'!B:B,'2026-NAT-01'!G:G,0,0)</f>
        <v>0</v>
      </c>
      <c r="AF526" s="341">
        <f>_xlfn.XLOOKUP(A526,'2026-NAT-01'!B:B,'2026-NAT-01'!H:H,0,0)</f>
        <v>0</v>
      </c>
      <c r="AG526" s="340">
        <f>_xlfn.XLOOKUP(A526,'2026-NAT-02'!B:B,'2026-NAT-02'!F:F,0,0)+_xlfn.XLOOKUP(A526,'2026-NAT-02'!B:B,'2026-NAT-02'!G:G,0,0)</f>
        <v>0</v>
      </c>
      <c r="AH526" s="341">
        <f>_xlfn.XLOOKUP(A526,'2026-NAT-02'!B:B,'2026-NAT-02'!H:H,0,0)</f>
        <v>0</v>
      </c>
      <c r="AI526" s="457">
        <f t="shared" si="97"/>
        <v>0</v>
      </c>
      <c r="AJ526" s="458">
        <f t="shared" si="98"/>
        <v>0</v>
      </c>
    </row>
    <row r="527" spans="1:36" ht="15.6" hidden="1" x14ac:dyDescent="0.25">
      <c r="A527" s="297" t="str">
        <f>MASTERLIST!A528</f>
        <v>N0524</v>
      </c>
      <c r="B527" s="310" t="str">
        <f>MASTERLIST!B528</f>
        <v>xPenguin</v>
      </c>
      <c r="C527" s="310" t="str">
        <f>MASTERLIST!C528</f>
        <v>Enslin</v>
      </c>
      <c r="D527" s="310" t="str">
        <f>MASTERLIST!D528</f>
        <v>Opperman</v>
      </c>
      <c r="E527" s="311" t="str">
        <f>MASTERLIST!E528</f>
        <v>Men Senior</v>
      </c>
      <c r="F527" s="361">
        <f>MASTERLIST!L528</f>
        <v>0</v>
      </c>
      <c r="G527" s="195"/>
      <c r="H527" s="200"/>
      <c r="I527" s="193"/>
      <c r="J527" s="202"/>
      <c r="K527" s="152">
        <f t="shared" si="89"/>
        <v>0</v>
      </c>
      <c r="L527" s="153">
        <f t="shared" si="90"/>
        <v>0</v>
      </c>
      <c r="M527" s="153">
        <f t="shared" si="91"/>
        <v>0</v>
      </c>
      <c r="N527" s="279">
        <f t="shared" si="92"/>
        <v>0</v>
      </c>
      <c r="O527" s="280">
        <f t="shared" si="93"/>
        <v>0</v>
      </c>
      <c r="P527" s="154" t="e">
        <f t="shared" si="94"/>
        <v>#DIV/0!</v>
      </c>
      <c r="Q527" s="153">
        <f t="shared" si="95"/>
        <v>0</v>
      </c>
      <c r="R527" s="281">
        <f t="shared" si="96"/>
        <v>0</v>
      </c>
      <c r="S527" s="282">
        <v>0</v>
      </c>
      <c r="T527" s="283">
        <v>0</v>
      </c>
      <c r="U527" s="156">
        <v>0</v>
      </c>
      <c r="V527" s="284">
        <v>0</v>
      </c>
      <c r="W527" s="285">
        <v>0</v>
      </c>
      <c r="X527" s="205">
        <v>0</v>
      </c>
      <c r="Y527" s="157">
        <v>0</v>
      </c>
      <c r="Z527" s="286">
        <v>0</v>
      </c>
      <c r="AA527" s="204">
        <v>0</v>
      </c>
      <c r="AB527" s="204">
        <v>0</v>
      </c>
      <c r="AC527" s="155">
        <v>0</v>
      </c>
      <c r="AD527" s="287">
        <v>0</v>
      </c>
      <c r="AE527" s="340">
        <f>_xlfn.XLOOKUP(A527,'2026-NAT-01'!B:B,'2026-NAT-01'!F:F,0,0)+_xlfn.XLOOKUP(A527,'2026-NAT-01'!B:B,'2026-NAT-01'!G:G,0,0)</f>
        <v>0</v>
      </c>
      <c r="AF527" s="341">
        <f>_xlfn.XLOOKUP(A527,'2026-NAT-01'!B:B,'2026-NAT-01'!H:H,0,0)</f>
        <v>0</v>
      </c>
      <c r="AG527" s="340">
        <f>_xlfn.XLOOKUP(A527,'2026-NAT-02'!B:B,'2026-NAT-02'!F:F,0,0)+_xlfn.XLOOKUP(A527,'2026-NAT-02'!B:B,'2026-NAT-02'!G:G,0,0)</f>
        <v>0</v>
      </c>
      <c r="AH527" s="341">
        <f>_xlfn.XLOOKUP(A527,'2026-NAT-02'!B:B,'2026-NAT-02'!H:H,0,0)</f>
        <v>0</v>
      </c>
      <c r="AI527" s="457">
        <f t="shared" si="97"/>
        <v>0</v>
      </c>
      <c r="AJ527" s="458">
        <f t="shared" si="98"/>
        <v>0</v>
      </c>
    </row>
    <row r="528" spans="1:36" ht="15.6" hidden="1" x14ac:dyDescent="0.25">
      <c r="A528" s="297" t="str">
        <f>MASTERLIST!A529</f>
        <v>N0525</v>
      </c>
      <c r="B528" s="310" t="str">
        <f>MASTERLIST!B529</f>
        <v>xWalvis Bay</v>
      </c>
      <c r="C528" s="310" t="str">
        <f>MASTERLIST!C529</f>
        <v>Cornelius</v>
      </c>
      <c r="D528" s="310" t="str">
        <f>MASTERLIST!D529</f>
        <v>Kruger</v>
      </c>
      <c r="E528" s="311" t="str">
        <f>MASTERLIST!E529</f>
        <v>Men Veteran</v>
      </c>
      <c r="F528" s="361" t="str">
        <f>MASTERLIST!L529</f>
        <v>Nam</v>
      </c>
      <c r="G528" s="195"/>
      <c r="H528" s="200"/>
      <c r="I528" s="193"/>
      <c r="J528" s="202"/>
      <c r="K528" s="152">
        <f t="shared" si="89"/>
        <v>1</v>
      </c>
      <c r="L528" s="153">
        <f t="shared" si="90"/>
        <v>4</v>
      </c>
      <c r="M528" s="153">
        <f t="shared" si="91"/>
        <v>5</v>
      </c>
      <c r="N528" s="279">
        <f t="shared" si="92"/>
        <v>22</v>
      </c>
      <c r="O528" s="280">
        <f t="shared" si="93"/>
        <v>8.84</v>
      </c>
      <c r="P528" s="154">
        <f t="shared" si="94"/>
        <v>4.4000000000000004</v>
      </c>
      <c r="Q528" s="153">
        <f t="shared" si="95"/>
        <v>531</v>
      </c>
      <c r="R528" s="281">
        <f t="shared" si="96"/>
        <v>179.3</v>
      </c>
      <c r="S528" s="282">
        <v>1</v>
      </c>
      <c r="T528" s="283">
        <v>3</v>
      </c>
      <c r="U528" s="156">
        <v>14.8</v>
      </c>
      <c r="V528" s="284">
        <v>237</v>
      </c>
      <c r="W528" s="285">
        <v>0</v>
      </c>
      <c r="X528" s="205">
        <v>0</v>
      </c>
      <c r="Y528" s="157">
        <v>0</v>
      </c>
      <c r="Z528" s="286">
        <v>20</v>
      </c>
      <c r="AA528" s="204">
        <v>0</v>
      </c>
      <c r="AB528" s="204">
        <v>1</v>
      </c>
      <c r="AC528" s="155">
        <v>7.2</v>
      </c>
      <c r="AD528" s="287">
        <v>274</v>
      </c>
      <c r="AE528" s="340">
        <f>_xlfn.XLOOKUP(A528,'2026-NAT-01'!B:B,'2026-NAT-01'!F:F,0,0)+_xlfn.XLOOKUP(A528,'2026-NAT-01'!B:B,'2026-NAT-01'!G:G,0,0)</f>
        <v>0</v>
      </c>
      <c r="AF528" s="341">
        <f>_xlfn.XLOOKUP(A528,'2026-NAT-01'!B:B,'2026-NAT-01'!H:H,0,0)</f>
        <v>0</v>
      </c>
      <c r="AG528" s="340">
        <f>_xlfn.XLOOKUP(A528,'2026-NAT-02'!B:B,'2026-NAT-02'!F:F,0,0)+_xlfn.XLOOKUP(A528,'2026-NAT-02'!B:B,'2026-NAT-02'!G:G,0,0)</f>
        <v>0</v>
      </c>
      <c r="AH528" s="341">
        <f>_xlfn.XLOOKUP(A528,'2026-NAT-02'!B:B,'2026-NAT-02'!H:H,0,0)</f>
        <v>0</v>
      </c>
      <c r="AI528" s="457">
        <f t="shared" si="97"/>
        <v>5</v>
      </c>
      <c r="AJ528" s="458">
        <f t="shared" si="98"/>
        <v>8.84</v>
      </c>
    </row>
    <row r="529" spans="1:36" ht="15.6" hidden="1" x14ac:dyDescent="0.25">
      <c r="A529" s="297" t="str">
        <f>MASTERLIST!A530</f>
        <v>N0526</v>
      </c>
      <c r="B529" s="310" t="str">
        <f>MASTERLIST!B530</f>
        <v>Walvis Bay</v>
      </c>
      <c r="C529" s="310" t="str">
        <f>MASTERLIST!C530</f>
        <v>Jaco</v>
      </c>
      <c r="D529" s="310" t="str">
        <f>MASTERLIST!D530</f>
        <v>Oberholzer</v>
      </c>
      <c r="E529" s="311" t="str">
        <f>MASTERLIST!E530</f>
        <v>Men Veteran</v>
      </c>
      <c r="F529" s="361" t="str">
        <f>MASTERLIST!L530</f>
        <v>Nam</v>
      </c>
      <c r="G529" s="195"/>
      <c r="H529" s="200"/>
      <c r="I529" s="193"/>
      <c r="J529" s="202"/>
      <c r="K529" s="152">
        <f t="shared" si="89"/>
        <v>0</v>
      </c>
      <c r="L529" s="153">
        <f t="shared" si="90"/>
        <v>0</v>
      </c>
      <c r="M529" s="153">
        <f t="shared" si="91"/>
        <v>0</v>
      </c>
      <c r="N529" s="279">
        <f t="shared" si="92"/>
        <v>0</v>
      </c>
      <c r="O529" s="280">
        <f t="shared" si="93"/>
        <v>0</v>
      </c>
      <c r="P529" s="154" t="e">
        <f t="shared" si="94"/>
        <v>#DIV/0!</v>
      </c>
      <c r="Q529" s="153">
        <f t="shared" si="95"/>
        <v>20</v>
      </c>
      <c r="R529" s="281">
        <f t="shared" si="96"/>
        <v>4</v>
      </c>
      <c r="S529" s="282">
        <v>0</v>
      </c>
      <c r="T529" s="283">
        <v>0</v>
      </c>
      <c r="U529" s="156">
        <v>0</v>
      </c>
      <c r="V529" s="284">
        <v>0</v>
      </c>
      <c r="W529" s="285">
        <v>0</v>
      </c>
      <c r="X529" s="205">
        <v>0</v>
      </c>
      <c r="Y529" s="157">
        <v>0</v>
      </c>
      <c r="Z529" s="286">
        <v>0</v>
      </c>
      <c r="AA529" s="204">
        <v>0</v>
      </c>
      <c r="AB529" s="204">
        <v>0</v>
      </c>
      <c r="AC529" s="155">
        <v>0</v>
      </c>
      <c r="AD529" s="287">
        <v>20</v>
      </c>
      <c r="AE529" s="340">
        <f>_xlfn.XLOOKUP(A529,'2026-NAT-01'!B:B,'2026-NAT-01'!F:F,0,0)+_xlfn.XLOOKUP(A529,'2026-NAT-01'!B:B,'2026-NAT-01'!G:G,0,0)</f>
        <v>0</v>
      </c>
      <c r="AF529" s="341">
        <f>_xlfn.XLOOKUP(A529,'2026-NAT-01'!B:B,'2026-NAT-01'!H:H,0,0)</f>
        <v>0</v>
      </c>
      <c r="AG529" s="340">
        <f>_xlfn.XLOOKUP(A529,'2026-NAT-02'!B:B,'2026-NAT-02'!F:F,0,0)+_xlfn.XLOOKUP(A529,'2026-NAT-02'!B:B,'2026-NAT-02'!G:G,0,0)</f>
        <v>0</v>
      </c>
      <c r="AH529" s="341">
        <f>_xlfn.XLOOKUP(A529,'2026-NAT-02'!B:B,'2026-NAT-02'!H:H,0,0)</f>
        <v>0</v>
      </c>
      <c r="AI529" s="457">
        <f t="shared" si="97"/>
        <v>0</v>
      </c>
      <c r="AJ529" s="458">
        <f t="shared" si="98"/>
        <v>0</v>
      </c>
    </row>
    <row r="530" spans="1:36" ht="15.6" hidden="1" x14ac:dyDescent="0.25">
      <c r="A530" s="297" t="str">
        <f>MASTERLIST!A531</f>
        <v>N0527</v>
      </c>
      <c r="B530" s="310" t="str">
        <f>MASTERLIST!B531</f>
        <v>Otjiwarongo</v>
      </c>
      <c r="C530" s="310" t="str">
        <f>MASTERLIST!C531</f>
        <v xml:space="preserve">Jean </v>
      </c>
      <c r="D530" s="310" t="str">
        <f>MASTERLIST!D531</f>
        <v>De Schmid</v>
      </c>
      <c r="E530" s="311" t="str">
        <f>MASTERLIST!E531</f>
        <v>Men Senior</v>
      </c>
      <c r="F530" s="361" t="str">
        <f>MASTERLIST!L531</f>
        <v>Nam</v>
      </c>
      <c r="G530" s="195"/>
      <c r="H530" s="200"/>
      <c r="I530" s="193"/>
      <c r="J530" s="202"/>
      <c r="K530" s="152">
        <f t="shared" si="89"/>
        <v>0</v>
      </c>
      <c r="L530" s="153">
        <f t="shared" si="90"/>
        <v>0</v>
      </c>
      <c r="M530" s="153">
        <f t="shared" si="91"/>
        <v>0</v>
      </c>
      <c r="N530" s="279">
        <f t="shared" si="92"/>
        <v>0</v>
      </c>
      <c r="O530" s="280">
        <f t="shared" si="93"/>
        <v>0</v>
      </c>
      <c r="P530" s="154" t="e">
        <f t="shared" si="94"/>
        <v>#DIV/0!</v>
      </c>
      <c r="Q530" s="153">
        <f t="shared" si="95"/>
        <v>40</v>
      </c>
      <c r="R530" s="281">
        <f t="shared" si="96"/>
        <v>8</v>
      </c>
      <c r="S530" s="282">
        <v>0</v>
      </c>
      <c r="T530" s="283">
        <v>0</v>
      </c>
      <c r="U530" s="156">
        <v>0</v>
      </c>
      <c r="V530" s="284">
        <v>0</v>
      </c>
      <c r="W530" s="285">
        <v>0</v>
      </c>
      <c r="X530" s="205">
        <v>0</v>
      </c>
      <c r="Y530" s="157">
        <v>0</v>
      </c>
      <c r="Z530" s="286">
        <v>0</v>
      </c>
      <c r="AA530" s="204">
        <v>0</v>
      </c>
      <c r="AB530" s="204">
        <v>0</v>
      </c>
      <c r="AC530" s="155">
        <v>0</v>
      </c>
      <c r="AD530" s="287">
        <v>40</v>
      </c>
      <c r="AE530" s="340">
        <f>_xlfn.XLOOKUP(A530,'2026-NAT-01'!B:B,'2026-NAT-01'!F:F,0,0)+_xlfn.XLOOKUP(A530,'2026-NAT-01'!B:B,'2026-NAT-01'!G:G,0,0)</f>
        <v>0</v>
      </c>
      <c r="AF530" s="341">
        <f>_xlfn.XLOOKUP(A530,'2026-NAT-01'!B:B,'2026-NAT-01'!H:H,0,0)</f>
        <v>0</v>
      </c>
      <c r="AG530" s="340">
        <f>_xlfn.XLOOKUP(A530,'2026-NAT-02'!B:B,'2026-NAT-02'!F:F,0,0)+_xlfn.XLOOKUP(A530,'2026-NAT-02'!B:B,'2026-NAT-02'!G:G,0,0)</f>
        <v>0</v>
      </c>
      <c r="AH530" s="341">
        <f>_xlfn.XLOOKUP(A530,'2026-NAT-02'!B:B,'2026-NAT-02'!H:H,0,0)</f>
        <v>0</v>
      </c>
      <c r="AI530" s="457">
        <f t="shared" si="97"/>
        <v>0</v>
      </c>
      <c r="AJ530" s="458">
        <f t="shared" si="98"/>
        <v>0</v>
      </c>
    </row>
    <row r="531" spans="1:36" ht="15.6" hidden="1" x14ac:dyDescent="0.25">
      <c r="A531" s="297" t="str">
        <f>MASTERLIST!A532</f>
        <v>N0528</v>
      </c>
      <c r="B531" s="310" t="str">
        <f>MASTERLIST!B532</f>
        <v>xOtjiwarongo</v>
      </c>
      <c r="C531" s="310" t="str">
        <f>MASTERLIST!C532</f>
        <v>LP</v>
      </c>
      <c r="D531" s="310" t="str">
        <f>MASTERLIST!D532</f>
        <v>v/d Westhuizen</v>
      </c>
      <c r="E531" s="311" t="str">
        <f>MASTERLIST!E532</f>
        <v>Men Senior</v>
      </c>
      <c r="F531" s="361">
        <f>MASTERLIST!L532</f>
        <v>0</v>
      </c>
      <c r="G531" s="195"/>
      <c r="H531" s="200"/>
      <c r="I531" s="193"/>
      <c r="J531" s="202"/>
      <c r="K531" s="152">
        <f t="shared" si="89"/>
        <v>0</v>
      </c>
      <c r="L531" s="153">
        <f t="shared" si="90"/>
        <v>0</v>
      </c>
      <c r="M531" s="153">
        <f t="shared" si="91"/>
        <v>0</v>
      </c>
      <c r="N531" s="279">
        <f t="shared" si="92"/>
        <v>0</v>
      </c>
      <c r="O531" s="280">
        <f t="shared" si="93"/>
        <v>0</v>
      </c>
      <c r="P531" s="154" t="e">
        <f t="shared" si="94"/>
        <v>#DIV/0!</v>
      </c>
      <c r="Q531" s="153">
        <f t="shared" si="95"/>
        <v>0</v>
      </c>
      <c r="R531" s="281">
        <f t="shared" si="96"/>
        <v>0</v>
      </c>
      <c r="S531" s="282">
        <v>0</v>
      </c>
      <c r="T531" s="283">
        <v>0</v>
      </c>
      <c r="U531" s="156">
        <v>0</v>
      </c>
      <c r="V531" s="284">
        <v>0</v>
      </c>
      <c r="W531" s="285">
        <v>0</v>
      </c>
      <c r="X531" s="205">
        <v>0</v>
      </c>
      <c r="Y531" s="157">
        <v>0</v>
      </c>
      <c r="Z531" s="286">
        <v>0</v>
      </c>
      <c r="AA531" s="204">
        <v>0</v>
      </c>
      <c r="AB531" s="204">
        <v>0</v>
      </c>
      <c r="AC531" s="155">
        <v>0</v>
      </c>
      <c r="AD531" s="287">
        <v>0</v>
      </c>
      <c r="AE531" s="340">
        <f>_xlfn.XLOOKUP(A531,'2026-NAT-01'!B:B,'2026-NAT-01'!F:F,0,0)+_xlfn.XLOOKUP(A531,'2026-NAT-01'!B:B,'2026-NAT-01'!G:G,0,0)</f>
        <v>0</v>
      </c>
      <c r="AF531" s="341">
        <f>_xlfn.XLOOKUP(A531,'2026-NAT-01'!B:B,'2026-NAT-01'!H:H,0,0)</f>
        <v>0</v>
      </c>
      <c r="AG531" s="340">
        <f>_xlfn.XLOOKUP(A531,'2026-NAT-02'!B:B,'2026-NAT-02'!F:F,0,0)+_xlfn.XLOOKUP(A531,'2026-NAT-02'!B:B,'2026-NAT-02'!G:G,0,0)</f>
        <v>0</v>
      </c>
      <c r="AH531" s="341">
        <f>_xlfn.XLOOKUP(A531,'2026-NAT-02'!B:B,'2026-NAT-02'!H:H,0,0)</f>
        <v>0</v>
      </c>
      <c r="AI531" s="457">
        <f t="shared" si="97"/>
        <v>0</v>
      </c>
      <c r="AJ531" s="458">
        <f t="shared" si="98"/>
        <v>0</v>
      </c>
    </row>
    <row r="532" spans="1:36" ht="15.6" x14ac:dyDescent="0.25">
      <c r="A532" s="344" t="str">
        <f>MASTERLIST!A388</f>
        <v>N0384</v>
      </c>
      <c r="B532" s="68" t="str">
        <f>MASTERLIST!B388</f>
        <v>Orca Angling Club</v>
      </c>
      <c r="C532" s="68" t="str">
        <f>MASTERLIST!C388</f>
        <v>Marvin</v>
      </c>
      <c r="D532" s="68" t="str">
        <f>MASTERLIST!D388</f>
        <v>Miller</v>
      </c>
      <c r="E532" s="345" t="str">
        <f>MASTERLIST!E388</f>
        <v>Men Senior</v>
      </c>
      <c r="F532" s="362" t="str">
        <f>MASTERLIST!L388</f>
        <v>Nam</v>
      </c>
      <c r="G532" s="195"/>
      <c r="H532" s="200" t="s">
        <v>2176</v>
      </c>
      <c r="I532" s="193"/>
      <c r="J532" s="202"/>
      <c r="K532" s="152">
        <f t="shared" si="89"/>
        <v>5</v>
      </c>
      <c r="L532" s="153">
        <f t="shared" si="90"/>
        <v>6</v>
      </c>
      <c r="M532" s="153">
        <f t="shared" si="91"/>
        <v>11</v>
      </c>
      <c r="N532" s="154">
        <f t="shared" si="92"/>
        <v>78.599999999999994</v>
      </c>
      <c r="O532" s="429">
        <f t="shared" si="93"/>
        <v>32.08</v>
      </c>
      <c r="P532" s="154">
        <f t="shared" si="94"/>
        <v>7.1454545454545446</v>
      </c>
      <c r="Q532" s="153">
        <f t="shared" si="95"/>
        <v>1382</v>
      </c>
      <c r="R532" s="281">
        <f t="shared" si="96"/>
        <v>606.6</v>
      </c>
      <c r="S532" s="282">
        <v>5</v>
      </c>
      <c r="T532" s="283">
        <v>4</v>
      </c>
      <c r="U532" s="156">
        <v>42.5</v>
      </c>
      <c r="V532" s="284">
        <v>990</v>
      </c>
      <c r="W532" s="285">
        <v>0</v>
      </c>
      <c r="X532" s="205">
        <v>2</v>
      </c>
      <c r="Y532" s="157">
        <v>36.1</v>
      </c>
      <c r="Z532" s="286">
        <v>332</v>
      </c>
      <c r="AA532" s="204">
        <v>0</v>
      </c>
      <c r="AB532" s="204">
        <v>0</v>
      </c>
      <c r="AC532" s="155">
        <v>0</v>
      </c>
      <c r="AD532" s="287">
        <v>60</v>
      </c>
      <c r="AE532" s="340">
        <f>_xlfn.XLOOKUP(A532,'2026-NAT-01'!B:B,'2026-NAT-01'!F:F,0,0)+_xlfn.XLOOKUP(A532,'2026-NAT-01'!B:B,'2026-NAT-01'!G:G,0,0)</f>
        <v>0</v>
      </c>
      <c r="AF532" s="341">
        <f>_xlfn.XLOOKUP(A532,'2026-NAT-01'!B:B,'2026-NAT-01'!H:H,0,0)</f>
        <v>0</v>
      </c>
      <c r="AG532" s="340">
        <f>_xlfn.XLOOKUP(A532,'2026-NAT-02'!B:B,'2026-NAT-02'!F:F,0,0)+_xlfn.XLOOKUP(A532,'2026-NAT-02'!B:B,'2026-NAT-02'!G:G,0,0)</f>
        <v>0</v>
      </c>
      <c r="AH532" s="341">
        <f>_xlfn.XLOOKUP(A532,'2026-NAT-02'!B:B,'2026-NAT-02'!H:H,0,0)</f>
        <v>0</v>
      </c>
      <c r="AI532" s="340">
        <f t="shared" si="97"/>
        <v>11</v>
      </c>
      <c r="AJ532" s="341">
        <f t="shared" si="98"/>
        <v>32.08</v>
      </c>
    </row>
    <row r="533" spans="1:36" ht="15.6" hidden="1" x14ac:dyDescent="0.25">
      <c r="A533" s="297" t="str">
        <f>MASTERLIST!A534</f>
        <v>N0530</v>
      </c>
      <c r="B533" s="310" t="str">
        <f>MASTERLIST!B534</f>
        <v>Okahandja</v>
      </c>
      <c r="C533" s="310" t="str">
        <f>MASTERLIST!C534</f>
        <v>Fanie</v>
      </c>
      <c r="D533" s="310" t="str">
        <f>MASTERLIST!D534</f>
        <v>Van Vuuren</v>
      </c>
      <c r="E533" s="311" t="str">
        <f>MASTERLIST!E534</f>
        <v>Men Grand Masters</v>
      </c>
      <c r="F533" s="361" t="str">
        <f>MASTERLIST!L534</f>
        <v>Nam</v>
      </c>
      <c r="G533" s="195"/>
      <c r="H533" s="200"/>
      <c r="I533" s="193"/>
      <c r="J533" s="202"/>
      <c r="K533" s="152">
        <f t="shared" si="89"/>
        <v>0</v>
      </c>
      <c r="L533" s="153">
        <f t="shared" si="90"/>
        <v>1</v>
      </c>
      <c r="M533" s="153">
        <f t="shared" si="91"/>
        <v>1</v>
      </c>
      <c r="N533" s="279">
        <f t="shared" si="92"/>
        <v>1.3</v>
      </c>
      <c r="O533" s="280">
        <f t="shared" si="93"/>
        <v>0.39</v>
      </c>
      <c r="P533" s="154">
        <f t="shared" si="94"/>
        <v>1.3</v>
      </c>
      <c r="Q533" s="153">
        <f t="shared" si="95"/>
        <v>316</v>
      </c>
      <c r="R533" s="281">
        <f t="shared" si="96"/>
        <v>92.8</v>
      </c>
      <c r="S533" s="282">
        <v>0</v>
      </c>
      <c r="T533" s="283">
        <v>0</v>
      </c>
      <c r="U533" s="156">
        <v>0</v>
      </c>
      <c r="V533" s="284">
        <v>20</v>
      </c>
      <c r="W533" s="285">
        <v>0</v>
      </c>
      <c r="X533" s="205">
        <v>1</v>
      </c>
      <c r="Y533" s="157">
        <v>1.3</v>
      </c>
      <c r="Z533" s="286">
        <v>236</v>
      </c>
      <c r="AA533" s="204">
        <v>0</v>
      </c>
      <c r="AB533" s="204">
        <v>0</v>
      </c>
      <c r="AC533" s="155">
        <v>0</v>
      </c>
      <c r="AD533" s="287">
        <v>60</v>
      </c>
      <c r="AE533" s="340">
        <f>_xlfn.XLOOKUP(A533,'2026-NAT-01'!B:B,'2026-NAT-01'!F:F,0,0)+_xlfn.XLOOKUP(A533,'2026-NAT-01'!B:B,'2026-NAT-01'!G:G,0,0)</f>
        <v>0</v>
      </c>
      <c r="AF533" s="341">
        <f>_xlfn.XLOOKUP(A533,'2026-NAT-01'!B:B,'2026-NAT-01'!H:H,0,0)</f>
        <v>0</v>
      </c>
      <c r="AG533" s="340">
        <f>_xlfn.XLOOKUP(A533,'2026-NAT-02'!B:B,'2026-NAT-02'!F:F,0,0)+_xlfn.XLOOKUP(A533,'2026-NAT-02'!B:B,'2026-NAT-02'!G:G,0,0)</f>
        <v>0</v>
      </c>
      <c r="AH533" s="341">
        <f>_xlfn.XLOOKUP(A533,'2026-NAT-02'!B:B,'2026-NAT-02'!H:H,0,0)</f>
        <v>0</v>
      </c>
      <c r="AI533" s="457">
        <f t="shared" si="97"/>
        <v>1</v>
      </c>
      <c r="AJ533" s="458">
        <f t="shared" si="98"/>
        <v>0.39</v>
      </c>
    </row>
    <row r="534" spans="1:36" ht="15.6" x14ac:dyDescent="0.25">
      <c r="A534" s="344" t="str">
        <f>MASTERLIST!A370</f>
        <v>N0366</v>
      </c>
      <c r="B534" s="68" t="str">
        <f>MASTERLIST!B370</f>
        <v>Namib Park</v>
      </c>
      <c r="C534" s="68" t="str">
        <f>MASTERLIST!C370</f>
        <v>Uwe</v>
      </c>
      <c r="D534" s="68" t="str">
        <f>MASTERLIST!D370</f>
        <v>Hanssen</v>
      </c>
      <c r="E534" s="345" t="str">
        <f>MASTERLIST!E370</f>
        <v>Men Senior</v>
      </c>
      <c r="F534" s="362" t="str">
        <f>MASTERLIST!L370</f>
        <v>Nam</v>
      </c>
      <c r="G534" s="195" t="s">
        <v>2176</v>
      </c>
      <c r="H534" s="200" t="s">
        <v>2176</v>
      </c>
      <c r="I534" s="193"/>
      <c r="J534" s="202"/>
      <c r="K534" s="152">
        <f t="shared" si="89"/>
        <v>0</v>
      </c>
      <c r="L534" s="153">
        <f t="shared" si="90"/>
        <v>0</v>
      </c>
      <c r="M534" s="153">
        <f t="shared" si="91"/>
        <v>0</v>
      </c>
      <c r="N534" s="154">
        <f t="shared" si="92"/>
        <v>0</v>
      </c>
      <c r="O534" s="429">
        <f t="shared" si="93"/>
        <v>0</v>
      </c>
      <c r="P534" s="154" t="e">
        <f t="shared" si="94"/>
        <v>#DIV/0!</v>
      </c>
      <c r="Q534" s="153">
        <f t="shared" si="95"/>
        <v>20</v>
      </c>
      <c r="R534" s="281">
        <f t="shared" si="96"/>
        <v>4</v>
      </c>
      <c r="S534" s="282">
        <v>0</v>
      </c>
      <c r="T534" s="283">
        <v>0</v>
      </c>
      <c r="U534" s="156">
        <v>0</v>
      </c>
      <c r="V534" s="284">
        <v>0</v>
      </c>
      <c r="W534" s="285">
        <v>0</v>
      </c>
      <c r="X534" s="205">
        <v>0</v>
      </c>
      <c r="Y534" s="157">
        <v>0</v>
      </c>
      <c r="Z534" s="286">
        <v>0</v>
      </c>
      <c r="AA534" s="204">
        <v>0</v>
      </c>
      <c r="AB534" s="204">
        <v>0</v>
      </c>
      <c r="AC534" s="155">
        <v>0</v>
      </c>
      <c r="AD534" s="287">
        <v>20</v>
      </c>
      <c r="AE534" s="340">
        <f>_xlfn.XLOOKUP(A534,'2026-NAT-01'!B:B,'2026-NAT-01'!F:F,0,0)+_xlfn.XLOOKUP(A534,'2026-NAT-01'!B:B,'2026-NAT-01'!G:G,0,0)</f>
        <v>3</v>
      </c>
      <c r="AF534" s="341">
        <f>_xlfn.XLOOKUP(A534,'2026-NAT-01'!B:B,'2026-NAT-01'!H:H,0,0)</f>
        <v>8</v>
      </c>
      <c r="AG534" s="340">
        <f>_xlfn.XLOOKUP(A534,'2026-NAT-02'!B:B,'2026-NAT-02'!F:F,0,0)+_xlfn.XLOOKUP(A534,'2026-NAT-02'!B:B,'2026-NAT-02'!G:G,0,0)</f>
        <v>3</v>
      </c>
      <c r="AH534" s="341">
        <f>_xlfn.XLOOKUP(A534,'2026-NAT-02'!B:B,'2026-NAT-02'!H:H,0,0)</f>
        <v>19.600000000000001</v>
      </c>
      <c r="AI534" s="340">
        <f t="shared" si="97"/>
        <v>6</v>
      </c>
      <c r="AJ534" s="341">
        <f t="shared" si="98"/>
        <v>27.6</v>
      </c>
    </row>
    <row r="535" spans="1:36" ht="15.6" hidden="1" x14ac:dyDescent="0.25">
      <c r="A535" s="297" t="str">
        <f>MASTERLIST!A536</f>
        <v>N0532</v>
      </c>
      <c r="B535" s="310" t="str">
        <f>MASTERLIST!B536</f>
        <v>Steenbras</v>
      </c>
      <c r="C535" s="310" t="str">
        <f>MASTERLIST!C536</f>
        <v>Jasper</v>
      </c>
      <c r="D535" s="310" t="str">
        <f>MASTERLIST!D536</f>
        <v>Dreyer</v>
      </c>
      <c r="E535" s="311" t="str">
        <f>MASTERLIST!E536</f>
        <v>Men Veteran</v>
      </c>
      <c r="F535" s="361" t="str">
        <f>MASTERLIST!L536</f>
        <v>Nam</v>
      </c>
      <c r="G535" s="195"/>
      <c r="H535" s="200"/>
      <c r="I535" s="193"/>
      <c r="J535" s="202"/>
      <c r="K535" s="152">
        <f t="shared" si="89"/>
        <v>3</v>
      </c>
      <c r="L535" s="153">
        <f t="shared" si="90"/>
        <v>2</v>
      </c>
      <c r="M535" s="153">
        <f t="shared" si="91"/>
        <v>5</v>
      </c>
      <c r="N535" s="279">
        <f t="shared" si="92"/>
        <v>5.8000000000000007</v>
      </c>
      <c r="O535" s="280">
        <f t="shared" si="93"/>
        <v>2.9000000000000004</v>
      </c>
      <c r="P535" s="154">
        <f t="shared" si="94"/>
        <v>1.1600000000000001</v>
      </c>
      <c r="Q535" s="153">
        <f t="shared" si="95"/>
        <v>452</v>
      </c>
      <c r="R535" s="281">
        <f t="shared" si="96"/>
        <v>226</v>
      </c>
      <c r="S535" s="282">
        <v>3</v>
      </c>
      <c r="T535" s="283">
        <v>2</v>
      </c>
      <c r="U535" s="156">
        <v>5.8000000000000007</v>
      </c>
      <c r="V535" s="284">
        <v>452</v>
      </c>
      <c r="W535" s="285">
        <v>0</v>
      </c>
      <c r="X535" s="205">
        <v>0</v>
      </c>
      <c r="Y535" s="157">
        <v>0</v>
      </c>
      <c r="Z535" s="286">
        <v>0</v>
      </c>
      <c r="AA535" s="204">
        <v>0</v>
      </c>
      <c r="AB535" s="204">
        <v>0</v>
      </c>
      <c r="AC535" s="155">
        <v>0</v>
      </c>
      <c r="AD535" s="287">
        <v>0</v>
      </c>
      <c r="AE535" s="340">
        <f>_xlfn.XLOOKUP(A535,'2026-NAT-01'!B:B,'2026-NAT-01'!F:F,0,0)+_xlfn.XLOOKUP(A535,'2026-NAT-01'!B:B,'2026-NAT-01'!G:G,0,0)</f>
        <v>0</v>
      </c>
      <c r="AF535" s="341">
        <f>_xlfn.XLOOKUP(A535,'2026-NAT-01'!B:B,'2026-NAT-01'!H:H,0,0)</f>
        <v>0</v>
      </c>
      <c r="AG535" s="340">
        <f>_xlfn.XLOOKUP(A535,'2026-NAT-02'!B:B,'2026-NAT-02'!F:F,0,0)+_xlfn.XLOOKUP(A535,'2026-NAT-02'!B:B,'2026-NAT-02'!G:G,0,0)</f>
        <v>0</v>
      </c>
      <c r="AH535" s="341">
        <f>_xlfn.XLOOKUP(A535,'2026-NAT-02'!B:B,'2026-NAT-02'!H:H,0,0)</f>
        <v>0</v>
      </c>
      <c r="AI535" s="457">
        <f t="shared" si="97"/>
        <v>5</v>
      </c>
      <c r="AJ535" s="458">
        <f t="shared" si="98"/>
        <v>2.9000000000000004</v>
      </c>
    </row>
    <row r="536" spans="1:36" ht="15.6" hidden="1" x14ac:dyDescent="0.25">
      <c r="A536" s="297" t="str">
        <f>MASTERLIST!A537</f>
        <v>N0533</v>
      </c>
      <c r="B536" s="310" t="str">
        <f>MASTERLIST!B537</f>
        <v>Steenbras</v>
      </c>
      <c r="C536" s="310" t="str">
        <f>MASTERLIST!C537</f>
        <v>Nico</v>
      </c>
      <c r="D536" s="310" t="str">
        <f>MASTERLIST!D537</f>
        <v>Visser</v>
      </c>
      <c r="E536" s="311" t="str">
        <f>MASTERLIST!E537</f>
        <v>Men Master</v>
      </c>
      <c r="F536" s="361" t="str">
        <f>MASTERLIST!L537</f>
        <v>Nam</v>
      </c>
      <c r="G536" s="195"/>
      <c r="H536" s="200"/>
      <c r="I536" s="193"/>
      <c r="J536" s="202"/>
      <c r="K536" s="152">
        <f t="shared" si="89"/>
        <v>0</v>
      </c>
      <c r="L536" s="153">
        <f t="shared" si="90"/>
        <v>0</v>
      </c>
      <c r="M536" s="153">
        <f t="shared" si="91"/>
        <v>0</v>
      </c>
      <c r="N536" s="279">
        <f t="shared" si="92"/>
        <v>0</v>
      </c>
      <c r="O536" s="280">
        <f t="shared" si="93"/>
        <v>0</v>
      </c>
      <c r="P536" s="154" t="e">
        <f t="shared" si="94"/>
        <v>#DIV/0!</v>
      </c>
      <c r="Q536" s="153">
        <f t="shared" si="95"/>
        <v>20</v>
      </c>
      <c r="R536" s="281">
        <f t="shared" si="96"/>
        <v>10</v>
      </c>
      <c r="S536" s="282">
        <v>0</v>
      </c>
      <c r="T536" s="283">
        <v>0</v>
      </c>
      <c r="U536" s="156">
        <v>0</v>
      </c>
      <c r="V536" s="284">
        <v>20</v>
      </c>
      <c r="W536" s="285">
        <v>0</v>
      </c>
      <c r="X536" s="205">
        <v>0</v>
      </c>
      <c r="Y536" s="157">
        <v>0</v>
      </c>
      <c r="Z536" s="286">
        <v>0</v>
      </c>
      <c r="AA536" s="204">
        <v>0</v>
      </c>
      <c r="AB536" s="204">
        <v>0</v>
      </c>
      <c r="AC536" s="155">
        <v>0</v>
      </c>
      <c r="AD536" s="287">
        <v>0</v>
      </c>
      <c r="AE536" s="340">
        <f>_xlfn.XLOOKUP(A536,'2026-NAT-01'!B:B,'2026-NAT-01'!F:F,0,0)+_xlfn.XLOOKUP(A536,'2026-NAT-01'!B:B,'2026-NAT-01'!G:G,0,0)</f>
        <v>0</v>
      </c>
      <c r="AF536" s="341">
        <f>_xlfn.XLOOKUP(A536,'2026-NAT-01'!B:B,'2026-NAT-01'!H:H,0,0)</f>
        <v>0</v>
      </c>
      <c r="AG536" s="340">
        <f>_xlfn.XLOOKUP(A536,'2026-NAT-02'!B:B,'2026-NAT-02'!F:F,0,0)+_xlfn.XLOOKUP(A536,'2026-NAT-02'!B:B,'2026-NAT-02'!G:G,0,0)</f>
        <v>0</v>
      </c>
      <c r="AH536" s="341">
        <f>_xlfn.XLOOKUP(A536,'2026-NAT-02'!B:B,'2026-NAT-02'!H:H,0,0)</f>
        <v>0</v>
      </c>
      <c r="AI536" s="457">
        <f t="shared" si="97"/>
        <v>0</v>
      </c>
      <c r="AJ536" s="458">
        <f t="shared" si="98"/>
        <v>0</v>
      </c>
    </row>
    <row r="537" spans="1:36" ht="15.6" hidden="1" x14ac:dyDescent="0.25">
      <c r="A537" s="297" t="str">
        <f>MASTERLIST!A538</f>
        <v>N0534</v>
      </c>
      <c r="B537" s="310" t="str">
        <f>MASTERLIST!B538</f>
        <v>Steenbras</v>
      </c>
      <c r="C537" s="310" t="str">
        <f>MASTERLIST!C538</f>
        <v>Johan</v>
      </c>
      <c r="D537" s="310" t="str">
        <f>MASTERLIST!D538</f>
        <v>Meyer</v>
      </c>
      <c r="E537" s="311" t="str">
        <f>MASTERLIST!E538</f>
        <v>Men Senior</v>
      </c>
      <c r="F537" s="361" t="str">
        <f>MASTERLIST!L538</f>
        <v>Nam</v>
      </c>
      <c r="G537" s="195"/>
      <c r="H537" s="200"/>
      <c r="I537" s="193"/>
      <c r="J537" s="202"/>
      <c r="K537" s="152">
        <f t="shared" si="89"/>
        <v>0</v>
      </c>
      <c r="L537" s="153">
        <f t="shared" si="90"/>
        <v>0</v>
      </c>
      <c r="M537" s="153">
        <f t="shared" si="91"/>
        <v>0</v>
      </c>
      <c r="N537" s="279">
        <f t="shared" si="92"/>
        <v>0</v>
      </c>
      <c r="O537" s="280">
        <f t="shared" si="93"/>
        <v>0</v>
      </c>
      <c r="P537" s="154" t="e">
        <f t="shared" si="94"/>
        <v>#DIV/0!</v>
      </c>
      <c r="Q537" s="153">
        <f t="shared" si="95"/>
        <v>0</v>
      </c>
      <c r="R537" s="281">
        <f t="shared" si="96"/>
        <v>0</v>
      </c>
      <c r="S537" s="282">
        <v>0</v>
      </c>
      <c r="T537" s="283">
        <v>0</v>
      </c>
      <c r="U537" s="156">
        <v>0</v>
      </c>
      <c r="V537" s="284">
        <v>0</v>
      </c>
      <c r="W537" s="285">
        <v>0</v>
      </c>
      <c r="X537" s="205">
        <v>0</v>
      </c>
      <c r="Y537" s="157">
        <v>0</v>
      </c>
      <c r="Z537" s="286">
        <v>0</v>
      </c>
      <c r="AA537" s="204">
        <v>0</v>
      </c>
      <c r="AB537" s="204">
        <v>0</v>
      </c>
      <c r="AC537" s="155">
        <v>0</v>
      </c>
      <c r="AD537" s="287">
        <v>0</v>
      </c>
      <c r="AE537" s="340">
        <f>_xlfn.XLOOKUP(A537,'2026-NAT-01'!B:B,'2026-NAT-01'!F:F,0,0)+_xlfn.XLOOKUP(A537,'2026-NAT-01'!B:B,'2026-NAT-01'!G:G,0,0)</f>
        <v>0</v>
      </c>
      <c r="AF537" s="341">
        <f>_xlfn.XLOOKUP(A537,'2026-NAT-01'!B:B,'2026-NAT-01'!H:H,0,0)</f>
        <v>0</v>
      </c>
      <c r="AG537" s="340">
        <f>_xlfn.XLOOKUP(A537,'2026-NAT-02'!B:B,'2026-NAT-02'!F:F,0,0)+_xlfn.XLOOKUP(A537,'2026-NAT-02'!B:B,'2026-NAT-02'!G:G,0,0)</f>
        <v>0</v>
      </c>
      <c r="AH537" s="341">
        <f>_xlfn.XLOOKUP(A537,'2026-NAT-02'!B:B,'2026-NAT-02'!H:H,0,0)</f>
        <v>0</v>
      </c>
      <c r="AI537" s="457">
        <f t="shared" si="97"/>
        <v>0</v>
      </c>
      <c r="AJ537" s="458">
        <f t="shared" si="98"/>
        <v>0</v>
      </c>
    </row>
    <row r="538" spans="1:36" ht="15.6" hidden="1" x14ac:dyDescent="0.25">
      <c r="A538" s="297" t="str">
        <f>MASTERLIST!A539</f>
        <v>N0535</v>
      </c>
      <c r="B538" s="310" t="str">
        <f>MASTERLIST!B539</f>
        <v>xBenguella</v>
      </c>
      <c r="C538" s="310" t="str">
        <f>MASTERLIST!C539</f>
        <v>Daniel-David</v>
      </c>
      <c r="D538" s="310" t="str">
        <f>MASTERLIST!D539</f>
        <v>Francis</v>
      </c>
      <c r="E538" s="311" t="str">
        <f>MASTERLIST!E539</f>
        <v>Men Senior</v>
      </c>
      <c r="F538" s="361" t="str">
        <f>MASTERLIST!L539</f>
        <v>Nam</v>
      </c>
      <c r="G538" s="195"/>
      <c r="H538" s="200"/>
      <c r="I538" s="193"/>
      <c r="J538" s="202"/>
      <c r="K538" s="152">
        <f t="shared" si="89"/>
        <v>0</v>
      </c>
      <c r="L538" s="153">
        <f t="shared" si="90"/>
        <v>0</v>
      </c>
      <c r="M538" s="153">
        <f t="shared" si="91"/>
        <v>0</v>
      </c>
      <c r="N538" s="279">
        <f t="shared" si="92"/>
        <v>0</v>
      </c>
      <c r="O538" s="280">
        <f t="shared" si="93"/>
        <v>0</v>
      </c>
      <c r="P538" s="154" t="e">
        <f t="shared" si="94"/>
        <v>#DIV/0!</v>
      </c>
      <c r="Q538" s="153">
        <f t="shared" si="95"/>
        <v>0</v>
      </c>
      <c r="R538" s="281">
        <f t="shared" si="96"/>
        <v>0</v>
      </c>
      <c r="S538" s="282">
        <v>0</v>
      </c>
      <c r="T538" s="283">
        <v>0</v>
      </c>
      <c r="U538" s="156">
        <v>0</v>
      </c>
      <c r="V538" s="284">
        <v>0</v>
      </c>
      <c r="W538" s="285">
        <v>0</v>
      </c>
      <c r="X538" s="205">
        <v>0</v>
      </c>
      <c r="Y538" s="157">
        <v>0</v>
      </c>
      <c r="Z538" s="286">
        <v>0</v>
      </c>
      <c r="AA538" s="204">
        <v>0</v>
      </c>
      <c r="AB538" s="204">
        <v>0</v>
      </c>
      <c r="AC538" s="155">
        <v>0</v>
      </c>
      <c r="AD538" s="287">
        <v>0</v>
      </c>
      <c r="AE538" s="340">
        <f>_xlfn.XLOOKUP(A538,'2026-NAT-01'!B:B,'2026-NAT-01'!F:F,0,0)+_xlfn.XLOOKUP(A538,'2026-NAT-01'!B:B,'2026-NAT-01'!G:G,0,0)</f>
        <v>0</v>
      </c>
      <c r="AF538" s="341">
        <f>_xlfn.XLOOKUP(A538,'2026-NAT-01'!B:B,'2026-NAT-01'!H:H,0,0)</f>
        <v>0</v>
      </c>
      <c r="AG538" s="340">
        <f>_xlfn.XLOOKUP(A538,'2026-NAT-02'!B:B,'2026-NAT-02'!F:F,0,0)+_xlfn.XLOOKUP(A538,'2026-NAT-02'!B:B,'2026-NAT-02'!G:G,0,0)</f>
        <v>0</v>
      </c>
      <c r="AH538" s="341">
        <f>_xlfn.XLOOKUP(A538,'2026-NAT-02'!B:B,'2026-NAT-02'!H:H,0,0)</f>
        <v>0</v>
      </c>
      <c r="AI538" s="457">
        <f t="shared" si="97"/>
        <v>0</v>
      </c>
      <c r="AJ538" s="458">
        <f t="shared" si="98"/>
        <v>0</v>
      </c>
    </row>
    <row r="539" spans="1:36" ht="15.6" hidden="1" x14ac:dyDescent="0.25">
      <c r="A539" s="297" t="str">
        <f>MASTERLIST!A540</f>
        <v>N0536</v>
      </c>
      <c r="B539" s="310" t="str">
        <f>MASTERLIST!B540</f>
        <v>xBenguella</v>
      </c>
      <c r="C539" s="310" t="str">
        <f>MASTERLIST!C540</f>
        <v>David</v>
      </c>
      <c r="D539" s="310" t="str">
        <f>MASTERLIST!D540</f>
        <v>Francis</v>
      </c>
      <c r="E539" s="311" t="str">
        <f>MASTERLIST!E540</f>
        <v>Men Master</v>
      </c>
      <c r="F539" s="361">
        <f>MASTERLIST!L540</f>
        <v>0</v>
      </c>
      <c r="G539" s="195"/>
      <c r="H539" s="200"/>
      <c r="I539" s="193"/>
      <c r="J539" s="202"/>
      <c r="K539" s="152">
        <f t="shared" si="89"/>
        <v>0</v>
      </c>
      <c r="L539" s="153">
        <f t="shared" si="90"/>
        <v>0</v>
      </c>
      <c r="M539" s="153">
        <f t="shared" si="91"/>
        <v>0</v>
      </c>
      <c r="N539" s="279">
        <f t="shared" si="92"/>
        <v>0</v>
      </c>
      <c r="O539" s="280">
        <f t="shared" si="93"/>
        <v>0</v>
      </c>
      <c r="P539" s="154" t="e">
        <f t="shared" si="94"/>
        <v>#DIV/0!</v>
      </c>
      <c r="Q539" s="153">
        <f t="shared" si="95"/>
        <v>0</v>
      </c>
      <c r="R539" s="281">
        <f t="shared" si="96"/>
        <v>0</v>
      </c>
      <c r="S539" s="282">
        <v>0</v>
      </c>
      <c r="T539" s="283">
        <v>0</v>
      </c>
      <c r="U539" s="156">
        <v>0</v>
      </c>
      <c r="V539" s="284">
        <v>0</v>
      </c>
      <c r="W539" s="285">
        <v>0</v>
      </c>
      <c r="X539" s="205">
        <v>0</v>
      </c>
      <c r="Y539" s="157">
        <v>0</v>
      </c>
      <c r="Z539" s="286">
        <v>0</v>
      </c>
      <c r="AA539" s="204">
        <v>0</v>
      </c>
      <c r="AB539" s="204">
        <v>0</v>
      </c>
      <c r="AC539" s="155">
        <v>0</v>
      </c>
      <c r="AD539" s="287">
        <v>0</v>
      </c>
      <c r="AE539" s="340">
        <f>_xlfn.XLOOKUP(A539,'2026-NAT-01'!B:B,'2026-NAT-01'!F:F,0,0)+_xlfn.XLOOKUP(A539,'2026-NAT-01'!B:B,'2026-NAT-01'!G:G,0,0)</f>
        <v>0</v>
      </c>
      <c r="AF539" s="341">
        <f>_xlfn.XLOOKUP(A539,'2026-NAT-01'!B:B,'2026-NAT-01'!H:H,0,0)</f>
        <v>0</v>
      </c>
      <c r="AG539" s="340">
        <f>_xlfn.XLOOKUP(A539,'2026-NAT-02'!B:B,'2026-NAT-02'!F:F,0,0)+_xlfn.XLOOKUP(A539,'2026-NAT-02'!B:B,'2026-NAT-02'!G:G,0,0)</f>
        <v>0</v>
      </c>
      <c r="AH539" s="341">
        <f>_xlfn.XLOOKUP(A539,'2026-NAT-02'!B:B,'2026-NAT-02'!H:H,0,0)</f>
        <v>0</v>
      </c>
      <c r="AI539" s="457">
        <f t="shared" si="97"/>
        <v>0</v>
      </c>
      <c r="AJ539" s="458">
        <f t="shared" si="98"/>
        <v>0</v>
      </c>
    </row>
    <row r="540" spans="1:36" ht="15.6" hidden="1" x14ac:dyDescent="0.25">
      <c r="A540" s="297" t="str">
        <f>MASTERLIST!A541</f>
        <v>N0537</v>
      </c>
      <c r="B540" s="310" t="str">
        <f>MASTERLIST!B541</f>
        <v>xWalvis Bay</v>
      </c>
      <c r="C540" s="310" t="str">
        <f>MASTERLIST!C541</f>
        <v>Roberto</v>
      </c>
      <c r="D540" s="310" t="str">
        <f>MASTERLIST!D541</f>
        <v>Celotto</v>
      </c>
      <c r="E540" s="311" t="str">
        <f>MASTERLIST!E541</f>
        <v>Men Veteran</v>
      </c>
      <c r="F540" s="361" t="str">
        <f>MASTERLIST!L541</f>
        <v>SA</v>
      </c>
      <c r="G540" s="195"/>
      <c r="H540" s="200"/>
      <c r="I540" s="193"/>
      <c r="J540" s="202"/>
      <c r="K540" s="152">
        <f t="shared" si="89"/>
        <v>0</v>
      </c>
      <c r="L540" s="153">
        <f t="shared" si="90"/>
        <v>2</v>
      </c>
      <c r="M540" s="153">
        <f t="shared" si="91"/>
        <v>2</v>
      </c>
      <c r="N540" s="279">
        <f t="shared" si="92"/>
        <v>5.6</v>
      </c>
      <c r="O540" s="280">
        <f t="shared" si="93"/>
        <v>1.25</v>
      </c>
      <c r="P540" s="154">
        <f t="shared" si="94"/>
        <v>2.8</v>
      </c>
      <c r="Q540" s="153">
        <f t="shared" si="95"/>
        <v>449</v>
      </c>
      <c r="R540" s="281">
        <f t="shared" si="96"/>
        <v>110.69999999999999</v>
      </c>
      <c r="S540" s="282">
        <v>0</v>
      </c>
      <c r="T540" s="283">
        <v>0</v>
      </c>
      <c r="U540" s="156">
        <v>0</v>
      </c>
      <c r="V540" s="284">
        <v>0</v>
      </c>
      <c r="W540" s="285">
        <v>0</v>
      </c>
      <c r="X540" s="205">
        <v>1</v>
      </c>
      <c r="Y540" s="157">
        <v>1.3</v>
      </c>
      <c r="Z540" s="286">
        <v>209</v>
      </c>
      <c r="AA540" s="204">
        <v>0</v>
      </c>
      <c r="AB540" s="204">
        <v>1</v>
      </c>
      <c r="AC540" s="155">
        <v>4.3</v>
      </c>
      <c r="AD540" s="287">
        <v>240</v>
      </c>
      <c r="AE540" s="340">
        <f>_xlfn.XLOOKUP(A540,'2026-NAT-01'!B:B,'2026-NAT-01'!F:F,0,0)+_xlfn.XLOOKUP(A540,'2026-NAT-01'!B:B,'2026-NAT-01'!G:G,0,0)</f>
        <v>0</v>
      </c>
      <c r="AF540" s="341">
        <f>_xlfn.XLOOKUP(A540,'2026-NAT-01'!B:B,'2026-NAT-01'!H:H,0,0)</f>
        <v>0</v>
      </c>
      <c r="AG540" s="340">
        <f>_xlfn.XLOOKUP(A540,'2026-NAT-02'!B:B,'2026-NAT-02'!F:F,0,0)+_xlfn.XLOOKUP(A540,'2026-NAT-02'!B:B,'2026-NAT-02'!G:G,0,0)</f>
        <v>0</v>
      </c>
      <c r="AH540" s="341">
        <f>_xlfn.XLOOKUP(A540,'2026-NAT-02'!B:B,'2026-NAT-02'!H:H,0,0)</f>
        <v>0</v>
      </c>
      <c r="AI540" s="457">
        <f t="shared" si="97"/>
        <v>2</v>
      </c>
      <c r="AJ540" s="458">
        <f t="shared" si="98"/>
        <v>1.25</v>
      </c>
    </row>
    <row r="541" spans="1:36" ht="15.6" hidden="1" x14ac:dyDescent="0.25">
      <c r="A541" s="297" t="str">
        <f>MASTERLIST!A542</f>
        <v>N0538</v>
      </c>
      <c r="B541" s="310" t="str">
        <f>MASTERLIST!B542</f>
        <v>Mako</v>
      </c>
      <c r="C541" s="310" t="str">
        <f>MASTERLIST!C542</f>
        <v>Ewan</v>
      </c>
      <c r="D541" s="310" t="str">
        <f>MASTERLIST!D542</f>
        <v>Snyman</v>
      </c>
      <c r="E541" s="311" t="str">
        <f>MASTERLIST!E542</f>
        <v>Men Senior</v>
      </c>
      <c r="F541" s="361" t="str">
        <f>MASTERLIST!L542</f>
        <v>Nam</v>
      </c>
      <c r="G541" s="195"/>
      <c r="H541" s="200"/>
      <c r="I541" s="193"/>
      <c r="J541" s="202"/>
      <c r="K541" s="152">
        <f t="shared" si="89"/>
        <v>3</v>
      </c>
      <c r="L541" s="153">
        <f t="shared" si="90"/>
        <v>0</v>
      </c>
      <c r="M541" s="153">
        <f t="shared" si="91"/>
        <v>3</v>
      </c>
      <c r="N541" s="279">
        <f t="shared" si="92"/>
        <v>4.8000000000000007</v>
      </c>
      <c r="O541" s="280">
        <f t="shared" si="93"/>
        <v>1.76</v>
      </c>
      <c r="P541" s="154">
        <f t="shared" si="94"/>
        <v>1.6000000000000003</v>
      </c>
      <c r="Q541" s="153">
        <f t="shared" si="95"/>
        <v>563</v>
      </c>
      <c r="R541" s="281">
        <f t="shared" si="96"/>
        <v>213.1</v>
      </c>
      <c r="S541" s="282">
        <v>1</v>
      </c>
      <c r="T541" s="283">
        <v>0</v>
      </c>
      <c r="U541" s="156">
        <v>1.6</v>
      </c>
      <c r="V541" s="284">
        <v>221</v>
      </c>
      <c r="W541" s="285">
        <v>2</v>
      </c>
      <c r="X541" s="205">
        <v>0</v>
      </c>
      <c r="Y541" s="157">
        <v>3.2</v>
      </c>
      <c r="Z541" s="286">
        <v>342</v>
      </c>
      <c r="AA541" s="204">
        <v>0</v>
      </c>
      <c r="AB541" s="204">
        <v>0</v>
      </c>
      <c r="AC541" s="155">
        <v>0</v>
      </c>
      <c r="AD541" s="287">
        <v>0</v>
      </c>
      <c r="AE541" s="340">
        <f>_xlfn.XLOOKUP(A541,'2026-NAT-01'!B:B,'2026-NAT-01'!F:F,0,0)+_xlfn.XLOOKUP(A541,'2026-NAT-01'!B:B,'2026-NAT-01'!G:G,0,0)</f>
        <v>0</v>
      </c>
      <c r="AF541" s="341">
        <f>_xlfn.XLOOKUP(A541,'2026-NAT-01'!B:B,'2026-NAT-01'!H:H,0,0)</f>
        <v>0</v>
      </c>
      <c r="AG541" s="340">
        <f>_xlfn.XLOOKUP(A541,'2026-NAT-02'!B:B,'2026-NAT-02'!F:F,0,0)+_xlfn.XLOOKUP(A541,'2026-NAT-02'!B:B,'2026-NAT-02'!G:G,0,0)</f>
        <v>0</v>
      </c>
      <c r="AH541" s="341">
        <f>_xlfn.XLOOKUP(A541,'2026-NAT-02'!B:B,'2026-NAT-02'!H:H,0,0)</f>
        <v>0</v>
      </c>
      <c r="AI541" s="457">
        <f t="shared" si="97"/>
        <v>3</v>
      </c>
      <c r="AJ541" s="458">
        <f t="shared" si="98"/>
        <v>1.76</v>
      </c>
    </row>
    <row r="542" spans="1:36" ht="15.6" hidden="1" x14ac:dyDescent="0.25">
      <c r="A542" s="297" t="str">
        <f>MASTERLIST!A543</f>
        <v>N0539</v>
      </c>
      <c r="B542" s="310" t="str">
        <f>MASTERLIST!B543</f>
        <v>xMako</v>
      </c>
      <c r="C542" s="310" t="str">
        <f>MASTERLIST!C543</f>
        <v>Kallie</v>
      </c>
      <c r="D542" s="310" t="str">
        <f>MASTERLIST!D543</f>
        <v>Langeveld</v>
      </c>
      <c r="E542" s="311" t="str">
        <f>MASTERLIST!E543</f>
        <v>Men Veteran</v>
      </c>
      <c r="F542" s="361" t="str">
        <f>MASTERLIST!L543</f>
        <v>SA</v>
      </c>
      <c r="G542" s="195"/>
      <c r="H542" s="200"/>
      <c r="I542" s="193"/>
      <c r="J542" s="202"/>
      <c r="K542" s="152">
        <f t="shared" si="89"/>
        <v>0</v>
      </c>
      <c r="L542" s="153">
        <f t="shared" si="90"/>
        <v>0</v>
      </c>
      <c r="M542" s="153">
        <f t="shared" si="91"/>
        <v>0</v>
      </c>
      <c r="N542" s="279">
        <f t="shared" si="92"/>
        <v>0</v>
      </c>
      <c r="O542" s="280">
        <f t="shared" si="93"/>
        <v>0</v>
      </c>
      <c r="P542" s="154" t="e">
        <f t="shared" si="94"/>
        <v>#DIV/0!</v>
      </c>
      <c r="Q542" s="153">
        <f t="shared" si="95"/>
        <v>0</v>
      </c>
      <c r="R542" s="281">
        <f t="shared" si="96"/>
        <v>0</v>
      </c>
      <c r="S542" s="282">
        <v>0</v>
      </c>
      <c r="T542" s="283">
        <v>0</v>
      </c>
      <c r="U542" s="156">
        <v>0</v>
      </c>
      <c r="V542" s="284">
        <v>0</v>
      </c>
      <c r="W542" s="285">
        <v>0</v>
      </c>
      <c r="X542" s="205">
        <v>0</v>
      </c>
      <c r="Y542" s="157">
        <v>0</v>
      </c>
      <c r="Z542" s="286">
        <v>0</v>
      </c>
      <c r="AA542" s="204">
        <v>0</v>
      </c>
      <c r="AB542" s="204">
        <v>0</v>
      </c>
      <c r="AC542" s="155">
        <v>0</v>
      </c>
      <c r="AD542" s="287">
        <v>0</v>
      </c>
      <c r="AE542" s="340">
        <f>_xlfn.XLOOKUP(A542,'2026-NAT-01'!B:B,'2026-NAT-01'!F:F,0,0)+_xlfn.XLOOKUP(A542,'2026-NAT-01'!B:B,'2026-NAT-01'!G:G,0,0)</f>
        <v>0</v>
      </c>
      <c r="AF542" s="341">
        <f>_xlfn.XLOOKUP(A542,'2026-NAT-01'!B:B,'2026-NAT-01'!H:H,0,0)</f>
        <v>0</v>
      </c>
      <c r="AG542" s="340">
        <f>_xlfn.XLOOKUP(A542,'2026-NAT-02'!B:B,'2026-NAT-02'!F:F,0,0)+_xlfn.XLOOKUP(A542,'2026-NAT-02'!B:B,'2026-NAT-02'!G:G,0,0)</f>
        <v>0</v>
      </c>
      <c r="AH542" s="341">
        <f>_xlfn.XLOOKUP(A542,'2026-NAT-02'!B:B,'2026-NAT-02'!H:H,0,0)</f>
        <v>0</v>
      </c>
      <c r="AI542" s="457">
        <f t="shared" si="97"/>
        <v>0</v>
      </c>
      <c r="AJ542" s="458">
        <f t="shared" si="98"/>
        <v>0</v>
      </c>
    </row>
    <row r="543" spans="1:36" ht="15.6" hidden="1" x14ac:dyDescent="0.25">
      <c r="A543" s="297" t="str">
        <f>MASTERLIST!A544</f>
        <v>N0540</v>
      </c>
      <c r="B543" s="310" t="str">
        <f>MASTERLIST!B544</f>
        <v>Mako</v>
      </c>
      <c r="C543" s="310" t="str">
        <f>MASTERLIST!C544</f>
        <v>Murray</v>
      </c>
      <c r="D543" s="310" t="str">
        <f>MASTERLIST!D544</f>
        <v>Lewis</v>
      </c>
      <c r="E543" s="311" t="str">
        <f>MASTERLIST!E544</f>
        <v>Men Veteran</v>
      </c>
      <c r="F543" s="361" t="str">
        <f>MASTERLIST!L544</f>
        <v>SA</v>
      </c>
      <c r="G543" s="195"/>
      <c r="H543" s="200"/>
      <c r="I543" s="193"/>
      <c r="J543" s="202"/>
      <c r="K543" s="152">
        <f t="shared" si="89"/>
        <v>6</v>
      </c>
      <c r="L543" s="153">
        <f t="shared" si="90"/>
        <v>12</v>
      </c>
      <c r="M543" s="153">
        <f t="shared" si="91"/>
        <v>18</v>
      </c>
      <c r="N543" s="279">
        <f t="shared" si="92"/>
        <v>139</v>
      </c>
      <c r="O543" s="280">
        <f t="shared" si="93"/>
        <v>47.629999999999995</v>
      </c>
      <c r="P543" s="154">
        <f t="shared" si="94"/>
        <v>7.7222222222222223</v>
      </c>
      <c r="Q543" s="153">
        <f t="shared" si="95"/>
        <v>2006</v>
      </c>
      <c r="R543" s="281">
        <f t="shared" si="96"/>
        <v>631.09999999999991</v>
      </c>
      <c r="S543" s="282">
        <v>0</v>
      </c>
      <c r="T543" s="283">
        <v>3</v>
      </c>
      <c r="U543" s="156">
        <v>40.400000000000006</v>
      </c>
      <c r="V543" s="284">
        <v>526</v>
      </c>
      <c r="W543" s="285">
        <v>3</v>
      </c>
      <c r="X543" s="205">
        <v>8</v>
      </c>
      <c r="Y543" s="157">
        <v>77.099999999999994</v>
      </c>
      <c r="Z543" s="286">
        <v>721</v>
      </c>
      <c r="AA543" s="204">
        <v>3</v>
      </c>
      <c r="AB543" s="204">
        <v>1</v>
      </c>
      <c r="AC543" s="155">
        <v>21.5</v>
      </c>
      <c r="AD543" s="287">
        <v>759</v>
      </c>
      <c r="AE543" s="340">
        <f>_xlfn.XLOOKUP(A543,'2026-NAT-01'!B:B,'2026-NAT-01'!F:F,0,0)+_xlfn.XLOOKUP(A543,'2026-NAT-01'!B:B,'2026-NAT-01'!G:G,0,0)</f>
        <v>0</v>
      </c>
      <c r="AF543" s="341">
        <f>_xlfn.XLOOKUP(A543,'2026-NAT-01'!B:B,'2026-NAT-01'!H:H,0,0)</f>
        <v>0</v>
      </c>
      <c r="AG543" s="340">
        <f>_xlfn.XLOOKUP(A543,'2026-NAT-02'!B:B,'2026-NAT-02'!F:F,0,0)+_xlfn.XLOOKUP(A543,'2026-NAT-02'!B:B,'2026-NAT-02'!G:G,0,0)</f>
        <v>0</v>
      </c>
      <c r="AH543" s="341">
        <f>_xlfn.XLOOKUP(A543,'2026-NAT-02'!B:B,'2026-NAT-02'!H:H,0,0)</f>
        <v>0</v>
      </c>
      <c r="AI543" s="457">
        <f t="shared" si="97"/>
        <v>18</v>
      </c>
      <c r="AJ543" s="458">
        <f t="shared" si="98"/>
        <v>47.629999999999995</v>
      </c>
    </row>
    <row r="544" spans="1:36" ht="15.6" x14ac:dyDescent="0.25">
      <c r="A544" s="344" t="str">
        <f>MASTERLIST!A289</f>
        <v>N0285</v>
      </c>
      <c r="B544" s="68" t="str">
        <f>MASTERLIST!B289</f>
        <v>Otjiwarongo</v>
      </c>
      <c r="C544" s="68" t="str">
        <f>MASTERLIST!C289</f>
        <v>Scott</v>
      </c>
      <c r="D544" s="68" t="str">
        <f>MASTERLIST!D289</f>
        <v>Botha</v>
      </c>
      <c r="E544" s="345" t="str">
        <f>MASTERLIST!E289</f>
        <v>Men Senior</v>
      </c>
      <c r="F544" s="362" t="str">
        <f>MASTERLIST!L289</f>
        <v>Nam</v>
      </c>
      <c r="G544" s="195" t="s">
        <v>2176</v>
      </c>
      <c r="H544" s="200" t="s">
        <v>2176</v>
      </c>
      <c r="I544" s="193"/>
      <c r="J544" s="202"/>
      <c r="K544" s="152">
        <f t="shared" si="89"/>
        <v>5</v>
      </c>
      <c r="L544" s="153">
        <f t="shared" si="90"/>
        <v>5</v>
      </c>
      <c r="M544" s="153">
        <f t="shared" si="91"/>
        <v>10</v>
      </c>
      <c r="N544" s="154">
        <f t="shared" si="92"/>
        <v>25.799999999999997</v>
      </c>
      <c r="O544" s="429">
        <f t="shared" si="93"/>
        <v>10</v>
      </c>
      <c r="P544" s="154">
        <f t="shared" si="94"/>
        <v>2.5799999999999996</v>
      </c>
      <c r="Q544" s="153">
        <f t="shared" si="95"/>
        <v>1154</v>
      </c>
      <c r="R544" s="281">
        <f t="shared" si="96"/>
        <v>464</v>
      </c>
      <c r="S544" s="282">
        <v>4</v>
      </c>
      <c r="T544" s="283">
        <v>3</v>
      </c>
      <c r="U544" s="156">
        <v>11.299999999999999</v>
      </c>
      <c r="V544" s="284">
        <v>589</v>
      </c>
      <c r="W544" s="285">
        <v>1</v>
      </c>
      <c r="X544" s="205">
        <v>2</v>
      </c>
      <c r="Y544" s="157">
        <v>14.5</v>
      </c>
      <c r="Z544" s="286">
        <v>565</v>
      </c>
      <c r="AA544" s="204">
        <v>0</v>
      </c>
      <c r="AB544" s="204">
        <v>0</v>
      </c>
      <c r="AC544" s="155">
        <v>0</v>
      </c>
      <c r="AD544" s="287">
        <v>0</v>
      </c>
      <c r="AE544" s="340">
        <f>_xlfn.XLOOKUP(A544,'2026-NAT-01'!B:B,'2026-NAT-01'!F:F,0,0)+_xlfn.XLOOKUP(A544,'2026-NAT-01'!B:B,'2026-NAT-01'!G:G,0,0)</f>
        <v>1</v>
      </c>
      <c r="AF544" s="341">
        <f>_xlfn.XLOOKUP(A544,'2026-NAT-01'!B:B,'2026-NAT-01'!H:H,0,0)</f>
        <v>5.5</v>
      </c>
      <c r="AG544" s="340">
        <f>_xlfn.XLOOKUP(A544,'2026-NAT-02'!B:B,'2026-NAT-02'!F:F,0,0)+_xlfn.XLOOKUP(A544,'2026-NAT-02'!B:B,'2026-NAT-02'!G:G,0,0)</f>
        <v>3</v>
      </c>
      <c r="AH544" s="341">
        <f>_xlfn.XLOOKUP(A544,'2026-NAT-02'!B:B,'2026-NAT-02'!H:H,0,0)</f>
        <v>11.7</v>
      </c>
      <c r="AI544" s="340">
        <f t="shared" si="97"/>
        <v>14</v>
      </c>
      <c r="AJ544" s="341">
        <f t="shared" si="98"/>
        <v>27.2</v>
      </c>
    </row>
    <row r="545" spans="1:36" ht="15.45" hidden="1" customHeight="1" x14ac:dyDescent="0.25">
      <c r="A545" s="297" t="str">
        <f>MASTERLIST!A546</f>
        <v>N0542</v>
      </c>
      <c r="B545" s="310" t="str">
        <f>MASTERLIST!B546</f>
        <v>xWalvis Bay</v>
      </c>
      <c r="C545" s="310" t="str">
        <f>MASTERLIST!C546</f>
        <v>Eteinne</v>
      </c>
      <c r="D545" s="310" t="str">
        <f>MASTERLIST!D546</f>
        <v>Jooste</v>
      </c>
      <c r="E545" s="311" t="str">
        <f>MASTERLIST!E546</f>
        <v>Men Veteran</v>
      </c>
      <c r="F545" s="361" t="str">
        <f>MASTERLIST!L546</f>
        <v>Nam</v>
      </c>
      <c r="G545" s="195"/>
      <c r="H545" s="200"/>
      <c r="I545" s="193"/>
      <c r="J545" s="202"/>
      <c r="K545" s="152">
        <f t="shared" si="89"/>
        <v>0</v>
      </c>
      <c r="L545" s="153">
        <f t="shared" si="90"/>
        <v>0</v>
      </c>
      <c r="M545" s="153">
        <f t="shared" si="91"/>
        <v>0</v>
      </c>
      <c r="N545" s="279">
        <f t="shared" si="92"/>
        <v>0</v>
      </c>
      <c r="O545" s="280">
        <f t="shared" si="93"/>
        <v>0</v>
      </c>
      <c r="P545" s="154" t="e">
        <f t="shared" si="94"/>
        <v>#DIV/0!</v>
      </c>
      <c r="Q545" s="153">
        <f t="shared" si="95"/>
        <v>0</v>
      </c>
      <c r="R545" s="281">
        <f t="shared" si="96"/>
        <v>0</v>
      </c>
      <c r="S545" s="282">
        <v>0</v>
      </c>
      <c r="T545" s="283">
        <v>0</v>
      </c>
      <c r="U545" s="156">
        <v>0</v>
      </c>
      <c r="V545" s="284">
        <v>0</v>
      </c>
      <c r="W545" s="285">
        <v>0</v>
      </c>
      <c r="X545" s="205">
        <v>0</v>
      </c>
      <c r="Y545" s="157">
        <v>0</v>
      </c>
      <c r="Z545" s="286">
        <v>0</v>
      </c>
      <c r="AA545" s="204">
        <v>0</v>
      </c>
      <c r="AB545" s="204">
        <v>0</v>
      </c>
      <c r="AC545" s="155">
        <v>0</v>
      </c>
      <c r="AD545" s="287">
        <v>0</v>
      </c>
      <c r="AE545" s="340">
        <f>_xlfn.XLOOKUP(A545,'2026-NAT-01'!B:B,'2026-NAT-01'!F:F,0,0)+_xlfn.XLOOKUP(A545,'2026-NAT-01'!B:B,'2026-NAT-01'!G:G,0,0)</f>
        <v>0</v>
      </c>
      <c r="AF545" s="341">
        <f>_xlfn.XLOOKUP(A545,'2026-NAT-01'!B:B,'2026-NAT-01'!H:H,0,0)</f>
        <v>0</v>
      </c>
      <c r="AG545" s="340">
        <f>_xlfn.XLOOKUP(A545,'2026-NAT-02'!B:B,'2026-NAT-02'!F:F,0,0)+_xlfn.XLOOKUP(A545,'2026-NAT-02'!B:B,'2026-NAT-02'!G:G,0,0)</f>
        <v>0</v>
      </c>
      <c r="AH545" s="341">
        <f>_xlfn.XLOOKUP(A545,'2026-NAT-02'!B:B,'2026-NAT-02'!H:H,0,0)</f>
        <v>0</v>
      </c>
      <c r="AI545" s="457">
        <f t="shared" si="97"/>
        <v>0</v>
      </c>
      <c r="AJ545" s="458">
        <f t="shared" si="98"/>
        <v>0</v>
      </c>
    </row>
    <row r="546" spans="1:36" ht="15.45" hidden="1" customHeight="1" x14ac:dyDescent="0.25">
      <c r="A546" s="297" t="str">
        <f>MASTERLIST!A547</f>
        <v>N0543</v>
      </c>
      <c r="B546" s="310" t="str">
        <f>MASTERLIST!B547</f>
        <v>xWalvis Bay</v>
      </c>
      <c r="C546" s="310" t="str">
        <f>MASTERLIST!C547</f>
        <v>Frans J</v>
      </c>
      <c r="D546" s="310" t="str">
        <f>MASTERLIST!D547</f>
        <v>Jooste</v>
      </c>
      <c r="E546" s="311" t="str">
        <f>MASTERLIST!E547</f>
        <v>Men Veteran</v>
      </c>
      <c r="F546" s="361" t="str">
        <f>MASTERLIST!L547</f>
        <v>Nam</v>
      </c>
      <c r="G546" s="195"/>
      <c r="H546" s="200"/>
      <c r="I546" s="193"/>
      <c r="J546" s="202"/>
      <c r="K546" s="152">
        <f t="shared" si="89"/>
        <v>0</v>
      </c>
      <c r="L546" s="153">
        <f t="shared" si="90"/>
        <v>0</v>
      </c>
      <c r="M546" s="153">
        <f t="shared" si="91"/>
        <v>0</v>
      </c>
      <c r="N546" s="279">
        <f t="shared" si="92"/>
        <v>0</v>
      </c>
      <c r="O546" s="280">
        <f t="shared" si="93"/>
        <v>0</v>
      </c>
      <c r="P546" s="154" t="e">
        <f t="shared" si="94"/>
        <v>#DIV/0!</v>
      </c>
      <c r="Q546" s="153">
        <f t="shared" si="95"/>
        <v>0</v>
      </c>
      <c r="R546" s="281">
        <f t="shared" si="96"/>
        <v>0</v>
      </c>
      <c r="S546" s="282">
        <v>0</v>
      </c>
      <c r="T546" s="283">
        <v>0</v>
      </c>
      <c r="U546" s="156">
        <v>0</v>
      </c>
      <c r="V546" s="284">
        <v>0</v>
      </c>
      <c r="W546" s="285">
        <v>0</v>
      </c>
      <c r="X546" s="205">
        <v>0</v>
      </c>
      <c r="Y546" s="157">
        <v>0</v>
      </c>
      <c r="Z546" s="286">
        <v>0</v>
      </c>
      <c r="AA546" s="204">
        <v>0</v>
      </c>
      <c r="AB546" s="204">
        <v>0</v>
      </c>
      <c r="AC546" s="155">
        <v>0</v>
      </c>
      <c r="AD546" s="287">
        <v>0</v>
      </c>
      <c r="AE546" s="340">
        <f>_xlfn.XLOOKUP(A546,'2026-NAT-01'!B:B,'2026-NAT-01'!F:F,0,0)+_xlfn.XLOOKUP(A546,'2026-NAT-01'!B:B,'2026-NAT-01'!G:G,0,0)</f>
        <v>0</v>
      </c>
      <c r="AF546" s="341">
        <f>_xlfn.XLOOKUP(A546,'2026-NAT-01'!B:B,'2026-NAT-01'!H:H,0,0)</f>
        <v>0</v>
      </c>
      <c r="AG546" s="340">
        <f>_xlfn.XLOOKUP(A546,'2026-NAT-02'!B:B,'2026-NAT-02'!F:F,0,0)+_xlfn.XLOOKUP(A546,'2026-NAT-02'!B:B,'2026-NAT-02'!G:G,0,0)</f>
        <v>0</v>
      </c>
      <c r="AH546" s="341">
        <f>_xlfn.XLOOKUP(A546,'2026-NAT-02'!B:B,'2026-NAT-02'!H:H,0,0)</f>
        <v>0</v>
      </c>
      <c r="AI546" s="457">
        <f t="shared" si="97"/>
        <v>0</v>
      </c>
      <c r="AJ546" s="458">
        <f t="shared" si="98"/>
        <v>0</v>
      </c>
    </row>
    <row r="547" spans="1:36" ht="15.6" hidden="1" x14ac:dyDescent="0.25">
      <c r="A547" s="297" t="str">
        <f>MASTERLIST!A548</f>
        <v>N0544</v>
      </c>
      <c r="B547" s="310" t="str">
        <f>MASTERLIST!B548</f>
        <v>Walvis Bay</v>
      </c>
      <c r="C547" s="310" t="str">
        <f>MASTERLIST!C548</f>
        <v>Willem Johannes</v>
      </c>
      <c r="D547" s="310" t="str">
        <f>MASTERLIST!D548</f>
        <v>Hyman</v>
      </c>
      <c r="E547" s="311" t="str">
        <f>MASTERLIST!E548</f>
        <v>Men Grand Masters</v>
      </c>
      <c r="F547" s="361" t="str">
        <f>MASTERLIST!L548</f>
        <v>Nam</v>
      </c>
      <c r="G547" s="195"/>
      <c r="H547" s="200"/>
      <c r="I547" s="193"/>
      <c r="J547" s="202"/>
      <c r="K547" s="152">
        <f t="shared" si="89"/>
        <v>5</v>
      </c>
      <c r="L547" s="153">
        <f t="shared" si="90"/>
        <v>3</v>
      </c>
      <c r="M547" s="153">
        <f t="shared" si="91"/>
        <v>8</v>
      </c>
      <c r="N547" s="279">
        <f t="shared" si="92"/>
        <v>12.799999999999999</v>
      </c>
      <c r="O547" s="280">
        <f t="shared" si="93"/>
        <v>5.92</v>
      </c>
      <c r="P547" s="154">
        <f t="shared" si="94"/>
        <v>1.5999999999999999</v>
      </c>
      <c r="Q547" s="153">
        <f t="shared" si="95"/>
        <v>952</v>
      </c>
      <c r="R547" s="281">
        <f t="shared" si="96"/>
        <v>361.3</v>
      </c>
      <c r="S547" s="282">
        <v>3</v>
      </c>
      <c r="T547" s="283">
        <v>3</v>
      </c>
      <c r="U547" s="156">
        <v>11.2</v>
      </c>
      <c r="V547" s="284">
        <v>543</v>
      </c>
      <c r="W547" s="285">
        <v>0</v>
      </c>
      <c r="X547" s="205">
        <v>0</v>
      </c>
      <c r="Y547" s="157">
        <v>0</v>
      </c>
      <c r="Z547" s="286">
        <v>80</v>
      </c>
      <c r="AA547" s="204">
        <v>2</v>
      </c>
      <c r="AB547" s="204">
        <v>0</v>
      </c>
      <c r="AC547" s="155">
        <v>1.6</v>
      </c>
      <c r="AD547" s="287">
        <v>329</v>
      </c>
      <c r="AE547" s="340">
        <f>_xlfn.XLOOKUP(A547,'2026-NAT-01'!B:B,'2026-NAT-01'!F:F,0,0)+_xlfn.XLOOKUP(A547,'2026-NAT-01'!B:B,'2026-NAT-01'!G:G,0,0)</f>
        <v>0</v>
      </c>
      <c r="AF547" s="341">
        <f>_xlfn.XLOOKUP(A547,'2026-NAT-01'!B:B,'2026-NAT-01'!H:H,0,0)</f>
        <v>0</v>
      </c>
      <c r="AG547" s="340">
        <f>_xlfn.XLOOKUP(A547,'2026-NAT-02'!B:B,'2026-NAT-02'!F:F,0,0)+_xlfn.XLOOKUP(A547,'2026-NAT-02'!B:B,'2026-NAT-02'!G:G,0,0)</f>
        <v>0</v>
      </c>
      <c r="AH547" s="341">
        <f>_xlfn.XLOOKUP(A547,'2026-NAT-02'!B:B,'2026-NAT-02'!H:H,0,0)</f>
        <v>0</v>
      </c>
      <c r="AI547" s="457">
        <f t="shared" si="97"/>
        <v>8</v>
      </c>
      <c r="AJ547" s="458">
        <f t="shared" si="98"/>
        <v>5.92</v>
      </c>
    </row>
    <row r="548" spans="1:36" ht="15.6" hidden="1" x14ac:dyDescent="0.25">
      <c r="A548" s="297" t="str">
        <f>MASTERLIST!A549</f>
        <v>N0545</v>
      </c>
      <c r="B548" s="310" t="str">
        <f>MASTERLIST!B549</f>
        <v>xOtjiwarongo</v>
      </c>
      <c r="C548" s="310" t="str">
        <f>MASTERLIST!C549</f>
        <v>Niels</v>
      </c>
      <c r="D548" s="310" t="str">
        <f>MASTERLIST!D549</f>
        <v>Gartner</v>
      </c>
      <c r="E548" s="311" t="str">
        <f>MASTERLIST!E549</f>
        <v>Men Veteran</v>
      </c>
      <c r="F548" s="361">
        <f>MASTERLIST!L549</f>
        <v>0</v>
      </c>
      <c r="G548" s="195"/>
      <c r="H548" s="200"/>
      <c r="I548" s="193"/>
      <c r="J548" s="202"/>
      <c r="K548" s="152">
        <f t="shared" si="89"/>
        <v>0</v>
      </c>
      <c r="L548" s="153">
        <f t="shared" si="90"/>
        <v>0</v>
      </c>
      <c r="M548" s="153">
        <f t="shared" si="91"/>
        <v>0</v>
      </c>
      <c r="N548" s="279">
        <f t="shared" si="92"/>
        <v>0</v>
      </c>
      <c r="O548" s="280">
        <f t="shared" si="93"/>
        <v>0</v>
      </c>
      <c r="P548" s="154" t="e">
        <f t="shared" si="94"/>
        <v>#DIV/0!</v>
      </c>
      <c r="Q548" s="153">
        <f t="shared" si="95"/>
        <v>0</v>
      </c>
      <c r="R548" s="281">
        <f t="shared" si="96"/>
        <v>0</v>
      </c>
      <c r="S548" s="282">
        <v>0</v>
      </c>
      <c r="T548" s="283">
        <v>0</v>
      </c>
      <c r="U548" s="156">
        <v>0</v>
      </c>
      <c r="V548" s="284">
        <v>0</v>
      </c>
      <c r="W548" s="285">
        <v>0</v>
      </c>
      <c r="X548" s="205">
        <v>0</v>
      </c>
      <c r="Y548" s="157">
        <v>0</v>
      </c>
      <c r="Z548" s="286">
        <v>0</v>
      </c>
      <c r="AA548" s="204">
        <v>0</v>
      </c>
      <c r="AB548" s="204">
        <v>0</v>
      </c>
      <c r="AC548" s="155">
        <v>0</v>
      </c>
      <c r="AD548" s="287">
        <v>0</v>
      </c>
      <c r="AE548" s="340">
        <f>_xlfn.XLOOKUP(A548,'2026-NAT-01'!B:B,'2026-NAT-01'!F:F,0,0)+_xlfn.XLOOKUP(A548,'2026-NAT-01'!B:B,'2026-NAT-01'!G:G,0,0)</f>
        <v>0</v>
      </c>
      <c r="AF548" s="341">
        <f>_xlfn.XLOOKUP(A548,'2026-NAT-01'!B:B,'2026-NAT-01'!H:H,0,0)</f>
        <v>0</v>
      </c>
      <c r="AG548" s="340">
        <f>_xlfn.XLOOKUP(A548,'2026-NAT-02'!B:B,'2026-NAT-02'!F:F,0,0)+_xlfn.XLOOKUP(A548,'2026-NAT-02'!B:B,'2026-NAT-02'!G:G,0,0)</f>
        <v>0</v>
      </c>
      <c r="AH548" s="341">
        <f>_xlfn.XLOOKUP(A548,'2026-NAT-02'!B:B,'2026-NAT-02'!H:H,0,0)</f>
        <v>0</v>
      </c>
      <c r="AI548" s="457">
        <f t="shared" si="97"/>
        <v>0</v>
      </c>
      <c r="AJ548" s="458">
        <f t="shared" si="98"/>
        <v>0</v>
      </c>
    </row>
    <row r="549" spans="1:36" ht="15.6" x14ac:dyDescent="0.25">
      <c r="A549" s="344" t="str">
        <f>MASTERLIST!A7</f>
        <v>N0003</v>
      </c>
      <c r="B549" s="68" t="str">
        <f>MASTERLIST!B7</f>
        <v>Welwitschia</v>
      </c>
      <c r="C549" s="68" t="str">
        <f>MASTERLIST!C7</f>
        <v>Bertie</v>
      </c>
      <c r="D549" s="68" t="str">
        <f>MASTERLIST!D7</f>
        <v>Diedericks</v>
      </c>
      <c r="E549" s="345" t="str">
        <f>MASTERLIST!E7</f>
        <v>Men Grand Masters</v>
      </c>
      <c r="F549" s="362" t="str">
        <f>MASTERLIST!L7</f>
        <v>Nam</v>
      </c>
      <c r="G549" s="195"/>
      <c r="H549" s="201" t="s">
        <v>2176</v>
      </c>
      <c r="I549" s="193"/>
      <c r="J549" s="202"/>
      <c r="K549" s="152">
        <f t="shared" si="89"/>
        <v>8</v>
      </c>
      <c r="L549" s="153">
        <f t="shared" si="90"/>
        <v>8</v>
      </c>
      <c r="M549" s="153">
        <f t="shared" si="91"/>
        <v>16</v>
      </c>
      <c r="N549" s="154">
        <f t="shared" si="92"/>
        <v>73</v>
      </c>
      <c r="O549" s="429">
        <f t="shared" si="93"/>
        <v>26.680000000000003</v>
      </c>
      <c r="P549" s="154">
        <f t="shared" si="94"/>
        <v>4.5625</v>
      </c>
      <c r="Q549" s="153">
        <f t="shared" si="95"/>
        <v>1956</v>
      </c>
      <c r="R549" s="281">
        <f t="shared" si="96"/>
        <v>732.69999999999993</v>
      </c>
      <c r="S549" s="282">
        <v>2</v>
      </c>
      <c r="T549" s="283">
        <v>4</v>
      </c>
      <c r="U549" s="156">
        <v>26.8</v>
      </c>
      <c r="V549" s="284">
        <v>863</v>
      </c>
      <c r="W549" s="285">
        <v>6</v>
      </c>
      <c r="X549" s="205">
        <v>3</v>
      </c>
      <c r="Y549" s="157">
        <v>40.400000000000006</v>
      </c>
      <c r="Z549" s="286">
        <v>826</v>
      </c>
      <c r="AA549" s="204">
        <v>0</v>
      </c>
      <c r="AB549" s="204">
        <v>1</v>
      </c>
      <c r="AC549" s="155">
        <v>5.8</v>
      </c>
      <c r="AD549" s="287">
        <v>267</v>
      </c>
      <c r="AE549" s="340">
        <f>_xlfn.XLOOKUP(A549,'2026-NAT-01'!B:B,'2026-NAT-01'!F:F,0,0)+_xlfn.XLOOKUP(A549,'2026-NAT-01'!B:B,'2026-NAT-01'!G:G,0,0)</f>
        <v>0</v>
      </c>
      <c r="AF549" s="341">
        <f>_xlfn.XLOOKUP(A549,'2026-NAT-01'!B:B,'2026-NAT-01'!H:H,0,0)</f>
        <v>0</v>
      </c>
      <c r="AG549" s="340">
        <f>_xlfn.XLOOKUP(A549,'2026-NAT-02'!B:B,'2026-NAT-02'!F:F,0,0)+_xlfn.XLOOKUP(A549,'2026-NAT-02'!B:B,'2026-NAT-02'!G:G,0,0)</f>
        <v>0</v>
      </c>
      <c r="AH549" s="341">
        <f>_xlfn.XLOOKUP(A549,'2026-NAT-02'!B:B,'2026-NAT-02'!H:H,0,0)</f>
        <v>0</v>
      </c>
      <c r="AI549" s="340">
        <f t="shared" si="97"/>
        <v>16</v>
      </c>
      <c r="AJ549" s="341">
        <f t="shared" si="98"/>
        <v>26.680000000000003</v>
      </c>
    </row>
    <row r="550" spans="1:36" ht="15.6" hidden="1" x14ac:dyDescent="0.25">
      <c r="A550" s="297" t="str">
        <f>MASTERLIST!A551</f>
        <v>N0547</v>
      </c>
      <c r="B550" s="310" t="str">
        <f>MASTERLIST!B551</f>
        <v>Steenbras</v>
      </c>
      <c r="C550" s="310" t="str">
        <f>MASTERLIST!C551</f>
        <v>Nico Jnr</v>
      </c>
      <c r="D550" s="310" t="str">
        <f>MASTERLIST!D551</f>
        <v>Tromp</v>
      </c>
      <c r="E550" s="311" t="str">
        <f>MASTERLIST!E551</f>
        <v>Men U/16</v>
      </c>
      <c r="F550" s="361" t="str">
        <f>MASTERLIST!L551</f>
        <v>SA</v>
      </c>
      <c r="G550" s="195"/>
      <c r="H550" s="200"/>
      <c r="I550" s="193"/>
      <c r="J550" s="202"/>
      <c r="K550" s="152">
        <f t="shared" si="89"/>
        <v>0</v>
      </c>
      <c r="L550" s="153">
        <f t="shared" si="90"/>
        <v>0</v>
      </c>
      <c r="M550" s="153">
        <f t="shared" si="91"/>
        <v>0</v>
      </c>
      <c r="N550" s="279">
        <f t="shared" si="92"/>
        <v>0</v>
      </c>
      <c r="O550" s="280">
        <f t="shared" si="93"/>
        <v>0</v>
      </c>
      <c r="P550" s="154" t="e">
        <f t="shared" si="94"/>
        <v>#DIV/0!</v>
      </c>
      <c r="Q550" s="153">
        <f t="shared" si="95"/>
        <v>0</v>
      </c>
      <c r="R550" s="281">
        <f t="shared" si="96"/>
        <v>0</v>
      </c>
      <c r="S550" s="282">
        <v>0</v>
      </c>
      <c r="T550" s="283">
        <v>0</v>
      </c>
      <c r="U550" s="156">
        <v>0</v>
      </c>
      <c r="V550" s="284">
        <v>0</v>
      </c>
      <c r="W550" s="285">
        <v>0</v>
      </c>
      <c r="X550" s="205">
        <v>0</v>
      </c>
      <c r="Y550" s="157">
        <v>0</v>
      </c>
      <c r="Z550" s="286">
        <v>0</v>
      </c>
      <c r="AA550" s="204">
        <v>0</v>
      </c>
      <c r="AB550" s="204">
        <v>0</v>
      </c>
      <c r="AC550" s="155">
        <v>0</v>
      </c>
      <c r="AD550" s="287">
        <v>0</v>
      </c>
      <c r="AE550" s="340">
        <f>_xlfn.XLOOKUP(A550,'2026-NAT-01'!B:B,'2026-NAT-01'!F:F,0,0)+_xlfn.XLOOKUP(A550,'2026-NAT-01'!B:B,'2026-NAT-01'!G:G,0,0)</f>
        <v>0</v>
      </c>
      <c r="AF550" s="341">
        <f>_xlfn.XLOOKUP(A550,'2026-NAT-01'!B:B,'2026-NAT-01'!H:H,0,0)</f>
        <v>0</v>
      </c>
      <c r="AG550" s="340">
        <f>_xlfn.XLOOKUP(A550,'2026-NAT-02'!B:B,'2026-NAT-02'!F:F,0,0)+_xlfn.XLOOKUP(A550,'2026-NAT-02'!B:B,'2026-NAT-02'!G:G,0,0)</f>
        <v>0</v>
      </c>
      <c r="AH550" s="341">
        <f>_xlfn.XLOOKUP(A550,'2026-NAT-02'!B:B,'2026-NAT-02'!H:H,0,0)</f>
        <v>0</v>
      </c>
      <c r="AI550" s="457">
        <f t="shared" si="97"/>
        <v>0</v>
      </c>
      <c r="AJ550" s="458">
        <f t="shared" si="98"/>
        <v>0</v>
      </c>
    </row>
    <row r="551" spans="1:36" ht="15.6" hidden="1" x14ac:dyDescent="0.25">
      <c r="A551" s="297" t="str">
        <f>MASTERLIST!A552</f>
        <v>N0548</v>
      </c>
      <c r="B551" s="310" t="str">
        <f>MASTERLIST!B552</f>
        <v>Walvis Bay</v>
      </c>
      <c r="C551" s="310" t="str">
        <f>MASTERLIST!C552</f>
        <v>Eugene</v>
      </c>
      <c r="D551" s="310" t="str">
        <f>MASTERLIST!D552</f>
        <v>Grobler</v>
      </c>
      <c r="E551" s="311" t="str">
        <f>MASTERLIST!E552</f>
        <v>Men Senior</v>
      </c>
      <c r="F551" s="361" t="str">
        <f>MASTERLIST!L552</f>
        <v>Nam</v>
      </c>
      <c r="G551" s="195"/>
      <c r="H551" s="200"/>
      <c r="I551" s="193"/>
      <c r="J551" s="202"/>
      <c r="K551" s="152">
        <f t="shared" si="89"/>
        <v>0</v>
      </c>
      <c r="L551" s="153">
        <f t="shared" si="90"/>
        <v>0</v>
      </c>
      <c r="M551" s="153">
        <f t="shared" si="91"/>
        <v>0</v>
      </c>
      <c r="N551" s="279">
        <f t="shared" si="92"/>
        <v>0</v>
      </c>
      <c r="O551" s="280">
        <f t="shared" si="93"/>
        <v>0</v>
      </c>
      <c r="P551" s="154" t="e">
        <f t="shared" si="94"/>
        <v>#DIV/0!</v>
      </c>
      <c r="Q551" s="153">
        <f t="shared" si="95"/>
        <v>20</v>
      </c>
      <c r="R551" s="281">
        <f t="shared" si="96"/>
        <v>10</v>
      </c>
      <c r="S551" s="282">
        <v>0</v>
      </c>
      <c r="T551" s="283">
        <v>0</v>
      </c>
      <c r="U551" s="156">
        <v>0</v>
      </c>
      <c r="V551" s="284">
        <v>20</v>
      </c>
      <c r="W551" s="285">
        <v>0</v>
      </c>
      <c r="X551" s="205">
        <v>0</v>
      </c>
      <c r="Y551" s="157">
        <v>0</v>
      </c>
      <c r="Z551" s="286">
        <v>0</v>
      </c>
      <c r="AA551" s="204">
        <v>0</v>
      </c>
      <c r="AB551" s="204">
        <v>0</v>
      </c>
      <c r="AC551" s="155">
        <v>0</v>
      </c>
      <c r="AD551" s="287">
        <v>0</v>
      </c>
      <c r="AE551" s="340">
        <f>_xlfn.XLOOKUP(A551,'2026-NAT-01'!B:B,'2026-NAT-01'!F:F,0,0)+_xlfn.XLOOKUP(A551,'2026-NAT-01'!B:B,'2026-NAT-01'!G:G,0,0)</f>
        <v>0</v>
      </c>
      <c r="AF551" s="341">
        <f>_xlfn.XLOOKUP(A551,'2026-NAT-01'!B:B,'2026-NAT-01'!H:H,0,0)</f>
        <v>0</v>
      </c>
      <c r="AG551" s="340">
        <f>_xlfn.XLOOKUP(A551,'2026-NAT-02'!B:B,'2026-NAT-02'!F:F,0,0)+_xlfn.XLOOKUP(A551,'2026-NAT-02'!B:B,'2026-NAT-02'!G:G,0,0)</f>
        <v>0</v>
      </c>
      <c r="AH551" s="341">
        <f>_xlfn.XLOOKUP(A551,'2026-NAT-02'!B:B,'2026-NAT-02'!H:H,0,0)</f>
        <v>0</v>
      </c>
      <c r="AI551" s="457">
        <f t="shared" si="97"/>
        <v>0</v>
      </c>
      <c r="AJ551" s="458">
        <f t="shared" si="98"/>
        <v>0</v>
      </c>
    </row>
    <row r="552" spans="1:36" ht="15.6" hidden="1" x14ac:dyDescent="0.25">
      <c r="A552" s="297" t="str">
        <f>MASTERLIST!A553</f>
        <v>N0549</v>
      </c>
      <c r="B552" s="310" t="str">
        <f>MASTERLIST!B553</f>
        <v>Steenbras</v>
      </c>
      <c r="C552" s="310" t="str">
        <f>MASTERLIST!C553</f>
        <v>Vincent</v>
      </c>
      <c r="D552" s="310" t="str">
        <f>MASTERLIST!D553</f>
        <v>Maresch</v>
      </c>
      <c r="E552" s="311" t="s">
        <v>1196</v>
      </c>
      <c r="F552" s="361" t="str">
        <f>MASTERLIST!L553</f>
        <v>Nam</v>
      </c>
      <c r="G552" s="195"/>
      <c r="H552" s="200"/>
      <c r="I552" s="193"/>
      <c r="J552" s="202"/>
      <c r="K552" s="152">
        <f t="shared" si="89"/>
        <v>0</v>
      </c>
      <c r="L552" s="153">
        <f t="shared" si="90"/>
        <v>5</v>
      </c>
      <c r="M552" s="153">
        <f t="shared" si="91"/>
        <v>5</v>
      </c>
      <c r="N552" s="279">
        <f t="shared" si="92"/>
        <v>10.5</v>
      </c>
      <c r="O552" s="280">
        <f t="shared" si="93"/>
        <v>5.25</v>
      </c>
      <c r="P552" s="154">
        <f t="shared" si="94"/>
        <v>2.1</v>
      </c>
      <c r="Q552" s="153">
        <f t="shared" si="95"/>
        <v>302</v>
      </c>
      <c r="R552" s="281">
        <f t="shared" si="96"/>
        <v>147</v>
      </c>
      <c r="S552" s="282">
        <v>0</v>
      </c>
      <c r="T552" s="283">
        <v>5</v>
      </c>
      <c r="U552" s="156">
        <v>10.5</v>
      </c>
      <c r="V552" s="284">
        <v>282</v>
      </c>
      <c r="W552" s="285">
        <v>0</v>
      </c>
      <c r="X552" s="205">
        <v>0</v>
      </c>
      <c r="Y552" s="157">
        <v>0</v>
      </c>
      <c r="Z552" s="286">
        <v>20</v>
      </c>
      <c r="AA552" s="204">
        <v>0</v>
      </c>
      <c r="AB552" s="204">
        <v>0</v>
      </c>
      <c r="AC552" s="155">
        <v>0</v>
      </c>
      <c r="AD552" s="287">
        <v>0</v>
      </c>
      <c r="AE552" s="340">
        <f>_xlfn.XLOOKUP(A552,'2026-NAT-01'!B:B,'2026-NAT-01'!F:F,0,0)+_xlfn.XLOOKUP(A552,'2026-NAT-01'!B:B,'2026-NAT-01'!G:G,0,0)</f>
        <v>0</v>
      </c>
      <c r="AF552" s="341">
        <f>_xlfn.XLOOKUP(A552,'2026-NAT-01'!B:B,'2026-NAT-01'!H:H,0,0)</f>
        <v>0</v>
      </c>
      <c r="AG552" s="340">
        <f>_xlfn.XLOOKUP(A552,'2026-NAT-02'!B:B,'2026-NAT-02'!F:F,0,0)+_xlfn.XLOOKUP(A552,'2026-NAT-02'!B:B,'2026-NAT-02'!G:G,0,0)</f>
        <v>0</v>
      </c>
      <c r="AH552" s="341">
        <f>_xlfn.XLOOKUP(A552,'2026-NAT-02'!B:B,'2026-NAT-02'!H:H,0,0)</f>
        <v>0</v>
      </c>
      <c r="AI552" s="457">
        <f t="shared" si="97"/>
        <v>5</v>
      </c>
      <c r="AJ552" s="458">
        <f t="shared" si="98"/>
        <v>5.25</v>
      </c>
    </row>
    <row r="553" spans="1:36" ht="15.6" hidden="1" x14ac:dyDescent="0.25">
      <c r="A553" s="297" t="str">
        <f>MASTERLIST!A554</f>
        <v>N0550</v>
      </c>
      <c r="B553" s="310" t="str">
        <f>MASTERLIST!B554</f>
        <v>Steenbras</v>
      </c>
      <c r="C553" s="310" t="str">
        <f>MASTERLIST!C554</f>
        <v>Marius</v>
      </c>
      <c r="D553" s="310" t="str">
        <f>MASTERLIST!D554</f>
        <v>Van Wyk</v>
      </c>
      <c r="E553" s="311" t="str">
        <f>MASTERLIST!E554</f>
        <v>Men Senior</v>
      </c>
      <c r="F553" s="361" t="str">
        <f>MASTERLIST!L554</f>
        <v>Nam</v>
      </c>
      <c r="G553" s="195"/>
      <c r="H553" s="200"/>
      <c r="I553" s="193"/>
      <c r="J553" s="202"/>
      <c r="K553" s="152">
        <f t="shared" si="89"/>
        <v>0</v>
      </c>
      <c r="L553" s="153">
        <f t="shared" si="90"/>
        <v>4</v>
      </c>
      <c r="M553" s="153">
        <f t="shared" si="91"/>
        <v>4</v>
      </c>
      <c r="N553" s="279">
        <f t="shared" si="92"/>
        <v>19.3</v>
      </c>
      <c r="O553" s="280">
        <f t="shared" si="93"/>
        <v>9.39</v>
      </c>
      <c r="P553" s="154">
        <f t="shared" si="94"/>
        <v>4.8250000000000002</v>
      </c>
      <c r="Q553" s="153">
        <f t="shared" si="95"/>
        <v>549</v>
      </c>
      <c r="R553" s="281">
        <f t="shared" si="96"/>
        <v>240.9</v>
      </c>
      <c r="S553" s="282">
        <v>0</v>
      </c>
      <c r="T553" s="283">
        <v>3</v>
      </c>
      <c r="U553" s="156">
        <v>18</v>
      </c>
      <c r="V553" s="284">
        <v>381</v>
      </c>
      <c r="W553" s="285">
        <v>0</v>
      </c>
      <c r="X553" s="205">
        <v>1</v>
      </c>
      <c r="Y553" s="157">
        <v>1.3</v>
      </c>
      <c r="Z553" s="286">
        <v>168</v>
      </c>
      <c r="AA553" s="204">
        <v>0</v>
      </c>
      <c r="AB553" s="204">
        <v>0</v>
      </c>
      <c r="AC553" s="155">
        <v>0</v>
      </c>
      <c r="AD553" s="287">
        <v>0</v>
      </c>
      <c r="AE553" s="340">
        <f>_xlfn.XLOOKUP(A553,'2026-NAT-01'!B:B,'2026-NAT-01'!F:F,0,0)+_xlfn.XLOOKUP(A553,'2026-NAT-01'!B:B,'2026-NAT-01'!G:G,0,0)</f>
        <v>0</v>
      </c>
      <c r="AF553" s="341">
        <f>_xlfn.XLOOKUP(A553,'2026-NAT-01'!B:B,'2026-NAT-01'!H:H,0,0)</f>
        <v>0</v>
      </c>
      <c r="AG553" s="340">
        <f>_xlfn.XLOOKUP(A553,'2026-NAT-02'!B:B,'2026-NAT-02'!F:F,0,0)+_xlfn.XLOOKUP(A553,'2026-NAT-02'!B:B,'2026-NAT-02'!G:G,0,0)</f>
        <v>0</v>
      </c>
      <c r="AH553" s="341">
        <f>_xlfn.XLOOKUP(A553,'2026-NAT-02'!B:B,'2026-NAT-02'!H:H,0,0)</f>
        <v>0</v>
      </c>
      <c r="AI553" s="457">
        <f t="shared" si="97"/>
        <v>4</v>
      </c>
      <c r="AJ553" s="458">
        <f t="shared" si="98"/>
        <v>9.39</v>
      </c>
    </row>
    <row r="554" spans="1:36" ht="15.6" hidden="1" x14ac:dyDescent="0.25">
      <c r="A554" s="297" t="str">
        <f>MASTERLIST!A555</f>
        <v>N0551</v>
      </c>
      <c r="B554" s="310" t="str">
        <f>MASTERLIST!B555</f>
        <v>Welwitschia</v>
      </c>
      <c r="C554" s="310" t="str">
        <f>MASTERLIST!C555</f>
        <v>Wandre</v>
      </c>
      <c r="D554" s="310" t="str">
        <f>MASTERLIST!D555</f>
        <v>Duvenhage</v>
      </c>
      <c r="E554" s="311" t="str">
        <f>MASTERLIST!E555</f>
        <v>Men Senior</v>
      </c>
      <c r="F554" s="361" t="str">
        <f>MASTERLIST!L555</f>
        <v>Nam</v>
      </c>
      <c r="G554" s="195"/>
      <c r="H554" s="200"/>
      <c r="I554" s="193"/>
      <c r="J554" s="202"/>
      <c r="K554" s="152">
        <f t="shared" si="89"/>
        <v>4</v>
      </c>
      <c r="L554" s="153">
        <f t="shared" si="90"/>
        <v>1</v>
      </c>
      <c r="M554" s="153">
        <f t="shared" si="91"/>
        <v>5</v>
      </c>
      <c r="N554" s="279">
        <f t="shared" si="92"/>
        <v>15.900000000000002</v>
      </c>
      <c r="O554" s="280">
        <f t="shared" si="93"/>
        <v>7.9500000000000011</v>
      </c>
      <c r="P554" s="154">
        <f t="shared" si="94"/>
        <v>3.1800000000000006</v>
      </c>
      <c r="Q554" s="153">
        <f t="shared" si="95"/>
        <v>479</v>
      </c>
      <c r="R554" s="281">
        <f t="shared" si="96"/>
        <v>239.5</v>
      </c>
      <c r="S554" s="282">
        <v>4</v>
      </c>
      <c r="T554" s="283">
        <v>1</v>
      </c>
      <c r="U554" s="156">
        <v>15.900000000000002</v>
      </c>
      <c r="V554" s="284">
        <v>479</v>
      </c>
      <c r="W554" s="285">
        <v>0</v>
      </c>
      <c r="X554" s="205">
        <v>0</v>
      </c>
      <c r="Y554" s="157">
        <v>0</v>
      </c>
      <c r="Z554" s="286">
        <v>0</v>
      </c>
      <c r="AA554" s="204">
        <v>0</v>
      </c>
      <c r="AB554" s="204">
        <v>0</v>
      </c>
      <c r="AC554" s="155">
        <v>0</v>
      </c>
      <c r="AD554" s="287">
        <v>0</v>
      </c>
      <c r="AE554" s="340">
        <f>_xlfn.XLOOKUP(A554,'2026-NAT-01'!B:B,'2026-NAT-01'!F:F,0,0)+_xlfn.XLOOKUP(A554,'2026-NAT-01'!B:B,'2026-NAT-01'!G:G,0,0)</f>
        <v>0</v>
      </c>
      <c r="AF554" s="341">
        <f>_xlfn.XLOOKUP(A554,'2026-NAT-01'!B:B,'2026-NAT-01'!H:H,0,0)</f>
        <v>0</v>
      </c>
      <c r="AG554" s="340">
        <f>_xlfn.XLOOKUP(A554,'2026-NAT-02'!B:B,'2026-NAT-02'!F:F,0,0)+_xlfn.XLOOKUP(A554,'2026-NAT-02'!B:B,'2026-NAT-02'!G:G,0,0)</f>
        <v>0</v>
      </c>
      <c r="AH554" s="341">
        <f>_xlfn.XLOOKUP(A554,'2026-NAT-02'!B:B,'2026-NAT-02'!H:H,0,0)</f>
        <v>0</v>
      </c>
      <c r="AI554" s="457">
        <f t="shared" si="97"/>
        <v>5</v>
      </c>
      <c r="AJ554" s="458">
        <f t="shared" si="98"/>
        <v>7.9500000000000011</v>
      </c>
    </row>
    <row r="555" spans="1:36" ht="15.6" hidden="1" x14ac:dyDescent="0.25">
      <c r="A555" s="297" t="str">
        <f>MASTERLIST!A556</f>
        <v>N0552</v>
      </c>
      <c r="B555" s="310" t="str">
        <f>MASTERLIST!B556</f>
        <v>Seagull Angling Club</v>
      </c>
      <c r="C555" s="310" t="str">
        <f>MASTERLIST!C556</f>
        <v>Jarret</v>
      </c>
      <c r="D555" s="310" t="str">
        <f>MASTERLIST!D556</f>
        <v>Smith</v>
      </c>
      <c r="E555" s="311" t="str">
        <f>MASTERLIST!E556</f>
        <v>Men Senior</v>
      </c>
      <c r="F555" s="361" t="str">
        <f>MASTERLIST!L556</f>
        <v>Nam</v>
      </c>
      <c r="G555" s="195"/>
      <c r="H555" s="200"/>
      <c r="I555" s="193"/>
      <c r="J555" s="202"/>
      <c r="K555" s="152">
        <f t="shared" si="89"/>
        <v>1</v>
      </c>
      <c r="L555" s="153">
        <f t="shared" si="90"/>
        <v>1</v>
      </c>
      <c r="M555" s="153">
        <f t="shared" si="91"/>
        <v>2</v>
      </c>
      <c r="N555" s="279">
        <f t="shared" si="92"/>
        <v>11.299999999999999</v>
      </c>
      <c r="O555" s="280">
        <f t="shared" si="93"/>
        <v>5.6499999999999995</v>
      </c>
      <c r="P555" s="154">
        <f t="shared" si="94"/>
        <v>5.6499999999999995</v>
      </c>
      <c r="Q555" s="153">
        <f t="shared" si="95"/>
        <v>379</v>
      </c>
      <c r="R555" s="281">
        <f t="shared" si="96"/>
        <v>189.5</v>
      </c>
      <c r="S555" s="282">
        <v>1</v>
      </c>
      <c r="T555" s="283">
        <v>1</v>
      </c>
      <c r="U555" s="156">
        <v>11.299999999999999</v>
      </c>
      <c r="V555" s="284">
        <v>379</v>
      </c>
      <c r="W555" s="285">
        <v>0</v>
      </c>
      <c r="X555" s="205">
        <v>0</v>
      </c>
      <c r="Y555" s="157">
        <v>0</v>
      </c>
      <c r="Z555" s="286">
        <v>0</v>
      </c>
      <c r="AA555" s="204">
        <v>0</v>
      </c>
      <c r="AB555" s="204">
        <v>0</v>
      </c>
      <c r="AC555" s="155">
        <v>0</v>
      </c>
      <c r="AD555" s="287">
        <v>0</v>
      </c>
      <c r="AE555" s="340">
        <f>_xlfn.XLOOKUP(A555,'2026-NAT-01'!B:B,'2026-NAT-01'!F:F,0,0)+_xlfn.XLOOKUP(A555,'2026-NAT-01'!B:B,'2026-NAT-01'!G:G,0,0)</f>
        <v>0</v>
      </c>
      <c r="AF555" s="341">
        <f>_xlfn.XLOOKUP(A555,'2026-NAT-01'!B:B,'2026-NAT-01'!H:H,0,0)</f>
        <v>0</v>
      </c>
      <c r="AG555" s="340">
        <f>_xlfn.XLOOKUP(A555,'2026-NAT-02'!B:B,'2026-NAT-02'!F:F,0,0)+_xlfn.XLOOKUP(A555,'2026-NAT-02'!B:B,'2026-NAT-02'!G:G,0,0)</f>
        <v>0</v>
      </c>
      <c r="AH555" s="341">
        <f>_xlfn.XLOOKUP(A555,'2026-NAT-02'!B:B,'2026-NAT-02'!H:H,0,0)</f>
        <v>0</v>
      </c>
      <c r="AI555" s="457">
        <f t="shared" si="97"/>
        <v>2</v>
      </c>
      <c r="AJ555" s="458">
        <f t="shared" si="98"/>
        <v>5.6499999999999995</v>
      </c>
    </row>
    <row r="556" spans="1:36" ht="15.6" hidden="1" x14ac:dyDescent="0.25">
      <c r="A556" s="297" t="str">
        <f>MASTERLIST!A557</f>
        <v>N0553</v>
      </c>
      <c r="B556" s="310" t="str">
        <f>MASTERLIST!B557</f>
        <v>xOrca Angling Club</v>
      </c>
      <c r="C556" s="310" t="str">
        <f>MASTERLIST!C557</f>
        <v>Mark</v>
      </c>
      <c r="D556" s="310" t="str">
        <f>MASTERLIST!D557</f>
        <v>Anderson</v>
      </c>
      <c r="E556" s="311" t="str">
        <f>MASTERLIST!E557</f>
        <v>Men Master</v>
      </c>
      <c r="F556" s="361">
        <f>MASTERLIST!L557</f>
        <v>0</v>
      </c>
      <c r="G556" s="195"/>
      <c r="H556" s="200"/>
      <c r="I556" s="193"/>
      <c r="J556" s="202"/>
      <c r="K556" s="152">
        <f t="shared" si="89"/>
        <v>0</v>
      </c>
      <c r="L556" s="153">
        <f t="shared" si="90"/>
        <v>0</v>
      </c>
      <c r="M556" s="153">
        <f t="shared" si="91"/>
        <v>0</v>
      </c>
      <c r="N556" s="279">
        <f t="shared" si="92"/>
        <v>0</v>
      </c>
      <c r="O556" s="280">
        <f t="shared" si="93"/>
        <v>0</v>
      </c>
      <c r="P556" s="154" t="e">
        <f t="shared" si="94"/>
        <v>#DIV/0!</v>
      </c>
      <c r="Q556" s="153">
        <f t="shared" si="95"/>
        <v>0</v>
      </c>
      <c r="R556" s="281">
        <f t="shared" si="96"/>
        <v>0</v>
      </c>
      <c r="S556" s="282">
        <v>0</v>
      </c>
      <c r="T556" s="283">
        <v>0</v>
      </c>
      <c r="U556" s="156">
        <v>0</v>
      </c>
      <c r="V556" s="284">
        <v>0</v>
      </c>
      <c r="W556" s="285">
        <v>0</v>
      </c>
      <c r="X556" s="205">
        <v>0</v>
      </c>
      <c r="Y556" s="157">
        <v>0</v>
      </c>
      <c r="Z556" s="286">
        <v>0</v>
      </c>
      <c r="AA556" s="204">
        <v>0</v>
      </c>
      <c r="AB556" s="204">
        <v>0</v>
      </c>
      <c r="AC556" s="155">
        <v>0</v>
      </c>
      <c r="AD556" s="287">
        <v>0</v>
      </c>
      <c r="AE556" s="340">
        <f>_xlfn.XLOOKUP(A556,'2026-NAT-01'!B:B,'2026-NAT-01'!F:F,0,0)+_xlfn.XLOOKUP(A556,'2026-NAT-01'!B:B,'2026-NAT-01'!G:G,0,0)</f>
        <v>0</v>
      </c>
      <c r="AF556" s="341">
        <f>_xlfn.XLOOKUP(A556,'2026-NAT-01'!B:B,'2026-NAT-01'!H:H,0,0)</f>
        <v>0</v>
      </c>
      <c r="AG556" s="340">
        <f>_xlfn.XLOOKUP(A556,'2026-NAT-02'!B:B,'2026-NAT-02'!F:F,0,0)+_xlfn.XLOOKUP(A556,'2026-NAT-02'!B:B,'2026-NAT-02'!G:G,0,0)</f>
        <v>0</v>
      </c>
      <c r="AH556" s="341">
        <f>_xlfn.XLOOKUP(A556,'2026-NAT-02'!B:B,'2026-NAT-02'!H:H,0,0)</f>
        <v>0</v>
      </c>
      <c r="AI556" s="457">
        <f t="shared" si="97"/>
        <v>0</v>
      </c>
      <c r="AJ556" s="458">
        <f t="shared" si="98"/>
        <v>0</v>
      </c>
    </row>
    <row r="557" spans="1:36" ht="15.6" hidden="1" x14ac:dyDescent="0.25">
      <c r="A557" s="297" t="str">
        <f>MASTERLIST!A558</f>
        <v>N0554</v>
      </c>
      <c r="B557" s="310" t="str">
        <f>MASTERLIST!B558</f>
        <v>Namib Park</v>
      </c>
      <c r="C557" s="310" t="str">
        <f>MASTERLIST!C558</f>
        <v>Pierre</v>
      </c>
      <c r="D557" s="310" t="str">
        <f>MASTERLIST!D558</f>
        <v>Coetzee</v>
      </c>
      <c r="E557" s="311" t="str">
        <f>MASTERLIST!E558</f>
        <v>Men Veteran</v>
      </c>
      <c r="F557" s="361" t="str">
        <f>MASTERLIST!L558</f>
        <v>Nam</v>
      </c>
      <c r="G557" s="195"/>
      <c r="H557" s="200"/>
      <c r="I557" s="193"/>
      <c r="J557" s="202"/>
      <c r="K557" s="152">
        <f t="shared" si="89"/>
        <v>1</v>
      </c>
      <c r="L557" s="153">
        <f t="shared" si="90"/>
        <v>1</v>
      </c>
      <c r="M557" s="153">
        <f t="shared" si="91"/>
        <v>2</v>
      </c>
      <c r="N557" s="279">
        <f t="shared" si="92"/>
        <v>5</v>
      </c>
      <c r="O557" s="280">
        <f t="shared" si="93"/>
        <v>1.24</v>
      </c>
      <c r="P557" s="154">
        <f t="shared" si="94"/>
        <v>2.5</v>
      </c>
      <c r="Q557" s="153">
        <f t="shared" si="95"/>
        <v>662</v>
      </c>
      <c r="R557" s="281">
        <f t="shared" si="96"/>
        <v>160.9</v>
      </c>
      <c r="S557" s="282">
        <v>0</v>
      </c>
      <c r="T557" s="283">
        <v>0</v>
      </c>
      <c r="U557" s="156">
        <v>0</v>
      </c>
      <c r="V557" s="284">
        <v>40</v>
      </c>
      <c r="W557" s="285">
        <v>0</v>
      </c>
      <c r="X557" s="205">
        <v>1</v>
      </c>
      <c r="Y557" s="157">
        <v>2.4</v>
      </c>
      <c r="Z557" s="286">
        <v>165</v>
      </c>
      <c r="AA557" s="204">
        <v>1</v>
      </c>
      <c r="AB557" s="204">
        <v>0</v>
      </c>
      <c r="AC557" s="155">
        <v>2.6</v>
      </c>
      <c r="AD557" s="287">
        <v>457</v>
      </c>
      <c r="AE557" s="340">
        <f>_xlfn.XLOOKUP(A557,'2026-NAT-01'!B:B,'2026-NAT-01'!F:F,0,0)+_xlfn.XLOOKUP(A557,'2026-NAT-01'!B:B,'2026-NAT-01'!G:G,0,0)</f>
        <v>0</v>
      </c>
      <c r="AF557" s="341">
        <f>_xlfn.XLOOKUP(A557,'2026-NAT-01'!B:B,'2026-NAT-01'!H:H,0,0)</f>
        <v>0</v>
      </c>
      <c r="AG557" s="340">
        <f>_xlfn.XLOOKUP(A557,'2026-NAT-02'!B:B,'2026-NAT-02'!F:F,0,0)+_xlfn.XLOOKUP(A557,'2026-NAT-02'!B:B,'2026-NAT-02'!G:G,0,0)</f>
        <v>0</v>
      </c>
      <c r="AH557" s="341">
        <f>_xlfn.XLOOKUP(A557,'2026-NAT-02'!B:B,'2026-NAT-02'!H:H,0,0)</f>
        <v>0</v>
      </c>
      <c r="AI557" s="457">
        <f t="shared" si="97"/>
        <v>2</v>
      </c>
      <c r="AJ557" s="458">
        <f t="shared" si="98"/>
        <v>1.24</v>
      </c>
    </row>
    <row r="558" spans="1:36" ht="15.6" hidden="1" x14ac:dyDescent="0.25">
      <c r="A558" s="297" t="str">
        <f>MASTERLIST!A559</f>
        <v>N0555</v>
      </c>
      <c r="B558" s="310" t="str">
        <f>MASTERLIST!B559</f>
        <v>xOrca Angling Club</v>
      </c>
      <c r="C558" s="310" t="str">
        <f>MASTERLIST!C559</f>
        <v>Quintin</v>
      </c>
      <c r="D558" s="310" t="str">
        <f>MASTERLIST!D559</f>
        <v>Klem</v>
      </c>
      <c r="E558" s="311" t="str">
        <f>MASTERLIST!E559</f>
        <v>Men Senior</v>
      </c>
      <c r="F558" s="361" t="str">
        <f>MASTERLIST!L559</f>
        <v>Nam</v>
      </c>
      <c r="G558" s="195"/>
      <c r="H558" s="200"/>
      <c r="I558" s="193"/>
      <c r="J558" s="202"/>
      <c r="K558" s="152">
        <f t="shared" si="89"/>
        <v>0</v>
      </c>
      <c r="L558" s="153">
        <f t="shared" si="90"/>
        <v>0</v>
      </c>
      <c r="M558" s="153">
        <f t="shared" si="91"/>
        <v>0</v>
      </c>
      <c r="N558" s="279">
        <f t="shared" si="92"/>
        <v>0</v>
      </c>
      <c r="O558" s="280">
        <f t="shared" si="93"/>
        <v>0</v>
      </c>
      <c r="P558" s="154" t="e">
        <f t="shared" si="94"/>
        <v>#DIV/0!</v>
      </c>
      <c r="Q558" s="153">
        <f t="shared" si="95"/>
        <v>0</v>
      </c>
      <c r="R558" s="281">
        <f t="shared" si="96"/>
        <v>0</v>
      </c>
      <c r="S558" s="282">
        <v>0</v>
      </c>
      <c r="T558" s="283">
        <v>0</v>
      </c>
      <c r="U558" s="156">
        <v>0</v>
      </c>
      <c r="V558" s="284">
        <v>0</v>
      </c>
      <c r="W558" s="285">
        <v>0</v>
      </c>
      <c r="X558" s="205">
        <v>0</v>
      </c>
      <c r="Y558" s="157">
        <v>0</v>
      </c>
      <c r="Z558" s="286">
        <v>0</v>
      </c>
      <c r="AA558" s="204">
        <v>0</v>
      </c>
      <c r="AB558" s="204">
        <v>0</v>
      </c>
      <c r="AC558" s="155">
        <v>0</v>
      </c>
      <c r="AD558" s="287">
        <v>0</v>
      </c>
      <c r="AE558" s="340">
        <f>_xlfn.XLOOKUP(A558,'2026-NAT-01'!B:B,'2026-NAT-01'!F:F,0,0)+_xlfn.XLOOKUP(A558,'2026-NAT-01'!B:B,'2026-NAT-01'!G:G,0,0)</f>
        <v>0</v>
      </c>
      <c r="AF558" s="341">
        <f>_xlfn.XLOOKUP(A558,'2026-NAT-01'!B:B,'2026-NAT-01'!H:H,0,0)</f>
        <v>0</v>
      </c>
      <c r="AG558" s="340">
        <f>_xlfn.XLOOKUP(A558,'2026-NAT-02'!B:B,'2026-NAT-02'!F:F,0,0)+_xlfn.XLOOKUP(A558,'2026-NAT-02'!B:B,'2026-NAT-02'!G:G,0,0)</f>
        <v>0</v>
      </c>
      <c r="AH558" s="341">
        <f>_xlfn.XLOOKUP(A558,'2026-NAT-02'!B:B,'2026-NAT-02'!H:H,0,0)</f>
        <v>0</v>
      </c>
      <c r="AI558" s="457">
        <f t="shared" si="97"/>
        <v>0</v>
      </c>
      <c r="AJ558" s="458">
        <f t="shared" si="98"/>
        <v>0</v>
      </c>
    </row>
    <row r="559" spans="1:36" ht="15.6" hidden="1" x14ac:dyDescent="0.25">
      <c r="A559" s="297" t="str">
        <f>MASTERLIST!A560</f>
        <v>N0556</v>
      </c>
      <c r="B559" s="310" t="str">
        <f>MASTERLIST!B560</f>
        <v>xBenguella</v>
      </c>
      <c r="C559" s="310" t="str">
        <f>MASTERLIST!C560</f>
        <v>Hento</v>
      </c>
      <c r="D559" s="310" t="str">
        <f>MASTERLIST!D560</f>
        <v>Maritz</v>
      </c>
      <c r="E559" s="311" t="str">
        <f>MASTERLIST!E560</f>
        <v>Men Master</v>
      </c>
      <c r="F559" s="361" t="str">
        <f>MASTERLIST!L560</f>
        <v>Nam</v>
      </c>
      <c r="G559" s="195"/>
      <c r="H559" s="200"/>
      <c r="I559" s="193"/>
      <c r="J559" s="202"/>
      <c r="K559" s="152">
        <f t="shared" si="89"/>
        <v>0</v>
      </c>
      <c r="L559" s="153">
        <f t="shared" si="90"/>
        <v>0</v>
      </c>
      <c r="M559" s="153">
        <f t="shared" si="91"/>
        <v>0</v>
      </c>
      <c r="N559" s="279">
        <f t="shared" si="92"/>
        <v>0</v>
      </c>
      <c r="O559" s="280">
        <f t="shared" si="93"/>
        <v>0</v>
      </c>
      <c r="P559" s="154" t="e">
        <f t="shared" si="94"/>
        <v>#DIV/0!</v>
      </c>
      <c r="Q559" s="153">
        <f t="shared" si="95"/>
        <v>0</v>
      </c>
      <c r="R559" s="281">
        <f t="shared" si="96"/>
        <v>0</v>
      </c>
      <c r="S559" s="282">
        <v>0</v>
      </c>
      <c r="T559" s="283">
        <v>0</v>
      </c>
      <c r="U559" s="156">
        <v>0</v>
      </c>
      <c r="V559" s="284">
        <v>0</v>
      </c>
      <c r="W559" s="285">
        <v>0</v>
      </c>
      <c r="X559" s="205">
        <v>0</v>
      </c>
      <c r="Y559" s="157">
        <v>0</v>
      </c>
      <c r="Z559" s="286">
        <v>0</v>
      </c>
      <c r="AA559" s="204">
        <v>0</v>
      </c>
      <c r="AB559" s="204">
        <v>0</v>
      </c>
      <c r="AC559" s="155">
        <v>0</v>
      </c>
      <c r="AD559" s="287">
        <v>0</v>
      </c>
      <c r="AE559" s="340">
        <f>_xlfn.XLOOKUP(A559,'2026-NAT-01'!B:B,'2026-NAT-01'!F:F,0,0)+_xlfn.XLOOKUP(A559,'2026-NAT-01'!B:B,'2026-NAT-01'!G:G,0,0)</f>
        <v>0</v>
      </c>
      <c r="AF559" s="341">
        <f>_xlfn.XLOOKUP(A559,'2026-NAT-01'!B:B,'2026-NAT-01'!H:H,0,0)</f>
        <v>0</v>
      </c>
      <c r="AG559" s="340">
        <f>_xlfn.XLOOKUP(A559,'2026-NAT-02'!B:B,'2026-NAT-02'!F:F,0,0)+_xlfn.XLOOKUP(A559,'2026-NAT-02'!B:B,'2026-NAT-02'!G:G,0,0)</f>
        <v>0</v>
      </c>
      <c r="AH559" s="341">
        <f>_xlfn.XLOOKUP(A559,'2026-NAT-02'!B:B,'2026-NAT-02'!H:H,0,0)</f>
        <v>0</v>
      </c>
      <c r="AI559" s="457">
        <f t="shared" si="97"/>
        <v>0</v>
      </c>
      <c r="AJ559" s="458">
        <f t="shared" si="98"/>
        <v>0</v>
      </c>
    </row>
    <row r="560" spans="1:36" ht="15.6" hidden="1" x14ac:dyDescent="0.25">
      <c r="A560" s="297" t="str">
        <f>MASTERLIST!A561</f>
        <v>N0557</v>
      </c>
      <c r="B560" s="310" t="str">
        <f>MASTERLIST!B561</f>
        <v>xBenguella</v>
      </c>
      <c r="C560" s="310" t="str">
        <f>MASTERLIST!C561</f>
        <v>Faan</v>
      </c>
      <c r="D560" s="310" t="str">
        <f>MASTERLIST!D561</f>
        <v>Horn</v>
      </c>
      <c r="E560" s="311" t="str">
        <f>MASTERLIST!E561</f>
        <v>Men Veteran</v>
      </c>
      <c r="F560" s="361" t="str">
        <f>MASTERLIST!L561</f>
        <v>Nam</v>
      </c>
      <c r="G560" s="195"/>
      <c r="H560" s="200"/>
      <c r="I560" s="193"/>
      <c r="J560" s="202"/>
      <c r="K560" s="152">
        <f t="shared" si="89"/>
        <v>0</v>
      </c>
      <c r="L560" s="153">
        <f t="shared" si="90"/>
        <v>0</v>
      </c>
      <c r="M560" s="153">
        <f t="shared" si="91"/>
        <v>0</v>
      </c>
      <c r="N560" s="279">
        <f t="shared" si="92"/>
        <v>0</v>
      </c>
      <c r="O560" s="280">
        <f t="shared" si="93"/>
        <v>0</v>
      </c>
      <c r="P560" s="154" t="e">
        <f t="shared" si="94"/>
        <v>#DIV/0!</v>
      </c>
      <c r="Q560" s="153">
        <f t="shared" si="95"/>
        <v>0</v>
      </c>
      <c r="R560" s="281">
        <f t="shared" si="96"/>
        <v>0</v>
      </c>
      <c r="S560" s="282">
        <v>0</v>
      </c>
      <c r="T560" s="283">
        <v>0</v>
      </c>
      <c r="U560" s="156">
        <v>0</v>
      </c>
      <c r="V560" s="284">
        <v>0</v>
      </c>
      <c r="W560" s="285">
        <v>0</v>
      </c>
      <c r="X560" s="205">
        <v>0</v>
      </c>
      <c r="Y560" s="157">
        <v>0</v>
      </c>
      <c r="Z560" s="286">
        <v>0</v>
      </c>
      <c r="AA560" s="204">
        <v>0</v>
      </c>
      <c r="AB560" s="204">
        <v>0</v>
      </c>
      <c r="AC560" s="155">
        <v>0</v>
      </c>
      <c r="AD560" s="287">
        <v>0</v>
      </c>
      <c r="AE560" s="340">
        <f>_xlfn.XLOOKUP(A560,'2026-NAT-01'!B:B,'2026-NAT-01'!F:F,0,0)+_xlfn.XLOOKUP(A560,'2026-NAT-01'!B:B,'2026-NAT-01'!G:G,0,0)</f>
        <v>0</v>
      </c>
      <c r="AF560" s="341">
        <f>_xlfn.XLOOKUP(A560,'2026-NAT-01'!B:B,'2026-NAT-01'!H:H,0,0)</f>
        <v>0</v>
      </c>
      <c r="AG560" s="340">
        <f>_xlfn.XLOOKUP(A560,'2026-NAT-02'!B:B,'2026-NAT-02'!F:F,0,0)+_xlfn.XLOOKUP(A560,'2026-NAT-02'!B:B,'2026-NAT-02'!G:G,0,0)</f>
        <v>0</v>
      </c>
      <c r="AH560" s="341">
        <f>_xlfn.XLOOKUP(A560,'2026-NAT-02'!B:B,'2026-NAT-02'!H:H,0,0)</f>
        <v>0</v>
      </c>
      <c r="AI560" s="457">
        <f t="shared" si="97"/>
        <v>0</v>
      </c>
      <c r="AJ560" s="458">
        <f t="shared" si="98"/>
        <v>0</v>
      </c>
    </row>
    <row r="561" spans="1:36" ht="15.6" hidden="1" x14ac:dyDescent="0.25">
      <c r="A561" s="297" t="str">
        <f>MASTERLIST!A562</f>
        <v>N0558</v>
      </c>
      <c r="B561" s="310" t="str">
        <f>MASTERLIST!B562</f>
        <v>xBenguella</v>
      </c>
      <c r="C561" s="310" t="str">
        <f>MASTERLIST!C562</f>
        <v>Ricci</v>
      </c>
      <c r="D561" s="310" t="str">
        <f>MASTERLIST!D562</f>
        <v>Jacobs</v>
      </c>
      <c r="E561" s="311" t="str">
        <f>MASTERLIST!E562</f>
        <v>Ladies Senior</v>
      </c>
      <c r="F561" s="361">
        <f>MASTERLIST!L562</f>
        <v>0</v>
      </c>
      <c r="G561" s="195"/>
      <c r="H561" s="200"/>
      <c r="I561" s="193"/>
      <c r="J561" s="202"/>
      <c r="K561" s="152">
        <f t="shared" si="89"/>
        <v>0</v>
      </c>
      <c r="L561" s="153">
        <f t="shared" si="90"/>
        <v>0</v>
      </c>
      <c r="M561" s="153">
        <f t="shared" si="91"/>
        <v>0</v>
      </c>
      <c r="N561" s="279">
        <f t="shared" si="92"/>
        <v>0</v>
      </c>
      <c r="O561" s="280">
        <f t="shared" si="93"/>
        <v>0</v>
      </c>
      <c r="P561" s="154" t="e">
        <f t="shared" si="94"/>
        <v>#DIV/0!</v>
      </c>
      <c r="Q561" s="153">
        <f t="shared" si="95"/>
        <v>0</v>
      </c>
      <c r="R561" s="281">
        <f t="shared" si="96"/>
        <v>0</v>
      </c>
      <c r="S561" s="282">
        <v>0</v>
      </c>
      <c r="T561" s="283">
        <v>0</v>
      </c>
      <c r="U561" s="156">
        <v>0</v>
      </c>
      <c r="V561" s="284">
        <v>0</v>
      </c>
      <c r="W561" s="285">
        <v>0</v>
      </c>
      <c r="X561" s="205">
        <v>0</v>
      </c>
      <c r="Y561" s="157">
        <v>0</v>
      </c>
      <c r="Z561" s="286">
        <v>0</v>
      </c>
      <c r="AA561" s="204">
        <v>0</v>
      </c>
      <c r="AB561" s="204">
        <v>0</v>
      </c>
      <c r="AC561" s="155">
        <v>0</v>
      </c>
      <c r="AD561" s="287">
        <v>0</v>
      </c>
      <c r="AE561" s="340">
        <f>_xlfn.XLOOKUP(A561,'2026-NAT-01'!B:B,'2026-NAT-01'!F:F,0,0)+_xlfn.XLOOKUP(A561,'2026-NAT-01'!B:B,'2026-NAT-01'!G:G,0,0)</f>
        <v>0</v>
      </c>
      <c r="AF561" s="341">
        <f>_xlfn.XLOOKUP(A561,'2026-NAT-01'!B:B,'2026-NAT-01'!H:H,0,0)</f>
        <v>0</v>
      </c>
      <c r="AG561" s="340">
        <f>_xlfn.XLOOKUP(A561,'2026-NAT-02'!B:B,'2026-NAT-02'!F:F,0,0)+_xlfn.XLOOKUP(A561,'2026-NAT-02'!B:B,'2026-NAT-02'!G:G,0,0)</f>
        <v>0</v>
      </c>
      <c r="AH561" s="341">
        <f>_xlfn.XLOOKUP(A561,'2026-NAT-02'!B:B,'2026-NAT-02'!H:H,0,0)</f>
        <v>0</v>
      </c>
      <c r="AI561" s="457">
        <f t="shared" si="97"/>
        <v>0</v>
      </c>
      <c r="AJ561" s="458">
        <f t="shared" si="98"/>
        <v>0</v>
      </c>
    </row>
    <row r="562" spans="1:36" ht="15.6" hidden="1" x14ac:dyDescent="0.25">
      <c r="A562" s="297" t="str">
        <f>MASTERLIST!A563</f>
        <v>N0559</v>
      </c>
      <c r="B562" s="310" t="str">
        <f>MASTERLIST!B563</f>
        <v>xBenguella</v>
      </c>
      <c r="C562" s="310" t="str">
        <f>MASTERLIST!C563</f>
        <v>Rohan</v>
      </c>
      <c r="D562" s="310" t="str">
        <f>MASTERLIST!D563</f>
        <v>Van Niekerk</v>
      </c>
      <c r="E562" s="311" t="str">
        <f>MASTERLIST!E563</f>
        <v>Men Veteran</v>
      </c>
      <c r="F562" s="361">
        <f>MASTERLIST!L563</f>
        <v>0</v>
      </c>
      <c r="G562" s="195"/>
      <c r="H562" s="200"/>
      <c r="I562" s="193"/>
      <c r="J562" s="202"/>
      <c r="K562" s="152">
        <f t="shared" si="89"/>
        <v>0</v>
      </c>
      <c r="L562" s="153">
        <f t="shared" si="90"/>
        <v>0</v>
      </c>
      <c r="M562" s="153">
        <f t="shared" si="91"/>
        <v>0</v>
      </c>
      <c r="N562" s="279">
        <f t="shared" si="92"/>
        <v>0</v>
      </c>
      <c r="O562" s="280">
        <f t="shared" si="93"/>
        <v>0</v>
      </c>
      <c r="P562" s="154" t="e">
        <f t="shared" si="94"/>
        <v>#DIV/0!</v>
      </c>
      <c r="Q562" s="153">
        <f t="shared" si="95"/>
        <v>0</v>
      </c>
      <c r="R562" s="281">
        <f t="shared" si="96"/>
        <v>0</v>
      </c>
      <c r="S562" s="282">
        <v>0</v>
      </c>
      <c r="T562" s="283">
        <v>0</v>
      </c>
      <c r="U562" s="156">
        <v>0</v>
      </c>
      <c r="V562" s="284">
        <v>0</v>
      </c>
      <c r="W562" s="285">
        <v>0</v>
      </c>
      <c r="X562" s="205">
        <v>0</v>
      </c>
      <c r="Y562" s="157">
        <v>0</v>
      </c>
      <c r="Z562" s="286">
        <v>0</v>
      </c>
      <c r="AA562" s="204">
        <v>0</v>
      </c>
      <c r="AB562" s="204">
        <v>0</v>
      </c>
      <c r="AC562" s="155">
        <v>0</v>
      </c>
      <c r="AD562" s="287">
        <v>0</v>
      </c>
      <c r="AE562" s="340">
        <f>_xlfn.XLOOKUP(A562,'2026-NAT-01'!B:B,'2026-NAT-01'!F:F,0,0)+_xlfn.XLOOKUP(A562,'2026-NAT-01'!B:B,'2026-NAT-01'!G:G,0,0)</f>
        <v>0</v>
      </c>
      <c r="AF562" s="341">
        <f>_xlfn.XLOOKUP(A562,'2026-NAT-01'!B:B,'2026-NAT-01'!H:H,0,0)</f>
        <v>0</v>
      </c>
      <c r="AG562" s="340">
        <f>_xlfn.XLOOKUP(A562,'2026-NAT-02'!B:B,'2026-NAT-02'!F:F,0,0)+_xlfn.XLOOKUP(A562,'2026-NAT-02'!B:B,'2026-NAT-02'!G:G,0,0)</f>
        <v>0</v>
      </c>
      <c r="AH562" s="341">
        <f>_xlfn.XLOOKUP(A562,'2026-NAT-02'!B:B,'2026-NAT-02'!H:H,0,0)</f>
        <v>0</v>
      </c>
      <c r="AI562" s="457">
        <f t="shared" si="97"/>
        <v>0</v>
      </c>
      <c r="AJ562" s="458">
        <f t="shared" si="98"/>
        <v>0</v>
      </c>
    </row>
    <row r="563" spans="1:36" ht="15.6" hidden="1" x14ac:dyDescent="0.25">
      <c r="A563" s="297" t="str">
        <f>MASTERLIST!A564</f>
        <v>N0560</v>
      </c>
      <c r="B563" s="310" t="str">
        <f>MASTERLIST!B564</f>
        <v>xOkahandja</v>
      </c>
      <c r="C563" s="310" t="str">
        <f>MASTERLIST!C564</f>
        <v>Christo</v>
      </c>
      <c r="D563" s="310" t="str">
        <f>MASTERLIST!D564</f>
        <v>Senekal</v>
      </c>
      <c r="E563" s="311" t="str">
        <f>MASTERLIST!E564</f>
        <v>Men Veteran</v>
      </c>
      <c r="F563" s="361" t="str">
        <f>MASTERLIST!L564</f>
        <v>Nam</v>
      </c>
      <c r="G563" s="195"/>
      <c r="H563" s="200"/>
      <c r="I563" s="193"/>
      <c r="J563" s="202"/>
      <c r="K563" s="152">
        <f t="shared" si="89"/>
        <v>0</v>
      </c>
      <c r="L563" s="153">
        <f t="shared" si="90"/>
        <v>4</v>
      </c>
      <c r="M563" s="153">
        <f t="shared" si="91"/>
        <v>4</v>
      </c>
      <c r="N563" s="279">
        <f t="shared" si="92"/>
        <v>13.2</v>
      </c>
      <c r="O563" s="280">
        <f t="shared" si="93"/>
        <v>5.68</v>
      </c>
      <c r="P563" s="154">
        <f t="shared" si="94"/>
        <v>3.3</v>
      </c>
      <c r="Q563" s="153">
        <f t="shared" si="95"/>
        <v>659</v>
      </c>
      <c r="R563" s="281">
        <f t="shared" si="96"/>
        <v>242.3</v>
      </c>
      <c r="S563" s="282">
        <v>0</v>
      </c>
      <c r="T563" s="283">
        <v>2</v>
      </c>
      <c r="U563" s="156">
        <v>8.6</v>
      </c>
      <c r="V563" s="284">
        <v>233</v>
      </c>
      <c r="W563" s="285">
        <v>0</v>
      </c>
      <c r="X563" s="205">
        <v>2</v>
      </c>
      <c r="Y563" s="157">
        <v>4.5999999999999996</v>
      </c>
      <c r="Z563" s="286">
        <v>406</v>
      </c>
      <c r="AA563" s="204">
        <v>0</v>
      </c>
      <c r="AB563" s="204">
        <v>0</v>
      </c>
      <c r="AC563" s="155">
        <v>0</v>
      </c>
      <c r="AD563" s="287">
        <v>20</v>
      </c>
      <c r="AE563" s="340">
        <f>_xlfn.XLOOKUP(A563,'2026-NAT-01'!B:B,'2026-NAT-01'!F:F,0,0)+_xlfn.XLOOKUP(A563,'2026-NAT-01'!B:B,'2026-NAT-01'!G:G,0,0)</f>
        <v>0</v>
      </c>
      <c r="AF563" s="341">
        <f>_xlfn.XLOOKUP(A563,'2026-NAT-01'!B:B,'2026-NAT-01'!H:H,0,0)</f>
        <v>0</v>
      </c>
      <c r="AG563" s="340">
        <f>_xlfn.XLOOKUP(A563,'2026-NAT-02'!B:B,'2026-NAT-02'!F:F,0,0)+_xlfn.XLOOKUP(A563,'2026-NAT-02'!B:B,'2026-NAT-02'!G:G,0,0)</f>
        <v>0</v>
      </c>
      <c r="AH563" s="341">
        <f>_xlfn.XLOOKUP(A563,'2026-NAT-02'!B:B,'2026-NAT-02'!H:H,0,0)</f>
        <v>0</v>
      </c>
      <c r="AI563" s="457">
        <f t="shared" si="97"/>
        <v>4</v>
      </c>
      <c r="AJ563" s="458">
        <f t="shared" si="98"/>
        <v>5.68</v>
      </c>
    </row>
    <row r="564" spans="1:36" ht="15.6" hidden="1" x14ac:dyDescent="0.25">
      <c r="A564" s="297" t="str">
        <f>MASTERLIST!A565</f>
        <v>N0561</v>
      </c>
      <c r="B564" s="310" t="str">
        <f>MASTERLIST!B565</f>
        <v>Seagull Angling Club</v>
      </c>
      <c r="C564" s="310" t="str">
        <f>MASTERLIST!C565</f>
        <v>De Wet</v>
      </c>
      <c r="D564" s="310" t="str">
        <f>MASTERLIST!D565</f>
        <v>Vorster</v>
      </c>
      <c r="E564" s="311" t="str">
        <f>MASTERLIST!E565</f>
        <v>Men Veteran</v>
      </c>
      <c r="F564" s="361" t="str">
        <f>MASTERLIST!L565</f>
        <v>Nam</v>
      </c>
      <c r="G564" s="195"/>
      <c r="H564" s="200"/>
      <c r="I564" s="193"/>
      <c r="J564" s="202"/>
      <c r="K564" s="152">
        <f t="shared" si="89"/>
        <v>32</v>
      </c>
      <c r="L564" s="153">
        <f t="shared" si="90"/>
        <v>0</v>
      </c>
      <c r="M564" s="153">
        <f t="shared" si="91"/>
        <v>32</v>
      </c>
      <c r="N564" s="279">
        <f t="shared" si="92"/>
        <v>28.700000000000003</v>
      </c>
      <c r="O564" s="280">
        <f t="shared" si="93"/>
        <v>12.32</v>
      </c>
      <c r="P564" s="154">
        <f t="shared" si="94"/>
        <v>0.89687500000000009</v>
      </c>
      <c r="Q564" s="153">
        <f t="shared" si="95"/>
        <v>1729</v>
      </c>
      <c r="R564" s="281">
        <f t="shared" si="96"/>
        <v>680.8</v>
      </c>
      <c r="S564" s="282">
        <v>15</v>
      </c>
      <c r="T564" s="283">
        <v>0</v>
      </c>
      <c r="U564" s="156">
        <v>19.600000000000001</v>
      </c>
      <c r="V564" s="284">
        <v>934</v>
      </c>
      <c r="W564" s="285">
        <v>14</v>
      </c>
      <c r="X564" s="205">
        <v>0</v>
      </c>
      <c r="Y564" s="157">
        <v>7</v>
      </c>
      <c r="Z564" s="286">
        <v>548</v>
      </c>
      <c r="AA564" s="204">
        <v>3</v>
      </c>
      <c r="AB564" s="204">
        <v>0</v>
      </c>
      <c r="AC564" s="155">
        <v>2.1</v>
      </c>
      <c r="AD564" s="287">
        <v>247</v>
      </c>
      <c r="AE564" s="340">
        <f>_xlfn.XLOOKUP(A564,'2026-NAT-01'!B:B,'2026-NAT-01'!F:F,0,0)+_xlfn.XLOOKUP(A564,'2026-NAT-01'!B:B,'2026-NAT-01'!G:G,0,0)</f>
        <v>0</v>
      </c>
      <c r="AF564" s="341">
        <f>_xlfn.XLOOKUP(A564,'2026-NAT-01'!B:B,'2026-NAT-01'!H:H,0,0)</f>
        <v>0</v>
      </c>
      <c r="AG564" s="340">
        <f>_xlfn.XLOOKUP(A564,'2026-NAT-02'!B:B,'2026-NAT-02'!F:F,0,0)+_xlfn.XLOOKUP(A564,'2026-NAT-02'!B:B,'2026-NAT-02'!G:G,0,0)</f>
        <v>0</v>
      </c>
      <c r="AH564" s="341">
        <f>_xlfn.XLOOKUP(A564,'2026-NAT-02'!B:B,'2026-NAT-02'!H:H,0,0)</f>
        <v>0</v>
      </c>
      <c r="AI564" s="457">
        <f t="shared" si="97"/>
        <v>32</v>
      </c>
      <c r="AJ564" s="458">
        <f t="shared" si="98"/>
        <v>12.32</v>
      </c>
    </row>
    <row r="565" spans="1:36" ht="15.6" hidden="1" x14ac:dyDescent="0.25">
      <c r="A565" s="297" t="str">
        <f>MASTERLIST!A566</f>
        <v>N0562</v>
      </c>
      <c r="B565" s="310" t="str">
        <f>MASTERLIST!B566</f>
        <v>Penguin</v>
      </c>
      <c r="C565" s="310" t="str">
        <f>MASTERLIST!C566</f>
        <v>Zanel</v>
      </c>
      <c r="D565" s="310" t="str">
        <f>MASTERLIST!D566</f>
        <v>Bindeman</v>
      </c>
      <c r="E565" s="311" t="str">
        <f>MASTERLIST!E566</f>
        <v>Ladies Senior</v>
      </c>
      <c r="F565" s="361" t="str">
        <f>MASTERLIST!L566</f>
        <v>Nam</v>
      </c>
      <c r="G565" s="195"/>
      <c r="H565" s="200"/>
      <c r="I565" s="193"/>
      <c r="J565" s="202"/>
      <c r="K565" s="152">
        <f t="shared" si="89"/>
        <v>0</v>
      </c>
      <c r="L565" s="153">
        <f t="shared" si="90"/>
        <v>0</v>
      </c>
      <c r="M565" s="153">
        <f t="shared" si="91"/>
        <v>0</v>
      </c>
      <c r="N565" s="279">
        <f t="shared" si="92"/>
        <v>0</v>
      </c>
      <c r="O565" s="280">
        <f t="shared" si="93"/>
        <v>0</v>
      </c>
      <c r="P565" s="154" t="e">
        <f t="shared" si="94"/>
        <v>#DIV/0!</v>
      </c>
      <c r="Q565" s="153">
        <f t="shared" si="95"/>
        <v>0</v>
      </c>
      <c r="R565" s="281">
        <f t="shared" si="96"/>
        <v>0</v>
      </c>
      <c r="S565" s="282">
        <v>0</v>
      </c>
      <c r="T565" s="283">
        <v>0</v>
      </c>
      <c r="U565" s="156">
        <v>0</v>
      </c>
      <c r="V565" s="284">
        <v>0</v>
      </c>
      <c r="W565" s="285">
        <v>0</v>
      </c>
      <c r="X565" s="205">
        <v>0</v>
      </c>
      <c r="Y565" s="157">
        <v>0</v>
      </c>
      <c r="Z565" s="286">
        <v>0</v>
      </c>
      <c r="AA565" s="204">
        <v>0</v>
      </c>
      <c r="AB565" s="204">
        <v>0</v>
      </c>
      <c r="AC565" s="155">
        <v>0</v>
      </c>
      <c r="AD565" s="287">
        <v>0</v>
      </c>
      <c r="AE565" s="340">
        <f>_xlfn.XLOOKUP(A565,'2026-NAT-01'!B:B,'2026-NAT-01'!F:F,0,0)+_xlfn.XLOOKUP(A565,'2026-NAT-01'!B:B,'2026-NAT-01'!G:G,0,0)</f>
        <v>0</v>
      </c>
      <c r="AF565" s="341">
        <f>_xlfn.XLOOKUP(A565,'2026-NAT-01'!B:B,'2026-NAT-01'!H:H,0,0)</f>
        <v>0</v>
      </c>
      <c r="AG565" s="340">
        <f>_xlfn.XLOOKUP(A565,'2026-NAT-02'!B:B,'2026-NAT-02'!F:F,0,0)+_xlfn.XLOOKUP(A565,'2026-NAT-02'!B:B,'2026-NAT-02'!G:G,0,0)</f>
        <v>0</v>
      </c>
      <c r="AH565" s="341">
        <f>_xlfn.XLOOKUP(A565,'2026-NAT-02'!B:B,'2026-NAT-02'!H:H,0,0)</f>
        <v>0</v>
      </c>
      <c r="AI565" s="457">
        <f t="shared" si="97"/>
        <v>0</v>
      </c>
      <c r="AJ565" s="458">
        <f t="shared" si="98"/>
        <v>0</v>
      </c>
    </row>
    <row r="566" spans="1:36" ht="15.6" hidden="1" x14ac:dyDescent="0.25">
      <c r="A566" s="297" t="str">
        <f>MASTERLIST!A567</f>
        <v>N0563</v>
      </c>
      <c r="B566" s="310" t="str">
        <f>MASTERLIST!B567</f>
        <v>Penguin</v>
      </c>
      <c r="C566" s="310" t="str">
        <f>MASTERLIST!C567</f>
        <v>Nino</v>
      </c>
      <c r="D566" s="310" t="str">
        <f>MASTERLIST!D567</f>
        <v>Opperman</v>
      </c>
      <c r="E566" s="311" t="str">
        <f>MASTERLIST!E567</f>
        <v>Men Senior</v>
      </c>
      <c r="F566" s="361" t="str">
        <f>MASTERLIST!L567</f>
        <v>Nam</v>
      </c>
      <c r="G566" s="195"/>
      <c r="H566" s="200"/>
      <c r="I566" s="193"/>
      <c r="J566" s="202"/>
      <c r="K566" s="152">
        <f t="shared" si="89"/>
        <v>0</v>
      </c>
      <c r="L566" s="153">
        <f t="shared" si="90"/>
        <v>0</v>
      </c>
      <c r="M566" s="153">
        <f t="shared" si="91"/>
        <v>0</v>
      </c>
      <c r="N566" s="279">
        <f t="shared" si="92"/>
        <v>0</v>
      </c>
      <c r="O566" s="280">
        <f t="shared" si="93"/>
        <v>0</v>
      </c>
      <c r="P566" s="154" t="e">
        <f t="shared" si="94"/>
        <v>#DIV/0!</v>
      </c>
      <c r="Q566" s="153">
        <f t="shared" si="95"/>
        <v>0</v>
      </c>
      <c r="R566" s="281">
        <f t="shared" si="96"/>
        <v>0</v>
      </c>
      <c r="S566" s="282">
        <v>0</v>
      </c>
      <c r="T566" s="283">
        <v>0</v>
      </c>
      <c r="U566" s="156">
        <v>0</v>
      </c>
      <c r="V566" s="284">
        <v>0</v>
      </c>
      <c r="W566" s="285">
        <v>0</v>
      </c>
      <c r="X566" s="205">
        <v>0</v>
      </c>
      <c r="Y566" s="157">
        <v>0</v>
      </c>
      <c r="Z566" s="286">
        <v>0</v>
      </c>
      <c r="AA566" s="204">
        <v>0</v>
      </c>
      <c r="AB566" s="204">
        <v>0</v>
      </c>
      <c r="AC566" s="155">
        <v>0</v>
      </c>
      <c r="AD566" s="287">
        <v>0</v>
      </c>
      <c r="AE566" s="340">
        <f>_xlfn.XLOOKUP(A566,'2026-NAT-01'!B:B,'2026-NAT-01'!F:F,0,0)+_xlfn.XLOOKUP(A566,'2026-NAT-01'!B:B,'2026-NAT-01'!G:G,0,0)</f>
        <v>0</v>
      </c>
      <c r="AF566" s="341">
        <f>_xlfn.XLOOKUP(A566,'2026-NAT-01'!B:B,'2026-NAT-01'!H:H,0,0)</f>
        <v>0</v>
      </c>
      <c r="AG566" s="340">
        <f>_xlfn.XLOOKUP(A566,'2026-NAT-02'!B:B,'2026-NAT-02'!F:F,0,0)+_xlfn.XLOOKUP(A566,'2026-NAT-02'!B:B,'2026-NAT-02'!G:G,0,0)</f>
        <v>0</v>
      </c>
      <c r="AH566" s="341">
        <f>_xlfn.XLOOKUP(A566,'2026-NAT-02'!B:B,'2026-NAT-02'!H:H,0,0)</f>
        <v>0</v>
      </c>
      <c r="AI566" s="457">
        <f t="shared" si="97"/>
        <v>0</v>
      </c>
      <c r="AJ566" s="458">
        <f t="shared" si="98"/>
        <v>0</v>
      </c>
    </row>
    <row r="567" spans="1:36" ht="15.6" hidden="1" x14ac:dyDescent="0.25">
      <c r="A567" s="344" t="str">
        <f>MASTERLIST!A568</f>
        <v>N0564</v>
      </c>
      <c r="B567" s="68" t="str">
        <f>MASTERLIST!B568</f>
        <v>Benguella</v>
      </c>
      <c r="C567" s="68" t="str">
        <f>MASTERLIST!C568</f>
        <v>Aschlin</v>
      </c>
      <c r="D567" s="68" t="str">
        <f>MASTERLIST!D568</f>
        <v>Losper</v>
      </c>
      <c r="E567" s="345" t="str">
        <f>MASTERLIST!E568</f>
        <v>Men Senior</v>
      </c>
      <c r="F567" s="362" t="str">
        <f>MASTERLIST!L568</f>
        <v>Nam</v>
      </c>
      <c r="G567" s="195" t="s">
        <v>2176</v>
      </c>
      <c r="H567" s="200"/>
      <c r="I567" s="193"/>
      <c r="J567" s="202"/>
      <c r="K567" s="152">
        <f t="shared" si="89"/>
        <v>2</v>
      </c>
      <c r="L567" s="153">
        <f t="shared" si="90"/>
        <v>1</v>
      </c>
      <c r="M567" s="153">
        <f t="shared" si="91"/>
        <v>3</v>
      </c>
      <c r="N567" s="154">
        <f t="shared" si="92"/>
        <v>12.3</v>
      </c>
      <c r="O567" s="429">
        <f t="shared" si="93"/>
        <v>6.15</v>
      </c>
      <c r="P567" s="154">
        <f t="shared" si="94"/>
        <v>4.1000000000000005</v>
      </c>
      <c r="Q567" s="153">
        <f t="shared" si="95"/>
        <v>438</v>
      </c>
      <c r="R567" s="281">
        <f t="shared" si="96"/>
        <v>219</v>
      </c>
      <c r="S567" s="282">
        <v>2</v>
      </c>
      <c r="T567" s="283">
        <v>1</v>
      </c>
      <c r="U567" s="156">
        <v>12.3</v>
      </c>
      <c r="V567" s="284">
        <v>438</v>
      </c>
      <c r="W567" s="285">
        <v>0</v>
      </c>
      <c r="X567" s="205">
        <v>0</v>
      </c>
      <c r="Y567" s="157">
        <v>0</v>
      </c>
      <c r="Z567" s="286">
        <v>0</v>
      </c>
      <c r="AA567" s="204">
        <v>0</v>
      </c>
      <c r="AB567" s="204">
        <v>0</v>
      </c>
      <c r="AC567" s="155">
        <v>0</v>
      </c>
      <c r="AD567" s="287">
        <v>0</v>
      </c>
      <c r="AE567" s="340">
        <f>_xlfn.XLOOKUP(A567,'2026-NAT-01'!B:B,'2026-NAT-01'!F:F,0,0)+_xlfn.XLOOKUP(A567,'2026-NAT-01'!B:B,'2026-NAT-01'!G:G,0,0)</f>
        <v>4</v>
      </c>
      <c r="AF567" s="341">
        <f>_xlfn.XLOOKUP(A567,'2026-NAT-01'!B:B,'2026-NAT-01'!H:H,0,0)</f>
        <v>33.799999999999997</v>
      </c>
      <c r="AG567" s="340">
        <f>_xlfn.XLOOKUP(A567,'2026-NAT-02'!B:B,'2026-NAT-02'!F:F,0,0)+_xlfn.XLOOKUP(A567,'2026-NAT-02'!B:B,'2026-NAT-02'!G:G,0,0)</f>
        <v>1</v>
      </c>
      <c r="AH567" s="341">
        <f>_xlfn.XLOOKUP(A567,'2026-NAT-02'!B:B,'2026-NAT-02'!H:H,0,0)</f>
        <v>3.9</v>
      </c>
      <c r="AI567" s="340">
        <f t="shared" si="97"/>
        <v>8</v>
      </c>
      <c r="AJ567" s="341">
        <f t="shared" si="98"/>
        <v>43.849999999999994</v>
      </c>
    </row>
    <row r="568" spans="1:36" ht="15.6" hidden="1" x14ac:dyDescent="0.25">
      <c r="A568" s="297" t="str">
        <f>MASTERLIST!A569</f>
        <v>N0565</v>
      </c>
      <c r="B568" s="310" t="str">
        <f>MASTERLIST!B569</f>
        <v>Atlantic Angling Club</v>
      </c>
      <c r="C568" s="310" t="str">
        <f>MASTERLIST!C569</f>
        <v>Hendrik</v>
      </c>
      <c r="D568" s="310" t="str">
        <f>MASTERLIST!D569</f>
        <v>Taljaard</v>
      </c>
      <c r="E568" s="311" t="str">
        <f>MASTERLIST!E569</f>
        <v>Men Veteran</v>
      </c>
      <c r="F568" s="361" t="str">
        <f>MASTERLIST!L569</f>
        <v>Nam</v>
      </c>
      <c r="G568" s="195"/>
      <c r="H568" s="200"/>
      <c r="I568" s="193"/>
      <c r="J568" s="202"/>
      <c r="K568" s="152">
        <f t="shared" si="89"/>
        <v>0</v>
      </c>
      <c r="L568" s="153">
        <f t="shared" si="90"/>
        <v>0</v>
      </c>
      <c r="M568" s="153">
        <f t="shared" si="91"/>
        <v>0</v>
      </c>
      <c r="N568" s="279">
        <f t="shared" si="92"/>
        <v>0</v>
      </c>
      <c r="O568" s="280">
        <f t="shared" si="93"/>
        <v>0</v>
      </c>
      <c r="P568" s="154" t="e">
        <f t="shared" si="94"/>
        <v>#DIV/0!</v>
      </c>
      <c r="Q568" s="153">
        <f t="shared" si="95"/>
        <v>0</v>
      </c>
      <c r="R568" s="281">
        <f t="shared" si="96"/>
        <v>0</v>
      </c>
      <c r="S568" s="282">
        <v>0</v>
      </c>
      <c r="T568" s="283">
        <v>0</v>
      </c>
      <c r="U568" s="156">
        <v>0</v>
      </c>
      <c r="V568" s="284">
        <v>0</v>
      </c>
      <c r="W568" s="285">
        <v>0</v>
      </c>
      <c r="X568" s="205">
        <v>0</v>
      </c>
      <c r="Y568" s="157">
        <v>0</v>
      </c>
      <c r="Z568" s="286">
        <v>0</v>
      </c>
      <c r="AA568" s="204">
        <v>0</v>
      </c>
      <c r="AB568" s="204">
        <v>0</v>
      </c>
      <c r="AC568" s="155">
        <v>0</v>
      </c>
      <c r="AD568" s="287">
        <v>0</v>
      </c>
      <c r="AE568" s="340">
        <f>_xlfn.XLOOKUP(A568,'2026-NAT-01'!B:B,'2026-NAT-01'!F:F,0,0)+_xlfn.XLOOKUP(A568,'2026-NAT-01'!B:B,'2026-NAT-01'!G:G,0,0)</f>
        <v>0</v>
      </c>
      <c r="AF568" s="341">
        <f>_xlfn.XLOOKUP(A568,'2026-NAT-01'!B:B,'2026-NAT-01'!H:H,0,0)</f>
        <v>0</v>
      </c>
      <c r="AG568" s="340">
        <f>_xlfn.XLOOKUP(A568,'2026-NAT-02'!B:B,'2026-NAT-02'!F:F,0,0)+_xlfn.XLOOKUP(A568,'2026-NAT-02'!B:B,'2026-NAT-02'!G:G,0,0)</f>
        <v>0</v>
      </c>
      <c r="AH568" s="341">
        <f>_xlfn.XLOOKUP(A568,'2026-NAT-02'!B:B,'2026-NAT-02'!H:H,0,0)</f>
        <v>0</v>
      </c>
      <c r="AI568" s="457">
        <f t="shared" si="97"/>
        <v>0</v>
      </c>
      <c r="AJ568" s="458">
        <f t="shared" si="98"/>
        <v>0</v>
      </c>
    </row>
    <row r="569" spans="1:36" ht="15.6" hidden="1" x14ac:dyDescent="0.25">
      <c r="A569" s="297" t="str">
        <f>MASTERLIST!A570</f>
        <v>N0566</v>
      </c>
      <c r="B569" s="310" t="str">
        <f>MASTERLIST!B570</f>
        <v>xSeagull Angling Club</v>
      </c>
      <c r="C569" s="310" t="str">
        <f>MASTERLIST!C570</f>
        <v>Romano</v>
      </c>
      <c r="D569" s="310" t="str">
        <f>MASTERLIST!D570</f>
        <v>Gabrielsen</v>
      </c>
      <c r="E569" s="311" t="str">
        <f>MASTERLIST!E570</f>
        <v>Men Senior</v>
      </c>
      <c r="F569" s="361" t="str">
        <f>MASTERLIST!L570</f>
        <v>Nam</v>
      </c>
      <c r="G569" s="195"/>
      <c r="H569" s="200"/>
      <c r="I569" s="193"/>
      <c r="J569" s="202"/>
      <c r="K569" s="152">
        <f t="shared" ref="K569:K632" si="99">S569+W569+AA569</f>
        <v>0</v>
      </c>
      <c r="L569" s="153">
        <f t="shared" ref="L569:L632" si="100">T569+X569+AB569</f>
        <v>2</v>
      </c>
      <c r="M569" s="153">
        <f t="shared" ref="M569:M632" si="101">K569+L569</f>
        <v>2</v>
      </c>
      <c r="N569" s="279">
        <f t="shared" ref="N569:N632" si="102">U569+Y569+AC569</f>
        <v>4.8</v>
      </c>
      <c r="O569" s="280">
        <f t="shared" ref="O569:O632" si="103">(U569*0.5)+(Y569*0.3)+(AC569*0.2)</f>
        <v>1.44</v>
      </c>
      <c r="P569" s="154">
        <f t="shared" ref="P569:P632" si="104">N569/M569</f>
        <v>2.4</v>
      </c>
      <c r="Q569" s="153">
        <f t="shared" ref="Q569:Q632" si="105">V569+Z569+AD569</f>
        <v>231</v>
      </c>
      <c r="R569" s="281">
        <f t="shared" ref="R569:R632" si="106">(V569*0.5)+(Z569*0.3)+(AD569*0.2)</f>
        <v>69.3</v>
      </c>
      <c r="S569" s="282">
        <v>0</v>
      </c>
      <c r="T569" s="283">
        <v>0</v>
      </c>
      <c r="U569" s="156">
        <v>0</v>
      </c>
      <c r="V569" s="284">
        <v>0</v>
      </c>
      <c r="W569" s="285">
        <v>0</v>
      </c>
      <c r="X569" s="205">
        <v>2</v>
      </c>
      <c r="Y569" s="157">
        <v>4.8</v>
      </c>
      <c r="Z569" s="286">
        <v>231</v>
      </c>
      <c r="AA569" s="204">
        <v>0</v>
      </c>
      <c r="AB569" s="204">
        <v>0</v>
      </c>
      <c r="AC569" s="155">
        <v>0</v>
      </c>
      <c r="AD569" s="287">
        <v>0</v>
      </c>
      <c r="AE569" s="340">
        <f>_xlfn.XLOOKUP(A569,'2026-NAT-01'!B:B,'2026-NAT-01'!F:F,0,0)+_xlfn.XLOOKUP(A569,'2026-NAT-01'!B:B,'2026-NAT-01'!G:G,0,0)</f>
        <v>0</v>
      </c>
      <c r="AF569" s="341">
        <f>_xlfn.XLOOKUP(A569,'2026-NAT-01'!B:B,'2026-NAT-01'!H:H,0,0)</f>
        <v>0</v>
      </c>
      <c r="AG569" s="340">
        <f>_xlfn.XLOOKUP(A569,'2026-NAT-02'!B:B,'2026-NAT-02'!F:F,0,0)+_xlfn.XLOOKUP(A569,'2026-NAT-02'!B:B,'2026-NAT-02'!G:G,0,0)</f>
        <v>0</v>
      </c>
      <c r="AH569" s="341">
        <f>_xlfn.XLOOKUP(A569,'2026-NAT-02'!B:B,'2026-NAT-02'!H:H,0,0)</f>
        <v>0</v>
      </c>
      <c r="AI569" s="457">
        <f t="shared" si="97"/>
        <v>2</v>
      </c>
      <c r="AJ569" s="458">
        <f t="shared" si="98"/>
        <v>1.44</v>
      </c>
    </row>
    <row r="570" spans="1:36" ht="15.6" hidden="1" x14ac:dyDescent="0.25">
      <c r="A570" s="297" t="str">
        <f>MASTERLIST!A571</f>
        <v>N0567</v>
      </c>
      <c r="B570" s="310" t="str">
        <f>MASTERLIST!B571</f>
        <v>Penguin</v>
      </c>
      <c r="C570" s="310" t="str">
        <f>MASTERLIST!C571</f>
        <v>Henrico</v>
      </c>
      <c r="D570" s="310" t="str">
        <f>MASTERLIST!D571</f>
        <v>Van Tonder</v>
      </c>
      <c r="E570" s="311" t="str">
        <f>MASTERLIST!E571</f>
        <v>Men Senior</v>
      </c>
      <c r="F570" s="361" t="str">
        <f>MASTERLIST!L571</f>
        <v>Nam</v>
      </c>
      <c r="G570" s="195"/>
      <c r="H570" s="200"/>
      <c r="I570" s="193"/>
      <c r="J570" s="202"/>
      <c r="K570" s="152">
        <f t="shared" si="99"/>
        <v>0</v>
      </c>
      <c r="L570" s="153">
        <f t="shared" si="100"/>
        <v>0</v>
      </c>
      <c r="M570" s="153">
        <f t="shared" si="101"/>
        <v>0</v>
      </c>
      <c r="N570" s="279">
        <f t="shared" si="102"/>
        <v>0</v>
      </c>
      <c r="O570" s="280">
        <f t="shared" si="103"/>
        <v>0</v>
      </c>
      <c r="P570" s="154" t="e">
        <f t="shared" si="104"/>
        <v>#DIV/0!</v>
      </c>
      <c r="Q570" s="153">
        <f t="shared" si="105"/>
        <v>0</v>
      </c>
      <c r="R570" s="281">
        <f t="shared" si="106"/>
        <v>0</v>
      </c>
      <c r="S570" s="282">
        <v>0</v>
      </c>
      <c r="T570" s="283">
        <v>0</v>
      </c>
      <c r="U570" s="156">
        <v>0</v>
      </c>
      <c r="V570" s="284">
        <v>0</v>
      </c>
      <c r="W570" s="285">
        <v>0</v>
      </c>
      <c r="X570" s="205">
        <v>0</v>
      </c>
      <c r="Y570" s="157">
        <v>0</v>
      </c>
      <c r="Z570" s="286">
        <v>0</v>
      </c>
      <c r="AA570" s="204">
        <v>0</v>
      </c>
      <c r="AB570" s="204">
        <v>0</v>
      </c>
      <c r="AC570" s="155">
        <v>0</v>
      </c>
      <c r="AD570" s="287">
        <v>0</v>
      </c>
      <c r="AE570" s="340">
        <f>_xlfn.XLOOKUP(A570,'2026-NAT-01'!B:B,'2026-NAT-01'!F:F,0,0)+_xlfn.XLOOKUP(A570,'2026-NAT-01'!B:B,'2026-NAT-01'!G:G,0,0)</f>
        <v>0</v>
      </c>
      <c r="AF570" s="341">
        <f>_xlfn.XLOOKUP(A570,'2026-NAT-01'!B:B,'2026-NAT-01'!H:H,0,0)</f>
        <v>0</v>
      </c>
      <c r="AG570" s="340">
        <f>_xlfn.XLOOKUP(A570,'2026-NAT-02'!B:B,'2026-NAT-02'!F:F,0,0)+_xlfn.XLOOKUP(A570,'2026-NAT-02'!B:B,'2026-NAT-02'!G:G,0,0)</f>
        <v>0</v>
      </c>
      <c r="AH570" s="341">
        <f>_xlfn.XLOOKUP(A570,'2026-NAT-02'!B:B,'2026-NAT-02'!H:H,0,0)</f>
        <v>0</v>
      </c>
      <c r="AI570" s="457">
        <f t="shared" si="97"/>
        <v>0</v>
      </c>
      <c r="AJ570" s="458">
        <f t="shared" si="98"/>
        <v>0</v>
      </c>
    </row>
    <row r="571" spans="1:36" ht="15.6" hidden="1" x14ac:dyDescent="0.25">
      <c r="A571" s="297" t="str">
        <f>MASTERLIST!A572</f>
        <v>N0568</v>
      </c>
      <c r="B571" s="310" t="str">
        <f>MASTERLIST!B572</f>
        <v>Penguin</v>
      </c>
      <c r="C571" s="310" t="str">
        <f>MASTERLIST!C572</f>
        <v>Daniel</v>
      </c>
      <c r="D571" s="310" t="str">
        <f>MASTERLIST!D572</f>
        <v>Du Toit</v>
      </c>
      <c r="E571" s="311" t="str">
        <f>MASTERLIST!E572</f>
        <v>Men U/16</v>
      </c>
      <c r="F571" s="361" t="str">
        <f>MASTERLIST!L572</f>
        <v>Nam</v>
      </c>
      <c r="G571" s="195"/>
      <c r="H571" s="200"/>
      <c r="I571" s="193"/>
      <c r="J571" s="202"/>
      <c r="K571" s="152">
        <f t="shared" si="99"/>
        <v>0</v>
      </c>
      <c r="L571" s="153">
        <f t="shared" si="100"/>
        <v>0</v>
      </c>
      <c r="M571" s="153">
        <f t="shared" si="101"/>
        <v>0</v>
      </c>
      <c r="N571" s="279">
        <f t="shared" si="102"/>
        <v>0</v>
      </c>
      <c r="O571" s="280">
        <f t="shared" si="103"/>
        <v>0</v>
      </c>
      <c r="P571" s="154" t="e">
        <f t="shared" si="104"/>
        <v>#DIV/0!</v>
      </c>
      <c r="Q571" s="153">
        <f t="shared" si="105"/>
        <v>0</v>
      </c>
      <c r="R571" s="281">
        <f t="shared" si="106"/>
        <v>0</v>
      </c>
      <c r="S571" s="282">
        <v>0</v>
      </c>
      <c r="T571" s="283">
        <v>0</v>
      </c>
      <c r="U571" s="156">
        <v>0</v>
      </c>
      <c r="V571" s="284">
        <v>0</v>
      </c>
      <c r="W571" s="285">
        <v>0</v>
      </c>
      <c r="X571" s="205">
        <v>0</v>
      </c>
      <c r="Y571" s="157">
        <v>0</v>
      </c>
      <c r="Z571" s="286">
        <v>0</v>
      </c>
      <c r="AA571" s="204">
        <v>0</v>
      </c>
      <c r="AB571" s="204">
        <v>0</v>
      </c>
      <c r="AC571" s="155">
        <v>0</v>
      </c>
      <c r="AD571" s="287">
        <v>0</v>
      </c>
      <c r="AE571" s="340">
        <f>_xlfn.XLOOKUP(A571,'2026-NAT-01'!B:B,'2026-NAT-01'!F:F,0,0)+_xlfn.XLOOKUP(A571,'2026-NAT-01'!B:B,'2026-NAT-01'!G:G,0,0)</f>
        <v>0</v>
      </c>
      <c r="AF571" s="341">
        <f>_xlfn.XLOOKUP(A571,'2026-NAT-01'!B:B,'2026-NAT-01'!H:H,0,0)</f>
        <v>0</v>
      </c>
      <c r="AG571" s="340">
        <f>_xlfn.XLOOKUP(A571,'2026-NAT-02'!B:B,'2026-NAT-02'!F:F,0,0)+_xlfn.XLOOKUP(A571,'2026-NAT-02'!B:B,'2026-NAT-02'!G:G,0,0)</f>
        <v>0</v>
      </c>
      <c r="AH571" s="341">
        <f>_xlfn.XLOOKUP(A571,'2026-NAT-02'!B:B,'2026-NAT-02'!H:H,0,0)</f>
        <v>0</v>
      </c>
      <c r="AI571" s="457">
        <f t="shared" si="97"/>
        <v>0</v>
      </c>
      <c r="AJ571" s="458">
        <f t="shared" si="98"/>
        <v>0</v>
      </c>
    </row>
    <row r="572" spans="1:36" ht="15.6" hidden="1" x14ac:dyDescent="0.25">
      <c r="A572" s="297" t="str">
        <f>MASTERLIST!A573</f>
        <v>N0569</v>
      </c>
      <c r="B572" s="310" t="str">
        <f>MASTERLIST!B573</f>
        <v>Namib Park</v>
      </c>
      <c r="C572" s="310" t="str">
        <f>MASTERLIST!C573</f>
        <v>Derek</v>
      </c>
      <c r="D572" s="310" t="str">
        <f>MASTERLIST!D573</f>
        <v>Van Zyl</v>
      </c>
      <c r="E572" s="311" t="str">
        <f>MASTERLIST!E573</f>
        <v>Men Master</v>
      </c>
      <c r="F572" s="361" t="str">
        <f>MASTERLIST!L573</f>
        <v>Nam</v>
      </c>
      <c r="G572" s="195"/>
      <c r="H572" s="200"/>
      <c r="I572" s="193"/>
      <c r="J572" s="202"/>
      <c r="K572" s="152">
        <f t="shared" si="99"/>
        <v>0</v>
      </c>
      <c r="L572" s="153">
        <f t="shared" si="100"/>
        <v>0</v>
      </c>
      <c r="M572" s="153">
        <f t="shared" si="101"/>
        <v>0</v>
      </c>
      <c r="N572" s="279">
        <f t="shared" si="102"/>
        <v>0</v>
      </c>
      <c r="O572" s="280">
        <f t="shared" si="103"/>
        <v>0</v>
      </c>
      <c r="P572" s="154" t="e">
        <f t="shared" si="104"/>
        <v>#DIV/0!</v>
      </c>
      <c r="Q572" s="153">
        <f t="shared" si="105"/>
        <v>0</v>
      </c>
      <c r="R572" s="281">
        <f t="shared" si="106"/>
        <v>0</v>
      </c>
      <c r="S572" s="282">
        <v>0</v>
      </c>
      <c r="T572" s="283">
        <v>0</v>
      </c>
      <c r="U572" s="156">
        <v>0</v>
      </c>
      <c r="V572" s="284">
        <v>0</v>
      </c>
      <c r="W572" s="285">
        <v>0</v>
      </c>
      <c r="X572" s="205">
        <v>0</v>
      </c>
      <c r="Y572" s="157">
        <v>0</v>
      </c>
      <c r="Z572" s="286">
        <v>0</v>
      </c>
      <c r="AA572" s="204">
        <v>0</v>
      </c>
      <c r="AB572" s="204">
        <v>0</v>
      </c>
      <c r="AC572" s="155">
        <v>0</v>
      </c>
      <c r="AD572" s="287">
        <v>0</v>
      </c>
      <c r="AE572" s="340">
        <f>_xlfn.XLOOKUP(A572,'2026-NAT-01'!B:B,'2026-NAT-01'!F:F,0,0)+_xlfn.XLOOKUP(A572,'2026-NAT-01'!B:B,'2026-NAT-01'!G:G,0,0)</f>
        <v>0</v>
      </c>
      <c r="AF572" s="341">
        <f>_xlfn.XLOOKUP(A572,'2026-NAT-01'!B:B,'2026-NAT-01'!H:H,0,0)</f>
        <v>0</v>
      </c>
      <c r="AG572" s="340">
        <f>_xlfn.XLOOKUP(A572,'2026-NAT-02'!B:B,'2026-NAT-02'!F:F,0,0)+_xlfn.XLOOKUP(A572,'2026-NAT-02'!B:B,'2026-NAT-02'!G:G,0,0)</f>
        <v>0</v>
      </c>
      <c r="AH572" s="341">
        <f>_xlfn.XLOOKUP(A572,'2026-NAT-02'!B:B,'2026-NAT-02'!H:H,0,0)</f>
        <v>0</v>
      </c>
      <c r="AI572" s="457">
        <f t="shared" si="97"/>
        <v>0</v>
      </c>
      <c r="AJ572" s="458">
        <f t="shared" si="98"/>
        <v>0</v>
      </c>
    </row>
    <row r="573" spans="1:36" ht="15.6" hidden="1" x14ac:dyDescent="0.25">
      <c r="A573" s="297" t="str">
        <f>MASTERLIST!A574</f>
        <v>N0570</v>
      </c>
      <c r="B573" s="310" t="str">
        <f>MASTERLIST!B574</f>
        <v>xPenguin</v>
      </c>
      <c r="C573" s="310" t="str">
        <f>MASTERLIST!C574</f>
        <v>Freddie</v>
      </c>
      <c r="D573" s="310" t="str">
        <f>MASTERLIST!D574</f>
        <v>Smith</v>
      </c>
      <c r="E573" s="311" t="str">
        <f>MASTERLIST!E574</f>
        <v>Men Senior</v>
      </c>
      <c r="F573" s="361" t="str">
        <f>MASTERLIST!L574</f>
        <v>Nam</v>
      </c>
      <c r="G573" s="195"/>
      <c r="H573" s="200"/>
      <c r="I573" s="193"/>
      <c r="J573" s="202"/>
      <c r="K573" s="152">
        <f t="shared" si="99"/>
        <v>0</v>
      </c>
      <c r="L573" s="153">
        <f t="shared" si="100"/>
        <v>0</v>
      </c>
      <c r="M573" s="153">
        <f t="shared" si="101"/>
        <v>0</v>
      </c>
      <c r="N573" s="279">
        <f t="shared" si="102"/>
        <v>0</v>
      </c>
      <c r="O573" s="280">
        <f t="shared" si="103"/>
        <v>0</v>
      </c>
      <c r="P573" s="154" t="e">
        <f t="shared" si="104"/>
        <v>#DIV/0!</v>
      </c>
      <c r="Q573" s="153">
        <f t="shared" si="105"/>
        <v>0</v>
      </c>
      <c r="R573" s="281">
        <f t="shared" si="106"/>
        <v>0</v>
      </c>
      <c r="S573" s="282">
        <v>0</v>
      </c>
      <c r="T573" s="283">
        <v>0</v>
      </c>
      <c r="U573" s="156">
        <v>0</v>
      </c>
      <c r="V573" s="284">
        <v>0</v>
      </c>
      <c r="W573" s="285">
        <v>0</v>
      </c>
      <c r="X573" s="205">
        <v>0</v>
      </c>
      <c r="Y573" s="157">
        <v>0</v>
      </c>
      <c r="Z573" s="286">
        <v>0</v>
      </c>
      <c r="AA573" s="204">
        <v>0</v>
      </c>
      <c r="AB573" s="204">
        <v>0</v>
      </c>
      <c r="AC573" s="155">
        <v>0</v>
      </c>
      <c r="AD573" s="287">
        <v>0</v>
      </c>
      <c r="AE573" s="340">
        <f>_xlfn.XLOOKUP(A573,'2026-NAT-01'!B:B,'2026-NAT-01'!F:F,0,0)+_xlfn.XLOOKUP(A573,'2026-NAT-01'!B:B,'2026-NAT-01'!G:G,0,0)</f>
        <v>0</v>
      </c>
      <c r="AF573" s="341">
        <f>_xlfn.XLOOKUP(A573,'2026-NAT-01'!B:B,'2026-NAT-01'!H:H,0,0)</f>
        <v>0</v>
      </c>
      <c r="AG573" s="340">
        <f>_xlfn.XLOOKUP(A573,'2026-NAT-02'!B:B,'2026-NAT-02'!F:F,0,0)+_xlfn.XLOOKUP(A573,'2026-NAT-02'!B:B,'2026-NAT-02'!G:G,0,0)</f>
        <v>0</v>
      </c>
      <c r="AH573" s="341">
        <f>_xlfn.XLOOKUP(A573,'2026-NAT-02'!B:B,'2026-NAT-02'!H:H,0,0)</f>
        <v>0</v>
      </c>
      <c r="AI573" s="457">
        <f t="shared" si="97"/>
        <v>0</v>
      </c>
      <c r="AJ573" s="458">
        <f t="shared" si="98"/>
        <v>0</v>
      </c>
    </row>
    <row r="574" spans="1:36" ht="15.6" hidden="1" x14ac:dyDescent="0.25">
      <c r="A574" s="297" t="str">
        <f>MASTERLIST!A575</f>
        <v>N0571</v>
      </c>
      <c r="B574" s="310" t="str">
        <f>MASTERLIST!B575</f>
        <v>XHenties Bay</v>
      </c>
      <c r="C574" s="310" t="str">
        <f>MASTERLIST!C575</f>
        <v>Juan</v>
      </c>
      <c r="D574" s="310" t="str">
        <f>MASTERLIST!D575</f>
        <v>Janse van Vuuren</v>
      </c>
      <c r="E574" s="311" t="str">
        <f>MASTERLIST!E575</f>
        <v>Men Senior</v>
      </c>
      <c r="F574" s="361">
        <f>MASTERLIST!L575</f>
        <v>0</v>
      </c>
      <c r="G574" s="195"/>
      <c r="H574" s="200"/>
      <c r="I574" s="193"/>
      <c r="J574" s="202"/>
      <c r="K574" s="152">
        <f t="shared" si="99"/>
        <v>0</v>
      </c>
      <c r="L574" s="153">
        <f t="shared" si="100"/>
        <v>0</v>
      </c>
      <c r="M574" s="153">
        <f t="shared" si="101"/>
        <v>0</v>
      </c>
      <c r="N574" s="279">
        <f t="shared" si="102"/>
        <v>0</v>
      </c>
      <c r="O574" s="280">
        <f t="shared" si="103"/>
        <v>0</v>
      </c>
      <c r="P574" s="154" t="e">
        <f t="shared" si="104"/>
        <v>#DIV/0!</v>
      </c>
      <c r="Q574" s="153">
        <f t="shared" si="105"/>
        <v>0</v>
      </c>
      <c r="R574" s="281">
        <f t="shared" si="106"/>
        <v>0</v>
      </c>
      <c r="S574" s="282">
        <v>0</v>
      </c>
      <c r="T574" s="283">
        <v>0</v>
      </c>
      <c r="U574" s="156">
        <v>0</v>
      </c>
      <c r="V574" s="284">
        <v>0</v>
      </c>
      <c r="W574" s="285">
        <v>0</v>
      </c>
      <c r="X574" s="205">
        <v>0</v>
      </c>
      <c r="Y574" s="157">
        <v>0</v>
      </c>
      <c r="Z574" s="286">
        <v>0</v>
      </c>
      <c r="AA574" s="204">
        <v>0</v>
      </c>
      <c r="AB574" s="204">
        <v>0</v>
      </c>
      <c r="AC574" s="155">
        <v>0</v>
      </c>
      <c r="AD574" s="287">
        <v>0</v>
      </c>
      <c r="AE574" s="340">
        <f>_xlfn.XLOOKUP(A574,'2026-NAT-01'!B:B,'2026-NAT-01'!F:F,0,0)+_xlfn.XLOOKUP(A574,'2026-NAT-01'!B:B,'2026-NAT-01'!G:G,0,0)</f>
        <v>0</v>
      </c>
      <c r="AF574" s="341">
        <f>_xlfn.XLOOKUP(A574,'2026-NAT-01'!B:B,'2026-NAT-01'!H:H,0,0)</f>
        <v>0</v>
      </c>
      <c r="AG574" s="340">
        <f>_xlfn.XLOOKUP(A574,'2026-NAT-02'!B:B,'2026-NAT-02'!F:F,0,0)+_xlfn.XLOOKUP(A574,'2026-NAT-02'!B:B,'2026-NAT-02'!G:G,0,0)</f>
        <v>0</v>
      </c>
      <c r="AH574" s="341">
        <f>_xlfn.XLOOKUP(A574,'2026-NAT-02'!B:B,'2026-NAT-02'!H:H,0,0)</f>
        <v>0</v>
      </c>
      <c r="AI574" s="457">
        <f t="shared" si="97"/>
        <v>0</v>
      </c>
      <c r="AJ574" s="458">
        <f t="shared" si="98"/>
        <v>0</v>
      </c>
    </row>
    <row r="575" spans="1:36" ht="15.6" hidden="1" x14ac:dyDescent="0.25">
      <c r="A575" s="297" t="str">
        <f>MASTERLIST!A576</f>
        <v>N0572</v>
      </c>
      <c r="B575" s="310" t="str">
        <f>MASTERLIST!B576</f>
        <v>xHenties Bay</v>
      </c>
      <c r="C575" s="310" t="str">
        <f>MASTERLIST!C576</f>
        <v>Hendrik</v>
      </c>
      <c r="D575" s="310" t="str">
        <f>MASTERLIST!D576</f>
        <v>Van Molendorf</v>
      </c>
      <c r="E575" s="311" t="str">
        <f>MASTERLIST!E576</f>
        <v>Men Grand Masters</v>
      </c>
      <c r="F575" s="361">
        <f>MASTERLIST!L576</f>
        <v>0</v>
      </c>
      <c r="G575" s="195"/>
      <c r="H575" s="200"/>
      <c r="I575" s="193"/>
      <c r="J575" s="202"/>
      <c r="K575" s="152">
        <f t="shared" si="99"/>
        <v>0</v>
      </c>
      <c r="L575" s="153">
        <f t="shared" si="100"/>
        <v>0</v>
      </c>
      <c r="M575" s="153">
        <f t="shared" si="101"/>
        <v>0</v>
      </c>
      <c r="N575" s="279">
        <f t="shared" si="102"/>
        <v>0</v>
      </c>
      <c r="O575" s="280">
        <f t="shared" si="103"/>
        <v>0</v>
      </c>
      <c r="P575" s="154" t="e">
        <f t="shared" si="104"/>
        <v>#DIV/0!</v>
      </c>
      <c r="Q575" s="153">
        <f t="shared" si="105"/>
        <v>0</v>
      </c>
      <c r="R575" s="281">
        <f t="shared" si="106"/>
        <v>0</v>
      </c>
      <c r="S575" s="282">
        <v>0</v>
      </c>
      <c r="T575" s="283">
        <v>0</v>
      </c>
      <c r="U575" s="156">
        <v>0</v>
      </c>
      <c r="V575" s="284">
        <v>0</v>
      </c>
      <c r="W575" s="285">
        <v>0</v>
      </c>
      <c r="X575" s="205">
        <v>0</v>
      </c>
      <c r="Y575" s="157">
        <v>0</v>
      </c>
      <c r="Z575" s="286">
        <v>0</v>
      </c>
      <c r="AA575" s="204">
        <v>0</v>
      </c>
      <c r="AB575" s="204">
        <v>0</v>
      </c>
      <c r="AC575" s="155">
        <v>0</v>
      </c>
      <c r="AD575" s="287">
        <v>0</v>
      </c>
      <c r="AE575" s="340">
        <f>_xlfn.XLOOKUP(A575,'2026-NAT-01'!B:B,'2026-NAT-01'!F:F,0,0)+_xlfn.XLOOKUP(A575,'2026-NAT-01'!B:B,'2026-NAT-01'!G:G,0,0)</f>
        <v>0</v>
      </c>
      <c r="AF575" s="341">
        <f>_xlfn.XLOOKUP(A575,'2026-NAT-01'!B:B,'2026-NAT-01'!H:H,0,0)</f>
        <v>0</v>
      </c>
      <c r="AG575" s="340">
        <f>_xlfn.XLOOKUP(A575,'2026-NAT-02'!B:B,'2026-NAT-02'!F:F,0,0)+_xlfn.XLOOKUP(A575,'2026-NAT-02'!B:B,'2026-NAT-02'!G:G,0,0)</f>
        <v>0</v>
      </c>
      <c r="AH575" s="341">
        <f>_xlfn.XLOOKUP(A575,'2026-NAT-02'!B:B,'2026-NAT-02'!H:H,0,0)</f>
        <v>0</v>
      </c>
      <c r="AI575" s="457">
        <f t="shared" si="97"/>
        <v>0</v>
      </c>
      <c r="AJ575" s="458">
        <f t="shared" si="98"/>
        <v>0</v>
      </c>
    </row>
    <row r="576" spans="1:36" ht="15.6" x14ac:dyDescent="0.25">
      <c r="A576" s="344" t="str">
        <f>MASTERLIST!A774</f>
        <v>N0770</v>
      </c>
      <c r="B576" s="68" t="str">
        <f>MASTERLIST!B774</f>
        <v>Walvis Bay</v>
      </c>
      <c r="C576" s="68" t="str">
        <f>MASTERLIST!C774</f>
        <v>Hannelie</v>
      </c>
      <c r="D576" s="68" t="str">
        <f>MASTERLIST!D774</f>
        <v>Du Plessis</v>
      </c>
      <c r="E576" s="345" t="str">
        <f>MASTERLIST!E774</f>
        <v>Ladies Master</v>
      </c>
      <c r="F576" s="362" t="str">
        <f>MASTERLIST!L774</f>
        <v>SA</v>
      </c>
      <c r="G576" s="195" t="s">
        <v>2176</v>
      </c>
      <c r="H576" s="200" t="s">
        <v>2176</v>
      </c>
      <c r="I576" s="193"/>
      <c r="J576" s="202"/>
      <c r="K576" s="152">
        <f t="shared" si="99"/>
        <v>4</v>
      </c>
      <c r="L576" s="153">
        <f t="shared" si="100"/>
        <v>1</v>
      </c>
      <c r="M576" s="153">
        <f t="shared" si="101"/>
        <v>5</v>
      </c>
      <c r="N576" s="154">
        <f t="shared" si="102"/>
        <v>7.7000000000000011</v>
      </c>
      <c r="O576" s="429">
        <f t="shared" si="103"/>
        <v>2.31</v>
      </c>
      <c r="P576" s="154">
        <f t="shared" si="104"/>
        <v>1.5400000000000003</v>
      </c>
      <c r="Q576" s="153">
        <f t="shared" si="105"/>
        <v>974</v>
      </c>
      <c r="R576" s="281">
        <f t="shared" si="106"/>
        <v>304.2</v>
      </c>
      <c r="S576" s="282">
        <v>0</v>
      </c>
      <c r="T576" s="283">
        <v>0</v>
      </c>
      <c r="U576" s="156">
        <v>0</v>
      </c>
      <c r="V576" s="284">
        <v>80</v>
      </c>
      <c r="W576" s="285">
        <v>4</v>
      </c>
      <c r="X576" s="205">
        <v>1</v>
      </c>
      <c r="Y576" s="157">
        <v>7.7000000000000011</v>
      </c>
      <c r="Z576" s="286">
        <v>854</v>
      </c>
      <c r="AA576" s="204">
        <v>0</v>
      </c>
      <c r="AB576" s="204">
        <v>0</v>
      </c>
      <c r="AC576" s="155">
        <v>0</v>
      </c>
      <c r="AD576" s="287">
        <v>40</v>
      </c>
      <c r="AE576" s="340">
        <f>_xlfn.XLOOKUP(A576,'2026-NAT-01'!B:B,'2026-NAT-01'!F:F,0,0)+_xlfn.XLOOKUP(A576,'2026-NAT-01'!B:B,'2026-NAT-01'!G:G,0,0)</f>
        <v>3</v>
      </c>
      <c r="AF576" s="341">
        <f>_xlfn.XLOOKUP(A576,'2026-NAT-01'!B:B,'2026-NAT-01'!H:H,0,0)</f>
        <v>20.400000000000002</v>
      </c>
      <c r="AG576" s="340">
        <f>_xlfn.XLOOKUP(A576,'2026-NAT-02'!B:B,'2026-NAT-02'!F:F,0,0)+_xlfn.XLOOKUP(A576,'2026-NAT-02'!B:B,'2026-NAT-02'!G:G,0,0)</f>
        <v>1</v>
      </c>
      <c r="AH576" s="341">
        <f>_xlfn.XLOOKUP(A576,'2026-NAT-02'!B:B,'2026-NAT-02'!H:H,0,0)</f>
        <v>3.6</v>
      </c>
      <c r="AI576" s="340">
        <f t="shared" si="97"/>
        <v>9</v>
      </c>
      <c r="AJ576" s="341">
        <f t="shared" si="98"/>
        <v>26.310000000000002</v>
      </c>
    </row>
    <row r="577" spans="1:36" ht="15.6" hidden="1" x14ac:dyDescent="0.25">
      <c r="A577" s="297" t="str">
        <f>MASTERLIST!A578</f>
        <v>N0574</v>
      </c>
      <c r="B577" s="310" t="str">
        <f>MASTERLIST!B578</f>
        <v>xOtjiwarongo</v>
      </c>
      <c r="C577" s="310" t="str">
        <f>MASTERLIST!C578</f>
        <v>Neels</v>
      </c>
      <c r="D577" s="310" t="str">
        <f>MASTERLIST!D578</f>
        <v>Badenhorst</v>
      </c>
      <c r="E577" s="311" t="str">
        <f>MASTERLIST!E578</f>
        <v>Men Grand Masters</v>
      </c>
      <c r="F577" s="361" t="str">
        <f>MASTERLIST!L578</f>
        <v>Nam</v>
      </c>
      <c r="G577" s="195"/>
      <c r="H577" s="200"/>
      <c r="I577" s="193"/>
      <c r="J577" s="202"/>
      <c r="K577" s="152">
        <f t="shared" si="99"/>
        <v>0</v>
      </c>
      <c r="L577" s="153">
        <f t="shared" si="100"/>
        <v>0</v>
      </c>
      <c r="M577" s="153">
        <f t="shared" si="101"/>
        <v>0</v>
      </c>
      <c r="N577" s="279">
        <f t="shared" si="102"/>
        <v>0</v>
      </c>
      <c r="O577" s="280">
        <f t="shared" si="103"/>
        <v>0</v>
      </c>
      <c r="P577" s="154" t="e">
        <f t="shared" si="104"/>
        <v>#DIV/0!</v>
      </c>
      <c r="Q577" s="153">
        <f t="shared" si="105"/>
        <v>0</v>
      </c>
      <c r="R577" s="281">
        <f t="shared" si="106"/>
        <v>0</v>
      </c>
      <c r="S577" s="282">
        <v>0</v>
      </c>
      <c r="T577" s="283">
        <v>0</v>
      </c>
      <c r="U577" s="156">
        <v>0</v>
      </c>
      <c r="V577" s="284">
        <v>0</v>
      </c>
      <c r="W577" s="285">
        <v>0</v>
      </c>
      <c r="X577" s="205">
        <v>0</v>
      </c>
      <c r="Y577" s="157">
        <v>0</v>
      </c>
      <c r="Z577" s="286">
        <v>0</v>
      </c>
      <c r="AA577" s="204">
        <v>0</v>
      </c>
      <c r="AB577" s="204">
        <v>0</v>
      </c>
      <c r="AC577" s="155">
        <v>0</v>
      </c>
      <c r="AD577" s="287">
        <v>0</v>
      </c>
      <c r="AE577" s="340">
        <f>_xlfn.XLOOKUP(A577,'2026-NAT-01'!B:B,'2026-NAT-01'!F:F,0,0)+_xlfn.XLOOKUP(A577,'2026-NAT-01'!B:B,'2026-NAT-01'!G:G,0,0)</f>
        <v>0</v>
      </c>
      <c r="AF577" s="341">
        <f>_xlfn.XLOOKUP(A577,'2026-NAT-01'!B:B,'2026-NAT-01'!H:H,0,0)</f>
        <v>0</v>
      </c>
      <c r="AG577" s="340">
        <f>_xlfn.XLOOKUP(A577,'2026-NAT-02'!B:B,'2026-NAT-02'!F:F,0,0)+_xlfn.XLOOKUP(A577,'2026-NAT-02'!B:B,'2026-NAT-02'!G:G,0,0)</f>
        <v>0</v>
      </c>
      <c r="AH577" s="341">
        <f>_xlfn.XLOOKUP(A577,'2026-NAT-02'!B:B,'2026-NAT-02'!H:H,0,0)</f>
        <v>0</v>
      </c>
      <c r="AI577" s="457">
        <f t="shared" si="97"/>
        <v>0</v>
      </c>
      <c r="AJ577" s="458">
        <f t="shared" si="98"/>
        <v>0</v>
      </c>
    </row>
    <row r="578" spans="1:36" ht="15.6" hidden="1" x14ac:dyDescent="0.25">
      <c r="A578" s="297" t="str">
        <f>MASTERLIST!A579</f>
        <v>N0575</v>
      </c>
      <c r="B578" s="310" t="str">
        <f>MASTERLIST!B579</f>
        <v>xOtjiwarongo</v>
      </c>
      <c r="C578" s="310" t="str">
        <f>MASTERLIST!C579</f>
        <v>Raymond</v>
      </c>
      <c r="D578" s="310" t="str">
        <f>MASTERLIST!D579</f>
        <v>Brand</v>
      </c>
      <c r="E578" s="311" t="str">
        <f>MASTERLIST!E579</f>
        <v>Men Veteran</v>
      </c>
      <c r="F578" s="361" t="str">
        <f>MASTERLIST!L579</f>
        <v>Nam</v>
      </c>
      <c r="G578" s="195"/>
      <c r="H578" s="200"/>
      <c r="I578" s="193"/>
      <c r="J578" s="202"/>
      <c r="K578" s="152">
        <f t="shared" si="99"/>
        <v>0</v>
      </c>
      <c r="L578" s="153">
        <f t="shared" si="100"/>
        <v>0</v>
      </c>
      <c r="M578" s="153">
        <f t="shared" si="101"/>
        <v>0</v>
      </c>
      <c r="N578" s="279">
        <f t="shared" si="102"/>
        <v>0</v>
      </c>
      <c r="O578" s="280">
        <f t="shared" si="103"/>
        <v>0</v>
      </c>
      <c r="P578" s="154" t="e">
        <f t="shared" si="104"/>
        <v>#DIV/0!</v>
      </c>
      <c r="Q578" s="153">
        <f t="shared" si="105"/>
        <v>0</v>
      </c>
      <c r="R578" s="281">
        <f t="shared" si="106"/>
        <v>0</v>
      </c>
      <c r="S578" s="282">
        <v>0</v>
      </c>
      <c r="T578" s="283">
        <v>0</v>
      </c>
      <c r="U578" s="156">
        <v>0</v>
      </c>
      <c r="V578" s="284">
        <v>0</v>
      </c>
      <c r="W578" s="285">
        <v>0</v>
      </c>
      <c r="X578" s="205">
        <v>0</v>
      </c>
      <c r="Y578" s="157">
        <v>0</v>
      </c>
      <c r="Z578" s="286">
        <v>0</v>
      </c>
      <c r="AA578" s="204">
        <v>0</v>
      </c>
      <c r="AB578" s="204">
        <v>0</v>
      </c>
      <c r="AC578" s="155">
        <v>0</v>
      </c>
      <c r="AD578" s="287">
        <v>0</v>
      </c>
      <c r="AE578" s="340">
        <f>_xlfn.XLOOKUP(A578,'2026-NAT-01'!B:B,'2026-NAT-01'!F:F,0,0)+_xlfn.XLOOKUP(A578,'2026-NAT-01'!B:B,'2026-NAT-01'!G:G,0,0)</f>
        <v>0</v>
      </c>
      <c r="AF578" s="341">
        <f>_xlfn.XLOOKUP(A578,'2026-NAT-01'!B:B,'2026-NAT-01'!H:H,0,0)</f>
        <v>0</v>
      </c>
      <c r="AG578" s="340">
        <f>_xlfn.XLOOKUP(A578,'2026-NAT-02'!B:B,'2026-NAT-02'!F:F,0,0)+_xlfn.XLOOKUP(A578,'2026-NAT-02'!B:B,'2026-NAT-02'!G:G,0,0)</f>
        <v>0</v>
      </c>
      <c r="AH578" s="341">
        <f>_xlfn.XLOOKUP(A578,'2026-NAT-02'!B:B,'2026-NAT-02'!H:H,0,0)</f>
        <v>0</v>
      </c>
      <c r="AI578" s="457">
        <f t="shared" si="97"/>
        <v>0</v>
      </c>
      <c r="AJ578" s="458">
        <f t="shared" si="98"/>
        <v>0</v>
      </c>
    </row>
    <row r="579" spans="1:36" ht="15.6" hidden="1" x14ac:dyDescent="0.25">
      <c r="A579" s="297" t="str">
        <f>MASTERLIST!A580</f>
        <v>N0576</v>
      </c>
      <c r="B579" s="310" t="str">
        <f>MASTERLIST!B580</f>
        <v>xOtjiwarongo</v>
      </c>
      <c r="C579" s="310" t="str">
        <f>MASTERLIST!C580</f>
        <v>Francois</v>
      </c>
      <c r="D579" s="310" t="str">
        <f>MASTERLIST!D580</f>
        <v>Du Plessis</v>
      </c>
      <c r="E579" s="311" t="str">
        <f>MASTERLIST!E580</f>
        <v>Men Master</v>
      </c>
      <c r="F579" s="361" t="str">
        <f>MASTERLIST!L580</f>
        <v>Nam</v>
      </c>
      <c r="G579" s="195"/>
      <c r="H579" s="200"/>
      <c r="I579" s="193"/>
      <c r="J579" s="202"/>
      <c r="K579" s="152">
        <f t="shared" si="99"/>
        <v>0</v>
      </c>
      <c r="L579" s="153">
        <f t="shared" si="100"/>
        <v>0</v>
      </c>
      <c r="M579" s="153">
        <f t="shared" si="101"/>
        <v>0</v>
      </c>
      <c r="N579" s="279">
        <f t="shared" si="102"/>
        <v>0</v>
      </c>
      <c r="O579" s="280">
        <f t="shared" si="103"/>
        <v>0</v>
      </c>
      <c r="P579" s="154" t="e">
        <f t="shared" si="104"/>
        <v>#DIV/0!</v>
      </c>
      <c r="Q579" s="153">
        <f t="shared" si="105"/>
        <v>20</v>
      </c>
      <c r="R579" s="281">
        <f t="shared" si="106"/>
        <v>4</v>
      </c>
      <c r="S579" s="282">
        <v>0</v>
      </c>
      <c r="T579" s="283">
        <v>0</v>
      </c>
      <c r="U579" s="156">
        <v>0</v>
      </c>
      <c r="V579" s="284">
        <v>0</v>
      </c>
      <c r="W579" s="285">
        <v>0</v>
      </c>
      <c r="X579" s="205">
        <v>0</v>
      </c>
      <c r="Y579" s="157">
        <v>0</v>
      </c>
      <c r="Z579" s="286">
        <v>0</v>
      </c>
      <c r="AA579" s="204">
        <v>0</v>
      </c>
      <c r="AB579" s="204">
        <v>0</v>
      </c>
      <c r="AC579" s="155">
        <v>0</v>
      </c>
      <c r="AD579" s="287">
        <v>20</v>
      </c>
      <c r="AE579" s="340">
        <f>_xlfn.XLOOKUP(A579,'2026-NAT-01'!B:B,'2026-NAT-01'!F:F,0,0)+_xlfn.XLOOKUP(A579,'2026-NAT-01'!B:B,'2026-NAT-01'!G:G,0,0)</f>
        <v>0</v>
      </c>
      <c r="AF579" s="341">
        <f>_xlfn.XLOOKUP(A579,'2026-NAT-01'!B:B,'2026-NAT-01'!H:H,0,0)</f>
        <v>0</v>
      </c>
      <c r="AG579" s="340">
        <f>_xlfn.XLOOKUP(A579,'2026-NAT-02'!B:B,'2026-NAT-02'!F:F,0,0)+_xlfn.XLOOKUP(A579,'2026-NAT-02'!B:B,'2026-NAT-02'!G:G,0,0)</f>
        <v>0</v>
      </c>
      <c r="AH579" s="341">
        <f>_xlfn.XLOOKUP(A579,'2026-NAT-02'!B:B,'2026-NAT-02'!H:H,0,0)</f>
        <v>0</v>
      </c>
      <c r="AI579" s="457">
        <f t="shared" si="97"/>
        <v>0</v>
      </c>
      <c r="AJ579" s="458">
        <f t="shared" si="98"/>
        <v>0</v>
      </c>
    </row>
    <row r="580" spans="1:36" ht="15.6" hidden="1" x14ac:dyDescent="0.25">
      <c r="A580" s="297" t="str">
        <f>MASTERLIST!A581</f>
        <v>N0577</v>
      </c>
      <c r="B580" s="310" t="str">
        <f>MASTERLIST!B581</f>
        <v>xOtjiwarongo</v>
      </c>
      <c r="C580" s="310" t="str">
        <f>MASTERLIST!C581</f>
        <v>Jurian</v>
      </c>
      <c r="D580" s="310" t="str">
        <f>MASTERLIST!D581</f>
        <v>Dreyer</v>
      </c>
      <c r="E580" s="311" t="str">
        <f>MASTERLIST!E581</f>
        <v>Men U/21</v>
      </c>
      <c r="F580" s="361" t="str">
        <f>MASTERLIST!L581</f>
        <v>Nam</v>
      </c>
      <c r="G580" s="195"/>
      <c r="H580" s="200"/>
      <c r="I580" s="193"/>
      <c r="J580" s="202"/>
      <c r="K580" s="152">
        <f t="shared" si="99"/>
        <v>0</v>
      </c>
      <c r="L580" s="153">
        <f t="shared" si="100"/>
        <v>0</v>
      </c>
      <c r="M580" s="153">
        <f t="shared" si="101"/>
        <v>0</v>
      </c>
      <c r="N580" s="279">
        <f t="shared" si="102"/>
        <v>0</v>
      </c>
      <c r="O580" s="280">
        <f t="shared" si="103"/>
        <v>0</v>
      </c>
      <c r="P580" s="154" t="e">
        <f t="shared" si="104"/>
        <v>#DIV/0!</v>
      </c>
      <c r="Q580" s="153">
        <f t="shared" si="105"/>
        <v>0</v>
      </c>
      <c r="R580" s="281">
        <f t="shared" si="106"/>
        <v>0</v>
      </c>
      <c r="S580" s="282">
        <v>0</v>
      </c>
      <c r="T580" s="283">
        <v>0</v>
      </c>
      <c r="U580" s="156">
        <v>0</v>
      </c>
      <c r="V580" s="284">
        <v>0</v>
      </c>
      <c r="W580" s="285">
        <v>0</v>
      </c>
      <c r="X580" s="205">
        <v>0</v>
      </c>
      <c r="Y580" s="157">
        <v>0</v>
      </c>
      <c r="Z580" s="286">
        <v>0</v>
      </c>
      <c r="AA580" s="204">
        <v>0</v>
      </c>
      <c r="AB580" s="204">
        <v>0</v>
      </c>
      <c r="AC580" s="155">
        <v>0</v>
      </c>
      <c r="AD580" s="287">
        <v>0</v>
      </c>
      <c r="AE580" s="340">
        <f>_xlfn.XLOOKUP(A580,'2026-NAT-01'!B:B,'2026-NAT-01'!F:F,0,0)+_xlfn.XLOOKUP(A580,'2026-NAT-01'!B:B,'2026-NAT-01'!G:G,0,0)</f>
        <v>0</v>
      </c>
      <c r="AF580" s="341">
        <f>_xlfn.XLOOKUP(A580,'2026-NAT-01'!B:B,'2026-NAT-01'!H:H,0,0)</f>
        <v>0</v>
      </c>
      <c r="AG580" s="340">
        <f>_xlfn.XLOOKUP(A580,'2026-NAT-02'!B:B,'2026-NAT-02'!F:F,0,0)+_xlfn.XLOOKUP(A580,'2026-NAT-02'!B:B,'2026-NAT-02'!G:G,0,0)</f>
        <v>0</v>
      </c>
      <c r="AH580" s="341">
        <f>_xlfn.XLOOKUP(A580,'2026-NAT-02'!B:B,'2026-NAT-02'!H:H,0,0)</f>
        <v>0</v>
      </c>
      <c r="AI580" s="457">
        <f t="shared" ref="AI580:AI643" si="107">M580+AE580+AG580</f>
        <v>0</v>
      </c>
      <c r="AJ580" s="458">
        <f t="shared" ref="AJ580:AJ643" si="108">O580+AF580+AH580</f>
        <v>0</v>
      </c>
    </row>
    <row r="581" spans="1:36" ht="15.6" hidden="1" x14ac:dyDescent="0.25">
      <c r="A581" s="297" t="str">
        <f>MASTERLIST!A582</f>
        <v>N0578</v>
      </c>
      <c r="B581" s="310" t="str">
        <f>MASTERLIST!B582</f>
        <v>xOtjiwarongo</v>
      </c>
      <c r="C581" s="310" t="str">
        <f>MASTERLIST!C582</f>
        <v>Ockert</v>
      </c>
      <c r="D581" s="310" t="str">
        <f>MASTERLIST!D582</f>
        <v>Du Plessis</v>
      </c>
      <c r="E581" s="311" t="str">
        <f>MASTERLIST!E582</f>
        <v>Men Veteran</v>
      </c>
      <c r="F581" s="361">
        <f>MASTERLIST!L582</f>
        <v>0</v>
      </c>
      <c r="G581" s="195"/>
      <c r="H581" s="200"/>
      <c r="I581" s="193"/>
      <c r="J581" s="202"/>
      <c r="K581" s="152">
        <f t="shared" si="99"/>
        <v>0</v>
      </c>
      <c r="L581" s="153">
        <f t="shared" si="100"/>
        <v>0</v>
      </c>
      <c r="M581" s="153">
        <f t="shared" si="101"/>
        <v>0</v>
      </c>
      <c r="N581" s="279">
        <f t="shared" si="102"/>
        <v>0</v>
      </c>
      <c r="O581" s="280">
        <f t="shared" si="103"/>
        <v>0</v>
      </c>
      <c r="P581" s="154" t="e">
        <f t="shared" si="104"/>
        <v>#DIV/0!</v>
      </c>
      <c r="Q581" s="153">
        <f t="shared" si="105"/>
        <v>0</v>
      </c>
      <c r="R581" s="281">
        <f t="shared" si="106"/>
        <v>0</v>
      </c>
      <c r="S581" s="282">
        <v>0</v>
      </c>
      <c r="T581" s="283">
        <v>0</v>
      </c>
      <c r="U581" s="156">
        <v>0</v>
      </c>
      <c r="V581" s="284">
        <v>0</v>
      </c>
      <c r="W581" s="285">
        <v>0</v>
      </c>
      <c r="X581" s="205">
        <v>0</v>
      </c>
      <c r="Y581" s="157">
        <v>0</v>
      </c>
      <c r="Z581" s="286">
        <v>0</v>
      </c>
      <c r="AA581" s="204">
        <v>0</v>
      </c>
      <c r="AB581" s="204">
        <v>0</v>
      </c>
      <c r="AC581" s="155">
        <v>0</v>
      </c>
      <c r="AD581" s="287">
        <v>0</v>
      </c>
      <c r="AE581" s="340">
        <f>_xlfn.XLOOKUP(A581,'2026-NAT-01'!B:B,'2026-NAT-01'!F:F,0,0)+_xlfn.XLOOKUP(A581,'2026-NAT-01'!B:B,'2026-NAT-01'!G:G,0,0)</f>
        <v>0</v>
      </c>
      <c r="AF581" s="341">
        <f>_xlfn.XLOOKUP(A581,'2026-NAT-01'!B:B,'2026-NAT-01'!H:H,0,0)</f>
        <v>0</v>
      </c>
      <c r="AG581" s="340">
        <f>_xlfn.XLOOKUP(A581,'2026-NAT-02'!B:B,'2026-NAT-02'!F:F,0,0)+_xlfn.XLOOKUP(A581,'2026-NAT-02'!B:B,'2026-NAT-02'!G:G,0,0)</f>
        <v>0</v>
      </c>
      <c r="AH581" s="341">
        <f>_xlfn.XLOOKUP(A581,'2026-NAT-02'!B:B,'2026-NAT-02'!H:H,0,0)</f>
        <v>0</v>
      </c>
      <c r="AI581" s="457">
        <f t="shared" si="107"/>
        <v>0</v>
      </c>
      <c r="AJ581" s="458">
        <f t="shared" si="108"/>
        <v>0</v>
      </c>
    </row>
    <row r="582" spans="1:36" ht="15.6" hidden="1" x14ac:dyDescent="0.25">
      <c r="A582" s="297" t="str">
        <f>MASTERLIST!A583</f>
        <v>N0579</v>
      </c>
      <c r="B582" s="310" t="str">
        <f>MASTERLIST!B583</f>
        <v>xOtjiwarongo</v>
      </c>
      <c r="C582" s="310" t="str">
        <f>MASTERLIST!C583</f>
        <v>Theuns</v>
      </c>
      <c r="D582" s="310" t="str">
        <f>MASTERLIST!D583</f>
        <v>Visser</v>
      </c>
      <c r="E582" s="311" t="str">
        <f>MASTERLIST!E583</f>
        <v>Men Grand Masters</v>
      </c>
      <c r="F582" s="361" t="str">
        <f>MASTERLIST!L583</f>
        <v>Nam</v>
      </c>
      <c r="G582" s="195"/>
      <c r="H582" s="200"/>
      <c r="I582" s="193"/>
      <c r="J582" s="202"/>
      <c r="K582" s="152">
        <f t="shared" si="99"/>
        <v>0</v>
      </c>
      <c r="L582" s="153">
        <f t="shared" si="100"/>
        <v>0</v>
      </c>
      <c r="M582" s="153">
        <f t="shared" si="101"/>
        <v>0</v>
      </c>
      <c r="N582" s="279">
        <f t="shared" si="102"/>
        <v>0</v>
      </c>
      <c r="O582" s="280">
        <f t="shared" si="103"/>
        <v>0</v>
      </c>
      <c r="P582" s="154" t="e">
        <f t="shared" si="104"/>
        <v>#DIV/0!</v>
      </c>
      <c r="Q582" s="153">
        <f t="shared" si="105"/>
        <v>0</v>
      </c>
      <c r="R582" s="281">
        <f t="shared" si="106"/>
        <v>0</v>
      </c>
      <c r="S582" s="282">
        <v>0</v>
      </c>
      <c r="T582" s="283">
        <v>0</v>
      </c>
      <c r="U582" s="156">
        <v>0</v>
      </c>
      <c r="V582" s="284">
        <v>0</v>
      </c>
      <c r="W582" s="285">
        <v>0</v>
      </c>
      <c r="X582" s="205">
        <v>0</v>
      </c>
      <c r="Y582" s="157">
        <v>0</v>
      </c>
      <c r="Z582" s="286">
        <v>0</v>
      </c>
      <c r="AA582" s="204">
        <v>0</v>
      </c>
      <c r="AB582" s="204">
        <v>0</v>
      </c>
      <c r="AC582" s="155">
        <v>0</v>
      </c>
      <c r="AD582" s="287">
        <v>0</v>
      </c>
      <c r="AE582" s="340">
        <f>_xlfn.XLOOKUP(A582,'2026-NAT-01'!B:B,'2026-NAT-01'!F:F,0,0)+_xlfn.XLOOKUP(A582,'2026-NAT-01'!B:B,'2026-NAT-01'!G:G,0,0)</f>
        <v>0</v>
      </c>
      <c r="AF582" s="341">
        <f>_xlfn.XLOOKUP(A582,'2026-NAT-01'!B:B,'2026-NAT-01'!H:H,0,0)</f>
        <v>0</v>
      </c>
      <c r="AG582" s="340">
        <f>_xlfn.XLOOKUP(A582,'2026-NAT-02'!B:B,'2026-NAT-02'!F:F,0,0)+_xlfn.XLOOKUP(A582,'2026-NAT-02'!B:B,'2026-NAT-02'!G:G,0,0)</f>
        <v>0</v>
      </c>
      <c r="AH582" s="341">
        <f>_xlfn.XLOOKUP(A582,'2026-NAT-02'!B:B,'2026-NAT-02'!H:H,0,0)</f>
        <v>0</v>
      </c>
      <c r="AI582" s="457">
        <f t="shared" si="107"/>
        <v>0</v>
      </c>
      <c r="AJ582" s="458">
        <f t="shared" si="108"/>
        <v>0</v>
      </c>
    </row>
    <row r="583" spans="1:36" ht="15.6" x14ac:dyDescent="0.25">
      <c r="A583" s="344" t="str">
        <f>MASTERLIST!A281</f>
        <v>N0277</v>
      </c>
      <c r="B583" s="68" t="str">
        <f>MASTERLIST!B281</f>
        <v>Seagull Angling Club</v>
      </c>
      <c r="C583" s="68" t="str">
        <f>MASTERLIST!C281</f>
        <v>Jonandre</v>
      </c>
      <c r="D583" s="68" t="str">
        <f>MASTERLIST!D281</f>
        <v>Mertens</v>
      </c>
      <c r="E583" s="345" t="str">
        <f>MASTERLIST!E281</f>
        <v>Men U/16</v>
      </c>
      <c r="F583" s="362" t="str">
        <f>MASTERLIST!L281</f>
        <v>Nam</v>
      </c>
      <c r="G583" s="195" t="s">
        <v>2176</v>
      </c>
      <c r="H583" s="200" t="s">
        <v>2176</v>
      </c>
      <c r="I583" s="193"/>
      <c r="J583" s="202"/>
      <c r="K583" s="152">
        <f t="shared" si="99"/>
        <v>9</v>
      </c>
      <c r="L583" s="153">
        <f t="shared" si="100"/>
        <v>9</v>
      </c>
      <c r="M583" s="153">
        <f t="shared" si="101"/>
        <v>18</v>
      </c>
      <c r="N583" s="154">
        <f t="shared" si="102"/>
        <v>31.099999999999998</v>
      </c>
      <c r="O583" s="429">
        <f t="shared" si="103"/>
        <v>11.45</v>
      </c>
      <c r="P583" s="154">
        <f t="shared" si="104"/>
        <v>1.7277777777777776</v>
      </c>
      <c r="Q583" s="153">
        <f t="shared" si="105"/>
        <v>1921</v>
      </c>
      <c r="R583" s="281">
        <f t="shared" si="106"/>
        <v>709.09999999999991</v>
      </c>
      <c r="S583" s="282">
        <v>3</v>
      </c>
      <c r="T583" s="283">
        <v>5</v>
      </c>
      <c r="U583" s="156">
        <v>15.2</v>
      </c>
      <c r="V583" s="284">
        <v>826</v>
      </c>
      <c r="W583" s="285">
        <v>3</v>
      </c>
      <c r="X583" s="205">
        <v>3</v>
      </c>
      <c r="Y583" s="157">
        <v>6.7</v>
      </c>
      <c r="Z583" s="286">
        <v>771</v>
      </c>
      <c r="AA583" s="204">
        <v>3</v>
      </c>
      <c r="AB583" s="204">
        <v>1</v>
      </c>
      <c r="AC583" s="155">
        <v>9.1999999999999993</v>
      </c>
      <c r="AD583" s="287">
        <v>324</v>
      </c>
      <c r="AE583" s="340">
        <f>_xlfn.XLOOKUP(A583,'2026-NAT-01'!B:B,'2026-NAT-01'!F:F,0,0)+_xlfn.XLOOKUP(A583,'2026-NAT-01'!B:B,'2026-NAT-01'!G:G,0,0)</f>
        <v>4</v>
      </c>
      <c r="AF583" s="341">
        <f>_xlfn.XLOOKUP(A583,'2026-NAT-01'!B:B,'2026-NAT-01'!H:H,0,0)</f>
        <v>13</v>
      </c>
      <c r="AG583" s="340">
        <f>_xlfn.XLOOKUP(A583,'2026-NAT-02'!B:B,'2026-NAT-02'!F:F,0,0)+_xlfn.XLOOKUP(A583,'2026-NAT-02'!B:B,'2026-NAT-02'!G:G,0,0)</f>
        <v>1</v>
      </c>
      <c r="AH583" s="341">
        <f>_xlfn.XLOOKUP(A583,'2026-NAT-02'!B:B,'2026-NAT-02'!H:H,0,0)</f>
        <v>1</v>
      </c>
      <c r="AI583" s="340">
        <f t="shared" si="107"/>
        <v>23</v>
      </c>
      <c r="AJ583" s="341">
        <f t="shared" si="108"/>
        <v>25.45</v>
      </c>
    </row>
    <row r="584" spans="1:36" ht="15.6" hidden="1" x14ac:dyDescent="0.25">
      <c r="A584" s="297" t="str">
        <f>MASTERLIST!A585</f>
        <v>N0581</v>
      </c>
      <c r="B584" s="310" t="str">
        <f>MASTERLIST!B585</f>
        <v>Welwitschia</v>
      </c>
      <c r="C584" s="310" t="str">
        <f>MASTERLIST!C585</f>
        <v>Marthinus</v>
      </c>
      <c r="D584" s="310" t="str">
        <f>MASTERLIST!D585</f>
        <v>Cruywagen</v>
      </c>
      <c r="E584" s="311" t="str">
        <f>MASTERLIST!E585</f>
        <v>Men Grand Masters</v>
      </c>
      <c r="F584" s="361" t="str">
        <f>MASTERLIST!L585</f>
        <v>Nam</v>
      </c>
      <c r="G584" s="195"/>
      <c r="H584" s="200"/>
      <c r="I584" s="193"/>
      <c r="J584" s="202"/>
      <c r="K584" s="152">
        <f t="shared" si="99"/>
        <v>1</v>
      </c>
      <c r="L584" s="153">
        <f t="shared" si="100"/>
        <v>2</v>
      </c>
      <c r="M584" s="153">
        <f t="shared" si="101"/>
        <v>3</v>
      </c>
      <c r="N584" s="279">
        <f t="shared" si="102"/>
        <v>28.900000000000002</v>
      </c>
      <c r="O584" s="280">
        <f t="shared" si="103"/>
        <v>13.790000000000001</v>
      </c>
      <c r="P584" s="154">
        <f t="shared" si="104"/>
        <v>9.6333333333333346</v>
      </c>
      <c r="Q584" s="153">
        <f t="shared" si="105"/>
        <v>766</v>
      </c>
      <c r="R584" s="281">
        <f t="shared" si="106"/>
        <v>332.8</v>
      </c>
      <c r="S584" s="282">
        <v>0</v>
      </c>
      <c r="T584" s="283">
        <v>2</v>
      </c>
      <c r="U584" s="156">
        <v>25.6</v>
      </c>
      <c r="V584" s="284">
        <v>525</v>
      </c>
      <c r="W584" s="285">
        <v>1</v>
      </c>
      <c r="X584" s="205">
        <v>0</v>
      </c>
      <c r="Y584" s="157">
        <v>3.3</v>
      </c>
      <c r="Z584" s="286">
        <v>221</v>
      </c>
      <c r="AA584" s="204">
        <v>0</v>
      </c>
      <c r="AB584" s="204">
        <v>0</v>
      </c>
      <c r="AC584" s="155">
        <v>0</v>
      </c>
      <c r="AD584" s="287">
        <v>20</v>
      </c>
      <c r="AE584" s="340">
        <f>_xlfn.XLOOKUP(A584,'2026-NAT-01'!B:B,'2026-NAT-01'!F:F,0,0)+_xlfn.XLOOKUP(A584,'2026-NAT-01'!B:B,'2026-NAT-01'!G:G,0,0)</f>
        <v>0</v>
      </c>
      <c r="AF584" s="341">
        <f>_xlfn.XLOOKUP(A584,'2026-NAT-01'!B:B,'2026-NAT-01'!H:H,0,0)</f>
        <v>0</v>
      </c>
      <c r="AG584" s="340">
        <f>_xlfn.XLOOKUP(A584,'2026-NAT-02'!B:B,'2026-NAT-02'!F:F,0,0)+_xlfn.XLOOKUP(A584,'2026-NAT-02'!B:B,'2026-NAT-02'!G:G,0,0)</f>
        <v>0</v>
      </c>
      <c r="AH584" s="341">
        <f>_xlfn.XLOOKUP(A584,'2026-NAT-02'!B:B,'2026-NAT-02'!H:H,0,0)</f>
        <v>0</v>
      </c>
      <c r="AI584" s="457">
        <f t="shared" si="107"/>
        <v>3</v>
      </c>
      <c r="AJ584" s="458">
        <f t="shared" si="108"/>
        <v>13.790000000000001</v>
      </c>
    </row>
    <row r="585" spans="1:36" ht="15.6" hidden="1" x14ac:dyDescent="0.25">
      <c r="A585" s="297" t="str">
        <f>MASTERLIST!A586</f>
        <v>N0582</v>
      </c>
      <c r="B585" s="310" t="str">
        <f>MASTERLIST!B586</f>
        <v>XWelwitschia</v>
      </c>
      <c r="C585" s="310" t="str">
        <f>MASTERLIST!C586</f>
        <v>Andre</v>
      </c>
      <c r="D585" s="310" t="str">
        <f>MASTERLIST!D586</f>
        <v>Kruger</v>
      </c>
      <c r="E585" s="311" t="str">
        <f>MASTERLIST!E586</f>
        <v>Men Veteran</v>
      </c>
      <c r="F585" s="361" t="str">
        <f>MASTERLIST!L586</f>
        <v>Nam</v>
      </c>
      <c r="G585" s="195"/>
      <c r="H585" s="200"/>
      <c r="I585" s="193"/>
      <c r="J585" s="202"/>
      <c r="K585" s="152">
        <f t="shared" si="99"/>
        <v>0</v>
      </c>
      <c r="L585" s="153">
        <f t="shared" si="100"/>
        <v>0</v>
      </c>
      <c r="M585" s="153">
        <f t="shared" si="101"/>
        <v>0</v>
      </c>
      <c r="N585" s="279">
        <f t="shared" si="102"/>
        <v>0</v>
      </c>
      <c r="O585" s="280">
        <f t="shared" si="103"/>
        <v>0</v>
      </c>
      <c r="P585" s="154" t="e">
        <f t="shared" si="104"/>
        <v>#DIV/0!</v>
      </c>
      <c r="Q585" s="153">
        <f t="shared" si="105"/>
        <v>0</v>
      </c>
      <c r="R585" s="281">
        <f t="shared" si="106"/>
        <v>0</v>
      </c>
      <c r="S585" s="282">
        <v>0</v>
      </c>
      <c r="T585" s="283">
        <v>0</v>
      </c>
      <c r="U585" s="156">
        <v>0</v>
      </c>
      <c r="V585" s="284">
        <v>0</v>
      </c>
      <c r="W585" s="285">
        <v>0</v>
      </c>
      <c r="X585" s="205">
        <v>0</v>
      </c>
      <c r="Y585" s="157">
        <v>0</v>
      </c>
      <c r="Z585" s="286">
        <v>0</v>
      </c>
      <c r="AA585" s="204">
        <v>0</v>
      </c>
      <c r="AB585" s="204">
        <v>0</v>
      </c>
      <c r="AC585" s="155">
        <v>0</v>
      </c>
      <c r="AD585" s="287">
        <v>0</v>
      </c>
      <c r="AE585" s="340">
        <f>_xlfn.XLOOKUP(A585,'2026-NAT-01'!B:B,'2026-NAT-01'!F:F,0,0)+_xlfn.XLOOKUP(A585,'2026-NAT-01'!B:B,'2026-NAT-01'!G:G,0,0)</f>
        <v>0</v>
      </c>
      <c r="AF585" s="341">
        <f>_xlfn.XLOOKUP(A585,'2026-NAT-01'!B:B,'2026-NAT-01'!H:H,0,0)</f>
        <v>0</v>
      </c>
      <c r="AG585" s="340">
        <f>_xlfn.XLOOKUP(A585,'2026-NAT-02'!B:B,'2026-NAT-02'!F:F,0,0)+_xlfn.XLOOKUP(A585,'2026-NAT-02'!B:B,'2026-NAT-02'!G:G,0,0)</f>
        <v>0</v>
      </c>
      <c r="AH585" s="341">
        <f>_xlfn.XLOOKUP(A585,'2026-NAT-02'!B:B,'2026-NAT-02'!H:H,0,0)</f>
        <v>0</v>
      </c>
      <c r="AI585" s="457">
        <f t="shared" si="107"/>
        <v>0</v>
      </c>
      <c r="AJ585" s="458">
        <f t="shared" si="108"/>
        <v>0</v>
      </c>
    </row>
    <row r="586" spans="1:36" ht="15.6" hidden="1" x14ac:dyDescent="0.25">
      <c r="A586" s="297" t="str">
        <f>MASTERLIST!A587</f>
        <v>N0583</v>
      </c>
      <c r="B586" s="310" t="str">
        <f>MASTERLIST!B587</f>
        <v>xAtlantic Angling Club</v>
      </c>
      <c r="C586" s="310" t="str">
        <f>MASTERLIST!C587</f>
        <v>Karmen</v>
      </c>
      <c r="D586" s="310" t="str">
        <f>MASTERLIST!D587</f>
        <v>Mynhardt</v>
      </c>
      <c r="E586" s="311" t="str">
        <f>MASTERLIST!E587</f>
        <v>Ladies Master</v>
      </c>
      <c r="F586" s="361" t="str">
        <f>MASTERLIST!L587</f>
        <v>Nam</v>
      </c>
      <c r="G586" s="195"/>
      <c r="H586" s="200"/>
      <c r="I586" s="193"/>
      <c r="J586" s="202"/>
      <c r="K586" s="152">
        <f t="shared" si="99"/>
        <v>3</v>
      </c>
      <c r="L586" s="153">
        <f t="shared" si="100"/>
        <v>1</v>
      </c>
      <c r="M586" s="153">
        <f t="shared" si="101"/>
        <v>4</v>
      </c>
      <c r="N586" s="279">
        <f t="shared" si="102"/>
        <v>5.8000000000000007</v>
      </c>
      <c r="O586" s="280">
        <f t="shared" si="103"/>
        <v>2.9000000000000004</v>
      </c>
      <c r="P586" s="154">
        <f t="shared" si="104"/>
        <v>1.4500000000000002</v>
      </c>
      <c r="Q586" s="153">
        <f t="shared" si="105"/>
        <v>395</v>
      </c>
      <c r="R586" s="281">
        <f t="shared" si="106"/>
        <v>167.5</v>
      </c>
      <c r="S586" s="282">
        <v>3</v>
      </c>
      <c r="T586" s="283">
        <v>1</v>
      </c>
      <c r="U586" s="156">
        <v>5.8000000000000007</v>
      </c>
      <c r="V586" s="284">
        <v>275</v>
      </c>
      <c r="W586" s="285">
        <v>0</v>
      </c>
      <c r="X586" s="205">
        <v>0</v>
      </c>
      <c r="Y586" s="157">
        <v>0</v>
      </c>
      <c r="Z586" s="286">
        <v>60</v>
      </c>
      <c r="AA586" s="204">
        <v>0</v>
      </c>
      <c r="AB586" s="204">
        <v>0</v>
      </c>
      <c r="AC586" s="155">
        <v>0</v>
      </c>
      <c r="AD586" s="287">
        <v>60</v>
      </c>
      <c r="AE586" s="340">
        <f>_xlfn.XLOOKUP(A586,'2026-NAT-01'!B:B,'2026-NAT-01'!F:F,0,0)+_xlfn.XLOOKUP(A586,'2026-NAT-01'!B:B,'2026-NAT-01'!G:G,0,0)</f>
        <v>0</v>
      </c>
      <c r="AF586" s="341">
        <f>_xlfn.XLOOKUP(A586,'2026-NAT-01'!B:B,'2026-NAT-01'!H:H,0,0)</f>
        <v>0</v>
      </c>
      <c r="AG586" s="340">
        <f>_xlfn.XLOOKUP(A586,'2026-NAT-02'!B:B,'2026-NAT-02'!F:F,0,0)+_xlfn.XLOOKUP(A586,'2026-NAT-02'!B:B,'2026-NAT-02'!G:G,0,0)</f>
        <v>0</v>
      </c>
      <c r="AH586" s="341">
        <f>_xlfn.XLOOKUP(A586,'2026-NAT-02'!B:B,'2026-NAT-02'!H:H,0,0)</f>
        <v>0</v>
      </c>
      <c r="AI586" s="457">
        <f t="shared" si="107"/>
        <v>4</v>
      </c>
      <c r="AJ586" s="458">
        <f t="shared" si="108"/>
        <v>2.9000000000000004</v>
      </c>
    </row>
    <row r="587" spans="1:36" ht="15.6" hidden="1" x14ac:dyDescent="0.25">
      <c r="A587" s="297" t="str">
        <f>MASTERLIST!A588</f>
        <v>N0584</v>
      </c>
      <c r="B587" s="310" t="str">
        <f>MASTERLIST!B588</f>
        <v>xAtlantic Angling Club</v>
      </c>
      <c r="C587" s="310" t="str">
        <f>MASTERLIST!C588</f>
        <v>Jolene</v>
      </c>
      <c r="D587" s="310" t="str">
        <f>MASTERLIST!D588</f>
        <v>Coetzee</v>
      </c>
      <c r="E587" s="311" t="str">
        <f>MASTERLIST!E588</f>
        <v>Ladies Senior</v>
      </c>
      <c r="F587" s="361" t="str">
        <f>MASTERLIST!L588</f>
        <v>Nam</v>
      </c>
      <c r="G587" s="195"/>
      <c r="H587" s="200"/>
      <c r="I587" s="193"/>
      <c r="J587" s="202"/>
      <c r="K587" s="152">
        <f t="shared" si="99"/>
        <v>0</v>
      </c>
      <c r="L587" s="153">
        <f t="shared" si="100"/>
        <v>0</v>
      </c>
      <c r="M587" s="153">
        <f t="shared" si="101"/>
        <v>0</v>
      </c>
      <c r="N587" s="279">
        <f t="shared" si="102"/>
        <v>0</v>
      </c>
      <c r="O587" s="280">
        <f t="shared" si="103"/>
        <v>0</v>
      </c>
      <c r="P587" s="154" t="e">
        <f t="shared" si="104"/>
        <v>#DIV/0!</v>
      </c>
      <c r="Q587" s="153">
        <f t="shared" si="105"/>
        <v>0</v>
      </c>
      <c r="R587" s="281">
        <f t="shared" si="106"/>
        <v>0</v>
      </c>
      <c r="S587" s="282">
        <v>0</v>
      </c>
      <c r="T587" s="283">
        <v>0</v>
      </c>
      <c r="U587" s="156">
        <v>0</v>
      </c>
      <c r="V587" s="284">
        <v>0</v>
      </c>
      <c r="W587" s="285">
        <v>0</v>
      </c>
      <c r="X587" s="205">
        <v>0</v>
      </c>
      <c r="Y587" s="157">
        <v>0</v>
      </c>
      <c r="Z587" s="286">
        <v>0</v>
      </c>
      <c r="AA587" s="204">
        <v>0</v>
      </c>
      <c r="AB587" s="204">
        <v>0</v>
      </c>
      <c r="AC587" s="155">
        <v>0</v>
      </c>
      <c r="AD587" s="287">
        <v>0</v>
      </c>
      <c r="AE587" s="340">
        <f>_xlfn.XLOOKUP(A587,'2026-NAT-01'!B:B,'2026-NAT-01'!F:F,0,0)+_xlfn.XLOOKUP(A587,'2026-NAT-01'!B:B,'2026-NAT-01'!G:G,0,0)</f>
        <v>0</v>
      </c>
      <c r="AF587" s="341">
        <f>_xlfn.XLOOKUP(A587,'2026-NAT-01'!B:B,'2026-NAT-01'!H:H,0,0)</f>
        <v>0</v>
      </c>
      <c r="AG587" s="340">
        <f>_xlfn.XLOOKUP(A587,'2026-NAT-02'!B:B,'2026-NAT-02'!F:F,0,0)+_xlfn.XLOOKUP(A587,'2026-NAT-02'!B:B,'2026-NAT-02'!G:G,0,0)</f>
        <v>0</v>
      </c>
      <c r="AH587" s="341">
        <f>_xlfn.XLOOKUP(A587,'2026-NAT-02'!B:B,'2026-NAT-02'!H:H,0,0)</f>
        <v>0</v>
      </c>
      <c r="AI587" s="457">
        <f t="shared" si="107"/>
        <v>0</v>
      </c>
      <c r="AJ587" s="458">
        <f t="shared" si="108"/>
        <v>0</v>
      </c>
    </row>
    <row r="588" spans="1:36" ht="15.6" hidden="1" x14ac:dyDescent="0.25">
      <c r="A588" s="297" t="str">
        <f>MASTERLIST!A589</f>
        <v>N0585</v>
      </c>
      <c r="B588" s="310" t="str">
        <f>MASTERLIST!B589</f>
        <v>Benguella</v>
      </c>
      <c r="C588" s="310" t="str">
        <f>MASTERLIST!C589</f>
        <v>Hendrik</v>
      </c>
      <c r="D588" s="310" t="str">
        <f>MASTERLIST!D589</f>
        <v>Burger</v>
      </c>
      <c r="E588" s="311" t="str">
        <f>MASTERLIST!E589</f>
        <v>Men Veteran</v>
      </c>
      <c r="F588" s="361" t="str">
        <f>MASTERLIST!L589</f>
        <v>Nam</v>
      </c>
      <c r="G588" s="195"/>
      <c r="H588" s="200"/>
      <c r="I588" s="193"/>
      <c r="J588" s="202"/>
      <c r="K588" s="152">
        <f t="shared" si="99"/>
        <v>0</v>
      </c>
      <c r="L588" s="153">
        <f t="shared" si="100"/>
        <v>0</v>
      </c>
      <c r="M588" s="153">
        <f t="shared" si="101"/>
        <v>0</v>
      </c>
      <c r="N588" s="279">
        <f t="shared" si="102"/>
        <v>0</v>
      </c>
      <c r="O588" s="280">
        <f t="shared" si="103"/>
        <v>0</v>
      </c>
      <c r="P588" s="154" t="e">
        <f t="shared" si="104"/>
        <v>#DIV/0!</v>
      </c>
      <c r="Q588" s="153">
        <f t="shared" si="105"/>
        <v>0</v>
      </c>
      <c r="R588" s="281">
        <f t="shared" si="106"/>
        <v>0</v>
      </c>
      <c r="S588" s="282">
        <v>0</v>
      </c>
      <c r="T588" s="283">
        <v>0</v>
      </c>
      <c r="U588" s="156">
        <v>0</v>
      </c>
      <c r="V588" s="284">
        <v>0</v>
      </c>
      <c r="W588" s="285">
        <v>0</v>
      </c>
      <c r="X588" s="205">
        <v>0</v>
      </c>
      <c r="Y588" s="157">
        <v>0</v>
      </c>
      <c r="Z588" s="286">
        <v>0</v>
      </c>
      <c r="AA588" s="204">
        <v>0</v>
      </c>
      <c r="AB588" s="204">
        <v>0</v>
      </c>
      <c r="AC588" s="155">
        <v>0</v>
      </c>
      <c r="AD588" s="287">
        <v>0</v>
      </c>
      <c r="AE588" s="340">
        <f>_xlfn.XLOOKUP(A588,'2026-NAT-01'!B:B,'2026-NAT-01'!F:F,0,0)+_xlfn.XLOOKUP(A588,'2026-NAT-01'!B:B,'2026-NAT-01'!G:G,0,0)</f>
        <v>0</v>
      </c>
      <c r="AF588" s="341">
        <f>_xlfn.XLOOKUP(A588,'2026-NAT-01'!B:B,'2026-NAT-01'!H:H,0,0)</f>
        <v>0</v>
      </c>
      <c r="AG588" s="340">
        <f>_xlfn.XLOOKUP(A588,'2026-NAT-02'!B:B,'2026-NAT-02'!F:F,0,0)+_xlfn.XLOOKUP(A588,'2026-NAT-02'!B:B,'2026-NAT-02'!G:G,0,0)</f>
        <v>0</v>
      </c>
      <c r="AH588" s="341">
        <f>_xlfn.XLOOKUP(A588,'2026-NAT-02'!B:B,'2026-NAT-02'!H:H,0,0)</f>
        <v>0</v>
      </c>
      <c r="AI588" s="457">
        <f t="shared" si="107"/>
        <v>0</v>
      </c>
      <c r="AJ588" s="458">
        <f t="shared" si="108"/>
        <v>0</v>
      </c>
    </row>
    <row r="589" spans="1:36" ht="15.6" hidden="1" x14ac:dyDescent="0.25">
      <c r="A589" s="297" t="str">
        <f>MASTERLIST!A590</f>
        <v>N0586</v>
      </c>
      <c r="B589" s="310" t="str">
        <f>MASTERLIST!B590</f>
        <v>xOrca Angling Club</v>
      </c>
      <c r="C589" s="310" t="str">
        <f>MASTERLIST!C590</f>
        <v>Henk</v>
      </c>
      <c r="D589" s="310" t="str">
        <f>MASTERLIST!D590</f>
        <v>Rossouw</v>
      </c>
      <c r="E589" s="311" t="str">
        <f>MASTERLIST!E590</f>
        <v>Men Senior</v>
      </c>
      <c r="F589" s="361" t="str">
        <f>MASTERLIST!L590</f>
        <v>Nam</v>
      </c>
      <c r="G589" s="195"/>
      <c r="H589" s="200"/>
      <c r="I589" s="193"/>
      <c r="J589" s="202"/>
      <c r="K589" s="152">
        <f t="shared" si="99"/>
        <v>0</v>
      </c>
      <c r="L589" s="153">
        <f t="shared" si="100"/>
        <v>0</v>
      </c>
      <c r="M589" s="153">
        <f t="shared" si="101"/>
        <v>0</v>
      </c>
      <c r="N589" s="279">
        <f t="shared" si="102"/>
        <v>0</v>
      </c>
      <c r="O589" s="280">
        <f t="shared" si="103"/>
        <v>0</v>
      </c>
      <c r="P589" s="154" t="e">
        <f t="shared" si="104"/>
        <v>#DIV/0!</v>
      </c>
      <c r="Q589" s="153">
        <f t="shared" si="105"/>
        <v>0</v>
      </c>
      <c r="R589" s="281">
        <f t="shared" si="106"/>
        <v>0</v>
      </c>
      <c r="S589" s="282">
        <v>0</v>
      </c>
      <c r="T589" s="283">
        <v>0</v>
      </c>
      <c r="U589" s="156">
        <v>0</v>
      </c>
      <c r="V589" s="284">
        <v>0</v>
      </c>
      <c r="W589" s="285">
        <v>0</v>
      </c>
      <c r="X589" s="205">
        <v>0</v>
      </c>
      <c r="Y589" s="157">
        <v>0</v>
      </c>
      <c r="Z589" s="286">
        <v>0</v>
      </c>
      <c r="AA589" s="204">
        <v>0</v>
      </c>
      <c r="AB589" s="204">
        <v>0</v>
      </c>
      <c r="AC589" s="155">
        <v>0</v>
      </c>
      <c r="AD589" s="287">
        <v>0</v>
      </c>
      <c r="AE589" s="340">
        <f>_xlfn.XLOOKUP(A589,'2026-NAT-01'!B:B,'2026-NAT-01'!F:F,0,0)+_xlfn.XLOOKUP(A589,'2026-NAT-01'!B:B,'2026-NAT-01'!G:G,0,0)</f>
        <v>0</v>
      </c>
      <c r="AF589" s="341">
        <f>_xlfn.XLOOKUP(A589,'2026-NAT-01'!B:B,'2026-NAT-01'!H:H,0,0)</f>
        <v>0</v>
      </c>
      <c r="AG589" s="340">
        <f>_xlfn.XLOOKUP(A589,'2026-NAT-02'!B:B,'2026-NAT-02'!F:F,0,0)+_xlfn.XLOOKUP(A589,'2026-NAT-02'!B:B,'2026-NAT-02'!G:G,0,0)</f>
        <v>0</v>
      </c>
      <c r="AH589" s="341">
        <f>_xlfn.XLOOKUP(A589,'2026-NAT-02'!B:B,'2026-NAT-02'!H:H,0,0)</f>
        <v>0</v>
      </c>
      <c r="AI589" s="457">
        <f t="shared" si="107"/>
        <v>0</v>
      </c>
      <c r="AJ589" s="458">
        <f t="shared" si="108"/>
        <v>0</v>
      </c>
    </row>
    <row r="590" spans="1:36" ht="15.6" hidden="1" x14ac:dyDescent="0.25">
      <c r="A590" s="297" t="str">
        <f>MASTERLIST!A591</f>
        <v>N0587</v>
      </c>
      <c r="B590" s="310" t="str">
        <f>MASTERLIST!B591</f>
        <v>xWalvis Bay</v>
      </c>
      <c r="C590" s="310" t="str">
        <f>MASTERLIST!C591</f>
        <v>Leon</v>
      </c>
      <c r="D590" s="310" t="str">
        <f>MASTERLIST!D591</f>
        <v>Sagner</v>
      </c>
      <c r="E590" s="311" t="str">
        <f>MASTERLIST!E591</f>
        <v>Men Master</v>
      </c>
      <c r="F590" s="361" t="str">
        <f>MASTERLIST!L591</f>
        <v>Nam</v>
      </c>
      <c r="G590" s="195"/>
      <c r="H590" s="200"/>
      <c r="I590" s="193"/>
      <c r="J590" s="202"/>
      <c r="K590" s="152">
        <f t="shared" si="99"/>
        <v>0</v>
      </c>
      <c r="L590" s="153">
        <f t="shared" si="100"/>
        <v>0</v>
      </c>
      <c r="M590" s="153">
        <f t="shared" si="101"/>
        <v>0</v>
      </c>
      <c r="N590" s="279">
        <f t="shared" si="102"/>
        <v>0</v>
      </c>
      <c r="O590" s="280">
        <f t="shared" si="103"/>
        <v>0</v>
      </c>
      <c r="P590" s="154" t="e">
        <f t="shared" si="104"/>
        <v>#DIV/0!</v>
      </c>
      <c r="Q590" s="153">
        <f t="shared" si="105"/>
        <v>0</v>
      </c>
      <c r="R590" s="281">
        <f t="shared" si="106"/>
        <v>0</v>
      </c>
      <c r="S590" s="282">
        <v>0</v>
      </c>
      <c r="T590" s="283">
        <v>0</v>
      </c>
      <c r="U590" s="156">
        <v>0</v>
      </c>
      <c r="V590" s="284">
        <v>0</v>
      </c>
      <c r="W590" s="285">
        <v>0</v>
      </c>
      <c r="X590" s="205">
        <v>0</v>
      </c>
      <c r="Y590" s="157">
        <v>0</v>
      </c>
      <c r="Z590" s="286">
        <v>0</v>
      </c>
      <c r="AA590" s="204">
        <v>0</v>
      </c>
      <c r="AB590" s="204">
        <v>0</v>
      </c>
      <c r="AC590" s="155">
        <v>0</v>
      </c>
      <c r="AD590" s="287">
        <v>0</v>
      </c>
      <c r="AE590" s="340">
        <f>_xlfn.XLOOKUP(A590,'2026-NAT-01'!B:B,'2026-NAT-01'!F:F,0,0)+_xlfn.XLOOKUP(A590,'2026-NAT-01'!B:B,'2026-NAT-01'!G:G,0,0)</f>
        <v>0</v>
      </c>
      <c r="AF590" s="341">
        <f>_xlfn.XLOOKUP(A590,'2026-NAT-01'!B:B,'2026-NAT-01'!H:H,0,0)</f>
        <v>0</v>
      </c>
      <c r="AG590" s="340">
        <f>_xlfn.XLOOKUP(A590,'2026-NAT-02'!B:B,'2026-NAT-02'!F:F,0,0)+_xlfn.XLOOKUP(A590,'2026-NAT-02'!B:B,'2026-NAT-02'!G:G,0,0)</f>
        <v>0</v>
      </c>
      <c r="AH590" s="341">
        <f>_xlfn.XLOOKUP(A590,'2026-NAT-02'!B:B,'2026-NAT-02'!H:H,0,0)</f>
        <v>0</v>
      </c>
      <c r="AI590" s="457">
        <f t="shared" si="107"/>
        <v>0</v>
      </c>
      <c r="AJ590" s="458">
        <f t="shared" si="108"/>
        <v>0</v>
      </c>
    </row>
    <row r="591" spans="1:36" ht="15.6" hidden="1" x14ac:dyDescent="0.25">
      <c r="A591" s="297" t="str">
        <f>MASTERLIST!A592</f>
        <v>N0588</v>
      </c>
      <c r="B591" s="310" t="str">
        <f>MASTERLIST!B592</f>
        <v>Penguin</v>
      </c>
      <c r="C591" s="310" t="str">
        <f>MASTERLIST!C592</f>
        <v>Lourens</v>
      </c>
      <c r="D591" s="310" t="str">
        <f>MASTERLIST!D592</f>
        <v>Fourie</v>
      </c>
      <c r="E591" s="311" t="str">
        <f>MASTERLIST!E592</f>
        <v>Men Master</v>
      </c>
      <c r="F591" s="361" t="str">
        <f>MASTERLIST!L592</f>
        <v>Nam</v>
      </c>
      <c r="G591" s="195"/>
      <c r="H591" s="200"/>
      <c r="I591" s="193"/>
      <c r="J591" s="202"/>
      <c r="K591" s="152">
        <f t="shared" si="99"/>
        <v>1</v>
      </c>
      <c r="L591" s="153">
        <f t="shared" si="100"/>
        <v>17</v>
      </c>
      <c r="M591" s="153">
        <f t="shared" si="101"/>
        <v>18</v>
      </c>
      <c r="N591" s="279">
        <f t="shared" si="102"/>
        <v>125.70000000000002</v>
      </c>
      <c r="O591" s="280">
        <f t="shared" si="103"/>
        <v>40.930000000000007</v>
      </c>
      <c r="P591" s="154">
        <f t="shared" si="104"/>
        <v>6.9833333333333343</v>
      </c>
      <c r="Q591" s="153">
        <f t="shared" si="105"/>
        <v>1628</v>
      </c>
      <c r="R591" s="281">
        <f t="shared" si="106"/>
        <v>549.20000000000005</v>
      </c>
      <c r="S591" s="282">
        <v>1</v>
      </c>
      <c r="T591" s="283">
        <v>6</v>
      </c>
      <c r="U591" s="156">
        <v>29.3</v>
      </c>
      <c r="V591" s="284">
        <v>478</v>
      </c>
      <c r="W591" s="285">
        <v>0</v>
      </c>
      <c r="X591" s="205">
        <v>8</v>
      </c>
      <c r="Y591" s="157">
        <v>70.000000000000014</v>
      </c>
      <c r="Z591" s="286">
        <v>802</v>
      </c>
      <c r="AA591" s="204">
        <v>0</v>
      </c>
      <c r="AB591" s="204">
        <v>3</v>
      </c>
      <c r="AC591" s="155">
        <v>26.4</v>
      </c>
      <c r="AD591" s="287">
        <v>348</v>
      </c>
      <c r="AE591" s="340">
        <f>_xlfn.XLOOKUP(A591,'2026-NAT-01'!B:B,'2026-NAT-01'!F:F,0,0)+_xlfn.XLOOKUP(A591,'2026-NAT-01'!B:B,'2026-NAT-01'!G:G,0,0)</f>
        <v>0</v>
      </c>
      <c r="AF591" s="341">
        <f>_xlfn.XLOOKUP(A591,'2026-NAT-01'!B:B,'2026-NAT-01'!H:H,0,0)</f>
        <v>0</v>
      </c>
      <c r="AG591" s="340">
        <f>_xlfn.XLOOKUP(A591,'2026-NAT-02'!B:B,'2026-NAT-02'!F:F,0,0)+_xlfn.XLOOKUP(A591,'2026-NAT-02'!B:B,'2026-NAT-02'!G:G,0,0)</f>
        <v>0</v>
      </c>
      <c r="AH591" s="341">
        <f>_xlfn.XLOOKUP(A591,'2026-NAT-02'!B:B,'2026-NAT-02'!H:H,0,0)</f>
        <v>0</v>
      </c>
      <c r="AI591" s="457">
        <f t="shared" si="107"/>
        <v>18</v>
      </c>
      <c r="AJ591" s="458">
        <f t="shared" si="108"/>
        <v>40.930000000000007</v>
      </c>
    </row>
    <row r="592" spans="1:36" ht="15.6" x14ac:dyDescent="0.25">
      <c r="A592" s="344" t="str">
        <f>MASTERLIST!A797</f>
        <v>N0793</v>
      </c>
      <c r="B592" s="68" t="str">
        <f>MASTERLIST!B797</f>
        <v>Orca Angling Club</v>
      </c>
      <c r="C592" s="68" t="str">
        <f>MASTERLIST!C797</f>
        <v>Juanne-Louis</v>
      </c>
      <c r="D592" s="68" t="str">
        <f>MASTERLIST!D797</f>
        <v>Grobler</v>
      </c>
      <c r="E592" s="345" t="str">
        <f>MASTERLIST!E797</f>
        <v>Men Senior</v>
      </c>
      <c r="F592" s="362" t="str">
        <f>MASTERLIST!L797</f>
        <v>Nam</v>
      </c>
      <c r="G592" s="195"/>
      <c r="H592" s="200" t="s">
        <v>2176</v>
      </c>
      <c r="I592" s="193"/>
      <c r="J592" s="202"/>
      <c r="K592" s="152">
        <f t="shared" si="99"/>
        <v>3</v>
      </c>
      <c r="L592" s="153">
        <f t="shared" si="100"/>
        <v>8</v>
      </c>
      <c r="M592" s="153">
        <f t="shared" si="101"/>
        <v>11</v>
      </c>
      <c r="N592" s="154">
        <f t="shared" si="102"/>
        <v>62.400000000000006</v>
      </c>
      <c r="O592" s="429">
        <f t="shared" si="103"/>
        <v>22.84</v>
      </c>
      <c r="P592" s="154">
        <f t="shared" si="104"/>
        <v>5.6727272727272728</v>
      </c>
      <c r="Q592" s="153">
        <f t="shared" si="105"/>
        <v>1778</v>
      </c>
      <c r="R592" s="281">
        <f t="shared" si="106"/>
        <v>549.20000000000005</v>
      </c>
      <c r="S592" s="282">
        <v>0</v>
      </c>
      <c r="T592" s="283">
        <v>4</v>
      </c>
      <c r="U592" s="156">
        <v>24.2</v>
      </c>
      <c r="V592" s="284">
        <v>466</v>
      </c>
      <c r="W592" s="285">
        <v>0</v>
      </c>
      <c r="X592" s="205">
        <v>3</v>
      </c>
      <c r="Y592" s="157">
        <v>31</v>
      </c>
      <c r="Z592" s="286">
        <v>538</v>
      </c>
      <c r="AA592" s="204">
        <v>3</v>
      </c>
      <c r="AB592" s="204">
        <v>1</v>
      </c>
      <c r="AC592" s="155">
        <v>7.1999999999999993</v>
      </c>
      <c r="AD592" s="287">
        <v>774</v>
      </c>
      <c r="AE592" s="340">
        <f>_xlfn.XLOOKUP(A592,'2026-NAT-01'!B:B,'2026-NAT-01'!F:F,0,0)+_xlfn.XLOOKUP(A592,'2026-NAT-01'!B:B,'2026-NAT-01'!G:G,0,0)</f>
        <v>0</v>
      </c>
      <c r="AF592" s="341">
        <f>_xlfn.XLOOKUP(A592,'2026-NAT-01'!B:B,'2026-NAT-01'!H:H,0,0)</f>
        <v>0</v>
      </c>
      <c r="AG592" s="340">
        <f>_xlfn.XLOOKUP(A592,'2026-NAT-02'!B:B,'2026-NAT-02'!F:F,0,0)+_xlfn.XLOOKUP(A592,'2026-NAT-02'!B:B,'2026-NAT-02'!G:G,0,0)</f>
        <v>0</v>
      </c>
      <c r="AH592" s="341">
        <f>_xlfn.XLOOKUP(A592,'2026-NAT-02'!B:B,'2026-NAT-02'!H:H,0,0)</f>
        <v>0</v>
      </c>
      <c r="AI592" s="340">
        <f t="shared" si="107"/>
        <v>11</v>
      </c>
      <c r="AJ592" s="341">
        <f t="shared" si="108"/>
        <v>22.84</v>
      </c>
    </row>
    <row r="593" spans="1:36" ht="15.6" hidden="1" x14ac:dyDescent="0.25">
      <c r="A593" s="297" t="str">
        <f>MASTERLIST!A594</f>
        <v>N0590</v>
      </c>
      <c r="B593" s="310" t="str">
        <f>MASTERLIST!B594</f>
        <v>xWelwitschia</v>
      </c>
      <c r="C593" s="310" t="str">
        <f>MASTERLIST!C594</f>
        <v>Peter</v>
      </c>
      <c r="D593" s="310" t="str">
        <f>MASTERLIST!D594</f>
        <v>Van Ginkel</v>
      </c>
      <c r="E593" s="311" t="str">
        <f>MASTERLIST!E594</f>
        <v>Men Grand Masters</v>
      </c>
      <c r="F593" s="361" t="str">
        <f>MASTERLIST!L594</f>
        <v>Nam</v>
      </c>
      <c r="G593" s="195"/>
      <c r="H593" s="200"/>
      <c r="I593" s="193"/>
      <c r="J593" s="202"/>
      <c r="K593" s="152">
        <f t="shared" si="99"/>
        <v>0</v>
      </c>
      <c r="L593" s="153">
        <f t="shared" si="100"/>
        <v>0</v>
      </c>
      <c r="M593" s="153">
        <f t="shared" si="101"/>
        <v>0</v>
      </c>
      <c r="N593" s="279">
        <f t="shared" si="102"/>
        <v>0</v>
      </c>
      <c r="O593" s="280">
        <f t="shared" si="103"/>
        <v>0</v>
      </c>
      <c r="P593" s="154" t="e">
        <f t="shared" si="104"/>
        <v>#DIV/0!</v>
      </c>
      <c r="Q593" s="153">
        <f t="shared" si="105"/>
        <v>0</v>
      </c>
      <c r="R593" s="281">
        <f t="shared" si="106"/>
        <v>0</v>
      </c>
      <c r="S593" s="282">
        <v>0</v>
      </c>
      <c r="T593" s="283">
        <v>0</v>
      </c>
      <c r="U593" s="156">
        <v>0</v>
      </c>
      <c r="V593" s="284">
        <v>0</v>
      </c>
      <c r="W593" s="285">
        <v>0</v>
      </c>
      <c r="X593" s="205">
        <v>0</v>
      </c>
      <c r="Y593" s="157">
        <v>0</v>
      </c>
      <c r="Z593" s="286">
        <v>0</v>
      </c>
      <c r="AA593" s="204">
        <v>0</v>
      </c>
      <c r="AB593" s="204">
        <v>0</v>
      </c>
      <c r="AC593" s="155">
        <v>0</v>
      </c>
      <c r="AD593" s="287">
        <v>0</v>
      </c>
      <c r="AE593" s="340">
        <f>_xlfn.XLOOKUP(A593,'2026-NAT-01'!B:B,'2026-NAT-01'!F:F,0,0)+_xlfn.XLOOKUP(A593,'2026-NAT-01'!B:B,'2026-NAT-01'!G:G,0,0)</f>
        <v>0</v>
      </c>
      <c r="AF593" s="341">
        <f>_xlfn.XLOOKUP(A593,'2026-NAT-01'!B:B,'2026-NAT-01'!H:H,0,0)</f>
        <v>0</v>
      </c>
      <c r="AG593" s="340">
        <f>_xlfn.XLOOKUP(A593,'2026-NAT-02'!B:B,'2026-NAT-02'!F:F,0,0)+_xlfn.XLOOKUP(A593,'2026-NAT-02'!B:B,'2026-NAT-02'!G:G,0,0)</f>
        <v>0</v>
      </c>
      <c r="AH593" s="341">
        <f>_xlfn.XLOOKUP(A593,'2026-NAT-02'!B:B,'2026-NAT-02'!H:H,0,0)</f>
        <v>0</v>
      </c>
      <c r="AI593" s="457">
        <f t="shared" si="107"/>
        <v>0</v>
      </c>
      <c r="AJ593" s="458">
        <f t="shared" si="108"/>
        <v>0</v>
      </c>
    </row>
    <row r="594" spans="1:36" ht="15.6" hidden="1" x14ac:dyDescent="0.25">
      <c r="A594" s="297" t="str">
        <f>MASTERLIST!A595</f>
        <v>N0591</v>
      </c>
      <c r="B594" s="310" t="str">
        <f>MASTERLIST!B595</f>
        <v>xSeagull Angling Club</v>
      </c>
      <c r="C594" s="310" t="str">
        <f>MASTERLIST!C595</f>
        <v>Pieter Jnr.</v>
      </c>
      <c r="D594" s="310" t="str">
        <f>MASTERLIST!D595</f>
        <v>Du Preez</v>
      </c>
      <c r="E594" s="311" t="str">
        <f>MASTERLIST!E595</f>
        <v>Men Senior</v>
      </c>
      <c r="F594" s="361" t="str">
        <f>MASTERLIST!L595</f>
        <v>Nam</v>
      </c>
      <c r="G594" s="195"/>
      <c r="H594" s="200"/>
      <c r="I594" s="193"/>
      <c r="J594" s="202"/>
      <c r="K594" s="152">
        <f t="shared" si="99"/>
        <v>0</v>
      </c>
      <c r="L594" s="153">
        <f t="shared" si="100"/>
        <v>0</v>
      </c>
      <c r="M594" s="153">
        <f t="shared" si="101"/>
        <v>0</v>
      </c>
      <c r="N594" s="279">
        <f t="shared" si="102"/>
        <v>0</v>
      </c>
      <c r="O594" s="280">
        <f t="shared" si="103"/>
        <v>0</v>
      </c>
      <c r="P594" s="154" t="e">
        <f t="shared" si="104"/>
        <v>#DIV/0!</v>
      </c>
      <c r="Q594" s="153">
        <f t="shared" si="105"/>
        <v>0</v>
      </c>
      <c r="R594" s="281">
        <f t="shared" si="106"/>
        <v>0</v>
      </c>
      <c r="S594" s="282">
        <v>0</v>
      </c>
      <c r="T594" s="283">
        <v>0</v>
      </c>
      <c r="U594" s="156">
        <v>0</v>
      </c>
      <c r="V594" s="284">
        <v>0</v>
      </c>
      <c r="W594" s="285">
        <v>0</v>
      </c>
      <c r="X594" s="205">
        <v>0</v>
      </c>
      <c r="Y594" s="157">
        <v>0</v>
      </c>
      <c r="Z594" s="286">
        <v>0</v>
      </c>
      <c r="AA594" s="204">
        <v>0</v>
      </c>
      <c r="AB594" s="204">
        <v>0</v>
      </c>
      <c r="AC594" s="155">
        <v>0</v>
      </c>
      <c r="AD594" s="287">
        <v>0</v>
      </c>
      <c r="AE594" s="340">
        <f>_xlfn.XLOOKUP(A594,'2026-NAT-01'!B:B,'2026-NAT-01'!F:F,0,0)+_xlfn.XLOOKUP(A594,'2026-NAT-01'!B:B,'2026-NAT-01'!G:G,0,0)</f>
        <v>0</v>
      </c>
      <c r="AF594" s="341">
        <f>_xlfn.XLOOKUP(A594,'2026-NAT-01'!B:B,'2026-NAT-01'!H:H,0,0)</f>
        <v>0</v>
      </c>
      <c r="AG594" s="340">
        <f>_xlfn.XLOOKUP(A594,'2026-NAT-02'!B:B,'2026-NAT-02'!F:F,0,0)+_xlfn.XLOOKUP(A594,'2026-NAT-02'!B:B,'2026-NAT-02'!G:G,0,0)</f>
        <v>0</v>
      </c>
      <c r="AH594" s="341">
        <f>_xlfn.XLOOKUP(A594,'2026-NAT-02'!B:B,'2026-NAT-02'!H:H,0,0)</f>
        <v>0</v>
      </c>
      <c r="AI594" s="457">
        <f t="shared" si="107"/>
        <v>0</v>
      </c>
      <c r="AJ594" s="458">
        <f t="shared" si="108"/>
        <v>0</v>
      </c>
    </row>
    <row r="595" spans="1:36" ht="15.6" hidden="1" x14ac:dyDescent="0.25">
      <c r="A595" s="297" t="str">
        <f>MASTERLIST!A596</f>
        <v>N0592</v>
      </c>
      <c r="B595" s="310" t="str">
        <f>MASTERLIST!B596</f>
        <v>Steenbras</v>
      </c>
      <c r="C595" s="310" t="str">
        <f>MASTERLIST!C596</f>
        <v>Kobus</v>
      </c>
      <c r="D595" s="310" t="str">
        <f>MASTERLIST!D596</f>
        <v>Rall</v>
      </c>
      <c r="E595" s="311" t="str">
        <f>MASTERLIST!E596</f>
        <v>Men Grand Masters</v>
      </c>
      <c r="F595" s="361" t="str">
        <f>MASTERLIST!L596</f>
        <v>Nam</v>
      </c>
      <c r="G595" s="195"/>
      <c r="H595" s="200"/>
      <c r="I595" s="193"/>
      <c r="J595" s="202"/>
      <c r="K595" s="152">
        <f t="shared" si="99"/>
        <v>1</v>
      </c>
      <c r="L595" s="153">
        <f t="shared" si="100"/>
        <v>0</v>
      </c>
      <c r="M595" s="153">
        <f t="shared" si="101"/>
        <v>1</v>
      </c>
      <c r="N595" s="279">
        <f t="shared" si="102"/>
        <v>1.4</v>
      </c>
      <c r="O595" s="280">
        <f t="shared" si="103"/>
        <v>0.7</v>
      </c>
      <c r="P595" s="154">
        <f t="shared" si="104"/>
        <v>1.4</v>
      </c>
      <c r="Q595" s="153">
        <f t="shared" si="105"/>
        <v>199</v>
      </c>
      <c r="R595" s="281">
        <f t="shared" si="106"/>
        <v>99.5</v>
      </c>
      <c r="S595" s="282">
        <v>1</v>
      </c>
      <c r="T595" s="283">
        <v>0</v>
      </c>
      <c r="U595" s="156">
        <v>1.4</v>
      </c>
      <c r="V595" s="284">
        <v>199</v>
      </c>
      <c r="W595" s="285">
        <v>0</v>
      </c>
      <c r="X595" s="205">
        <v>0</v>
      </c>
      <c r="Y595" s="157">
        <v>0</v>
      </c>
      <c r="Z595" s="286">
        <v>0</v>
      </c>
      <c r="AA595" s="204">
        <v>0</v>
      </c>
      <c r="AB595" s="204">
        <v>0</v>
      </c>
      <c r="AC595" s="155">
        <v>0</v>
      </c>
      <c r="AD595" s="287">
        <v>0</v>
      </c>
      <c r="AE595" s="340">
        <f>_xlfn.XLOOKUP(A595,'2026-NAT-01'!B:B,'2026-NAT-01'!F:F,0,0)+_xlfn.XLOOKUP(A595,'2026-NAT-01'!B:B,'2026-NAT-01'!G:G,0,0)</f>
        <v>0</v>
      </c>
      <c r="AF595" s="341">
        <f>_xlfn.XLOOKUP(A595,'2026-NAT-01'!B:B,'2026-NAT-01'!H:H,0,0)</f>
        <v>0</v>
      </c>
      <c r="AG595" s="340">
        <f>_xlfn.XLOOKUP(A595,'2026-NAT-02'!B:B,'2026-NAT-02'!F:F,0,0)+_xlfn.XLOOKUP(A595,'2026-NAT-02'!B:B,'2026-NAT-02'!G:G,0,0)</f>
        <v>0</v>
      </c>
      <c r="AH595" s="341">
        <f>_xlfn.XLOOKUP(A595,'2026-NAT-02'!B:B,'2026-NAT-02'!H:H,0,0)</f>
        <v>0</v>
      </c>
      <c r="AI595" s="457">
        <f t="shared" si="107"/>
        <v>1</v>
      </c>
      <c r="AJ595" s="458">
        <f t="shared" si="108"/>
        <v>0.7</v>
      </c>
    </row>
    <row r="596" spans="1:36" ht="15.6" hidden="1" x14ac:dyDescent="0.25">
      <c r="A596" s="297" t="str">
        <f>MASTERLIST!A597</f>
        <v>N0593</v>
      </c>
      <c r="B596" s="310" t="str">
        <f>MASTERLIST!B597</f>
        <v>Steenbras</v>
      </c>
      <c r="C596" s="310" t="str">
        <f>MASTERLIST!C597</f>
        <v>Reynhard</v>
      </c>
      <c r="D596" s="310" t="str">
        <f>MASTERLIST!D597</f>
        <v>Steynberg</v>
      </c>
      <c r="E596" s="311" t="str">
        <f>MASTERLIST!E597</f>
        <v>Men Grand Masters</v>
      </c>
      <c r="F596" s="361" t="str">
        <f>MASTERLIST!L597</f>
        <v>Nam</v>
      </c>
      <c r="G596" s="195"/>
      <c r="H596" s="200"/>
      <c r="I596" s="193"/>
      <c r="J596" s="202"/>
      <c r="K596" s="152">
        <f t="shared" si="99"/>
        <v>1</v>
      </c>
      <c r="L596" s="153">
        <f t="shared" si="100"/>
        <v>2</v>
      </c>
      <c r="M596" s="153">
        <f t="shared" si="101"/>
        <v>3</v>
      </c>
      <c r="N596" s="279">
        <f t="shared" si="102"/>
        <v>4.2</v>
      </c>
      <c r="O596" s="280">
        <f t="shared" si="103"/>
        <v>2.1</v>
      </c>
      <c r="P596" s="154">
        <f t="shared" si="104"/>
        <v>1.4000000000000001</v>
      </c>
      <c r="Q596" s="153">
        <f t="shared" si="105"/>
        <v>322</v>
      </c>
      <c r="R596" s="281">
        <f t="shared" si="106"/>
        <v>161</v>
      </c>
      <c r="S596" s="282">
        <v>1</v>
      </c>
      <c r="T596" s="283">
        <v>2</v>
      </c>
      <c r="U596" s="156">
        <v>4.2</v>
      </c>
      <c r="V596" s="284">
        <v>322</v>
      </c>
      <c r="W596" s="285">
        <v>0</v>
      </c>
      <c r="X596" s="205">
        <v>0</v>
      </c>
      <c r="Y596" s="157">
        <v>0</v>
      </c>
      <c r="Z596" s="286">
        <v>0</v>
      </c>
      <c r="AA596" s="204">
        <v>0</v>
      </c>
      <c r="AB596" s="204">
        <v>0</v>
      </c>
      <c r="AC596" s="155">
        <v>0</v>
      </c>
      <c r="AD596" s="287">
        <v>0</v>
      </c>
      <c r="AE596" s="340">
        <f>_xlfn.XLOOKUP(A596,'2026-NAT-01'!B:B,'2026-NAT-01'!F:F,0,0)+_xlfn.XLOOKUP(A596,'2026-NAT-01'!B:B,'2026-NAT-01'!G:G,0,0)</f>
        <v>0</v>
      </c>
      <c r="AF596" s="341">
        <f>_xlfn.XLOOKUP(A596,'2026-NAT-01'!B:B,'2026-NAT-01'!H:H,0,0)</f>
        <v>0</v>
      </c>
      <c r="AG596" s="340">
        <f>_xlfn.XLOOKUP(A596,'2026-NAT-02'!B:B,'2026-NAT-02'!F:F,0,0)+_xlfn.XLOOKUP(A596,'2026-NAT-02'!B:B,'2026-NAT-02'!G:G,0,0)</f>
        <v>0</v>
      </c>
      <c r="AH596" s="341">
        <f>_xlfn.XLOOKUP(A596,'2026-NAT-02'!B:B,'2026-NAT-02'!H:H,0,0)</f>
        <v>0</v>
      </c>
      <c r="AI596" s="457">
        <f t="shared" si="107"/>
        <v>3</v>
      </c>
      <c r="AJ596" s="458">
        <f t="shared" si="108"/>
        <v>2.1</v>
      </c>
    </row>
    <row r="597" spans="1:36" ht="15.6" hidden="1" x14ac:dyDescent="0.25">
      <c r="A597" s="297" t="str">
        <f>MASTERLIST!A598</f>
        <v>N0594</v>
      </c>
      <c r="B597" s="310" t="str">
        <f>MASTERLIST!B598</f>
        <v>Penguin</v>
      </c>
      <c r="C597" s="310" t="str">
        <f>MASTERLIST!C598</f>
        <v>Dawid</v>
      </c>
      <c r="D597" s="310" t="str">
        <f>MASTERLIST!D598</f>
        <v>Du toit</v>
      </c>
      <c r="E597" s="311" t="str">
        <f>MASTERLIST!E598</f>
        <v>Men U/16</v>
      </c>
      <c r="F597" s="361" t="str">
        <f>MASTERLIST!L598</f>
        <v>Nam</v>
      </c>
      <c r="G597" s="195"/>
      <c r="H597" s="200"/>
      <c r="I597" s="193"/>
      <c r="J597" s="202"/>
      <c r="K597" s="152">
        <f t="shared" si="99"/>
        <v>0</v>
      </c>
      <c r="L597" s="153">
        <f t="shared" si="100"/>
        <v>0</v>
      </c>
      <c r="M597" s="153">
        <f t="shared" si="101"/>
        <v>0</v>
      </c>
      <c r="N597" s="279">
        <f t="shared" si="102"/>
        <v>0</v>
      </c>
      <c r="O597" s="280">
        <f t="shared" si="103"/>
        <v>0</v>
      </c>
      <c r="P597" s="154" t="e">
        <f t="shared" si="104"/>
        <v>#DIV/0!</v>
      </c>
      <c r="Q597" s="153">
        <f t="shared" si="105"/>
        <v>0</v>
      </c>
      <c r="R597" s="281">
        <f t="shared" si="106"/>
        <v>0</v>
      </c>
      <c r="S597" s="282">
        <v>0</v>
      </c>
      <c r="T597" s="283">
        <v>0</v>
      </c>
      <c r="U597" s="156">
        <v>0</v>
      </c>
      <c r="V597" s="284">
        <v>0</v>
      </c>
      <c r="W597" s="285">
        <v>0</v>
      </c>
      <c r="X597" s="205">
        <v>0</v>
      </c>
      <c r="Y597" s="157">
        <v>0</v>
      </c>
      <c r="Z597" s="286">
        <v>0</v>
      </c>
      <c r="AA597" s="204">
        <v>0</v>
      </c>
      <c r="AB597" s="204">
        <v>0</v>
      </c>
      <c r="AC597" s="155">
        <v>0</v>
      </c>
      <c r="AD597" s="287">
        <v>0</v>
      </c>
      <c r="AE597" s="340">
        <f>_xlfn.XLOOKUP(A597,'2026-NAT-01'!B:B,'2026-NAT-01'!F:F,0,0)+_xlfn.XLOOKUP(A597,'2026-NAT-01'!B:B,'2026-NAT-01'!G:G,0,0)</f>
        <v>0</v>
      </c>
      <c r="AF597" s="341">
        <f>_xlfn.XLOOKUP(A597,'2026-NAT-01'!B:B,'2026-NAT-01'!H:H,0,0)</f>
        <v>0</v>
      </c>
      <c r="AG597" s="340">
        <f>_xlfn.XLOOKUP(A597,'2026-NAT-02'!B:B,'2026-NAT-02'!F:F,0,0)+_xlfn.XLOOKUP(A597,'2026-NAT-02'!B:B,'2026-NAT-02'!G:G,0,0)</f>
        <v>0</v>
      </c>
      <c r="AH597" s="341">
        <f>_xlfn.XLOOKUP(A597,'2026-NAT-02'!B:B,'2026-NAT-02'!H:H,0,0)</f>
        <v>0</v>
      </c>
      <c r="AI597" s="457">
        <f t="shared" si="107"/>
        <v>0</v>
      </c>
      <c r="AJ597" s="458">
        <f t="shared" si="108"/>
        <v>0</v>
      </c>
    </row>
    <row r="598" spans="1:36" ht="15.6" hidden="1" x14ac:dyDescent="0.25">
      <c r="A598" s="297" t="str">
        <f>MASTERLIST!A599</f>
        <v>N0595</v>
      </c>
      <c r="B598" s="310" t="str">
        <f>MASTERLIST!B599</f>
        <v>xOkahandja</v>
      </c>
      <c r="C598" s="310" t="str">
        <f>MASTERLIST!C599</f>
        <v>Francois</v>
      </c>
      <c r="D598" s="310" t="str">
        <f>MASTERLIST!D599</f>
        <v>Greeff</v>
      </c>
      <c r="E598" s="311" t="str">
        <f>MASTERLIST!E599</f>
        <v>Men Veteran</v>
      </c>
      <c r="F598" s="361" t="str">
        <f>MASTERLIST!L599</f>
        <v>Nam</v>
      </c>
      <c r="G598" s="195"/>
      <c r="H598" s="200"/>
      <c r="I598" s="193"/>
      <c r="J598" s="202"/>
      <c r="K598" s="152">
        <f t="shared" si="99"/>
        <v>0</v>
      </c>
      <c r="L598" s="153">
        <f t="shared" si="100"/>
        <v>0</v>
      </c>
      <c r="M598" s="153">
        <f t="shared" si="101"/>
        <v>0</v>
      </c>
      <c r="N598" s="279">
        <f t="shared" si="102"/>
        <v>0</v>
      </c>
      <c r="O598" s="280">
        <f t="shared" si="103"/>
        <v>0</v>
      </c>
      <c r="P598" s="154" t="e">
        <f t="shared" si="104"/>
        <v>#DIV/0!</v>
      </c>
      <c r="Q598" s="153">
        <f t="shared" si="105"/>
        <v>0</v>
      </c>
      <c r="R598" s="281">
        <f t="shared" si="106"/>
        <v>0</v>
      </c>
      <c r="S598" s="282">
        <v>0</v>
      </c>
      <c r="T598" s="283">
        <v>0</v>
      </c>
      <c r="U598" s="156">
        <v>0</v>
      </c>
      <c r="V598" s="284">
        <v>0</v>
      </c>
      <c r="W598" s="285">
        <v>0</v>
      </c>
      <c r="X598" s="205">
        <v>0</v>
      </c>
      <c r="Y598" s="157">
        <v>0</v>
      </c>
      <c r="Z598" s="286">
        <v>0</v>
      </c>
      <c r="AA598" s="204">
        <v>0</v>
      </c>
      <c r="AB598" s="204">
        <v>0</v>
      </c>
      <c r="AC598" s="155">
        <v>0</v>
      </c>
      <c r="AD598" s="287">
        <v>0</v>
      </c>
      <c r="AE598" s="340">
        <f>_xlfn.XLOOKUP(A598,'2026-NAT-01'!B:B,'2026-NAT-01'!F:F,0,0)+_xlfn.XLOOKUP(A598,'2026-NAT-01'!B:B,'2026-NAT-01'!G:G,0,0)</f>
        <v>0</v>
      </c>
      <c r="AF598" s="341">
        <f>_xlfn.XLOOKUP(A598,'2026-NAT-01'!B:B,'2026-NAT-01'!H:H,0,0)</f>
        <v>0</v>
      </c>
      <c r="AG598" s="340">
        <f>_xlfn.XLOOKUP(A598,'2026-NAT-02'!B:B,'2026-NAT-02'!F:F,0,0)+_xlfn.XLOOKUP(A598,'2026-NAT-02'!B:B,'2026-NAT-02'!G:G,0,0)</f>
        <v>0</v>
      </c>
      <c r="AH598" s="341">
        <f>_xlfn.XLOOKUP(A598,'2026-NAT-02'!B:B,'2026-NAT-02'!H:H,0,0)</f>
        <v>0</v>
      </c>
      <c r="AI598" s="457">
        <f t="shared" si="107"/>
        <v>0</v>
      </c>
      <c r="AJ598" s="458">
        <f t="shared" si="108"/>
        <v>0</v>
      </c>
    </row>
    <row r="599" spans="1:36" ht="15.6" hidden="1" x14ac:dyDescent="0.25">
      <c r="A599" s="297" t="str">
        <f>MASTERLIST!A600</f>
        <v>N0596</v>
      </c>
      <c r="B599" s="310" t="str">
        <f>MASTERLIST!B600</f>
        <v>xOtjiwarongo</v>
      </c>
      <c r="C599" s="310" t="str">
        <f>MASTERLIST!C600</f>
        <v>Rainer</v>
      </c>
      <c r="D599" s="310" t="str">
        <f>MASTERLIST!D600</f>
        <v>Sentefol</v>
      </c>
      <c r="E599" s="311" t="str">
        <f>MASTERLIST!E600</f>
        <v>Men Veteran</v>
      </c>
      <c r="F599" s="361" t="str">
        <f>MASTERLIST!L600</f>
        <v>Nam</v>
      </c>
      <c r="G599" s="195"/>
      <c r="H599" s="200"/>
      <c r="I599" s="193"/>
      <c r="J599" s="202"/>
      <c r="K599" s="152">
        <f t="shared" si="99"/>
        <v>0</v>
      </c>
      <c r="L599" s="153">
        <f t="shared" si="100"/>
        <v>0</v>
      </c>
      <c r="M599" s="153">
        <f t="shared" si="101"/>
        <v>0</v>
      </c>
      <c r="N599" s="279">
        <f t="shared" si="102"/>
        <v>0</v>
      </c>
      <c r="O599" s="280">
        <f t="shared" si="103"/>
        <v>0</v>
      </c>
      <c r="P599" s="154" t="e">
        <f t="shared" si="104"/>
        <v>#DIV/0!</v>
      </c>
      <c r="Q599" s="153">
        <f t="shared" si="105"/>
        <v>0</v>
      </c>
      <c r="R599" s="281">
        <f t="shared" si="106"/>
        <v>0</v>
      </c>
      <c r="S599" s="282">
        <v>0</v>
      </c>
      <c r="T599" s="283">
        <v>0</v>
      </c>
      <c r="U599" s="156">
        <v>0</v>
      </c>
      <c r="V599" s="284">
        <v>0</v>
      </c>
      <c r="W599" s="285">
        <v>0</v>
      </c>
      <c r="X599" s="205">
        <v>0</v>
      </c>
      <c r="Y599" s="157">
        <v>0</v>
      </c>
      <c r="Z599" s="286">
        <v>0</v>
      </c>
      <c r="AA599" s="204">
        <v>0</v>
      </c>
      <c r="AB599" s="204">
        <v>0</v>
      </c>
      <c r="AC599" s="155">
        <v>0</v>
      </c>
      <c r="AD599" s="287">
        <v>0</v>
      </c>
      <c r="AE599" s="340">
        <f>_xlfn.XLOOKUP(A599,'2026-NAT-01'!B:B,'2026-NAT-01'!F:F,0,0)+_xlfn.XLOOKUP(A599,'2026-NAT-01'!B:B,'2026-NAT-01'!G:G,0,0)</f>
        <v>0</v>
      </c>
      <c r="AF599" s="341">
        <f>_xlfn.XLOOKUP(A599,'2026-NAT-01'!B:B,'2026-NAT-01'!H:H,0,0)</f>
        <v>0</v>
      </c>
      <c r="AG599" s="340">
        <f>_xlfn.XLOOKUP(A599,'2026-NAT-02'!B:B,'2026-NAT-02'!F:F,0,0)+_xlfn.XLOOKUP(A599,'2026-NAT-02'!B:B,'2026-NAT-02'!G:G,0,0)</f>
        <v>0</v>
      </c>
      <c r="AH599" s="341">
        <f>_xlfn.XLOOKUP(A599,'2026-NAT-02'!B:B,'2026-NAT-02'!H:H,0,0)</f>
        <v>0</v>
      </c>
      <c r="AI599" s="457">
        <f t="shared" si="107"/>
        <v>0</v>
      </c>
      <c r="AJ599" s="458">
        <f t="shared" si="108"/>
        <v>0</v>
      </c>
    </row>
    <row r="600" spans="1:36" ht="15.6" x14ac:dyDescent="0.25">
      <c r="A600" s="344" t="str">
        <f>MASTERLIST!A630</f>
        <v>N0626</v>
      </c>
      <c r="B600" s="68" t="str">
        <f>MASTERLIST!B630</f>
        <v>Penguin</v>
      </c>
      <c r="C600" s="68" t="str">
        <f>MASTERLIST!C630</f>
        <v>Neil</v>
      </c>
      <c r="D600" s="68" t="str">
        <f>MASTERLIST!D630</f>
        <v>Pretorius</v>
      </c>
      <c r="E600" s="345" t="str">
        <f>MASTERLIST!E630</f>
        <v>Men U/16</v>
      </c>
      <c r="F600" s="362" t="str">
        <f>MASTERLIST!L630</f>
        <v>Nam</v>
      </c>
      <c r="G600" s="195" t="s">
        <v>2176</v>
      </c>
      <c r="H600" s="200" t="s">
        <v>2176</v>
      </c>
      <c r="I600" s="193"/>
      <c r="J600" s="202"/>
      <c r="K600" s="152">
        <f t="shared" si="99"/>
        <v>1</v>
      </c>
      <c r="L600" s="153">
        <f t="shared" si="100"/>
        <v>3</v>
      </c>
      <c r="M600" s="153">
        <f t="shared" si="101"/>
        <v>4</v>
      </c>
      <c r="N600" s="154">
        <f t="shared" si="102"/>
        <v>18.2</v>
      </c>
      <c r="O600" s="429">
        <f t="shared" si="103"/>
        <v>8.34</v>
      </c>
      <c r="P600" s="154">
        <f t="shared" si="104"/>
        <v>4.55</v>
      </c>
      <c r="Q600" s="153">
        <f t="shared" si="105"/>
        <v>633</v>
      </c>
      <c r="R600" s="281">
        <f t="shared" si="106"/>
        <v>264.89999999999998</v>
      </c>
      <c r="S600" s="282">
        <v>1</v>
      </c>
      <c r="T600" s="283">
        <v>1</v>
      </c>
      <c r="U600" s="156">
        <v>14.399999999999999</v>
      </c>
      <c r="V600" s="284">
        <v>395</v>
      </c>
      <c r="W600" s="285">
        <v>0</v>
      </c>
      <c r="X600" s="205">
        <v>2</v>
      </c>
      <c r="Y600" s="157">
        <v>3.8</v>
      </c>
      <c r="Z600" s="286">
        <v>198</v>
      </c>
      <c r="AA600" s="204">
        <v>0</v>
      </c>
      <c r="AB600" s="204">
        <v>0</v>
      </c>
      <c r="AC600" s="155">
        <v>0</v>
      </c>
      <c r="AD600" s="287">
        <v>40</v>
      </c>
      <c r="AE600" s="340">
        <f>_xlfn.XLOOKUP(A600,'2026-NAT-01'!B:B,'2026-NAT-01'!F:F,0,0)+_xlfn.XLOOKUP(A600,'2026-NAT-01'!B:B,'2026-NAT-01'!G:G,0,0)</f>
        <v>1</v>
      </c>
      <c r="AF600" s="341">
        <f>_xlfn.XLOOKUP(A600,'2026-NAT-01'!B:B,'2026-NAT-01'!H:H,0,0)</f>
        <v>14.4</v>
      </c>
      <c r="AG600" s="340">
        <f>_xlfn.XLOOKUP(A600,'2026-NAT-02'!B:B,'2026-NAT-02'!F:F,0,0)+_xlfn.XLOOKUP(A600,'2026-NAT-02'!B:B,'2026-NAT-02'!G:G,0,0)</f>
        <v>3</v>
      </c>
      <c r="AH600" s="341">
        <f>_xlfn.XLOOKUP(A600,'2026-NAT-02'!B:B,'2026-NAT-02'!H:H,0,0)</f>
        <v>5.3000000000000007</v>
      </c>
      <c r="AI600" s="340">
        <f t="shared" si="107"/>
        <v>8</v>
      </c>
      <c r="AJ600" s="341">
        <f t="shared" si="108"/>
        <v>28.040000000000003</v>
      </c>
    </row>
    <row r="601" spans="1:36" ht="15.6" hidden="1" x14ac:dyDescent="0.25">
      <c r="A601" s="297" t="str">
        <f>MASTERLIST!A602</f>
        <v>N0598</v>
      </c>
      <c r="B601" s="310" t="str">
        <f>MASTERLIST!B602</f>
        <v>xOkahandja</v>
      </c>
      <c r="C601" s="310" t="str">
        <f>MASTERLIST!C602</f>
        <v>Henning</v>
      </c>
      <c r="D601" s="310" t="str">
        <f>MASTERLIST!D602</f>
        <v>Van Wyk</v>
      </c>
      <c r="E601" s="311" t="str">
        <f>MASTERLIST!E602</f>
        <v>Men Veteran</v>
      </c>
      <c r="F601" s="361">
        <f>MASTERLIST!L602</f>
        <v>0</v>
      </c>
      <c r="G601" s="195"/>
      <c r="H601" s="200"/>
      <c r="I601" s="193"/>
      <c r="J601" s="202"/>
      <c r="K601" s="152">
        <f t="shared" si="99"/>
        <v>0</v>
      </c>
      <c r="L601" s="153">
        <f t="shared" si="100"/>
        <v>0</v>
      </c>
      <c r="M601" s="153">
        <f t="shared" si="101"/>
        <v>0</v>
      </c>
      <c r="N601" s="279">
        <f t="shared" si="102"/>
        <v>0</v>
      </c>
      <c r="O601" s="280">
        <f t="shared" si="103"/>
        <v>0</v>
      </c>
      <c r="P601" s="154" t="e">
        <f t="shared" si="104"/>
        <v>#DIV/0!</v>
      </c>
      <c r="Q601" s="153">
        <f t="shared" si="105"/>
        <v>0</v>
      </c>
      <c r="R601" s="281">
        <f t="shared" si="106"/>
        <v>0</v>
      </c>
      <c r="S601" s="282">
        <v>0</v>
      </c>
      <c r="T601" s="283">
        <v>0</v>
      </c>
      <c r="U601" s="156">
        <v>0</v>
      </c>
      <c r="V601" s="284">
        <v>0</v>
      </c>
      <c r="W601" s="285">
        <v>0</v>
      </c>
      <c r="X601" s="205">
        <v>0</v>
      </c>
      <c r="Y601" s="157">
        <v>0</v>
      </c>
      <c r="Z601" s="286">
        <v>0</v>
      </c>
      <c r="AA601" s="204">
        <v>0</v>
      </c>
      <c r="AB601" s="204">
        <v>0</v>
      </c>
      <c r="AC601" s="155">
        <v>0</v>
      </c>
      <c r="AD601" s="287">
        <v>0</v>
      </c>
      <c r="AE601" s="340">
        <f>_xlfn.XLOOKUP(A601,'2026-NAT-01'!B:B,'2026-NAT-01'!F:F,0,0)+_xlfn.XLOOKUP(A601,'2026-NAT-01'!B:B,'2026-NAT-01'!G:G,0,0)</f>
        <v>0</v>
      </c>
      <c r="AF601" s="341">
        <f>_xlfn.XLOOKUP(A601,'2026-NAT-01'!B:B,'2026-NAT-01'!H:H,0,0)</f>
        <v>0</v>
      </c>
      <c r="AG601" s="340">
        <f>_xlfn.XLOOKUP(A601,'2026-NAT-02'!B:B,'2026-NAT-02'!F:F,0,0)+_xlfn.XLOOKUP(A601,'2026-NAT-02'!B:B,'2026-NAT-02'!G:G,0,0)</f>
        <v>0</v>
      </c>
      <c r="AH601" s="341">
        <f>_xlfn.XLOOKUP(A601,'2026-NAT-02'!B:B,'2026-NAT-02'!H:H,0,0)</f>
        <v>0</v>
      </c>
      <c r="AI601" s="457">
        <f t="shared" si="107"/>
        <v>0</v>
      </c>
      <c r="AJ601" s="458">
        <f t="shared" si="108"/>
        <v>0</v>
      </c>
    </row>
    <row r="602" spans="1:36" ht="15.6" hidden="1" x14ac:dyDescent="0.25">
      <c r="A602" s="297" t="str">
        <f>MASTERLIST!A603</f>
        <v>N0599</v>
      </c>
      <c r="B602" s="310" t="str">
        <f>MASTERLIST!B603</f>
        <v>Otjiwarongo</v>
      </c>
      <c r="C602" s="310" t="str">
        <f>MASTERLIST!C603</f>
        <v>Daniel</v>
      </c>
      <c r="D602" s="310" t="str">
        <f>MASTERLIST!D603</f>
        <v>Janse Van Vuuren</v>
      </c>
      <c r="E602" s="311" t="str">
        <f>MASTERLIST!E603</f>
        <v>Men U/21</v>
      </c>
      <c r="F602" s="361" t="str">
        <f>MASTERLIST!L603</f>
        <v>Nam</v>
      </c>
      <c r="G602" s="195"/>
      <c r="H602" s="200"/>
      <c r="I602" s="193"/>
      <c r="J602" s="202"/>
      <c r="K602" s="152">
        <f t="shared" si="99"/>
        <v>0</v>
      </c>
      <c r="L602" s="153">
        <f t="shared" si="100"/>
        <v>0</v>
      </c>
      <c r="M602" s="153">
        <f t="shared" si="101"/>
        <v>0</v>
      </c>
      <c r="N602" s="279">
        <f t="shared" si="102"/>
        <v>0</v>
      </c>
      <c r="O602" s="280">
        <f t="shared" si="103"/>
        <v>0</v>
      </c>
      <c r="P602" s="154" t="e">
        <f t="shared" si="104"/>
        <v>#DIV/0!</v>
      </c>
      <c r="Q602" s="153">
        <f t="shared" si="105"/>
        <v>60</v>
      </c>
      <c r="R602" s="281">
        <f t="shared" si="106"/>
        <v>22</v>
      </c>
      <c r="S602" s="282">
        <v>0</v>
      </c>
      <c r="T602" s="283">
        <v>0</v>
      </c>
      <c r="U602" s="156">
        <v>0</v>
      </c>
      <c r="V602" s="284">
        <v>20</v>
      </c>
      <c r="W602" s="285">
        <v>0</v>
      </c>
      <c r="X602" s="205">
        <v>0</v>
      </c>
      <c r="Y602" s="157">
        <v>0</v>
      </c>
      <c r="Z602" s="286">
        <v>40</v>
      </c>
      <c r="AA602" s="204">
        <v>0</v>
      </c>
      <c r="AB602" s="204">
        <v>0</v>
      </c>
      <c r="AC602" s="155">
        <v>0</v>
      </c>
      <c r="AD602" s="287">
        <v>0</v>
      </c>
      <c r="AE602" s="340">
        <f>_xlfn.XLOOKUP(A602,'2026-NAT-01'!B:B,'2026-NAT-01'!F:F,0,0)+_xlfn.XLOOKUP(A602,'2026-NAT-01'!B:B,'2026-NAT-01'!G:G,0,0)</f>
        <v>0</v>
      </c>
      <c r="AF602" s="341">
        <f>_xlfn.XLOOKUP(A602,'2026-NAT-01'!B:B,'2026-NAT-01'!H:H,0,0)</f>
        <v>0</v>
      </c>
      <c r="AG602" s="340">
        <f>_xlfn.XLOOKUP(A602,'2026-NAT-02'!B:B,'2026-NAT-02'!F:F,0,0)+_xlfn.XLOOKUP(A602,'2026-NAT-02'!B:B,'2026-NAT-02'!G:G,0,0)</f>
        <v>0</v>
      </c>
      <c r="AH602" s="341">
        <f>_xlfn.XLOOKUP(A602,'2026-NAT-02'!B:B,'2026-NAT-02'!H:H,0,0)</f>
        <v>0</v>
      </c>
      <c r="AI602" s="457">
        <f t="shared" si="107"/>
        <v>0</v>
      </c>
      <c r="AJ602" s="458">
        <f t="shared" si="108"/>
        <v>0</v>
      </c>
    </row>
    <row r="603" spans="1:36" ht="15.6" hidden="1" x14ac:dyDescent="0.25">
      <c r="A603" s="297" t="str">
        <f>MASTERLIST!A604</f>
        <v>N0600</v>
      </c>
      <c r="B603" s="310" t="str">
        <f>MASTERLIST!B604</f>
        <v>xOtjiwarongo</v>
      </c>
      <c r="C603" s="310" t="str">
        <f>MASTERLIST!C604</f>
        <v>Handre</v>
      </c>
      <c r="D603" s="310" t="str">
        <f>MASTERLIST!D604</f>
        <v>Klazinga</v>
      </c>
      <c r="E603" s="311" t="str">
        <f>MASTERLIST!E604</f>
        <v>Men Senior</v>
      </c>
      <c r="F603" s="361" t="str">
        <f>MASTERLIST!L604</f>
        <v>Nam</v>
      </c>
      <c r="G603" s="195"/>
      <c r="H603" s="200"/>
      <c r="I603" s="193"/>
      <c r="J603" s="202"/>
      <c r="K603" s="152">
        <f t="shared" si="99"/>
        <v>0</v>
      </c>
      <c r="L603" s="153">
        <f t="shared" si="100"/>
        <v>0</v>
      </c>
      <c r="M603" s="153">
        <f t="shared" si="101"/>
        <v>0</v>
      </c>
      <c r="N603" s="279">
        <f t="shared" si="102"/>
        <v>0</v>
      </c>
      <c r="O603" s="280">
        <f t="shared" si="103"/>
        <v>0</v>
      </c>
      <c r="P603" s="154" t="e">
        <f t="shared" si="104"/>
        <v>#DIV/0!</v>
      </c>
      <c r="Q603" s="153">
        <f t="shared" si="105"/>
        <v>0</v>
      </c>
      <c r="R603" s="281">
        <f t="shared" si="106"/>
        <v>0</v>
      </c>
      <c r="S603" s="282">
        <v>0</v>
      </c>
      <c r="T603" s="283">
        <v>0</v>
      </c>
      <c r="U603" s="156">
        <v>0</v>
      </c>
      <c r="V603" s="284">
        <v>0</v>
      </c>
      <c r="W603" s="285">
        <v>0</v>
      </c>
      <c r="X603" s="205">
        <v>0</v>
      </c>
      <c r="Y603" s="157">
        <v>0</v>
      </c>
      <c r="Z603" s="286">
        <v>0</v>
      </c>
      <c r="AA603" s="204">
        <v>0</v>
      </c>
      <c r="AB603" s="204">
        <v>0</v>
      </c>
      <c r="AC603" s="155">
        <v>0</v>
      </c>
      <c r="AD603" s="287">
        <v>0</v>
      </c>
      <c r="AE603" s="340">
        <f>_xlfn.XLOOKUP(A603,'2026-NAT-01'!B:B,'2026-NAT-01'!F:F,0,0)+_xlfn.XLOOKUP(A603,'2026-NAT-01'!B:B,'2026-NAT-01'!G:G,0,0)</f>
        <v>0</v>
      </c>
      <c r="AF603" s="341">
        <f>_xlfn.XLOOKUP(A603,'2026-NAT-01'!B:B,'2026-NAT-01'!H:H,0,0)</f>
        <v>0</v>
      </c>
      <c r="AG603" s="340">
        <f>_xlfn.XLOOKUP(A603,'2026-NAT-02'!B:B,'2026-NAT-02'!F:F,0,0)+_xlfn.XLOOKUP(A603,'2026-NAT-02'!B:B,'2026-NAT-02'!G:G,0,0)</f>
        <v>0</v>
      </c>
      <c r="AH603" s="341">
        <f>_xlfn.XLOOKUP(A603,'2026-NAT-02'!B:B,'2026-NAT-02'!H:H,0,0)</f>
        <v>0</v>
      </c>
      <c r="AI603" s="457">
        <f t="shared" si="107"/>
        <v>0</v>
      </c>
      <c r="AJ603" s="458">
        <f t="shared" si="108"/>
        <v>0</v>
      </c>
    </row>
    <row r="604" spans="1:36" ht="15.6" hidden="1" x14ac:dyDescent="0.25">
      <c r="A604" s="297" t="str">
        <f>MASTERLIST!A605</f>
        <v>N0601</v>
      </c>
      <c r="B604" s="310" t="str">
        <f>MASTERLIST!B605</f>
        <v>xOtjiwarongo</v>
      </c>
      <c r="C604" s="310" t="str">
        <f>MASTERLIST!C605</f>
        <v>Johan</v>
      </c>
      <c r="D604" s="310" t="str">
        <f>MASTERLIST!D605</f>
        <v>Van Deventer</v>
      </c>
      <c r="E604" s="311" t="str">
        <f>MASTERLIST!E605</f>
        <v>Men Veteran</v>
      </c>
      <c r="F604" s="361" t="str">
        <f>MASTERLIST!L605</f>
        <v>Nam</v>
      </c>
      <c r="G604" s="195"/>
      <c r="H604" s="200"/>
      <c r="I604" s="193"/>
      <c r="J604" s="202"/>
      <c r="K604" s="152">
        <f t="shared" si="99"/>
        <v>0</v>
      </c>
      <c r="L604" s="153">
        <f t="shared" si="100"/>
        <v>0</v>
      </c>
      <c r="M604" s="153">
        <f t="shared" si="101"/>
        <v>0</v>
      </c>
      <c r="N604" s="279">
        <f t="shared" si="102"/>
        <v>0</v>
      </c>
      <c r="O604" s="280">
        <f t="shared" si="103"/>
        <v>0</v>
      </c>
      <c r="P604" s="154" t="e">
        <f t="shared" si="104"/>
        <v>#DIV/0!</v>
      </c>
      <c r="Q604" s="153">
        <f t="shared" si="105"/>
        <v>0</v>
      </c>
      <c r="R604" s="281">
        <f t="shared" si="106"/>
        <v>0</v>
      </c>
      <c r="S604" s="282">
        <v>0</v>
      </c>
      <c r="T604" s="283">
        <v>0</v>
      </c>
      <c r="U604" s="156">
        <v>0</v>
      </c>
      <c r="V604" s="284">
        <v>0</v>
      </c>
      <c r="W604" s="285">
        <v>0</v>
      </c>
      <c r="X604" s="205">
        <v>0</v>
      </c>
      <c r="Y604" s="157">
        <v>0</v>
      </c>
      <c r="Z604" s="286">
        <v>0</v>
      </c>
      <c r="AA604" s="204">
        <v>0</v>
      </c>
      <c r="AB604" s="204">
        <v>0</v>
      </c>
      <c r="AC604" s="155">
        <v>0</v>
      </c>
      <c r="AD604" s="287">
        <v>0</v>
      </c>
      <c r="AE604" s="340">
        <f>_xlfn.XLOOKUP(A604,'2026-NAT-01'!B:B,'2026-NAT-01'!F:F,0,0)+_xlfn.XLOOKUP(A604,'2026-NAT-01'!B:B,'2026-NAT-01'!G:G,0,0)</f>
        <v>0</v>
      </c>
      <c r="AF604" s="341">
        <f>_xlfn.XLOOKUP(A604,'2026-NAT-01'!B:B,'2026-NAT-01'!H:H,0,0)</f>
        <v>0</v>
      </c>
      <c r="AG604" s="340">
        <f>_xlfn.XLOOKUP(A604,'2026-NAT-02'!B:B,'2026-NAT-02'!F:F,0,0)+_xlfn.XLOOKUP(A604,'2026-NAT-02'!B:B,'2026-NAT-02'!G:G,0,0)</f>
        <v>0</v>
      </c>
      <c r="AH604" s="341">
        <f>_xlfn.XLOOKUP(A604,'2026-NAT-02'!B:B,'2026-NAT-02'!H:H,0,0)</f>
        <v>0</v>
      </c>
      <c r="AI604" s="457">
        <f t="shared" si="107"/>
        <v>0</v>
      </c>
      <c r="AJ604" s="458">
        <f t="shared" si="108"/>
        <v>0</v>
      </c>
    </row>
    <row r="605" spans="1:36" ht="15.6" hidden="1" x14ac:dyDescent="0.25">
      <c r="A605" s="297" t="str">
        <f>MASTERLIST!A606</f>
        <v>N0602</v>
      </c>
      <c r="B605" s="310" t="str">
        <f>MASTERLIST!B606</f>
        <v>xPenguin</v>
      </c>
      <c r="C605" s="310" t="str">
        <f>MASTERLIST!C606</f>
        <v>Marthinus</v>
      </c>
      <c r="D605" s="310" t="str">
        <f>MASTERLIST!D606</f>
        <v>Du Preez</v>
      </c>
      <c r="E605" s="311" t="str">
        <f>MASTERLIST!E606</f>
        <v>Men Grand Masters</v>
      </c>
      <c r="F605" s="361" t="str">
        <f>MASTERLIST!L606</f>
        <v>Nam</v>
      </c>
      <c r="G605" s="195"/>
      <c r="H605" s="200"/>
      <c r="I605" s="193"/>
      <c r="J605" s="202"/>
      <c r="K605" s="152">
        <f t="shared" si="99"/>
        <v>0</v>
      </c>
      <c r="L605" s="153">
        <f t="shared" si="100"/>
        <v>0</v>
      </c>
      <c r="M605" s="153">
        <f t="shared" si="101"/>
        <v>0</v>
      </c>
      <c r="N605" s="279">
        <f t="shared" si="102"/>
        <v>0</v>
      </c>
      <c r="O605" s="280">
        <f t="shared" si="103"/>
        <v>0</v>
      </c>
      <c r="P605" s="154" t="e">
        <f t="shared" si="104"/>
        <v>#DIV/0!</v>
      </c>
      <c r="Q605" s="153">
        <f t="shared" si="105"/>
        <v>0</v>
      </c>
      <c r="R605" s="281">
        <f t="shared" si="106"/>
        <v>0</v>
      </c>
      <c r="S605" s="282">
        <v>0</v>
      </c>
      <c r="T605" s="283">
        <v>0</v>
      </c>
      <c r="U605" s="156">
        <v>0</v>
      </c>
      <c r="V605" s="284">
        <v>0</v>
      </c>
      <c r="W605" s="285">
        <v>0</v>
      </c>
      <c r="X605" s="205">
        <v>0</v>
      </c>
      <c r="Y605" s="157">
        <v>0</v>
      </c>
      <c r="Z605" s="286">
        <v>0</v>
      </c>
      <c r="AA605" s="204">
        <v>0</v>
      </c>
      <c r="AB605" s="204">
        <v>0</v>
      </c>
      <c r="AC605" s="155">
        <v>0</v>
      </c>
      <c r="AD605" s="287">
        <v>0</v>
      </c>
      <c r="AE605" s="340">
        <f>_xlfn.XLOOKUP(A605,'2026-NAT-01'!B:B,'2026-NAT-01'!F:F,0,0)+_xlfn.XLOOKUP(A605,'2026-NAT-01'!B:B,'2026-NAT-01'!G:G,0,0)</f>
        <v>0</v>
      </c>
      <c r="AF605" s="341">
        <f>_xlfn.XLOOKUP(A605,'2026-NAT-01'!B:B,'2026-NAT-01'!H:H,0,0)</f>
        <v>0</v>
      </c>
      <c r="AG605" s="340">
        <f>_xlfn.XLOOKUP(A605,'2026-NAT-02'!B:B,'2026-NAT-02'!F:F,0,0)+_xlfn.XLOOKUP(A605,'2026-NAT-02'!B:B,'2026-NAT-02'!G:G,0,0)</f>
        <v>0</v>
      </c>
      <c r="AH605" s="341">
        <f>_xlfn.XLOOKUP(A605,'2026-NAT-02'!B:B,'2026-NAT-02'!H:H,0,0)</f>
        <v>0</v>
      </c>
      <c r="AI605" s="457">
        <f t="shared" si="107"/>
        <v>0</v>
      </c>
      <c r="AJ605" s="458">
        <f t="shared" si="108"/>
        <v>0</v>
      </c>
    </row>
    <row r="606" spans="1:36" ht="15.6" hidden="1" x14ac:dyDescent="0.25">
      <c r="A606" s="297" t="str">
        <f>MASTERLIST!A607</f>
        <v>N0603</v>
      </c>
      <c r="B606" s="310" t="str">
        <f>MASTERLIST!B607</f>
        <v>Penguin</v>
      </c>
      <c r="C606" s="310" t="str">
        <f>MASTERLIST!C607</f>
        <v>Toy</v>
      </c>
      <c r="D606" s="310" t="str">
        <f>MASTERLIST!D607</f>
        <v>Page</v>
      </c>
      <c r="E606" s="311" t="str">
        <f>MASTERLIST!E607</f>
        <v>Men U/21</v>
      </c>
      <c r="F606" s="361" t="str">
        <f>MASTERLIST!L607</f>
        <v>Nam</v>
      </c>
      <c r="G606" s="195"/>
      <c r="H606" s="200"/>
      <c r="I606" s="193"/>
      <c r="J606" s="202"/>
      <c r="K606" s="152">
        <f t="shared" si="99"/>
        <v>0</v>
      </c>
      <c r="L606" s="153">
        <f t="shared" si="100"/>
        <v>0</v>
      </c>
      <c r="M606" s="153">
        <f t="shared" si="101"/>
        <v>0</v>
      </c>
      <c r="N606" s="279">
        <f t="shared" si="102"/>
        <v>0</v>
      </c>
      <c r="O606" s="280">
        <f t="shared" si="103"/>
        <v>0</v>
      </c>
      <c r="P606" s="154" t="e">
        <f t="shared" si="104"/>
        <v>#DIV/0!</v>
      </c>
      <c r="Q606" s="153">
        <f t="shared" si="105"/>
        <v>0</v>
      </c>
      <c r="R606" s="281">
        <f t="shared" si="106"/>
        <v>0</v>
      </c>
      <c r="S606" s="282">
        <v>0</v>
      </c>
      <c r="T606" s="283">
        <v>0</v>
      </c>
      <c r="U606" s="156">
        <v>0</v>
      </c>
      <c r="V606" s="284">
        <v>0</v>
      </c>
      <c r="W606" s="285">
        <v>0</v>
      </c>
      <c r="X606" s="205">
        <v>0</v>
      </c>
      <c r="Y606" s="157">
        <v>0</v>
      </c>
      <c r="Z606" s="286">
        <v>0</v>
      </c>
      <c r="AA606" s="204">
        <v>0</v>
      </c>
      <c r="AB606" s="204">
        <v>0</v>
      </c>
      <c r="AC606" s="155">
        <v>0</v>
      </c>
      <c r="AD606" s="287">
        <v>0</v>
      </c>
      <c r="AE606" s="340">
        <f>_xlfn.XLOOKUP(A606,'2026-NAT-01'!B:B,'2026-NAT-01'!F:F,0,0)+_xlfn.XLOOKUP(A606,'2026-NAT-01'!B:B,'2026-NAT-01'!G:G,0,0)</f>
        <v>0</v>
      </c>
      <c r="AF606" s="341">
        <f>_xlfn.XLOOKUP(A606,'2026-NAT-01'!B:B,'2026-NAT-01'!H:H,0,0)</f>
        <v>0</v>
      </c>
      <c r="AG606" s="340">
        <f>_xlfn.XLOOKUP(A606,'2026-NAT-02'!B:B,'2026-NAT-02'!F:F,0,0)+_xlfn.XLOOKUP(A606,'2026-NAT-02'!B:B,'2026-NAT-02'!G:G,0,0)</f>
        <v>0</v>
      </c>
      <c r="AH606" s="341">
        <f>_xlfn.XLOOKUP(A606,'2026-NAT-02'!B:B,'2026-NAT-02'!H:H,0,0)</f>
        <v>0</v>
      </c>
      <c r="AI606" s="457">
        <f t="shared" si="107"/>
        <v>0</v>
      </c>
      <c r="AJ606" s="458">
        <f t="shared" si="108"/>
        <v>0</v>
      </c>
    </row>
    <row r="607" spans="1:36" ht="15.6" hidden="1" x14ac:dyDescent="0.25">
      <c r="A607" s="297" t="str">
        <f>MASTERLIST!A608</f>
        <v>N0604</v>
      </c>
      <c r="B607" s="310" t="str">
        <f>MASTERLIST!B608</f>
        <v>xOrca Angling Club</v>
      </c>
      <c r="C607" s="310" t="str">
        <f>MASTERLIST!C608</f>
        <v>Rudi</v>
      </c>
      <c r="D607" s="310" t="str">
        <f>MASTERLIST!D608</f>
        <v>Geyser</v>
      </c>
      <c r="E607" s="311" t="str">
        <f>MASTERLIST!E608</f>
        <v>Men Veteran</v>
      </c>
      <c r="F607" s="361" t="str">
        <f>MASTERLIST!L608</f>
        <v>Nam</v>
      </c>
      <c r="G607" s="195"/>
      <c r="H607" s="200"/>
      <c r="I607" s="193"/>
      <c r="J607" s="202"/>
      <c r="K607" s="152">
        <f t="shared" si="99"/>
        <v>0</v>
      </c>
      <c r="L607" s="153">
        <f t="shared" si="100"/>
        <v>0</v>
      </c>
      <c r="M607" s="153">
        <f t="shared" si="101"/>
        <v>0</v>
      </c>
      <c r="N607" s="279">
        <f t="shared" si="102"/>
        <v>0</v>
      </c>
      <c r="O607" s="280">
        <f t="shared" si="103"/>
        <v>0</v>
      </c>
      <c r="P607" s="154" t="e">
        <f t="shared" si="104"/>
        <v>#DIV/0!</v>
      </c>
      <c r="Q607" s="153">
        <f t="shared" si="105"/>
        <v>0</v>
      </c>
      <c r="R607" s="281">
        <f t="shared" si="106"/>
        <v>0</v>
      </c>
      <c r="S607" s="282">
        <v>0</v>
      </c>
      <c r="T607" s="283">
        <v>0</v>
      </c>
      <c r="U607" s="156">
        <v>0</v>
      </c>
      <c r="V607" s="284">
        <v>0</v>
      </c>
      <c r="W607" s="285">
        <v>0</v>
      </c>
      <c r="X607" s="205">
        <v>0</v>
      </c>
      <c r="Y607" s="157">
        <v>0</v>
      </c>
      <c r="Z607" s="286">
        <v>0</v>
      </c>
      <c r="AA607" s="204">
        <v>0</v>
      </c>
      <c r="AB607" s="204">
        <v>0</v>
      </c>
      <c r="AC607" s="155">
        <v>0</v>
      </c>
      <c r="AD607" s="287">
        <v>0</v>
      </c>
      <c r="AE607" s="340">
        <f>_xlfn.XLOOKUP(A607,'2026-NAT-01'!B:B,'2026-NAT-01'!F:F,0,0)+_xlfn.XLOOKUP(A607,'2026-NAT-01'!B:B,'2026-NAT-01'!G:G,0,0)</f>
        <v>0</v>
      </c>
      <c r="AF607" s="341">
        <f>_xlfn.XLOOKUP(A607,'2026-NAT-01'!B:B,'2026-NAT-01'!H:H,0,0)</f>
        <v>0</v>
      </c>
      <c r="AG607" s="340">
        <f>_xlfn.XLOOKUP(A607,'2026-NAT-02'!B:B,'2026-NAT-02'!F:F,0,0)+_xlfn.XLOOKUP(A607,'2026-NAT-02'!B:B,'2026-NAT-02'!G:G,0,0)</f>
        <v>0</v>
      </c>
      <c r="AH607" s="341">
        <f>_xlfn.XLOOKUP(A607,'2026-NAT-02'!B:B,'2026-NAT-02'!H:H,0,0)</f>
        <v>0</v>
      </c>
      <c r="AI607" s="457">
        <f t="shared" si="107"/>
        <v>0</v>
      </c>
      <c r="AJ607" s="458">
        <f t="shared" si="108"/>
        <v>0</v>
      </c>
    </row>
    <row r="608" spans="1:36" ht="15.6" hidden="1" x14ac:dyDescent="0.25">
      <c r="A608" s="297" t="str">
        <f>MASTERLIST!A609</f>
        <v>N0605</v>
      </c>
      <c r="B608" s="310" t="str">
        <f>MASTERLIST!B609</f>
        <v>Seagull Angling Club</v>
      </c>
      <c r="C608" s="310" t="str">
        <f>MASTERLIST!C609</f>
        <v>Wiets Jnr</v>
      </c>
      <c r="D608" s="310" t="str">
        <f>MASTERLIST!D609</f>
        <v>Coetzee</v>
      </c>
      <c r="E608" s="311" t="str">
        <f>MASTERLIST!E609</f>
        <v>Men Senior</v>
      </c>
      <c r="F608" s="361" t="str">
        <f>MASTERLIST!L609</f>
        <v>Nam</v>
      </c>
      <c r="G608" s="195"/>
      <c r="H608" s="200"/>
      <c r="I608" s="193"/>
      <c r="J608" s="202"/>
      <c r="K608" s="152">
        <f t="shared" si="99"/>
        <v>0</v>
      </c>
      <c r="L608" s="153">
        <f t="shared" si="100"/>
        <v>0</v>
      </c>
      <c r="M608" s="153">
        <f t="shared" si="101"/>
        <v>0</v>
      </c>
      <c r="N608" s="279">
        <f t="shared" si="102"/>
        <v>0</v>
      </c>
      <c r="O608" s="280">
        <f t="shared" si="103"/>
        <v>0</v>
      </c>
      <c r="P608" s="154" t="e">
        <f t="shared" si="104"/>
        <v>#DIV/0!</v>
      </c>
      <c r="Q608" s="153">
        <f t="shared" si="105"/>
        <v>0</v>
      </c>
      <c r="R608" s="281">
        <f t="shared" si="106"/>
        <v>0</v>
      </c>
      <c r="S608" s="282">
        <v>0</v>
      </c>
      <c r="T608" s="283">
        <v>0</v>
      </c>
      <c r="U608" s="156">
        <v>0</v>
      </c>
      <c r="V608" s="284">
        <v>0</v>
      </c>
      <c r="W608" s="285">
        <v>0</v>
      </c>
      <c r="X608" s="205">
        <v>0</v>
      </c>
      <c r="Y608" s="157">
        <v>0</v>
      </c>
      <c r="Z608" s="286">
        <v>0</v>
      </c>
      <c r="AA608" s="204">
        <v>0</v>
      </c>
      <c r="AB608" s="204">
        <v>0</v>
      </c>
      <c r="AC608" s="155">
        <v>0</v>
      </c>
      <c r="AD608" s="287">
        <v>0</v>
      </c>
      <c r="AE608" s="340">
        <f>_xlfn.XLOOKUP(A608,'2026-NAT-01'!B:B,'2026-NAT-01'!F:F,0,0)+_xlfn.XLOOKUP(A608,'2026-NAT-01'!B:B,'2026-NAT-01'!G:G,0,0)</f>
        <v>0</v>
      </c>
      <c r="AF608" s="341">
        <f>_xlfn.XLOOKUP(A608,'2026-NAT-01'!B:B,'2026-NAT-01'!H:H,0,0)</f>
        <v>0</v>
      </c>
      <c r="AG608" s="340">
        <f>_xlfn.XLOOKUP(A608,'2026-NAT-02'!B:B,'2026-NAT-02'!F:F,0,0)+_xlfn.XLOOKUP(A608,'2026-NAT-02'!B:B,'2026-NAT-02'!G:G,0,0)</f>
        <v>0</v>
      </c>
      <c r="AH608" s="341">
        <f>_xlfn.XLOOKUP(A608,'2026-NAT-02'!B:B,'2026-NAT-02'!H:H,0,0)</f>
        <v>0</v>
      </c>
      <c r="AI608" s="457">
        <f t="shared" si="107"/>
        <v>0</v>
      </c>
      <c r="AJ608" s="458">
        <f t="shared" si="108"/>
        <v>0</v>
      </c>
    </row>
    <row r="609" spans="1:36" ht="15.6" hidden="1" x14ac:dyDescent="0.25">
      <c r="A609" s="297" t="str">
        <f>MASTERLIST!A610</f>
        <v>N0606</v>
      </c>
      <c r="B609" s="310" t="str">
        <f>MASTERLIST!B610</f>
        <v>Steenbras</v>
      </c>
      <c r="C609" s="310" t="str">
        <f>MASTERLIST!C610</f>
        <v>Louwrens</v>
      </c>
      <c r="D609" s="310" t="str">
        <f>MASTERLIST!D610</f>
        <v>Knouwds</v>
      </c>
      <c r="E609" s="311" t="str">
        <f>MASTERLIST!E610</f>
        <v>Men Master</v>
      </c>
      <c r="F609" s="361" t="str">
        <f>MASTERLIST!L610</f>
        <v>Nam</v>
      </c>
      <c r="G609" s="195"/>
      <c r="H609" s="200"/>
      <c r="I609" s="193"/>
      <c r="J609" s="202"/>
      <c r="K609" s="152">
        <f t="shared" si="99"/>
        <v>0</v>
      </c>
      <c r="L609" s="153">
        <f t="shared" si="100"/>
        <v>0</v>
      </c>
      <c r="M609" s="153">
        <f t="shared" si="101"/>
        <v>0</v>
      </c>
      <c r="N609" s="279">
        <f t="shared" si="102"/>
        <v>0</v>
      </c>
      <c r="O609" s="280">
        <f t="shared" si="103"/>
        <v>0</v>
      </c>
      <c r="P609" s="154" t="e">
        <f t="shared" si="104"/>
        <v>#DIV/0!</v>
      </c>
      <c r="Q609" s="153">
        <f t="shared" si="105"/>
        <v>0</v>
      </c>
      <c r="R609" s="281">
        <f t="shared" si="106"/>
        <v>0</v>
      </c>
      <c r="S609" s="282">
        <v>0</v>
      </c>
      <c r="T609" s="283">
        <v>0</v>
      </c>
      <c r="U609" s="156">
        <v>0</v>
      </c>
      <c r="V609" s="284">
        <v>0</v>
      </c>
      <c r="W609" s="285">
        <v>0</v>
      </c>
      <c r="X609" s="205">
        <v>0</v>
      </c>
      <c r="Y609" s="157">
        <v>0</v>
      </c>
      <c r="Z609" s="286">
        <v>0</v>
      </c>
      <c r="AA609" s="204">
        <v>0</v>
      </c>
      <c r="AB609" s="204">
        <v>0</v>
      </c>
      <c r="AC609" s="155">
        <v>0</v>
      </c>
      <c r="AD609" s="287">
        <v>0</v>
      </c>
      <c r="AE609" s="340">
        <f>_xlfn.XLOOKUP(A609,'2026-NAT-01'!B:B,'2026-NAT-01'!F:F,0,0)+_xlfn.XLOOKUP(A609,'2026-NAT-01'!B:B,'2026-NAT-01'!G:G,0,0)</f>
        <v>0</v>
      </c>
      <c r="AF609" s="341">
        <f>_xlfn.XLOOKUP(A609,'2026-NAT-01'!B:B,'2026-NAT-01'!H:H,0,0)</f>
        <v>0</v>
      </c>
      <c r="AG609" s="340">
        <f>_xlfn.XLOOKUP(A609,'2026-NAT-02'!B:B,'2026-NAT-02'!F:F,0,0)+_xlfn.XLOOKUP(A609,'2026-NAT-02'!B:B,'2026-NAT-02'!G:G,0,0)</f>
        <v>0</v>
      </c>
      <c r="AH609" s="341">
        <f>_xlfn.XLOOKUP(A609,'2026-NAT-02'!B:B,'2026-NAT-02'!H:H,0,0)</f>
        <v>0</v>
      </c>
      <c r="AI609" s="457">
        <f t="shared" si="107"/>
        <v>0</v>
      </c>
      <c r="AJ609" s="458">
        <f t="shared" si="108"/>
        <v>0</v>
      </c>
    </row>
    <row r="610" spans="1:36" ht="15.6" hidden="1" x14ac:dyDescent="0.25">
      <c r="A610" s="297" t="str">
        <f>MASTERLIST!A611</f>
        <v>N0607</v>
      </c>
      <c r="B610" s="310" t="str">
        <f>MASTERLIST!B611</f>
        <v>Steenbras</v>
      </c>
      <c r="C610" s="310" t="str">
        <f>MASTERLIST!C611</f>
        <v>Marna</v>
      </c>
      <c r="D610" s="310" t="str">
        <f>MASTERLIST!D611</f>
        <v>Viljoen</v>
      </c>
      <c r="E610" s="311" t="str">
        <f>MASTERLIST!E611</f>
        <v>Ladies U/16</v>
      </c>
      <c r="F610" s="361" t="str">
        <f>MASTERLIST!L611</f>
        <v>Nam</v>
      </c>
      <c r="G610" s="195"/>
      <c r="H610" s="200"/>
      <c r="I610" s="193"/>
      <c r="J610" s="202"/>
      <c r="K610" s="152">
        <f t="shared" si="99"/>
        <v>5</v>
      </c>
      <c r="L610" s="153">
        <f t="shared" si="100"/>
        <v>3</v>
      </c>
      <c r="M610" s="153">
        <f t="shared" si="101"/>
        <v>8</v>
      </c>
      <c r="N610" s="279">
        <f t="shared" si="102"/>
        <v>17.600000000000001</v>
      </c>
      <c r="O610" s="280">
        <f t="shared" si="103"/>
        <v>7.67</v>
      </c>
      <c r="P610" s="154">
        <f t="shared" si="104"/>
        <v>2.2000000000000002</v>
      </c>
      <c r="Q610" s="153">
        <f t="shared" si="105"/>
        <v>1203</v>
      </c>
      <c r="R610" s="281">
        <f t="shared" si="106"/>
        <v>407.5</v>
      </c>
      <c r="S610" s="282">
        <v>1</v>
      </c>
      <c r="T610" s="283">
        <v>3</v>
      </c>
      <c r="U610" s="156">
        <v>13.4</v>
      </c>
      <c r="V610" s="284">
        <v>496</v>
      </c>
      <c r="W610" s="285">
        <v>1</v>
      </c>
      <c r="X610" s="205">
        <v>0</v>
      </c>
      <c r="Y610" s="157">
        <v>1.3</v>
      </c>
      <c r="Z610" s="286">
        <v>181</v>
      </c>
      <c r="AA610" s="204">
        <v>3</v>
      </c>
      <c r="AB610" s="204">
        <v>0</v>
      </c>
      <c r="AC610" s="155">
        <v>2.9000000000000004</v>
      </c>
      <c r="AD610" s="287">
        <v>526</v>
      </c>
      <c r="AE610" s="340">
        <f>_xlfn.XLOOKUP(A610,'2026-NAT-01'!B:B,'2026-NAT-01'!F:F,0,0)+_xlfn.XLOOKUP(A610,'2026-NAT-01'!B:B,'2026-NAT-01'!G:G,0,0)</f>
        <v>0</v>
      </c>
      <c r="AF610" s="341">
        <f>_xlfn.XLOOKUP(A610,'2026-NAT-01'!B:B,'2026-NAT-01'!H:H,0,0)</f>
        <v>0</v>
      </c>
      <c r="AG610" s="340">
        <f>_xlfn.XLOOKUP(A610,'2026-NAT-02'!B:B,'2026-NAT-02'!F:F,0,0)+_xlfn.XLOOKUP(A610,'2026-NAT-02'!B:B,'2026-NAT-02'!G:G,0,0)</f>
        <v>0</v>
      </c>
      <c r="AH610" s="341">
        <f>_xlfn.XLOOKUP(A610,'2026-NAT-02'!B:B,'2026-NAT-02'!H:H,0,0)</f>
        <v>0</v>
      </c>
      <c r="AI610" s="457">
        <f t="shared" si="107"/>
        <v>8</v>
      </c>
      <c r="AJ610" s="458">
        <f t="shared" si="108"/>
        <v>7.67</v>
      </c>
    </row>
    <row r="611" spans="1:36" ht="15.6" hidden="1" x14ac:dyDescent="0.25">
      <c r="A611" s="297" t="str">
        <f>MASTERLIST!A612</f>
        <v>N0608</v>
      </c>
      <c r="B611" s="310" t="str">
        <f>MASTERLIST!B612</f>
        <v>xWelwitschia</v>
      </c>
      <c r="C611" s="310" t="str">
        <f>MASTERLIST!C612</f>
        <v>Daniel</v>
      </c>
      <c r="D611" s="310" t="str">
        <f>MASTERLIST!D612</f>
        <v>Biller</v>
      </c>
      <c r="E611" s="311" t="str">
        <f>MASTERLIST!E612</f>
        <v>Men Senior</v>
      </c>
      <c r="F611" s="361" t="str">
        <f>MASTERLIST!L612</f>
        <v>Nam</v>
      </c>
      <c r="G611" s="195"/>
      <c r="H611" s="200"/>
      <c r="I611" s="193"/>
      <c r="J611" s="202"/>
      <c r="K611" s="152">
        <f t="shared" si="99"/>
        <v>0</v>
      </c>
      <c r="L611" s="153">
        <f t="shared" si="100"/>
        <v>0</v>
      </c>
      <c r="M611" s="153">
        <f t="shared" si="101"/>
        <v>0</v>
      </c>
      <c r="N611" s="279">
        <f t="shared" si="102"/>
        <v>0</v>
      </c>
      <c r="O611" s="280">
        <f t="shared" si="103"/>
        <v>0</v>
      </c>
      <c r="P611" s="154" t="e">
        <f t="shared" si="104"/>
        <v>#DIV/0!</v>
      </c>
      <c r="Q611" s="153">
        <f t="shared" si="105"/>
        <v>0</v>
      </c>
      <c r="R611" s="281">
        <f t="shared" si="106"/>
        <v>0</v>
      </c>
      <c r="S611" s="282">
        <v>0</v>
      </c>
      <c r="T611" s="283">
        <v>0</v>
      </c>
      <c r="U611" s="156">
        <v>0</v>
      </c>
      <c r="V611" s="284">
        <v>0</v>
      </c>
      <c r="W611" s="285">
        <v>0</v>
      </c>
      <c r="X611" s="205">
        <v>0</v>
      </c>
      <c r="Y611" s="157">
        <v>0</v>
      </c>
      <c r="Z611" s="286">
        <v>0</v>
      </c>
      <c r="AA611" s="204">
        <v>0</v>
      </c>
      <c r="AB611" s="204">
        <v>0</v>
      </c>
      <c r="AC611" s="155">
        <v>0</v>
      </c>
      <c r="AD611" s="287">
        <v>0</v>
      </c>
      <c r="AE611" s="340">
        <f>_xlfn.XLOOKUP(A611,'2026-NAT-01'!B:B,'2026-NAT-01'!F:F,0,0)+_xlfn.XLOOKUP(A611,'2026-NAT-01'!B:B,'2026-NAT-01'!G:G,0,0)</f>
        <v>0</v>
      </c>
      <c r="AF611" s="341">
        <f>_xlfn.XLOOKUP(A611,'2026-NAT-01'!B:B,'2026-NAT-01'!H:H,0,0)</f>
        <v>0</v>
      </c>
      <c r="AG611" s="340">
        <f>_xlfn.XLOOKUP(A611,'2026-NAT-02'!B:B,'2026-NAT-02'!F:F,0,0)+_xlfn.XLOOKUP(A611,'2026-NAT-02'!B:B,'2026-NAT-02'!G:G,0,0)</f>
        <v>0</v>
      </c>
      <c r="AH611" s="341">
        <f>_xlfn.XLOOKUP(A611,'2026-NAT-02'!B:B,'2026-NAT-02'!H:H,0,0)</f>
        <v>0</v>
      </c>
      <c r="AI611" s="457">
        <f t="shared" si="107"/>
        <v>0</v>
      </c>
      <c r="AJ611" s="458">
        <f t="shared" si="108"/>
        <v>0</v>
      </c>
    </row>
    <row r="612" spans="1:36" ht="15.6" hidden="1" x14ac:dyDescent="0.25">
      <c r="A612" s="297" t="str">
        <f>MASTERLIST!A613</f>
        <v>N0609</v>
      </c>
      <c r="B612" s="310" t="str">
        <f>MASTERLIST!B613</f>
        <v>xAtlantic Angling Club</v>
      </c>
      <c r="C612" s="310" t="str">
        <f>MASTERLIST!C613</f>
        <v>Nico</v>
      </c>
      <c r="D612" s="310" t="str">
        <f>MASTERLIST!D613</f>
        <v>Du Plooy</v>
      </c>
      <c r="E612" s="311" t="str">
        <f>MASTERLIST!E613</f>
        <v>Men Veteran</v>
      </c>
      <c r="F612" s="361">
        <f>MASTERLIST!L613</f>
        <v>0</v>
      </c>
      <c r="G612" s="195"/>
      <c r="H612" s="200"/>
      <c r="I612" s="193"/>
      <c r="J612" s="202"/>
      <c r="K612" s="152">
        <f t="shared" si="99"/>
        <v>0</v>
      </c>
      <c r="L612" s="153">
        <f t="shared" si="100"/>
        <v>0</v>
      </c>
      <c r="M612" s="153">
        <f t="shared" si="101"/>
        <v>0</v>
      </c>
      <c r="N612" s="279">
        <f t="shared" si="102"/>
        <v>0</v>
      </c>
      <c r="O612" s="280">
        <f t="shared" si="103"/>
        <v>0</v>
      </c>
      <c r="P612" s="154" t="e">
        <f t="shared" si="104"/>
        <v>#DIV/0!</v>
      </c>
      <c r="Q612" s="153">
        <f t="shared" si="105"/>
        <v>0</v>
      </c>
      <c r="R612" s="281">
        <f t="shared" si="106"/>
        <v>0</v>
      </c>
      <c r="S612" s="282">
        <v>0</v>
      </c>
      <c r="T612" s="283">
        <v>0</v>
      </c>
      <c r="U612" s="156">
        <v>0</v>
      </c>
      <c r="V612" s="284">
        <v>0</v>
      </c>
      <c r="W612" s="285">
        <v>0</v>
      </c>
      <c r="X612" s="205">
        <v>0</v>
      </c>
      <c r="Y612" s="157">
        <v>0</v>
      </c>
      <c r="Z612" s="286">
        <v>0</v>
      </c>
      <c r="AA612" s="204">
        <v>0</v>
      </c>
      <c r="AB612" s="204">
        <v>0</v>
      </c>
      <c r="AC612" s="155">
        <v>0</v>
      </c>
      <c r="AD612" s="287">
        <v>0</v>
      </c>
      <c r="AE612" s="340">
        <f>_xlfn.XLOOKUP(A612,'2026-NAT-01'!B:B,'2026-NAT-01'!F:F,0,0)+_xlfn.XLOOKUP(A612,'2026-NAT-01'!B:B,'2026-NAT-01'!G:G,0,0)</f>
        <v>0</v>
      </c>
      <c r="AF612" s="341">
        <f>_xlfn.XLOOKUP(A612,'2026-NAT-01'!B:B,'2026-NAT-01'!H:H,0,0)</f>
        <v>0</v>
      </c>
      <c r="AG612" s="340">
        <f>_xlfn.XLOOKUP(A612,'2026-NAT-02'!B:B,'2026-NAT-02'!F:F,0,0)+_xlfn.XLOOKUP(A612,'2026-NAT-02'!B:B,'2026-NAT-02'!G:G,0,0)</f>
        <v>0</v>
      </c>
      <c r="AH612" s="341">
        <f>_xlfn.XLOOKUP(A612,'2026-NAT-02'!B:B,'2026-NAT-02'!H:H,0,0)</f>
        <v>0</v>
      </c>
      <c r="AI612" s="457">
        <f t="shared" si="107"/>
        <v>0</v>
      </c>
      <c r="AJ612" s="458">
        <f t="shared" si="108"/>
        <v>0</v>
      </c>
    </row>
    <row r="613" spans="1:36" ht="15.6" x14ac:dyDescent="0.25">
      <c r="A613" s="344" t="str">
        <f>MASTERLIST!A495</f>
        <v>N0491</v>
      </c>
      <c r="B613" s="68" t="str">
        <f>MASTERLIST!B495</f>
        <v>Steenbras</v>
      </c>
      <c r="C613" s="68" t="str">
        <f>MASTERLIST!C495</f>
        <v>Louw</v>
      </c>
      <c r="D613" s="68" t="str">
        <f>MASTERLIST!D495</f>
        <v>Van Zyl</v>
      </c>
      <c r="E613" s="345" t="s">
        <v>1196</v>
      </c>
      <c r="F613" s="362" t="str">
        <f>MASTERLIST!L495</f>
        <v>Nam</v>
      </c>
      <c r="G613" s="195" t="s">
        <v>2176</v>
      </c>
      <c r="H613" s="200" t="s">
        <v>2176</v>
      </c>
      <c r="I613" s="193"/>
      <c r="J613" s="202"/>
      <c r="K613" s="152">
        <f t="shared" si="99"/>
        <v>9</v>
      </c>
      <c r="L613" s="153">
        <f t="shared" si="100"/>
        <v>12</v>
      </c>
      <c r="M613" s="153">
        <f t="shared" si="101"/>
        <v>21</v>
      </c>
      <c r="N613" s="154">
        <f t="shared" si="102"/>
        <v>29.799999999999997</v>
      </c>
      <c r="O613" s="429">
        <f t="shared" si="103"/>
        <v>13.339999999999998</v>
      </c>
      <c r="P613" s="154">
        <f t="shared" si="104"/>
        <v>1.4190476190476189</v>
      </c>
      <c r="Q613" s="153">
        <f t="shared" si="105"/>
        <v>1279</v>
      </c>
      <c r="R613" s="281">
        <f t="shared" si="106"/>
        <v>512.70000000000005</v>
      </c>
      <c r="S613" s="282">
        <v>2</v>
      </c>
      <c r="T613" s="283">
        <v>10</v>
      </c>
      <c r="U613" s="156">
        <v>21.999999999999996</v>
      </c>
      <c r="V613" s="284">
        <v>645</v>
      </c>
      <c r="W613" s="285">
        <v>7</v>
      </c>
      <c r="X613" s="205">
        <v>2</v>
      </c>
      <c r="Y613" s="157">
        <v>7.7999999999999989</v>
      </c>
      <c r="Z613" s="286">
        <v>634</v>
      </c>
      <c r="AA613" s="204">
        <v>0</v>
      </c>
      <c r="AB613" s="204">
        <v>0</v>
      </c>
      <c r="AC613" s="155">
        <v>0</v>
      </c>
      <c r="AD613" s="287">
        <v>0</v>
      </c>
      <c r="AE613" s="340">
        <f>_xlfn.XLOOKUP(A613,'2026-NAT-01'!B:B,'2026-NAT-01'!F:F,0,0)+_xlfn.XLOOKUP(A613,'2026-NAT-01'!B:B,'2026-NAT-01'!G:G,0,0)</f>
        <v>1</v>
      </c>
      <c r="AF613" s="341">
        <f>_xlfn.XLOOKUP(A613,'2026-NAT-01'!B:B,'2026-NAT-01'!H:H,0,0)</f>
        <v>2.5</v>
      </c>
      <c r="AG613" s="340">
        <f>_xlfn.XLOOKUP(A613,'2026-NAT-02'!B:B,'2026-NAT-02'!F:F,0,0)+_xlfn.XLOOKUP(Nominations!A886,'2026-NAT-02'!B:B,'2026-NAT-02'!G:G,0,0)</f>
        <v>0</v>
      </c>
      <c r="AH613" s="341">
        <f>_xlfn.XLOOKUP(A613,'2026-NAT-02'!B:B,'2026-NAT-02'!H:H,0,0)</f>
        <v>5.5</v>
      </c>
      <c r="AI613" s="340">
        <f t="shared" si="107"/>
        <v>22</v>
      </c>
      <c r="AJ613" s="341">
        <f t="shared" si="108"/>
        <v>21.339999999999996</v>
      </c>
    </row>
    <row r="614" spans="1:36" ht="15.45" hidden="1" customHeight="1" x14ac:dyDescent="0.25">
      <c r="A614" s="344" t="str">
        <f>MASTERLIST!A615</f>
        <v>N0611</v>
      </c>
      <c r="B614" s="68" t="str">
        <f>MASTERLIST!B615</f>
        <v>Seagull Angling Club</v>
      </c>
      <c r="C614" s="68" t="str">
        <f>MASTERLIST!C615</f>
        <v>Jean</v>
      </c>
      <c r="D614" s="68" t="str">
        <f>MASTERLIST!D615</f>
        <v>Visser</v>
      </c>
      <c r="E614" s="345" t="str">
        <f>MASTERLIST!E615</f>
        <v>Men Senior</v>
      </c>
      <c r="F614" s="362" t="str">
        <f>MASTERLIST!L615</f>
        <v>Nam</v>
      </c>
      <c r="G614" s="195" t="s">
        <v>2176</v>
      </c>
      <c r="H614" s="200"/>
      <c r="I614" s="193"/>
      <c r="J614" s="202"/>
      <c r="K614" s="152">
        <f t="shared" si="99"/>
        <v>0</v>
      </c>
      <c r="L614" s="153">
        <f t="shared" si="100"/>
        <v>12</v>
      </c>
      <c r="M614" s="153">
        <f t="shared" si="101"/>
        <v>12</v>
      </c>
      <c r="N614" s="154">
        <f t="shared" si="102"/>
        <v>200.7</v>
      </c>
      <c r="O614" s="429">
        <f t="shared" si="103"/>
        <v>54.81</v>
      </c>
      <c r="P614" s="154">
        <f t="shared" si="104"/>
        <v>16.724999999999998</v>
      </c>
      <c r="Q614" s="153">
        <f t="shared" si="105"/>
        <v>1796</v>
      </c>
      <c r="R614" s="281">
        <f t="shared" si="106"/>
        <v>569.30000000000007</v>
      </c>
      <c r="S614" s="282">
        <v>0</v>
      </c>
      <c r="T614" s="283">
        <v>2</v>
      </c>
      <c r="U614" s="156">
        <v>14.3</v>
      </c>
      <c r="V614" s="284">
        <v>453</v>
      </c>
      <c r="W614" s="285">
        <v>0</v>
      </c>
      <c r="X614" s="205">
        <v>6</v>
      </c>
      <c r="Y614" s="157">
        <v>103.80000000000001</v>
      </c>
      <c r="Z614" s="286">
        <v>742</v>
      </c>
      <c r="AA614" s="204">
        <v>0</v>
      </c>
      <c r="AB614" s="204">
        <v>4</v>
      </c>
      <c r="AC614" s="155">
        <v>82.6</v>
      </c>
      <c r="AD614" s="287">
        <v>601</v>
      </c>
      <c r="AE614" s="340">
        <f>_xlfn.XLOOKUP(A614,'2026-NAT-01'!B:B,'2026-NAT-01'!F:F,0,0)+_xlfn.XLOOKUP(A614,'2026-NAT-01'!B:B,'2026-NAT-01'!G:G,0,0)</f>
        <v>4</v>
      </c>
      <c r="AF614" s="341">
        <f>_xlfn.XLOOKUP(A614,'2026-NAT-01'!B:B,'2026-NAT-01'!H:H,0,0)</f>
        <v>19</v>
      </c>
      <c r="AG614" s="340">
        <f>_xlfn.XLOOKUP(A614,'2026-NAT-02'!B:B,'2026-NAT-02'!F:F,0,0)+_xlfn.XLOOKUP(A614,'2026-NAT-02'!B:B,'2026-NAT-02'!G:G,0,0)</f>
        <v>4</v>
      </c>
      <c r="AH614" s="341">
        <f>_xlfn.XLOOKUP(A614,'2026-NAT-02'!B:B,'2026-NAT-02'!H:H,0,0)</f>
        <v>26</v>
      </c>
      <c r="AI614" s="340">
        <f t="shared" si="107"/>
        <v>20</v>
      </c>
      <c r="AJ614" s="341">
        <f t="shared" si="108"/>
        <v>99.81</v>
      </c>
    </row>
    <row r="615" spans="1:36" ht="15.6" hidden="1" x14ac:dyDescent="0.25">
      <c r="A615" s="297" t="str">
        <f>MASTERLIST!A616</f>
        <v>N0612</v>
      </c>
      <c r="B615" s="310" t="str">
        <f>MASTERLIST!B616</f>
        <v>xOkahandja</v>
      </c>
      <c r="C615" s="310" t="str">
        <f>MASTERLIST!C616</f>
        <v>Armand</v>
      </c>
      <c r="D615" s="310" t="str">
        <f>MASTERLIST!D616</f>
        <v>Fourie</v>
      </c>
      <c r="E615" s="311" t="str">
        <f>MASTERLIST!E616</f>
        <v>Men Senior</v>
      </c>
      <c r="F615" s="361" t="str">
        <f>MASTERLIST!L616</f>
        <v>Nam</v>
      </c>
      <c r="G615" s="195"/>
      <c r="H615" s="200"/>
      <c r="I615" s="193"/>
      <c r="J615" s="202"/>
      <c r="K615" s="152">
        <f t="shared" si="99"/>
        <v>0</v>
      </c>
      <c r="L615" s="153">
        <f t="shared" si="100"/>
        <v>0</v>
      </c>
      <c r="M615" s="153">
        <f t="shared" si="101"/>
        <v>0</v>
      </c>
      <c r="N615" s="279">
        <f t="shared" si="102"/>
        <v>1.4</v>
      </c>
      <c r="O615" s="280">
        <f t="shared" si="103"/>
        <v>0.27999999999999997</v>
      </c>
      <c r="P615" s="154" t="e">
        <f t="shared" si="104"/>
        <v>#DIV/0!</v>
      </c>
      <c r="Q615" s="153">
        <f t="shared" si="105"/>
        <v>262</v>
      </c>
      <c r="R615" s="281">
        <f t="shared" si="106"/>
        <v>52.400000000000006</v>
      </c>
      <c r="S615" s="282">
        <v>0</v>
      </c>
      <c r="T615" s="283">
        <v>0</v>
      </c>
      <c r="U615" s="156">
        <v>0</v>
      </c>
      <c r="V615" s="284">
        <v>0</v>
      </c>
      <c r="W615" s="285">
        <v>0</v>
      </c>
      <c r="X615" s="205">
        <v>0</v>
      </c>
      <c r="Y615" s="157">
        <v>0</v>
      </c>
      <c r="Z615" s="286">
        <v>0</v>
      </c>
      <c r="AA615" s="204">
        <v>0</v>
      </c>
      <c r="AB615" s="204">
        <v>0</v>
      </c>
      <c r="AC615" s="155">
        <v>1.4</v>
      </c>
      <c r="AD615" s="287">
        <v>262</v>
      </c>
      <c r="AE615" s="340">
        <f>_xlfn.XLOOKUP(A615,'2026-NAT-01'!B:B,'2026-NAT-01'!F:F,0,0)+_xlfn.XLOOKUP(A615,'2026-NAT-01'!B:B,'2026-NAT-01'!G:G,0,0)</f>
        <v>0</v>
      </c>
      <c r="AF615" s="341">
        <f>_xlfn.XLOOKUP(A615,'2026-NAT-01'!B:B,'2026-NAT-01'!H:H,0,0)</f>
        <v>0</v>
      </c>
      <c r="AG615" s="340">
        <f>_xlfn.XLOOKUP(A615,'2026-NAT-02'!B:B,'2026-NAT-02'!F:F,0,0)+_xlfn.XLOOKUP(A615,'2026-NAT-02'!B:B,'2026-NAT-02'!G:G,0,0)</f>
        <v>0</v>
      </c>
      <c r="AH615" s="341">
        <f>_xlfn.XLOOKUP(A615,'2026-NAT-02'!B:B,'2026-NAT-02'!H:H,0,0)</f>
        <v>0</v>
      </c>
      <c r="AI615" s="457">
        <f t="shared" si="107"/>
        <v>0</v>
      </c>
      <c r="AJ615" s="458">
        <f t="shared" si="108"/>
        <v>0.27999999999999997</v>
      </c>
    </row>
    <row r="616" spans="1:36" ht="15.6" hidden="1" x14ac:dyDescent="0.25">
      <c r="A616" s="297" t="str">
        <f>MASTERLIST!A617</f>
        <v>N0613</v>
      </c>
      <c r="B616" s="310" t="str">
        <f>MASTERLIST!B617</f>
        <v>Welwitschia</v>
      </c>
      <c r="C616" s="310" t="str">
        <f>MASTERLIST!C617</f>
        <v xml:space="preserve">Daniel </v>
      </c>
      <c r="D616" s="310" t="str">
        <f>MASTERLIST!D617</f>
        <v>Burger</v>
      </c>
      <c r="E616" s="311" t="str">
        <f>MASTERLIST!E617</f>
        <v>Men Senior</v>
      </c>
      <c r="F616" s="361" t="str">
        <f>MASTERLIST!L617</f>
        <v>Nam</v>
      </c>
      <c r="G616" s="195"/>
      <c r="H616" s="200"/>
      <c r="I616" s="193"/>
      <c r="J616" s="202"/>
      <c r="K616" s="152">
        <f t="shared" si="99"/>
        <v>2</v>
      </c>
      <c r="L616" s="153">
        <f t="shared" si="100"/>
        <v>1</v>
      </c>
      <c r="M616" s="153">
        <f t="shared" si="101"/>
        <v>3</v>
      </c>
      <c r="N616" s="279">
        <f t="shared" si="102"/>
        <v>16</v>
      </c>
      <c r="O616" s="280">
        <f t="shared" si="103"/>
        <v>4.8</v>
      </c>
      <c r="P616" s="154">
        <f t="shared" si="104"/>
        <v>5.333333333333333</v>
      </c>
      <c r="Q616" s="153">
        <f t="shared" si="105"/>
        <v>557</v>
      </c>
      <c r="R616" s="281">
        <f t="shared" si="106"/>
        <v>177.1</v>
      </c>
      <c r="S616" s="282">
        <v>0</v>
      </c>
      <c r="T616" s="283">
        <v>0</v>
      </c>
      <c r="U616" s="156">
        <v>0</v>
      </c>
      <c r="V616" s="284">
        <v>60</v>
      </c>
      <c r="W616" s="285">
        <v>2</v>
      </c>
      <c r="X616" s="205">
        <v>1</v>
      </c>
      <c r="Y616" s="157">
        <v>16</v>
      </c>
      <c r="Z616" s="286">
        <v>477</v>
      </c>
      <c r="AA616" s="204">
        <v>0</v>
      </c>
      <c r="AB616" s="204">
        <v>0</v>
      </c>
      <c r="AC616" s="155">
        <v>0</v>
      </c>
      <c r="AD616" s="287">
        <v>20</v>
      </c>
      <c r="AE616" s="340">
        <f>_xlfn.XLOOKUP(A616,'2026-NAT-01'!B:B,'2026-NAT-01'!F:F,0,0)+_xlfn.XLOOKUP(A616,'2026-NAT-01'!B:B,'2026-NAT-01'!G:G,0,0)</f>
        <v>0</v>
      </c>
      <c r="AF616" s="341">
        <f>_xlfn.XLOOKUP(A616,'2026-NAT-01'!B:B,'2026-NAT-01'!H:H,0,0)</f>
        <v>0</v>
      </c>
      <c r="AG616" s="340">
        <f>_xlfn.XLOOKUP(A616,'2026-NAT-02'!B:B,'2026-NAT-02'!F:F,0,0)+_xlfn.XLOOKUP(A616,'2026-NAT-02'!B:B,'2026-NAT-02'!G:G,0,0)</f>
        <v>0</v>
      </c>
      <c r="AH616" s="341">
        <f>_xlfn.XLOOKUP(A616,'2026-NAT-02'!B:B,'2026-NAT-02'!H:H,0,0)</f>
        <v>0</v>
      </c>
      <c r="AI616" s="457">
        <f t="shared" si="107"/>
        <v>3</v>
      </c>
      <c r="AJ616" s="458">
        <f t="shared" si="108"/>
        <v>4.8</v>
      </c>
    </row>
    <row r="617" spans="1:36" ht="15.6" hidden="1" x14ac:dyDescent="0.25">
      <c r="A617" s="297" t="str">
        <f>MASTERLIST!A618</f>
        <v>N0614</v>
      </c>
      <c r="B617" s="310" t="str">
        <f>MASTERLIST!B618</f>
        <v>xOrca Angling Club</v>
      </c>
      <c r="C617" s="310" t="str">
        <f>MASTERLIST!C618</f>
        <v>Stephan</v>
      </c>
      <c r="D617" s="310" t="str">
        <f>MASTERLIST!D618</f>
        <v>Van Wyk</v>
      </c>
      <c r="E617" s="311" t="str">
        <f>MASTERLIST!E618</f>
        <v>Men Grand Masters</v>
      </c>
      <c r="F617" s="361">
        <f>MASTERLIST!L618</f>
        <v>0</v>
      </c>
      <c r="G617" s="195"/>
      <c r="H617" s="200"/>
      <c r="I617" s="193"/>
      <c r="J617" s="202"/>
      <c r="K617" s="152">
        <f t="shared" si="99"/>
        <v>0</v>
      </c>
      <c r="L617" s="153">
        <f t="shared" si="100"/>
        <v>0</v>
      </c>
      <c r="M617" s="153">
        <f t="shared" si="101"/>
        <v>0</v>
      </c>
      <c r="N617" s="279">
        <f t="shared" si="102"/>
        <v>0</v>
      </c>
      <c r="O617" s="280">
        <f t="shared" si="103"/>
        <v>0</v>
      </c>
      <c r="P617" s="154" t="e">
        <f t="shared" si="104"/>
        <v>#DIV/0!</v>
      </c>
      <c r="Q617" s="153">
        <f t="shared" si="105"/>
        <v>0</v>
      </c>
      <c r="R617" s="281">
        <f t="shared" si="106"/>
        <v>0</v>
      </c>
      <c r="S617" s="282">
        <v>0</v>
      </c>
      <c r="T617" s="283">
        <v>0</v>
      </c>
      <c r="U617" s="156">
        <v>0</v>
      </c>
      <c r="V617" s="284">
        <v>0</v>
      </c>
      <c r="W617" s="285">
        <v>0</v>
      </c>
      <c r="X617" s="205">
        <v>0</v>
      </c>
      <c r="Y617" s="157">
        <v>0</v>
      </c>
      <c r="Z617" s="286">
        <v>0</v>
      </c>
      <c r="AA617" s="204">
        <v>0</v>
      </c>
      <c r="AB617" s="204">
        <v>0</v>
      </c>
      <c r="AC617" s="155">
        <v>0</v>
      </c>
      <c r="AD617" s="287">
        <v>0</v>
      </c>
      <c r="AE617" s="340">
        <f>_xlfn.XLOOKUP(A617,'2026-NAT-01'!B:B,'2026-NAT-01'!F:F,0,0)+_xlfn.XLOOKUP(A617,'2026-NAT-01'!B:B,'2026-NAT-01'!G:G,0,0)</f>
        <v>0</v>
      </c>
      <c r="AF617" s="341">
        <f>_xlfn.XLOOKUP(A617,'2026-NAT-01'!B:B,'2026-NAT-01'!H:H,0,0)</f>
        <v>0</v>
      </c>
      <c r="AG617" s="340">
        <f>_xlfn.XLOOKUP(A617,'2026-NAT-02'!B:B,'2026-NAT-02'!F:F,0,0)+_xlfn.XLOOKUP(A617,'2026-NAT-02'!B:B,'2026-NAT-02'!G:G,0,0)</f>
        <v>0</v>
      </c>
      <c r="AH617" s="341">
        <f>_xlfn.XLOOKUP(A617,'2026-NAT-02'!B:B,'2026-NAT-02'!H:H,0,0)</f>
        <v>0</v>
      </c>
      <c r="AI617" s="457">
        <f t="shared" si="107"/>
        <v>0</v>
      </c>
      <c r="AJ617" s="458">
        <f t="shared" si="108"/>
        <v>0</v>
      </c>
    </row>
    <row r="618" spans="1:36" ht="15.6" hidden="1" x14ac:dyDescent="0.25">
      <c r="A618" s="297" t="str">
        <f>MASTERLIST!A619</f>
        <v>N0615</v>
      </c>
      <c r="B618" s="310" t="str">
        <f>MASTERLIST!B619</f>
        <v>xOrca Angling Club</v>
      </c>
      <c r="C618" s="310" t="str">
        <f>MASTERLIST!C619</f>
        <v>Antoinette</v>
      </c>
      <c r="D618" s="310" t="str">
        <f>MASTERLIST!D619</f>
        <v>Anderson</v>
      </c>
      <c r="E618" s="311" t="str">
        <f>MASTERLIST!E619</f>
        <v>Ladies Grand Masters</v>
      </c>
      <c r="F618" s="361">
        <f>MASTERLIST!L619</f>
        <v>0</v>
      </c>
      <c r="G618" s="195"/>
      <c r="H618" s="200"/>
      <c r="I618" s="193"/>
      <c r="J618" s="202"/>
      <c r="K618" s="152">
        <f t="shared" si="99"/>
        <v>0</v>
      </c>
      <c r="L618" s="153">
        <f t="shared" si="100"/>
        <v>0</v>
      </c>
      <c r="M618" s="153">
        <f t="shared" si="101"/>
        <v>0</v>
      </c>
      <c r="N618" s="279">
        <f t="shared" si="102"/>
        <v>0</v>
      </c>
      <c r="O618" s="280">
        <f t="shared" si="103"/>
        <v>0</v>
      </c>
      <c r="P618" s="154" t="e">
        <f t="shared" si="104"/>
        <v>#DIV/0!</v>
      </c>
      <c r="Q618" s="153">
        <f t="shared" si="105"/>
        <v>0</v>
      </c>
      <c r="R618" s="281">
        <f t="shared" si="106"/>
        <v>0</v>
      </c>
      <c r="S618" s="282">
        <v>0</v>
      </c>
      <c r="T618" s="283">
        <v>0</v>
      </c>
      <c r="U618" s="156">
        <v>0</v>
      </c>
      <c r="V618" s="284">
        <v>0</v>
      </c>
      <c r="W618" s="285">
        <v>0</v>
      </c>
      <c r="X618" s="205">
        <v>0</v>
      </c>
      <c r="Y618" s="157">
        <v>0</v>
      </c>
      <c r="Z618" s="286">
        <v>0</v>
      </c>
      <c r="AA618" s="204">
        <v>0</v>
      </c>
      <c r="AB618" s="204">
        <v>0</v>
      </c>
      <c r="AC618" s="155">
        <v>0</v>
      </c>
      <c r="AD618" s="287">
        <v>0</v>
      </c>
      <c r="AE618" s="340">
        <f>_xlfn.XLOOKUP(A618,'2026-NAT-01'!B:B,'2026-NAT-01'!F:F,0,0)+_xlfn.XLOOKUP(A618,'2026-NAT-01'!B:B,'2026-NAT-01'!G:G,0,0)</f>
        <v>0</v>
      </c>
      <c r="AF618" s="341">
        <f>_xlfn.XLOOKUP(A618,'2026-NAT-01'!B:B,'2026-NAT-01'!H:H,0,0)</f>
        <v>0</v>
      </c>
      <c r="AG618" s="340">
        <f>_xlfn.XLOOKUP(A618,'2026-NAT-02'!B:B,'2026-NAT-02'!F:F,0,0)+_xlfn.XLOOKUP(A618,'2026-NAT-02'!B:B,'2026-NAT-02'!G:G,0,0)</f>
        <v>0</v>
      </c>
      <c r="AH618" s="341">
        <f>_xlfn.XLOOKUP(A618,'2026-NAT-02'!B:B,'2026-NAT-02'!H:H,0,0)</f>
        <v>0</v>
      </c>
      <c r="AI618" s="457">
        <f t="shared" si="107"/>
        <v>0</v>
      </c>
      <c r="AJ618" s="458">
        <f t="shared" si="108"/>
        <v>0</v>
      </c>
    </row>
    <row r="619" spans="1:36" ht="15.45" hidden="1" customHeight="1" x14ac:dyDescent="0.25">
      <c r="A619" s="297" t="str">
        <f>MASTERLIST!A620</f>
        <v>N0616</v>
      </c>
      <c r="B619" s="310" t="str">
        <f>MASTERLIST!B620</f>
        <v>xPenguin</v>
      </c>
      <c r="C619" s="310" t="str">
        <f>MASTERLIST!C620</f>
        <v>Dale</v>
      </c>
      <c r="D619" s="310" t="str">
        <f>MASTERLIST!D620</f>
        <v>Smith</v>
      </c>
      <c r="E619" s="311" t="str">
        <f>MASTERLIST!E620</f>
        <v>Men Senior</v>
      </c>
      <c r="F619" s="361">
        <f>MASTERLIST!L620</f>
        <v>0</v>
      </c>
      <c r="G619" s="195"/>
      <c r="H619" s="200"/>
      <c r="I619" s="193"/>
      <c r="J619" s="202"/>
      <c r="K619" s="152">
        <f t="shared" si="99"/>
        <v>0</v>
      </c>
      <c r="L619" s="153">
        <f t="shared" si="100"/>
        <v>0</v>
      </c>
      <c r="M619" s="153">
        <f t="shared" si="101"/>
        <v>0</v>
      </c>
      <c r="N619" s="279">
        <f t="shared" si="102"/>
        <v>0</v>
      </c>
      <c r="O619" s="280">
        <f t="shared" si="103"/>
        <v>0</v>
      </c>
      <c r="P619" s="154" t="e">
        <f t="shared" si="104"/>
        <v>#DIV/0!</v>
      </c>
      <c r="Q619" s="153">
        <f t="shared" si="105"/>
        <v>0</v>
      </c>
      <c r="R619" s="281">
        <f t="shared" si="106"/>
        <v>0</v>
      </c>
      <c r="S619" s="282">
        <v>0</v>
      </c>
      <c r="T619" s="283">
        <v>0</v>
      </c>
      <c r="U619" s="156">
        <v>0</v>
      </c>
      <c r="V619" s="284">
        <v>0</v>
      </c>
      <c r="W619" s="285">
        <v>0</v>
      </c>
      <c r="X619" s="205">
        <v>0</v>
      </c>
      <c r="Y619" s="157">
        <v>0</v>
      </c>
      <c r="Z619" s="286">
        <v>0</v>
      </c>
      <c r="AA619" s="204">
        <v>0</v>
      </c>
      <c r="AB619" s="204">
        <v>0</v>
      </c>
      <c r="AC619" s="155">
        <v>0</v>
      </c>
      <c r="AD619" s="287">
        <v>0</v>
      </c>
      <c r="AE619" s="340">
        <f>_xlfn.XLOOKUP(A619,'2026-NAT-01'!B:B,'2026-NAT-01'!F:F,0,0)+_xlfn.XLOOKUP(A619,'2026-NAT-01'!B:B,'2026-NAT-01'!G:G,0,0)</f>
        <v>0</v>
      </c>
      <c r="AF619" s="341">
        <f>_xlfn.XLOOKUP(A619,'2026-NAT-01'!B:B,'2026-NAT-01'!H:H,0,0)</f>
        <v>0</v>
      </c>
      <c r="AG619" s="340">
        <f>_xlfn.XLOOKUP(A619,'2026-NAT-02'!B:B,'2026-NAT-02'!F:F,0,0)+_xlfn.XLOOKUP(A619,'2026-NAT-02'!B:B,'2026-NAT-02'!G:G,0,0)</f>
        <v>0</v>
      </c>
      <c r="AH619" s="341">
        <f>_xlfn.XLOOKUP(A619,'2026-NAT-02'!B:B,'2026-NAT-02'!H:H,0,0)</f>
        <v>0</v>
      </c>
      <c r="AI619" s="457">
        <f t="shared" si="107"/>
        <v>0</v>
      </c>
      <c r="AJ619" s="458">
        <f t="shared" si="108"/>
        <v>0</v>
      </c>
    </row>
    <row r="620" spans="1:36" ht="15.6" hidden="1" x14ac:dyDescent="0.25">
      <c r="A620" s="297" t="str">
        <f>MASTERLIST!A621</f>
        <v>N0617</v>
      </c>
      <c r="B620" s="310" t="str">
        <f>MASTERLIST!B621</f>
        <v>xNamib Park</v>
      </c>
      <c r="C620" s="310" t="str">
        <f>MASTERLIST!C621</f>
        <v>Keith</v>
      </c>
      <c r="D620" s="310" t="str">
        <f>MASTERLIST!D621</f>
        <v>Du Plessis</v>
      </c>
      <c r="E620" s="311" t="str">
        <f>MASTERLIST!E621</f>
        <v>Men Veteran</v>
      </c>
      <c r="F620" s="361" t="str">
        <f>MASTERLIST!L621</f>
        <v>SA</v>
      </c>
      <c r="G620" s="195"/>
      <c r="H620" s="200"/>
      <c r="I620" s="193"/>
      <c r="J620" s="202"/>
      <c r="K620" s="152">
        <f t="shared" si="99"/>
        <v>0</v>
      </c>
      <c r="L620" s="153">
        <f t="shared" si="100"/>
        <v>0</v>
      </c>
      <c r="M620" s="153">
        <f t="shared" si="101"/>
        <v>0</v>
      </c>
      <c r="N620" s="279">
        <f t="shared" si="102"/>
        <v>0</v>
      </c>
      <c r="O620" s="280">
        <f t="shared" si="103"/>
        <v>0</v>
      </c>
      <c r="P620" s="154" t="e">
        <f t="shared" si="104"/>
        <v>#DIV/0!</v>
      </c>
      <c r="Q620" s="153">
        <f t="shared" si="105"/>
        <v>0</v>
      </c>
      <c r="R620" s="281">
        <f t="shared" si="106"/>
        <v>0</v>
      </c>
      <c r="S620" s="282">
        <v>0</v>
      </c>
      <c r="T620" s="283">
        <v>0</v>
      </c>
      <c r="U620" s="156">
        <v>0</v>
      </c>
      <c r="V620" s="284">
        <v>0</v>
      </c>
      <c r="W620" s="285">
        <v>0</v>
      </c>
      <c r="X620" s="205">
        <v>0</v>
      </c>
      <c r="Y620" s="157">
        <v>0</v>
      </c>
      <c r="Z620" s="286">
        <v>0</v>
      </c>
      <c r="AA620" s="204">
        <v>0</v>
      </c>
      <c r="AB620" s="204">
        <v>0</v>
      </c>
      <c r="AC620" s="155">
        <v>0</v>
      </c>
      <c r="AD620" s="287">
        <v>0</v>
      </c>
      <c r="AE620" s="340">
        <f>_xlfn.XLOOKUP(A620,'2026-NAT-01'!B:B,'2026-NAT-01'!F:F,0,0)+_xlfn.XLOOKUP(A620,'2026-NAT-01'!B:B,'2026-NAT-01'!G:G,0,0)</f>
        <v>0</v>
      </c>
      <c r="AF620" s="341">
        <f>_xlfn.XLOOKUP(A620,'2026-NAT-01'!B:B,'2026-NAT-01'!H:H,0,0)</f>
        <v>0</v>
      </c>
      <c r="AG620" s="340">
        <f>_xlfn.XLOOKUP(A620,'2026-NAT-02'!B:B,'2026-NAT-02'!F:F,0,0)+_xlfn.XLOOKUP(A620,'2026-NAT-02'!B:B,'2026-NAT-02'!G:G,0,0)</f>
        <v>0</v>
      </c>
      <c r="AH620" s="341">
        <f>_xlfn.XLOOKUP(A620,'2026-NAT-02'!B:B,'2026-NAT-02'!H:H,0,0)</f>
        <v>0</v>
      </c>
      <c r="AI620" s="457">
        <f t="shared" si="107"/>
        <v>0</v>
      </c>
      <c r="AJ620" s="458">
        <f t="shared" si="108"/>
        <v>0</v>
      </c>
    </row>
    <row r="621" spans="1:36" ht="15.6" hidden="1" x14ac:dyDescent="0.25">
      <c r="A621" s="297" t="str">
        <f>MASTERLIST!A622</f>
        <v>N0618</v>
      </c>
      <c r="B621" s="310" t="str">
        <f>MASTERLIST!B622</f>
        <v>Welwitschia</v>
      </c>
      <c r="C621" s="310" t="str">
        <f>MASTERLIST!C622</f>
        <v>Miguel</v>
      </c>
      <c r="D621" s="310" t="str">
        <f>MASTERLIST!D622</f>
        <v>Strzelecki</v>
      </c>
      <c r="E621" s="311" t="str">
        <f>MASTERLIST!E622</f>
        <v>Men U/16</v>
      </c>
      <c r="F621" s="361" t="str">
        <f>MASTERLIST!L622</f>
        <v>Nam</v>
      </c>
      <c r="G621" s="195"/>
      <c r="H621" s="200"/>
      <c r="I621" s="193"/>
      <c r="J621" s="202"/>
      <c r="K621" s="152">
        <f t="shared" si="99"/>
        <v>1</v>
      </c>
      <c r="L621" s="153">
        <f t="shared" si="100"/>
        <v>0</v>
      </c>
      <c r="M621" s="153">
        <f t="shared" si="101"/>
        <v>1</v>
      </c>
      <c r="N621" s="279">
        <f t="shared" si="102"/>
        <v>1.1000000000000001</v>
      </c>
      <c r="O621" s="280">
        <f t="shared" si="103"/>
        <v>0.55000000000000004</v>
      </c>
      <c r="P621" s="154">
        <f t="shared" si="104"/>
        <v>1.1000000000000001</v>
      </c>
      <c r="Q621" s="153">
        <f t="shared" si="105"/>
        <v>244</v>
      </c>
      <c r="R621" s="281">
        <f t="shared" si="106"/>
        <v>106</v>
      </c>
      <c r="S621" s="282">
        <v>1</v>
      </c>
      <c r="T621" s="283">
        <v>0</v>
      </c>
      <c r="U621" s="156">
        <v>1.1000000000000001</v>
      </c>
      <c r="V621" s="284">
        <v>164</v>
      </c>
      <c r="W621" s="285">
        <v>0</v>
      </c>
      <c r="X621" s="205">
        <v>0</v>
      </c>
      <c r="Y621" s="157">
        <v>0</v>
      </c>
      <c r="Z621" s="286">
        <v>80</v>
      </c>
      <c r="AA621" s="204">
        <v>0</v>
      </c>
      <c r="AB621" s="204">
        <v>0</v>
      </c>
      <c r="AC621" s="155">
        <v>0</v>
      </c>
      <c r="AD621" s="287">
        <v>0</v>
      </c>
      <c r="AE621" s="340">
        <f>_xlfn.XLOOKUP(A621,'2026-NAT-01'!B:B,'2026-NAT-01'!F:F,0,0)+_xlfn.XLOOKUP(A621,'2026-NAT-01'!B:B,'2026-NAT-01'!G:G,0,0)</f>
        <v>0</v>
      </c>
      <c r="AF621" s="341">
        <f>_xlfn.XLOOKUP(A621,'2026-NAT-01'!B:B,'2026-NAT-01'!H:H,0,0)</f>
        <v>0</v>
      </c>
      <c r="AG621" s="340">
        <f>_xlfn.XLOOKUP(A621,'2026-NAT-02'!B:B,'2026-NAT-02'!F:F,0,0)+_xlfn.XLOOKUP(A621,'2026-NAT-02'!B:B,'2026-NAT-02'!G:G,0,0)</f>
        <v>0</v>
      </c>
      <c r="AH621" s="341">
        <f>_xlfn.XLOOKUP(A621,'2026-NAT-02'!B:B,'2026-NAT-02'!H:H,0,0)</f>
        <v>0</v>
      </c>
      <c r="AI621" s="457">
        <f t="shared" si="107"/>
        <v>1</v>
      </c>
      <c r="AJ621" s="458">
        <f t="shared" si="108"/>
        <v>0.55000000000000004</v>
      </c>
    </row>
    <row r="622" spans="1:36" ht="15.6" x14ac:dyDescent="0.25">
      <c r="A622" s="344" t="str">
        <f>MASTERLIST!A249</f>
        <v>N0245</v>
      </c>
      <c r="B622" s="68" t="str">
        <f>MASTERLIST!B249</f>
        <v>Benguella</v>
      </c>
      <c r="C622" s="68" t="str">
        <f>MASTERLIST!C249</f>
        <v>Sonita</v>
      </c>
      <c r="D622" s="68" t="str">
        <f>MASTERLIST!D249</f>
        <v>Arangies</v>
      </c>
      <c r="E622" s="345" t="str">
        <f>MASTERLIST!E249</f>
        <v>Ladies Veteran</v>
      </c>
      <c r="F622" s="362" t="str">
        <f>MASTERLIST!L249</f>
        <v>Nam</v>
      </c>
      <c r="G622" s="195" t="s">
        <v>2176</v>
      </c>
      <c r="H622" s="200" t="s">
        <v>2176</v>
      </c>
      <c r="I622" s="193"/>
      <c r="J622" s="202"/>
      <c r="K622" s="152">
        <f t="shared" si="99"/>
        <v>4</v>
      </c>
      <c r="L622" s="153">
        <f t="shared" si="100"/>
        <v>5</v>
      </c>
      <c r="M622" s="153">
        <f t="shared" si="101"/>
        <v>9</v>
      </c>
      <c r="N622" s="154">
        <f t="shared" si="102"/>
        <v>29.9</v>
      </c>
      <c r="O622" s="429">
        <f t="shared" si="103"/>
        <v>14.79</v>
      </c>
      <c r="P622" s="154">
        <f t="shared" si="104"/>
        <v>3.322222222222222</v>
      </c>
      <c r="Q622" s="153">
        <f t="shared" si="105"/>
        <v>1157</v>
      </c>
      <c r="R622" s="281">
        <f t="shared" si="106"/>
        <v>503.7</v>
      </c>
      <c r="S622" s="282">
        <v>2</v>
      </c>
      <c r="T622" s="283">
        <v>5</v>
      </c>
      <c r="U622" s="156">
        <v>29.099999999999998</v>
      </c>
      <c r="V622" s="284">
        <v>823</v>
      </c>
      <c r="W622" s="285">
        <v>2</v>
      </c>
      <c r="X622" s="205">
        <v>0</v>
      </c>
      <c r="Y622" s="157">
        <v>0.8</v>
      </c>
      <c r="Z622" s="286">
        <v>254</v>
      </c>
      <c r="AA622" s="204">
        <v>0</v>
      </c>
      <c r="AB622" s="204">
        <v>0</v>
      </c>
      <c r="AC622" s="155">
        <v>0</v>
      </c>
      <c r="AD622" s="287">
        <v>80</v>
      </c>
      <c r="AE622" s="340">
        <f>_xlfn.XLOOKUP(A622,'2026-NAT-01'!B:B,'2026-NAT-01'!F:F,0,0)+_xlfn.XLOOKUP(A622,'2026-NAT-01'!B:B,'2026-NAT-01'!G:G,0,0)</f>
        <v>1</v>
      </c>
      <c r="AF622" s="341">
        <f>_xlfn.XLOOKUP(A622,'2026-NAT-01'!B:B,'2026-NAT-01'!H:H,0,0)</f>
        <v>1.1000000000000001</v>
      </c>
      <c r="AG622" s="340">
        <f>_xlfn.XLOOKUP(A622,'2026-NAT-02'!B:B,'2026-NAT-02'!F:F,0,0)+_xlfn.XLOOKUP(A622,'2026-NAT-02'!B:B,'2026-NAT-02'!G:G,0,0)</f>
        <v>2</v>
      </c>
      <c r="AH622" s="341">
        <f>_xlfn.XLOOKUP(A622,'2026-NAT-02'!B:B,'2026-NAT-02'!H:H,0,0)</f>
        <v>4.6999999999999993</v>
      </c>
      <c r="AI622" s="340">
        <f t="shared" si="107"/>
        <v>12</v>
      </c>
      <c r="AJ622" s="341">
        <f t="shared" si="108"/>
        <v>20.589999999999996</v>
      </c>
    </row>
    <row r="623" spans="1:36" ht="15.6" hidden="1" x14ac:dyDescent="0.25">
      <c r="A623" s="297" t="str">
        <f>MASTERLIST!A624</f>
        <v>N0620</v>
      </c>
      <c r="B623" s="310" t="str">
        <f>MASTERLIST!B624</f>
        <v>xHenties Bay</v>
      </c>
      <c r="C623" s="310" t="str">
        <f>MASTERLIST!C624</f>
        <v>Wynand</v>
      </c>
      <c r="D623" s="310" t="str">
        <f>MASTERLIST!D624</f>
        <v>Kohler</v>
      </c>
      <c r="E623" s="311" t="str">
        <f>MASTERLIST!E624</f>
        <v>Men Master</v>
      </c>
      <c r="F623" s="361" t="str">
        <f>MASTERLIST!L624</f>
        <v>SA</v>
      </c>
      <c r="G623" s="195"/>
      <c r="H623" s="200"/>
      <c r="I623" s="193"/>
      <c r="J623" s="202"/>
      <c r="K623" s="152">
        <f t="shared" si="99"/>
        <v>0</v>
      </c>
      <c r="L623" s="153">
        <f t="shared" si="100"/>
        <v>0</v>
      </c>
      <c r="M623" s="153">
        <f t="shared" si="101"/>
        <v>0</v>
      </c>
      <c r="N623" s="279">
        <f t="shared" si="102"/>
        <v>0</v>
      </c>
      <c r="O623" s="280">
        <f t="shared" si="103"/>
        <v>0</v>
      </c>
      <c r="P623" s="154" t="e">
        <f t="shared" si="104"/>
        <v>#DIV/0!</v>
      </c>
      <c r="Q623" s="153">
        <f t="shared" si="105"/>
        <v>0</v>
      </c>
      <c r="R623" s="281">
        <f t="shared" si="106"/>
        <v>0</v>
      </c>
      <c r="S623" s="282">
        <v>0</v>
      </c>
      <c r="T623" s="283">
        <v>0</v>
      </c>
      <c r="U623" s="156">
        <v>0</v>
      </c>
      <c r="V623" s="284">
        <v>0</v>
      </c>
      <c r="W623" s="285">
        <v>0</v>
      </c>
      <c r="X623" s="205">
        <v>0</v>
      </c>
      <c r="Y623" s="157">
        <v>0</v>
      </c>
      <c r="Z623" s="286">
        <v>0</v>
      </c>
      <c r="AA623" s="204">
        <v>0</v>
      </c>
      <c r="AB623" s="204">
        <v>0</v>
      </c>
      <c r="AC623" s="155">
        <v>0</v>
      </c>
      <c r="AD623" s="287">
        <v>0</v>
      </c>
      <c r="AE623" s="340">
        <f>_xlfn.XLOOKUP(A623,'2026-NAT-01'!B:B,'2026-NAT-01'!F:F,0,0)+_xlfn.XLOOKUP(A623,'2026-NAT-01'!B:B,'2026-NAT-01'!G:G,0,0)</f>
        <v>0</v>
      </c>
      <c r="AF623" s="341">
        <f>_xlfn.XLOOKUP(A623,'2026-NAT-01'!B:B,'2026-NAT-01'!H:H,0,0)</f>
        <v>0</v>
      </c>
      <c r="AG623" s="340">
        <f>_xlfn.XLOOKUP(A623,'2026-NAT-02'!B:B,'2026-NAT-02'!F:F,0,0)+_xlfn.XLOOKUP(A623,'2026-NAT-02'!B:B,'2026-NAT-02'!G:G,0,0)</f>
        <v>0</v>
      </c>
      <c r="AH623" s="341">
        <f>_xlfn.XLOOKUP(A623,'2026-NAT-02'!B:B,'2026-NAT-02'!H:H,0,0)</f>
        <v>0</v>
      </c>
      <c r="AI623" s="457">
        <f t="shared" si="107"/>
        <v>0</v>
      </c>
      <c r="AJ623" s="458">
        <f t="shared" si="108"/>
        <v>0</v>
      </c>
    </row>
    <row r="624" spans="1:36" ht="15.6" hidden="1" x14ac:dyDescent="0.25">
      <c r="A624" s="297" t="str">
        <f>MASTERLIST!A625</f>
        <v>N0621</v>
      </c>
      <c r="B624" s="310" t="str">
        <f>MASTERLIST!B625</f>
        <v>xHenties Bay</v>
      </c>
      <c r="C624" s="310" t="str">
        <f>MASTERLIST!C625</f>
        <v>Nedjilka</v>
      </c>
      <c r="D624" s="310" t="str">
        <f>MASTERLIST!D625</f>
        <v>Kohler</v>
      </c>
      <c r="E624" s="311" t="str">
        <f>MASTERLIST!E625</f>
        <v>Ladies Master</v>
      </c>
      <c r="F624" s="361" t="str">
        <f>MASTERLIST!L625</f>
        <v>SA</v>
      </c>
      <c r="G624" s="195"/>
      <c r="H624" s="200"/>
      <c r="I624" s="193"/>
      <c r="J624" s="202"/>
      <c r="K624" s="152">
        <f t="shared" si="99"/>
        <v>0</v>
      </c>
      <c r="L624" s="153">
        <f t="shared" si="100"/>
        <v>0</v>
      </c>
      <c r="M624" s="153">
        <f t="shared" si="101"/>
        <v>0</v>
      </c>
      <c r="N624" s="279">
        <f t="shared" si="102"/>
        <v>0</v>
      </c>
      <c r="O624" s="280">
        <f t="shared" si="103"/>
        <v>0</v>
      </c>
      <c r="P624" s="154" t="e">
        <f t="shared" si="104"/>
        <v>#DIV/0!</v>
      </c>
      <c r="Q624" s="153">
        <f t="shared" si="105"/>
        <v>0</v>
      </c>
      <c r="R624" s="281">
        <f t="shared" si="106"/>
        <v>0</v>
      </c>
      <c r="S624" s="282">
        <v>0</v>
      </c>
      <c r="T624" s="283">
        <v>0</v>
      </c>
      <c r="U624" s="156">
        <v>0</v>
      </c>
      <c r="V624" s="284">
        <v>0</v>
      </c>
      <c r="W624" s="285">
        <v>0</v>
      </c>
      <c r="X624" s="205">
        <v>0</v>
      </c>
      <c r="Y624" s="157">
        <v>0</v>
      </c>
      <c r="Z624" s="286">
        <v>0</v>
      </c>
      <c r="AA624" s="204">
        <v>0</v>
      </c>
      <c r="AB624" s="204">
        <v>0</v>
      </c>
      <c r="AC624" s="155">
        <v>0</v>
      </c>
      <c r="AD624" s="287">
        <v>0</v>
      </c>
      <c r="AE624" s="340">
        <f>_xlfn.XLOOKUP(A624,'2026-NAT-01'!B:B,'2026-NAT-01'!F:F,0,0)+_xlfn.XLOOKUP(A624,'2026-NAT-01'!B:B,'2026-NAT-01'!G:G,0,0)</f>
        <v>0</v>
      </c>
      <c r="AF624" s="341">
        <f>_xlfn.XLOOKUP(A624,'2026-NAT-01'!B:B,'2026-NAT-01'!H:H,0,0)</f>
        <v>0</v>
      </c>
      <c r="AG624" s="340">
        <f>_xlfn.XLOOKUP(A624,'2026-NAT-02'!B:B,'2026-NAT-02'!F:F,0,0)+_xlfn.XLOOKUP(A624,'2026-NAT-02'!B:B,'2026-NAT-02'!G:G,0,0)</f>
        <v>0</v>
      </c>
      <c r="AH624" s="341">
        <f>_xlfn.XLOOKUP(A624,'2026-NAT-02'!B:B,'2026-NAT-02'!H:H,0,0)</f>
        <v>0</v>
      </c>
      <c r="AI624" s="457">
        <f t="shared" si="107"/>
        <v>0</v>
      </c>
      <c r="AJ624" s="458">
        <f t="shared" si="108"/>
        <v>0</v>
      </c>
    </row>
    <row r="625" spans="1:36" ht="15.6" hidden="1" x14ac:dyDescent="0.25">
      <c r="A625" s="297" t="str">
        <f>MASTERLIST!A626</f>
        <v>N0622</v>
      </c>
      <c r="B625" s="310" t="str">
        <f>MASTERLIST!B626</f>
        <v>Orca Angling Club</v>
      </c>
      <c r="C625" s="310" t="str">
        <f>MASTERLIST!C626</f>
        <v>Flippie</v>
      </c>
      <c r="D625" s="310" t="str">
        <f>MASTERLIST!D626</f>
        <v>Scheepers</v>
      </c>
      <c r="E625" s="311" t="str">
        <f>MASTERLIST!E626</f>
        <v>Men Veteran</v>
      </c>
      <c r="F625" s="361" t="str">
        <f>MASTERLIST!L626</f>
        <v>Nam</v>
      </c>
      <c r="G625" s="195"/>
      <c r="H625" s="200"/>
      <c r="I625" s="193"/>
      <c r="J625" s="202"/>
      <c r="K625" s="152">
        <f t="shared" si="99"/>
        <v>3</v>
      </c>
      <c r="L625" s="153">
        <f t="shared" si="100"/>
        <v>15</v>
      </c>
      <c r="M625" s="153">
        <f t="shared" si="101"/>
        <v>18</v>
      </c>
      <c r="N625" s="279">
        <f t="shared" si="102"/>
        <v>215.99999999999997</v>
      </c>
      <c r="O625" s="280">
        <f t="shared" si="103"/>
        <v>59.5</v>
      </c>
      <c r="P625" s="154">
        <f t="shared" si="104"/>
        <v>11.999999999999998</v>
      </c>
      <c r="Q625" s="153">
        <f t="shared" si="105"/>
        <v>2609</v>
      </c>
      <c r="R625" s="281">
        <f t="shared" si="106"/>
        <v>760.1</v>
      </c>
      <c r="S625" s="282">
        <v>1</v>
      </c>
      <c r="T625" s="283">
        <v>2</v>
      </c>
      <c r="U625" s="156">
        <v>14.600000000000001</v>
      </c>
      <c r="V625" s="284">
        <v>426</v>
      </c>
      <c r="W625" s="285">
        <v>2</v>
      </c>
      <c r="X625" s="205">
        <v>8</v>
      </c>
      <c r="Y625" s="157">
        <v>119.19999999999999</v>
      </c>
      <c r="Z625" s="286">
        <v>1105</v>
      </c>
      <c r="AA625" s="204">
        <v>0</v>
      </c>
      <c r="AB625" s="204">
        <v>5</v>
      </c>
      <c r="AC625" s="155">
        <v>82.199999999999989</v>
      </c>
      <c r="AD625" s="287">
        <v>1078</v>
      </c>
      <c r="AE625" s="340">
        <f>_xlfn.XLOOKUP(A625,'2026-NAT-01'!B:B,'2026-NAT-01'!F:F,0,0)+_xlfn.XLOOKUP(A625,'2026-NAT-01'!B:B,'2026-NAT-01'!G:G,0,0)</f>
        <v>0</v>
      </c>
      <c r="AF625" s="341">
        <f>_xlfn.XLOOKUP(A625,'2026-NAT-01'!B:B,'2026-NAT-01'!H:H,0,0)</f>
        <v>0</v>
      </c>
      <c r="AG625" s="340">
        <f>_xlfn.XLOOKUP(A625,'2026-NAT-02'!B:B,'2026-NAT-02'!F:F,0,0)+_xlfn.XLOOKUP(A625,'2026-NAT-02'!B:B,'2026-NAT-02'!G:G,0,0)</f>
        <v>0</v>
      </c>
      <c r="AH625" s="341">
        <f>_xlfn.XLOOKUP(A625,'2026-NAT-02'!B:B,'2026-NAT-02'!H:H,0,0)</f>
        <v>0</v>
      </c>
      <c r="AI625" s="457">
        <f t="shared" si="107"/>
        <v>18</v>
      </c>
      <c r="AJ625" s="458">
        <f t="shared" si="108"/>
        <v>59.5</v>
      </c>
    </row>
    <row r="626" spans="1:36" ht="15.6" hidden="1" x14ac:dyDescent="0.25">
      <c r="A626" s="297" t="str">
        <f>MASTERLIST!A627</f>
        <v>N0623</v>
      </c>
      <c r="B626" s="310" t="str">
        <f>MASTERLIST!B627</f>
        <v>Henties Bay</v>
      </c>
      <c r="C626" s="310" t="str">
        <f>MASTERLIST!C627</f>
        <v>Desmond</v>
      </c>
      <c r="D626" s="310" t="str">
        <f>MASTERLIST!D627</f>
        <v>Gird</v>
      </c>
      <c r="E626" s="311" t="str">
        <f>MASTERLIST!E627</f>
        <v>Men Veteran</v>
      </c>
      <c r="F626" s="361" t="str">
        <f>MASTERLIST!L627</f>
        <v>Nam</v>
      </c>
      <c r="G626" s="195"/>
      <c r="H626" s="200"/>
      <c r="I626" s="193"/>
      <c r="J626" s="202"/>
      <c r="K626" s="152">
        <f t="shared" si="99"/>
        <v>3</v>
      </c>
      <c r="L626" s="153">
        <f t="shared" si="100"/>
        <v>1</v>
      </c>
      <c r="M626" s="153">
        <f t="shared" si="101"/>
        <v>4</v>
      </c>
      <c r="N626" s="279">
        <f t="shared" si="102"/>
        <v>4.6999999999999993</v>
      </c>
      <c r="O626" s="280">
        <f t="shared" si="103"/>
        <v>2.3499999999999996</v>
      </c>
      <c r="P626" s="154">
        <f t="shared" si="104"/>
        <v>1.1749999999999998</v>
      </c>
      <c r="Q626" s="153">
        <f t="shared" si="105"/>
        <v>245</v>
      </c>
      <c r="R626" s="281">
        <f t="shared" si="106"/>
        <v>122.5</v>
      </c>
      <c r="S626" s="282">
        <v>3</v>
      </c>
      <c r="T626" s="283">
        <v>1</v>
      </c>
      <c r="U626" s="156">
        <v>4.6999999999999993</v>
      </c>
      <c r="V626" s="284">
        <v>245</v>
      </c>
      <c r="W626" s="285">
        <v>0</v>
      </c>
      <c r="X626" s="205">
        <v>0</v>
      </c>
      <c r="Y626" s="157">
        <v>0</v>
      </c>
      <c r="Z626" s="286">
        <v>0</v>
      </c>
      <c r="AA626" s="204">
        <v>0</v>
      </c>
      <c r="AB626" s="204">
        <v>0</v>
      </c>
      <c r="AC626" s="155">
        <v>0</v>
      </c>
      <c r="AD626" s="287">
        <v>0</v>
      </c>
      <c r="AE626" s="340">
        <f>_xlfn.XLOOKUP(A626,'2026-NAT-01'!B:B,'2026-NAT-01'!F:F,0,0)+_xlfn.XLOOKUP(A626,'2026-NAT-01'!B:B,'2026-NAT-01'!G:G,0,0)</f>
        <v>0</v>
      </c>
      <c r="AF626" s="341">
        <f>_xlfn.XLOOKUP(A626,'2026-NAT-01'!B:B,'2026-NAT-01'!H:H,0,0)</f>
        <v>0</v>
      </c>
      <c r="AG626" s="340">
        <f>_xlfn.XLOOKUP(A626,'2026-NAT-02'!B:B,'2026-NAT-02'!F:F,0,0)+_xlfn.XLOOKUP(A626,'2026-NAT-02'!B:B,'2026-NAT-02'!G:G,0,0)</f>
        <v>0</v>
      </c>
      <c r="AH626" s="341">
        <f>_xlfn.XLOOKUP(A626,'2026-NAT-02'!B:B,'2026-NAT-02'!H:H,0,0)</f>
        <v>0</v>
      </c>
      <c r="AI626" s="457">
        <f t="shared" si="107"/>
        <v>4</v>
      </c>
      <c r="AJ626" s="458">
        <f t="shared" si="108"/>
        <v>2.3499999999999996</v>
      </c>
    </row>
    <row r="627" spans="1:36" ht="15.6" x14ac:dyDescent="0.25">
      <c r="A627" s="344" t="str">
        <f>MASTERLIST!A223</f>
        <v>N0219</v>
      </c>
      <c r="B627" s="68" t="str">
        <f>MASTERLIST!B223</f>
        <v>Benguella</v>
      </c>
      <c r="C627" s="68" t="str">
        <f>MASTERLIST!C223</f>
        <v>Nadia</v>
      </c>
      <c r="D627" s="68" t="str">
        <f>MASTERLIST!D223</f>
        <v>Steenkamp</v>
      </c>
      <c r="E627" s="345" t="str">
        <f>MASTERLIST!E223</f>
        <v>Ladies Master</v>
      </c>
      <c r="F627" s="362" t="str">
        <f>MASTERLIST!L223</f>
        <v>Nam</v>
      </c>
      <c r="G627" s="195" t="s">
        <v>2176</v>
      </c>
      <c r="H627" s="200" t="s">
        <v>2176</v>
      </c>
      <c r="I627" s="193"/>
      <c r="J627" s="202"/>
      <c r="K627" s="152">
        <f t="shared" si="99"/>
        <v>5</v>
      </c>
      <c r="L627" s="153">
        <f t="shared" si="100"/>
        <v>1</v>
      </c>
      <c r="M627" s="153">
        <f t="shared" si="101"/>
        <v>6</v>
      </c>
      <c r="N627" s="154">
        <f t="shared" si="102"/>
        <v>11.3</v>
      </c>
      <c r="O627" s="429">
        <f t="shared" si="103"/>
        <v>5.4300000000000006</v>
      </c>
      <c r="P627" s="154">
        <f t="shared" si="104"/>
        <v>1.8833333333333335</v>
      </c>
      <c r="Q627" s="153">
        <f t="shared" si="105"/>
        <v>851</v>
      </c>
      <c r="R627" s="281">
        <f t="shared" si="106"/>
        <v>365.9</v>
      </c>
      <c r="S627" s="282">
        <v>4</v>
      </c>
      <c r="T627" s="283">
        <v>1</v>
      </c>
      <c r="U627" s="156">
        <v>10.200000000000001</v>
      </c>
      <c r="V627" s="284">
        <v>593</v>
      </c>
      <c r="W627" s="285">
        <v>1</v>
      </c>
      <c r="X627" s="205">
        <v>0</v>
      </c>
      <c r="Y627" s="157">
        <v>1.1000000000000001</v>
      </c>
      <c r="Z627" s="286">
        <v>178</v>
      </c>
      <c r="AA627" s="204">
        <v>0</v>
      </c>
      <c r="AB627" s="204">
        <v>0</v>
      </c>
      <c r="AC627" s="155">
        <v>0</v>
      </c>
      <c r="AD627" s="287">
        <v>80</v>
      </c>
      <c r="AE627" s="340">
        <f>_xlfn.XLOOKUP(A627,'2026-NAT-01'!B:B,'2026-NAT-01'!F:F,0,0)+_xlfn.XLOOKUP(A627,'2026-NAT-01'!B:B,'2026-NAT-01'!G:G,0,0)</f>
        <v>2</v>
      </c>
      <c r="AF627" s="341">
        <f>_xlfn.XLOOKUP(A627,'2026-NAT-01'!B:B,'2026-NAT-01'!H:H,0,0)</f>
        <v>12.899999999999999</v>
      </c>
      <c r="AG627" s="340">
        <f>_xlfn.XLOOKUP(A627,'2026-NAT-02'!B:B,'2026-NAT-02'!F:F,0,0)+_xlfn.XLOOKUP(A627,'2026-NAT-02'!B:B,'2026-NAT-02'!G:G,0,0)</f>
        <v>1</v>
      </c>
      <c r="AH627" s="341">
        <f>_xlfn.XLOOKUP(A627,'2026-NAT-02'!B:B,'2026-NAT-02'!H:H,0,0)</f>
        <v>1.1000000000000001</v>
      </c>
      <c r="AI627" s="340">
        <f t="shared" si="107"/>
        <v>9</v>
      </c>
      <c r="AJ627" s="341">
        <f t="shared" si="108"/>
        <v>19.43</v>
      </c>
    </row>
    <row r="628" spans="1:36" ht="15.6" hidden="1" x14ac:dyDescent="0.25">
      <c r="A628" s="297" t="str">
        <f>MASTERLIST!A629</f>
        <v>N0625</v>
      </c>
      <c r="B628" s="310" t="str">
        <f>MASTERLIST!B629</f>
        <v>xWelwitschia</v>
      </c>
      <c r="C628" s="310" t="str">
        <f>MASTERLIST!C629</f>
        <v>Herman</v>
      </c>
      <c r="D628" s="310" t="str">
        <f>MASTERLIST!D629</f>
        <v>Oosthuizen</v>
      </c>
      <c r="E628" s="311" t="str">
        <f>MASTERLIST!E629</f>
        <v>Men Master</v>
      </c>
      <c r="F628" s="361" t="str">
        <f>MASTERLIST!L629</f>
        <v>Nam</v>
      </c>
      <c r="G628" s="195"/>
      <c r="H628" s="200"/>
      <c r="I628" s="193"/>
      <c r="J628" s="202"/>
      <c r="K628" s="152">
        <f t="shared" si="99"/>
        <v>0</v>
      </c>
      <c r="L628" s="153">
        <f t="shared" si="100"/>
        <v>0</v>
      </c>
      <c r="M628" s="153">
        <f t="shared" si="101"/>
        <v>0</v>
      </c>
      <c r="N628" s="279">
        <f t="shared" si="102"/>
        <v>0</v>
      </c>
      <c r="O628" s="280">
        <f t="shared" si="103"/>
        <v>0</v>
      </c>
      <c r="P628" s="154" t="e">
        <f t="shared" si="104"/>
        <v>#DIV/0!</v>
      </c>
      <c r="Q628" s="153">
        <f t="shared" si="105"/>
        <v>20</v>
      </c>
      <c r="R628" s="281">
        <f t="shared" si="106"/>
        <v>6</v>
      </c>
      <c r="S628" s="282">
        <v>0</v>
      </c>
      <c r="T628" s="283">
        <v>0</v>
      </c>
      <c r="U628" s="156">
        <v>0</v>
      </c>
      <c r="V628" s="284">
        <v>0</v>
      </c>
      <c r="W628" s="285">
        <v>0</v>
      </c>
      <c r="X628" s="205">
        <v>0</v>
      </c>
      <c r="Y628" s="157">
        <v>0</v>
      </c>
      <c r="Z628" s="286">
        <v>20</v>
      </c>
      <c r="AA628" s="204">
        <v>0</v>
      </c>
      <c r="AB628" s="204">
        <v>0</v>
      </c>
      <c r="AC628" s="155">
        <v>0</v>
      </c>
      <c r="AD628" s="287">
        <v>0</v>
      </c>
      <c r="AE628" s="340">
        <f>_xlfn.XLOOKUP(A628,'2026-NAT-01'!B:B,'2026-NAT-01'!F:F,0,0)+_xlfn.XLOOKUP(A628,'2026-NAT-01'!B:B,'2026-NAT-01'!G:G,0,0)</f>
        <v>0</v>
      </c>
      <c r="AF628" s="341">
        <f>_xlfn.XLOOKUP(A628,'2026-NAT-01'!B:B,'2026-NAT-01'!H:H,0,0)</f>
        <v>0</v>
      </c>
      <c r="AG628" s="340">
        <f>_xlfn.XLOOKUP(A628,'2026-NAT-02'!B:B,'2026-NAT-02'!F:F,0,0)+_xlfn.XLOOKUP(A628,'2026-NAT-02'!B:B,'2026-NAT-02'!G:G,0,0)</f>
        <v>0</v>
      </c>
      <c r="AH628" s="341">
        <f>_xlfn.XLOOKUP(A628,'2026-NAT-02'!B:B,'2026-NAT-02'!H:H,0,0)</f>
        <v>0</v>
      </c>
      <c r="AI628" s="457">
        <f t="shared" si="107"/>
        <v>0</v>
      </c>
      <c r="AJ628" s="458">
        <f t="shared" si="108"/>
        <v>0</v>
      </c>
    </row>
    <row r="629" spans="1:36" ht="15.6" x14ac:dyDescent="0.25">
      <c r="A629" s="344" t="str">
        <f>MASTERLIST!A8</f>
        <v>N0004</v>
      </c>
      <c r="B629" s="68" t="str">
        <f>MASTERLIST!B8</f>
        <v>Penguin</v>
      </c>
      <c r="C629" s="68" t="str">
        <f>MASTERLIST!C8</f>
        <v>Charles</v>
      </c>
      <c r="D629" s="68" t="str">
        <f>MASTERLIST!D8</f>
        <v>Bothma</v>
      </c>
      <c r="E629" s="345" t="str">
        <f>MASTERLIST!E8</f>
        <v>Men Grand Masters</v>
      </c>
      <c r="F629" s="362" t="str">
        <f>MASTERLIST!L8</f>
        <v>Nam</v>
      </c>
      <c r="G629" s="195"/>
      <c r="H629" s="200" t="s">
        <v>2176</v>
      </c>
      <c r="I629" s="193"/>
      <c r="J629" s="202"/>
      <c r="K629" s="152">
        <f t="shared" si="99"/>
        <v>3</v>
      </c>
      <c r="L629" s="153">
        <f t="shared" si="100"/>
        <v>7</v>
      </c>
      <c r="M629" s="153">
        <f t="shared" si="101"/>
        <v>10</v>
      </c>
      <c r="N629" s="154">
        <f t="shared" si="102"/>
        <v>47.2</v>
      </c>
      <c r="O629" s="429">
        <f t="shared" si="103"/>
        <v>19.350000000000001</v>
      </c>
      <c r="P629" s="154">
        <f t="shared" si="104"/>
        <v>4.7200000000000006</v>
      </c>
      <c r="Q629" s="153">
        <f t="shared" si="105"/>
        <v>1692</v>
      </c>
      <c r="R629" s="281">
        <f t="shared" si="106"/>
        <v>600</v>
      </c>
      <c r="S629" s="282">
        <v>1</v>
      </c>
      <c r="T629" s="283">
        <v>4</v>
      </c>
      <c r="U629" s="156">
        <v>29.500000000000004</v>
      </c>
      <c r="V629" s="284">
        <v>700</v>
      </c>
      <c r="W629" s="285">
        <v>2</v>
      </c>
      <c r="X629" s="205">
        <v>2</v>
      </c>
      <c r="Y629" s="157">
        <v>10.6</v>
      </c>
      <c r="Z629" s="286">
        <v>516</v>
      </c>
      <c r="AA629" s="204">
        <v>0</v>
      </c>
      <c r="AB629" s="204">
        <v>1</v>
      </c>
      <c r="AC629" s="155">
        <v>7.1000000000000005</v>
      </c>
      <c r="AD629" s="287">
        <v>476</v>
      </c>
      <c r="AE629" s="340">
        <f>_xlfn.XLOOKUP(A629,'2026-NAT-01'!B:B,'2026-NAT-01'!F:F,0,0)+_xlfn.XLOOKUP(A629,'2026-NAT-01'!B:B,'2026-NAT-01'!G:G,0,0)</f>
        <v>0</v>
      </c>
      <c r="AF629" s="341">
        <f>_xlfn.XLOOKUP(A629,'2026-NAT-01'!B:B,'2026-NAT-01'!H:H,0,0)</f>
        <v>0</v>
      </c>
      <c r="AG629" s="340">
        <f>_xlfn.XLOOKUP(A629,'2026-NAT-02'!B:B,'2026-NAT-02'!F:F,0,0)+_xlfn.XLOOKUP(A629,'2026-NAT-02'!B:B,'2026-NAT-02'!G:G,0,0)</f>
        <v>0</v>
      </c>
      <c r="AH629" s="341">
        <f>_xlfn.XLOOKUP(A629,'2026-NAT-02'!B:B,'2026-NAT-02'!H:H,0,0)</f>
        <v>0</v>
      </c>
      <c r="AI629" s="340">
        <f t="shared" si="107"/>
        <v>10</v>
      </c>
      <c r="AJ629" s="341">
        <f t="shared" si="108"/>
        <v>19.350000000000001</v>
      </c>
    </row>
    <row r="630" spans="1:36" ht="15.6" hidden="1" x14ac:dyDescent="0.25">
      <c r="A630" s="297" t="str">
        <f>MASTERLIST!A631</f>
        <v>N0627</v>
      </c>
      <c r="B630" s="310" t="str">
        <f>MASTERLIST!B631</f>
        <v>xWalvis Bay</v>
      </c>
      <c r="C630" s="310" t="str">
        <f>MASTERLIST!C631</f>
        <v>Justin</v>
      </c>
      <c r="D630" s="310" t="str">
        <f>MASTERLIST!D631</f>
        <v>Smith</v>
      </c>
      <c r="E630" s="311" t="str">
        <f>MASTERLIST!E631</f>
        <v>Men Senior</v>
      </c>
      <c r="F630" s="361" t="str">
        <f>MASTERLIST!L631</f>
        <v>Nam</v>
      </c>
      <c r="G630" s="195"/>
      <c r="H630" s="200"/>
      <c r="I630" s="193"/>
      <c r="J630" s="202"/>
      <c r="K630" s="152">
        <f t="shared" si="99"/>
        <v>0</v>
      </c>
      <c r="L630" s="153">
        <f t="shared" si="100"/>
        <v>0</v>
      </c>
      <c r="M630" s="153">
        <f t="shared" si="101"/>
        <v>0</v>
      </c>
      <c r="N630" s="279">
        <f t="shared" si="102"/>
        <v>0</v>
      </c>
      <c r="O630" s="280">
        <f t="shared" si="103"/>
        <v>0</v>
      </c>
      <c r="P630" s="154" t="e">
        <f t="shared" si="104"/>
        <v>#DIV/0!</v>
      </c>
      <c r="Q630" s="153">
        <f t="shared" si="105"/>
        <v>0</v>
      </c>
      <c r="R630" s="281">
        <f t="shared" si="106"/>
        <v>0</v>
      </c>
      <c r="S630" s="282">
        <v>0</v>
      </c>
      <c r="T630" s="283">
        <v>0</v>
      </c>
      <c r="U630" s="156">
        <v>0</v>
      </c>
      <c r="V630" s="284">
        <v>0</v>
      </c>
      <c r="W630" s="285">
        <v>0</v>
      </c>
      <c r="X630" s="205">
        <v>0</v>
      </c>
      <c r="Y630" s="157">
        <v>0</v>
      </c>
      <c r="Z630" s="286">
        <v>0</v>
      </c>
      <c r="AA630" s="204">
        <v>0</v>
      </c>
      <c r="AB630" s="204">
        <v>0</v>
      </c>
      <c r="AC630" s="155">
        <v>0</v>
      </c>
      <c r="AD630" s="287">
        <v>0</v>
      </c>
      <c r="AE630" s="340">
        <f>_xlfn.XLOOKUP(A630,'2026-NAT-01'!B:B,'2026-NAT-01'!F:F,0,0)+_xlfn.XLOOKUP(A630,'2026-NAT-01'!B:B,'2026-NAT-01'!G:G,0,0)</f>
        <v>0</v>
      </c>
      <c r="AF630" s="341">
        <f>_xlfn.XLOOKUP(A630,'2026-NAT-01'!B:B,'2026-NAT-01'!H:H,0,0)</f>
        <v>0</v>
      </c>
      <c r="AG630" s="340">
        <f>_xlfn.XLOOKUP(A630,'2026-NAT-02'!B:B,'2026-NAT-02'!F:F,0,0)+_xlfn.XLOOKUP(A630,'2026-NAT-02'!B:B,'2026-NAT-02'!G:G,0,0)</f>
        <v>0</v>
      </c>
      <c r="AH630" s="341">
        <f>_xlfn.XLOOKUP(A630,'2026-NAT-02'!B:B,'2026-NAT-02'!H:H,0,0)</f>
        <v>0</v>
      </c>
      <c r="AI630" s="457">
        <f t="shared" si="107"/>
        <v>0</v>
      </c>
      <c r="AJ630" s="458">
        <f t="shared" si="108"/>
        <v>0</v>
      </c>
    </row>
    <row r="631" spans="1:36" ht="15.6" x14ac:dyDescent="0.25">
      <c r="A631" s="344" t="str">
        <f>MASTERLIST!A9</f>
        <v>N0005</v>
      </c>
      <c r="B631" s="68" t="str">
        <f>MASTERLIST!B9</f>
        <v>Penguin</v>
      </c>
      <c r="C631" s="68" t="str">
        <f>MASTERLIST!C9</f>
        <v>Lesley</v>
      </c>
      <c r="D631" s="68" t="str">
        <f>MASTERLIST!D9</f>
        <v>Page</v>
      </c>
      <c r="E631" s="345" t="str">
        <f>MASTERLIST!E9</f>
        <v>Men Master</v>
      </c>
      <c r="F631" s="362" t="str">
        <f>MASTERLIST!L9</f>
        <v>Nam</v>
      </c>
      <c r="G631" s="195"/>
      <c r="H631" s="200" t="s">
        <v>2176</v>
      </c>
      <c r="I631" s="193"/>
      <c r="J631" s="202"/>
      <c r="K631" s="152">
        <f t="shared" si="99"/>
        <v>1</v>
      </c>
      <c r="L631" s="153">
        <f t="shared" si="100"/>
        <v>9</v>
      </c>
      <c r="M631" s="153">
        <f t="shared" si="101"/>
        <v>10</v>
      </c>
      <c r="N631" s="154">
        <f t="shared" si="102"/>
        <v>59</v>
      </c>
      <c r="O631" s="429">
        <f t="shared" si="103"/>
        <v>19.110000000000003</v>
      </c>
      <c r="P631" s="154">
        <f t="shared" si="104"/>
        <v>5.9</v>
      </c>
      <c r="Q631" s="153">
        <f t="shared" si="105"/>
        <v>1625</v>
      </c>
      <c r="R631" s="281">
        <f t="shared" si="106"/>
        <v>548.5</v>
      </c>
      <c r="S631" s="282">
        <v>1</v>
      </c>
      <c r="T631" s="283">
        <v>3</v>
      </c>
      <c r="U631" s="156">
        <v>20.6</v>
      </c>
      <c r="V631" s="284">
        <v>587</v>
      </c>
      <c r="W631" s="285">
        <v>0</v>
      </c>
      <c r="X631" s="205">
        <v>3</v>
      </c>
      <c r="Y631" s="157">
        <v>11.3</v>
      </c>
      <c r="Z631" s="286">
        <v>474</v>
      </c>
      <c r="AA631" s="204">
        <v>0</v>
      </c>
      <c r="AB631" s="204">
        <v>3</v>
      </c>
      <c r="AC631" s="155">
        <v>27.1</v>
      </c>
      <c r="AD631" s="287">
        <v>564</v>
      </c>
      <c r="AE631" s="340">
        <f>_xlfn.XLOOKUP(A631,'2026-NAT-01'!B:B,'2026-NAT-01'!F:F,0,0)+_xlfn.XLOOKUP(A631,'2026-NAT-01'!B:B,'2026-NAT-01'!G:G,0,0)</f>
        <v>0</v>
      </c>
      <c r="AF631" s="341">
        <f>_xlfn.XLOOKUP(A631,'2026-NAT-01'!B:B,'2026-NAT-01'!H:H,0,0)</f>
        <v>0</v>
      </c>
      <c r="AG631" s="340">
        <f>_xlfn.XLOOKUP(A631,'2026-NAT-02'!B:B,'2026-NAT-02'!F:F,0,0)+_xlfn.XLOOKUP(A631,'2026-NAT-02'!B:B,'2026-NAT-02'!G:G,0,0)</f>
        <v>0</v>
      </c>
      <c r="AH631" s="341">
        <f>_xlfn.XLOOKUP(A631,'2026-NAT-02'!B:B,'2026-NAT-02'!H:H,0,0)</f>
        <v>0</v>
      </c>
      <c r="AI631" s="340">
        <f t="shared" si="107"/>
        <v>10</v>
      </c>
      <c r="AJ631" s="341">
        <f t="shared" si="108"/>
        <v>19.110000000000003</v>
      </c>
    </row>
    <row r="632" spans="1:36" ht="15.6" hidden="1" x14ac:dyDescent="0.25">
      <c r="A632" s="297" t="str">
        <f>MASTERLIST!A633</f>
        <v>N0629</v>
      </c>
      <c r="B632" s="310" t="str">
        <f>MASTERLIST!B633</f>
        <v>Orca Angling Club</v>
      </c>
      <c r="C632" s="310" t="str">
        <f>MASTERLIST!C633</f>
        <v>Lian</v>
      </c>
      <c r="D632" s="310" t="str">
        <f>MASTERLIST!D633</f>
        <v>De Jager</v>
      </c>
      <c r="E632" s="311" t="str">
        <f>MASTERLIST!E633</f>
        <v>Men Senior</v>
      </c>
      <c r="F632" s="361" t="str">
        <f>MASTERLIST!L633</f>
        <v>Nam</v>
      </c>
      <c r="G632" s="195"/>
      <c r="H632" s="200"/>
      <c r="I632" s="193"/>
      <c r="J632" s="202"/>
      <c r="K632" s="152">
        <f t="shared" si="99"/>
        <v>0</v>
      </c>
      <c r="L632" s="153">
        <f t="shared" si="100"/>
        <v>4</v>
      </c>
      <c r="M632" s="153">
        <f t="shared" si="101"/>
        <v>4</v>
      </c>
      <c r="N632" s="279">
        <f t="shared" si="102"/>
        <v>21.7</v>
      </c>
      <c r="O632" s="280">
        <f t="shared" si="103"/>
        <v>5.49</v>
      </c>
      <c r="P632" s="154">
        <f t="shared" si="104"/>
        <v>5.4249999999999998</v>
      </c>
      <c r="Q632" s="153">
        <f t="shared" si="105"/>
        <v>951</v>
      </c>
      <c r="R632" s="281">
        <f t="shared" si="106"/>
        <v>233.5</v>
      </c>
      <c r="S632" s="282">
        <v>0</v>
      </c>
      <c r="T632" s="283">
        <v>0</v>
      </c>
      <c r="U632" s="156">
        <v>0</v>
      </c>
      <c r="V632" s="284">
        <v>0</v>
      </c>
      <c r="W632" s="285">
        <v>0</v>
      </c>
      <c r="X632" s="205">
        <v>2</v>
      </c>
      <c r="Y632" s="157">
        <v>11.5</v>
      </c>
      <c r="Z632" s="286">
        <v>433</v>
      </c>
      <c r="AA632" s="204">
        <v>0</v>
      </c>
      <c r="AB632" s="204">
        <v>2</v>
      </c>
      <c r="AC632" s="155">
        <v>10.199999999999999</v>
      </c>
      <c r="AD632" s="287">
        <v>518</v>
      </c>
      <c r="AE632" s="340">
        <f>_xlfn.XLOOKUP(A632,'2026-NAT-01'!B:B,'2026-NAT-01'!F:F,0,0)+_xlfn.XLOOKUP(A632,'2026-NAT-01'!B:B,'2026-NAT-01'!G:G,0,0)</f>
        <v>0</v>
      </c>
      <c r="AF632" s="341">
        <f>_xlfn.XLOOKUP(A632,'2026-NAT-01'!B:B,'2026-NAT-01'!H:H,0,0)</f>
        <v>0</v>
      </c>
      <c r="AG632" s="340">
        <f>_xlfn.XLOOKUP(A632,'2026-NAT-02'!B:B,'2026-NAT-02'!F:F,0,0)+_xlfn.XLOOKUP(A632,'2026-NAT-02'!B:B,'2026-NAT-02'!G:G,0,0)</f>
        <v>0</v>
      </c>
      <c r="AH632" s="341">
        <f>_xlfn.XLOOKUP(A632,'2026-NAT-02'!B:B,'2026-NAT-02'!H:H,0,0)</f>
        <v>0</v>
      </c>
      <c r="AI632" s="457">
        <f t="shared" si="107"/>
        <v>4</v>
      </c>
      <c r="AJ632" s="458">
        <f t="shared" si="108"/>
        <v>5.49</v>
      </c>
    </row>
    <row r="633" spans="1:36" ht="15.6" hidden="1" x14ac:dyDescent="0.25">
      <c r="A633" s="297" t="str">
        <f>MASTERLIST!A634</f>
        <v>N0630</v>
      </c>
      <c r="B633" s="310" t="str">
        <f>MASTERLIST!B634</f>
        <v>Seagull Angling Club</v>
      </c>
      <c r="C633" s="310" t="str">
        <f>MASTERLIST!C634</f>
        <v xml:space="preserve">Wiets  </v>
      </c>
      <c r="D633" s="310" t="str">
        <f>MASTERLIST!D634</f>
        <v>Coetzee</v>
      </c>
      <c r="E633" s="311" t="str">
        <f>MASTERLIST!E634</f>
        <v>Men Master</v>
      </c>
      <c r="F633" s="361" t="str">
        <f>MASTERLIST!L634</f>
        <v>Nam</v>
      </c>
      <c r="G633" s="195"/>
      <c r="H633" s="200"/>
      <c r="I633" s="193"/>
      <c r="J633" s="202"/>
      <c r="K633" s="152">
        <f t="shared" ref="K633:K696" si="109">S633+W633+AA633</f>
        <v>0</v>
      </c>
      <c r="L633" s="153">
        <f t="shared" ref="L633:L696" si="110">T633+X633+AB633</f>
        <v>0</v>
      </c>
      <c r="M633" s="153">
        <f t="shared" ref="M633:M696" si="111">K633+L633</f>
        <v>0</v>
      </c>
      <c r="N633" s="279">
        <f t="shared" ref="N633:N696" si="112">U633+Y633+AC633</f>
        <v>0</v>
      </c>
      <c r="O633" s="280">
        <f t="shared" ref="O633:O696" si="113">(U633*0.5)+(Y633*0.3)+(AC633*0.2)</f>
        <v>0</v>
      </c>
      <c r="P633" s="154" t="e">
        <f t="shared" ref="P633:P696" si="114">N633/M633</f>
        <v>#DIV/0!</v>
      </c>
      <c r="Q633" s="153">
        <f t="shared" ref="Q633:Q696" si="115">V633+Z633+AD633</f>
        <v>20</v>
      </c>
      <c r="R633" s="281">
        <f t="shared" ref="R633:R696" si="116">(V633*0.5)+(Z633*0.3)+(AD633*0.2)</f>
        <v>10</v>
      </c>
      <c r="S633" s="282">
        <v>0</v>
      </c>
      <c r="T633" s="283">
        <v>0</v>
      </c>
      <c r="U633" s="156">
        <v>0</v>
      </c>
      <c r="V633" s="284">
        <v>20</v>
      </c>
      <c r="W633" s="285">
        <v>0</v>
      </c>
      <c r="X633" s="205">
        <v>0</v>
      </c>
      <c r="Y633" s="157">
        <v>0</v>
      </c>
      <c r="Z633" s="286">
        <v>0</v>
      </c>
      <c r="AA633" s="204">
        <v>0</v>
      </c>
      <c r="AB633" s="204">
        <v>0</v>
      </c>
      <c r="AC633" s="155">
        <v>0</v>
      </c>
      <c r="AD633" s="287">
        <v>0</v>
      </c>
      <c r="AE633" s="340">
        <f>_xlfn.XLOOKUP(A633,'2026-NAT-01'!B:B,'2026-NAT-01'!F:F,0,0)+_xlfn.XLOOKUP(A633,'2026-NAT-01'!B:B,'2026-NAT-01'!G:G,0,0)</f>
        <v>0</v>
      </c>
      <c r="AF633" s="341">
        <f>_xlfn.XLOOKUP(A633,'2026-NAT-01'!B:B,'2026-NAT-01'!H:H,0,0)</f>
        <v>0</v>
      </c>
      <c r="AG633" s="340">
        <f>_xlfn.XLOOKUP(A633,'2026-NAT-02'!B:B,'2026-NAT-02'!F:F,0,0)+_xlfn.XLOOKUP(A633,'2026-NAT-02'!B:B,'2026-NAT-02'!G:G,0,0)</f>
        <v>0</v>
      </c>
      <c r="AH633" s="341">
        <f>_xlfn.XLOOKUP(A633,'2026-NAT-02'!B:B,'2026-NAT-02'!H:H,0,0)</f>
        <v>0</v>
      </c>
      <c r="AI633" s="457">
        <f t="shared" si="107"/>
        <v>0</v>
      </c>
      <c r="AJ633" s="458">
        <f t="shared" si="108"/>
        <v>0</v>
      </c>
    </row>
    <row r="634" spans="1:36" ht="15.45" hidden="1" customHeight="1" x14ac:dyDescent="0.25">
      <c r="A634" s="297" t="str">
        <f>MASTERLIST!A635</f>
        <v>N0631</v>
      </c>
      <c r="B634" s="310" t="str">
        <f>MASTERLIST!B635</f>
        <v>xSeagull Angling Club</v>
      </c>
      <c r="C634" s="310" t="str">
        <f>MASTERLIST!C635</f>
        <v>Gerhardus</v>
      </c>
      <c r="D634" s="310" t="str">
        <f>MASTERLIST!D635</f>
        <v>Louw</v>
      </c>
      <c r="E634" s="311" t="str">
        <f>MASTERLIST!E635</f>
        <v>Men Senior</v>
      </c>
      <c r="F634" s="361" t="str">
        <f>MASTERLIST!L635</f>
        <v>Nam</v>
      </c>
      <c r="G634" s="195"/>
      <c r="H634" s="200"/>
      <c r="I634" s="193"/>
      <c r="J634" s="202"/>
      <c r="K634" s="152">
        <f t="shared" si="109"/>
        <v>0</v>
      </c>
      <c r="L634" s="153">
        <f t="shared" si="110"/>
        <v>0</v>
      </c>
      <c r="M634" s="153">
        <f t="shared" si="111"/>
        <v>0</v>
      </c>
      <c r="N634" s="279">
        <f t="shared" si="112"/>
        <v>0</v>
      </c>
      <c r="O634" s="280">
        <f t="shared" si="113"/>
        <v>0</v>
      </c>
      <c r="P634" s="154" t="e">
        <f t="shared" si="114"/>
        <v>#DIV/0!</v>
      </c>
      <c r="Q634" s="153">
        <f t="shared" si="115"/>
        <v>0</v>
      </c>
      <c r="R634" s="281">
        <f t="shared" si="116"/>
        <v>0</v>
      </c>
      <c r="S634" s="282">
        <v>0</v>
      </c>
      <c r="T634" s="283">
        <v>0</v>
      </c>
      <c r="U634" s="156">
        <v>0</v>
      </c>
      <c r="V634" s="284">
        <v>0</v>
      </c>
      <c r="W634" s="285">
        <v>0</v>
      </c>
      <c r="X634" s="205">
        <v>0</v>
      </c>
      <c r="Y634" s="157">
        <v>0</v>
      </c>
      <c r="Z634" s="286">
        <v>0</v>
      </c>
      <c r="AA634" s="204">
        <v>0</v>
      </c>
      <c r="AB634" s="204">
        <v>0</v>
      </c>
      <c r="AC634" s="155">
        <v>0</v>
      </c>
      <c r="AD634" s="287">
        <v>0</v>
      </c>
      <c r="AE634" s="340">
        <f>_xlfn.XLOOKUP(A634,'2026-NAT-01'!B:B,'2026-NAT-01'!F:F,0,0)+_xlfn.XLOOKUP(A634,'2026-NAT-01'!B:B,'2026-NAT-01'!G:G,0,0)</f>
        <v>0</v>
      </c>
      <c r="AF634" s="341">
        <f>_xlfn.XLOOKUP(A634,'2026-NAT-01'!B:B,'2026-NAT-01'!H:H,0,0)</f>
        <v>0</v>
      </c>
      <c r="AG634" s="340">
        <f>_xlfn.XLOOKUP(A634,'2026-NAT-02'!B:B,'2026-NAT-02'!F:F,0,0)+_xlfn.XLOOKUP(A634,'2026-NAT-02'!B:B,'2026-NAT-02'!G:G,0,0)</f>
        <v>0</v>
      </c>
      <c r="AH634" s="341">
        <f>_xlfn.XLOOKUP(A634,'2026-NAT-02'!B:B,'2026-NAT-02'!H:H,0,0)</f>
        <v>0</v>
      </c>
      <c r="AI634" s="457">
        <f t="shared" si="107"/>
        <v>0</v>
      </c>
      <c r="AJ634" s="458">
        <f t="shared" si="108"/>
        <v>0</v>
      </c>
    </row>
    <row r="635" spans="1:36" ht="15.6" hidden="1" x14ac:dyDescent="0.25">
      <c r="A635" s="297" t="str">
        <f>MASTERLIST!A636</f>
        <v>N0632</v>
      </c>
      <c r="B635" s="310" t="str">
        <f>MASTERLIST!B636</f>
        <v>xAtlantic Angling Club</v>
      </c>
      <c r="C635" s="310" t="str">
        <f>MASTERLIST!C636</f>
        <v>Wessel</v>
      </c>
      <c r="D635" s="310" t="str">
        <f>MASTERLIST!D636</f>
        <v>Oosthuysen</v>
      </c>
      <c r="E635" s="311" t="str">
        <f>MASTERLIST!E636</f>
        <v>Men Senior</v>
      </c>
      <c r="F635" s="361" t="str">
        <f>MASTERLIST!L636</f>
        <v>SA</v>
      </c>
      <c r="G635" s="195"/>
      <c r="H635" s="200"/>
      <c r="I635" s="193"/>
      <c r="J635" s="202"/>
      <c r="K635" s="152">
        <f t="shared" si="109"/>
        <v>0</v>
      </c>
      <c r="L635" s="153">
        <f t="shared" si="110"/>
        <v>0</v>
      </c>
      <c r="M635" s="153">
        <f t="shared" si="111"/>
        <v>0</v>
      </c>
      <c r="N635" s="279">
        <f t="shared" si="112"/>
        <v>0</v>
      </c>
      <c r="O635" s="280">
        <f t="shared" si="113"/>
        <v>0</v>
      </c>
      <c r="P635" s="154" t="e">
        <f t="shared" si="114"/>
        <v>#DIV/0!</v>
      </c>
      <c r="Q635" s="153">
        <f t="shared" si="115"/>
        <v>0</v>
      </c>
      <c r="R635" s="281">
        <f t="shared" si="116"/>
        <v>0</v>
      </c>
      <c r="S635" s="282">
        <v>0</v>
      </c>
      <c r="T635" s="283">
        <v>0</v>
      </c>
      <c r="U635" s="156">
        <v>0</v>
      </c>
      <c r="V635" s="284">
        <v>0</v>
      </c>
      <c r="W635" s="285">
        <v>0</v>
      </c>
      <c r="X635" s="205">
        <v>0</v>
      </c>
      <c r="Y635" s="157">
        <v>0</v>
      </c>
      <c r="Z635" s="286">
        <v>0</v>
      </c>
      <c r="AA635" s="204">
        <v>0</v>
      </c>
      <c r="AB635" s="204">
        <v>0</v>
      </c>
      <c r="AC635" s="155">
        <v>0</v>
      </c>
      <c r="AD635" s="287">
        <v>0</v>
      </c>
      <c r="AE635" s="340">
        <f>_xlfn.XLOOKUP(A635,'2026-NAT-01'!B:B,'2026-NAT-01'!F:F,0,0)+_xlfn.XLOOKUP(A635,'2026-NAT-01'!B:B,'2026-NAT-01'!G:G,0,0)</f>
        <v>0</v>
      </c>
      <c r="AF635" s="341">
        <f>_xlfn.XLOOKUP(A635,'2026-NAT-01'!B:B,'2026-NAT-01'!H:H,0,0)</f>
        <v>0</v>
      </c>
      <c r="AG635" s="340">
        <f>_xlfn.XLOOKUP(A635,'2026-NAT-02'!B:B,'2026-NAT-02'!F:F,0,0)+_xlfn.XLOOKUP(A635,'2026-NAT-02'!B:B,'2026-NAT-02'!G:G,0,0)</f>
        <v>0</v>
      </c>
      <c r="AH635" s="341">
        <f>_xlfn.XLOOKUP(A635,'2026-NAT-02'!B:B,'2026-NAT-02'!H:H,0,0)</f>
        <v>0</v>
      </c>
      <c r="AI635" s="457">
        <f t="shared" si="107"/>
        <v>0</v>
      </c>
      <c r="AJ635" s="458">
        <f t="shared" si="108"/>
        <v>0</v>
      </c>
    </row>
    <row r="636" spans="1:36" ht="15.6" hidden="1" x14ac:dyDescent="0.25">
      <c r="A636" s="297" t="str">
        <f>MASTERLIST!A637</f>
        <v>N0633</v>
      </c>
      <c r="B636" s="310" t="str">
        <f>MASTERLIST!B637</f>
        <v>Benguella</v>
      </c>
      <c r="C636" s="310" t="str">
        <f>MASTERLIST!C637</f>
        <v xml:space="preserve">Demar </v>
      </c>
      <c r="D636" s="310" t="str">
        <f>MASTERLIST!D637</f>
        <v>Opperman</v>
      </c>
      <c r="E636" s="311" t="str">
        <f>MASTERLIST!E637</f>
        <v>Men Senior</v>
      </c>
      <c r="F636" s="361" t="str">
        <f>MASTERLIST!L637</f>
        <v>Nam</v>
      </c>
      <c r="G636" s="195"/>
      <c r="H636" s="200"/>
      <c r="I636" s="193"/>
      <c r="J636" s="202"/>
      <c r="K636" s="152">
        <f t="shared" si="109"/>
        <v>0</v>
      </c>
      <c r="L636" s="153">
        <f t="shared" si="110"/>
        <v>0</v>
      </c>
      <c r="M636" s="153">
        <f t="shared" si="111"/>
        <v>0</v>
      </c>
      <c r="N636" s="279">
        <f t="shared" si="112"/>
        <v>0</v>
      </c>
      <c r="O636" s="280">
        <f t="shared" si="113"/>
        <v>0</v>
      </c>
      <c r="P636" s="154" t="e">
        <f t="shared" si="114"/>
        <v>#DIV/0!</v>
      </c>
      <c r="Q636" s="153">
        <f t="shared" si="115"/>
        <v>0</v>
      </c>
      <c r="R636" s="281">
        <f t="shared" si="116"/>
        <v>0</v>
      </c>
      <c r="S636" s="282">
        <v>0</v>
      </c>
      <c r="T636" s="283">
        <v>0</v>
      </c>
      <c r="U636" s="156">
        <v>0</v>
      </c>
      <c r="V636" s="284">
        <v>0</v>
      </c>
      <c r="W636" s="285">
        <v>0</v>
      </c>
      <c r="X636" s="205">
        <v>0</v>
      </c>
      <c r="Y636" s="157">
        <v>0</v>
      </c>
      <c r="Z636" s="286">
        <v>0</v>
      </c>
      <c r="AA636" s="204">
        <v>0</v>
      </c>
      <c r="AB636" s="204">
        <v>0</v>
      </c>
      <c r="AC636" s="155">
        <v>0</v>
      </c>
      <c r="AD636" s="287">
        <v>0</v>
      </c>
      <c r="AE636" s="340">
        <f>_xlfn.XLOOKUP(A636,'2026-NAT-01'!B:B,'2026-NAT-01'!F:F,0,0)+_xlfn.XLOOKUP(A636,'2026-NAT-01'!B:B,'2026-NAT-01'!G:G,0,0)</f>
        <v>0</v>
      </c>
      <c r="AF636" s="341">
        <f>_xlfn.XLOOKUP(A636,'2026-NAT-01'!B:B,'2026-NAT-01'!H:H,0,0)</f>
        <v>0</v>
      </c>
      <c r="AG636" s="340">
        <f>_xlfn.XLOOKUP(A636,'2026-NAT-02'!B:B,'2026-NAT-02'!F:F,0,0)+_xlfn.XLOOKUP(A636,'2026-NAT-02'!B:B,'2026-NAT-02'!G:G,0,0)</f>
        <v>0</v>
      </c>
      <c r="AH636" s="341">
        <f>_xlfn.XLOOKUP(A636,'2026-NAT-02'!B:B,'2026-NAT-02'!H:H,0,0)</f>
        <v>0</v>
      </c>
      <c r="AI636" s="457">
        <f t="shared" si="107"/>
        <v>0</v>
      </c>
      <c r="AJ636" s="458">
        <f t="shared" si="108"/>
        <v>0</v>
      </c>
    </row>
    <row r="637" spans="1:36" ht="15.6" hidden="1" x14ac:dyDescent="0.25">
      <c r="A637" s="297" t="str">
        <f>MASTERLIST!A638</f>
        <v>N0634</v>
      </c>
      <c r="B637" s="310" t="str">
        <f>MASTERLIST!B638</f>
        <v>Benguella</v>
      </c>
      <c r="C637" s="310" t="str">
        <f>MASTERLIST!C638</f>
        <v>Nico</v>
      </c>
      <c r="D637" s="310" t="str">
        <f>MASTERLIST!D638</f>
        <v>Van Der Westhuizen</v>
      </c>
      <c r="E637" s="311" t="str">
        <f>MASTERLIST!E638</f>
        <v>Men Senior</v>
      </c>
      <c r="F637" s="361" t="str">
        <f>MASTERLIST!L638</f>
        <v>Nam</v>
      </c>
      <c r="G637" s="195"/>
      <c r="H637" s="200"/>
      <c r="I637" s="193"/>
      <c r="J637" s="202"/>
      <c r="K637" s="152">
        <f t="shared" si="109"/>
        <v>0</v>
      </c>
      <c r="L637" s="153">
        <f t="shared" si="110"/>
        <v>0</v>
      </c>
      <c r="M637" s="153">
        <f t="shared" si="111"/>
        <v>0</v>
      </c>
      <c r="N637" s="279">
        <f t="shared" si="112"/>
        <v>0</v>
      </c>
      <c r="O637" s="280">
        <f t="shared" si="113"/>
        <v>0</v>
      </c>
      <c r="P637" s="154" t="e">
        <f t="shared" si="114"/>
        <v>#DIV/0!</v>
      </c>
      <c r="Q637" s="153">
        <f t="shared" si="115"/>
        <v>0</v>
      </c>
      <c r="R637" s="281">
        <f t="shared" si="116"/>
        <v>0</v>
      </c>
      <c r="S637" s="282">
        <v>0</v>
      </c>
      <c r="T637" s="283">
        <v>0</v>
      </c>
      <c r="U637" s="156">
        <v>0</v>
      </c>
      <c r="V637" s="284">
        <v>0</v>
      </c>
      <c r="W637" s="285">
        <v>0</v>
      </c>
      <c r="X637" s="205">
        <v>0</v>
      </c>
      <c r="Y637" s="157">
        <v>0</v>
      </c>
      <c r="Z637" s="286">
        <v>0</v>
      </c>
      <c r="AA637" s="204">
        <v>0</v>
      </c>
      <c r="AB637" s="204">
        <v>0</v>
      </c>
      <c r="AC637" s="155">
        <v>0</v>
      </c>
      <c r="AD637" s="287">
        <v>0</v>
      </c>
      <c r="AE637" s="340">
        <f>_xlfn.XLOOKUP(A637,'2026-NAT-01'!B:B,'2026-NAT-01'!F:F,0,0)+_xlfn.XLOOKUP(A637,'2026-NAT-01'!B:B,'2026-NAT-01'!G:G,0,0)</f>
        <v>0</v>
      </c>
      <c r="AF637" s="341">
        <f>_xlfn.XLOOKUP(A637,'2026-NAT-01'!B:B,'2026-NAT-01'!H:H,0,0)</f>
        <v>0</v>
      </c>
      <c r="AG637" s="340">
        <f>_xlfn.XLOOKUP(A637,'2026-NAT-02'!B:B,'2026-NAT-02'!F:F,0,0)+_xlfn.XLOOKUP(A637,'2026-NAT-02'!B:B,'2026-NAT-02'!G:G,0,0)</f>
        <v>0</v>
      </c>
      <c r="AH637" s="341">
        <f>_xlfn.XLOOKUP(A637,'2026-NAT-02'!B:B,'2026-NAT-02'!H:H,0,0)</f>
        <v>0</v>
      </c>
      <c r="AI637" s="457">
        <f t="shared" si="107"/>
        <v>0</v>
      </c>
      <c r="AJ637" s="458">
        <f t="shared" si="108"/>
        <v>0</v>
      </c>
    </row>
    <row r="638" spans="1:36" ht="15.6" hidden="1" x14ac:dyDescent="0.25">
      <c r="A638" s="297" t="str">
        <f>MASTERLIST!A639</f>
        <v>N0635</v>
      </c>
      <c r="B638" s="310" t="str">
        <f>MASTERLIST!B639</f>
        <v>xBenguella</v>
      </c>
      <c r="C638" s="310" t="str">
        <f>MASTERLIST!C639</f>
        <v>Dylan</v>
      </c>
      <c r="D638" s="310" t="str">
        <f>MASTERLIST!D639</f>
        <v>Du Toit</v>
      </c>
      <c r="E638" s="311" t="str">
        <f>MASTERLIST!E639</f>
        <v>Men Master</v>
      </c>
      <c r="F638" s="361" t="str">
        <f>MASTERLIST!L639</f>
        <v>Nam</v>
      </c>
      <c r="G638" s="195"/>
      <c r="H638" s="200"/>
      <c r="I638" s="193"/>
      <c r="J638" s="202"/>
      <c r="K638" s="152">
        <f t="shared" si="109"/>
        <v>0</v>
      </c>
      <c r="L638" s="153">
        <f t="shared" si="110"/>
        <v>0</v>
      </c>
      <c r="M638" s="153">
        <f t="shared" si="111"/>
        <v>0</v>
      </c>
      <c r="N638" s="279">
        <f t="shared" si="112"/>
        <v>0</v>
      </c>
      <c r="O638" s="280">
        <f t="shared" si="113"/>
        <v>0</v>
      </c>
      <c r="P638" s="154" t="e">
        <f t="shared" si="114"/>
        <v>#DIV/0!</v>
      </c>
      <c r="Q638" s="153">
        <f t="shared" si="115"/>
        <v>0</v>
      </c>
      <c r="R638" s="281">
        <f t="shared" si="116"/>
        <v>0</v>
      </c>
      <c r="S638" s="282">
        <v>0</v>
      </c>
      <c r="T638" s="283">
        <v>0</v>
      </c>
      <c r="U638" s="156">
        <v>0</v>
      </c>
      <c r="V638" s="284">
        <v>0</v>
      </c>
      <c r="W638" s="285">
        <v>0</v>
      </c>
      <c r="X638" s="205">
        <v>0</v>
      </c>
      <c r="Y638" s="157">
        <v>0</v>
      </c>
      <c r="Z638" s="286">
        <v>0</v>
      </c>
      <c r="AA638" s="204">
        <v>0</v>
      </c>
      <c r="AB638" s="204">
        <v>0</v>
      </c>
      <c r="AC638" s="155">
        <v>0</v>
      </c>
      <c r="AD638" s="287">
        <v>0</v>
      </c>
      <c r="AE638" s="340">
        <f>_xlfn.XLOOKUP(A638,'2026-NAT-01'!B:B,'2026-NAT-01'!F:F,0,0)+_xlfn.XLOOKUP(A638,'2026-NAT-01'!B:B,'2026-NAT-01'!G:G,0,0)</f>
        <v>0</v>
      </c>
      <c r="AF638" s="341">
        <f>_xlfn.XLOOKUP(A638,'2026-NAT-01'!B:B,'2026-NAT-01'!H:H,0,0)</f>
        <v>0</v>
      </c>
      <c r="AG638" s="340">
        <f>_xlfn.XLOOKUP(A638,'2026-NAT-02'!B:B,'2026-NAT-02'!F:F,0,0)+_xlfn.XLOOKUP(A638,'2026-NAT-02'!B:B,'2026-NAT-02'!G:G,0,0)</f>
        <v>0</v>
      </c>
      <c r="AH638" s="341">
        <f>_xlfn.XLOOKUP(A638,'2026-NAT-02'!B:B,'2026-NAT-02'!H:H,0,0)</f>
        <v>0</v>
      </c>
      <c r="AI638" s="457">
        <f t="shared" si="107"/>
        <v>0</v>
      </c>
      <c r="AJ638" s="458">
        <f t="shared" si="108"/>
        <v>0</v>
      </c>
    </row>
    <row r="639" spans="1:36" ht="15.6" hidden="1" x14ac:dyDescent="0.25">
      <c r="A639" s="297" t="str">
        <f>MASTERLIST!A640</f>
        <v>N0636</v>
      </c>
      <c r="B639" s="310" t="str">
        <f>MASTERLIST!B640</f>
        <v>xBenguella</v>
      </c>
      <c r="C639" s="310" t="str">
        <f>MASTERLIST!C640</f>
        <v>Lydia</v>
      </c>
      <c r="D639" s="310" t="str">
        <f>MASTERLIST!D640</f>
        <v>Cilliers</v>
      </c>
      <c r="E639" s="311" t="str">
        <f>MASTERLIST!E640</f>
        <v>Ladies Veteran</v>
      </c>
      <c r="F639" s="361" t="str">
        <f>MASTERLIST!L640</f>
        <v>Nam</v>
      </c>
      <c r="G639" s="195"/>
      <c r="H639" s="200"/>
      <c r="I639" s="193"/>
      <c r="J639" s="202"/>
      <c r="K639" s="152">
        <f t="shared" si="109"/>
        <v>0</v>
      </c>
      <c r="L639" s="153">
        <f t="shared" si="110"/>
        <v>0</v>
      </c>
      <c r="M639" s="153">
        <f t="shared" si="111"/>
        <v>0</v>
      </c>
      <c r="N639" s="279">
        <f t="shared" si="112"/>
        <v>0</v>
      </c>
      <c r="O639" s="280">
        <f t="shared" si="113"/>
        <v>0</v>
      </c>
      <c r="P639" s="154" t="e">
        <f t="shared" si="114"/>
        <v>#DIV/0!</v>
      </c>
      <c r="Q639" s="153">
        <f t="shared" si="115"/>
        <v>0</v>
      </c>
      <c r="R639" s="281">
        <f t="shared" si="116"/>
        <v>0</v>
      </c>
      <c r="S639" s="282">
        <v>0</v>
      </c>
      <c r="T639" s="283">
        <v>0</v>
      </c>
      <c r="U639" s="156">
        <v>0</v>
      </c>
      <c r="V639" s="284">
        <v>0</v>
      </c>
      <c r="W639" s="285">
        <v>0</v>
      </c>
      <c r="X639" s="205">
        <v>0</v>
      </c>
      <c r="Y639" s="157">
        <v>0</v>
      </c>
      <c r="Z639" s="286">
        <v>0</v>
      </c>
      <c r="AA639" s="204">
        <v>0</v>
      </c>
      <c r="AB639" s="204">
        <v>0</v>
      </c>
      <c r="AC639" s="155">
        <v>0</v>
      </c>
      <c r="AD639" s="287">
        <v>0</v>
      </c>
      <c r="AE639" s="340">
        <f>_xlfn.XLOOKUP(A639,'2026-NAT-01'!B:B,'2026-NAT-01'!F:F,0,0)+_xlfn.XLOOKUP(A639,'2026-NAT-01'!B:B,'2026-NAT-01'!G:G,0,0)</f>
        <v>0</v>
      </c>
      <c r="AF639" s="341">
        <f>_xlfn.XLOOKUP(A639,'2026-NAT-01'!B:B,'2026-NAT-01'!H:H,0,0)</f>
        <v>0</v>
      </c>
      <c r="AG639" s="340">
        <f>_xlfn.XLOOKUP(A639,'2026-NAT-02'!B:B,'2026-NAT-02'!F:F,0,0)+_xlfn.XLOOKUP(A639,'2026-NAT-02'!B:B,'2026-NAT-02'!G:G,0,0)</f>
        <v>0</v>
      </c>
      <c r="AH639" s="341">
        <f>_xlfn.XLOOKUP(A639,'2026-NAT-02'!B:B,'2026-NAT-02'!H:H,0,0)</f>
        <v>0</v>
      </c>
      <c r="AI639" s="457">
        <f t="shared" si="107"/>
        <v>0</v>
      </c>
      <c r="AJ639" s="458">
        <f t="shared" si="108"/>
        <v>0</v>
      </c>
    </row>
    <row r="640" spans="1:36" ht="15.6" hidden="1" x14ac:dyDescent="0.25">
      <c r="A640" s="297" t="str">
        <f>MASTERLIST!A641</f>
        <v>N0637</v>
      </c>
      <c r="B640" s="310" t="str">
        <f>MASTERLIST!B641</f>
        <v>xBenguella</v>
      </c>
      <c r="C640" s="310" t="str">
        <f>MASTERLIST!C641</f>
        <v>Helmut</v>
      </c>
      <c r="D640" s="310" t="str">
        <f>MASTERLIST!D641</f>
        <v>Dobberstein</v>
      </c>
      <c r="E640" s="311" t="str">
        <f>MASTERLIST!E641</f>
        <v>Men U/21</v>
      </c>
      <c r="F640" s="361" t="str">
        <f>MASTERLIST!L641</f>
        <v>Nam</v>
      </c>
      <c r="G640" s="195"/>
      <c r="H640" s="200"/>
      <c r="I640" s="193"/>
      <c r="J640" s="202"/>
      <c r="K640" s="152">
        <f t="shared" si="109"/>
        <v>0</v>
      </c>
      <c r="L640" s="153">
        <f t="shared" si="110"/>
        <v>0</v>
      </c>
      <c r="M640" s="153">
        <f t="shared" si="111"/>
        <v>0</v>
      </c>
      <c r="N640" s="279">
        <f t="shared" si="112"/>
        <v>0</v>
      </c>
      <c r="O640" s="280">
        <f t="shared" si="113"/>
        <v>0</v>
      </c>
      <c r="P640" s="154" t="e">
        <f t="shared" si="114"/>
        <v>#DIV/0!</v>
      </c>
      <c r="Q640" s="153">
        <f t="shared" si="115"/>
        <v>80</v>
      </c>
      <c r="R640" s="281">
        <f t="shared" si="116"/>
        <v>18</v>
      </c>
      <c r="S640" s="282">
        <v>0</v>
      </c>
      <c r="T640" s="283">
        <v>0</v>
      </c>
      <c r="U640" s="156">
        <v>0</v>
      </c>
      <c r="V640" s="284">
        <v>0</v>
      </c>
      <c r="W640" s="285">
        <v>0</v>
      </c>
      <c r="X640" s="205">
        <v>0</v>
      </c>
      <c r="Y640" s="157">
        <v>0</v>
      </c>
      <c r="Z640" s="286">
        <v>20</v>
      </c>
      <c r="AA640" s="204">
        <v>0</v>
      </c>
      <c r="AB640" s="204">
        <v>0</v>
      </c>
      <c r="AC640" s="155">
        <v>0</v>
      </c>
      <c r="AD640" s="287">
        <v>60</v>
      </c>
      <c r="AE640" s="340">
        <f>_xlfn.XLOOKUP(A640,'2026-NAT-01'!B:B,'2026-NAT-01'!F:F,0,0)+_xlfn.XLOOKUP(A640,'2026-NAT-01'!B:B,'2026-NAT-01'!G:G,0,0)</f>
        <v>0</v>
      </c>
      <c r="AF640" s="341">
        <f>_xlfn.XLOOKUP(A640,'2026-NAT-01'!B:B,'2026-NAT-01'!H:H,0,0)</f>
        <v>0</v>
      </c>
      <c r="AG640" s="340">
        <f>_xlfn.XLOOKUP(A640,'2026-NAT-02'!B:B,'2026-NAT-02'!F:F,0,0)+_xlfn.XLOOKUP(A640,'2026-NAT-02'!B:B,'2026-NAT-02'!G:G,0,0)</f>
        <v>0</v>
      </c>
      <c r="AH640" s="341">
        <f>_xlfn.XLOOKUP(A640,'2026-NAT-02'!B:B,'2026-NAT-02'!H:H,0,0)</f>
        <v>0</v>
      </c>
      <c r="AI640" s="457">
        <f t="shared" si="107"/>
        <v>0</v>
      </c>
      <c r="AJ640" s="458">
        <f t="shared" si="108"/>
        <v>0</v>
      </c>
    </row>
    <row r="641" spans="1:36" ht="15.6" hidden="1" x14ac:dyDescent="0.25">
      <c r="A641" s="297" t="str">
        <f>MASTERLIST!A642</f>
        <v>N0638</v>
      </c>
      <c r="B641" s="310" t="str">
        <f>MASTERLIST!B642</f>
        <v>Benguella</v>
      </c>
      <c r="C641" s="310" t="str">
        <f>MASTERLIST!C642</f>
        <v>Kurt</v>
      </c>
      <c r="D641" s="310" t="str">
        <f>MASTERLIST!D642</f>
        <v>Dobberstein</v>
      </c>
      <c r="E641" s="311" t="str">
        <f>MASTERLIST!E642</f>
        <v>Men Veteran</v>
      </c>
      <c r="F641" s="361" t="str">
        <f>MASTERLIST!L642</f>
        <v>Nam</v>
      </c>
      <c r="G641" s="195"/>
      <c r="H641" s="200"/>
      <c r="I641" s="193"/>
      <c r="J641" s="202"/>
      <c r="K641" s="152">
        <f t="shared" si="109"/>
        <v>1</v>
      </c>
      <c r="L641" s="153">
        <f t="shared" si="110"/>
        <v>8</v>
      </c>
      <c r="M641" s="153">
        <f t="shared" si="111"/>
        <v>9</v>
      </c>
      <c r="N641" s="279">
        <f t="shared" si="112"/>
        <v>16.2</v>
      </c>
      <c r="O641" s="280">
        <f t="shared" si="113"/>
        <v>7.6499999999999995</v>
      </c>
      <c r="P641" s="154">
        <f t="shared" si="114"/>
        <v>1.7999999999999998</v>
      </c>
      <c r="Q641" s="153">
        <f t="shared" si="115"/>
        <v>538</v>
      </c>
      <c r="R641" s="281">
        <f t="shared" si="116"/>
        <v>180.4</v>
      </c>
      <c r="S641" s="282">
        <v>0</v>
      </c>
      <c r="T641" s="283">
        <v>8</v>
      </c>
      <c r="U641" s="156">
        <v>14.7</v>
      </c>
      <c r="V641" s="284">
        <v>236</v>
      </c>
      <c r="W641" s="285">
        <v>0</v>
      </c>
      <c r="X641" s="205">
        <v>0</v>
      </c>
      <c r="Y641" s="157">
        <v>0</v>
      </c>
      <c r="Z641" s="286">
        <v>20</v>
      </c>
      <c r="AA641" s="204">
        <v>1</v>
      </c>
      <c r="AB641" s="204">
        <v>0</v>
      </c>
      <c r="AC641" s="155">
        <v>1.5</v>
      </c>
      <c r="AD641" s="287">
        <v>282</v>
      </c>
      <c r="AE641" s="340">
        <f>_xlfn.XLOOKUP(A641,'2026-NAT-01'!B:B,'2026-NAT-01'!F:F,0,0)+_xlfn.XLOOKUP(A641,'2026-NAT-01'!B:B,'2026-NAT-01'!G:G,0,0)</f>
        <v>0</v>
      </c>
      <c r="AF641" s="341">
        <f>_xlfn.XLOOKUP(A641,'2026-NAT-01'!B:B,'2026-NAT-01'!H:H,0,0)</f>
        <v>0</v>
      </c>
      <c r="AG641" s="340">
        <f>_xlfn.XLOOKUP(A641,'2026-NAT-02'!B:B,'2026-NAT-02'!F:F,0,0)+_xlfn.XLOOKUP(A641,'2026-NAT-02'!B:B,'2026-NAT-02'!G:G,0,0)</f>
        <v>0</v>
      </c>
      <c r="AH641" s="341">
        <f>_xlfn.XLOOKUP(A641,'2026-NAT-02'!B:B,'2026-NAT-02'!H:H,0,0)</f>
        <v>0</v>
      </c>
      <c r="AI641" s="457">
        <f t="shared" si="107"/>
        <v>9</v>
      </c>
      <c r="AJ641" s="458">
        <f t="shared" si="108"/>
        <v>7.6499999999999995</v>
      </c>
    </row>
    <row r="642" spans="1:36" ht="15.6" hidden="1" x14ac:dyDescent="0.25">
      <c r="A642" s="297" t="str">
        <f>MASTERLIST!A643</f>
        <v>N0639</v>
      </c>
      <c r="B642" s="310" t="str">
        <f>MASTERLIST!B643</f>
        <v>xHenties Bay</v>
      </c>
      <c r="C642" s="310" t="str">
        <f>MASTERLIST!C643</f>
        <v>Jano</v>
      </c>
      <c r="D642" s="310" t="str">
        <f>MASTERLIST!D643</f>
        <v>Burger</v>
      </c>
      <c r="E642" s="311" t="str">
        <f>MASTERLIST!E643</f>
        <v>Men Veteran</v>
      </c>
      <c r="F642" s="361" t="str">
        <f>MASTERLIST!L643</f>
        <v>SA</v>
      </c>
      <c r="G642" s="195"/>
      <c r="H642" s="200"/>
      <c r="I642" s="193"/>
      <c r="J642" s="202"/>
      <c r="K642" s="152">
        <f t="shared" si="109"/>
        <v>0</v>
      </c>
      <c r="L642" s="153">
        <f t="shared" si="110"/>
        <v>0</v>
      </c>
      <c r="M642" s="153">
        <f t="shared" si="111"/>
        <v>0</v>
      </c>
      <c r="N642" s="279">
        <f t="shared" si="112"/>
        <v>0</v>
      </c>
      <c r="O642" s="280">
        <f t="shared" si="113"/>
        <v>0</v>
      </c>
      <c r="P642" s="154" t="e">
        <f t="shared" si="114"/>
        <v>#DIV/0!</v>
      </c>
      <c r="Q642" s="153">
        <f t="shared" si="115"/>
        <v>0</v>
      </c>
      <c r="R642" s="281">
        <f t="shared" si="116"/>
        <v>0</v>
      </c>
      <c r="S642" s="282">
        <v>0</v>
      </c>
      <c r="T642" s="283">
        <v>0</v>
      </c>
      <c r="U642" s="156">
        <v>0</v>
      </c>
      <c r="V642" s="284">
        <v>0</v>
      </c>
      <c r="W642" s="285">
        <v>0</v>
      </c>
      <c r="X642" s="205">
        <v>0</v>
      </c>
      <c r="Y642" s="157">
        <v>0</v>
      </c>
      <c r="Z642" s="286">
        <v>0</v>
      </c>
      <c r="AA642" s="204">
        <v>0</v>
      </c>
      <c r="AB642" s="204">
        <v>0</v>
      </c>
      <c r="AC642" s="155">
        <v>0</v>
      </c>
      <c r="AD642" s="287">
        <v>0</v>
      </c>
      <c r="AE642" s="340">
        <f>_xlfn.XLOOKUP(A642,'2026-NAT-01'!B:B,'2026-NAT-01'!F:F,0,0)+_xlfn.XLOOKUP(A642,'2026-NAT-01'!B:B,'2026-NAT-01'!G:G,0,0)</f>
        <v>0</v>
      </c>
      <c r="AF642" s="341">
        <f>_xlfn.XLOOKUP(A642,'2026-NAT-01'!B:B,'2026-NAT-01'!H:H,0,0)</f>
        <v>0</v>
      </c>
      <c r="AG642" s="340">
        <f>_xlfn.XLOOKUP(A642,'2026-NAT-02'!B:B,'2026-NAT-02'!F:F,0,0)+_xlfn.XLOOKUP(A642,'2026-NAT-02'!B:B,'2026-NAT-02'!G:G,0,0)</f>
        <v>0</v>
      </c>
      <c r="AH642" s="341">
        <f>_xlfn.XLOOKUP(A642,'2026-NAT-02'!B:B,'2026-NAT-02'!H:H,0,0)</f>
        <v>0</v>
      </c>
      <c r="AI642" s="457">
        <f t="shared" si="107"/>
        <v>0</v>
      </c>
      <c r="AJ642" s="458">
        <f t="shared" si="108"/>
        <v>0</v>
      </c>
    </row>
    <row r="643" spans="1:36" ht="15.6" hidden="1" x14ac:dyDescent="0.25">
      <c r="A643" s="297" t="str">
        <f>MASTERLIST!A644</f>
        <v>N0640</v>
      </c>
      <c r="B643" s="310" t="str">
        <f>MASTERLIST!B644</f>
        <v>xOrca Angling Club</v>
      </c>
      <c r="C643" s="310" t="str">
        <f>MASTERLIST!C644</f>
        <v>Dirkie</v>
      </c>
      <c r="D643" s="310" t="str">
        <f>MASTERLIST!D644</f>
        <v>Baard</v>
      </c>
      <c r="E643" s="311" t="str">
        <f>MASTERLIST!E644</f>
        <v>Men Senior</v>
      </c>
      <c r="F643" s="361" t="str">
        <f>MASTERLIST!L644</f>
        <v>Nam</v>
      </c>
      <c r="G643" s="195"/>
      <c r="H643" s="200"/>
      <c r="I643" s="193"/>
      <c r="J643" s="202"/>
      <c r="K643" s="152">
        <f t="shared" si="109"/>
        <v>0</v>
      </c>
      <c r="L643" s="153">
        <f t="shared" si="110"/>
        <v>0</v>
      </c>
      <c r="M643" s="153">
        <f t="shared" si="111"/>
        <v>0</v>
      </c>
      <c r="N643" s="279">
        <f t="shared" si="112"/>
        <v>0</v>
      </c>
      <c r="O643" s="280">
        <f t="shared" si="113"/>
        <v>0</v>
      </c>
      <c r="P643" s="154" t="e">
        <f t="shared" si="114"/>
        <v>#DIV/0!</v>
      </c>
      <c r="Q643" s="153">
        <f t="shared" si="115"/>
        <v>0</v>
      </c>
      <c r="R643" s="281">
        <f t="shared" si="116"/>
        <v>0</v>
      </c>
      <c r="S643" s="282">
        <v>0</v>
      </c>
      <c r="T643" s="283">
        <v>0</v>
      </c>
      <c r="U643" s="156">
        <v>0</v>
      </c>
      <c r="V643" s="284">
        <v>0</v>
      </c>
      <c r="W643" s="285">
        <v>0</v>
      </c>
      <c r="X643" s="205">
        <v>0</v>
      </c>
      <c r="Y643" s="157">
        <v>0</v>
      </c>
      <c r="Z643" s="286">
        <v>0</v>
      </c>
      <c r="AA643" s="204">
        <v>0</v>
      </c>
      <c r="AB643" s="204">
        <v>0</v>
      </c>
      <c r="AC643" s="155">
        <v>0</v>
      </c>
      <c r="AD643" s="287">
        <v>0</v>
      </c>
      <c r="AE643" s="340">
        <f>_xlfn.XLOOKUP(A643,'2026-NAT-01'!B:B,'2026-NAT-01'!F:F,0,0)+_xlfn.XLOOKUP(A643,'2026-NAT-01'!B:B,'2026-NAT-01'!G:G,0,0)</f>
        <v>0</v>
      </c>
      <c r="AF643" s="341">
        <f>_xlfn.XLOOKUP(A643,'2026-NAT-01'!B:B,'2026-NAT-01'!H:H,0,0)</f>
        <v>0</v>
      </c>
      <c r="AG643" s="340">
        <f>_xlfn.XLOOKUP(A643,'2026-NAT-02'!B:B,'2026-NAT-02'!F:F,0,0)+_xlfn.XLOOKUP(A643,'2026-NAT-02'!B:B,'2026-NAT-02'!G:G,0,0)</f>
        <v>0</v>
      </c>
      <c r="AH643" s="341">
        <f>_xlfn.XLOOKUP(A643,'2026-NAT-02'!B:B,'2026-NAT-02'!H:H,0,0)</f>
        <v>0</v>
      </c>
      <c r="AI643" s="457">
        <f t="shared" si="107"/>
        <v>0</v>
      </c>
      <c r="AJ643" s="458">
        <f t="shared" si="108"/>
        <v>0</v>
      </c>
    </row>
    <row r="644" spans="1:36" ht="15.6" hidden="1" x14ac:dyDescent="0.25">
      <c r="A644" s="297" t="str">
        <f>MASTERLIST!A645</f>
        <v>N0641</v>
      </c>
      <c r="B644" s="310" t="str">
        <f>MASTERLIST!B645</f>
        <v>xHenties Bay</v>
      </c>
      <c r="C644" s="310" t="str">
        <f>MASTERLIST!C645</f>
        <v>James</v>
      </c>
      <c r="D644" s="310" t="str">
        <f>MASTERLIST!D645</f>
        <v>Diedericks</v>
      </c>
      <c r="E644" s="311" t="str">
        <f>MASTERLIST!E645</f>
        <v>Men Master</v>
      </c>
      <c r="F644" s="361" t="str">
        <f>MASTERLIST!L645</f>
        <v>Nam</v>
      </c>
      <c r="G644" s="195"/>
      <c r="H644" s="200"/>
      <c r="I644" s="193"/>
      <c r="J644" s="202"/>
      <c r="K644" s="152">
        <f t="shared" si="109"/>
        <v>0</v>
      </c>
      <c r="L644" s="153">
        <f t="shared" si="110"/>
        <v>0</v>
      </c>
      <c r="M644" s="153">
        <f t="shared" si="111"/>
        <v>0</v>
      </c>
      <c r="N644" s="279">
        <f t="shared" si="112"/>
        <v>0</v>
      </c>
      <c r="O644" s="280">
        <f t="shared" si="113"/>
        <v>0</v>
      </c>
      <c r="P644" s="154" t="e">
        <f t="shared" si="114"/>
        <v>#DIV/0!</v>
      </c>
      <c r="Q644" s="153">
        <f t="shared" si="115"/>
        <v>0</v>
      </c>
      <c r="R644" s="281">
        <f t="shared" si="116"/>
        <v>0</v>
      </c>
      <c r="S644" s="282">
        <v>0</v>
      </c>
      <c r="T644" s="283">
        <v>0</v>
      </c>
      <c r="U644" s="156">
        <v>0</v>
      </c>
      <c r="V644" s="284">
        <v>0</v>
      </c>
      <c r="W644" s="285">
        <v>0</v>
      </c>
      <c r="X644" s="205">
        <v>0</v>
      </c>
      <c r="Y644" s="157">
        <v>0</v>
      </c>
      <c r="Z644" s="286">
        <v>0</v>
      </c>
      <c r="AA644" s="204">
        <v>0</v>
      </c>
      <c r="AB644" s="204">
        <v>0</v>
      </c>
      <c r="AC644" s="155">
        <v>0</v>
      </c>
      <c r="AD644" s="287">
        <v>0</v>
      </c>
      <c r="AE644" s="340">
        <f>_xlfn.XLOOKUP(A644,'2026-NAT-01'!B:B,'2026-NAT-01'!F:F,0,0)+_xlfn.XLOOKUP(A644,'2026-NAT-01'!B:B,'2026-NAT-01'!G:G,0,0)</f>
        <v>0</v>
      </c>
      <c r="AF644" s="341">
        <f>_xlfn.XLOOKUP(A644,'2026-NAT-01'!B:B,'2026-NAT-01'!H:H,0,0)</f>
        <v>0</v>
      </c>
      <c r="AG644" s="340">
        <f>_xlfn.XLOOKUP(A644,'2026-NAT-02'!B:B,'2026-NAT-02'!F:F,0,0)+_xlfn.XLOOKUP(A644,'2026-NAT-02'!B:B,'2026-NAT-02'!G:G,0,0)</f>
        <v>0</v>
      </c>
      <c r="AH644" s="341">
        <f>_xlfn.XLOOKUP(A644,'2026-NAT-02'!B:B,'2026-NAT-02'!H:H,0,0)</f>
        <v>0</v>
      </c>
      <c r="AI644" s="457">
        <f t="shared" ref="AI644:AI707" si="117">M644+AE644+AG644</f>
        <v>0</v>
      </c>
      <c r="AJ644" s="458">
        <f t="shared" ref="AJ644:AJ707" si="118">O644+AF644+AH644</f>
        <v>0</v>
      </c>
    </row>
    <row r="645" spans="1:36" ht="15.6" hidden="1" x14ac:dyDescent="0.25">
      <c r="A645" s="297" t="str">
        <f>MASTERLIST!A646</f>
        <v>N0642</v>
      </c>
      <c r="B645" s="310" t="str">
        <f>MASTERLIST!B646</f>
        <v>Okahandja</v>
      </c>
      <c r="C645" s="310" t="str">
        <f>MASTERLIST!C646</f>
        <v>Kiaan</v>
      </c>
      <c r="D645" s="310" t="str">
        <f>MASTERLIST!D646</f>
        <v>Fourie</v>
      </c>
      <c r="E645" s="311" t="str">
        <f>MASTERLIST!E646</f>
        <v>Men Senior</v>
      </c>
      <c r="F645" s="361" t="str">
        <f>MASTERLIST!L646</f>
        <v>Nam</v>
      </c>
      <c r="G645" s="195"/>
      <c r="H645" s="200"/>
      <c r="I645" s="193"/>
      <c r="J645" s="202"/>
      <c r="K645" s="152">
        <f t="shared" si="109"/>
        <v>4</v>
      </c>
      <c r="L645" s="153">
        <f t="shared" si="110"/>
        <v>9</v>
      </c>
      <c r="M645" s="153">
        <f t="shared" si="111"/>
        <v>13</v>
      </c>
      <c r="N645" s="279">
        <f t="shared" si="112"/>
        <v>46.5</v>
      </c>
      <c r="O645" s="280">
        <f t="shared" si="113"/>
        <v>21.72</v>
      </c>
      <c r="P645" s="154">
        <f t="shared" si="114"/>
        <v>3.5769230769230771</v>
      </c>
      <c r="Q645" s="153">
        <f t="shared" si="115"/>
        <v>1425</v>
      </c>
      <c r="R645" s="281">
        <f t="shared" si="116"/>
        <v>569.9</v>
      </c>
      <c r="S645" s="282">
        <v>4</v>
      </c>
      <c r="T645" s="283">
        <v>6</v>
      </c>
      <c r="U645" s="156">
        <v>40.4</v>
      </c>
      <c r="V645" s="284">
        <v>870</v>
      </c>
      <c r="W645" s="285">
        <v>0</v>
      </c>
      <c r="X645" s="205">
        <v>2</v>
      </c>
      <c r="Y645" s="157">
        <v>3</v>
      </c>
      <c r="Z645" s="286">
        <v>239</v>
      </c>
      <c r="AA645" s="204">
        <v>0</v>
      </c>
      <c r="AB645" s="204">
        <v>1</v>
      </c>
      <c r="AC645" s="155">
        <v>3.1</v>
      </c>
      <c r="AD645" s="287">
        <v>316</v>
      </c>
      <c r="AE645" s="340">
        <f>_xlfn.XLOOKUP(A645,'2026-NAT-01'!B:B,'2026-NAT-01'!F:F,0,0)+_xlfn.XLOOKUP(A645,'2026-NAT-01'!B:B,'2026-NAT-01'!G:G,0,0)</f>
        <v>0</v>
      </c>
      <c r="AF645" s="341">
        <f>_xlfn.XLOOKUP(A645,'2026-NAT-01'!B:B,'2026-NAT-01'!H:H,0,0)</f>
        <v>0</v>
      </c>
      <c r="AG645" s="340">
        <f>_xlfn.XLOOKUP(A645,'2026-NAT-02'!B:B,'2026-NAT-02'!F:F,0,0)+_xlfn.XLOOKUP(A645,'2026-NAT-02'!B:B,'2026-NAT-02'!G:G,0,0)</f>
        <v>0</v>
      </c>
      <c r="AH645" s="341">
        <f>_xlfn.XLOOKUP(A645,'2026-NAT-02'!B:B,'2026-NAT-02'!H:H,0,0)</f>
        <v>0</v>
      </c>
      <c r="AI645" s="457">
        <f t="shared" si="117"/>
        <v>13</v>
      </c>
      <c r="AJ645" s="458">
        <f t="shared" si="118"/>
        <v>21.72</v>
      </c>
    </row>
    <row r="646" spans="1:36" ht="15.6" x14ac:dyDescent="0.25">
      <c r="A646" s="344" t="str">
        <f>MASTERLIST!A676</f>
        <v>N0672</v>
      </c>
      <c r="B646" s="68" t="str">
        <f>MASTERLIST!B676</f>
        <v>Okahandja</v>
      </c>
      <c r="C646" s="68" t="str">
        <f>MASTERLIST!C676</f>
        <v>Frank</v>
      </c>
      <c r="D646" s="68" t="str">
        <f>MASTERLIST!D676</f>
        <v>Borruso</v>
      </c>
      <c r="E646" s="345" t="str">
        <f>MASTERLIST!E676</f>
        <v>Men Master</v>
      </c>
      <c r="F646" s="362" t="str">
        <f>MASTERLIST!L676</f>
        <v>Nam</v>
      </c>
      <c r="G646" s="195"/>
      <c r="H646" s="200" t="s">
        <v>2176</v>
      </c>
      <c r="I646" s="193"/>
      <c r="J646" s="202"/>
      <c r="K646" s="152">
        <f t="shared" si="109"/>
        <v>8</v>
      </c>
      <c r="L646" s="153">
        <f t="shared" si="110"/>
        <v>6</v>
      </c>
      <c r="M646" s="153">
        <f t="shared" si="111"/>
        <v>14</v>
      </c>
      <c r="N646" s="154">
        <f t="shared" si="112"/>
        <v>47.400000000000006</v>
      </c>
      <c r="O646" s="429">
        <f t="shared" si="113"/>
        <v>18.48</v>
      </c>
      <c r="P646" s="154">
        <f t="shared" si="114"/>
        <v>3.3857142857142861</v>
      </c>
      <c r="Q646" s="153">
        <f t="shared" si="115"/>
        <v>1607</v>
      </c>
      <c r="R646" s="281">
        <f t="shared" si="116"/>
        <v>516.70000000000005</v>
      </c>
      <c r="S646" s="282">
        <v>6</v>
      </c>
      <c r="T646" s="283">
        <v>2</v>
      </c>
      <c r="U646" s="156">
        <v>24.9</v>
      </c>
      <c r="V646" s="284">
        <v>407</v>
      </c>
      <c r="W646" s="285">
        <v>1</v>
      </c>
      <c r="X646" s="205">
        <v>3</v>
      </c>
      <c r="Y646" s="157">
        <v>15.300000000000002</v>
      </c>
      <c r="Z646" s="286">
        <v>732</v>
      </c>
      <c r="AA646" s="204">
        <v>1</v>
      </c>
      <c r="AB646" s="204">
        <v>1</v>
      </c>
      <c r="AC646" s="155">
        <v>7.2</v>
      </c>
      <c r="AD646" s="287">
        <v>468</v>
      </c>
      <c r="AE646" s="340">
        <f>_xlfn.XLOOKUP(A646,'2026-NAT-01'!B:B,'2026-NAT-01'!F:F,0,0)+_xlfn.XLOOKUP(A646,'2026-NAT-01'!B:B,'2026-NAT-01'!G:G,0,0)</f>
        <v>0</v>
      </c>
      <c r="AF646" s="341">
        <f>_xlfn.XLOOKUP(A646,'2026-NAT-01'!B:B,'2026-NAT-01'!H:H,0,0)</f>
        <v>0</v>
      </c>
      <c r="AG646" s="340">
        <f>_xlfn.XLOOKUP(A646,'2026-NAT-02'!B:B,'2026-NAT-02'!F:F,0,0)+_xlfn.XLOOKUP(A646,'2026-NAT-02'!B:B,'2026-NAT-02'!G:G,0,0)</f>
        <v>0</v>
      </c>
      <c r="AH646" s="341">
        <f>_xlfn.XLOOKUP(A646,'2026-NAT-02'!B:B,'2026-NAT-02'!H:H,0,0)</f>
        <v>0</v>
      </c>
      <c r="AI646" s="340">
        <f t="shared" si="117"/>
        <v>14</v>
      </c>
      <c r="AJ646" s="341">
        <f t="shared" si="118"/>
        <v>18.48</v>
      </c>
    </row>
    <row r="647" spans="1:36" ht="15.6" hidden="1" x14ac:dyDescent="0.25">
      <c r="A647" s="297" t="str">
        <f>MASTERLIST!A648</f>
        <v>N0644</v>
      </c>
      <c r="B647" s="310" t="str">
        <f>MASTERLIST!B648</f>
        <v>xNamib Park</v>
      </c>
      <c r="C647" s="310" t="str">
        <f>MASTERLIST!C648</f>
        <v>Mark</v>
      </c>
      <c r="D647" s="310" t="str">
        <f>MASTERLIST!D648</f>
        <v>Van Der Merwe</v>
      </c>
      <c r="E647" s="311" t="str">
        <f>MASTERLIST!E648</f>
        <v>Men Senior</v>
      </c>
      <c r="F647" s="361" t="str">
        <f>MASTERLIST!L648</f>
        <v>Nam</v>
      </c>
      <c r="G647" s="195"/>
      <c r="H647" s="200"/>
      <c r="I647" s="193"/>
      <c r="J647" s="202"/>
      <c r="K647" s="152">
        <f t="shared" si="109"/>
        <v>2</v>
      </c>
      <c r="L647" s="153">
        <f t="shared" si="110"/>
        <v>0</v>
      </c>
      <c r="M647" s="153">
        <f t="shared" si="111"/>
        <v>2</v>
      </c>
      <c r="N647" s="279">
        <f t="shared" si="112"/>
        <v>1.6</v>
      </c>
      <c r="O647" s="280">
        <f t="shared" si="113"/>
        <v>0.41000000000000003</v>
      </c>
      <c r="P647" s="154">
        <f t="shared" si="114"/>
        <v>0.8</v>
      </c>
      <c r="Q647" s="153">
        <f t="shared" si="115"/>
        <v>512</v>
      </c>
      <c r="R647" s="281">
        <f t="shared" si="116"/>
        <v>127.30000000000001</v>
      </c>
      <c r="S647" s="282">
        <v>0</v>
      </c>
      <c r="T647" s="283">
        <v>0</v>
      </c>
      <c r="U647" s="156">
        <v>0</v>
      </c>
      <c r="V647" s="284">
        <v>0</v>
      </c>
      <c r="W647" s="285">
        <v>1</v>
      </c>
      <c r="X647" s="205">
        <v>0</v>
      </c>
      <c r="Y647" s="157">
        <v>0.9</v>
      </c>
      <c r="Z647" s="286">
        <v>249</v>
      </c>
      <c r="AA647" s="204">
        <v>1</v>
      </c>
      <c r="AB647" s="204">
        <v>0</v>
      </c>
      <c r="AC647" s="155">
        <v>0.7</v>
      </c>
      <c r="AD647" s="287">
        <v>263</v>
      </c>
      <c r="AE647" s="340">
        <f>_xlfn.XLOOKUP(A647,'2026-NAT-01'!B:B,'2026-NAT-01'!F:F,0,0)+_xlfn.XLOOKUP(A647,'2026-NAT-01'!B:B,'2026-NAT-01'!G:G,0,0)</f>
        <v>0</v>
      </c>
      <c r="AF647" s="341">
        <f>_xlfn.XLOOKUP(A647,'2026-NAT-01'!B:B,'2026-NAT-01'!H:H,0,0)</f>
        <v>0</v>
      </c>
      <c r="AG647" s="340">
        <f>_xlfn.XLOOKUP(A647,'2026-NAT-02'!B:B,'2026-NAT-02'!F:F,0,0)+_xlfn.XLOOKUP(A647,'2026-NAT-02'!B:B,'2026-NAT-02'!G:G,0,0)</f>
        <v>0</v>
      </c>
      <c r="AH647" s="341">
        <f>_xlfn.XLOOKUP(A647,'2026-NAT-02'!B:B,'2026-NAT-02'!H:H,0,0)</f>
        <v>0</v>
      </c>
      <c r="AI647" s="457">
        <f t="shared" si="117"/>
        <v>2</v>
      </c>
      <c r="AJ647" s="458">
        <f t="shared" si="118"/>
        <v>0.41000000000000003</v>
      </c>
    </row>
    <row r="648" spans="1:36" ht="15.45" hidden="1" customHeight="1" x14ac:dyDescent="0.25">
      <c r="A648" s="297" t="str">
        <f>MASTERLIST!A649</f>
        <v>N0645</v>
      </c>
      <c r="B648" s="310" t="str">
        <f>MASTERLIST!B649</f>
        <v>Orca Angling Club</v>
      </c>
      <c r="C648" s="310" t="str">
        <f>MASTERLIST!C649</f>
        <v>Ferdi</v>
      </c>
      <c r="D648" s="310" t="str">
        <f>MASTERLIST!D649</f>
        <v>Roetz</v>
      </c>
      <c r="E648" s="311" t="str">
        <f>MASTERLIST!E649</f>
        <v>Men Senior</v>
      </c>
      <c r="F648" s="361" t="str">
        <f>MASTERLIST!L649</f>
        <v>Nam</v>
      </c>
      <c r="G648" s="195"/>
      <c r="H648" s="200"/>
      <c r="I648" s="193"/>
      <c r="J648" s="202"/>
      <c r="K648" s="152">
        <f t="shared" si="109"/>
        <v>1</v>
      </c>
      <c r="L648" s="153">
        <f t="shared" si="110"/>
        <v>4</v>
      </c>
      <c r="M648" s="153">
        <f t="shared" si="111"/>
        <v>5</v>
      </c>
      <c r="N648" s="279">
        <f t="shared" si="112"/>
        <v>33.299999999999997</v>
      </c>
      <c r="O648" s="280">
        <f t="shared" si="113"/>
        <v>9.9899999999999984</v>
      </c>
      <c r="P648" s="154">
        <f t="shared" si="114"/>
        <v>6.6599999999999993</v>
      </c>
      <c r="Q648" s="153">
        <f t="shared" si="115"/>
        <v>331</v>
      </c>
      <c r="R648" s="281">
        <f t="shared" si="116"/>
        <v>103.3</v>
      </c>
      <c r="S648" s="282">
        <v>0</v>
      </c>
      <c r="T648" s="283">
        <v>0</v>
      </c>
      <c r="U648" s="156">
        <v>0</v>
      </c>
      <c r="V648" s="284">
        <v>20</v>
      </c>
      <c r="W648" s="285">
        <v>1</v>
      </c>
      <c r="X648" s="205">
        <v>4</v>
      </c>
      <c r="Y648" s="157">
        <v>33.299999999999997</v>
      </c>
      <c r="Z648" s="286">
        <v>311</v>
      </c>
      <c r="AA648" s="204">
        <v>0</v>
      </c>
      <c r="AB648" s="204">
        <v>0</v>
      </c>
      <c r="AC648" s="155">
        <v>0</v>
      </c>
      <c r="AD648" s="287">
        <v>0</v>
      </c>
      <c r="AE648" s="340">
        <f>_xlfn.XLOOKUP(A648,'2026-NAT-01'!B:B,'2026-NAT-01'!F:F,0,0)+_xlfn.XLOOKUP(A648,'2026-NAT-01'!B:B,'2026-NAT-01'!G:G,0,0)</f>
        <v>0</v>
      </c>
      <c r="AF648" s="341">
        <f>_xlfn.XLOOKUP(A648,'2026-NAT-01'!B:B,'2026-NAT-01'!H:H,0,0)</f>
        <v>0</v>
      </c>
      <c r="AG648" s="340">
        <f>_xlfn.XLOOKUP(A648,'2026-NAT-02'!B:B,'2026-NAT-02'!F:F,0,0)+_xlfn.XLOOKUP(A648,'2026-NAT-02'!B:B,'2026-NAT-02'!G:G,0,0)</f>
        <v>0</v>
      </c>
      <c r="AH648" s="341">
        <f>_xlfn.XLOOKUP(A648,'2026-NAT-02'!B:B,'2026-NAT-02'!H:H,0,0)</f>
        <v>0</v>
      </c>
      <c r="AI648" s="457">
        <f t="shared" si="117"/>
        <v>5</v>
      </c>
      <c r="AJ648" s="458">
        <f t="shared" si="118"/>
        <v>9.9899999999999984</v>
      </c>
    </row>
    <row r="649" spans="1:36" ht="15.6" hidden="1" x14ac:dyDescent="0.25">
      <c r="A649" s="297" t="str">
        <f>MASTERLIST!A650</f>
        <v>N0646</v>
      </c>
      <c r="B649" s="310" t="str">
        <f>MASTERLIST!B650</f>
        <v>xNamib Park</v>
      </c>
      <c r="C649" s="310" t="str">
        <f>MASTERLIST!C650</f>
        <v>Hazel</v>
      </c>
      <c r="D649" s="310" t="str">
        <f>MASTERLIST!D650</f>
        <v>Boffelli</v>
      </c>
      <c r="E649" s="311" t="str">
        <f>MASTERLIST!E650</f>
        <v>Ladies Veteran</v>
      </c>
      <c r="F649" s="361" t="str">
        <f>MASTERLIST!L650</f>
        <v>Nam</v>
      </c>
      <c r="G649" s="195"/>
      <c r="H649" s="200"/>
      <c r="I649" s="193"/>
      <c r="J649" s="202"/>
      <c r="K649" s="152">
        <f t="shared" si="109"/>
        <v>0</v>
      </c>
      <c r="L649" s="153">
        <f t="shared" si="110"/>
        <v>0</v>
      </c>
      <c r="M649" s="153">
        <f t="shared" si="111"/>
        <v>0</v>
      </c>
      <c r="N649" s="279">
        <f t="shared" si="112"/>
        <v>0</v>
      </c>
      <c r="O649" s="280">
        <f t="shared" si="113"/>
        <v>0</v>
      </c>
      <c r="P649" s="154" t="e">
        <f t="shared" si="114"/>
        <v>#DIV/0!</v>
      </c>
      <c r="Q649" s="153">
        <f t="shared" si="115"/>
        <v>0</v>
      </c>
      <c r="R649" s="281">
        <f t="shared" si="116"/>
        <v>0</v>
      </c>
      <c r="S649" s="282">
        <v>0</v>
      </c>
      <c r="T649" s="283">
        <v>0</v>
      </c>
      <c r="U649" s="156">
        <v>0</v>
      </c>
      <c r="V649" s="284">
        <v>0</v>
      </c>
      <c r="W649" s="285">
        <v>0</v>
      </c>
      <c r="X649" s="205">
        <v>0</v>
      </c>
      <c r="Y649" s="157">
        <v>0</v>
      </c>
      <c r="Z649" s="286">
        <v>0</v>
      </c>
      <c r="AA649" s="204">
        <v>0</v>
      </c>
      <c r="AB649" s="204">
        <v>0</v>
      </c>
      <c r="AC649" s="155">
        <v>0</v>
      </c>
      <c r="AD649" s="287">
        <v>0</v>
      </c>
      <c r="AE649" s="340">
        <f>_xlfn.XLOOKUP(A649,'2026-NAT-01'!B:B,'2026-NAT-01'!F:F,0,0)+_xlfn.XLOOKUP(A649,'2026-NAT-01'!B:B,'2026-NAT-01'!G:G,0,0)</f>
        <v>0</v>
      </c>
      <c r="AF649" s="341">
        <f>_xlfn.XLOOKUP(A649,'2026-NAT-01'!B:B,'2026-NAT-01'!H:H,0,0)</f>
        <v>0</v>
      </c>
      <c r="AG649" s="340">
        <f>_xlfn.XLOOKUP(A649,'2026-NAT-02'!B:B,'2026-NAT-02'!F:F,0,0)+_xlfn.XLOOKUP(A649,'2026-NAT-02'!B:B,'2026-NAT-02'!G:G,0,0)</f>
        <v>0</v>
      </c>
      <c r="AH649" s="341">
        <f>_xlfn.XLOOKUP(A649,'2026-NAT-02'!B:B,'2026-NAT-02'!H:H,0,0)</f>
        <v>0</v>
      </c>
      <c r="AI649" s="457">
        <f t="shared" si="117"/>
        <v>0</v>
      </c>
      <c r="AJ649" s="458">
        <f t="shared" si="118"/>
        <v>0</v>
      </c>
    </row>
    <row r="650" spans="1:36" ht="15.6" hidden="1" x14ac:dyDescent="0.25">
      <c r="A650" s="297" t="str">
        <f>MASTERLIST!A651</f>
        <v>N0647</v>
      </c>
      <c r="B650" s="310" t="str">
        <f>MASTERLIST!B651</f>
        <v>xOkahandja</v>
      </c>
      <c r="C650" s="310" t="str">
        <f>MASTERLIST!C651</f>
        <v>Jacques</v>
      </c>
      <c r="D650" s="310" t="str">
        <f>MASTERLIST!D651</f>
        <v>Joubert</v>
      </c>
      <c r="E650" s="311" t="str">
        <f>MASTERLIST!E651</f>
        <v>Men Master</v>
      </c>
      <c r="F650" s="361" t="str">
        <f>MASTERLIST!L651</f>
        <v>Nam</v>
      </c>
      <c r="G650" s="195"/>
      <c r="H650" s="200"/>
      <c r="I650" s="193"/>
      <c r="J650" s="202"/>
      <c r="K650" s="152">
        <f t="shared" si="109"/>
        <v>0</v>
      </c>
      <c r="L650" s="153">
        <f t="shared" si="110"/>
        <v>0</v>
      </c>
      <c r="M650" s="153">
        <f t="shared" si="111"/>
        <v>0</v>
      </c>
      <c r="N650" s="279">
        <f t="shared" si="112"/>
        <v>0</v>
      </c>
      <c r="O650" s="280">
        <f t="shared" si="113"/>
        <v>0</v>
      </c>
      <c r="P650" s="154" t="e">
        <f t="shared" si="114"/>
        <v>#DIV/0!</v>
      </c>
      <c r="Q650" s="153">
        <f t="shared" si="115"/>
        <v>0</v>
      </c>
      <c r="R650" s="281">
        <f t="shared" si="116"/>
        <v>0</v>
      </c>
      <c r="S650" s="282">
        <v>0</v>
      </c>
      <c r="T650" s="283">
        <v>0</v>
      </c>
      <c r="U650" s="156">
        <v>0</v>
      </c>
      <c r="V650" s="284">
        <v>0</v>
      </c>
      <c r="W650" s="285">
        <v>0</v>
      </c>
      <c r="X650" s="205">
        <v>0</v>
      </c>
      <c r="Y650" s="157">
        <v>0</v>
      </c>
      <c r="Z650" s="286">
        <v>0</v>
      </c>
      <c r="AA650" s="204">
        <v>0</v>
      </c>
      <c r="AB650" s="204">
        <v>0</v>
      </c>
      <c r="AC650" s="155">
        <v>0</v>
      </c>
      <c r="AD650" s="287">
        <v>0</v>
      </c>
      <c r="AE650" s="340">
        <f>_xlfn.XLOOKUP(A650,'2026-NAT-01'!B:B,'2026-NAT-01'!F:F,0,0)+_xlfn.XLOOKUP(A650,'2026-NAT-01'!B:B,'2026-NAT-01'!G:G,0,0)</f>
        <v>0</v>
      </c>
      <c r="AF650" s="341">
        <f>_xlfn.XLOOKUP(A650,'2026-NAT-01'!B:B,'2026-NAT-01'!H:H,0,0)</f>
        <v>0</v>
      </c>
      <c r="AG650" s="340">
        <f>_xlfn.XLOOKUP(A650,'2026-NAT-02'!B:B,'2026-NAT-02'!F:F,0,0)+_xlfn.XLOOKUP(A650,'2026-NAT-02'!B:B,'2026-NAT-02'!G:G,0,0)</f>
        <v>0</v>
      </c>
      <c r="AH650" s="341">
        <f>_xlfn.XLOOKUP(A650,'2026-NAT-02'!B:B,'2026-NAT-02'!H:H,0,0)</f>
        <v>0</v>
      </c>
      <c r="AI650" s="457">
        <f t="shared" si="117"/>
        <v>0</v>
      </c>
      <c r="AJ650" s="458">
        <f t="shared" si="118"/>
        <v>0</v>
      </c>
    </row>
    <row r="651" spans="1:36" ht="15.6" hidden="1" x14ac:dyDescent="0.25">
      <c r="A651" s="297" t="str">
        <f>MASTERLIST!A652</f>
        <v>N0648</v>
      </c>
      <c r="B651" s="310" t="str">
        <f>MASTERLIST!B652</f>
        <v>xOkahandja</v>
      </c>
      <c r="C651" s="310" t="str">
        <f>MASTERLIST!C652</f>
        <v>Schane</v>
      </c>
      <c r="D651" s="310" t="str">
        <f>MASTERLIST!D652</f>
        <v>Junius</v>
      </c>
      <c r="E651" s="311" t="str">
        <f>MASTERLIST!E652</f>
        <v>Ladies Senior</v>
      </c>
      <c r="F651" s="361" t="str">
        <f>MASTERLIST!L652</f>
        <v>Nam</v>
      </c>
      <c r="G651" s="195"/>
      <c r="H651" s="200"/>
      <c r="I651" s="193"/>
      <c r="J651" s="202"/>
      <c r="K651" s="152">
        <f t="shared" si="109"/>
        <v>0</v>
      </c>
      <c r="L651" s="153">
        <f t="shared" si="110"/>
        <v>0</v>
      </c>
      <c r="M651" s="153">
        <f t="shared" si="111"/>
        <v>0</v>
      </c>
      <c r="N651" s="279">
        <f t="shared" si="112"/>
        <v>0</v>
      </c>
      <c r="O651" s="280">
        <f t="shared" si="113"/>
        <v>0</v>
      </c>
      <c r="P651" s="154" t="e">
        <f t="shared" si="114"/>
        <v>#DIV/0!</v>
      </c>
      <c r="Q651" s="153">
        <f t="shared" si="115"/>
        <v>0</v>
      </c>
      <c r="R651" s="281">
        <f t="shared" si="116"/>
        <v>0</v>
      </c>
      <c r="S651" s="282">
        <v>0</v>
      </c>
      <c r="T651" s="283">
        <v>0</v>
      </c>
      <c r="U651" s="156">
        <v>0</v>
      </c>
      <c r="V651" s="284">
        <v>0</v>
      </c>
      <c r="W651" s="285">
        <v>0</v>
      </c>
      <c r="X651" s="205">
        <v>0</v>
      </c>
      <c r="Y651" s="157">
        <v>0</v>
      </c>
      <c r="Z651" s="286">
        <v>0</v>
      </c>
      <c r="AA651" s="204">
        <v>0</v>
      </c>
      <c r="AB651" s="204">
        <v>0</v>
      </c>
      <c r="AC651" s="155">
        <v>0</v>
      </c>
      <c r="AD651" s="287">
        <v>0</v>
      </c>
      <c r="AE651" s="340">
        <f>_xlfn.XLOOKUP(A651,'2026-NAT-01'!B:B,'2026-NAT-01'!F:F,0,0)+_xlfn.XLOOKUP(A651,'2026-NAT-01'!B:B,'2026-NAT-01'!G:G,0,0)</f>
        <v>0</v>
      </c>
      <c r="AF651" s="341">
        <f>_xlfn.XLOOKUP(A651,'2026-NAT-01'!B:B,'2026-NAT-01'!H:H,0,0)</f>
        <v>0</v>
      </c>
      <c r="AG651" s="340">
        <f>_xlfn.XLOOKUP(A651,'2026-NAT-02'!B:B,'2026-NAT-02'!F:F,0,0)+_xlfn.XLOOKUP(A651,'2026-NAT-02'!B:B,'2026-NAT-02'!G:G,0,0)</f>
        <v>0</v>
      </c>
      <c r="AH651" s="341">
        <f>_xlfn.XLOOKUP(A651,'2026-NAT-02'!B:B,'2026-NAT-02'!H:H,0,0)</f>
        <v>0</v>
      </c>
      <c r="AI651" s="457">
        <f t="shared" si="117"/>
        <v>0</v>
      </c>
      <c r="AJ651" s="458">
        <f t="shared" si="118"/>
        <v>0</v>
      </c>
    </row>
    <row r="652" spans="1:36" ht="15.6" hidden="1" x14ac:dyDescent="0.25">
      <c r="A652" s="297" t="str">
        <f>MASTERLIST!A653</f>
        <v>N0649</v>
      </c>
      <c r="B652" s="310" t="str">
        <f>MASTERLIST!B653</f>
        <v>xOkahandja</v>
      </c>
      <c r="C652" s="310" t="str">
        <f>MASTERLIST!C653</f>
        <v>Andre</v>
      </c>
      <c r="D652" s="310" t="str">
        <f>MASTERLIST!D653</f>
        <v>Kruger</v>
      </c>
      <c r="E652" s="311" t="str">
        <f>MASTERLIST!E653</f>
        <v>Men Veteran</v>
      </c>
      <c r="F652" s="361" t="str">
        <f>MASTERLIST!L653</f>
        <v>Nam</v>
      </c>
      <c r="G652" s="195"/>
      <c r="H652" s="200"/>
      <c r="I652" s="193"/>
      <c r="J652" s="202"/>
      <c r="K652" s="152">
        <f t="shared" si="109"/>
        <v>0</v>
      </c>
      <c r="L652" s="153">
        <f t="shared" si="110"/>
        <v>0</v>
      </c>
      <c r="M652" s="153">
        <f t="shared" si="111"/>
        <v>0</v>
      </c>
      <c r="N652" s="279">
        <f t="shared" si="112"/>
        <v>0</v>
      </c>
      <c r="O652" s="280">
        <f t="shared" si="113"/>
        <v>0</v>
      </c>
      <c r="P652" s="154" t="e">
        <f t="shared" si="114"/>
        <v>#DIV/0!</v>
      </c>
      <c r="Q652" s="153">
        <f t="shared" si="115"/>
        <v>0</v>
      </c>
      <c r="R652" s="281">
        <f t="shared" si="116"/>
        <v>0</v>
      </c>
      <c r="S652" s="282">
        <v>0</v>
      </c>
      <c r="T652" s="283">
        <v>0</v>
      </c>
      <c r="U652" s="156">
        <v>0</v>
      </c>
      <c r="V652" s="284">
        <v>0</v>
      </c>
      <c r="W652" s="285">
        <v>0</v>
      </c>
      <c r="X652" s="205">
        <v>0</v>
      </c>
      <c r="Y652" s="157">
        <v>0</v>
      </c>
      <c r="Z652" s="286">
        <v>0</v>
      </c>
      <c r="AA652" s="204">
        <v>0</v>
      </c>
      <c r="AB652" s="204">
        <v>0</v>
      </c>
      <c r="AC652" s="155">
        <v>0</v>
      </c>
      <c r="AD652" s="287">
        <v>0</v>
      </c>
      <c r="AE652" s="340">
        <f>_xlfn.XLOOKUP(A652,'2026-NAT-01'!B:B,'2026-NAT-01'!F:F,0,0)+_xlfn.XLOOKUP(A652,'2026-NAT-01'!B:B,'2026-NAT-01'!G:G,0,0)</f>
        <v>0</v>
      </c>
      <c r="AF652" s="341">
        <f>_xlfn.XLOOKUP(A652,'2026-NAT-01'!B:B,'2026-NAT-01'!H:H,0,0)</f>
        <v>0</v>
      </c>
      <c r="AG652" s="340">
        <f>_xlfn.XLOOKUP(A652,'2026-NAT-02'!B:B,'2026-NAT-02'!F:F,0,0)+_xlfn.XLOOKUP(A652,'2026-NAT-02'!B:B,'2026-NAT-02'!G:G,0,0)</f>
        <v>0</v>
      </c>
      <c r="AH652" s="341">
        <f>_xlfn.XLOOKUP(A652,'2026-NAT-02'!B:B,'2026-NAT-02'!H:H,0,0)</f>
        <v>0</v>
      </c>
      <c r="AI652" s="457">
        <f t="shared" si="117"/>
        <v>0</v>
      </c>
      <c r="AJ652" s="458">
        <f t="shared" si="118"/>
        <v>0</v>
      </c>
    </row>
    <row r="653" spans="1:36" ht="15.6" hidden="1" x14ac:dyDescent="0.25">
      <c r="A653" s="297" t="str">
        <f>MASTERLIST!A654</f>
        <v>N0650</v>
      </c>
      <c r="B653" s="310" t="str">
        <f>MASTERLIST!B654</f>
        <v>xOkahandja</v>
      </c>
      <c r="C653" s="310" t="str">
        <f>MASTERLIST!C654</f>
        <v>De Vo</v>
      </c>
      <c r="D653" s="310" t="str">
        <f>MASTERLIST!D654</f>
        <v>Joubert</v>
      </c>
      <c r="E653" s="311" t="str">
        <f>MASTERLIST!E654</f>
        <v>Men Senior</v>
      </c>
      <c r="F653" s="361">
        <f>MASTERLIST!L654</f>
        <v>0</v>
      </c>
      <c r="G653" s="195"/>
      <c r="H653" s="200"/>
      <c r="I653" s="193"/>
      <c r="J653" s="202"/>
      <c r="K653" s="152">
        <f t="shared" si="109"/>
        <v>0</v>
      </c>
      <c r="L653" s="153">
        <f t="shared" si="110"/>
        <v>0</v>
      </c>
      <c r="M653" s="153">
        <f t="shared" si="111"/>
        <v>0</v>
      </c>
      <c r="N653" s="279">
        <f t="shared" si="112"/>
        <v>0</v>
      </c>
      <c r="O653" s="280">
        <f t="shared" si="113"/>
        <v>0</v>
      </c>
      <c r="P653" s="154" t="e">
        <f t="shared" si="114"/>
        <v>#DIV/0!</v>
      </c>
      <c r="Q653" s="153">
        <f t="shared" si="115"/>
        <v>0</v>
      </c>
      <c r="R653" s="281">
        <f t="shared" si="116"/>
        <v>0</v>
      </c>
      <c r="S653" s="282">
        <v>0</v>
      </c>
      <c r="T653" s="283">
        <v>0</v>
      </c>
      <c r="U653" s="156">
        <v>0</v>
      </c>
      <c r="V653" s="284">
        <v>0</v>
      </c>
      <c r="W653" s="285">
        <v>0</v>
      </c>
      <c r="X653" s="205">
        <v>0</v>
      </c>
      <c r="Y653" s="157">
        <v>0</v>
      </c>
      <c r="Z653" s="286">
        <v>0</v>
      </c>
      <c r="AA653" s="204">
        <v>0</v>
      </c>
      <c r="AB653" s="204">
        <v>0</v>
      </c>
      <c r="AC653" s="155">
        <v>0</v>
      </c>
      <c r="AD653" s="287">
        <v>0</v>
      </c>
      <c r="AE653" s="340">
        <f>_xlfn.XLOOKUP(A653,'2026-NAT-01'!B:B,'2026-NAT-01'!F:F,0,0)+_xlfn.XLOOKUP(A653,'2026-NAT-01'!B:B,'2026-NAT-01'!G:G,0,0)</f>
        <v>0</v>
      </c>
      <c r="AF653" s="341">
        <f>_xlfn.XLOOKUP(A653,'2026-NAT-01'!B:B,'2026-NAT-01'!H:H,0,0)</f>
        <v>0</v>
      </c>
      <c r="AG653" s="340">
        <f>_xlfn.XLOOKUP(A653,'2026-NAT-02'!B:B,'2026-NAT-02'!F:F,0,0)+_xlfn.XLOOKUP(A653,'2026-NAT-02'!B:B,'2026-NAT-02'!G:G,0,0)</f>
        <v>0</v>
      </c>
      <c r="AH653" s="341">
        <f>_xlfn.XLOOKUP(A653,'2026-NAT-02'!B:B,'2026-NAT-02'!H:H,0,0)</f>
        <v>0</v>
      </c>
      <c r="AI653" s="457">
        <f t="shared" si="117"/>
        <v>0</v>
      </c>
      <c r="AJ653" s="458">
        <f t="shared" si="118"/>
        <v>0</v>
      </c>
    </row>
    <row r="654" spans="1:36" ht="15.6" hidden="1" x14ac:dyDescent="0.25">
      <c r="A654" s="297" t="str">
        <f>MASTERLIST!A655</f>
        <v>N0651</v>
      </c>
      <c r="B654" s="310" t="str">
        <f>MASTERLIST!B655</f>
        <v>xOrca Angling Club</v>
      </c>
      <c r="C654" s="310" t="str">
        <f>MASTERLIST!C655</f>
        <v>Gerry</v>
      </c>
      <c r="D654" s="310" t="str">
        <f>MASTERLIST!D655</f>
        <v>Slabbert</v>
      </c>
      <c r="E654" s="311" t="str">
        <f>MASTERLIST!E655</f>
        <v>Men Grand Masters</v>
      </c>
      <c r="F654" s="361">
        <f>MASTERLIST!L655</f>
        <v>0</v>
      </c>
      <c r="G654" s="195"/>
      <c r="H654" s="200"/>
      <c r="I654" s="193"/>
      <c r="J654" s="202"/>
      <c r="K654" s="152">
        <f t="shared" si="109"/>
        <v>0</v>
      </c>
      <c r="L654" s="153">
        <f t="shared" si="110"/>
        <v>0</v>
      </c>
      <c r="M654" s="153">
        <f t="shared" si="111"/>
        <v>0</v>
      </c>
      <c r="N654" s="279">
        <f t="shared" si="112"/>
        <v>0</v>
      </c>
      <c r="O654" s="280">
        <f t="shared" si="113"/>
        <v>0</v>
      </c>
      <c r="P654" s="154" t="e">
        <f t="shared" si="114"/>
        <v>#DIV/0!</v>
      </c>
      <c r="Q654" s="153">
        <f t="shared" si="115"/>
        <v>0</v>
      </c>
      <c r="R654" s="281">
        <f t="shared" si="116"/>
        <v>0</v>
      </c>
      <c r="S654" s="282">
        <v>0</v>
      </c>
      <c r="T654" s="283">
        <v>0</v>
      </c>
      <c r="U654" s="156">
        <v>0</v>
      </c>
      <c r="V654" s="284">
        <v>0</v>
      </c>
      <c r="W654" s="285">
        <v>0</v>
      </c>
      <c r="X654" s="205">
        <v>0</v>
      </c>
      <c r="Y654" s="157">
        <v>0</v>
      </c>
      <c r="Z654" s="286">
        <v>0</v>
      </c>
      <c r="AA654" s="204">
        <v>0</v>
      </c>
      <c r="AB654" s="204">
        <v>0</v>
      </c>
      <c r="AC654" s="155">
        <v>0</v>
      </c>
      <c r="AD654" s="287">
        <v>0</v>
      </c>
      <c r="AE654" s="340">
        <f>_xlfn.XLOOKUP(A654,'2026-NAT-01'!B:B,'2026-NAT-01'!F:F,0,0)+_xlfn.XLOOKUP(A654,'2026-NAT-01'!B:B,'2026-NAT-01'!G:G,0,0)</f>
        <v>0</v>
      </c>
      <c r="AF654" s="341">
        <f>_xlfn.XLOOKUP(A654,'2026-NAT-01'!B:B,'2026-NAT-01'!H:H,0,0)</f>
        <v>0</v>
      </c>
      <c r="AG654" s="340">
        <f>_xlfn.XLOOKUP(A654,'2026-NAT-02'!B:B,'2026-NAT-02'!F:F,0,0)+_xlfn.XLOOKUP(A654,'2026-NAT-02'!B:B,'2026-NAT-02'!G:G,0,0)</f>
        <v>0</v>
      </c>
      <c r="AH654" s="341">
        <f>_xlfn.XLOOKUP(A654,'2026-NAT-02'!B:B,'2026-NAT-02'!H:H,0,0)</f>
        <v>0</v>
      </c>
      <c r="AI654" s="457">
        <f t="shared" si="117"/>
        <v>0</v>
      </c>
      <c r="AJ654" s="458">
        <f t="shared" si="118"/>
        <v>0</v>
      </c>
    </row>
    <row r="655" spans="1:36" ht="15.6" hidden="1" x14ac:dyDescent="0.25">
      <c r="A655" s="297" t="str">
        <f>MASTERLIST!A656</f>
        <v>N0652</v>
      </c>
      <c r="B655" s="310" t="str">
        <f>MASTERLIST!B656</f>
        <v>xOtjiwarongo</v>
      </c>
      <c r="C655" s="310" t="str">
        <f>MASTERLIST!C656</f>
        <v>Harry</v>
      </c>
      <c r="D655" s="310" t="str">
        <f>MASTERLIST!D656</f>
        <v>Anderson</v>
      </c>
      <c r="E655" s="311" t="str">
        <f>MASTERLIST!E656</f>
        <v>Men Grand Masters</v>
      </c>
      <c r="F655" s="361" t="str">
        <f>MASTERLIST!L656</f>
        <v>Nam</v>
      </c>
      <c r="G655" s="195"/>
      <c r="H655" s="200"/>
      <c r="I655" s="193"/>
      <c r="J655" s="202"/>
      <c r="K655" s="152">
        <f t="shared" si="109"/>
        <v>0</v>
      </c>
      <c r="L655" s="153">
        <f t="shared" si="110"/>
        <v>0</v>
      </c>
      <c r="M655" s="153">
        <f t="shared" si="111"/>
        <v>0</v>
      </c>
      <c r="N655" s="279">
        <f t="shared" si="112"/>
        <v>0</v>
      </c>
      <c r="O655" s="280">
        <f t="shared" si="113"/>
        <v>0</v>
      </c>
      <c r="P655" s="154" t="e">
        <f t="shared" si="114"/>
        <v>#DIV/0!</v>
      </c>
      <c r="Q655" s="153">
        <f t="shared" si="115"/>
        <v>0</v>
      </c>
      <c r="R655" s="281">
        <f t="shared" si="116"/>
        <v>0</v>
      </c>
      <c r="S655" s="282">
        <v>0</v>
      </c>
      <c r="T655" s="283">
        <v>0</v>
      </c>
      <c r="U655" s="156">
        <v>0</v>
      </c>
      <c r="V655" s="284">
        <v>0</v>
      </c>
      <c r="W655" s="285">
        <v>0</v>
      </c>
      <c r="X655" s="205">
        <v>0</v>
      </c>
      <c r="Y655" s="157">
        <v>0</v>
      </c>
      <c r="Z655" s="286">
        <v>0</v>
      </c>
      <c r="AA655" s="204">
        <v>0</v>
      </c>
      <c r="AB655" s="204">
        <v>0</v>
      </c>
      <c r="AC655" s="155">
        <v>0</v>
      </c>
      <c r="AD655" s="287">
        <v>0</v>
      </c>
      <c r="AE655" s="340">
        <f>_xlfn.XLOOKUP(A655,'2026-NAT-01'!B:B,'2026-NAT-01'!F:F,0,0)+_xlfn.XLOOKUP(A655,'2026-NAT-01'!B:B,'2026-NAT-01'!G:G,0,0)</f>
        <v>0</v>
      </c>
      <c r="AF655" s="341">
        <f>_xlfn.XLOOKUP(A655,'2026-NAT-01'!B:B,'2026-NAT-01'!H:H,0,0)</f>
        <v>0</v>
      </c>
      <c r="AG655" s="340">
        <f>_xlfn.XLOOKUP(A655,'2026-NAT-02'!B:B,'2026-NAT-02'!F:F,0,0)+_xlfn.XLOOKUP(A655,'2026-NAT-02'!B:B,'2026-NAT-02'!G:G,0,0)</f>
        <v>0</v>
      </c>
      <c r="AH655" s="341">
        <f>_xlfn.XLOOKUP(A655,'2026-NAT-02'!B:B,'2026-NAT-02'!H:H,0,0)</f>
        <v>0</v>
      </c>
      <c r="AI655" s="457">
        <f t="shared" si="117"/>
        <v>0</v>
      </c>
      <c r="AJ655" s="458">
        <f t="shared" si="118"/>
        <v>0</v>
      </c>
    </row>
    <row r="656" spans="1:36" ht="15.6" hidden="1" x14ac:dyDescent="0.25">
      <c r="A656" s="297" t="str">
        <f>MASTERLIST!A657</f>
        <v>N0653</v>
      </c>
      <c r="B656" s="310" t="str">
        <f>MASTERLIST!B657</f>
        <v>xOtjiwarongo</v>
      </c>
      <c r="C656" s="310" t="str">
        <f>MASTERLIST!C657</f>
        <v>Christiaan</v>
      </c>
      <c r="D656" s="310" t="str">
        <f>MASTERLIST!D657</f>
        <v>Coetzee</v>
      </c>
      <c r="E656" s="311" t="str">
        <f>MASTERLIST!E657</f>
        <v>Men Senior</v>
      </c>
      <c r="F656" s="361" t="str">
        <f>MASTERLIST!L657</f>
        <v>Nam</v>
      </c>
      <c r="G656" s="195"/>
      <c r="H656" s="200"/>
      <c r="I656" s="193"/>
      <c r="J656" s="202"/>
      <c r="K656" s="152">
        <f t="shared" si="109"/>
        <v>0</v>
      </c>
      <c r="L656" s="153">
        <f t="shared" si="110"/>
        <v>0</v>
      </c>
      <c r="M656" s="153">
        <f t="shared" si="111"/>
        <v>0</v>
      </c>
      <c r="N656" s="279">
        <f t="shared" si="112"/>
        <v>0</v>
      </c>
      <c r="O656" s="280">
        <f t="shared" si="113"/>
        <v>0</v>
      </c>
      <c r="P656" s="154" t="e">
        <f t="shared" si="114"/>
        <v>#DIV/0!</v>
      </c>
      <c r="Q656" s="153">
        <f t="shared" si="115"/>
        <v>0</v>
      </c>
      <c r="R656" s="281">
        <f t="shared" si="116"/>
        <v>0</v>
      </c>
      <c r="S656" s="282">
        <v>0</v>
      </c>
      <c r="T656" s="283">
        <v>0</v>
      </c>
      <c r="U656" s="156">
        <v>0</v>
      </c>
      <c r="V656" s="284">
        <v>0</v>
      </c>
      <c r="W656" s="285">
        <v>0</v>
      </c>
      <c r="X656" s="205">
        <v>0</v>
      </c>
      <c r="Y656" s="157">
        <v>0</v>
      </c>
      <c r="Z656" s="286">
        <v>0</v>
      </c>
      <c r="AA656" s="204">
        <v>0</v>
      </c>
      <c r="AB656" s="204">
        <v>0</v>
      </c>
      <c r="AC656" s="155">
        <v>0</v>
      </c>
      <c r="AD656" s="287">
        <v>0</v>
      </c>
      <c r="AE656" s="340">
        <f>_xlfn.XLOOKUP(A656,'2026-NAT-01'!B:B,'2026-NAT-01'!F:F,0,0)+_xlfn.XLOOKUP(A656,'2026-NAT-01'!B:B,'2026-NAT-01'!G:G,0,0)</f>
        <v>0</v>
      </c>
      <c r="AF656" s="341">
        <f>_xlfn.XLOOKUP(A656,'2026-NAT-01'!B:B,'2026-NAT-01'!H:H,0,0)</f>
        <v>0</v>
      </c>
      <c r="AG656" s="340">
        <f>_xlfn.XLOOKUP(A656,'2026-NAT-02'!B:B,'2026-NAT-02'!F:F,0,0)+_xlfn.XLOOKUP(A656,'2026-NAT-02'!B:B,'2026-NAT-02'!G:G,0,0)</f>
        <v>0</v>
      </c>
      <c r="AH656" s="341">
        <f>_xlfn.XLOOKUP(A656,'2026-NAT-02'!B:B,'2026-NAT-02'!H:H,0,0)</f>
        <v>0</v>
      </c>
      <c r="AI656" s="457">
        <f t="shared" si="117"/>
        <v>0</v>
      </c>
      <c r="AJ656" s="458">
        <f t="shared" si="118"/>
        <v>0</v>
      </c>
    </row>
    <row r="657" spans="1:36" ht="15.6" hidden="1" x14ac:dyDescent="0.25">
      <c r="A657" s="297" t="str">
        <f>MASTERLIST!A658</f>
        <v>N0654</v>
      </c>
      <c r="B657" s="310" t="str">
        <f>MASTERLIST!B658</f>
        <v>xOtjiwarongo</v>
      </c>
      <c r="C657" s="310" t="str">
        <f>MASTERLIST!C658</f>
        <v>JW</v>
      </c>
      <c r="D657" s="310" t="str">
        <f>MASTERLIST!D658</f>
        <v>Coetzee</v>
      </c>
      <c r="E657" s="311" t="str">
        <f>MASTERLIST!E658</f>
        <v>Men U/21</v>
      </c>
      <c r="F657" s="361" t="str">
        <f>MASTERLIST!L658</f>
        <v>Nam</v>
      </c>
      <c r="G657" s="195"/>
      <c r="H657" s="200"/>
      <c r="I657" s="193"/>
      <c r="J657" s="202"/>
      <c r="K657" s="152">
        <f t="shared" si="109"/>
        <v>0</v>
      </c>
      <c r="L657" s="153">
        <f t="shared" si="110"/>
        <v>0</v>
      </c>
      <c r="M657" s="153">
        <f t="shared" si="111"/>
        <v>0</v>
      </c>
      <c r="N657" s="279">
        <f t="shared" si="112"/>
        <v>0</v>
      </c>
      <c r="O657" s="280">
        <f t="shared" si="113"/>
        <v>0</v>
      </c>
      <c r="P657" s="154" t="e">
        <f t="shared" si="114"/>
        <v>#DIV/0!</v>
      </c>
      <c r="Q657" s="153">
        <f t="shared" si="115"/>
        <v>0</v>
      </c>
      <c r="R657" s="281">
        <f t="shared" si="116"/>
        <v>0</v>
      </c>
      <c r="S657" s="282">
        <v>0</v>
      </c>
      <c r="T657" s="283">
        <v>0</v>
      </c>
      <c r="U657" s="156">
        <v>0</v>
      </c>
      <c r="V657" s="284">
        <v>0</v>
      </c>
      <c r="W657" s="285">
        <v>0</v>
      </c>
      <c r="X657" s="205">
        <v>0</v>
      </c>
      <c r="Y657" s="157">
        <v>0</v>
      </c>
      <c r="Z657" s="286">
        <v>0</v>
      </c>
      <c r="AA657" s="204">
        <v>0</v>
      </c>
      <c r="AB657" s="204">
        <v>0</v>
      </c>
      <c r="AC657" s="155">
        <v>0</v>
      </c>
      <c r="AD657" s="287">
        <v>0</v>
      </c>
      <c r="AE657" s="340">
        <f>_xlfn.XLOOKUP(A657,'2026-NAT-01'!B:B,'2026-NAT-01'!F:F,0,0)+_xlfn.XLOOKUP(A657,'2026-NAT-01'!B:B,'2026-NAT-01'!G:G,0,0)</f>
        <v>0</v>
      </c>
      <c r="AF657" s="341">
        <f>_xlfn.XLOOKUP(A657,'2026-NAT-01'!B:B,'2026-NAT-01'!H:H,0,0)</f>
        <v>0</v>
      </c>
      <c r="AG657" s="340">
        <f>_xlfn.XLOOKUP(A657,'2026-NAT-02'!B:B,'2026-NAT-02'!F:F,0,0)+_xlfn.XLOOKUP(A657,'2026-NAT-02'!B:B,'2026-NAT-02'!G:G,0,0)</f>
        <v>0</v>
      </c>
      <c r="AH657" s="341">
        <f>_xlfn.XLOOKUP(A657,'2026-NAT-02'!B:B,'2026-NAT-02'!H:H,0,0)</f>
        <v>0</v>
      </c>
      <c r="AI657" s="457">
        <f t="shared" si="117"/>
        <v>0</v>
      </c>
      <c r="AJ657" s="458">
        <f t="shared" si="118"/>
        <v>0</v>
      </c>
    </row>
    <row r="658" spans="1:36" ht="15.6" hidden="1" x14ac:dyDescent="0.25">
      <c r="A658" s="297" t="str">
        <f>MASTERLIST!A659</f>
        <v>N0655</v>
      </c>
      <c r="B658" s="310" t="str">
        <f>MASTERLIST!B659</f>
        <v>xOtjiwarongo</v>
      </c>
      <c r="C658" s="310" t="str">
        <f>MASTERLIST!C659</f>
        <v>Albertus</v>
      </c>
      <c r="D658" s="310" t="str">
        <f>MASTERLIST!D659</f>
        <v>De Jager</v>
      </c>
      <c r="E658" s="311" t="str">
        <f>MASTERLIST!E659</f>
        <v>Men Veteran</v>
      </c>
      <c r="F658" s="361" t="str">
        <f>MASTERLIST!L659</f>
        <v>SA</v>
      </c>
      <c r="G658" s="195"/>
      <c r="H658" s="200"/>
      <c r="I658" s="193"/>
      <c r="J658" s="202"/>
      <c r="K658" s="152">
        <f t="shared" si="109"/>
        <v>0</v>
      </c>
      <c r="L658" s="153">
        <f t="shared" si="110"/>
        <v>0</v>
      </c>
      <c r="M658" s="153">
        <f t="shared" si="111"/>
        <v>0</v>
      </c>
      <c r="N658" s="279">
        <f t="shared" si="112"/>
        <v>0</v>
      </c>
      <c r="O658" s="280">
        <f t="shared" si="113"/>
        <v>0</v>
      </c>
      <c r="P658" s="154" t="e">
        <f t="shared" si="114"/>
        <v>#DIV/0!</v>
      </c>
      <c r="Q658" s="153">
        <f t="shared" si="115"/>
        <v>0</v>
      </c>
      <c r="R658" s="281">
        <f t="shared" si="116"/>
        <v>0</v>
      </c>
      <c r="S658" s="282">
        <v>0</v>
      </c>
      <c r="T658" s="283">
        <v>0</v>
      </c>
      <c r="U658" s="156">
        <v>0</v>
      </c>
      <c r="V658" s="284">
        <v>0</v>
      </c>
      <c r="W658" s="285">
        <v>0</v>
      </c>
      <c r="X658" s="205">
        <v>0</v>
      </c>
      <c r="Y658" s="157">
        <v>0</v>
      </c>
      <c r="Z658" s="286">
        <v>0</v>
      </c>
      <c r="AA658" s="204">
        <v>0</v>
      </c>
      <c r="AB658" s="204">
        <v>0</v>
      </c>
      <c r="AC658" s="155">
        <v>0</v>
      </c>
      <c r="AD658" s="287">
        <v>0</v>
      </c>
      <c r="AE658" s="340">
        <f>_xlfn.XLOOKUP(A658,'2026-NAT-01'!B:B,'2026-NAT-01'!F:F,0,0)+_xlfn.XLOOKUP(A658,'2026-NAT-01'!B:B,'2026-NAT-01'!G:G,0,0)</f>
        <v>0</v>
      </c>
      <c r="AF658" s="341">
        <f>_xlfn.XLOOKUP(A658,'2026-NAT-01'!B:B,'2026-NAT-01'!H:H,0,0)</f>
        <v>0</v>
      </c>
      <c r="AG658" s="340">
        <f>_xlfn.XLOOKUP(A658,'2026-NAT-02'!B:B,'2026-NAT-02'!F:F,0,0)+_xlfn.XLOOKUP(A658,'2026-NAT-02'!B:B,'2026-NAT-02'!G:G,0,0)</f>
        <v>0</v>
      </c>
      <c r="AH658" s="341">
        <f>_xlfn.XLOOKUP(A658,'2026-NAT-02'!B:B,'2026-NAT-02'!H:H,0,0)</f>
        <v>0</v>
      </c>
      <c r="AI658" s="457">
        <f t="shared" si="117"/>
        <v>0</v>
      </c>
      <c r="AJ658" s="458">
        <f t="shared" si="118"/>
        <v>0</v>
      </c>
    </row>
    <row r="659" spans="1:36" ht="15.6" hidden="1" x14ac:dyDescent="0.25">
      <c r="A659" s="297" t="str">
        <f>MASTERLIST!A660</f>
        <v>N0656</v>
      </c>
      <c r="B659" s="310" t="str">
        <f>MASTERLIST!B660</f>
        <v>Otjiwarongo</v>
      </c>
      <c r="C659" s="310" t="str">
        <f>MASTERLIST!C660</f>
        <v>Hannes</v>
      </c>
      <c r="D659" s="310" t="str">
        <f>MASTERLIST!D660</f>
        <v>De Haast</v>
      </c>
      <c r="E659" s="311" t="str">
        <f>MASTERLIST!E660</f>
        <v>Men Veteran</v>
      </c>
      <c r="F659" s="361" t="str">
        <f>MASTERLIST!L660</f>
        <v>Nam</v>
      </c>
      <c r="G659" s="195"/>
      <c r="H659" s="200"/>
      <c r="I659" s="193"/>
      <c r="J659" s="202"/>
      <c r="K659" s="152">
        <f t="shared" si="109"/>
        <v>1</v>
      </c>
      <c r="L659" s="153">
        <f t="shared" si="110"/>
        <v>0</v>
      </c>
      <c r="M659" s="153">
        <f t="shared" si="111"/>
        <v>1</v>
      </c>
      <c r="N659" s="279">
        <f t="shared" si="112"/>
        <v>5.2</v>
      </c>
      <c r="O659" s="280">
        <f t="shared" si="113"/>
        <v>1.04</v>
      </c>
      <c r="P659" s="154">
        <f t="shared" si="114"/>
        <v>5.2</v>
      </c>
      <c r="Q659" s="153">
        <f t="shared" si="115"/>
        <v>284</v>
      </c>
      <c r="R659" s="281">
        <f t="shared" si="116"/>
        <v>62.800000000000004</v>
      </c>
      <c r="S659" s="282">
        <v>0</v>
      </c>
      <c r="T659" s="283">
        <v>0</v>
      </c>
      <c r="U659" s="156">
        <v>0</v>
      </c>
      <c r="V659" s="284">
        <v>20</v>
      </c>
      <c r="W659" s="285">
        <v>0</v>
      </c>
      <c r="X659" s="205">
        <v>0</v>
      </c>
      <c r="Y659" s="157">
        <v>0</v>
      </c>
      <c r="Z659" s="286">
        <v>0</v>
      </c>
      <c r="AA659" s="204">
        <v>1</v>
      </c>
      <c r="AB659" s="204">
        <v>0</v>
      </c>
      <c r="AC659" s="155">
        <v>5.2</v>
      </c>
      <c r="AD659" s="287">
        <v>264</v>
      </c>
      <c r="AE659" s="340">
        <f>_xlfn.XLOOKUP(A659,'2026-NAT-01'!B:B,'2026-NAT-01'!F:F,0,0)+_xlfn.XLOOKUP(A659,'2026-NAT-01'!B:B,'2026-NAT-01'!G:G,0,0)</f>
        <v>0</v>
      </c>
      <c r="AF659" s="341">
        <f>_xlfn.XLOOKUP(A659,'2026-NAT-01'!B:B,'2026-NAT-01'!H:H,0,0)</f>
        <v>0</v>
      </c>
      <c r="AG659" s="340">
        <f>_xlfn.XLOOKUP(A659,'2026-NAT-02'!B:B,'2026-NAT-02'!F:F,0,0)+_xlfn.XLOOKUP(A659,'2026-NAT-02'!B:B,'2026-NAT-02'!G:G,0,0)</f>
        <v>0</v>
      </c>
      <c r="AH659" s="341">
        <f>_xlfn.XLOOKUP(A659,'2026-NAT-02'!B:B,'2026-NAT-02'!H:H,0,0)</f>
        <v>0</v>
      </c>
      <c r="AI659" s="457">
        <f t="shared" si="117"/>
        <v>1</v>
      </c>
      <c r="AJ659" s="458">
        <f t="shared" si="118"/>
        <v>1.04</v>
      </c>
    </row>
    <row r="660" spans="1:36" ht="15.6" x14ac:dyDescent="0.25">
      <c r="A660" s="344" t="str">
        <f>MASTERLIST!A111</f>
        <v>N0107</v>
      </c>
      <c r="B660" s="68" t="str">
        <f>MASTERLIST!B111</f>
        <v>Henties Bay</v>
      </c>
      <c r="C660" s="68" t="str">
        <f>MASTERLIST!C111</f>
        <v>Lance</v>
      </c>
      <c r="D660" s="68" t="str">
        <f>MASTERLIST!D111</f>
        <v>Mills</v>
      </c>
      <c r="E660" s="345" t="str">
        <f>MASTERLIST!E111</f>
        <v>Men Master</v>
      </c>
      <c r="F660" s="362" t="str">
        <f>MASTERLIST!L111</f>
        <v>Nam</v>
      </c>
      <c r="G660" s="195"/>
      <c r="H660" s="200" t="s">
        <v>2176</v>
      </c>
      <c r="I660" s="193"/>
      <c r="J660" s="202"/>
      <c r="K660" s="152">
        <f t="shared" si="109"/>
        <v>2</v>
      </c>
      <c r="L660" s="153">
        <f t="shared" si="110"/>
        <v>13</v>
      </c>
      <c r="M660" s="153">
        <f t="shared" si="111"/>
        <v>15</v>
      </c>
      <c r="N660" s="154">
        <f t="shared" si="112"/>
        <v>41.3</v>
      </c>
      <c r="O660" s="429">
        <f t="shared" si="113"/>
        <v>17.47</v>
      </c>
      <c r="P660" s="154">
        <f t="shared" si="114"/>
        <v>2.753333333333333</v>
      </c>
      <c r="Q660" s="153">
        <f t="shared" si="115"/>
        <v>1510</v>
      </c>
      <c r="R660" s="281">
        <f t="shared" si="116"/>
        <v>507.8</v>
      </c>
      <c r="S660" s="282">
        <v>1</v>
      </c>
      <c r="T660" s="283">
        <v>11</v>
      </c>
      <c r="U660" s="156">
        <v>27.4</v>
      </c>
      <c r="V660" s="284">
        <v>537</v>
      </c>
      <c r="W660" s="285">
        <v>0</v>
      </c>
      <c r="X660" s="205">
        <v>2</v>
      </c>
      <c r="Y660" s="157">
        <v>9.9</v>
      </c>
      <c r="Z660" s="286">
        <v>447</v>
      </c>
      <c r="AA660" s="204">
        <v>1</v>
      </c>
      <c r="AB660" s="204">
        <v>0</v>
      </c>
      <c r="AC660" s="155">
        <v>3.9999999999999996</v>
      </c>
      <c r="AD660" s="287">
        <v>526</v>
      </c>
      <c r="AE660" s="340">
        <f>_xlfn.XLOOKUP(A660,'2026-NAT-01'!B:B,'2026-NAT-01'!F:F,0,0)+_xlfn.XLOOKUP(A660,'2026-NAT-01'!B:B,'2026-NAT-01'!G:G,0,0)</f>
        <v>0</v>
      </c>
      <c r="AF660" s="341">
        <f>_xlfn.XLOOKUP(A660,'2026-NAT-01'!B:B,'2026-NAT-01'!H:H,0,0)</f>
        <v>0</v>
      </c>
      <c r="AG660" s="340">
        <f>_xlfn.XLOOKUP(A660,'2026-NAT-02'!B:B,'2026-NAT-02'!F:F,0,0)+_xlfn.XLOOKUP(A660,'2026-NAT-02'!B:B,'2026-NAT-02'!G:G,0,0)</f>
        <v>0</v>
      </c>
      <c r="AH660" s="341">
        <f>_xlfn.XLOOKUP(A660,'2026-NAT-02'!B:B,'2026-NAT-02'!H:H,0,0)</f>
        <v>0</v>
      </c>
      <c r="AI660" s="340">
        <f t="shared" si="117"/>
        <v>15</v>
      </c>
      <c r="AJ660" s="341">
        <f t="shared" si="118"/>
        <v>17.47</v>
      </c>
    </row>
    <row r="661" spans="1:36" ht="15.6" hidden="1" x14ac:dyDescent="0.25">
      <c r="A661" s="297" t="str">
        <f>MASTERLIST!A662</f>
        <v>N0658</v>
      </c>
      <c r="B661" s="310" t="str">
        <f>MASTERLIST!B662</f>
        <v>xOtjiwarongo</v>
      </c>
      <c r="C661" s="310" t="str">
        <f>MASTERLIST!C662</f>
        <v>Franco</v>
      </c>
      <c r="D661" s="310" t="str">
        <f>MASTERLIST!D662</f>
        <v>Feyerabend</v>
      </c>
      <c r="E661" s="311" t="str">
        <f>MASTERLIST!E662</f>
        <v>Men U/16</v>
      </c>
      <c r="F661" s="361" t="str">
        <f>MASTERLIST!L662</f>
        <v>Nam</v>
      </c>
      <c r="G661" s="195"/>
      <c r="H661" s="200"/>
      <c r="I661" s="193"/>
      <c r="J661" s="202"/>
      <c r="K661" s="152">
        <f t="shared" si="109"/>
        <v>6</v>
      </c>
      <c r="L661" s="153">
        <f t="shared" si="110"/>
        <v>9</v>
      </c>
      <c r="M661" s="153">
        <f t="shared" si="111"/>
        <v>15</v>
      </c>
      <c r="N661" s="279">
        <f t="shared" si="112"/>
        <v>15.299999999999997</v>
      </c>
      <c r="O661" s="280">
        <f t="shared" si="113"/>
        <v>5.0599999999999996</v>
      </c>
      <c r="P661" s="154">
        <f t="shared" si="114"/>
        <v>1.0199999999999998</v>
      </c>
      <c r="Q661" s="153">
        <f t="shared" si="115"/>
        <v>1456</v>
      </c>
      <c r="R661" s="281">
        <f t="shared" si="116"/>
        <v>474.9</v>
      </c>
      <c r="S661" s="282">
        <v>0</v>
      </c>
      <c r="T661" s="283">
        <v>2</v>
      </c>
      <c r="U661" s="156">
        <v>3.2</v>
      </c>
      <c r="V661" s="284">
        <v>419</v>
      </c>
      <c r="W661" s="285">
        <v>5</v>
      </c>
      <c r="X661" s="205">
        <v>7</v>
      </c>
      <c r="Y661" s="157">
        <v>10.399999999999999</v>
      </c>
      <c r="Z661" s="286">
        <v>580</v>
      </c>
      <c r="AA661" s="204">
        <v>1</v>
      </c>
      <c r="AB661" s="204">
        <v>0</v>
      </c>
      <c r="AC661" s="155">
        <v>1.7</v>
      </c>
      <c r="AD661" s="287">
        <v>457</v>
      </c>
      <c r="AE661" s="340">
        <f>_xlfn.XLOOKUP(A661,'2026-NAT-01'!B:B,'2026-NAT-01'!F:F,0,0)+_xlfn.XLOOKUP(A661,'2026-NAT-01'!B:B,'2026-NAT-01'!G:G,0,0)</f>
        <v>0</v>
      </c>
      <c r="AF661" s="341">
        <f>_xlfn.XLOOKUP(A661,'2026-NAT-01'!B:B,'2026-NAT-01'!H:H,0,0)</f>
        <v>0</v>
      </c>
      <c r="AG661" s="340">
        <f>_xlfn.XLOOKUP(A661,'2026-NAT-02'!B:B,'2026-NAT-02'!F:F,0,0)+_xlfn.XLOOKUP(A661,'2026-NAT-02'!B:B,'2026-NAT-02'!G:G,0,0)</f>
        <v>0</v>
      </c>
      <c r="AH661" s="341">
        <f>_xlfn.XLOOKUP(A661,'2026-NAT-02'!B:B,'2026-NAT-02'!H:H,0,0)</f>
        <v>0</v>
      </c>
      <c r="AI661" s="457">
        <f t="shared" si="117"/>
        <v>15</v>
      </c>
      <c r="AJ661" s="458">
        <f t="shared" si="118"/>
        <v>5.0599999999999996</v>
      </c>
    </row>
    <row r="662" spans="1:36" ht="15.6" hidden="1" x14ac:dyDescent="0.25">
      <c r="A662" s="297" t="str">
        <f>MASTERLIST!A663</f>
        <v>N0659</v>
      </c>
      <c r="B662" s="310" t="str">
        <f>MASTERLIST!B663</f>
        <v>xOtjiwarongo</v>
      </c>
      <c r="C662" s="310" t="str">
        <f>MASTERLIST!C663</f>
        <v>Frank</v>
      </c>
      <c r="D662" s="310" t="str">
        <f>MASTERLIST!D663</f>
        <v>Le Roux</v>
      </c>
      <c r="E662" s="311" t="str">
        <f>MASTERLIST!E663</f>
        <v>Men Veteran</v>
      </c>
      <c r="F662" s="361" t="str">
        <f>MASTERLIST!L663</f>
        <v>Nam</v>
      </c>
      <c r="G662" s="195"/>
      <c r="H662" s="200"/>
      <c r="I662" s="193"/>
      <c r="J662" s="202"/>
      <c r="K662" s="152">
        <f t="shared" si="109"/>
        <v>0</v>
      </c>
      <c r="L662" s="153">
        <f t="shared" si="110"/>
        <v>0</v>
      </c>
      <c r="M662" s="153">
        <f t="shared" si="111"/>
        <v>0</v>
      </c>
      <c r="N662" s="279">
        <f t="shared" si="112"/>
        <v>0</v>
      </c>
      <c r="O662" s="280">
        <f t="shared" si="113"/>
        <v>0</v>
      </c>
      <c r="P662" s="154" t="e">
        <f t="shared" si="114"/>
        <v>#DIV/0!</v>
      </c>
      <c r="Q662" s="153">
        <f t="shared" si="115"/>
        <v>0</v>
      </c>
      <c r="R662" s="281">
        <f t="shared" si="116"/>
        <v>0</v>
      </c>
      <c r="S662" s="282">
        <v>0</v>
      </c>
      <c r="T662" s="283">
        <v>0</v>
      </c>
      <c r="U662" s="156">
        <v>0</v>
      </c>
      <c r="V662" s="284">
        <v>0</v>
      </c>
      <c r="W662" s="285">
        <v>0</v>
      </c>
      <c r="X662" s="205">
        <v>0</v>
      </c>
      <c r="Y662" s="157">
        <v>0</v>
      </c>
      <c r="Z662" s="286">
        <v>0</v>
      </c>
      <c r="AA662" s="204">
        <v>0</v>
      </c>
      <c r="AB662" s="204">
        <v>0</v>
      </c>
      <c r="AC662" s="155">
        <v>0</v>
      </c>
      <c r="AD662" s="287">
        <v>0</v>
      </c>
      <c r="AE662" s="340">
        <f>_xlfn.XLOOKUP(A662,'2026-NAT-01'!B:B,'2026-NAT-01'!F:F,0,0)+_xlfn.XLOOKUP(A662,'2026-NAT-01'!B:B,'2026-NAT-01'!G:G,0,0)</f>
        <v>0</v>
      </c>
      <c r="AF662" s="341">
        <f>_xlfn.XLOOKUP(A662,'2026-NAT-01'!B:B,'2026-NAT-01'!H:H,0,0)</f>
        <v>0</v>
      </c>
      <c r="AG662" s="340">
        <f>_xlfn.XLOOKUP(A662,'2026-NAT-02'!B:B,'2026-NAT-02'!F:F,0,0)+_xlfn.XLOOKUP(A662,'2026-NAT-02'!B:B,'2026-NAT-02'!G:G,0,0)</f>
        <v>0</v>
      </c>
      <c r="AH662" s="341">
        <f>_xlfn.XLOOKUP(A662,'2026-NAT-02'!B:B,'2026-NAT-02'!H:H,0,0)</f>
        <v>0</v>
      </c>
      <c r="AI662" s="457">
        <f t="shared" si="117"/>
        <v>0</v>
      </c>
      <c r="AJ662" s="458">
        <f t="shared" si="118"/>
        <v>0</v>
      </c>
    </row>
    <row r="663" spans="1:36" ht="15.6" hidden="1" x14ac:dyDescent="0.25">
      <c r="A663" s="297" t="str">
        <f>MASTERLIST!A664</f>
        <v>N0660</v>
      </c>
      <c r="B663" s="310" t="str">
        <f>MASTERLIST!B664</f>
        <v>xOtjiwarongo</v>
      </c>
      <c r="C663" s="310" t="str">
        <f>MASTERLIST!C664</f>
        <v>Francois</v>
      </c>
      <c r="D663" s="310" t="str">
        <f>MASTERLIST!D664</f>
        <v>Van Solms</v>
      </c>
      <c r="E663" s="311" t="str">
        <f>MASTERLIST!E664</f>
        <v>Men U/21</v>
      </c>
      <c r="F663" s="361">
        <f>MASTERLIST!L664</f>
        <v>0</v>
      </c>
      <c r="G663" s="195"/>
      <c r="H663" s="200"/>
      <c r="I663" s="193"/>
      <c r="J663" s="202"/>
      <c r="K663" s="152">
        <f t="shared" si="109"/>
        <v>0</v>
      </c>
      <c r="L663" s="153">
        <f t="shared" si="110"/>
        <v>0</v>
      </c>
      <c r="M663" s="153">
        <f t="shared" si="111"/>
        <v>0</v>
      </c>
      <c r="N663" s="279">
        <f t="shared" si="112"/>
        <v>0</v>
      </c>
      <c r="O663" s="280">
        <f t="shared" si="113"/>
        <v>0</v>
      </c>
      <c r="P663" s="154" t="e">
        <f t="shared" si="114"/>
        <v>#DIV/0!</v>
      </c>
      <c r="Q663" s="153">
        <f t="shared" si="115"/>
        <v>0</v>
      </c>
      <c r="R663" s="281">
        <f t="shared" si="116"/>
        <v>0</v>
      </c>
      <c r="S663" s="282">
        <v>0</v>
      </c>
      <c r="T663" s="283">
        <v>0</v>
      </c>
      <c r="U663" s="156">
        <v>0</v>
      </c>
      <c r="V663" s="284">
        <v>0</v>
      </c>
      <c r="W663" s="285">
        <v>0</v>
      </c>
      <c r="X663" s="205">
        <v>0</v>
      </c>
      <c r="Y663" s="157">
        <v>0</v>
      </c>
      <c r="Z663" s="286">
        <v>0</v>
      </c>
      <c r="AA663" s="204">
        <v>0</v>
      </c>
      <c r="AB663" s="204">
        <v>0</v>
      </c>
      <c r="AC663" s="155">
        <v>0</v>
      </c>
      <c r="AD663" s="287">
        <v>0</v>
      </c>
      <c r="AE663" s="340">
        <f>_xlfn.XLOOKUP(A663,'2026-NAT-01'!B:B,'2026-NAT-01'!F:F,0,0)+_xlfn.XLOOKUP(A663,'2026-NAT-01'!B:B,'2026-NAT-01'!G:G,0,0)</f>
        <v>0</v>
      </c>
      <c r="AF663" s="341">
        <f>_xlfn.XLOOKUP(A663,'2026-NAT-01'!B:B,'2026-NAT-01'!H:H,0,0)</f>
        <v>0</v>
      </c>
      <c r="AG663" s="340">
        <f>_xlfn.XLOOKUP(A663,'2026-NAT-02'!B:B,'2026-NAT-02'!F:F,0,0)+_xlfn.XLOOKUP(A663,'2026-NAT-02'!B:B,'2026-NAT-02'!G:G,0,0)</f>
        <v>0</v>
      </c>
      <c r="AH663" s="341">
        <f>_xlfn.XLOOKUP(A663,'2026-NAT-02'!B:B,'2026-NAT-02'!H:H,0,0)</f>
        <v>0</v>
      </c>
      <c r="AI663" s="457">
        <f t="shared" si="117"/>
        <v>0</v>
      </c>
      <c r="AJ663" s="458">
        <f t="shared" si="118"/>
        <v>0</v>
      </c>
    </row>
    <row r="664" spans="1:36" ht="15.6" hidden="1" x14ac:dyDescent="0.25">
      <c r="A664" s="297" t="str">
        <f>MASTERLIST!A665</f>
        <v>N0661</v>
      </c>
      <c r="B664" s="310" t="str">
        <f>MASTERLIST!B665</f>
        <v>xOtjiwarongo</v>
      </c>
      <c r="C664" s="310" t="str">
        <f>MASTERLIST!C665</f>
        <v>Vonnie</v>
      </c>
      <c r="D664" s="310" t="str">
        <f>MASTERLIST!D665</f>
        <v>Van Solms</v>
      </c>
      <c r="E664" s="311" t="str">
        <f>MASTERLIST!E665</f>
        <v>Men Master</v>
      </c>
      <c r="F664" s="361">
        <f>MASTERLIST!L665</f>
        <v>0</v>
      </c>
      <c r="G664" s="195"/>
      <c r="H664" s="200"/>
      <c r="I664" s="193"/>
      <c r="J664" s="202"/>
      <c r="K664" s="152">
        <f t="shared" si="109"/>
        <v>0</v>
      </c>
      <c r="L664" s="153">
        <f t="shared" si="110"/>
        <v>0</v>
      </c>
      <c r="M664" s="153">
        <f t="shared" si="111"/>
        <v>0</v>
      </c>
      <c r="N664" s="279">
        <f t="shared" si="112"/>
        <v>0</v>
      </c>
      <c r="O664" s="280">
        <f t="shared" si="113"/>
        <v>0</v>
      </c>
      <c r="P664" s="154" t="e">
        <f t="shared" si="114"/>
        <v>#DIV/0!</v>
      </c>
      <c r="Q664" s="153">
        <f t="shared" si="115"/>
        <v>0</v>
      </c>
      <c r="R664" s="281">
        <f t="shared" si="116"/>
        <v>0</v>
      </c>
      <c r="S664" s="282">
        <v>0</v>
      </c>
      <c r="T664" s="283">
        <v>0</v>
      </c>
      <c r="U664" s="156">
        <v>0</v>
      </c>
      <c r="V664" s="284">
        <v>0</v>
      </c>
      <c r="W664" s="285">
        <v>0</v>
      </c>
      <c r="X664" s="205">
        <v>0</v>
      </c>
      <c r="Y664" s="157">
        <v>0</v>
      </c>
      <c r="Z664" s="286">
        <v>0</v>
      </c>
      <c r="AA664" s="204">
        <v>0</v>
      </c>
      <c r="AB664" s="204">
        <v>0</v>
      </c>
      <c r="AC664" s="155">
        <v>0</v>
      </c>
      <c r="AD664" s="287">
        <v>0</v>
      </c>
      <c r="AE664" s="340">
        <f>_xlfn.XLOOKUP(A664,'2026-NAT-01'!B:B,'2026-NAT-01'!F:F,0,0)+_xlfn.XLOOKUP(A664,'2026-NAT-01'!B:B,'2026-NAT-01'!G:G,0,0)</f>
        <v>0</v>
      </c>
      <c r="AF664" s="341">
        <f>_xlfn.XLOOKUP(A664,'2026-NAT-01'!B:B,'2026-NAT-01'!H:H,0,0)</f>
        <v>0</v>
      </c>
      <c r="AG664" s="340">
        <f>_xlfn.XLOOKUP(A664,'2026-NAT-02'!B:B,'2026-NAT-02'!F:F,0,0)+_xlfn.XLOOKUP(A664,'2026-NAT-02'!B:B,'2026-NAT-02'!G:G,0,0)</f>
        <v>0</v>
      </c>
      <c r="AH664" s="341">
        <f>_xlfn.XLOOKUP(A664,'2026-NAT-02'!B:B,'2026-NAT-02'!H:H,0,0)</f>
        <v>0</v>
      </c>
      <c r="AI664" s="457">
        <f t="shared" si="117"/>
        <v>0</v>
      </c>
      <c r="AJ664" s="458">
        <f t="shared" si="118"/>
        <v>0</v>
      </c>
    </row>
    <row r="665" spans="1:36" ht="15.6" hidden="1" x14ac:dyDescent="0.25">
      <c r="A665" s="297" t="str">
        <f>MASTERLIST!A666</f>
        <v>N0662</v>
      </c>
      <c r="B665" s="310" t="str">
        <f>MASTERLIST!B666</f>
        <v>xWalvis Bay</v>
      </c>
      <c r="C665" s="310" t="str">
        <f>MASTERLIST!C666</f>
        <v>Donavin</v>
      </c>
      <c r="D665" s="310" t="str">
        <f>MASTERLIST!D666</f>
        <v>Bezuidehoudt</v>
      </c>
      <c r="E665" s="311" t="str">
        <f>MASTERLIST!E666</f>
        <v>Men Senior</v>
      </c>
      <c r="F665" s="361" t="str">
        <f>MASTERLIST!L666</f>
        <v>SA</v>
      </c>
      <c r="G665" s="195"/>
      <c r="H665" s="200"/>
      <c r="I665" s="193"/>
      <c r="J665" s="202"/>
      <c r="K665" s="152">
        <f t="shared" si="109"/>
        <v>1</v>
      </c>
      <c r="L665" s="153">
        <f t="shared" si="110"/>
        <v>5</v>
      </c>
      <c r="M665" s="153">
        <f t="shared" si="111"/>
        <v>6</v>
      </c>
      <c r="N665" s="279">
        <f t="shared" si="112"/>
        <v>173.8</v>
      </c>
      <c r="O665" s="280">
        <f t="shared" si="113"/>
        <v>77.52000000000001</v>
      </c>
      <c r="P665" s="154">
        <f t="shared" si="114"/>
        <v>28.966666666666669</v>
      </c>
      <c r="Q665" s="153">
        <f t="shared" si="115"/>
        <v>1221</v>
      </c>
      <c r="R665" s="281">
        <f t="shared" si="116"/>
        <v>384.1</v>
      </c>
      <c r="S665" s="282">
        <v>0</v>
      </c>
      <c r="T665" s="283">
        <v>2</v>
      </c>
      <c r="U665" s="156">
        <v>137.80000000000001</v>
      </c>
      <c r="V665" s="284">
        <v>340</v>
      </c>
      <c r="W665" s="285">
        <v>0</v>
      </c>
      <c r="X665" s="205">
        <v>2</v>
      </c>
      <c r="Y665" s="157">
        <v>14.2</v>
      </c>
      <c r="Z665" s="286">
        <v>379</v>
      </c>
      <c r="AA665" s="204">
        <v>1</v>
      </c>
      <c r="AB665" s="204">
        <v>1</v>
      </c>
      <c r="AC665" s="155">
        <v>21.799999999999997</v>
      </c>
      <c r="AD665" s="287">
        <v>502</v>
      </c>
      <c r="AE665" s="340">
        <f>_xlfn.XLOOKUP(A665,'2026-NAT-01'!B:B,'2026-NAT-01'!F:F,0,0)+_xlfn.XLOOKUP(A665,'2026-NAT-01'!B:B,'2026-NAT-01'!G:G,0,0)</f>
        <v>0</v>
      </c>
      <c r="AF665" s="341">
        <f>_xlfn.XLOOKUP(A665,'2026-NAT-01'!B:B,'2026-NAT-01'!H:H,0,0)</f>
        <v>0</v>
      </c>
      <c r="AG665" s="340">
        <f>_xlfn.XLOOKUP(A665,'2026-NAT-02'!B:B,'2026-NAT-02'!F:F,0,0)+_xlfn.XLOOKUP(A665,'2026-NAT-02'!B:B,'2026-NAT-02'!G:G,0,0)</f>
        <v>0</v>
      </c>
      <c r="AH665" s="341">
        <f>_xlfn.XLOOKUP(A665,'2026-NAT-02'!B:B,'2026-NAT-02'!H:H,0,0)</f>
        <v>0</v>
      </c>
      <c r="AI665" s="457">
        <f t="shared" si="117"/>
        <v>6</v>
      </c>
      <c r="AJ665" s="458">
        <f t="shared" si="118"/>
        <v>77.52000000000001</v>
      </c>
    </row>
    <row r="666" spans="1:36" ht="15.6" hidden="1" x14ac:dyDescent="0.25">
      <c r="A666" s="297" t="str">
        <f>MASTERLIST!A667</f>
        <v>N0663</v>
      </c>
      <c r="B666" s="310" t="str">
        <f>MASTERLIST!B667</f>
        <v>Penguin</v>
      </c>
      <c r="C666" s="310" t="str">
        <f>MASTERLIST!C667</f>
        <v>Allan</v>
      </c>
      <c r="D666" s="310" t="str">
        <f>MASTERLIST!D667</f>
        <v>Langenstrassen</v>
      </c>
      <c r="E666" s="311" t="str">
        <f>MASTERLIST!E667</f>
        <v>Men Master</v>
      </c>
      <c r="F666" s="361" t="str">
        <f>MASTERLIST!L667</f>
        <v>Nam</v>
      </c>
      <c r="G666" s="195"/>
      <c r="H666" s="200"/>
      <c r="I666" s="193"/>
      <c r="J666" s="202"/>
      <c r="K666" s="152">
        <f t="shared" si="109"/>
        <v>1</v>
      </c>
      <c r="L666" s="153">
        <f t="shared" si="110"/>
        <v>7</v>
      </c>
      <c r="M666" s="153">
        <f t="shared" si="111"/>
        <v>8</v>
      </c>
      <c r="N666" s="279">
        <f t="shared" si="112"/>
        <v>96.699999999999989</v>
      </c>
      <c r="O666" s="280">
        <f t="shared" si="113"/>
        <v>19.670000000000002</v>
      </c>
      <c r="P666" s="154">
        <f t="shared" si="114"/>
        <v>12.087499999999999</v>
      </c>
      <c r="Q666" s="153">
        <f t="shared" si="115"/>
        <v>992</v>
      </c>
      <c r="R666" s="281">
        <f t="shared" si="116"/>
        <v>239.60000000000002</v>
      </c>
      <c r="S666" s="282">
        <v>0</v>
      </c>
      <c r="T666" s="283">
        <v>1</v>
      </c>
      <c r="U666" s="156">
        <v>1.1000000000000001</v>
      </c>
      <c r="V666" s="284">
        <v>124</v>
      </c>
      <c r="W666" s="285">
        <v>0</v>
      </c>
      <c r="X666" s="205">
        <v>0</v>
      </c>
      <c r="Y666" s="157">
        <v>0</v>
      </c>
      <c r="Z666" s="286">
        <v>40</v>
      </c>
      <c r="AA666" s="204">
        <v>1</v>
      </c>
      <c r="AB666" s="204">
        <v>6</v>
      </c>
      <c r="AC666" s="155">
        <v>95.6</v>
      </c>
      <c r="AD666" s="287">
        <v>828</v>
      </c>
      <c r="AE666" s="340">
        <f>_xlfn.XLOOKUP(A666,'2026-NAT-01'!B:B,'2026-NAT-01'!F:F,0,0)+_xlfn.XLOOKUP(A666,'2026-NAT-01'!B:B,'2026-NAT-01'!G:G,0,0)</f>
        <v>0</v>
      </c>
      <c r="AF666" s="341">
        <f>_xlfn.XLOOKUP(A666,'2026-NAT-01'!B:B,'2026-NAT-01'!H:H,0,0)</f>
        <v>0</v>
      </c>
      <c r="AG666" s="340">
        <f>_xlfn.XLOOKUP(A666,'2026-NAT-02'!B:B,'2026-NAT-02'!F:F,0,0)+_xlfn.XLOOKUP(A666,'2026-NAT-02'!B:B,'2026-NAT-02'!G:G,0,0)</f>
        <v>0</v>
      </c>
      <c r="AH666" s="341">
        <f>_xlfn.XLOOKUP(A666,'2026-NAT-02'!B:B,'2026-NAT-02'!H:H,0,0)</f>
        <v>0</v>
      </c>
      <c r="AI666" s="457">
        <f t="shared" si="117"/>
        <v>8</v>
      </c>
      <c r="AJ666" s="458">
        <f t="shared" si="118"/>
        <v>19.670000000000002</v>
      </c>
    </row>
    <row r="667" spans="1:36" ht="15.6" hidden="1" x14ac:dyDescent="0.25">
      <c r="A667" s="297" t="str">
        <f>MASTERLIST!A668</f>
        <v>N0664</v>
      </c>
      <c r="B667" s="310" t="str">
        <f>MASTERLIST!B668</f>
        <v>Steenbras</v>
      </c>
      <c r="C667" s="310" t="str">
        <f>MASTERLIST!C668</f>
        <v>Sebastian</v>
      </c>
      <c r="D667" s="310" t="str">
        <f>MASTERLIST!D668</f>
        <v>Smit</v>
      </c>
      <c r="E667" s="311" t="str">
        <f>MASTERLIST!E668</f>
        <v>Men U/16</v>
      </c>
      <c r="F667" s="361" t="str">
        <f>MASTERLIST!L668</f>
        <v>Nam</v>
      </c>
      <c r="G667" s="195"/>
      <c r="H667" s="200"/>
      <c r="I667" s="193"/>
      <c r="J667" s="202"/>
      <c r="K667" s="152">
        <f t="shared" si="109"/>
        <v>1</v>
      </c>
      <c r="L667" s="153">
        <f t="shared" si="110"/>
        <v>0</v>
      </c>
      <c r="M667" s="153">
        <f t="shared" si="111"/>
        <v>1</v>
      </c>
      <c r="N667" s="279">
        <f t="shared" si="112"/>
        <v>0.7</v>
      </c>
      <c r="O667" s="280">
        <f t="shared" si="113"/>
        <v>0.35</v>
      </c>
      <c r="P667" s="154">
        <f t="shared" si="114"/>
        <v>0.7</v>
      </c>
      <c r="Q667" s="153">
        <f t="shared" si="115"/>
        <v>166</v>
      </c>
      <c r="R667" s="281">
        <f t="shared" si="116"/>
        <v>83</v>
      </c>
      <c r="S667" s="282">
        <v>1</v>
      </c>
      <c r="T667" s="283">
        <v>0</v>
      </c>
      <c r="U667" s="156">
        <v>0.7</v>
      </c>
      <c r="V667" s="284">
        <v>166</v>
      </c>
      <c r="W667" s="285">
        <v>0</v>
      </c>
      <c r="X667" s="205">
        <v>0</v>
      </c>
      <c r="Y667" s="157">
        <v>0</v>
      </c>
      <c r="Z667" s="286">
        <v>0</v>
      </c>
      <c r="AA667" s="204">
        <v>0</v>
      </c>
      <c r="AB667" s="204">
        <v>0</v>
      </c>
      <c r="AC667" s="155">
        <v>0</v>
      </c>
      <c r="AD667" s="287">
        <v>0</v>
      </c>
      <c r="AE667" s="340">
        <f>_xlfn.XLOOKUP(A667,'2026-NAT-01'!B:B,'2026-NAT-01'!F:F,0,0)+_xlfn.XLOOKUP(A667,'2026-NAT-01'!B:B,'2026-NAT-01'!G:G,0,0)</f>
        <v>0</v>
      </c>
      <c r="AF667" s="341">
        <f>_xlfn.XLOOKUP(A667,'2026-NAT-01'!B:B,'2026-NAT-01'!H:H,0,0)</f>
        <v>0</v>
      </c>
      <c r="AG667" s="340">
        <f>_xlfn.XLOOKUP(A667,'2026-NAT-02'!B:B,'2026-NAT-02'!F:F,0,0)+_xlfn.XLOOKUP(A667,'2026-NAT-02'!B:B,'2026-NAT-02'!G:G,0,0)</f>
        <v>0</v>
      </c>
      <c r="AH667" s="341">
        <f>_xlfn.XLOOKUP(A667,'2026-NAT-02'!B:B,'2026-NAT-02'!H:H,0,0)</f>
        <v>0</v>
      </c>
      <c r="AI667" s="457">
        <f t="shared" si="117"/>
        <v>1</v>
      </c>
      <c r="AJ667" s="458">
        <f t="shared" si="118"/>
        <v>0.35</v>
      </c>
    </row>
    <row r="668" spans="1:36" ht="15.6" hidden="1" x14ac:dyDescent="0.25">
      <c r="A668" s="297" t="str">
        <f>MASTERLIST!A669</f>
        <v>N0665</v>
      </c>
      <c r="B668" s="310" t="str">
        <f>MASTERLIST!B669</f>
        <v>xOrca Angling Club</v>
      </c>
      <c r="C668" s="310" t="str">
        <f>MASTERLIST!C669</f>
        <v xml:space="preserve">Charl </v>
      </c>
      <c r="D668" s="310" t="str">
        <f>MASTERLIST!D669</f>
        <v>De Preez</v>
      </c>
      <c r="E668" s="311" t="str">
        <f>MASTERLIST!E669</f>
        <v>Men Senior</v>
      </c>
      <c r="F668" s="361">
        <f>MASTERLIST!L669</f>
        <v>0</v>
      </c>
      <c r="G668" s="195"/>
      <c r="H668" s="200"/>
      <c r="I668" s="193"/>
      <c r="J668" s="202"/>
      <c r="K668" s="152">
        <f t="shared" si="109"/>
        <v>0</v>
      </c>
      <c r="L668" s="153">
        <f t="shared" si="110"/>
        <v>0</v>
      </c>
      <c r="M668" s="153">
        <f t="shared" si="111"/>
        <v>0</v>
      </c>
      <c r="N668" s="279">
        <f t="shared" si="112"/>
        <v>0</v>
      </c>
      <c r="O668" s="280">
        <f t="shared" si="113"/>
        <v>0</v>
      </c>
      <c r="P668" s="154" t="e">
        <f t="shared" si="114"/>
        <v>#DIV/0!</v>
      </c>
      <c r="Q668" s="153">
        <f t="shared" si="115"/>
        <v>0</v>
      </c>
      <c r="R668" s="281">
        <f t="shared" si="116"/>
        <v>0</v>
      </c>
      <c r="S668" s="282">
        <v>0</v>
      </c>
      <c r="T668" s="283">
        <v>0</v>
      </c>
      <c r="U668" s="156">
        <v>0</v>
      </c>
      <c r="V668" s="284">
        <v>0</v>
      </c>
      <c r="W668" s="285">
        <v>0</v>
      </c>
      <c r="X668" s="205">
        <v>0</v>
      </c>
      <c r="Y668" s="157">
        <v>0</v>
      </c>
      <c r="Z668" s="286">
        <v>0</v>
      </c>
      <c r="AA668" s="204">
        <v>0</v>
      </c>
      <c r="AB668" s="204">
        <v>0</v>
      </c>
      <c r="AC668" s="155">
        <v>0</v>
      </c>
      <c r="AD668" s="287">
        <v>0</v>
      </c>
      <c r="AE668" s="340">
        <f>_xlfn.XLOOKUP(A668,'2026-NAT-01'!B:B,'2026-NAT-01'!F:F,0,0)+_xlfn.XLOOKUP(A668,'2026-NAT-01'!B:B,'2026-NAT-01'!G:G,0,0)</f>
        <v>0</v>
      </c>
      <c r="AF668" s="341">
        <f>_xlfn.XLOOKUP(A668,'2026-NAT-01'!B:B,'2026-NAT-01'!H:H,0,0)</f>
        <v>0</v>
      </c>
      <c r="AG668" s="340">
        <f>_xlfn.XLOOKUP(A668,'2026-NAT-02'!B:B,'2026-NAT-02'!F:F,0,0)+_xlfn.XLOOKUP(A668,'2026-NAT-02'!B:B,'2026-NAT-02'!G:G,0,0)</f>
        <v>0</v>
      </c>
      <c r="AH668" s="341">
        <f>_xlfn.XLOOKUP(A668,'2026-NAT-02'!B:B,'2026-NAT-02'!H:H,0,0)</f>
        <v>0</v>
      </c>
      <c r="AI668" s="457">
        <f t="shared" si="117"/>
        <v>0</v>
      </c>
      <c r="AJ668" s="458">
        <f t="shared" si="118"/>
        <v>0</v>
      </c>
    </row>
    <row r="669" spans="1:36" ht="15.6" hidden="1" x14ac:dyDescent="0.25">
      <c r="A669" s="297" t="str">
        <f>MASTERLIST!A670</f>
        <v>N0666</v>
      </c>
      <c r="B669" s="310">
        <f>MASTERLIST!B670</f>
        <v>0</v>
      </c>
      <c r="C669" s="310">
        <f>MASTERLIST!C670</f>
        <v>0</v>
      </c>
      <c r="D669" s="310">
        <f>MASTERLIST!D670</f>
        <v>0</v>
      </c>
      <c r="E669" s="311" t="str">
        <f>MASTERLIST!E670</f>
        <v xml:space="preserve"> Grand Masters</v>
      </c>
      <c r="F669" s="361">
        <f>MASTERLIST!L670</f>
        <v>0</v>
      </c>
      <c r="G669" s="195"/>
      <c r="H669" s="200"/>
      <c r="I669" s="193"/>
      <c r="J669" s="202"/>
      <c r="K669" s="152">
        <f t="shared" si="109"/>
        <v>0</v>
      </c>
      <c r="L669" s="153">
        <f t="shared" si="110"/>
        <v>2</v>
      </c>
      <c r="M669" s="153">
        <f t="shared" si="111"/>
        <v>2</v>
      </c>
      <c r="N669" s="279">
        <f t="shared" si="112"/>
        <v>3.5</v>
      </c>
      <c r="O669" s="280">
        <f t="shared" si="113"/>
        <v>1.05</v>
      </c>
      <c r="P669" s="154">
        <f t="shared" si="114"/>
        <v>1.75</v>
      </c>
      <c r="Q669" s="153">
        <f t="shared" si="115"/>
        <v>206</v>
      </c>
      <c r="R669" s="281">
        <f t="shared" si="116"/>
        <v>61.8</v>
      </c>
      <c r="S669" s="282">
        <v>0</v>
      </c>
      <c r="T669" s="283">
        <v>0</v>
      </c>
      <c r="U669" s="156">
        <v>0</v>
      </c>
      <c r="V669" s="284">
        <v>0</v>
      </c>
      <c r="W669" s="285">
        <v>0</v>
      </c>
      <c r="X669" s="205">
        <v>2</v>
      </c>
      <c r="Y669" s="157">
        <v>3.5</v>
      </c>
      <c r="Z669" s="286">
        <v>206</v>
      </c>
      <c r="AA669" s="204">
        <v>0</v>
      </c>
      <c r="AB669" s="204">
        <v>0</v>
      </c>
      <c r="AC669" s="155">
        <v>0</v>
      </c>
      <c r="AD669" s="287">
        <v>0</v>
      </c>
      <c r="AE669" s="340">
        <f>_xlfn.XLOOKUP(A669,'2026-NAT-01'!B:B,'2026-NAT-01'!F:F,0,0)+_xlfn.XLOOKUP(A669,'2026-NAT-01'!B:B,'2026-NAT-01'!G:G,0,0)</f>
        <v>0</v>
      </c>
      <c r="AF669" s="341">
        <f>_xlfn.XLOOKUP(A669,'2026-NAT-01'!B:B,'2026-NAT-01'!H:H,0,0)</f>
        <v>0</v>
      </c>
      <c r="AG669" s="340">
        <f>_xlfn.XLOOKUP(A669,'2026-NAT-02'!B:B,'2026-NAT-02'!F:F,0,0)+_xlfn.XLOOKUP(A669,'2026-NAT-02'!B:B,'2026-NAT-02'!G:G,0,0)</f>
        <v>0</v>
      </c>
      <c r="AH669" s="341">
        <f>_xlfn.XLOOKUP(A669,'2026-NAT-02'!B:B,'2026-NAT-02'!H:H,0,0)</f>
        <v>0</v>
      </c>
      <c r="AI669" s="457">
        <f t="shared" si="117"/>
        <v>2</v>
      </c>
      <c r="AJ669" s="458">
        <f t="shared" si="118"/>
        <v>1.05</v>
      </c>
    </row>
    <row r="670" spans="1:36" ht="15.6" x14ac:dyDescent="0.25">
      <c r="A670" s="344" t="str">
        <f>MASTERLIST!A692</f>
        <v>N0688</v>
      </c>
      <c r="B670" s="68" t="str">
        <f>MASTERLIST!B692</f>
        <v>Orca Angling Club</v>
      </c>
      <c r="C670" s="68" t="str">
        <f>MASTERLIST!C692</f>
        <v>Domenique</v>
      </c>
      <c r="D670" s="68" t="str">
        <f>MASTERLIST!D692</f>
        <v>Stehle</v>
      </c>
      <c r="E670" s="345" t="str">
        <f>MASTERLIST!E692</f>
        <v>Ladies Senior</v>
      </c>
      <c r="F670" s="362" t="str">
        <f>MASTERLIST!L692</f>
        <v>Nam</v>
      </c>
      <c r="G670" s="195" t="s">
        <v>2176</v>
      </c>
      <c r="H670" s="200" t="s">
        <v>2176</v>
      </c>
      <c r="I670" s="193"/>
      <c r="J670" s="202"/>
      <c r="K670" s="152">
        <f t="shared" si="109"/>
        <v>0</v>
      </c>
      <c r="L670" s="153">
        <f t="shared" si="110"/>
        <v>2</v>
      </c>
      <c r="M670" s="153">
        <f t="shared" si="111"/>
        <v>2</v>
      </c>
      <c r="N670" s="154">
        <f t="shared" si="112"/>
        <v>4.5</v>
      </c>
      <c r="O670" s="429">
        <f t="shared" si="113"/>
        <v>2.25</v>
      </c>
      <c r="P670" s="154">
        <f t="shared" si="114"/>
        <v>2.25</v>
      </c>
      <c r="Q670" s="153">
        <f t="shared" si="115"/>
        <v>251</v>
      </c>
      <c r="R670" s="281">
        <f t="shared" si="116"/>
        <v>125.5</v>
      </c>
      <c r="S670" s="282">
        <v>0</v>
      </c>
      <c r="T670" s="283">
        <v>2</v>
      </c>
      <c r="U670" s="156">
        <v>4.5</v>
      </c>
      <c r="V670" s="284">
        <v>251</v>
      </c>
      <c r="W670" s="285">
        <v>0</v>
      </c>
      <c r="X670" s="205">
        <v>0</v>
      </c>
      <c r="Y670" s="157">
        <v>0</v>
      </c>
      <c r="Z670" s="286">
        <v>0</v>
      </c>
      <c r="AA670" s="204">
        <v>0</v>
      </c>
      <c r="AB670" s="204">
        <v>0</v>
      </c>
      <c r="AC670" s="155">
        <v>0</v>
      </c>
      <c r="AD670" s="287">
        <v>0</v>
      </c>
      <c r="AE670" s="340">
        <f>_xlfn.XLOOKUP(A670,'2026-NAT-01'!B:B,'2026-NAT-01'!F:F,0,0)+_xlfn.XLOOKUP(A670,'2026-NAT-01'!B:B,'2026-NAT-01'!G:G,0,0)</f>
        <v>0</v>
      </c>
      <c r="AF670" s="341">
        <f>_xlfn.XLOOKUP(A670,'2026-NAT-01'!B:B,'2026-NAT-01'!H:H,0,0)</f>
        <v>0</v>
      </c>
      <c r="AG670" s="340">
        <f>_xlfn.XLOOKUP(A670,'2026-NAT-02'!B:B,'2026-NAT-02'!F:F,0,0)+_xlfn.XLOOKUP(A670,'2026-NAT-02'!B:B,'2026-NAT-02'!G:G,0,0)</f>
        <v>3</v>
      </c>
      <c r="AH670" s="341">
        <f>_xlfn.XLOOKUP(A670,'2026-NAT-02'!B:B,'2026-NAT-02'!H:H,0,0)</f>
        <v>14.8</v>
      </c>
      <c r="AI670" s="340">
        <f t="shared" si="117"/>
        <v>5</v>
      </c>
      <c r="AJ670" s="341">
        <f t="shared" si="118"/>
        <v>17.05</v>
      </c>
    </row>
    <row r="671" spans="1:36" ht="15.6" hidden="1" x14ac:dyDescent="0.25">
      <c r="A671" s="297" t="str">
        <f>MASTERLIST!A672</f>
        <v>N0668</v>
      </c>
      <c r="B671" s="310" t="str">
        <f>MASTERLIST!B672</f>
        <v>Otjiwarongo</v>
      </c>
      <c r="C671" s="310" t="str">
        <f>MASTERLIST!C672</f>
        <v>George</v>
      </c>
      <c r="D671" s="310" t="str">
        <f>MASTERLIST!D672</f>
        <v>Hollander</v>
      </c>
      <c r="E671" s="311" t="str">
        <f>MASTERLIST!E672</f>
        <v>Men Senior</v>
      </c>
      <c r="F671" s="361" t="str">
        <f>MASTERLIST!L672</f>
        <v>Nam</v>
      </c>
      <c r="G671" s="195"/>
      <c r="H671" s="200"/>
      <c r="I671" s="193"/>
      <c r="J671" s="202"/>
      <c r="K671" s="152">
        <f t="shared" si="109"/>
        <v>1</v>
      </c>
      <c r="L671" s="153">
        <f t="shared" si="110"/>
        <v>2</v>
      </c>
      <c r="M671" s="153">
        <f t="shared" si="111"/>
        <v>3</v>
      </c>
      <c r="N671" s="279">
        <f t="shared" si="112"/>
        <v>18.899999999999999</v>
      </c>
      <c r="O671" s="280">
        <f t="shared" si="113"/>
        <v>9.4499999999999993</v>
      </c>
      <c r="P671" s="154">
        <f t="shared" si="114"/>
        <v>6.3</v>
      </c>
      <c r="Q671" s="153">
        <f t="shared" si="115"/>
        <v>385</v>
      </c>
      <c r="R671" s="281">
        <f t="shared" si="116"/>
        <v>192.5</v>
      </c>
      <c r="S671" s="282">
        <v>1</v>
      </c>
      <c r="T671" s="283">
        <v>2</v>
      </c>
      <c r="U671" s="156">
        <v>18.899999999999999</v>
      </c>
      <c r="V671" s="284">
        <v>385</v>
      </c>
      <c r="W671" s="285">
        <v>0</v>
      </c>
      <c r="X671" s="205">
        <v>0</v>
      </c>
      <c r="Y671" s="157">
        <v>0</v>
      </c>
      <c r="Z671" s="286">
        <v>0</v>
      </c>
      <c r="AA671" s="204">
        <v>0</v>
      </c>
      <c r="AB671" s="204">
        <v>0</v>
      </c>
      <c r="AC671" s="155">
        <v>0</v>
      </c>
      <c r="AD671" s="287">
        <v>0</v>
      </c>
      <c r="AE671" s="340">
        <f>_xlfn.XLOOKUP(A671,'2026-NAT-01'!B:B,'2026-NAT-01'!F:F,0,0)+_xlfn.XLOOKUP(A671,'2026-NAT-01'!B:B,'2026-NAT-01'!G:G,0,0)</f>
        <v>0</v>
      </c>
      <c r="AF671" s="341">
        <f>_xlfn.XLOOKUP(A671,'2026-NAT-01'!B:B,'2026-NAT-01'!H:H,0,0)</f>
        <v>0</v>
      </c>
      <c r="AG671" s="340">
        <f>_xlfn.XLOOKUP(A671,'2026-NAT-02'!B:B,'2026-NAT-02'!F:F,0,0)+_xlfn.XLOOKUP(A671,'2026-NAT-02'!B:B,'2026-NAT-02'!G:G,0,0)</f>
        <v>0</v>
      </c>
      <c r="AH671" s="341">
        <f>_xlfn.XLOOKUP(A671,'2026-NAT-02'!B:B,'2026-NAT-02'!H:H,0,0)</f>
        <v>0</v>
      </c>
      <c r="AI671" s="457">
        <f t="shared" si="117"/>
        <v>3</v>
      </c>
      <c r="AJ671" s="458">
        <f t="shared" si="118"/>
        <v>9.4499999999999993</v>
      </c>
    </row>
    <row r="672" spans="1:36" ht="15.6" x14ac:dyDescent="0.25">
      <c r="A672" s="344" t="str">
        <f>MASTERLIST!A450</f>
        <v>N0446</v>
      </c>
      <c r="B672" s="68" t="str">
        <f>MASTERLIST!B450</f>
        <v>Okahandja</v>
      </c>
      <c r="C672" s="68" t="str">
        <f>MASTERLIST!C450</f>
        <v>Darren</v>
      </c>
      <c r="D672" s="68" t="str">
        <f>MASTERLIST!D450</f>
        <v>Van Dyk</v>
      </c>
      <c r="E672" s="345" t="str">
        <f>MASTERLIST!E450</f>
        <v>Men Senior</v>
      </c>
      <c r="F672" s="362" t="str">
        <f>MASTERLIST!L450</f>
        <v>SA</v>
      </c>
      <c r="G672" s="195"/>
      <c r="H672" s="200" t="s">
        <v>2176</v>
      </c>
      <c r="I672" s="193"/>
      <c r="J672" s="202"/>
      <c r="K672" s="152">
        <f t="shared" si="109"/>
        <v>0</v>
      </c>
      <c r="L672" s="153">
        <f t="shared" si="110"/>
        <v>4</v>
      </c>
      <c r="M672" s="153">
        <f t="shared" si="111"/>
        <v>4</v>
      </c>
      <c r="N672" s="154">
        <f t="shared" si="112"/>
        <v>37.700000000000003</v>
      </c>
      <c r="O672" s="429">
        <f t="shared" si="113"/>
        <v>16.790000000000003</v>
      </c>
      <c r="P672" s="154">
        <f t="shared" si="114"/>
        <v>9.4250000000000007</v>
      </c>
      <c r="Q672" s="153">
        <f t="shared" si="115"/>
        <v>757</v>
      </c>
      <c r="R672" s="281">
        <f t="shared" si="116"/>
        <v>306.89999999999998</v>
      </c>
      <c r="S672" s="282">
        <v>0</v>
      </c>
      <c r="T672" s="283">
        <v>3</v>
      </c>
      <c r="U672" s="156">
        <v>27.400000000000002</v>
      </c>
      <c r="V672" s="284">
        <v>439</v>
      </c>
      <c r="W672" s="285">
        <v>0</v>
      </c>
      <c r="X672" s="205">
        <v>1</v>
      </c>
      <c r="Y672" s="157">
        <v>10.3</v>
      </c>
      <c r="Z672" s="286">
        <v>238</v>
      </c>
      <c r="AA672" s="204">
        <v>0</v>
      </c>
      <c r="AB672" s="204">
        <v>0</v>
      </c>
      <c r="AC672" s="155">
        <v>0</v>
      </c>
      <c r="AD672" s="287">
        <v>80</v>
      </c>
      <c r="AE672" s="340">
        <f>_xlfn.XLOOKUP(A672,'2026-NAT-01'!B:B,'2026-NAT-01'!F:F,0,0)+_xlfn.XLOOKUP(A672,'2026-NAT-01'!B:B,'2026-NAT-01'!G:G,0,0)</f>
        <v>0</v>
      </c>
      <c r="AF672" s="341">
        <f>_xlfn.XLOOKUP(A672,'2026-NAT-01'!B:B,'2026-NAT-01'!H:H,0,0)</f>
        <v>0</v>
      </c>
      <c r="AG672" s="340">
        <f>_xlfn.XLOOKUP(A672,'2026-NAT-02'!B:B,'2026-NAT-02'!F:F,0,0)+_xlfn.XLOOKUP(A672,'2026-NAT-02'!B:B,'2026-NAT-02'!G:G,0,0)</f>
        <v>0</v>
      </c>
      <c r="AH672" s="341">
        <f>_xlfn.XLOOKUP(A672,'2026-NAT-02'!B:B,'2026-NAT-02'!H:H,0,0)</f>
        <v>0</v>
      </c>
      <c r="AI672" s="340">
        <f t="shared" si="117"/>
        <v>4</v>
      </c>
      <c r="AJ672" s="341">
        <f t="shared" si="118"/>
        <v>16.790000000000003</v>
      </c>
    </row>
    <row r="673" spans="1:36" ht="15.6" hidden="1" x14ac:dyDescent="0.25">
      <c r="A673" s="297" t="str">
        <f>MASTERLIST!A674</f>
        <v>N0670</v>
      </c>
      <c r="B673" s="310" t="str">
        <f>MASTERLIST!B674</f>
        <v>xOtjiwarongo</v>
      </c>
      <c r="C673" s="310" t="str">
        <f>MASTERLIST!C674</f>
        <v>Neill</v>
      </c>
      <c r="D673" s="310" t="str">
        <f>MASTERLIST!D674</f>
        <v>Van Rooyen</v>
      </c>
      <c r="E673" s="311" t="str">
        <f>MASTERLIST!E674</f>
        <v>Men Grand Masters</v>
      </c>
      <c r="F673" s="361">
        <f>MASTERLIST!L674</f>
        <v>0</v>
      </c>
      <c r="G673" s="195"/>
      <c r="H673" s="200"/>
      <c r="I673" s="193"/>
      <c r="J673" s="202"/>
      <c r="K673" s="152">
        <f t="shared" si="109"/>
        <v>0</v>
      </c>
      <c r="L673" s="153">
        <f t="shared" si="110"/>
        <v>0</v>
      </c>
      <c r="M673" s="153">
        <f t="shared" si="111"/>
        <v>0</v>
      </c>
      <c r="N673" s="279">
        <f t="shared" si="112"/>
        <v>0</v>
      </c>
      <c r="O673" s="280">
        <f t="shared" si="113"/>
        <v>0</v>
      </c>
      <c r="P673" s="154" t="e">
        <f t="shared" si="114"/>
        <v>#DIV/0!</v>
      </c>
      <c r="Q673" s="153">
        <f t="shared" si="115"/>
        <v>0</v>
      </c>
      <c r="R673" s="281">
        <f t="shared" si="116"/>
        <v>0</v>
      </c>
      <c r="S673" s="282">
        <v>0</v>
      </c>
      <c r="T673" s="283">
        <v>0</v>
      </c>
      <c r="U673" s="156">
        <v>0</v>
      </c>
      <c r="V673" s="284">
        <v>0</v>
      </c>
      <c r="W673" s="285">
        <v>0</v>
      </c>
      <c r="X673" s="205">
        <v>0</v>
      </c>
      <c r="Y673" s="157">
        <v>0</v>
      </c>
      <c r="Z673" s="286">
        <v>0</v>
      </c>
      <c r="AA673" s="204">
        <v>0</v>
      </c>
      <c r="AB673" s="204">
        <v>0</v>
      </c>
      <c r="AC673" s="155">
        <v>0</v>
      </c>
      <c r="AD673" s="287">
        <v>0</v>
      </c>
      <c r="AE673" s="340">
        <f>_xlfn.XLOOKUP(A673,'2026-NAT-01'!B:B,'2026-NAT-01'!F:F,0,0)+_xlfn.XLOOKUP(A673,'2026-NAT-01'!B:B,'2026-NAT-01'!G:G,0,0)</f>
        <v>0</v>
      </c>
      <c r="AF673" s="341">
        <f>_xlfn.XLOOKUP(A673,'2026-NAT-01'!B:B,'2026-NAT-01'!H:H,0,0)</f>
        <v>0</v>
      </c>
      <c r="AG673" s="340">
        <f>_xlfn.XLOOKUP(A673,'2026-NAT-02'!B:B,'2026-NAT-02'!F:F,0,0)+_xlfn.XLOOKUP(A673,'2026-NAT-02'!B:B,'2026-NAT-02'!G:G,0,0)</f>
        <v>0</v>
      </c>
      <c r="AH673" s="341">
        <f>_xlfn.XLOOKUP(A673,'2026-NAT-02'!B:B,'2026-NAT-02'!H:H,0,0)</f>
        <v>0</v>
      </c>
      <c r="AI673" s="457">
        <f t="shared" si="117"/>
        <v>0</v>
      </c>
      <c r="AJ673" s="458">
        <f t="shared" si="118"/>
        <v>0</v>
      </c>
    </row>
    <row r="674" spans="1:36" ht="15.6" hidden="1" x14ac:dyDescent="0.25">
      <c r="A674" s="297" t="str">
        <f>MASTERLIST!A675</f>
        <v>N0671</v>
      </c>
      <c r="B674" s="310" t="str">
        <f>MASTERLIST!B675</f>
        <v>Mako</v>
      </c>
      <c r="C674" s="310" t="str">
        <f>MASTERLIST!C675</f>
        <v>Judy</v>
      </c>
      <c r="D674" s="310" t="str">
        <f>MASTERLIST!D675</f>
        <v>Van Der Westhuizen</v>
      </c>
      <c r="E674" s="311" t="str">
        <f>MASTERLIST!E675</f>
        <v>Ladies Senior</v>
      </c>
      <c r="F674" s="361" t="str">
        <f>MASTERLIST!L675</f>
        <v>SA</v>
      </c>
      <c r="G674" s="195"/>
      <c r="H674" s="200"/>
      <c r="I674" s="193"/>
      <c r="J674" s="202"/>
      <c r="K674" s="152">
        <f t="shared" si="109"/>
        <v>6</v>
      </c>
      <c r="L674" s="153">
        <f t="shared" si="110"/>
        <v>3</v>
      </c>
      <c r="M674" s="153">
        <f t="shared" si="111"/>
        <v>9</v>
      </c>
      <c r="N674" s="279">
        <f t="shared" si="112"/>
        <v>27.900000000000002</v>
      </c>
      <c r="O674" s="280">
        <f t="shared" si="113"/>
        <v>13.09</v>
      </c>
      <c r="P674" s="154">
        <f t="shared" si="114"/>
        <v>3.1</v>
      </c>
      <c r="Q674" s="153">
        <f t="shared" si="115"/>
        <v>1090</v>
      </c>
      <c r="R674" s="281">
        <f t="shared" si="116"/>
        <v>502.2</v>
      </c>
      <c r="S674" s="282">
        <v>6</v>
      </c>
      <c r="T674" s="283">
        <v>2</v>
      </c>
      <c r="U674" s="156">
        <v>23.6</v>
      </c>
      <c r="V674" s="284">
        <v>876</v>
      </c>
      <c r="W674" s="285">
        <v>0</v>
      </c>
      <c r="X674" s="205">
        <v>1</v>
      </c>
      <c r="Y674" s="157">
        <v>4.3</v>
      </c>
      <c r="Z674" s="286">
        <v>214</v>
      </c>
      <c r="AA674" s="204">
        <v>0</v>
      </c>
      <c r="AB674" s="204">
        <v>0</v>
      </c>
      <c r="AC674" s="155">
        <v>0</v>
      </c>
      <c r="AD674" s="287">
        <v>0</v>
      </c>
      <c r="AE674" s="340">
        <f>_xlfn.XLOOKUP(A674,'2026-NAT-01'!B:B,'2026-NAT-01'!F:F,0,0)+_xlfn.XLOOKUP(A674,'2026-NAT-01'!B:B,'2026-NAT-01'!G:G,0,0)</f>
        <v>0</v>
      </c>
      <c r="AF674" s="341">
        <f>_xlfn.XLOOKUP(A674,'2026-NAT-01'!B:B,'2026-NAT-01'!H:H,0,0)</f>
        <v>0</v>
      </c>
      <c r="AG674" s="340">
        <f>_xlfn.XLOOKUP(A674,'2026-NAT-02'!B:B,'2026-NAT-02'!F:F,0,0)+_xlfn.XLOOKUP(A674,'2026-NAT-02'!B:B,'2026-NAT-02'!G:G,0,0)</f>
        <v>0</v>
      </c>
      <c r="AH674" s="341">
        <f>_xlfn.XLOOKUP(A674,'2026-NAT-02'!B:B,'2026-NAT-02'!H:H,0,0)</f>
        <v>0</v>
      </c>
      <c r="AI674" s="457">
        <f t="shared" si="117"/>
        <v>9</v>
      </c>
      <c r="AJ674" s="458">
        <f t="shared" si="118"/>
        <v>13.09</v>
      </c>
    </row>
    <row r="675" spans="1:36" ht="15.6" x14ac:dyDescent="0.25">
      <c r="A675" s="344" t="str">
        <f>MASTERLIST!A408</f>
        <v>N0404</v>
      </c>
      <c r="B675" s="68" t="str">
        <f>MASTERLIST!B408</f>
        <v>Mako</v>
      </c>
      <c r="C675" s="68" t="str">
        <f>MASTERLIST!C408</f>
        <v>Renate</v>
      </c>
      <c r="D675" s="68" t="str">
        <f>MASTERLIST!D408</f>
        <v>Gruttemeyer</v>
      </c>
      <c r="E675" s="345" t="str">
        <f>MASTERLIST!E408</f>
        <v>Ladies Grand Masters</v>
      </c>
      <c r="F675" s="362" t="str">
        <f>MASTERLIST!L408</f>
        <v>Nam</v>
      </c>
      <c r="G675" s="195" t="s">
        <v>2176</v>
      </c>
      <c r="H675" s="200" t="s">
        <v>2176</v>
      </c>
      <c r="I675" s="193"/>
      <c r="J675" s="202"/>
      <c r="K675" s="152">
        <f t="shared" si="109"/>
        <v>7</v>
      </c>
      <c r="L675" s="153">
        <f t="shared" si="110"/>
        <v>1</v>
      </c>
      <c r="M675" s="153">
        <f t="shared" si="111"/>
        <v>8</v>
      </c>
      <c r="N675" s="154">
        <f t="shared" si="112"/>
        <v>13.7</v>
      </c>
      <c r="O675" s="429">
        <f t="shared" si="113"/>
        <v>6.089999999999999</v>
      </c>
      <c r="P675" s="154">
        <f t="shared" si="114"/>
        <v>1.7124999999999999</v>
      </c>
      <c r="Q675" s="153">
        <f t="shared" si="115"/>
        <v>1151</v>
      </c>
      <c r="R675" s="281">
        <f t="shared" si="116"/>
        <v>451.1</v>
      </c>
      <c r="S675" s="282">
        <v>5</v>
      </c>
      <c r="T675" s="283">
        <v>0</v>
      </c>
      <c r="U675" s="156">
        <v>9.8999999999999986</v>
      </c>
      <c r="V675" s="284">
        <v>569</v>
      </c>
      <c r="W675" s="285">
        <v>2</v>
      </c>
      <c r="X675" s="205">
        <v>1</v>
      </c>
      <c r="Y675" s="157">
        <v>3.8</v>
      </c>
      <c r="Z675" s="286">
        <v>502</v>
      </c>
      <c r="AA675" s="204">
        <v>0</v>
      </c>
      <c r="AB675" s="204">
        <v>0</v>
      </c>
      <c r="AC675" s="155">
        <v>0</v>
      </c>
      <c r="AD675" s="287">
        <v>80</v>
      </c>
      <c r="AE675" s="340">
        <f>_xlfn.XLOOKUP(A675,'2026-NAT-01'!B:B,'2026-NAT-01'!F:F,0,0)+_xlfn.XLOOKUP(A675,'2026-NAT-01'!B:B,'2026-NAT-01'!G:G,0,0)</f>
        <v>3</v>
      </c>
      <c r="AF675" s="341">
        <f>_xlfn.XLOOKUP(A675,'2026-NAT-01'!B:B,'2026-NAT-01'!H:H,0,0)</f>
        <v>7.3</v>
      </c>
      <c r="AG675" s="340">
        <f>_xlfn.XLOOKUP(A675,'2026-NAT-02'!B:B,'2026-NAT-02'!F:F,0,0)+_xlfn.XLOOKUP(A675,'2026-NAT-02'!B:B,'2026-NAT-02'!G:G,0,0)</f>
        <v>2</v>
      </c>
      <c r="AH675" s="341">
        <f>_xlfn.XLOOKUP(A675,'2026-NAT-02'!B:B,'2026-NAT-02'!H:H,0,0)</f>
        <v>3.4</v>
      </c>
      <c r="AI675" s="340">
        <f t="shared" si="117"/>
        <v>13</v>
      </c>
      <c r="AJ675" s="341">
        <f t="shared" si="118"/>
        <v>16.79</v>
      </c>
    </row>
    <row r="676" spans="1:36" ht="15.6" hidden="1" x14ac:dyDescent="0.25">
      <c r="A676" s="297" t="str">
        <f>MASTERLIST!A677</f>
        <v>N0673</v>
      </c>
      <c r="B676" s="310" t="str">
        <f>MASTERLIST!B677</f>
        <v>xHenties Bay</v>
      </c>
      <c r="C676" s="310" t="str">
        <f>MASTERLIST!C677</f>
        <v>Wimpie</v>
      </c>
      <c r="D676" s="310" t="str">
        <f>MASTERLIST!D677</f>
        <v>Delport</v>
      </c>
      <c r="E676" s="311" t="str">
        <f>MASTERLIST!E677</f>
        <v>Men Master</v>
      </c>
      <c r="F676" s="361" t="str">
        <f>MASTERLIST!L677</f>
        <v>Nam</v>
      </c>
      <c r="G676" s="195"/>
      <c r="H676" s="200"/>
      <c r="I676" s="193"/>
      <c r="J676" s="202"/>
      <c r="K676" s="152">
        <f t="shared" si="109"/>
        <v>0</v>
      </c>
      <c r="L676" s="153">
        <f t="shared" si="110"/>
        <v>0</v>
      </c>
      <c r="M676" s="153">
        <f t="shared" si="111"/>
        <v>0</v>
      </c>
      <c r="N676" s="279">
        <f t="shared" si="112"/>
        <v>0</v>
      </c>
      <c r="O676" s="280">
        <f t="shared" si="113"/>
        <v>0</v>
      </c>
      <c r="P676" s="154" t="e">
        <f t="shared" si="114"/>
        <v>#DIV/0!</v>
      </c>
      <c r="Q676" s="153">
        <f t="shared" si="115"/>
        <v>0</v>
      </c>
      <c r="R676" s="281">
        <f t="shared" si="116"/>
        <v>0</v>
      </c>
      <c r="S676" s="282">
        <v>0</v>
      </c>
      <c r="T676" s="283">
        <v>0</v>
      </c>
      <c r="U676" s="156">
        <v>0</v>
      </c>
      <c r="V676" s="284">
        <v>0</v>
      </c>
      <c r="W676" s="285">
        <v>0</v>
      </c>
      <c r="X676" s="205">
        <v>0</v>
      </c>
      <c r="Y676" s="157">
        <v>0</v>
      </c>
      <c r="Z676" s="286">
        <v>0</v>
      </c>
      <c r="AA676" s="204">
        <v>0</v>
      </c>
      <c r="AB676" s="204">
        <v>0</v>
      </c>
      <c r="AC676" s="155">
        <v>0</v>
      </c>
      <c r="AD676" s="287">
        <v>0</v>
      </c>
      <c r="AE676" s="340">
        <f>_xlfn.XLOOKUP(A676,'2026-NAT-01'!B:B,'2026-NAT-01'!F:F,0,0)+_xlfn.XLOOKUP(A676,'2026-NAT-01'!B:B,'2026-NAT-01'!G:G,0,0)</f>
        <v>0</v>
      </c>
      <c r="AF676" s="341">
        <f>_xlfn.XLOOKUP(A676,'2026-NAT-01'!B:B,'2026-NAT-01'!H:H,0,0)</f>
        <v>0</v>
      </c>
      <c r="AG676" s="340">
        <f>_xlfn.XLOOKUP(A676,'2026-NAT-02'!B:B,'2026-NAT-02'!F:F,0,0)+_xlfn.XLOOKUP(A676,'2026-NAT-02'!B:B,'2026-NAT-02'!G:G,0,0)</f>
        <v>0</v>
      </c>
      <c r="AH676" s="341">
        <f>_xlfn.XLOOKUP(A676,'2026-NAT-02'!B:B,'2026-NAT-02'!H:H,0,0)</f>
        <v>0</v>
      </c>
      <c r="AI676" s="457">
        <f t="shared" si="117"/>
        <v>0</v>
      </c>
      <c r="AJ676" s="458">
        <f t="shared" si="118"/>
        <v>0</v>
      </c>
    </row>
    <row r="677" spans="1:36" ht="15.6" hidden="1" x14ac:dyDescent="0.25">
      <c r="A677" s="344" t="str">
        <f>MASTERLIST!A678</f>
        <v>N0674</v>
      </c>
      <c r="B677" s="68" t="str">
        <f>MASTERLIST!B678</f>
        <v>Henties Bay</v>
      </c>
      <c r="C677" s="68" t="str">
        <f>MASTERLIST!C678</f>
        <v>Liam</v>
      </c>
      <c r="D677" s="68" t="str">
        <f>MASTERLIST!D678</f>
        <v>Nel</v>
      </c>
      <c r="E677" s="345" t="str">
        <f>MASTERLIST!E678</f>
        <v>Men Senior</v>
      </c>
      <c r="F677" s="362" t="str">
        <f>MASTERLIST!L678</f>
        <v>Nam</v>
      </c>
      <c r="G677" s="195" t="s">
        <v>2176</v>
      </c>
      <c r="H677" s="200"/>
      <c r="I677" s="193"/>
      <c r="J677" s="202"/>
      <c r="K677" s="152">
        <f t="shared" si="109"/>
        <v>0</v>
      </c>
      <c r="L677" s="153">
        <f t="shared" si="110"/>
        <v>0</v>
      </c>
      <c r="M677" s="153">
        <f t="shared" si="111"/>
        <v>0</v>
      </c>
      <c r="N677" s="154">
        <f t="shared" si="112"/>
        <v>0</v>
      </c>
      <c r="O677" s="429">
        <f t="shared" si="113"/>
        <v>0</v>
      </c>
      <c r="P677" s="154" t="e">
        <f t="shared" si="114"/>
        <v>#DIV/0!</v>
      </c>
      <c r="Q677" s="153">
        <f t="shared" si="115"/>
        <v>0</v>
      </c>
      <c r="R677" s="281">
        <f t="shared" si="116"/>
        <v>0</v>
      </c>
      <c r="S677" s="282">
        <v>0</v>
      </c>
      <c r="T677" s="283">
        <v>0</v>
      </c>
      <c r="U677" s="156">
        <v>0</v>
      </c>
      <c r="V677" s="284">
        <v>0</v>
      </c>
      <c r="W677" s="285">
        <v>0</v>
      </c>
      <c r="X677" s="205">
        <v>0</v>
      </c>
      <c r="Y677" s="157">
        <v>0</v>
      </c>
      <c r="Z677" s="286">
        <v>0</v>
      </c>
      <c r="AA677" s="204">
        <v>0</v>
      </c>
      <c r="AB677" s="204">
        <v>0</v>
      </c>
      <c r="AC677" s="155">
        <v>0</v>
      </c>
      <c r="AD677" s="287">
        <v>0</v>
      </c>
      <c r="AE677" s="340">
        <f>_xlfn.XLOOKUP(A677,'2026-NAT-01'!B:B,'2026-NAT-01'!F:F,0,0)+_xlfn.XLOOKUP(A677,'2026-NAT-01'!B:B,'2026-NAT-01'!G:G,0,0)</f>
        <v>2</v>
      </c>
      <c r="AF677" s="341">
        <f>_xlfn.XLOOKUP(A677,'2026-NAT-01'!B:B,'2026-NAT-01'!H:H,0,0)</f>
        <v>18.7</v>
      </c>
      <c r="AG677" s="340">
        <f>_xlfn.XLOOKUP(A677,'2026-NAT-02'!B:B,'2026-NAT-02'!F:F,0,0)+_xlfn.XLOOKUP(A677,'2026-NAT-02'!B:B,'2026-NAT-02'!G:G,0,0)</f>
        <v>2</v>
      </c>
      <c r="AH677" s="341">
        <f>_xlfn.XLOOKUP(A677,'2026-NAT-02'!B:B,'2026-NAT-02'!H:H,0,0)</f>
        <v>5.7</v>
      </c>
      <c r="AI677" s="340">
        <f t="shared" si="117"/>
        <v>4</v>
      </c>
      <c r="AJ677" s="341">
        <f t="shared" si="118"/>
        <v>24.4</v>
      </c>
    </row>
    <row r="678" spans="1:36" ht="15.6" hidden="1" x14ac:dyDescent="0.25">
      <c r="A678" s="344" t="str">
        <f>MASTERLIST!A679</f>
        <v>N0675</v>
      </c>
      <c r="B678" s="68" t="str">
        <f>MASTERLIST!B679</f>
        <v>Namib Park</v>
      </c>
      <c r="C678" s="68" t="str">
        <f>MASTERLIST!C679</f>
        <v>Johan</v>
      </c>
      <c r="D678" s="68" t="str">
        <f>MASTERLIST!D679</f>
        <v>Brockman</v>
      </c>
      <c r="E678" s="345" t="str">
        <f>MASTERLIST!E679</f>
        <v>Men Senior</v>
      </c>
      <c r="F678" s="362" t="str">
        <f>MASTERLIST!L679</f>
        <v>Nam</v>
      </c>
      <c r="G678" s="195" t="s">
        <v>2176</v>
      </c>
      <c r="H678" s="200"/>
      <c r="I678" s="193"/>
      <c r="J678" s="202"/>
      <c r="K678" s="152">
        <f t="shared" si="109"/>
        <v>1</v>
      </c>
      <c r="L678" s="153">
        <f t="shared" si="110"/>
        <v>0</v>
      </c>
      <c r="M678" s="153">
        <f t="shared" si="111"/>
        <v>1</v>
      </c>
      <c r="N678" s="154">
        <f t="shared" si="112"/>
        <v>0.7</v>
      </c>
      <c r="O678" s="429">
        <f t="shared" si="113"/>
        <v>0.35</v>
      </c>
      <c r="P678" s="154">
        <f t="shared" si="114"/>
        <v>0.7</v>
      </c>
      <c r="Q678" s="153">
        <f t="shared" si="115"/>
        <v>184</v>
      </c>
      <c r="R678" s="281">
        <f t="shared" si="116"/>
        <v>92</v>
      </c>
      <c r="S678" s="282">
        <v>1</v>
      </c>
      <c r="T678" s="283">
        <v>0</v>
      </c>
      <c r="U678" s="156">
        <v>0.7</v>
      </c>
      <c r="V678" s="284">
        <v>184</v>
      </c>
      <c r="W678" s="285">
        <v>0</v>
      </c>
      <c r="X678" s="205">
        <v>0</v>
      </c>
      <c r="Y678" s="157">
        <v>0</v>
      </c>
      <c r="Z678" s="286">
        <v>0</v>
      </c>
      <c r="AA678" s="204">
        <v>0</v>
      </c>
      <c r="AB678" s="204">
        <v>0</v>
      </c>
      <c r="AC678" s="155">
        <v>0</v>
      </c>
      <c r="AD678" s="287">
        <v>0</v>
      </c>
      <c r="AE678" s="340">
        <f>_xlfn.XLOOKUP(A678,'2026-NAT-01'!B:B,'2026-NAT-01'!F:F,0,0)+_xlfn.XLOOKUP(A678,'2026-NAT-01'!B:B,'2026-NAT-01'!G:G,0,0)</f>
        <v>4</v>
      </c>
      <c r="AF678" s="341">
        <f>_xlfn.XLOOKUP(A678,'2026-NAT-01'!B:B,'2026-NAT-01'!H:H,0,0)</f>
        <v>9.1999999999999993</v>
      </c>
      <c r="AG678" s="340">
        <f>_xlfn.XLOOKUP(A678,'2026-NAT-02'!B:B,'2026-NAT-02'!F:F,0,0)+_xlfn.XLOOKUP(A678,'2026-NAT-02'!B:B,'2026-NAT-02'!G:G,0,0)</f>
        <v>2</v>
      </c>
      <c r="AH678" s="341">
        <f>_xlfn.XLOOKUP(A678,'2026-NAT-02'!B:B,'2026-NAT-02'!H:H,0,0)</f>
        <v>18.7</v>
      </c>
      <c r="AI678" s="340">
        <f t="shared" si="117"/>
        <v>7</v>
      </c>
      <c r="AJ678" s="341">
        <f t="shared" si="118"/>
        <v>28.25</v>
      </c>
    </row>
    <row r="679" spans="1:36" ht="15.6" hidden="1" x14ac:dyDescent="0.25">
      <c r="A679" s="297" t="str">
        <f>MASTERLIST!A680</f>
        <v>N0676</v>
      </c>
      <c r="B679" s="310" t="str">
        <f>MASTERLIST!B680</f>
        <v>xNamib Park</v>
      </c>
      <c r="C679" s="310" t="str">
        <f>MASTERLIST!C680</f>
        <v>Alwyn</v>
      </c>
      <c r="D679" s="310" t="str">
        <f>MASTERLIST!D680</f>
        <v>Smith</v>
      </c>
      <c r="E679" s="311" t="str">
        <f>MASTERLIST!E680</f>
        <v>Men Senior</v>
      </c>
      <c r="F679" s="361" t="str">
        <f>MASTERLIST!L680</f>
        <v>Nam</v>
      </c>
      <c r="G679" s="195"/>
      <c r="H679" s="200"/>
      <c r="I679" s="193"/>
      <c r="J679" s="202"/>
      <c r="K679" s="152">
        <f t="shared" si="109"/>
        <v>1</v>
      </c>
      <c r="L679" s="153">
        <f t="shared" si="110"/>
        <v>0</v>
      </c>
      <c r="M679" s="153">
        <f t="shared" si="111"/>
        <v>1</v>
      </c>
      <c r="N679" s="279">
        <f t="shared" si="112"/>
        <v>0.5</v>
      </c>
      <c r="O679" s="280">
        <f t="shared" si="113"/>
        <v>0.15</v>
      </c>
      <c r="P679" s="154">
        <f t="shared" si="114"/>
        <v>0.5</v>
      </c>
      <c r="Q679" s="153">
        <f t="shared" si="115"/>
        <v>242</v>
      </c>
      <c r="R679" s="281">
        <f t="shared" si="116"/>
        <v>72.599999999999994</v>
      </c>
      <c r="S679" s="282">
        <v>0</v>
      </c>
      <c r="T679" s="283">
        <v>0</v>
      </c>
      <c r="U679" s="156">
        <v>0</v>
      </c>
      <c r="V679" s="284">
        <v>0</v>
      </c>
      <c r="W679" s="285">
        <v>1</v>
      </c>
      <c r="X679" s="205">
        <v>0</v>
      </c>
      <c r="Y679" s="157">
        <v>0.5</v>
      </c>
      <c r="Z679" s="286">
        <v>242</v>
      </c>
      <c r="AA679" s="204">
        <v>0</v>
      </c>
      <c r="AB679" s="204">
        <v>0</v>
      </c>
      <c r="AC679" s="155">
        <v>0</v>
      </c>
      <c r="AD679" s="287">
        <v>0</v>
      </c>
      <c r="AE679" s="340">
        <f>_xlfn.XLOOKUP(A679,'2026-NAT-01'!B:B,'2026-NAT-01'!F:F,0,0)+_xlfn.XLOOKUP(A679,'2026-NAT-01'!B:B,'2026-NAT-01'!G:G,0,0)</f>
        <v>0</v>
      </c>
      <c r="AF679" s="341">
        <f>_xlfn.XLOOKUP(A679,'2026-NAT-01'!B:B,'2026-NAT-01'!H:H,0,0)</f>
        <v>0</v>
      </c>
      <c r="AG679" s="340">
        <f>_xlfn.XLOOKUP(A679,'2026-NAT-02'!B:B,'2026-NAT-02'!F:F,0,0)+_xlfn.XLOOKUP(A679,'2026-NAT-02'!B:B,'2026-NAT-02'!G:G,0,0)</f>
        <v>0</v>
      </c>
      <c r="AH679" s="341">
        <f>_xlfn.XLOOKUP(A679,'2026-NAT-02'!B:B,'2026-NAT-02'!H:H,0,0)</f>
        <v>0</v>
      </c>
      <c r="AI679" s="457">
        <f t="shared" si="117"/>
        <v>1</v>
      </c>
      <c r="AJ679" s="458">
        <f t="shared" si="118"/>
        <v>0.15</v>
      </c>
    </row>
    <row r="680" spans="1:36" ht="15.6" hidden="1" x14ac:dyDescent="0.25">
      <c r="A680" s="297" t="str">
        <f>MASTERLIST!A681</f>
        <v>N0677</v>
      </c>
      <c r="B680" s="310" t="str">
        <f>MASTERLIST!B681</f>
        <v>Welwitschia</v>
      </c>
      <c r="C680" s="310" t="str">
        <f>MASTERLIST!C681</f>
        <v>Armand</v>
      </c>
      <c r="D680" s="310" t="str">
        <f>MASTERLIST!D681</f>
        <v>Janse Van Rensburg</v>
      </c>
      <c r="E680" s="311" t="str">
        <f>MASTERLIST!E681</f>
        <v>Men Senior</v>
      </c>
      <c r="F680" s="361" t="str">
        <f>MASTERLIST!L681</f>
        <v>Nam</v>
      </c>
      <c r="G680" s="195"/>
      <c r="H680" s="200"/>
      <c r="I680" s="193"/>
      <c r="J680" s="202"/>
      <c r="K680" s="152">
        <f t="shared" si="109"/>
        <v>2</v>
      </c>
      <c r="L680" s="153">
        <f t="shared" si="110"/>
        <v>4</v>
      </c>
      <c r="M680" s="153">
        <f t="shared" si="111"/>
        <v>6</v>
      </c>
      <c r="N680" s="279">
        <f t="shared" si="112"/>
        <v>23.8</v>
      </c>
      <c r="O680" s="280">
        <f t="shared" si="113"/>
        <v>11.44</v>
      </c>
      <c r="P680" s="154">
        <f t="shared" si="114"/>
        <v>3.9666666666666668</v>
      </c>
      <c r="Q680" s="153">
        <f t="shared" si="115"/>
        <v>731</v>
      </c>
      <c r="R680" s="281">
        <f t="shared" si="116"/>
        <v>323.7</v>
      </c>
      <c r="S680" s="282">
        <v>2</v>
      </c>
      <c r="T680" s="283">
        <v>2</v>
      </c>
      <c r="U680" s="156">
        <v>21.5</v>
      </c>
      <c r="V680" s="284">
        <v>522</v>
      </c>
      <c r="W680" s="285">
        <v>0</v>
      </c>
      <c r="X680" s="205">
        <v>2</v>
      </c>
      <c r="Y680" s="157">
        <v>2.2999999999999998</v>
      </c>
      <c r="Z680" s="286">
        <v>209</v>
      </c>
      <c r="AA680" s="204">
        <v>0</v>
      </c>
      <c r="AB680" s="204">
        <v>0</v>
      </c>
      <c r="AC680" s="155">
        <v>0</v>
      </c>
      <c r="AD680" s="287">
        <v>0</v>
      </c>
      <c r="AE680" s="340">
        <f>_xlfn.XLOOKUP(A680,'2026-NAT-01'!B:B,'2026-NAT-01'!F:F,0,0)+_xlfn.XLOOKUP(A680,'2026-NAT-01'!B:B,'2026-NAT-01'!G:G,0,0)</f>
        <v>0</v>
      </c>
      <c r="AF680" s="341">
        <f>_xlfn.XLOOKUP(A680,'2026-NAT-01'!B:B,'2026-NAT-01'!H:H,0,0)</f>
        <v>0</v>
      </c>
      <c r="AG680" s="340">
        <f>_xlfn.XLOOKUP(A680,'2026-NAT-02'!B:B,'2026-NAT-02'!F:F,0,0)+_xlfn.XLOOKUP(A680,'2026-NAT-02'!B:B,'2026-NAT-02'!G:G,0,0)</f>
        <v>0</v>
      </c>
      <c r="AH680" s="341">
        <f>_xlfn.XLOOKUP(A680,'2026-NAT-02'!B:B,'2026-NAT-02'!H:H,0,0)</f>
        <v>0</v>
      </c>
      <c r="AI680" s="457">
        <f t="shared" si="117"/>
        <v>6</v>
      </c>
      <c r="AJ680" s="458">
        <f t="shared" si="118"/>
        <v>11.44</v>
      </c>
    </row>
    <row r="681" spans="1:36" ht="15.6" x14ac:dyDescent="0.25">
      <c r="A681" s="344" t="str">
        <f>MASTERLIST!A250</f>
        <v>N0246</v>
      </c>
      <c r="B681" s="68" t="str">
        <f>MASTERLIST!B250</f>
        <v>Okahandja</v>
      </c>
      <c r="C681" s="68" t="str">
        <f>MASTERLIST!C250</f>
        <v>Phillip Eric</v>
      </c>
      <c r="D681" s="68" t="str">
        <f>MASTERLIST!D250</f>
        <v>Mans</v>
      </c>
      <c r="E681" s="345" t="str">
        <f>MASTERLIST!E250</f>
        <v>Men Grand Masters</v>
      </c>
      <c r="F681" s="362" t="str">
        <f>MASTERLIST!L250</f>
        <v>Nam</v>
      </c>
      <c r="G681" s="195"/>
      <c r="H681" s="200" t="s">
        <v>2176</v>
      </c>
      <c r="I681" s="193"/>
      <c r="J681" s="202"/>
      <c r="K681" s="152">
        <f t="shared" si="109"/>
        <v>7</v>
      </c>
      <c r="L681" s="153">
        <f t="shared" si="110"/>
        <v>12</v>
      </c>
      <c r="M681" s="153">
        <f t="shared" si="111"/>
        <v>19</v>
      </c>
      <c r="N681" s="154">
        <f t="shared" si="112"/>
        <v>51.699999999999996</v>
      </c>
      <c r="O681" s="429">
        <f t="shared" si="113"/>
        <v>16.39</v>
      </c>
      <c r="P681" s="154">
        <f t="shared" si="114"/>
        <v>2.7210526315789472</v>
      </c>
      <c r="Q681" s="153">
        <f t="shared" si="115"/>
        <v>1987</v>
      </c>
      <c r="R681" s="281">
        <f t="shared" si="116"/>
        <v>661.2</v>
      </c>
      <c r="S681" s="282">
        <v>1</v>
      </c>
      <c r="T681" s="283">
        <v>4</v>
      </c>
      <c r="U681" s="156">
        <v>12.099999999999998</v>
      </c>
      <c r="V681" s="284">
        <v>601</v>
      </c>
      <c r="W681" s="285">
        <v>6</v>
      </c>
      <c r="X681" s="205">
        <v>6</v>
      </c>
      <c r="Y681" s="157">
        <v>24.2</v>
      </c>
      <c r="Z681" s="286">
        <v>835</v>
      </c>
      <c r="AA681" s="204">
        <v>0</v>
      </c>
      <c r="AB681" s="204">
        <v>2</v>
      </c>
      <c r="AC681" s="155">
        <v>15.4</v>
      </c>
      <c r="AD681" s="287">
        <v>551</v>
      </c>
      <c r="AE681" s="340">
        <f>_xlfn.XLOOKUP(A681,'2026-NAT-01'!B:B,'2026-NAT-01'!F:F,0,0)+_xlfn.XLOOKUP(A681,'2026-NAT-01'!B:B,'2026-NAT-01'!G:G,0,0)</f>
        <v>0</v>
      </c>
      <c r="AF681" s="341">
        <f>_xlfn.XLOOKUP(A681,'2026-NAT-01'!B:B,'2026-NAT-01'!H:H,0,0)</f>
        <v>0</v>
      </c>
      <c r="AG681" s="340">
        <f>_xlfn.XLOOKUP(A681,'2026-NAT-02'!B:B,'2026-NAT-02'!F:F,0,0)+_xlfn.XLOOKUP(A681,'2026-NAT-02'!B:B,'2026-NAT-02'!G:G,0,0)</f>
        <v>0</v>
      </c>
      <c r="AH681" s="341">
        <f>_xlfn.XLOOKUP(A681,'2026-NAT-02'!B:B,'2026-NAT-02'!H:H,0,0)</f>
        <v>0</v>
      </c>
      <c r="AI681" s="340">
        <f t="shared" si="117"/>
        <v>19</v>
      </c>
      <c r="AJ681" s="341">
        <f t="shared" si="118"/>
        <v>16.39</v>
      </c>
    </row>
    <row r="682" spans="1:36" ht="15.6" hidden="1" x14ac:dyDescent="0.25">
      <c r="A682" s="297" t="str">
        <f>MASTERLIST!A683</f>
        <v>N0679</v>
      </c>
      <c r="B682" s="310" t="str">
        <f>MASTERLIST!B683</f>
        <v>xOkahandja</v>
      </c>
      <c r="C682" s="310" t="str">
        <f>MASTERLIST!C683</f>
        <v>Devout</v>
      </c>
      <c r="D682" s="310" t="str">
        <f>MASTERLIST!D683</f>
        <v>Joubert</v>
      </c>
      <c r="E682" s="311" t="str">
        <f>MASTERLIST!E683</f>
        <v>Men Senior</v>
      </c>
      <c r="F682" s="361" t="str">
        <f>MASTERLIST!L683</f>
        <v>Nam</v>
      </c>
      <c r="G682" s="195"/>
      <c r="H682" s="200"/>
      <c r="I682" s="193"/>
      <c r="J682" s="202"/>
      <c r="K682" s="152">
        <f t="shared" si="109"/>
        <v>0</v>
      </c>
      <c r="L682" s="153">
        <f t="shared" si="110"/>
        <v>0</v>
      </c>
      <c r="M682" s="153">
        <f t="shared" si="111"/>
        <v>0</v>
      </c>
      <c r="N682" s="279">
        <f t="shared" si="112"/>
        <v>0</v>
      </c>
      <c r="O682" s="280">
        <f t="shared" si="113"/>
        <v>0</v>
      </c>
      <c r="P682" s="154" t="e">
        <f t="shared" si="114"/>
        <v>#DIV/0!</v>
      </c>
      <c r="Q682" s="153">
        <f t="shared" si="115"/>
        <v>0</v>
      </c>
      <c r="R682" s="281">
        <f t="shared" si="116"/>
        <v>0</v>
      </c>
      <c r="S682" s="282">
        <v>0</v>
      </c>
      <c r="T682" s="283">
        <v>0</v>
      </c>
      <c r="U682" s="156">
        <v>0</v>
      </c>
      <c r="V682" s="284">
        <v>0</v>
      </c>
      <c r="W682" s="285">
        <v>0</v>
      </c>
      <c r="X682" s="205">
        <v>0</v>
      </c>
      <c r="Y682" s="157">
        <v>0</v>
      </c>
      <c r="Z682" s="286">
        <v>0</v>
      </c>
      <c r="AA682" s="204">
        <v>0</v>
      </c>
      <c r="AB682" s="204">
        <v>0</v>
      </c>
      <c r="AC682" s="155">
        <v>0</v>
      </c>
      <c r="AD682" s="287">
        <v>0</v>
      </c>
      <c r="AE682" s="340">
        <f>_xlfn.XLOOKUP(A682,'2026-NAT-01'!B:B,'2026-NAT-01'!F:F,0,0)+_xlfn.XLOOKUP(A682,'2026-NAT-01'!B:B,'2026-NAT-01'!G:G,0,0)</f>
        <v>0</v>
      </c>
      <c r="AF682" s="341">
        <f>_xlfn.XLOOKUP(A682,'2026-NAT-01'!B:B,'2026-NAT-01'!H:H,0,0)</f>
        <v>0</v>
      </c>
      <c r="AG682" s="340">
        <f>_xlfn.XLOOKUP(A682,'2026-NAT-02'!B:B,'2026-NAT-02'!F:F,0,0)+_xlfn.XLOOKUP(A682,'2026-NAT-02'!B:B,'2026-NAT-02'!G:G,0,0)</f>
        <v>0</v>
      </c>
      <c r="AH682" s="341">
        <f>_xlfn.XLOOKUP(A682,'2026-NAT-02'!B:B,'2026-NAT-02'!H:H,0,0)</f>
        <v>0</v>
      </c>
      <c r="AI682" s="457">
        <f t="shared" si="117"/>
        <v>0</v>
      </c>
      <c r="AJ682" s="458">
        <f t="shared" si="118"/>
        <v>0</v>
      </c>
    </row>
    <row r="683" spans="1:36" ht="15.6" hidden="1" x14ac:dyDescent="0.25">
      <c r="A683" s="297" t="str">
        <f>MASTERLIST!A684</f>
        <v>N0680</v>
      </c>
      <c r="B683" s="310" t="str">
        <f>MASTERLIST!B684</f>
        <v>Atlantic Angling Club</v>
      </c>
      <c r="C683" s="310" t="str">
        <f>MASTERLIST!C684</f>
        <v>Coenraad</v>
      </c>
      <c r="D683" s="310" t="str">
        <f>MASTERLIST!D684</f>
        <v>Liebenberg</v>
      </c>
      <c r="E683" s="311" t="str">
        <f>MASTERLIST!E684</f>
        <v>Men Master</v>
      </c>
      <c r="F683" s="361" t="str">
        <f>MASTERLIST!L684</f>
        <v>Nam</v>
      </c>
      <c r="G683" s="195"/>
      <c r="H683" s="200"/>
      <c r="I683" s="193"/>
      <c r="J683" s="202"/>
      <c r="K683" s="152">
        <f t="shared" si="109"/>
        <v>0</v>
      </c>
      <c r="L683" s="153">
        <f t="shared" si="110"/>
        <v>0</v>
      </c>
      <c r="M683" s="153">
        <f t="shared" si="111"/>
        <v>0</v>
      </c>
      <c r="N683" s="279">
        <f t="shared" si="112"/>
        <v>0</v>
      </c>
      <c r="O683" s="280">
        <f t="shared" si="113"/>
        <v>0</v>
      </c>
      <c r="P683" s="154" t="e">
        <f t="shared" si="114"/>
        <v>#DIV/0!</v>
      </c>
      <c r="Q683" s="153">
        <f t="shared" si="115"/>
        <v>0</v>
      </c>
      <c r="R683" s="281">
        <f t="shared" si="116"/>
        <v>0</v>
      </c>
      <c r="S683" s="282">
        <v>0</v>
      </c>
      <c r="T683" s="283">
        <v>0</v>
      </c>
      <c r="U683" s="156">
        <v>0</v>
      </c>
      <c r="V683" s="284">
        <v>0</v>
      </c>
      <c r="W683" s="285">
        <v>0</v>
      </c>
      <c r="X683" s="205">
        <v>0</v>
      </c>
      <c r="Y683" s="157">
        <v>0</v>
      </c>
      <c r="Z683" s="286">
        <v>0</v>
      </c>
      <c r="AA683" s="204">
        <v>0</v>
      </c>
      <c r="AB683" s="204">
        <v>0</v>
      </c>
      <c r="AC683" s="155">
        <v>0</v>
      </c>
      <c r="AD683" s="287">
        <v>0</v>
      </c>
      <c r="AE683" s="340">
        <f>_xlfn.XLOOKUP(A683,'2026-NAT-01'!B:B,'2026-NAT-01'!F:F,0,0)+_xlfn.XLOOKUP(A683,'2026-NAT-01'!B:B,'2026-NAT-01'!G:G,0,0)</f>
        <v>0</v>
      </c>
      <c r="AF683" s="341">
        <f>_xlfn.XLOOKUP(A683,'2026-NAT-01'!B:B,'2026-NAT-01'!H:H,0,0)</f>
        <v>0</v>
      </c>
      <c r="AG683" s="340">
        <f>_xlfn.XLOOKUP(A683,'2026-NAT-02'!B:B,'2026-NAT-02'!F:F,0,0)+_xlfn.XLOOKUP(A683,'2026-NAT-02'!B:B,'2026-NAT-02'!G:G,0,0)</f>
        <v>0</v>
      </c>
      <c r="AH683" s="341">
        <f>_xlfn.XLOOKUP(A683,'2026-NAT-02'!B:B,'2026-NAT-02'!H:H,0,0)</f>
        <v>0</v>
      </c>
      <c r="AI683" s="457">
        <f t="shared" si="117"/>
        <v>0</v>
      </c>
      <c r="AJ683" s="458">
        <f t="shared" si="118"/>
        <v>0</v>
      </c>
    </row>
    <row r="684" spans="1:36" ht="15.6" hidden="1" x14ac:dyDescent="0.25">
      <c r="A684" s="297" t="str">
        <f>MASTERLIST!A685</f>
        <v>N0681</v>
      </c>
      <c r="B684" s="310" t="str">
        <f>MASTERLIST!B685</f>
        <v>Penguin</v>
      </c>
      <c r="C684" s="310" t="str">
        <f>MASTERLIST!C685</f>
        <v>Hermanus Albertus</v>
      </c>
      <c r="D684" s="310" t="str">
        <f>MASTERLIST!D685</f>
        <v>Du Toit</v>
      </c>
      <c r="E684" s="311" t="str">
        <f>MASTERLIST!E685</f>
        <v>Men Master</v>
      </c>
      <c r="F684" s="361" t="str">
        <f>MASTERLIST!L685</f>
        <v>Nam</v>
      </c>
      <c r="G684" s="195"/>
      <c r="H684" s="200"/>
      <c r="I684" s="193"/>
      <c r="J684" s="202"/>
      <c r="K684" s="152">
        <f t="shared" si="109"/>
        <v>0</v>
      </c>
      <c r="L684" s="153">
        <f t="shared" si="110"/>
        <v>0</v>
      </c>
      <c r="M684" s="153">
        <f t="shared" si="111"/>
        <v>0</v>
      </c>
      <c r="N684" s="279">
        <f t="shared" si="112"/>
        <v>0</v>
      </c>
      <c r="O684" s="280">
        <f t="shared" si="113"/>
        <v>0</v>
      </c>
      <c r="P684" s="154" t="e">
        <f t="shared" si="114"/>
        <v>#DIV/0!</v>
      </c>
      <c r="Q684" s="153">
        <f t="shared" si="115"/>
        <v>0</v>
      </c>
      <c r="R684" s="281">
        <f t="shared" si="116"/>
        <v>0</v>
      </c>
      <c r="S684" s="282">
        <v>0</v>
      </c>
      <c r="T684" s="283">
        <v>0</v>
      </c>
      <c r="U684" s="156">
        <v>0</v>
      </c>
      <c r="V684" s="284">
        <v>0</v>
      </c>
      <c r="W684" s="285">
        <v>0</v>
      </c>
      <c r="X684" s="205">
        <v>0</v>
      </c>
      <c r="Y684" s="157">
        <v>0</v>
      </c>
      <c r="Z684" s="286">
        <v>0</v>
      </c>
      <c r="AA684" s="204">
        <v>0</v>
      </c>
      <c r="AB684" s="204">
        <v>0</v>
      </c>
      <c r="AC684" s="155">
        <v>0</v>
      </c>
      <c r="AD684" s="287">
        <v>0</v>
      </c>
      <c r="AE684" s="340">
        <f>_xlfn.XLOOKUP(A684,'2026-NAT-01'!B:B,'2026-NAT-01'!F:F,0,0)+_xlfn.XLOOKUP(A684,'2026-NAT-01'!B:B,'2026-NAT-01'!G:G,0,0)</f>
        <v>0</v>
      </c>
      <c r="AF684" s="341">
        <f>_xlfn.XLOOKUP(A684,'2026-NAT-01'!B:B,'2026-NAT-01'!H:H,0,0)</f>
        <v>0</v>
      </c>
      <c r="AG684" s="340">
        <f>_xlfn.XLOOKUP(A684,'2026-NAT-02'!B:B,'2026-NAT-02'!F:F,0,0)+_xlfn.XLOOKUP(A684,'2026-NAT-02'!B:B,'2026-NAT-02'!G:G,0,0)</f>
        <v>0</v>
      </c>
      <c r="AH684" s="341">
        <f>_xlfn.XLOOKUP(A684,'2026-NAT-02'!B:B,'2026-NAT-02'!H:H,0,0)</f>
        <v>0</v>
      </c>
      <c r="AI684" s="457">
        <f t="shared" si="117"/>
        <v>0</v>
      </c>
      <c r="AJ684" s="458">
        <f t="shared" si="118"/>
        <v>0</v>
      </c>
    </row>
    <row r="685" spans="1:36" ht="15.6" hidden="1" x14ac:dyDescent="0.25">
      <c r="A685" s="297" t="str">
        <f>MASTERLIST!A686</f>
        <v>N0682</v>
      </c>
      <c r="B685" s="310" t="str">
        <f>MASTERLIST!B686</f>
        <v>Steenbras</v>
      </c>
      <c r="C685" s="310" t="str">
        <f>MASTERLIST!C686</f>
        <v>Lizanne</v>
      </c>
      <c r="D685" s="310" t="str">
        <f>MASTERLIST!D686</f>
        <v>Smit</v>
      </c>
      <c r="E685" s="311" t="str">
        <f>MASTERLIST!E686</f>
        <v>Ladies Senior</v>
      </c>
      <c r="F685" s="361" t="str">
        <f>MASTERLIST!L686</f>
        <v>Nam</v>
      </c>
      <c r="G685" s="195"/>
      <c r="H685" s="200"/>
      <c r="I685" s="193"/>
      <c r="J685" s="202"/>
      <c r="K685" s="152">
        <f t="shared" si="109"/>
        <v>0</v>
      </c>
      <c r="L685" s="153">
        <f t="shared" si="110"/>
        <v>4</v>
      </c>
      <c r="M685" s="153">
        <f t="shared" si="111"/>
        <v>4</v>
      </c>
      <c r="N685" s="279">
        <f t="shared" si="112"/>
        <v>6.1</v>
      </c>
      <c r="O685" s="280">
        <f t="shared" si="113"/>
        <v>2.5499999999999998</v>
      </c>
      <c r="P685" s="154">
        <f t="shared" si="114"/>
        <v>1.5249999999999999</v>
      </c>
      <c r="Q685" s="153">
        <f t="shared" si="115"/>
        <v>394</v>
      </c>
      <c r="R685" s="281">
        <f t="shared" si="116"/>
        <v>158.80000000000001</v>
      </c>
      <c r="S685" s="282">
        <v>0</v>
      </c>
      <c r="T685" s="283">
        <v>2</v>
      </c>
      <c r="U685" s="156">
        <v>3.5999999999999996</v>
      </c>
      <c r="V685" s="284">
        <v>203</v>
      </c>
      <c r="W685" s="285">
        <v>0</v>
      </c>
      <c r="X685" s="205">
        <v>2</v>
      </c>
      <c r="Y685" s="157">
        <v>2.5</v>
      </c>
      <c r="Z685" s="286">
        <v>191</v>
      </c>
      <c r="AA685" s="204">
        <v>0</v>
      </c>
      <c r="AB685" s="204">
        <v>0</v>
      </c>
      <c r="AC685" s="155">
        <v>0</v>
      </c>
      <c r="AD685" s="287">
        <v>0</v>
      </c>
      <c r="AE685" s="340">
        <f>_xlfn.XLOOKUP(A685,'2026-NAT-01'!B:B,'2026-NAT-01'!F:F,0,0)+_xlfn.XLOOKUP(A685,'2026-NAT-01'!B:B,'2026-NAT-01'!G:G,0,0)</f>
        <v>0</v>
      </c>
      <c r="AF685" s="341">
        <f>_xlfn.XLOOKUP(A685,'2026-NAT-01'!B:B,'2026-NAT-01'!H:H,0,0)</f>
        <v>0</v>
      </c>
      <c r="AG685" s="340">
        <f>_xlfn.XLOOKUP(A685,'2026-NAT-02'!B:B,'2026-NAT-02'!F:F,0,0)+_xlfn.XLOOKUP(A685,'2026-NAT-02'!B:B,'2026-NAT-02'!G:G,0,0)</f>
        <v>0</v>
      </c>
      <c r="AH685" s="341">
        <f>_xlfn.XLOOKUP(A685,'2026-NAT-02'!B:B,'2026-NAT-02'!H:H,0,0)</f>
        <v>0</v>
      </c>
      <c r="AI685" s="457">
        <f t="shared" si="117"/>
        <v>4</v>
      </c>
      <c r="AJ685" s="458">
        <f t="shared" si="118"/>
        <v>2.5499999999999998</v>
      </c>
    </row>
    <row r="686" spans="1:36" ht="15.6" hidden="1" x14ac:dyDescent="0.25">
      <c r="A686" s="297" t="str">
        <f>MASTERLIST!A687</f>
        <v>N0683</v>
      </c>
      <c r="B686" s="310" t="str">
        <f>MASTERLIST!B687</f>
        <v>xBenguella</v>
      </c>
      <c r="C686" s="310" t="str">
        <f>MASTERLIST!C687</f>
        <v>Norman</v>
      </c>
      <c r="D686" s="310" t="str">
        <f>MASTERLIST!D687</f>
        <v>Campbell</v>
      </c>
      <c r="E686" s="311" t="str">
        <f>MASTERLIST!E687</f>
        <v>Men Senior</v>
      </c>
      <c r="F686" s="361" t="str">
        <f>MASTERLIST!L687</f>
        <v>Nam</v>
      </c>
      <c r="G686" s="195"/>
      <c r="H686" s="200"/>
      <c r="I686" s="193"/>
      <c r="J686" s="202"/>
      <c r="K686" s="152">
        <f t="shared" si="109"/>
        <v>0</v>
      </c>
      <c r="L686" s="153">
        <f t="shared" si="110"/>
        <v>0</v>
      </c>
      <c r="M686" s="153">
        <f t="shared" si="111"/>
        <v>0</v>
      </c>
      <c r="N686" s="279">
        <f t="shared" si="112"/>
        <v>0</v>
      </c>
      <c r="O686" s="280">
        <f t="shared" si="113"/>
        <v>0</v>
      </c>
      <c r="P686" s="154" t="e">
        <f t="shared" si="114"/>
        <v>#DIV/0!</v>
      </c>
      <c r="Q686" s="153">
        <f t="shared" si="115"/>
        <v>0</v>
      </c>
      <c r="R686" s="281">
        <f t="shared" si="116"/>
        <v>0</v>
      </c>
      <c r="S686" s="282">
        <v>0</v>
      </c>
      <c r="T686" s="283">
        <v>0</v>
      </c>
      <c r="U686" s="156">
        <v>0</v>
      </c>
      <c r="V686" s="284">
        <v>0</v>
      </c>
      <c r="W686" s="285">
        <v>0</v>
      </c>
      <c r="X686" s="205">
        <v>0</v>
      </c>
      <c r="Y686" s="157">
        <v>0</v>
      </c>
      <c r="Z686" s="286">
        <v>0</v>
      </c>
      <c r="AA686" s="204">
        <v>0</v>
      </c>
      <c r="AB686" s="204">
        <v>0</v>
      </c>
      <c r="AC686" s="155">
        <v>0</v>
      </c>
      <c r="AD686" s="287">
        <v>0</v>
      </c>
      <c r="AE686" s="340">
        <f>_xlfn.XLOOKUP(A686,'2026-NAT-01'!B:B,'2026-NAT-01'!F:F,0,0)+_xlfn.XLOOKUP(A686,'2026-NAT-01'!B:B,'2026-NAT-01'!G:G,0,0)</f>
        <v>0</v>
      </c>
      <c r="AF686" s="341">
        <f>_xlfn.XLOOKUP(A686,'2026-NAT-01'!B:B,'2026-NAT-01'!H:H,0,0)</f>
        <v>0</v>
      </c>
      <c r="AG686" s="340">
        <f>_xlfn.XLOOKUP(A686,'2026-NAT-02'!B:B,'2026-NAT-02'!F:F,0,0)+_xlfn.XLOOKUP(A686,'2026-NAT-02'!B:B,'2026-NAT-02'!G:G,0,0)</f>
        <v>0</v>
      </c>
      <c r="AH686" s="341">
        <f>_xlfn.XLOOKUP(A686,'2026-NAT-02'!B:B,'2026-NAT-02'!H:H,0,0)</f>
        <v>0</v>
      </c>
      <c r="AI686" s="457">
        <f t="shared" si="117"/>
        <v>0</v>
      </c>
      <c r="AJ686" s="458">
        <f t="shared" si="118"/>
        <v>0</v>
      </c>
    </row>
    <row r="687" spans="1:36" ht="15.6" hidden="1" x14ac:dyDescent="0.25">
      <c r="A687" s="297" t="str">
        <f>MASTERLIST!A688</f>
        <v>N0684</v>
      </c>
      <c r="B687" s="310" t="str">
        <f>MASTERLIST!B688</f>
        <v>xOtjiwarongo</v>
      </c>
      <c r="C687" s="310" t="str">
        <f>MASTERLIST!C688</f>
        <v>Petro</v>
      </c>
      <c r="D687" s="310" t="str">
        <f>MASTERLIST!D688</f>
        <v>Feyerabend</v>
      </c>
      <c r="E687" s="311" t="str">
        <f>MASTERLIST!E688</f>
        <v>ladies Veteran</v>
      </c>
      <c r="F687" s="361" t="str">
        <f>MASTERLIST!L688</f>
        <v>Nam</v>
      </c>
      <c r="G687" s="195"/>
      <c r="H687" s="200"/>
      <c r="I687" s="193"/>
      <c r="J687" s="202"/>
      <c r="K687" s="152">
        <f t="shared" si="109"/>
        <v>0</v>
      </c>
      <c r="L687" s="153">
        <f t="shared" si="110"/>
        <v>0</v>
      </c>
      <c r="M687" s="153">
        <f t="shared" si="111"/>
        <v>0</v>
      </c>
      <c r="N687" s="279">
        <f t="shared" si="112"/>
        <v>0</v>
      </c>
      <c r="O687" s="280">
        <f t="shared" si="113"/>
        <v>0</v>
      </c>
      <c r="P687" s="154" t="e">
        <f t="shared" si="114"/>
        <v>#DIV/0!</v>
      </c>
      <c r="Q687" s="153">
        <f t="shared" si="115"/>
        <v>0</v>
      </c>
      <c r="R687" s="281">
        <f t="shared" si="116"/>
        <v>0</v>
      </c>
      <c r="S687" s="282">
        <v>0</v>
      </c>
      <c r="T687" s="283">
        <v>0</v>
      </c>
      <c r="U687" s="156">
        <v>0</v>
      </c>
      <c r="V687" s="284">
        <v>0</v>
      </c>
      <c r="W687" s="285">
        <v>0</v>
      </c>
      <c r="X687" s="205">
        <v>0</v>
      </c>
      <c r="Y687" s="157">
        <v>0</v>
      </c>
      <c r="Z687" s="286">
        <v>0</v>
      </c>
      <c r="AA687" s="204">
        <v>0</v>
      </c>
      <c r="AB687" s="204">
        <v>0</v>
      </c>
      <c r="AC687" s="155">
        <v>0</v>
      </c>
      <c r="AD687" s="287">
        <v>0</v>
      </c>
      <c r="AE687" s="340">
        <f>_xlfn.XLOOKUP(A687,'2026-NAT-01'!B:B,'2026-NAT-01'!F:F,0,0)+_xlfn.XLOOKUP(A687,'2026-NAT-01'!B:B,'2026-NAT-01'!G:G,0,0)</f>
        <v>0</v>
      </c>
      <c r="AF687" s="341">
        <f>_xlfn.XLOOKUP(A687,'2026-NAT-01'!B:B,'2026-NAT-01'!H:H,0,0)</f>
        <v>0</v>
      </c>
      <c r="AG687" s="340">
        <f>_xlfn.XLOOKUP(A687,'2026-NAT-02'!B:B,'2026-NAT-02'!F:F,0,0)+_xlfn.XLOOKUP(A687,'2026-NAT-02'!B:B,'2026-NAT-02'!G:G,0,0)</f>
        <v>0</v>
      </c>
      <c r="AH687" s="341">
        <f>_xlfn.XLOOKUP(A687,'2026-NAT-02'!B:B,'2026-NAT-02'!H:H,0,0)</f>
        <v>0</v>
      </c>
      <c r="AI687" s="457">
        <f t="shared" si="117"/>
        <v>0</v>
      </c>
      <c r="AJ687" s="458">
        <f t="shared" si="118"/>
        <v>0</v>
      </c>
    </row>
    <row r="688" spans="1:36" ht="15.6" hidden="1" x14ac:dyDescent="0.25">
      <c r="A688" s="344" t="str">
        <f>MASTERLIST!A689</f>
        <v>N0685</v>
      </c>
      <c r="B688" s="68" t="str">
        <f>MASTERLIST!B689</f>
        <v>Otjiwarongo</v>
      </c>
      <c r="C688" s="68" t="str">
        <f>MASTERLIST!C689</f>
        <v>Juvan</v>
      </c>
      <c r="D688" s="68" t="str">
        <f>MASTERLIST!D689</f>
        <v>Dreyer</v>
      </c>
      <c r="E688" s="345" t="str">
        <f>MASTERLIST!E689</f>
        <v>Men U/16</v>
      </c>
      <c r="F688" s="362" t="str">
        <f>MASTERLIST!L689</f>
        <v>Nam</v>
      </c>
      <c r="G688" s="195" t="s">
        <v>2176</v>
      </c>
      <c r="H688" s="200"/>
      <c r="I688" s="193"/>
      <c r="J688" s="202"/>
      <c r="K688" s="152">
        <f t="shared" si="109"/>
        <v>0</v>
      </c>
      <c r="L688" s="153">
        <f t="shared" si="110"/>
        <v>0</v>
      </c>
      <c r="M688" s="153">
        <f t="shared" si="111"/>
        <v>0</v>
      </c>
      <c r="N688" s="154">
        <f t="shared" si="112"/>
        <v>0</v>
      </c>
      <c r="O688" s="429">
        <f t="shared" si="113"/>
        <v>0</v>
      </c>
      <c r="P688" s="154" t="e">
        <f t="shared" si="114"/>
        <v>#DIV/0!</v>
      </c>
      <c r="Q688" s="153">
        <f t="shared" si="115"/>
        <v>0</v>
      </c>
      <c r="R688" s="281">
        <f t="shared" si="116"/>
        <v>0</v>
      </c>
      <c r="S688" s="282">
        <v>0</v>
      </c>
      <c r="T688" s="283">
        <v>0</v>
      </c>
      <c r="U688" s="156">
        <v>0</v>
      </c>
      <c r="V688" s="284">
        <v>0</v>
      </c>
      <c r="W688" s="285">
        <v>0</v>
      </c>
      <c r="X688" s="205">
        <v>0</v>
      </c>
      <c r="Y688" s="157">
        <v>0</v>
      </c>
      <c r="Z688" s="286">
        <v>0</v>
      </c>
      <c r="AA688" s="204">
        <v>0</v>
      </c>
      <c r="AB688" s="204">
        <v>0</v>
      </c>
      <c r="AC688" s="155">
        <v>0</v>
      </c>
      <c r="AD688" s="287">
        <v>0</v>
      </c>
      <c r="AE688" s="340">
        <f>_xlfn.XLOOKUP(A688,'2026-NAT-01'!B:B,'2026-NAT-01'!F:F,0,0)+_xlfn.XLOOKUP(A688,'2026-NAT-01'!B:B,'2026-NAT-01'!G:G,0,0)</f>
        <v>1</v>
      </c>
      <c r="AF688" s="341">
        <f>_xlfn.XLOOKUP(A688,'2026-NAT-01'!B:B,'2026-NAT-01'!H:H,0,0)</f>
        <v>2.7</v>
      </c>
      <c r="AG688" s="340">
        <f>_xlfn.XLOOKUP(A688,'2026-NAT-02'!B:B,'2026-NAT-02'!F:F,0,0)+_xlfn.XLOOKUP(A688,'2026-NAT-02'!B:B,'2026-NAT-02'!G:G,0,0)</f>
        <v>0</v>
      </c>
      <c r="AH688" s="341">
        <f>_xlfn.XLOOKUP(A688,'2026-NAT-02'!B:B,'2026-NAT-02'!H:H,0,0)</f>
        <v>0</v>
      </c>
      <c r="AI688" s="340">
        <f t="shared" si="117"/>
        <v>1</v>
      </c>
      <c r="AJ688" s="341">
        <f t="shared" si="118"/>
        <v>2.7</v>
      </c>
    </row>
    <row r="689" spans="1:36" ht="15.6" hidden="1" x14ac:dyDescent="0.25">
      <c r="A689" s="297" t="str">
        <f>MASTERLIST!A690</f>
        <v>N0686</v>
      </c>
      <c r="B689" s="310" t="str">
        <f>MASTERLIST!B690</f>
        <v>xWalvis Bay</v>
      </c>
      <c r="C689" s="310" t="str">
        <f>MASTERLIST!C690</f>
        <v>Damian</v>
      </c>
      <c r="D689" s="310" t="str">
        <f>MASTERLIST!D690</f>
        <v>Beukes</v>
      </c>
      <c r="E689" s="311" t="str">
        <f>MASTERLIST!E690</f>
        <v>Men U/21</v>
      </c>
      <c r="F689" s="361" t="str">
        <f>MASTERLIST!L690</f>
        <v>Nam</v>
      </c>
      <c r="G689" s="195"/>
      <c r="H689" s="200"/>
      <c r="I689" s="193"/>
      <c r="J689" s="202"/>
      <c r="K689" s="152">
        <f t="shared" si="109"/>
        <v>0</v>
      </c>
      <c r="L689" s="153">
        <f t="shared" si="110"/>
        <v>0</v>
      </c>
      <c r="M689" s="153">
        <f t="shared" si="111"/>
        <v>0</v>
      </c>
      <c r="N689" s="279">
        <f t="shared" si="112"/>
        <v>0</v>
      </c>
      <c r="O689" s="280">
        <f t="shared" si="113"/>
        <v>0</v>
      </c>
      <c r="P689" s="154" t="e">
        <f t="shared" si="114"/>
        <v>#DIV/0!</v>
      </c>
      <c r="Q689" s="153">
        <f t="shared" si="115"/>
        <v>0</v>
      </c>
      <c r="R689" s="281">
        <f t="shared" si="116"/>
        <v>0</v>
      </c>
      <c r="S689" s="282">
        <v>0</v>
      </c>
      <c r="T689" s="283">
        <v>0</v>
      </c>
      <c r="U689" s="156">
        <v>0</v>
      </c>
      <c r="V689" s="284">
        <v>0</v>
      </c>
      <c r="W689" s="285">
        <v>0</v>
      </c>
      <c r="X689" s="205">
        <v>0</v>
      </c>
      <c r="Y689" s="157">
        <v>0</v>
      </c>
      <c r="Z689" s="286">
        <v>0</v>
      </c>
      <c r="AA689" s="204">
        <v>0</v>
      </c>
      <c r="AB689" s="204">
        <v>0</v>
      </c>
      <c r="AC689" s="155">
        <v>0</v>
      </c>
      <c r="AD689" s="287">
        <v>0</v>
      </c>
      <c r="AE689" s="340">
        <f>_xlfn.XLOOKUP(A689,'2026-NAT-01'!B:B,'2026-NAT-01'!F:F,0,0)+_xlfn.XLOOKUP(A689,'2026-NAT-01'!B:B,'2026-NAT-01'!G:G,0,0)</f>
        <v>0</v>
      </c>
      <c r="AF689" s="341">
        <f>_xlfn.XLOOKUP(A689,'2026-NAT-01'!B:B,'2026-NAT-01'!H:H,0,0)</f>
        <v>0</v>
      </c>
      <c r="AG689" s="340">
        <f>_xlfn.XLOOKUP(A689,'2026-NAT-02'!B:B,'2026-NAT-02'!F:F,0,0)+_xlfn.XLOOKUP(A689,'2026-NAT-02'!B:B,'2026-NAT-02'!G:G,0,0)</f>
        <v>0</v>
      </c>
      <c r="AH689" s="341">
        <f>_xlfn.XLOOKUP(A689,'2026-NAT-02'!B:B,'2026-NAT-02'!H:H,0,0)</f>
        <v>0</v>
      </c>
      <c r="AI689" s="457">
        <f t="shared" si="117"/>
        <v>0</v>
      </c>
      <c r="AJ689" s="458">
        <f t="shared" si="118"/>
        <v>0</v>
      </c>
    </row>
    <row r="690" spans="1:36" ht="15.6" hidden="1" x14ac:dyDescent="0.25">
      <c r="A690" s="344" t="str">
        <f>MASTERLIST!A691</f>
        <v>N0687</v>
      </c>
      <c r="B690" s="68" t="str">
        <f>MASTERLIST!B691</f>
        <v>Penguin</v>
      </c>
      <c r="C690" s="68" t="str">
        <f>MASTERLIST!C691</f>
        <v>Barren</v>
      </c>
      <c r="D690" s="68" t="str">
        <f>MASTERLIST!D691</f>
        <v>Van Es</v>
      </c>
      <c r="E690" s="345" t="str">
        <f>MASTERLIST!E691</f>
        <v>Men Senior</v>
      </c>
      <c r="F690" s="362" t="str">
        <f>MASTERLIST!L691</f>
        <v>Nam</v>
      </c>
      <c r="G690" s="195" t="s">
        <v>2176</v>
      </c>
      <c r="H690" s="200"/>
      <c r="I690" s="193"/>
      <c r="J690" s="202"/>
      <c r="K690" s="152">
        <f t="shared" si="109"/>
        <v>0</v>
      </c>
      <c r="L690" s="153">
        <f t="shared" si="110"/>
        <v>16</v>
      </c>
      <c r="M690" s="153">
        <f t="shared" si="111"/>
        <v>16</v>
      </c>
      <c r="N690" s="154">
        <f t="shared" si="112"/>
        <v>296.8</v>
      </c>
      <c r="O690" s="429">
        <f t="shared" si="113"/>
        <v>112.37</v>
      </c>
      <c r="P690" s="154">
        <f t="shared" si="114"/>
        <v>18.55</v>
      </c>
      <c r="Q690" s="153">
        <f t="shared" si="115"/>
        <v>1716</v>
      </c>
      <c r="R690" s="281">
        <f t="shared" si="116"/>
        <v>603.40000000000009</v>
      </c>
      <c r="S690" s="282">
        <v>0</v>
      </c>
      <c r="T690" s="283">
        <v>5</v>
      </c>
      <c r="U690" s="156">
        <v>123.19999999999999</v>
      </c>
      <c r="V690" s="284">
        <v>586</v>
      </c>
      <c r="W690" s="285">
        <v>0</v>
      </c>
      <c r="X690" s="205">
        <v>10</v>
      </c>
      <c r="Y690" s="157">
        <v>160.5</v>
      </c>
      <c r="Z690" s="286">
        <v>844</v>
      </c>
      <c r="AA690" s="204">
        <v>0</v>
      </c>
      <c r="AB690" s="204">
        <v>1</v>
      </c>
      <c r="AC690" s="155">
        <v>13.1</v>
      </c>
      <c r="AD690" s="287">
        <v>286</v>
      </c>
      <c r="AE690" s="340">
        <f>_xlfn.XLOOKUP(A690,'2026-NAT-01'!B:B,'2026-NAT-01'!F:F,0,0)+_xlfn.XLOOKUP(A690,'2026-NAT-01'!B:B,'2026-NAT-01'!G:G,0,0)</f>
        <v>8</v>
      </c>
      <c r="AF690" s="341">
        <f>_xlfn.XLOOKUP(A690,'2026-NAT-01'!B:B,'2026-NAT-01'!H:H,0,0)</f>
        <v>77.900000000000006</v>
      </c>
      <c r="AG690" s="340">
        <f>_xlfn.XLOOKUP(A690,'2026-NAT-02'!B:B,'2026-NAT-02'!F:F,0,0)+_xlfn.XLOOKUP(A690,'2026-NAT-02'!B:B,'2026-NAT-02'!G:G,0,0)</f>
        <v>6</v>
      </c>
      <c r="AH690" s="341">
        <f>_xlfn.XLOOKUP(A690,'2026-NAT-02'!B:B,'2026-NAT-02'!H:H,0,0)</f>
        <v>74</v>
      </c>
      <c r="AI690" s="340">
        <f t="shared" si="117"/>
        <v>30</v>
      </c>
      <c r="AJ690" s="341">
        <f t="shared" si="118"/>
        <v>264.27</v>
      </c>
    </row>
    <row r="691" spans="1:36" ht="15.6" x14ac:dyDescent="0.25">
      <c r="A691" s="344" t="str">
        <f>MASTERLIST!A240</f>
        <v>N0236</v>
      </c>
      <c r="B691" s="68" t="str">
        <f>MASTERLIST!B240</f>
        <v>Steenbras</v>
      </c>
      <c r="C691" s="68" t="str">
        <f>MASTERLIST!C240</f>
        <v>Gawie</v>
      </c>
      <c r="D691" s="68" t="str">
        <f>MASTERLIST!D240</f>
        <v>Van Zyl</v>
      </c>
      <c r="E691" s="345" t="str">
        <f>MASTERLIST!E240</f>
        <v>Men Veteran</v>
      </c>
      <c r="F691" s="362" t="str">
        <f>MASTERLIST!L240</f>
        <v>Nam</v>
      </c>
      <c r="G691" s="195" t="s">
        <v>2176</v>
      </c>
      <c r="H691" s="200" t="s">
        <v>2176</v>
      </c>
      <c r="I691" s="193"/>
      <c r="J691" s="202"/>
      <c r="K691" s="152">
        <f t="shared" si="109"/>
        <v>8</v>
      </c>
      <c r="L691" s="153">
        <f t="shared" si="110"/>
        <v>5</v>
      </c>
      <c r="M691" s="153">
        <f t="shared" si="111"/>
        <v>13</v>
      </c>
      <c r="N691" s="154">
        <f t="shared" si="112"/>
        <v>36.200000000000003</v>
      </c>
      <c r="O691" s="429">
        <f t="shared" si="113"/>
        <v>10.860000000000001</v>
      </c>
      <c r="P691" s="154">
        <f t="shared" si="114"/>
        <v>2.7846153846153849</v>
      </c>
      <c r="Q691" s="153">
        <f t="shared" si="115"/>
        <v>798</v>
      </c>
      <c r="R691" s="281">
        <f t="shared" si="116"/>
        <v>255.4</v>
      </c>
      <c r="S691" s="282">
        <v>0</v>
      </c>
      <c r="T691" s="283">
        <v>0</v>
      </c>
      <c r="U691" s="156">
        <v>0</v>
      </c>
      <c r="V691" s="284">
        <v>80</v>
      </c>
      <c r="W691" s="285">
        <v>8</v>
      </c>
      <c r="X691" s="205">
        <v>5</v>
      </c>
      <c r="Y691" s="157">
        <v>36.200000000000003</v>
      </c>
      <c r="Z691" s="286">
        <v>718</v>
      </c>
      <c r="AA691" s="204">
        <v>0</v>
      </c>
      <c r="AB691" s="204">
        <v>0</v>
      </c>
      <c r="AC691" s="155">
        <v>0</v>
      </c>
      <c r="AD691" s="287">
        <v>0</v>
      </c>
      <c r="AE691" s="340">
        <f>_xlfn.XLOOKUP(A691,'2026-NAT-01'!B:B,'2026-NAT-01'!F:F,0,0)+_xlfn.XLOOKUP(A691,'2026-NAT-01'!B:B,'2026-NAT-01'!G:G,0,0)</f>
        <v>2</v>
      </c>
      <c r="AF691" s="341">
        <f>_xlfn.XLOOKUP(A691,'2026-NAT-01'!B:B,'2026-NAT-01'!H:H,0,0)</f>
        <v>4.2</v>
      </c>
      <c r="AG691" s="340">
        <f>_xlfn.XLOOKUP(A691,'2026-NAT-02'!B:B,'2026-NAT-02'!F:F,0,0)+_xlfn.XLOOKUP(A691,'2026-NAT-02'!B:B,'2026-NAT-02'!G:G,0,0)</f>
        <v>1</v>
      </c>
      <c r="AH691" s="341">
        <f>_xlfn.XLOOKUP(A691,'2026-NAT-02'!B:B,'2026-NAT-02'!H:H,0,0)</f>
        <v>1.1000000000000001</v>
      </c>
      <c r="AI691" s="340">
        <f t="shared" si="117"/>
        <v>16</v>
      </c>
      <c r="AJ691" s="341">
        <f t="shared" si="118"/>
        <v>16.160000000000004</v>
      </c>
    </row>
    <row r="692" spans="1:36" ht="15.6" hidden="1" x14ac:dyDescent="0.25">
      <c r="A692" s="297" t="str">
        <f>MASTERLIST!A693</f>
        <v>N0689</v>
      </c>
      <c r="B692" s="310" t="str">
        <f>MASTERLIST!B693</f>
        <v>Okahandja</v>
      </c>
      <c r="C692" s="310" t="str">
        <f>MASTERLIST!C693</f>
        <v>Stanley</v>
      </c>
      <c r="D692" s="310" t="str">
        <f>MASTERLIST!D693</f>
        <v>Van Zyl</v>
      </c>
      <c r="E692" s="311" t="str">
        <f>MASTERLIST!E693</f>
        <v>Men Grand Masters</v>
      </c>
      <c r="F692" s="361" t="str">
        <f>MASTERLIST!L693</f>
        <v>Nam</v>
      </c>
      <c r="G692" s="195"/>
      <c r="H692" s="200"/>
      <c r="I692" s="193"/>
      <c r="J692" s="202"/>
      <c r="K692" s="152">
        <f t="shared" si="109"/>
        <v>5</v>
      </c>
      <c r="L692" s="153">
        <f t="shared" si="110"/>
        <v>2</v>
      </c>
      <c r="M692" s="153">
        <f t="shared" si="111"/>
        <v>7</v>
      </c>
      <c r="N692" s="279">
        <f t="shared" si="112"/>
        <v>9.6</v>
      </c>
      <c r="O692" s="280">
        <f t="shared" si="113"/>
        <v>4.5399999999999991</v>
      </c>
      <c r="P692" s="154">
        <f t="shared" si="114"/>
        <v>1.3714285714285714</v>
      </c>
      <c r="Q692" s="153">
        <f t="shared" si="115"/>
        <v>753</v>
      </c>
      <c r="R692" s="281">
        <f t="shared" si="116"/>
        <v>317.3</v>
      </c>
      <c r="S692" s="282">
        <v>4</v>
      </c>
      <c r="T692" s="283">
        <v>2</v>
      </c>
      <c r="U692" s="156">
        <v>8.2999999999999989</v>
      </c>
      <c r="V692" s="284">
        <v>497</v>
      </c>
      <c r="W692" s="285">
        <v>1</v>
      </c>
      <c r="X692" s="205">
        <v>0</v>
      </c>
      <c r="Y692" s="157">
        <v>1.3</v>
      </c>
      <c r="Z692" s="286">
        <v>176</v>
      </c>
      <c r="AA692" s="204">
        <v>0</v>
      </c>
      <c r="AB692" s="204">
        <v>0</v>
      </c>
      <c r="AC692" s="155">
        <v>0</v>
      </c>
      <c r="AD692" s="287">
        <v>80</v>
      </c>
      <c r="AE692" s="340">
        <f>_xlfn.XLOOKUP(A692,'2026-NAT-01'!B:B,'2026-NAT-01'!F:F,0,0)+_xlfn.XLOOKUP(A692,'2026-NAT-01'!B:B,'2026-NAT-01'!G:G,0,0)</f>
        <v>0</v>
      </c>
      <c r="AF692" s="341">
        <f>_xlfn.XLOOKUP(A692,'2026-NAT-01'!B:B,'2026-NAT-01'!H:H,0,0)</f>
        <v>0</v>
      </c>
      <c r="AG692" s="340">
        <f>_xlfn.XLOOKUP(A692,'2026-NAT-02'!B:B,'2026-NAT-02'!F:F,0,0)+_xlfn.XLOOKUP(A692,'2026-NAT-02'!B:B,'2026-NAT-02'!G:G,0,0)</f>
        <v>0</v>
      </c>
      <c r="AH692" s="341">
        <f>_xlfn.XLOOKUP(A692,'2026-NAT-02'!B:B,'2026-NAT-02'!H:H,0,0)</f>
        <v>0</v>
      </c>
      <c r="AI692" s="457">
        <f t="shared" si="117"/>
        <v>7</v>
      </c>
      <c r="AJ692" s="458">
        <f t="shared" si="118"/>
        <v>4.5399999999999991</v>
      </c>
    </row>
    <row r="693" spans="1:36" ht="15.6" hidden="1" x14ac:dyDescent="0.25">
      <c r="A693" s="297" t="str">
        <f>MASTERLIST!A694</f>
        <v>N0690</v>
      </c>
      <c r="B693" s="310" t="str">
        <f>MASTERLIST!B694</f>
        <v>xWalvis Bay</v>
      </c>
      <c r="C693" s="310" t="str">
        <f>MASTERLIST!C694</f>
        <v>Pieterjan</v>
      </c>
      <c r="D693" s="310" t="str">
        <f>MASTERLIST!D694</f>
        <v>Von Wielligh</v>
      </c>
      <c r="E693" s="311" t="str">
        <f>MASTERLIST!E694</f>
        <v>Men Veteran</v>
      </c>
      <c r="F693" s="361" t="str">
        <f>MASTERLIST!L694</f>
        <v>Nam</v>
      </c>
      <c r="G693" s="195"/>
      <c r="H693" s="200"/>
      <c r="I693" s="193"/>
      <c r="J693" s="202"/>
      <c r="K693" s="152">
        <f t="shared" si="109"/>
        <v>0</v>
      </c>
      <c r="L693" s="153">
        <f t="shared" si="110"/>
        <v>0</v>
      </c>
      <c r="M693" s="153">
        <f t="shared" si="111"/>
        <v>0</v>
      </c>
      <c r="N693" s="279">
        <f t="shared" si="112"/>
        <v>0</v>
      </c>
      <c r="O693" s="280">
        <f t="shared" si="113"/>
        <v>0</v>
      </c>
      <c r="P693" s="154" t="e">
        <f t="shared" si="114"/>
        <v>#DIV/0!</v>
      </c>
      <c r="Q693" s="153">
        <f t="shared" si="115"/>
        <v>0</v>
      </c>
      <c r="R693" s="281">
        <f t="shared" si="116"/>
        <v>0</v>
      </c>
      <c r="S693" s="282">
        <v>0</v>
      </c>
      <c r="T693" s="283">
        <v>0</v>
      </c>
      <c r="U693" s="156">
        <v>0</v>
      </c>
      <c r="V693" s="284">
        <v>0</v>
      </c>
      <c r="W693" s="285">
        <v>0</v>
      </c>
      <c r="X693" s="205">
        <v>0</v>
      </c>
      <c r="Y693" s="157">
        <v>0</v>
      </c>
      <c r="Z693" s="286">
        <v>0</v>
      </c>
      <c r="AA693" s="204">
        <v>0</v>
      </c>
      <c r="AB693" s="204">
        <v>0</v>
      </c>
      <c r="AC693" s="155">
        <v>0</v>
      </c>
      <c r="AD693" s="287">
        <v>0</v>
      </c>
      <c r="AE693" s="340">
        <f>_xlfn.XLOOKUP(A693,'2026-NAT-01'!B:B,'2026-NAT-01'!F:F,0,0)+_xlfn.XLOOKUP(A693,'2026-NAT-01'!B:B,'2026-NAT-01'!G:G,0,0)</f>
        <v>0</v>
      </c>
      <c r="AF693" s="341">
        <f>_xlfn.XLOOKUP(A693,'2026-NAT-01'!B:B,'2026-NAT-01'!H:H,0,0)</f>
        <v>0</v>
      </c>
      <c r="AG693" s="340">
        <f>_xlfn.XLOOKUP(A693,'2026-NAT-02'!B:B,'2026-NAT-02'!F:F,0,0)+_xlfn.XLOOKUP(A693,'2026-NAT-02'!B:B,'2026-NAT-02'!G:G,0,0)</f>
        <v>0</v>
      </c>
      <c r="AH693" s="341">
        <f>_xlfn.XLOOKUP(A693,'2026-NAT-02'!B:B,'2026-NAT-02'!H:H,0,0)</f>
        <v>0</v>
      </c>
      <c r="AI693" s="457">
        <f t="shared" si="117"/>
        <v>0</v>
      </c>
      <c r="AJ693" s="458">
        <f t="shared" si="118"/>
        <v>0</v>
      </c>
    </row>
    <row r="694" spans="1:36" ht="15.6" hidden="1" x14ac:dyDescent="0.25">
      <c r="A694" s="297" t="str">
        <f>MASTERLIST!A695</f>
        <v>N0691</v>
      </c>
      <c r="B694" s="310" t="str">
        <f>MASTERLIST!B695</f>
        <v>xOkahandja</v>
      </c>
      <c r="C694" s="310" t="str">
        <f>MASTERLIST!C695</f>
        <v>Martin</v>
      </c>
      <c r="D694" s="310" t="str">
        <f>MASTERLIST!D695</f>
        <v>Venter</v>
      </c>
      <c r="E694" s="311" t="str">
        <f>MASTERLIST!E695</f>
        <v>Men Senior</v>
      </c>
      <c r="F694" s="361" t="str">
        <f>MASTERLIST!L695</f>
        <v>Nam</v>
      </c>
      <c r="G694" s="195"/>
      <c r="H694" s="200"/>
      <c r="I694" s="193"/>
      <c r="J694" s="202"/>
      <c r="K694" s="152">
        <f t="shared" si="109"/>
        <v>0</v>
      </c>
      <c r="L694" s="153">
        <f t="shared" si="110"/>
        <v>0</v>
      </c>
      <c r="M694" s="153">
        <f t="shared" si="111"/>
        <v>0</v>
      </c>
      <c r="N694" s="279">
        <f t="shared" si="112"/>
        <v>0</v>
      </c>
      <c r="O694" s="280">
        <f t="shared" si="113"/>
        <v>0</v>
      </c>
      <c r="P694" s="154" t="e">
        <f t="shared" si="114"/>
        <v>#DIV/0!</v>
      </c>
      <c r="Q694" s="153">
        <f t="shared" si="115"/>
        <v>0</v>
      </c>
      <c r="R694" s="281">
        <f t="shared" si="116"/>
        <v>0</v>
      </c>
      <c r="S694" s="282">
        <v>0</v>
      </c>
      <c r="T694" s="283">
        <v>0</v>
      </c>
      <c r="U694" s="156">
        <v>0</v>
      </c>
      <c r="V694" s="284">
        <v>0</v>
      </c>
      <c r="W694" s="285">
        <v>0</v>
      </c>
      <c r="X694" s="205">
        <v>0</v>
      </c>
      <c r="Y694" s="157">
        <v>0</v>
      </c>
      <c r="Z694" s="286">
        <v>0</v>
      </c>
      <c r="AA694" s="204">
        <v>0</v>
      </c>
      <c r="AB694" s="204">
        <v>0</v>
      </c>
      <c r="AC694" s="155">
        <v>0</v>
      </c>
      <c r="AD694" s="287">
        <v>0</v>
      </c>
      <c r="AE694" s="340">
        <f>_xlfn.XLOOKUP(A694,'2026-NAT-01'!B:B,'2026-NAT-01'!F:F,0,0)+_xlfn.XLOOKUP(A694,'2026-NAT-01'!B:B,'2026-NAT-01'!G:G,0,0)</f>
        <v>0</v>
      </c>
      <c r="AF694" s="341">
        <f>_xlfn.XLOOKUP(A694,'2026-NAT-01'!B:B,'2026-NAT-01'!H:H,0,0)</f>
        <v>0</v>
      </c>
      <c r="AG694" s="340">
        <f>_xlfn.XLOOKUP(A694,'2026-NAT-02'!B:B,'2026-NAT-02'!F:F,0,0)+_xlfn.XLOOKUP(A694,'2026-NAT-02'!B:B,'2026-NAT-02'!G:G,0,0)</f>
        <v>0</v>
      </c>
      <c r="AH694" s="341">
        <f>_xlfn.XLOOKUP(A694,'2026-NAT-02'!B:B,'2026-NAT-02'!H:H,0,0)</f>
        <v>0</v>
      </c>
      <c r="AI694" s="457">
        <f t="shared" si="117"/>
        <v>0</v>
      </c>
      <c r="AJ694" s="458">
        <f t="shared" si="118"/>
        <v>0</v>
      </c>
    </row>
    <row r="695" spans="1:36" ht="15.6" hidden="1" x14ac:dyDescent="0.25">
      <c r="A695" s="297" t="str">
        <f>MASTERLIST!A696</f>
        <v>N0692</v>
      </c>
      <c r="B695" s="310" t="str">
        <f>MASTERLIST!B696</f>
        <v>Walvis Bay</v>
      </c>
      <c r="C695" s="310" t="str">
        <f>MASTERLIST!C696</f>
        <v>Keanu</v>
      </c>
      <c r="D695" s="310" t="str">
        <f>MASTERLIST!D696</f>
        <v>Van Vuren</v>
      </c>
      <c r="E695" s="311" t="str">
        <f>MASTERLIST!E696</f>
        <v>Men Senior</v>
      </c>
      <c r="F695" s="361" t="str">
        <f>MASTERLIST!L696</f>
        <v>Nam</v>
      </c>
      <c r="G695" s="195"/>
      <c r="H695" s="200"/>
      <c r="I695" s="193"/>
      <c r="J695" s="202"/>
      <c r="K695" s="152">
        <f t="shared" si="109"/>
        <v>0</v>
      </c>
      <c r="L695" s="153">
        <f t="shared" si="110"/>
        <v>2</v>
      </c>
      <c r="M695" s="153">
        <f t="shared" si="111"/>
        <v>2</v>
      </c>
      <c r="N695" s="279">
        <f t="shared" si="112"/>
        <v>3.2</v>
      </c>
      <c r="O695" s="280">
        <f t="shared" si="113"/>
        <v>0.96</v>
      </c>
      <c r="P695" s="154">
        <f t="shared" si="114"/>
        <v>1.6</v>
      </c>
      <c r="Q695" s="153">
        <f t="shared" si="115"/>
        <v>204</v>
      </c>
      <c r="R695" s="281">
        <f t="shared" si="116"/>
        <v>61.199999999999996</v>
      </c>
      <c r="S695" s="282">
        <v>0</v>
      </c>
      <c r="T695" s="283">
        <v>0</v>
      </c>
      <c r="U695" s="156">
        <v>0</v>
      </c>
      <c r="V695" s="284">
        <v>0</v>
      </c>
      <c r="W695" s="285">
        <v>0</v>
      </c>
      <c r="X695" s="205">
        <v>2</v>
      </c>
      <c r="Y695" s="157">
        <v>3.2</v>
      </c>
      <c r="Z695" s="286">
        <v>204</v>
      </c>
      <c r="AA695" s="204">
        <v>0</v>
      </c>
      <c r="AB695" s="204">
        <v>0</v>
      </c>
      <c r="AC695" s="155">
        <v>0</v>
      </c>
      <c r="AD695" s="287">
        <v>0</v>
      </c>
      <c r="AE695" s="340">
        <f>_xlfn.XLOOKUP(A695,'2026-NAT-01'!B:B,'2026-NAT-01'!F:F,0,0)+_xlfn.XLOOKUP(A695,'2026-NAT-01'!B:B,'2026-NAT-01'!G:G,0,0)</f>
        <v>0</v>
      </c>
      <c r="AF695" s="341">
        <f>_xlfn.XLOOKUP(A695,'2026-NAT-01'!B:B,'2026-NAT-01'!H:H,0,0)</f>
        <v>0</v>
      </c>
      <c r="AG695" s="340">
        <f>_xlfn.XLOOKUP(A695,'2026-NAT-02'!B:B,'2026-NAT-02'!F:F,0,0)+_xlfn.XLOOKUP(A695,'2026-NAT-02'!B:B,'2026-NAT-02'!G:G,0,0)</f>
        <v>0</v>
      </c>
      <c r="AH695" s="341">
        <f>_xlfn.XLOOKUP(A695,'2026-NAT-02'!B:B,'2026-NAT-02'!H:H,0,0)</f>
        <v>0</v>
      </c>
      <c r="AI695" s="457">
        <f t="shared" si="117"/>
        <v>2</v>
      </c>
      <c r="AJ695" s="458">
        <f t="shared" si="118"/>
        <v>0.96</v>
      </c>
    </row>
    <row r="696" spans="1:36" ht="15.6" hidden="1" x14ac:dyDescent="0.25">
      <c r="A696" s="297" t="str">
        <f>MASTERLIST!A697</f>
        <v>N0693</v>
      </c>
      <c r="B696" s="310" t="str">
        <f>MASTERLIST!B697</f>
        <v>Henties Bay</v>
      </c>
      <c r="C696" s="310" t="str">
        <f>MASTERLIST!C697</f>
        <v>Jacob</v>
      </c>
      <c r="D696" s="310" t="str">
        <f>MASTERLIST!D697</f>
        <v>Wasserfall</v>
      </c>
      <c r="E696" s="311" t="str">
        <f>MASTERLIST!E697</f>
        <v>Men Senior</v>
      </c>
      <c r="F696" s="361" t="str">
        <f>MASTERLIST!L697</f>
        <v>Nam</v>
      </c>
      <c r="G696" s="195"/>
      <c r="H696" s="200"/>
      <c r="I696" s="193"/>
      <c r="J696" s="202"/>
      <c r="K696" s="152">
        <f t="shared" si="109"/>
        <v>1</v>
      </c>
      <c r="L696" s="153">
        <f t="shared" si="110"/>
        <v>3</v>
      </c>
      <c r="M696" s="153">
        <f t="shared" si="111"/>
        <v>4</v>
      </c>
      <c r="N696" s="279">
        <f t="shared" si="112"/>
        <v>21.299999999999997</v>
      </c>
      <c r="O696" s="280">
        <f t="shared" si="113"/>
        <v>7.6199999999999992</v>
      </c>
      <c r="P696" s="154">
        <f t="shared" si="114"/>
        <v>5.3249999999999993</v>
      </c>
      <c r="Q696" s="153">
        <f t="shared" si="115"/>
        <v>843</v>
      </c>
      <c r="R696" s="281">
        <f t="shared" si="116"/>
        <v>323.10000000000002</v>
      </c>
      <c r="S696" s="282">
        <v>1</v>
      </c>
      <c r="T696" s="283">
        <v>2</v>
      </c>
      <c r="U696" s="156">
        <v>11.2</v>
      </c>
      <c r="V696" s="284">
        <v>495</v>
      </c>
      <c r="W696" s="285">
        <v>0</v>
      </c>
      <c r="X696" s="205">
        <v>0</v>
      </c>
      <c r="Y696" s="157">
        <v>0</v>
      </c>
      <c r="Z696" s="286">
        <v>60</v>
      </c>
      <c r="AA696" s="204">
        <v>0</v>
      </c>
      <c r="AB696" s="204">
        <v>1</v>
      </c>
      <c r="AC696" s="155">
        <v>10.1</v>
      </c>
      <c r="AD696" s="287">
        <v>288</v>
      </c>
      <c r="AE696" s="340">
        <f>_xlfn.XLOOKUP(A696,'2026-NAT-01'!B:B,'2026-NAT-01'!F:F,0,0)+_xlfn.XLOOKUP(A696,'2026-NAT-01'!B:B,'2026-NAT-01'!G:G,0,0)</f>
        <v>0</v>
      </c>
      <c r="AF696" s="341">
        <f>_xlfn.XLOOKUP(A696,'2026-NAT-01'!B:B,'2026-NAT-01'!H:H,0,0)</f>
        <v>0</v>
      </c>
      <c r="AG696" s="340">
        <f>_xlfn.XLOOKUP(A696,'2026-NAT-02'!B:B,'2026-NAT-02'!F:F,0,0)+_xlfn.XLOOKUP(A696,'2026-NAT-02'!B:B,'2026-NAT-02'!G:G,0,0)</f>
        <v>0</v>
      </c>
      <c r="AH696" s="341">
        <f>_xlfn.XLOOKUP(A696,'2026-NAT-02'!B:B,'2026-NAT-02'!H:H,0,0)</f>
        <v>0</v>
      </c>
      <c r="AI696" s="457">
        <f t="shared" si="117"/>
        <v>4</v>
      </c>
      <c r="AJ696" s="458">
        <f t="shared" si="118"/>
        <v>7.6199999999999992</v>
      </c>
    </row>
    <row r="697" spans="1:36" ht="15.6" hidden="1" x14ac:dyDescent="0.25">
      <c r="A697" s="297" t="str">
        <f>MASTERLIST!A698</f>
        <v>N0694</v>
      </c>
      <c r="B697" s="310" t="str">
        <f>MASTERLIST!B698</f>
        <v>Mako</v>
      </c>
      <c r="C697" s="310" t="str">
        <f>MASTERLIST!C698</f>
        <v>Gordon</v>
      </c>
      <c r="D697" s="310" t="str">
        <f>MASTERLIST!D698</f>
        <v>Beresford</v>
      </c>
      <c r="E697" s="311" t="str">
        <f>MASTERLIST!E698</f>
        <v>Men U/16</v>
      </c>
      <c r="F697" s="361" t="str">
        <f>MASTERLIST!L698</f>
        <v>Nam</v>
      </c>
      <c r="G697" s="195"/>
      <c r="H697" s="200"/>
      <c r="I697" s="193"/>
      <c r="J697" s="202"/>
      <c r="K697" s="152">
        <f t="shared" ref="K697:K760" si="119">S697+W697+AA697</f>
        <v>0</v>
      </c>
      <c r="L697" s="153">
        <f t="shared" ref="L697:L760" si="120">T697+X697+AB697</f>
        <v>0</v>
      </c>
      <c r="M697" s="153">
        <f t="shared" ref="M697:M760" si="121">K697+L697</f>
        <v>0</v>
      </c>
      <c r="N697" s="279">
        <f t="shared" ref="N697:N760" si="122">U697+Y697+AC697</f>
        <v>0</v>
      </c>
      <c r="O697" s="280">
        <f t="shared" ref="O697:O760" si="123">(U697*0.5)+(Y697*0.3)+(AC697*0.2)</f>
        <v>0</v>
      </c>
      <c r="P697" s="154" t="e">
        <f t="shared" ref="P697:P760" si="124">N697/M697</f>
        <v>#DIV/0!</v>
      </c>
      <c r="Q697" s="153">
        <f t="shared" ref="Q697:Q760" si="125">V697+Z697+AD697</f>
        <v>0</v>
      </c>
      <c r="R697" s="281">
        <f t="shared" ref="R697:R760" si="126">(V697*0.5)+(Z697*0.3)+(AD697*0.2)</f>
        <v>0</v>
      </c>
      <c r="S697" s="282">
        <v>0</v>
      </c>
      <c r="T697" s="283">
        <v>0</v>
      </c>
      <c r="U697" s="156">
        <v>0</v>
      </c>
      <c r="V697" s="284">
        <v>0</v>
      </c>
      <c r="W697" s="285">
        <v>0</v>
      </c>
      <c r="X697" s="205">
        <v>0</v>
      </c>
      <c r="Y697" s="157">
        <v>0</v>
      </c>
      <c r="Z697" s="286">
        <v>0</v>
      </c>
      <c r="AA697" s="204">
        <v>0</v>
      </c>
      <c r="AB697" s="204">
        <v>0</v>
      </c>
      <c r="AC697" s="155">
        <v>0</v>
      </c>
      <c r="AD697" s="287">
        <v>0</v>
      </c>
      <c r="AE697" s="340">
        <f>_xlfn.XLOOKUP(A697,'2026-NAT-01'!B:B,'2026-NAT-01'!F:F,0,0)+_xlfn.XLOOKUP(A697,'2026-NAT-01'!B:B,'2026-NAT-01'!G:G,0,0)</f>
        <v>0</v>
      </c>
      <c r="AF697" s="341">
        <f>_xlfn.XLOOKUP(A697,'2026-NAT-01'!B:B,'2026-NAT-01'!H:H,0,0)</f>
        <v>0</v>
      </c>
      <c r="AG697" s="340">
        <f>_xlfn.XLOOKUP(A697,'2026-NAT-02'!B:B,'2026-NAT-02'!F:F,0,0)+_xlfn.XLOOKUP(A697,'2026-NAT-02'!B:B,'2026-NAT-02'!G:G,0,0)</f>
        <v>0</v>
      </c>
      <c r="AH697" s="341">
        <f>_xlfn.XLOOKUP(A697,'2026-NAT-02'!B:B,'2026-NAT-02'!H:H,0,0)</f>
        <v>0</v>
      </c>
      <c r="AI697" s="457">
        <f t="shared" si="117"/>
        <v>0</v>
      </c>
      <c r="AJ697" s="458">
        <f t="shared" si="118"/>
        <v>0</v>
      </c>
    </row>
    <row r="698" spans="1:36" ht="15.6" hidden="1" x14ac:dyDescent="0.25">
      <c r="A698" s="297" t="str">
        <f>MASTERLIST!A699</f>
        <v>N0695</v>
      </c>
      <c r="B698" s="310" t="str">
        <f>MASTERLIST!B699</f>
        <v>xPenguin</v>
      </c>
      <c r="C698" s="310" t="str">
        <f>MASTERLIST!C699</f>
        <v>Michael</v>
      </c>
      <c r="D698" s="310" t="str">
        <f>MASTERLIST!D699</f>
        <v>Knobloch</v>
      </c>
      <c r="E698" s="311" t="str">
        <f>MASTERLIST!E699</f>
        <v>Men Grand Masters</v>
      </c>
      <c r="F698" s="361" t="str">
        <f>MASTERLIST!L699</f>
        <v>Nam</v>
      </c>
      <c r="G698" s="195"/>
      <c r="H698" s="200"/>
      <c r="I698" s="193"/>
      <c r="J698" s="202"/>
      <c r="K698" s="152">
        <f t="shared" si="119"/>
        <v>0</v>
      </c>
      <c r="L698" s="153">
        <f t="shared" si="120"/>
        <v>0</v>
      </c>
      <c r="M698" s="153">
        <f t="shared" si="121"/>
        <v>0</v>
      </c>
      <c r="N698" s="279">
        <f t="shared" si="122"/>
        <v>0</v>
      </c>
      <c r="O698" s="280">
        <f t="shared" si="123"/>
        <v>0</v>
      </c>
      <c r="P698" s="154" t="e">
        <f t="shared" si="124"/>
        <v>#DIV/0!</v>
      </c>
      <c r="Q698" s="153">
        <f t="shared" si="125"/>
        <v>0</v>
      </c>
      <c r="R698" s="281">
        <f t="shared" si="126"/>
        <v>0</v>
      </c>
      <c r="S698" s="282">
        <v>0</v>
      </c>
      <c r="T698" s="283">
        <v>0</v>
      </c>
      <c r="U698" s="156">
        <v>0</v>
      </c>
      <c r="V698" s="284">
        <v>0</v>
      </c>
      <c r="W698" s="285">
        <v>0</v>
      </c>
      <c r="X698" s="205">
        <v>0</v>
      </c>
      <c r="Y698" s="157">
        <v>0</v>
      </c>
      <c r="Z698" s="286">
        <v>0</v>
      </c>
      <c r="AA698" s="204">
        <v>0</v>
      </c>
      <c r="AB698" s="204">
        <v>0</v>
      </c>
      <c r="AC698" s="155">
        <v>0</v>
      </c>
      <c r="AD698" s="287">
        <v>0</v>
      </c>
      <c r="AE698" s="340">
        <f>_xlfn.XLOOKUP(A698,'2026-NAT-01'!B:B,'2026-NAT-01'!F:F,0,0)+_xlfn.XLOOKUP(A698,'2026-NAT-01'!B:B,'2026-NAT-01'!G:G,0,0)</f>
        <v>0</v>
      </c>
      <c r="AF698" s="341">
        <f>_xlfn.XLOOKUP(A698,'2026-NAT-01'!B:B,'2026-NAT-01'!H:H,0,0)</f>
        <v>0</v>
      </c>
      <c r="AG698" s="340">
        <f>_xlfn.XLOOKUP(A698,'2026-NAT-02'!B:B,'2026-NAT-02'!F:F,0,0)+_xlfn.XLOOKUP(A698,'2026-NAT-02'!B:B,'2026-NAT-02'!G:G,0,0)</f>
        <v>0</v>
      </c>
      <c r="AH698" s="341">
        <f>_xlfn.XLOOKUP(A698,'2026-NAT-02'!B:B,'2026-NAT-02'!H:H,0,0)</f>
        <v>0</v>
      </c>
      <c r="AI698" s="457">
        <f t="shared" si="117"/>
        <v>0</v>
      </c>
      <c r="AJ698" s="458">
        <f t="shared" si="118"/>
        <v>0</v>
      </c>
    </row>
    <row r="699" spans="1:36" ht="15.6" x14ac:dyDescent="0.25">
      <c r="A699" s="344" t="str">
        <f>MASTERLIST!A777</f>
        <v>N0773</v>
      </c>
      <c r="B699" s="68" t="str">
        <f>MASTERLIST!B777</f>
        <v>Walvis Bay</v>
      </c>
      <c r="C699" s="68" t="str">
        <f>MASTERLIST!C777</f>
        <v>Breggie</v>
      </c>
      <c r="D699" s="68" t="str">
        <f>MASTERLIST!D777</f>
        <v>Ferreira</v>
      </c>
      <c r="E699" s="345" t="str">
        <f>MASTERLIST!E777</f>
        <v>Ladies Master</v>
      </c>
      <c r="F699" s="362" t="str">
        <f>MASTERLIST!L777</f>
        <v>Nam</v>
      </c>
      <c r="G699" s="195" t="s">
        <v>2176</v>
      </c>
      <c r="H699" s="200" t="s">
        <v>2176</v>
      </c>
      <c r="I699" s="193"/>
      <c r="J699" s="202"/>
      <c r="K699" s="152">
        <f t="shared" si="119"/>
        <v>1</v>
      </c>
      <c r="L699" s="153">
        <f t="shared" si="120"/>
        <v>2</v>
      </c>
      <c r="M699" s="153">
        <f t="shared" si="121"/>
        <v>3</v>
      </c>
      <c r="N699" s="154">
        <f t="shared" si="122"/>
        <v>7.5</v>
      </c>
      <c r="O699" s="429">
        <f t="shared" si="123"/>
        <v>3.13</v>
      </c>
      <c r="P699" s="154">
        <f t="shared" si="124"/>
        <v>2.5</v>
      </c>
      <c r="Q699" s="153">
        <f t="shared" si="125"/>
        <v>741</v>
      </c>
      <c r="R699" s="281">
        <f t="shared" si="126"/>
        <v>260.89999999999998</v>
      </c>
      <c r="S699" s="282">
        <v>0</v>
      </c>
      <c r="T699" s="283">
        <v>1</v>
      </c>
      <c r="U699" s="156">
        <v>4.4000000000000004</v>
      </c>
      <c r="V699" s="284">
        <v>233</v>
      </c>
      <c r="W699" s="285">
        <v>1</v>
      </c>
      <c r="X699" s="205">
        <v>1</v>
      </c>
      <c r="Y699" s="157">
        <v>3.1</v>
      </c>
      <c r="Z699" s="286">
        <v>428</v>
      </c>
      <c r="AA699" s="204">
        <v>0</v>
      </c>
      <c r="AB699" s="204">
        <v>0</v>
      </c>
      <c r="AC699" s="155">
        <v>0</v>
      </c>
      <c r="AD699" s="287">
        <v>80</v>
      </c>
      <c r="AE699" s="340">
        <f>_xlfn.XLOOKUP(A699,'2026-NAT-01'!B:B,'2026-NAT-01'!F:F,0,0)+_xlfn.XLOOKUP(A699,'2026-NAT-01'!B:B,'2026-NAT-01'!G:G,0,0)</f>
        <v>2</v>
      </c>
      <c r="AF699" s="341">
        <f>_xlfn.XLOOKUP(A699,'2026-NAT-01'!B:B,'2026-NAT-01'!H:H,0,0)</f>
        <v>11.799999999999999</v>
      </c>
      <c r="AG699" s="340">
        <f>_xlfn.XLOOKUP(A699,'2026-NAT-02'!B:B,'2026-NAT-02'!F:F,0,0)+_xlfn.XLOOKUP(A699,'2026-NAT-02'!B:B,'2026-NAT-02'!G:G,0,0)</f>
        <v>0</v>
      </c>
      <c r="AH699" s="341">
        <f>_xlfn.XLOOKUP(A699,'2026-NAT-02'!B:B,'2026-NAT-02'!H:H,0,0)</f>
        <v>0</v>
      </c>
      <c r="AI699" s="340">
        <f t="shared" si="117"/>
        <v>5</v>
      </c>
      <c r="AJ699" s="341">
        <f t="shared" si="118"/>
        <v>14.93</v>
      </c>
    </row>
    <row r="700" spans="1:36" ht="15.6" hidden="1" x14ac:dyDescent="0.25">
      <c r="A700" s="297" t="str">
        <f>MASTERLIST!A701</f>
        <v>N0697</v>
      </c>
      <c r="B700" s="310" t="str">
        <f>MASTERLIST!B701</f>
        <v>xPenguin</v>
      </c>
      <c r="C700" s="310" t="str">
        <f>MASTERLIST!C701</f>
        <v>Annelien</v>
      </c>
      <c r="D700" s="310" t="str">
        <f>MASTERLIST!D701</f>
        <v>Langenstrassen</v>
      </c>
      <c r="E700" s="311" t="str">
        <f>MASTERLIST!E701</f>
        <v>Ladies Master</v>
      </c>
      <c r="F700" s="361" t="str">
        <f>MASTERLIST!L701</f>
        <v>Nam</v>
      </c>
      <c r="G700" s="195"/>
      <c r="H700" s="200"/>
      <c r="I700" s="193"/>
      <c r="J700" s="202"/>
      <c r="K700" s="152">
        <f t="shared" si="119"/>
        <v>0</v>
      </c>
      <c r="L700" s="153">
        <f t="shared" si="120"/>
        <v>0</v>
      </c>
      <c r="M700" s="153">
        <f t="shared" si="121"/>
        <v>0</v>
      </c>
      <c r="N700" s="279">
        <f t="shared" si="122"/>
        <v>0</v>
      </c>
      <c r="O700" s="280">
        <f t="shared" si="123"/>
        <v>0</v>
      </c>
      <c r="P700" s="154" t="e">
        <f t="shared" si="124"/>
        <v>#DIV/0!</v>
      </c>
      <c r="Q700" s="153">
        <f t="shared" si="125"/>
        <v>40</v>
      </c>
      <c r="R700" s="281">
        <f t="shared" si="126"/>
        <v>10</v>
      </c>
      <c r="S700" s="282">
        <v>0</v>
      </c>
      <c r="T700" s="283">
        <v>0</v>
      </c>
      <c r="U700" s="156">
        <v>0</v>
      </c>
      <c r="V700" s="284">
        <v>0</v>
      </c>
      <c r="W700" s="285">
        <v>0</v>
      </c>
      <c r="X700" s="205">
        <v>0</v>
      </c>
      <c r="Y700" s="157">
        <v>0</v>
      </c>
      <c r="Z700" s="286">
        <v>20</v>
      </c>
      <c r="AA700" s="204">
        <v>0</v>
      </c>
      <c r="AB700" s="204">
        <v>0</v>
      </c>
      <c r="AC700" s="155">
        <v>0</v>
      </c>
      <c r="AD700" s="287">
        <v>20</v>
      </c>
      <c r="AE700" s="340">
        <f>_xlfn.XLOOKUP(A700,'2026-NAT-01'!B:B,'2026-NAT-01'!F:F,0,0)+_xlfn.XLOOKUP(A700,'2026-NAT-01'!B:B,'2026-NAT-01'!G:G,0,0)</f>
        <v>0</v>
      </c>
      <c r="AF700" s="341">
        <f>_xlfn.XLOOKUP(A700,'2026-NAT-01'!B:B,'2026-NAT-01'!H:H,0,0)</f>
        <v>0</v>
      </c>
      <c r="AG700" s="340">
        <f>_xlfn.XLOOKUP(A700,'2026-NAT-02'!B:B,'2026-NAT-02'!F:F,0,0)+_xlfn.XLOOKUP(A700,'2026-NAT-02'!B:B,'2026-NAT-02'!G:G,0,0)</f>
        <v>0</v>
      </c>
      <c r="AH700" s="341">
        <f>_xlfn.XLOOKUP(A700,'2026-NAT-02'!B:B,'2026-NAT-02'!H:H,0,0)</f>
        <v>0</v>
      </c>
      <c r="AI700" s="457">
        <f t="shared" si="117"/>
        <v>0</v>
      </c>
      <c r="AJ700" s="458">
        <f t="shared" si="118"/>
        <v>0</v>
      </c>
    </row>
    <row r="701" spans="1:36" ht="15.6" hidden="1" x14ac:dyDescent="0.25">
      <c r="A701" s="297" t="str">
        <f>MASTERLIST!A702</f>
        <v>N0698</v>
      </c>
      <c r="B701" s="310" t="str">
        <f>MASTERLIST!B702</f>
        <v>Penguin</v>
      </c>
      <c r="C701" s="310" t="str">
        <f>MASTERLIST!C702</f>
        <v>Eric</v>
      </c>
      <c r="D701" s="310" t="str">
        <f>MASTERLIST!D702</f>
        <v>Van Es</v>
      </c>
      <c r="E701" s="311" t="str">
        <f>MASTERLIST!E702</f>
        <v>Men Master</v>
      </c>
      <c r="F701" s="361" t="str">
        <f>MASTERLIST!L702</f>
        <v>Nam</v>
      </c>
      <c r="G701" s="195"/>
      <c r="H701" s="200"/>
      <c r="I701" s="193"/>
      <c r="J701" s="202"/>
      <c r="K701" s="152">
        <f t="shared" si="119"/>
        <v>0</v>
      </c>
      <c r="L701" s="153">
        <f t="shared" si="120"/>
        <v>0</v>
      </c>
      <c r="M701" s="153">
        <f t="shared" si="121"/>
        <v>0</v>
      </c>
      <c r="N701" s="279">
        <f t="shared" si="122"/>
        <v>0</v>
      </c>
      <c r="O701" s="280">
        <f t="shared" si="123"/>
        <v>0</v>
      </c>
      <c r="P701" s="154" t="e">
        <f t="shared" si="124"/>
        <v>#DIV/0!</v>
      </c>
      <c r="Q701" s="153">
        <f t="shared" si="125"/>
        <v>0</v>
      </c>
      <c r="R701" s="281">
        <f t="shared" si="126"/>
        <v>0</v>
      </c>
      <c r="S701" s="282">
        <v>0</v>
      </c>
      <c r="T701" s="283">
        <v>0</v>
      </c>
      <c r="U701" s="156">
        <v>0</v>
      </c>
      <c r="V701" s="284">
        <v>0</v>
      </c>
      <c r="W701" s="285">
        <v>0</v>
      </c>
      <c r="X701" s="205">
        <v>0</v>
      </c>
      <c r="Y701" s="157">
        <v>0</v>
      </c>
      <c r="Z701" s="286">
        <v>0</v>
      </c>
      <c r="AA701" s="204">
        <v>0</v>
      </c>
      <c r="AB701" s="204">
        <v>0</v>
      </c>
      <c r="AC701" s="155">
        <v>0</v>
      </c>
      <c r="AD701" s="287">
        <v>0</v>
      </c>
      <c r="AE701" s="340">
        <f>_xlfn.XLOOKUP(A701,'2026-NAT-01'!B:B,'2026-NAT-01'!F:F,0,0)+_xlfn.XLOOKUP(A701,'2026-NAT-01'!B:B,'2026-NAT-01'!G:G,0,0)</f>
        <v>0</v>
      </c>
      <c r="AF701" s="341">
        <f>_xlfn.XLOOKUP(A701,'2026-NAT-01'!B:B,'2026-NAT-01'!H:H,0,0)</f>
        <v>0</v>
      </c>
      <c r="AG701" s="340">
        <f>_xlfn.XLOOKUP(A701,'2026-NAT-02'!B:B,'2026-NAT-02'!F:F,0,0)+_xlfn.XLOOKUP(A701,'2026-NAT-02'!B:B,'2026-NAT-02'!G:G,0,0)</f>
        <v>0</v>
      </c>
      <c r="AH701" s="341">
        <f>_xlfn.XLOOKUP(A701,'2026-NAT-02'!B:B,'2026-NAT-02'!H:H,0,0)</f>
        <v>0</v>
      </c>
      <c r="AI701" s="457">
        <f t="shared" si="117"/>
        <v>0</v>
      </c>
      <c r="AJ701" s="458">
        <f t="shared" si="118"/>
        <v>0</v>
      </c>
    </row>
    <row r="702" spans="1:36" ht="15.6" hidden="1" x14ac:dyDescent="0.25">
      <c r="A702" s="297" t="str">
        <f>MASTERLIST!A703</f>
        <v>N0699</v>
      </c>
      <c r="B702" s="310" t="str">
        <f>MASTERLIST!B703</f>
        <v>Steenbras</v>
      </c>
      <c r="C702" s="310" t="str">
        <f>MASTERLIST!C703</f>
        <v>Megan</v>
      </c>
      <c r="D702" s="310" t="str">
        <f>MASTERLIST!D703</f>
        <v>Durant</v>
      </c>
      <c r="E702" s="311" t="str">
        <f>MASTERLIST!E703</f>
        <v>Ladies U/16</v>
      </c>
      <c r="F702" s="361" t="str">
        <f>MASTERLIST!L703</f>
        <v>Nam</v>
      </c>
      <c r="G702" s="195"/>
      <c r="H702" s="200"/>
      <c r="I702" s="193"/>
      <c r="J702" s="202"/>
      <c r="K702" s="152">
        <f t="shared" si="119"/>
        <v>0</v>
      </c>
      <c r="L702" s="153">
        <f t="shared" si="120"/>
        <v>0</v>
      </c>
      <c r="M702" s="153">
        <f t="shared" si="121"/>
        <v>0</v>
      </c>
      <c r="N702" s="279">
        <f t="shared" si="122"/>
        <v>0</v>
      </c>
      <c r="O702" s="280">
        <f t="shared" si="123"/>
        <v>0</v>
      </c>
      <c r="P702" s="154" t="e">
        <f t="shared" si="124"/>
        <v>#DIV/0!</v>
      </c>
      <c r="Q702" s="153">
        <f t="shared" si="125"/>
        <v>60</v>
      </c>
      <c r="R702" s="281">
        <f t="shared" si="126"/>
        <v>18</v>
      </c>
      <c r="S702" s="282">
        <v>0</v>
      </c>
      <c r="T702" s="283">
        <v>0</v>
      </c>
      <c r="U702" s="156">
        <v>0</v>
      </c>
      <c r="V702" s="284">
        <v>0</v>
      </c>
      <c r="W702" s="285">
        <v>0</v>
      </c>
      <c r="X702" s="205">
        <v>0</v>
      </c>
      <c r="Y702" s="157">
        <v>0</v>
      </c>
      <c r="Z702" s="286">
        <v>60</v>
      </c>
      <c r="AA702" s="204">
        <v>0</v>
      </c>
      <c r="AB702" s="204">
        <v>0</v>
      </c>
      <c r="AC702" s="155">
        <v>0</v>
      </c>
      <c r="AD702" s="287">
        <v>0</v>
      </c>
      <c r="AE702" s="340">
        <f>_xlfn.XLOOKUP(A702,'2026-NAT-01'!B:B,'2026-NAT-01'!F:F,0,0)+_xlfn.XLOOKUP(A702,'2026-NAT-01'!B:B,'2026-NAT-01'!G:G,0,0)</f>
        <v>0</v>
      </c>
      <c r="AF702" s="341">
        <f>_xlfn.XLOOKUP(A702,'2026-NAT-01'!B:B,'2026-NAT-01'!H:H,0,0)</f>
        <v>0</v>
      </c>
      <c r="AG702" s="340">
        <f>_xlfn.XLOOKUP(A702,'2026-NAT-02'!B:B,'2026-NAT-02'!F:F,0,0)+_xlfn.XLOOKUP(A702,'2026-NAT-02'!B:B,'2026-NAT-02'!G:G,0,0)</f>
        <v>0</v>
      </c>
      <c r="AH702" s="341">
        <f>_xlfn.XLOOKUP(A702,'2026-NAT-02'!B:B,'2026-NAT-02'!H:H,0,0)</f>
        <v>0</v>
      </c>
      <c r="AI702" s="457">
        <f t="shared" si="117"/>
        <v>0</v>
      </c>
      <c r="AJ702" s="458">
        <f t="shared" si="118"/>
        <v>0</v>
      </c>
    </row>
    <row r="703" spans="1:36" ht="15.6" hidden="1" x14ac:dyDescent="0.25">
      <c r="A703" s="297" t="str">
        <f>MASTERLIST!A704</f>
        <v>N0700</v>
      </c>
      <c r="B703" s="310" t="str">
        <f>MASTERLIST!B704</f>
        <v>xSteenbras</v>
      </c>
      <c r="C703" s="310" t="str">
        <f>MASTERLIST!C704</f>
        <v>Willem</v>
      </c>
      <c r="D703" s="310" t="str">
        <f>MASTERLIST!D704</f>
        <v>Kilian</v>
      </c>
      <c r="E703" s="311" t="str">
        <f>MASTERLIST!E704</f>
        <v>Men Master</v>
      </c>
      <c r="F703" s="361" t="str">
        <f>MASTERLIST!L704</f>
        <v>Nam</v>
      </c>
      <c r="G703" s="195"/>
      <c r="H703" s="200"/>
      <c r="I703" s="193"/>
      <c r="J703" s="202"/>
      <c r="K703" s="152">
        <f t="shared" si="119"/>
        <v>0</v>
      </c>
      <c r="L703" s="153">
        <f t="shared" si="120"/>
        <v>0</v>
      </c>
      <c r="M703" s="153">
        <f t="shared" si="121"/>
        <v>0</v>
      </c>
      <c r="N703" s="279">
        <f t="shared" si="122"/>
        <v>0</v>
      </c>
      <c r="O703" s="280">
        <f t="shared" si="123"/>
        <v>0</v>
      </c>
      <c r="P703" s="154" t="e">
        <f t="shared" si="124"/>
        <v>#DIV/0!</v>
      </c>
      <c r="Q703" s="153">
        <f t="shared" si="125"/>
        <v>40</v>
      </c>
      <c r="R703" s="281">
        <f t="shared" si="126"/>
        <v>8</v>
      </c>
      <c r="S703" s="282">
        <v>0</v>
      </c>
      <c r="T703" s="283">
        <v>0</v>
      </c>
      <c r="U703" s="156">
        <v>0</v>
      </c>
      <c r="V703" s="284">
        <v>0</v>
      </c>
      <c r="W703" s="285">
        <v>0</v>
      </c>
      <c r="X703" s="205">
        <v>0</v>
      </c>
      <c r="Y703" s="157">
        <v>0</v>
      </c>
      <c r="Z703" s="286">
        <v>0</v>
      </c>
      <c r="AA703" s="204">
        <v>0</v>
      </c>
      <c r="AB703" s="204">
        <v>0</v>
      </c>
      <c r="AC703" s="155">
        <v>0</v>
      </c>
      <c r="AD703" s="287">
        <v>40</v>
      </c>
      <c r="AE703" s="340">
        <f>_xlfn.XLOOKUP(A703,'2026-NAT-01'!B:B,'2026-NAT-01'!F:F,0,0)+_xlfn.XLOOKUP(A703,'2026-NAT-01'!B:B,'2026-NAT-01'!G:G,0,0)</f>
        <v>0</v>
      </c>
      <c r="AF703" s="341">
        <f>_xlfn.XLOOKUP(A703,'2026-NAT-01'!B:B,'2026-NAT-01'!H:H,0,0)</f>
        <v>0</v>
      </c>
      <c r="AG703" s="340">
        <f>_xlfn.XLOOKUP(A703,'2026-NAT-02'!B:B,'2026-NAT-02'!F:F,0,0)+_xlfn.XLOOKUP(A703,'2026-NAT-02'!B:B,'2026-NAT-02'!G:G,0,0)</f>
        <v>0</v>
      </c>
      <c r="AH703" s="341">
        <f>_xlfn.XLOOKUP(A703,'2026-NAT-02'!B:B,'2026-NAT-02'!H:H,0,0)</f>
        <v>0</v>
      </c>
      <c r="AI703" s="457">
        <f t="shared" si="117"/>
        <v>0</v>
      </c>
      <c r="AJ703" s="458">
        <f t="shared" si="118"/>
        <v>0</v>
      </c>
    </row>
    <row r="704" spans="1:36" ht="15.6" hidden="1" x14ac:dyDescent="0.25">
      <c r="A704" s="297" t="str">
        <f>MASTERLIST!A705</f>
        <v>N0701</v>
      </c>
      <c r="B704" s="310" t="str">
        <f>MASTERLIST!B705</f>
        <v>xMako</v>
      </c>
      <c r="C704" s="310" t="str">
        <f>MASTERLIST!C705</f>
        <v>Ritz</v>
      </c>
      <c r="D704" s="310" t="str">
        <f>MASTERLIST!D705</f>
        <v>Nel</v>
      </c>
      <c r="E704" s="311" t="str">
        <f>MASTERLIST!E705</f>
        <v>Men Master</v>
      </c>
      <c r="F704" s="361" t="str">
        <f>MASTERLIST!L705</f>
        <v>SA</v>
      </c>
      <c r="G704" s="195"/>
      <c r="H704" s="200"/>
      <c r="I704" s="193"/>
      <c r="J704" s="202"/>
      <c r="K704" s="152">
        <f t="shared" si="119"/>
        <v>0</v>
      </c>
      <c r="L704" s="153">
        <f t="shared" si="120"/>
        <v>0</v>
      </c>
      <c r="M704" s="153">
        <f t="shared" si="121"/>
        <v>0</v>
      </c>
      <c r="N704" s="279">
        <f t="shared" si="122"/>
        <v>0</v>
      </c>
      <c r="O704" s="280">
        <f t="shared" si="123"/>
        <v>0</v>
      </c>
      <c r="P704" s="154" t="e">
        <f t="shared" si="124"/>
        <v>#DIV/0!</v>
      </c>
      <c r="Q704" s="153">
        <f t="shared" si="125"/>
        <v>0</v>
      </c>
      <c r="R704" s="281">
        <f t="shared" si="126"/>
        <v>0</v>
      </c>
      <c r="S704" s="282">
        <v>0</v>
      </c>
      <c r="T704" s="283">
        <v>0</v>
      </c>
      <c r="U704" s="156">
        <v>0</v>
      </c>
      <c r="V704" s="284">
        <v>0</v>
      </c>
      <c r="W704" s="285">
        <v>0</v>
      </c>
      <c r="X704" s="205">
        <v>0</v>
      </c>
      <c r="Y704" s="157">
        <v>0</v>
      </c>
      <c r="Z704" s="286">
        <v>0</v>
      </c>
      <c r="AA704" s="204">
        <v>0</v>
      </c>
      <c r="AB704" s="204">
        <v>0</v>
      </c>
      <c r="AC704" s="155">
        <v>0</v>
      </c>
      <c r="AD704" s="287">
        <v>0</v>
      </c>
      <c r="AE704" s="340">
        <f>_xlfn.XLOOKUP(A704,'2026-NAT-01'!B:B,'2026-NAT-01'!F:F,0,0)+_xlfn.XLOOKUP(A704,'2026-NAT-01'!B:B,'2026-NAT-01'!G:G,0,0)</f>
        <v>0</v>
      </c>
      <c r="AF704" s="341">
        <f>_xlfn.XLOOKUP(A704,'2026-NAT-01'!B:B,'2026-NAT-01'!H:H,0,0)</f>
        <v>0</v>
      </c>
      <c r="AG704" s="340">
        <f>_xlfn.XLOOKUP(A704,'2026-NAT-02'!B:B,'2026-NAT-02'!F:F,0,0)+_xlfn.XLOOKUP(A704,'2026-NAT-02'!B:B,'2026-NAT-02'!G:G,0,0)</f>
        <v>0</v>
      </c>
      <c r="AH704" s="341">
        <f>_xlfn.XLOOKUP(A704,'2026-NAT-02'!B:B,'2026-NAT-02'!H:H,0,0)</f>
        <v>0</v>
      </c>
      <c r="AI704" s="457">
        <f t="shared" si="117"/>
        <v>0</v>
      </c>
      <c r="AJ704" s="458">
        <f t="shared" si="118"/>
        <v>0</v>
      </c>
    </row>
    <row r="705" spans="1:36" ht="15.6" hidden="1" x14ac:dyDescent="0.25">
      <c r="A705" s="297" t="str">
        <f>MASTERLIST!A706</f>
        <v>N0702</v>
      </c>
      <c r="B705" s="310" t="str">
        <f>MASTERLIST!B706</f>
        <v>xAtlantic Angling Club</v>
      </c>
      <c r="C705" s="310" t="str">
        <f>MASTERLIST!C706</f>
        <v>Casper</v>
      </c>
      <c r="D705" s="310" t="str">
        <f>MASTERLIST!D706</f>
        <v>Mare</v>
      </c>
      <c r="E705" s="311" t="str">
        <f>MASTERLIST!E706</f>
        <v>Men Master</v>
      </c>
      <c r="F705" s="361" t="str">
        <f>MASTERLIST!L706</f>
        <v>SA</v>
      </c>
      <c r="G705" s="195"/>
      <c r="H705" s="200"/>
      <c r="I705" s="193"/>
      <c r="J705" s="202"/>
      <c r="K705" s="152">
        <f t="shared" si="119"/>
        <v>0</v>
      </c>
      <c r="L705" s="153">
        <f t="shared" si="120"/>
        <v>0</v>
      </c>
      <c r="M705" s="153">
        <f t="shared" si="121"/>
        <v>0</v>
      </c>
      <c r="N705" s="279">
        <f t="shared" si="122"/>
        <v>0</v>
      </c>
      <c r="O705" s="280">
        <f t="shared" si="123"/>
        <v>0</v>
      </c>
      <c r="P705" s="154" t="e">
        <f t="shared" si="124"/>
        <v>#DIV/0!</v>
      </c>
      <c r="Q705" s="153">
        <f t="shared" si="125"/>
        <v>60</v>
      </c>
      <c r="R705" s="281">
        <f t="shared" si="126"/>
        <v>12</v>
      </c>
      <c r="S705" s="282">
        <v>0</v>
      </c>
      <c r="T705" s="283">
        <v>0</v>
      </c>
      <c r="U705" s="156">
        <v>0</v>
      </c>
      <c r="V705" s="284">
        <v>0</v>
      </c>
      <c r="W705" s="285">
        <v>0</v>
      </c>
      <c r="X705" s="205">
        <v>0</v>
      </c>
      <c r="Y705" s="157">
        <v>0</v>
      </c>
      <c r="Z705" s="286">
        <v>0</v>
      </c>
      <c r="AA705" s="204">
        <v>0</v>
      </c>
      <c r="AB705" s="204">
        <v>0</v>
      </c>
      <c r="AC705" s="155">
        <v>0</v>
      </c>
      <c r="AD705" s="287">
        <v>60</v>
      </c>
      <c r="AE705" s="340">
        <f>_xlfn.XLOOKUP(A705,'2026-NAT-01'!B:B,'2026-NAT-01'!F:F,0,0)+_xlfn.XLOOKUP(A705,'2026-NAT-01'!B:B,'2026-NAT-01'!G:G,0,0)</f>
        <v>0</v>
      </c>
      <c r="AF705" s="341">
        <f>_xlfn.XLOOKUP(A705,'2026-NAT-01'!B:B,'2026-NAT-01'!H:H,0,0)</f>
        <v>0</v>
      </c>
      <c r="AG705" s="340">
        <f>_xlfn.XLOOKUP(A705,'2026-NAT-02'!B:B,'2026-NAT-02'!F:F,0,0)+_xlfn.XLOOKUP(A705,'2026-NAT-02'!B:B,'2026-NAT-02'!G:G,0,0)</f>
        <v>0</v>
      </c>
      <c r="AH705" s="341">
        <f>_xlfn.XLOOKUP(A705,'2026-NAT-02'!B:B,'2026-NAT-02'!H:H,0,0)</f>
        <v>0</v>
      </c>
      <c r="AI705" s="457">
        <f t="shared" si="117"/>
        <v>0</v>
      </c>
      <c r="AJ705" s="458">
        <f t="shared" si="118"/>
        <v>0</v>
      </c>
    </row>
    <row r="706" spans="1:36" ht="15.6" hidden="1" x14ac:dyDescent="0.25">
      <c r="A706" s="344" t="str">
        <f>MASTERLIST!A707</f>
        <v>N0703</v>
      </c>
      <c r="B706" s="68" t="str">
        <f>MASTERLIST!B707</f>
        <v>Atlantic Angling Club</v>
      </c>
      <c r="C706" s="68" t="str">
        <f>MASTERLIST!C707</f>
        <v>Andi</v>
      </c>
      <c r="D706" s="68" t="str">
        <f>MASTERLIST!D707</f>
        <v>Bachran</v>
      </c>
      <c r="E706" s="345" t="str">
        <f>MASTERLIST!E707</f>
        <v>Men Master</v>
      </c>
      <c r="F706" s="362" t="str">
        <f>MASTERLIST!L707</f>
        <v>Nam</v>
      </c>
      <c r="G706" s="195" t="s">
        <v>2176</v>
      </c>
      <c r="H706" s="200"/>
      <c r="I706" s="193"/>
      <c r="J706" s="202"/>
      <c r="K706" s="152">
        <f t="shared" si="119"/>
        <v>0</v>
      </c>
      <c r="L706" s="153">
        <f t="shared" si="120"/>
        <v>9</v>
      </c>
      <c r="M706" s="153">
        <f t="shared" si="121"/>
        <v>9</v>
      </c>
      <c r="N706" s="154">
        <f t="shared" si="122"/>
        <v>50.099999999999994</v>
      </c>
      <c r="O706" s="429">
        <f t="shared" si="123"/>
        <v>17.09</v>
      </c>
      <c r="P706" s="154">
        <f t="shared" si="124"/>
        <v>5.5666666666666664</v>
      </c>
      <c r="Q706" s="153">
        <f t="shared" si="125"/>
        <v>1097</v>
      </c>
      <c r="R706" s="281">
        <f t="shared" si="126"/>
        <v>327.10000000000002</v>
      </c>
      <c r="S706" s="282">
        <v>0</v>
      </c>
      <c r="T706" s="283">
        <v>3</v>
      </c>
      <c r="U706" s="156">
        <v>22.5</v>
      </c>
      <c r="V706" s="284">
        <v>271</v>
      </c>
      <c r="W706" s="285">
        <v>0</v>
      </c>
      <c r="X706" s="205">
        <v>3</v>
      </c>
      <c r="Y706" s="157">
        <v>3.2</v>
      </c>
      <c r="Z706" s="286">
        <v>264</v>
      </c>
      <c r="AA706" s="204">
        <v>0</v>
      </c>
      <c r="AB706" s="204">
        <v>3</v>
      </c>
      <c r="AC706" s="155">
        <v>24.4</v>
      </c>
      <c r="AD706" s="287">
        <v>562</v>
      </c>
      <c r="AE706" s="340">
        <f>_xlfn.XLOOKUP(A706,'2026-NAT-01'!B:B,'2026-NAT-01'!F:F,0,0)+_xlfn.XLOOKUP(A706,'2026-NAT-01'!B:B,'2026-NAT-01'!G:G,0,0)</f>
        <v>4</v>
      </c>
      <c r="AF706" s="341">
        <f>_xlfn.XLOOKUP(A706,'2026-NAT-01'!B:B,'2026-NAT-01'!H:H,0,0)</f>
        <v>25.5</v>
      </c>
      <c r="AG706" s="340">
        <f>_xlfn.XLOOKUP(A706,'2026-NAT-02'!B:B,'2026-NAT-02'!F:F,0,0)+_xlfn.XLOOKUP(A706,'2026-NAT-02'!B:B,'2026-NAT-02'!G:G,0,0)</f>
        <v>1</v>
      </c>
      <c r="AH706" s="341">
        <f>_xlfn.XLOOKUP(A706,'2026-NAT-02'!B:B,'2026-NAT-02'!H:H,0,0)</f>
        <v>5</v>
      </c>
      <c r="AI706" s="340">
        <f t="shared" si="117"/>
        <v>14</v>
      </c>
      <c r="AJ706" s="341">
        <f t="shared" si="118"/>
        <v>47.59</v>
      </c>
    </row>
    <row r="707" spans="1:36" ht="15.6" hidden="1" x14ac:dyDescent="0.25">
      <c r="A707" s="297" t="str">
        <f>MASTERLIST!A708</f>
        <v>N0704</v>
      </c>
      <c r="B707" s="310" t="str">
        <f>MASTERLIST!B708</f>
        <v>Mako</v>
      </c>
      <c r="C707" s="310" t="str">
        <f>MASTERLIST!C708</f>
        <v>Kay</v>
      </c>
      <c r="D707" s="310" t="str">
        <f>MASTERLIST!D708</f>
        <v>Bachran</v>
      </c>
      <c r="E707" s="311" t="str">
        <f>MASTERLIST!E708</f>
        <v>Men Senior</v>
      </c>
      <c r="F707" s="361" t="str">
        <f>MASTERLIST!L708</f>
        <v>Nam</v>
      </c>
      <c r="G707" s="195"/>
      <c r="H707" s="200"/>
      <c r="I707" s="193"/>
      <c r="J707" s="202"/>
      <c r="K707" s="152">
        <f t="shared" si="119"/>
        <v>0</v>
      </c>
      <c r="L707" s="153">
        <f t="shared" si="120"/>
        <v>7</v>
      </c>
      <c r="M707" s="153">
        <f t="shared" si="121"/>
        <v>7</v>
      </c>
      <c r="N707" s="279">
        <f t="shared" si="122"/>
        <v>88.8</v>
      </c>
      <c r="O707" s="280">
        <f t="shared" si="123"/>
        <v>26.919999999999995</v>
      </c>
      <c r="P707" s="154">
        <f t="shared" si="124"/>
        <v>12.685714285714285</v>
      </c>
      <c r="Q707" s="153">
        <f t="shared" si="125"/>
        <v>998</v>
      </c>
      <c r="R707" s="281">
        <f t="shared" si="126"/>
        <v>335.2</v>
      </c>
      <c r="S707" s="282">
        <v>0</v>
      </c>
      <c r="T707" s="283">
        <v>1</v>
      </c>
      <c r="U707" s="156">
        <v>1.4</v>
      </c>
      <c r="V707" s="284">
        <v>199</v>
      </c>
      <c r="W707" s="285">
        <v>0</v>
      </c>
      <c r="X707" s="205">
        <v>6</v>
      </c>
      <c r="Y707" s="157">
        <v>87.399999999999991</v>
      </c>
      <c r="Z707" s="286">
        <v>759</v>
      </c>
      <c r="AA707" s="204">
        <v>0</v>
      </c>
      <c r="AB707" s="204">
        <v>0</v>
      </c>
      <c r="AC707" s="155">
        <v>0</v>
      </c>
      <c r="AD707" s="287">
        <v>40</v>
      </c>
      <c r="AE707" s="340">
        <f>_xlfn.XLOOKUP(A707,'2026-NAT-01'!B:B,'2026-NAT-01'!F:F,0,0)+_xlfn.XLOOKUP(A707,'2026-NAT-01'!B:B,'2026-NAT-01'!G:G,0,0)</f>
        <v>0</v>
      </c>
      <c r="AF707" s="341">
        <f>_xlfn.XLOOKUP(A707,'2026-NAT-01'!B:B,'2026-NAT-01'!H:H,0,0)</f>
        <v>0</v>
      </c>
      <c r="AG707" s="340">
        <f>_xlfn.XLOOKUP(A707,'2026-NAT-02'!B:B,'2026-NAT-02'!F:F,0,0)+_xlfn.XLOOKUP(A707,'2026-NAT-02'!B:B,'2026-NAT-02'!G:G,0,0)</f>
        <v>0</v>
      </c>
      <c r="AH707" s="341">
        <f>_xlfn.XLOOKUP(A707,'2026-NAT-02'!B:B,'2026-NAT-02'!H:H,0,0)</f>
        <v>0</v>
      </c>
      <c r="AI707" s="457">
        <f t="shared" si="117"/>
        <v>7</v>
      </c>
      <c r="AJ707" s="458">
        <f t="shared" si="118"/>
        <v>26.919999999999995</v>
      </c>
    </row>
    <row r="708" spans="1:36" ht="15.6" hidden="1" x14ac:dyDescent="0.25">
      <c r="A708" s="297" t="str">
        <f>MASTERLIST!A709</f>
        <v>N0705</v>
      </c>
      <c r="B708" s="310" t="str">
        <f>MASTERLIST!B709</f>
        <v>Penguin</v>
      </c>
      <c r="C708" s="310" t="str">
        <f>MASTERLIST!C709</f>
        <v>Phillip</v>
      </c>
      <c r="D708" s="310" t="str">
        <f>MASTERLIST!D709</f>
        <v>Coetzee</v>
      </c>
      <c r="E708" s="311" t="str">
        <f>MASTERLIST!E709</f>
        <v>Men Veteran</v>
      </c>
      <c r="F708" s="361" t="str">
        <f>MASTERLIST!L709</f>
        <v>Nam</v>
      </c>
      <c r="G708" s="195"/>
      <c r="H708" s="200"/>
      <c r="I708" s="193"/>
      <c r="J708" s="202"/>
      <c r="K708" s="152">
        <f t="shared" si="119"/>
        <v>1</v>
      </c>
      <c r="L708" s="153">
        <f t="shared" si="120"/>
        <v>8</v>
      </c>
      <c r="M708" s="153">
        <f t="shared" si="121"/>
        <v>9</v>
      </c>
      <c r="N708" s="279">
        <f t="shared" si="122"/>
        <v>80.100000000000009</v>
      </c>
      <c r="O708" s="280">
        <f t="shared" si="123"/>
        <v>30.990000000000002</v>
      </c>
      <c r="P708" s="154">
        <f t="shared" si="124"/>
        <v>8.9</v>
      </c>
      <c r="Q708" s="153">
        <f t="shared" si="125"/>
        <v>988</v>
      </c>
      <c r="R708" s="281">
        <f t="shared" si="126"/>
        <v>397</v>
      </c>
      <c r="S708" s="282">
        <v>1</v>
      </c>
      <c r="T708" s="283">
        <v>5</v>
      </c>
      <c r="U708" s="156">
        <v>34.800000000000004</v>
      </c>
      <c r="V708" s="284">
        <v>503</v>
      </c>
      <c r="W708" s="285">
        <v>0</v>
      </c>
      <c r="X708" s="205">
        <v>3</v>
      </c>
      <c r="Y708" s="157">
        <v>45.300000000000004</v>
      </c>
      <c r="Z708" s="286">
        <v>485</v>
      </c>
      <c r="AA708" s="204">
        <v>0</v>
      </c>
      <c r="AB708" s="204">
        <v>0</v>
      </c>
      <c r="AC708" s="155">
        <v>0</v>
      </c>
      <c r="AD708" s="287">
        <v>0</v>
      </c>
      <c r="AE708" s="340">
        <f>_xlfn.XLOOKUP(A708,'2026-NAT-01'!B:B,'2026-NAT-01'!F:F,0,0)+_xlfn.XLOOKUP(A708,'2026-NAT-01'!B:B,'2026-NAT-01'!G:G,0,0)</f>
        <v>0</v>
      </c>
      <c r="AF708" s="341">
        <f>_xlfn.XLOOKUP(A708,'2026-NAT-01'!B:B,'2026-NAT-01'!H:H,0,0)</f>
        <v>0</v>
      </c>
      <c r="AG708" s="340">
        <f>_xlfn.XLOOKUP(A708,'2026-NAT-02'!B:B,'2026-NAT-02'!F:F,0,0)+_xlfn.XLOOKUP(A708,'2026-NAT-02'!B:B,'2026-NAT-02'!G:G,0,0)</f>
        <v>0</v>
      </c>
      <c r="AH708" s="341">
        <f>_xlfn.XLOOKUP(A708,'2026-NAT-02'!B:B,'2026-NAT-02'!H:H,0,0)</f>
        <v>0</v>
      </c>
      <c r="AI708" s="457">
        <f t="shared" ref="AI708:AI771" si="127">M708+AE708+AG708</f>
        <v>9</v>
      </c>
      <c r="AJ708" s="458">
        <f t="shared" ref="AJ708:AJ771" si="128">O708+AF708+AH708</f>
        <v>30.990000000000002</v>
      </c>
    </row>
    <row r="709" spans="1:36" ht="15.6" hidden="1" x14ac:dyDescent="0.25">
      <c r="A709" s="297" t="str">
        <f>MASTERLIST!A710</f>
        <v>N0706</v>
      </c>
      <c r="B709" s="310" t="str">
        <f>MASTERLIST!B710</f>
        <v>Orca Angling Club</v>
      </c>
      <c r="C709" s="310" t="str">
        <f>MASTERLIST!C710</f>
        <v>Willem</v>
      </c>
      <c r="D709" s="310" t="str">
        <f>MASTERLIST!D710</f>
        <v>Linde</v>
      </c>
      <c r="E709" s="311" t="str">
        <f>MASTERLIST!E710</f>
        <v>Men Senior</v>
      </c>
      <c r="F709" s="361" t="str">
        <f>MASTERLIST!L710</f>
        <v>Nam</v>
      </c>
      <c r="G709" s="195"/>
      <c r="H709" s="200"/>
      <c r="I709" s="193"/>
      <c r="J709" s="202"/>
      <c r="K709" s="152">
        <f t="shared" si="119"/>
        <v>3</v>
      </c>
      <c r="L709" s="153">
        <f t="shared" si="120"/>
        <v>5</v>
      </c>
      <c r="M709" s="153">
        <f t="shared" si="121"/>
        <v>8</v>
      </c>
      <c r="N709" s="279">
        <f t="shared" si="122"/>
        <v>62.2</v>
      </c>
      <c r="O709" s="280">
        <f t="shared" si="123"/>
        <v>30.580000000000002</v>
      </c>
      <c r="P709" s="154">
        <f t="shared" si="124"/>
        <v>7.7750000000000004</v>
      </c>
      <c r="Q709" s="153">
        <f t="shared" si="125"/>
        <v>951</v>
      </c>
      <c r="R709" s="281">
        <f t="shared" si="126"/>
        <v>391.3</v>
      </c>
      <c r="S709" s="282">
        <v>1</v>
      </c>
      <c r="T709" s="283">
        <v>5</v>
      </c>
      <c r="U709" s="156">
        <v>59.6</v>
      </c>
      <c r="V709" s="284">
        <v>530</v>
      </c>
      <c r="W709" s="285">
        <v>2</v>
      </c>
      <c r="X709" s="205">
        <v>0</v>
      </c>
      <c r="Y709" s="157">
        <v>2.6</v>
      </c>
      <c r="Z709" s="286">
        <v>421</v>
      </c>
      <c r="AA709" s="204">
        <v>0</v>
      </c>
      <c r="AB709" s="204">
        <v>0</v>
      </c>
      <c r="AC709" s="155">
        <v>0</v>
      </c>
      <c r="AD709" s="287">
        <v>0</v>
      </c>
      <c r="AE709" s="340">
        <f>_xlfn.XLOOKUP(A709,'2026-NAT-01'!B:B,'2026-NAT-01'!F:F,0,0)+_xlfn.XLOOKUP(A709,'2026-NAT-01'!B:B,'2026-NAT-01'!G:G,0,0)</f>
        <v>0</v>
      </c>
      <c r="AF709" s="341">
        <f>_xlfn.XLOOKUP(A709,'2026-NAT-01'!B:B,'2026-NAT-01'!H:H,0,0)</f>
        <v>0</v>
      </c>
      <c r="AG709" s="340">
        <f>_xlfn.XLOOKUP(A709,'2026-NAT-02'!B:B,'2026-NAT-02'!F:F,0,0)+_xlfn.XLOOKUP(A709,'2026-NAT-02'!B:B,'2026-NAT-02'!G:G,0,0)</f>
        <v>0</v>
      </c>
      <c r="AH709" s="341">
        <f>_xlfn.XLOOKUP(A709,'2026-NAT-02'!B:B,'2026-NAT-02'!H:H,0,0)</f>
        <v>0</v>
      </c>
      <c r="AI709" s="457">
        <f t="shared" si="127"/>
        <v>8</v>
      </c>
      <c r="AJ709" s="458">
        <f t="shared" si="128"/>
        <v>30.580000000000002</v>
      </c>
    </row>
    <row r="710" spans="1:36" ht="15.6" hidden="1" x14ac:dyDescent="0.25">
      <c r="A710" s="297" t="str">
        <f>MASTERLIST!A711</f>
        <v>N0707</v>
      </c>
      <c r="B710" s="310" t="str">
        <f>MASTERLIST!B711</f>
        <v>xOrca Angling Club</v>
      </c>
      <c r="C710" s="310" t="str">
        <f>MASTERLIST!C711</f>
        <v>Pieter Schalk</v>
      </c>
      <c r="D710" s="310" t="str">
        <f>MASTERLIST!D711</f>
        <v>Grobbelaar</v>
      </c>
      <c r="E710" s="311" t="str">
        <f>MASTERLIST!E711</f>
        <v>Men Grand Masters</v>
      </c>
      <c r="F710" s="361" t="str">
        <f>MASTERLIST!L711</f>
        <v>Nam</v>
      </c>
      <c r="G710" s="195"/>
      <c r="H710" s="200"/>
      <c r="I710" s="193"/>
      <c r="J710" s="202"/>
      <c r="K710" s="152">
        <f t="shared" si="119"/>
        <v>1</v>
      </c>
      <c r="L710" s="153">
        <f t="shared" si="120"/>
        <v>0</v>
      </c>
      <c r="M710" s="153">
        <f t="shared" si="121"/>
        <v>1</v>
      </c>
      <c r="N710" s="279">
        <f t="shared" si="122"/>
        <v>1.5</v>
      </c>
      <c r="O710" s="280">
        <f t="shared" si="123"/>
        <v>0.44999999999999996</v>
      </c>
      <c r="P710" s="154">
        <f t="shared" si="124"/>
        <v>1.5</v>
      </c>
      <c r="Q710" s="153">
        <f t="shared" si="125"/>
        <v>267</v>
      </c>
      <c r="R710" s="281">
        <f t="shared" si="126"/>
        <v>80.099999999999994</v>
      </c>
      <c r="S710" s="282">
        <v>0</v>
      </c>
      <c r="T710" s="283">
        <v>0</v>
      </c>
      <c r="U710" s="156">
        <v>0</v>
      </c>
      <c r="V710" s="284">
        <v>0</v>
      </c>
      <c r="W710" s="285">
        <v>1</v>
      </c>
      <c r="X710" s="205">
        <v>0</v>
      </c>
      <c r="Y710" s="157">
        <v>1.5</v>
      </c>
      <c r="Z710" s="286">
        <v>267</v>
      </c>
      <c r="AA710" s="204">
        <v>0</v>
      </c>
      <c r="AB710" s="204">
        <v>0</v>
      </c>
      <c r="AC710" s="155">
        <v>0</v>
      </c>
      <c r="AD710" s="287">
        <v>0</v>
      </c>
      <c r="AE710" s="340">
        <f>_xlfn.XLOOKUP(A710,'2026-NAT-01'!B:B,'2026-NAT-01'!F:F,0,0)+_xlfn.XLOOKUP(A710,'2026-NAT-01'!B:B,'2026-NAT-01'!G:G,0,0)</f>
        <v>0</v>
      </c>
      <c r="AF710" s="341">
        <f>_xlfn.XLOOKUP(A710,'2026-NAT-01'!B:B,'2026-NAT-01'!H:H,0,0)</f>
        <v>0</v>
      </c>
      <c r="AG710" s="340">
        <f>_xlfn.XLOOKUP(A710,'2026-NAT-02'!B:B,'2026-NAT-02'!F:F,0,0)+_xlfn.XLOOKUP(A710,'2026-NAT-02'!B:B,'2026-NAT-02'!G:G,0,0)</f>
        <v>0</v>
      </c>
      <c r="AH710" s="341">
        <f>_xlfn.XLOOKUP(A710,'2026-NAT-02'!B:B,'2026-NAT-02'!H:H,0,0)</f>
        <v>0</v>
      </c>
      <c r="AI710" s="457">
        <f t="shared" si="127"/>
        <v>1</v>
      </c>
      <c r="AJ710" s="458">
        <f t="shared" si="128"/>
        <v>0.44999999999999996</v>
      </c>
    </row>
    <row r="711" spans="1:36" ht="15.6" hidden="1" x14ac:dyDescent="0.25">
      <c r="A711" s="297" t="str">
        <f>MASTERLIST!A712</f>
        <v>N0708</v>
      </c>
      <c r="B711" s="310" t="str">
        <f>MASTERLIST!B712</f>
        <v>xOrca Angling Club</v>
      </c>
      <c r="C711" s="310" t="str">
        <f>MASTERLIST!C712</f>
        <v>De Waal</v>
      </c>
      <c r="D711" s="310" t="str">
        <f>MASTERLIST!D712</f>
        <v>Keyser</v>
      </c>
      <c r="E711" s="311" t="str">
        <f>MASTERLIST!E712</f>
        <v>Men Senior</v>
      </c>
      <c r="F711" s="361" t="str">
        <f>MASTERLIST!L712</f>
        <v>Nam</v>
      </c>
      <c r="G711" s="195"/>
      <c r="H711" s="200"/>
      <c r="I711" s="193"/>
      <c r="J711" s="202"/>
      <c r="K711" s="152">
        <f t="shared" si="119"/>
        <v>0</v>
      </c>
      <c r="L711" s="153">
        <f t="shared" si="120"/>
        <v>0</v>
      </c>
      <c r="M711" s="153">
        <f t="shared" si="121"/>
        <v>0</v>
      </c>
      <c r="N711" s="279">
        <f t="shared" si="122"/>
        <v>0</v>
      </c>
      <c r="O711" s="280">
        <f t="shared" si="123"/>
        <v>0</v>
      </c>
      <c r="P711" s="154" t="e">
        <f t="shared" si="124"/>
        <v>#DIV/0!</v>
      </c>
      <c r="Q711" s="153">
        <f t="shared" si="125"/>
        <v>0</v>
      </c>
      <c r="R711" s="281">
        <f t="shared" si="126"/>
        <v>0</v>
      </c>
      <c r="S711" s="282">
        <v>0</v>
      </c>
      <c r="T711" s="283">
        <v>0</v>
      </c>
      <c r="U711" s="156">
        <v>0</v>
      </c>
      <c r="V711" s="284">
        <v>0</v>
      </c>
      <c r="W711" s="285">
        <v>0</v>
      </c>
      <c r="X711" s="205">
        <v>0</v>
      </c>
      <c r="Y711" s="157">
        <v>0</v>
      </c>
      <c r="Z711" s="286">
        <v>0</v>
      </c>
      <c r="AA711" s="204">
        <v>0</v>
      </c>
      <c r="AB711" s="204">
        <v>0</v>
      </c>
      <c r="AC711" s="155">
        <v>0</v>
      </c>
      <c r="AD711" s="287">
        <v>0</v>
      </c>
      <c r="AE711" s="340">
        <f>_xlfn.XLOOKUP(A711,'2026-NAT-01'!B:B,'2026-NAT-01'!F:F,0,0)+_xlfn.XLOOKUP(A711,'2026-NAT-01'!B:B,'2026-NAT-01'!G:G,0,0)</f>
        <v>0</v>
      </c>
      <c r="AF711" s="341">
        <f>_xlfn.XLOOKUP(A711,'2026-NAT-01'!B:B,'2026-NAT-01'!H:H,0,0)</f>
        <v>0</v>
      </c>
      <c r="AG711" s="340">
        <f>_xlfn.XLOOKUP(A711,'2026-NAT-02'!B:B,'2026-NAT-02'!F:F,0,0)+_xlfn.XLOOKUP(A711,'2026-NAT-02'!B:B,'2026-NAT-02'!G:G,0,0)</f>
        <v>0</v>
      </c>
      <c r="AH711" s="341">
        <f>_xlfn.XLOOKUP(A711,'2026-NAT-02'!B:B,'2026-NAT-02'!H:H,0,0)</f>
        <v>0</v>
      </c>
      <c r="AI711" s="457">
        <f t="shared" si="127"/>
        <v>0</v>
      </c>
      <c r="AJ711" s="458">
        <f t="shared" si="128"/>
        <v>0</v>
      </c>
    </row>
    <row r="712" spans="1:36" ht="15.6" hidden="1" x14ac:dyDescent="0.25">
      <c r="A712" s="297" t="str">
        <f>MASTERLIST!A713</f>
        <v>N0709</v>
      </c>
      <c r="B712" s="310" t="str">
        <f>MASTERLIST!B713</f>
        <v>Penguin</v>
      </c>
      <c r="C712" s="310" t="str">
        <f>MASTERLIST!C713</f>
        <v>Tiaan</v>
      </c>
      <c r="D712" s="310" t="str">
        <f>MASTERLIST!D713</f>
        <v>Fourie</v>
      </c>
      <c r="E712" s="311" t="str">
        <f>MASTERLIST!E713</f>
        <v>Men Senior</v>
      </c>
      <c r="F712" s="361" t="str">
        <f>MASTERLIST!L713</f>
        <v>Nam</v>
      </c>
      <c r="G712" s="195"/>
      <c r="H712" s="200"/>
      <c r="I712" s="193"/>
      <c r="J712" s="202"/>
      <c r="K712" s="152">
        <f t="shared" si="119"/>
        <v>0</v>
      </c>
      <c r="L712" s="153">
        <f t="shared" si="120"/>
        <v>9</v>
      </c>
      <c r="M712" s="153">
        <f t="shared" si="121"/>
        <v>9</v>
      </c>
      <c r="N712" s="279">
        <f t="shared" si="122"/>
        <v>131.5</v>
      </c>
      <c r="O712" s="280">
        <f t="shared" si="123"/>
        <v>37.309999999999995</v>
      </c>
      <c r="P712" s="154">
        <f t="shared" si="124"/>
        <v>14.611111111111111</v>
      </c>
      <c r="Q712" s="153">
        <f t="shared" si="125"/>
        <v>1613</v>
      </c>
      <c r="R712" s="281">
        <f t="shared" si="126"/>
        <v>457.1</v>
      </c>
      <c r="S712" s="282">
        <v>0</v>
      </c>
      <c r="T712" s="283">
        <v>1</v>
      </c>
      <c r="U712" s="156">
        <v>12.1</v>
      </c>
      <c r="V712" s="284">
        <v>264</v>
      </c>
      <c r="W712" s="285">
        <v>0</v>
      </c>
      <c r="X712" s="205">
        <v>5</v>
      </c>
      <c r="Y712" s="157">
        <v>73.8</v>
      </c>
      <c r="Z712" s="286">
        <v>553</v>
      </c>
      <c r="AA712" s="204">
        <v>0</v>
      </c>
      <c r="AB712" s="204">
        <v>3</v>
      </c>
      <c r="AC712" s="155">
        <v>45.599999999999994</v>
      </c>
      <c r="AD712" s="287">
        <v>796</v>
      </c>
      <c r="AE712" s="340">
        <f>_xlfn.XLOOKUP(A712,'2026-NAT-01'!B:B,'2026-NAT-01'!F:F,0,0)+_xlfn.XLOOKUP(A712,'2026-NAT-01'!B:B,'2026-NAT-01'!G:G,0,0)</f>
        <v>0</v>
      </c>
      <c r="AF712" s="341">
        <f>_xlfn.XLOOKUP(A712,'2026-NAT-01'!B:B,'2026-NAT-01'!H:H,0,0)</f>
        <v>0</v>
      </c>
      <c r="AG712" s="340">
        <f>_xlfn.XLOOKUP(A712,'2026-NAT-02'!B:B,'2026-NAT-02'!F:F,0,0)+_xlfn.XLOOKUP(A712,'2026-NAT-02'!B:B,'2026-NAT-02'!G:G,0,0)</f>
        <v>0</v>
      </c>
      <c r="AH712" s="341">
        <f>_xlfn.XLOOKUP(A712,'2026-NAT-02'!B:B,'2026-NAT-02'!H:H,0,0)</f>
        <v>0</v>
      </c>
      <c r="AI712" s="457">
        <f t="shared" si="127"/>
        <v>9</v>
      </c>
      <c r="AJ712" s="458">
        <f t="shared" si="128"/>
        <v>37.309999999999995</v>
      </c>
    </row>
    <row r="713" spans="1:36" ht="15.6" hidden="1" x14ac:dyDescent="0.25">
      <c r="A713" s="297" t="str">
        <f>MASTERLIST!A714</f>
        <v>N0710</v>
      </c>
      <c r="B713" s="310" t="str">
        <f>MASTERLIST!B714</f>
        <v>xWalvis Bay</v>
      </c>
      <c r="C713" s="310" t="str">
        <f>MASTERLIST!C714</f>
        <v>Fanie</v>
      </c>
      <c r="D713" s="310" t="str">
        <f>MASTERLIST!D714</f>
        <v>Terblanche</v>
      </c>
      <c r="E713" s="311" t="str">
        <f>MASTERLIST!E714</f>
        <v>Men Veteran</v>
      </c>
      <c r="F713" s="361" t="str">
        <f>MASTERLIST!L714</f>
        <v>Nam</v>
      </c>
      <c r="G713" s="195"/>
      <c r="H713" s="200"/>
      <c r="I713" s="193"/>
      <c r="J713" s="202"/>
      <c r="K713" s="152">
        <f t="shared" si="119"/>
        <v>2</v>
      </c>
      <c r="L713" s="153">
        <f t="shared" si="120"/>
        <v>2</v>
      </c>
      <c r="M713" s="153">
        <f t="shared" si="121"/>
        <v>4</v>
      </c>
      <c r="N713" s="279">
        <f t="shared" si="122"/>
        <v>20.200000000000003</v>
      </c>
      <c r="O713" s="280">
        <f t="shared" si="123"/>
        <v>5.2700000000000005</v>
      </c>
      <c r="P713" s="154">
        <f t="shared" si="124"/>
        <v>5.0500000000000007</v>
      </c>
      <c r="Q713" s="153">
        <f t="shared" si="125"/>
        <v>726</v>
      </c>
      <c r="R713" s="281">
        <f t="shared" si="126"/>
        <v>197.60000000000002</v>
      </c>
      <c r="S713" s="282">
        <v>0</v>
      </c>
      <c r="T713" s="283">
        <v>1</v>
      </c>
      <c r="U713" s="156">
        <v>4.0999999999999996</v>
      </c>
      <c r="V713" s="284">
        <v>168</v>
      </c>
      <c r="W713" s="285">
        <v>0</v>
      </c>
      <c r="X713" s="205">
        <v>0</v>
      </c>
      <c r="Y713" s="157">
        <v>0</v>
      </c>
      <c r="Z713" s="286">
        <v>20</v>
      </c>
      <c r="AA713" s="204">
        <v>2</v>
      </c>
      <c r="AB713" s="204">
        <v>1</v>
      </c>
      <c r="AC713" s="155">
        <v>16.100000000000001</v>
      </c>
      <c r="AD713" s="287">
        <v>538</v>
      </c>
      <c r="AE713" s="340">
        <f>_xlfn.XLOOKUP(A713,'2026-NAT-01'!B:B,'2026-NAT-01'!F:F,0,0)+_xlfn.XLOOKUP(A713,'2026-NAT-01'!B:B,'2026-NAT-01'!G:G,0,0)</f>
        <v>0</v>
      </c>
      <c r="AF713" s="341">
        <f>_xlfn.XLOOKUP(A713,'2026-NAT-01'!B:B,'2026-NAT-01'!H:H,0,0)</f>
        <v>0</v>
      </c>
      <c r="AG713" s="340">
        <f>_xlfn.XLOOKUP(A713,'2026-NAT-02'!B:B,'2026-NAT-02'!F:F,0,0)+_xlfn.XLOOKUP(A713,'2026-NAT-02'!B:B,'2026-NAT-02'!G:G,0,0)</f>
        <v>0</v>
      </c>
      <c r="AH713" s="341">
        <f>_xlfn.XLOOKUP(A713,'2026-NAT-02'!B:B,'2026-NAT-02'!H:H,0,0)</f>
        <v>0</v>
      </c>
      <c r="AI713" s="457">
        <f t="shared" si="127"/>
        <v>4</v>
      </c>
      <c r="AJ713" s="458">
        <f t="shared" si="128"/>
        <v>5.2700000000000005</v>
      </c>
    </row>
    <row r="714" spans="1:36" ht="15.6" hidden="1" x14ac:dyDescent="0.25">
      <c r="A714" s="297" t="str">
        <f>MASTERLIST!A715</f>
        <v>N0711</v>
      </c>
      <c r="B714" s="310" t="str">
        <f>MASTERLIST!B715</f>
        <v>xWalvis Bay</v>
      </c>
      <c r="C714" s="310" t="str">
        <f>MASTERLIST!C715</f>
        <v>AJ</v>
      </c>
      <c r="D714" s="310" t="str">
        <f>MASTERLIST!D715</f>
        <v>De Beer</v>
      </c>
      <c r="E714" s="311" t="str">
        <f>MASTERLIST!E715</f>
        <v>Men Senior</v>
      </c>
      <c r="F714" s="361" t="str">
        <f>MASTERLIST!L715</f>
        <v>SA</v>
      </c>
      <c r="G714" s="195"/>
      <c r="H714" s="200"/>
      <c r="I714" s="193"/>
      <c r="J714" s="202"/>
      <c r="K714" s="152">
        <f t="shared" si="119"/>
        <v>0</v>
      </c>
      <c r="L714" s="153">
        <f t="shared" si="120"/>
        <v>0</v>
      </c>
      <c r="M714" s="153">
        <f t="shared" si="121"/>
        <v>0</v>
      </c>
      <c r="N714" s="279">
        <f t="shared" si="122"/>
        <v>0</v>
      </c>
      <c r="O714" s="280">
        <f t="shared" si="123"/>
        <v>0</v>
      </c>
      <c r="P714" s="154" t="e">
        <f t="shared" si="124"/>
        <v>#DIV/0!</v>
      </c>
      <c r="Q714" s="153">
        <f t="shared" si="125"/>
        <v>0</v>
      </c>
      <c r="R714" s="281">
        <f t="shared" si="126"/>
        <v>0</v>
      </c>
      <c r="S714" s="282">
        <v>0</v>
      </c>
      <c r="T714" s="283">
        <v>0</v>
      </c>
      <c r="U714" s="156">
        <v>0</v>
      </c>
      <c r="V714" s="284">
        <v>0</v>
      </c>
      <c r="W714" s="285">
        <v>0</v>
      </c>
      <c r="X714" s="205">
        <v>0</v>
      </c>
      <c r="Y714" s="157">
        <v>0</v>
      </c>
      <c r="Z714" s="286">
        <v>0</v>
      </c>
      <c r="AA714" s="204">
        <v>0</v>
      </c>
      <c r="AB714" s="204">
        <v>0</v>
      </c>
      <c r="AC714" s="155">
        <v>0</v>
      </c>
      <c r="AD714" s="287">
        <v>0</v>
      </c>
      <c r="AE714" s="340">
        <f>_xlfn.XLOOKUP(A714,'2026-NAT-01'!B:B,'2026-NAT-01'!F:F,0,0)+_xlfn.XLOOKUP(A714,'2026-NAT-01'!B:B,'2026-NAT-01'!G:G,0,0)</f>
        <v>0</v>
      </c>
      <c r="AF714" s="341">
        <f>_xlfn.XLOOKUP(A714,'2026-NAT-01'!B:B,'2026-NAT-01'!H:H,0,0)</f>
        <v>0</v>
      </c>
      <c r="AG714" s="340">
        <f>_xlfn.XLOOKUP(A714,'2026-NAT-02'!B:B,'2026-NAT-02'!F:F,0,0)+_xlfn.XLOOKUP(A714,'2026-NAT-02'!B:B,'2026-NAT-02'!G:G,0,0)</f>
        <v>0</v>
      </c>
      <c r="AH714" s="341">
        <f>_xlfn.XLOOKUP(A714,'2026-NAT-02'!B:B,'2026-NAT-02'!H:H,0,0)</f>
        <v>0</v>
      </c>
      <c r="AI714" s="457">
        <f t="shared" si="127"/>
        <v>0</v>
      </c>
      <c r="AJ714" s="458">
        <f t="shared" si="128"/>
        <v>0</v>
      </c>
    </row>
    <row r="715" spans="1:36" ht="15.6" hidden="1" x14ac:dyDescent="0.25">
      <c r="A715" s="297" t="str">
        <f>MASTERLIST!A716</f>
        <v>N0712</v>
      </c>
      <c r="B715" s="310" t="str">
        <f>MASTERLIST!B716</f>
        <v>xOtjiwarongo</v>
      </c>
      <c r="C715" s="310" t="str">
        <f>MASTERLIST!C716</f>
        <v>David</v>
      </c>
      <c r="D715" s="310" t="str">
        <f>MASTERLIST!D716</f>
        <v>Botha</v>
      </c>
      <c r="E715" s="311" t="str">
        <f>MASTERLIST!E716</f>
        <v>Men Veteran</v>
      </c>
      <c r="F715" s="361" t="str">
        <f>MASTERLIST!L716</f>
        <v>Nam</v>
      </c>
      <c r="G715" s="195"/>
      <c r="H715" s="200"/>
      <c r="I715" s="193"/>
      <c r="J715" s="202"/>
      <c r="K715" s="152">
        <f t="shared" si="119"/>
        <v>0</v>
      </c>
      <c r="L715" s="153">
        <f t="shared" si="120"/>
        <v>0</v>
      </c>
      <c r="M715" s="153">
        <f t="shared" si="121"/>
        <v>0</v>
      </c>
      <c r="N715" s="279">
        <f t="shared" si="122"/>
        <v>0</v>
      </c>
      <c r="O715" s="280">
        <f t="shared" si="123"/>
        <v>0</v>
      </c>
      <c r="P715" s="154" t="e">
        <f t="shared" si="124"/>
        <v>#DIV/0!</v>
      </c>
      <c r="Q715" s="153">
        <f t="shared" si="125"/>
        <v>0</v>
      </c>
      <c r="R715" s="281">
        <f t="shared" si="126"/>
        <v>0</v>
      </c>
      <c r="S715" s="282">
        <v>0</v>
      </c>
      <c r="T715" s="283">
        <v>0</v>
      </c>
      <c r="U715" s="156">
        <v>0</v>
      </c>
      <c r="V715" s="284">
        <v>0</v>
      </c>
      <c r="W715" s="285">
        <v>0</v>
      </c>
      <c r="X715" s="205">
        <v>0</v>
      </c>
      <c r="Y715" s="157">
        <v>0</v>
      </c>
      <c r="Z715" s="286">
        <v>0</v>
      </c>
      <c r="AA715" s="204">
        <v>0</v>
      </c>
      <c r="AB715" s="204">
        <v>0</v>
      </c>
      <c r="AC715" s="155">
        <v>0</v>
      </c>
      <c r="AD715" s="287">
        <v>0</v>
      </c>
      <c r="AE715" s="340">
        <f>_xlfn.XLOOKUP(A715,'2026-NAT-01'!B:B,'2026-NAT-01'!F:F,0,0)+_xlfn.XLOOKUP(A715,'2026-NAT-01'!B:B,'2026-NAT-01'!G:G,0,0)</f>
        <v>0</v>
      </c>
      <c r="AF715" s="341">
        <f>_xlfn.XLOOKUP(A715,'2026-NAT-01'!B:B,'2026-NAT-01'!H:H,0,0)</f>
        <v>0</v>
      </c>
      <c r="AG715" s="340">
        <f>_xlfn.XLOOKUP(A715,'2026-NAT-02'!B:B,'2026-NAT-02'!F:F,0,0)+_xlfn.XLOOKUP(A715,'2026-NAT-02'!B:B,'2026-NAT-02'!G:G,0,0)</f>
        <v>0</v>
      </c>
      <c r="AH715" s="341">
        <f>_xlfn.XLOOKUP(A715,'2026-NAT-02'!B:B,'2026-NAT-02'!H:H,0,0)</f>
        <v>0</v>
      </c>
      <c r="AI715" s="457">
        <f t="shared" si="127"/>
        <v>0</v>
      </c>
      <c r="AJ715" s="458">
        <f t="shared" si="128"/>
        <v>0</v>
      </c>
    </row>
    <row r="716" spans="1:36" ht="15.6" x14ac:dyDescent="0.25">
      <c r="A716" s="344" t="str">
        <f>MASTERLIST!A143</f>
        <v>N0139</v>
      </c>
      <c r="B716" s="68" t="str">
        <f>MASTERLIST!B143</f>
        <v>Namib Park</v>
      </c>
      <c r="C716" s="68" t="str">
        <f>MASTERLIST!C143</f>
        <v>Willem</v>
      </c>
      <c r="D716" s="68" t="str">
        <f>MASTERLIST!D143</f>
        <v>Slabbert</v>
      </c>
      <c r="E716" s="345" t="str">
        <f>MASTERLIST!E143</f>
        <v>Men Veteran</v>
      </c>
      <c r="F716" s="362" t="str">
        <f>MASTERLIST!L143</f>
        <v>Nam</v>
      </c>
      <c r="G716" s="195" t="s">
        <v>2176</v>
      </c>
      <c r="H716" s="200" t="s">
        <v>2176</v>
      </c>
      <c r="I716" s="193"/>
      <c r="J716" s="202"/>
      <c r="K716" s="152">
        <f t="shared" si="119"/>
        <v>2</v>
      </c>
      <c r="L716" s="153">
        <f t="shared" si="120"/>
        <v>2</v>
      </c>
      <c r="M716" s="153">
        <f t="shared" si="121"/>
        <v>4</v>
      </c>
      <c r="N716" s="154">
        <f t="shared" si="122"/>
        <v>9.5</v>
      </c>
      <c r="O716" s="429">
        <f t="shared" si="123"/>
        <v>3.76</v>
      </c>
      <c r="P716" s="154">
        <f t="shared" si="124"/>
        <v>2.375</v>
      </c>
      <c r="Q716" s="153">
        <f t="shared" si="125"/>
        <v>730</v>
      </c>
      <c r="R716" s="281">
        <f t="shared" si="126"/>
        <v>287</v>
      </c>
      <c r="S716" s="282">
        <v>2</v>
      </c>
      <c r="T716" s="283">
        <v>2</v>
      </c>
      <c r="U716" s="156">
        <v>6.1999999999999993</v>
      </c>
      <c r="V716" s="284">
        <v>470</v>
      </c>
      <c r="W716" s="285">
        <v>0</v>
      </c>
      <c r="X716" s="205">
        <v>0</v>
      </c>
      <c r="Y716" s="157">
        <v>0</v>
      </c>
      <c r="Z716" s="286">
        <v>0</v>
      </c>
      <c r="AA716" s="204">
        <v>0</v>
      </c>
      <c r="AB716" s="204">
        <v>0</v>
      </c>
      <c r="AC716" s="155">
        <v>3.3</v>
      </c>
      <c r="AD716" s="287">
        <v>260</v>
      </c>
      <c r="AE716" s="340">
        <f>_xlfn.XLOOKUP(A716,'2026-NAT-01'!B:B,'2026-NAT-01'!F:F,0,0)+_xlfn.XLOOKUP(A716,'2026-NAT-01'!B:B,'2026-NAT-01'!G:G,0,0)</f>
        <v>3</v>
      </c>
      <c r="AF716" s="341">
        <f>_xlfn.XLOOKUP(A716,'2026-NAT-01'!B:B,'2026-NAT-01'!H:H,0,0)</f>
        <v>11.1</v>
      </c>
      <c r="AG716" s="340">
        <f>_xlfn.XLOOKUP(A716,'2026-NAT-02'!B:B,'2026-NAT-02'!F:F,0,0)+_xlfn.XLOOKUP(A716,'2026-NAT-02'!B:B,'2026-NAT-02'!G:G,0,0)</f>
        <v>0</v>
      </c>
      <c r="AH716" s="341">
        <f>_xlfn.XLOOKUP(A716,'2026-NAT-02'!B:B,'2026-NAT-02'!H:H,0,0)</f>
        <v>0</v>
      </c>
      <c r="AI716" s="340">
        <f t="shared" si="127"/>
        <v>7</v>
      </c>
      <c r="AJ716" s="341">
        <f t="shared" si="128"/>
        <v>14.86</v>
      </c>
    </row>
    <row r="717" spans="1:36" ht="15.6" hidden="1" x14ac:dyDescent="0.25">
      <c r="A717" s="297" t="str">
        <f>MASTERLIST!A718</f>
        <v>N0714</v>
      </c>
      <c r="B717" s="310" t="str">
        <f>MASTERLIST!B718</f>
        <v>Seagull Angling Club</v>
      </c>
      <c r="C717" s="310" t="str">
        <f>MASTERLIST!C718</f>
        <v>Andre</v>
      </c>
      <c r="D717" s="310" t="str">
        <f>MASTERLIST!D718</f>
        <v>Maree</v>
      </c>
      <c r="E717" s="311" t="str">
        <f>MASTERLIST!E718</f>
        <v>Men Senior</v>
      </c>
      <c r="F717" s="361" t="str">
        <f>MASTERLIST!L718</f>
        <v>Nam</v>
      </c>
      <c r="G717" s="195"/>
      <c r="H717" s="200"/>
      <c r="I717" s="193"/>
      <c r="J717" s="202"/>
      <c r="K717" s="152">
        <f t="shared" si="119"/>
        <v>1</v>
      </c>
      <c r="L717" s="153">
        <f t="shared" si="120"/>
        <v>1</v>
      </c>
      <c r="M717" s="153">
        <f t="shared" si="121"/>
        <v>2</v>
      </c>
      <c r="N717" s="279">
        <f t="shared" si="122"/>
        <v>3.8000000000000003</v>
      </c>
      <c r="O717" s="280">
        <f t="shared" si="123"/>
        <v>1.9000000000000001</v>
      </c>
      <c r="P717" s="154">
        <f t="shared" si="124"/>
        <v>1.9000000000000001</v>
      </c>
      <c r="Q717" s="153">
        <f t="shared" si="125"/>
        <v>246</v>
      </c>
      <c r="R717" s="281">
        <f t="shared" si="126"/>
        <v>123</v>
      </c>
      <c r="S717" s="282">
        <v>1</v>
      </c>
      <c r="T717" s="283">
        <v>1</v>
      </c>
      <c r="U717" s="156">
        <v>3.8000000000000003</v>
      </c>
      <c r="V717" s="284">
        <v>246</v>
      </c>
      <c r="W717" s="285">
        <v>0</v>
      </c>
      <c r="X717" s="205">
        <v>0</v>
      </c>
      <c r="Y717" s="157">
        <v>0</v>
      </c>
      <c r="Z717" s="286">
        <v>0</v>
      </c>
      <c r="AA717" s="204">
        <v>0</v>
      </c>
      <c r="AB717" s="204">
        <v>0</v>
      </c>
      <c r="AC717" s="155">
        <v>0</v>
      </c>
      <c r="AD717" s="287">
        <v>0</v>
      </c>
      <c r="AE717" s="340">
        <f>_xlfn.XLOOKUP(A717,'2026-NAT-01'!B:B,'2026-NAT-01'!F:F,0,0)+_xlfn.XLOOKUP(A717,'2026-NAT-01'!B:B,'2026-NAT-01'!G:G,0,0)</f>
        <v>0</v>
      </c>
      <c r="AF717" s="341">
        <f>_xlfn.XLOOKUP(A717,'2026-NAT-01'!B:B,'2026-NAT-01'!H:H,0,0)</f>
        <v>0</v>
      </c>
      <c r="AG717" s="340">
        <f>_xlfn.XLOOKUP(A717,'2026-NAT-02'!B:B,'2026-NAT-02'!F:F,0,0)+_xlfn.XLOOKUP(A717,'2026-NAT-02'!B:B,'2026-NAT-02'!G:G,0,0)</f>
        <v>0</v>
      </c>
      <c r="AH717" s="341">
        <f>_xlfn.XLOOKUP(A717,'2026-NAT-02'!B:B,'2026-NAT-02'!H:H,0,0)</f>
        <v>0</v>
      </c>
      <c r="AI717" s="457">
        <f t="shared" si="127"/>
        <v>2</v>
      </c>
      <c r="AJ717" s="458">
        <f t="shared" si="128"/>
        <v>1.9000000000000001</v>
      </c>
    </row>
    <row r="718" spans="1:36" ht="15.6" hidden="1" x14ac:dyDescent="0.25">
      <c r="A718" s="297" t="str">
        <f>MASTERLIST!A719</f>
        <v>N0715</v>
      </c>
      <c r="B718" s="310" t="str">
        <f>MASTERLIST!B719</f>
        <v>Seagull Angling Club</v>
      </c>
      <c r="C718" s="310" t="str">
        <f>MASTERLIST!C719</f>
        <v>Gerhard</v>
      </c>
      <c r="D718" s="310" t="str">
        <f>MASTERLIST!D719</f>
        <v>Van Niekerk</v>
      </c>
      <c r="E718" s="311" t="str">
        <f>MASTERLIST!E719</f>
        <v>Men Senior</v>
      </c>
      <c r="F718" s="361" t="str">
        <f>MASTERLIST!L719</f>
        <v>Nam</v>
      </c>
      <c r="G718" s="195"/>
      <c r="H718" s="200"/>
      <c r="I718" s="193"/>
      <c r="J718" s="202"/>
      <c r="K718" s="152">
        <f t="shared" si="119"/>
        <v>0</v>
      </c>
      <c r="L718" s="153">
        <f t="shared" si="120"/>
        <v>3</v>
      </c>
      <c r="M718" s="153">
        <f t="shared" si="121"/>
        <v>3</v>
      </c>
      <c r="N718" s="279">
        <f t="shared" si="122"/>
        <v>21.2</v>
      </c>
      <c r="O718" s="280">
        <f t="shared" si="123"/>
        <v>4.62</v>
      </c>
      <c r="P718" s="154">
        <f t="shared" si="124"/>
        <v>7.0666666666666664</v>
      </c>
      <c r="Q718" s="153">
        <f t="shared" si="125"/>
        <v>444</v>
      </c>
      <c r="R718" s="281">
        <f t="shared" si="126"/>
        <v>104.6</v>
      </c>
      <c r="S718" s="282">
        <v>0</v>
      </c>
      <c r="T718" s="283">
        <v>0</v>
      </c>
      <c r="U718" s="156">
        <v>0</v>
      </c>
      <c r="V718" s="284">
        <v>0</v>
      </c>
      <c r="W718" s="285">
        <v>0</v>
      </c>
      <c r="X718" s="205">
        <v>2</v>
      </c>
      <c r="Y718" s="157">
        <v>3.8</v>
      </c>
      <c r="Z718" s="286">
        <v>158</v>
      </c>
      <c r="AA718" s="204">
        <v>0</v>
      </c>
      <c r="AB718" s="204">
        <v>1</v>
      </c>
      <c r="AC718" s="155">
        <v>17.399999999999999</v>
      </c>
      <c r="AD718" s="287">
        <v>286</v>
      </c>
      <c r="AE718" s="340">
        <f>_xlfn.XLOOKUP(A718,'2026-NAT-01'!B:B,'2026-NAT-01'!F:F,0,0)+_xlfn.XLOOKUP(A718,'2026-NAT-01'!B:B,'2026-NAT-01'!G:G,0,0)</f>
        <v>0</v>
      </c>
      <c r="AF718" s="341">
        <f>_xlfn.XLOOKUP(A718,'2026-NAT-01'!B:B,'2026-NAT-01'!H:H,0,0)</f>
        <v>0</v>
      </c>
      <c r="AG718" s="340">
        <f>_xlfn.XLOOKUP(A718,'2026-NAT-02'!B:B,'2026-NAT-02'!F:F,0,0)+_xlfn.XLOOKUP(A718,'2026-NAT-02'!B:B,'2026-NAT-02'!G:G,0,0)</f>
        <v>0</v>
      </c>
      <c r="AH718" s="341">
        <f>_xlfn.XLOOKUP(A718,'2026-NAT-02'!B:B,'2026-NAT-02'!H:H,0,0)</f>
        <v>0</v>
      </c>
      <c r="AI718" s="457">
        <f t="shared" si="127"/>
        <v>3</v>
      </c>
      <c r="AJ718" s="458">
        <f t="shared" si="128"/>
        <v>4.62</v>
      </c>
    </row>
    <row r="719" spans="1:36" ht="15.6" hidden="1" x14ac:dyDescent="0.25">
      <c r="A719" s="297" t="str">
        <f>MASTERLIST!A720</f>
        <v>N0716</v>
      </c>
      <c r="B719" s="310" t="str">
        <f>MASTERLIST!B720</f>
        <v>xSeagull Angling Club</v>
      </c>
      <c r="C719" s="310" t="str">
        <f>MASTERLIST!C720</f>
        <v>Jaco</v>
      </c>
      <c r="D719" s="310" t="str">
        <f>MASTERLIST!D720</f>
        <v>Wiese</v>
      </c>
      <c r="E719" s="311" t="str">
        <f>MASTERLIST!E720</f>
        <v>Men Senior</v>
      </c>
      <c r="F719" s="361" t="str">
        <f>MASTERLIST!L720</f>
        <v>Nam</v>
      </c>
      <c r="G719" s="195"/>
      <c r="H719" s="200"/>
      <c r="I719" s="193"/>
      <c r="J719" s="202"/>
      <c r="K719" s="152">
        <f t="shared" si="119"/>
        <v>0</v>
      </c>
      <c r="L719" s="153">
        <f t="shared" si="120"/>
        <v>0</v>
      </c>
      <c r="M719" s="153">
        <f t="shared" si="121"/>
        <v>0</v>
      </c>
      <c r="N719" s="279">
        <f t="shared" si="122"/>
        <v>0</v>
      </c>
      <c r="O719" s="280">
        <f t="shared" si="123"/>
        <v>0</v>
      </c>
      <c r="P719" s="154" t="e">
        <f t="shared" si="124"/>
        <v>#DIV/0!</v>
      </c>
      <c r="Q719" s="153">
        <f t="shared" si="125"/>
        <v>20</v>
      </c>
      <c r="R719" s="281">
        <f t="shared" si="126"/>
        <v>10</v>
      </c>
      <c r="S719" s="282">
        <v>0</v>
      </c>
      <c r="T719" s="283">
        <v>0</v>
      </c>
      <c r="U719" s="156">
        <v>0</v>
      </c>
      <c r="V719" s="284">
        <v>20</v>
      </c>
      <c r="W719" s="285">
        <v>0</v>
      </c>
      <c r="X719" s="205">
        <v>0</v>
      </c>
      <c r="Y719" s="157">
        <v>0</v>
      </c>
      <c r="Z719" s="286">
        <v>0</v>
      </c>
      <c r="AA719" s="204">
        <v>0</v>
      </c>
      <c r="AB719" s="204">
        <v>0</v>
      </c>
      <c r="AC719" s="155">
        <v>0</v>
      </c>
      <c r="AD719" s="287">
        <v>0</v>
      </c>
      <c r="AE719" s="340">
        <f>_xlfn.XLOOKUP(A719,'2026-NAT-01'!B:B,'2026-NAT-01'!F:F,0,0)+_xlfn.XLOOKUP(A719,'2026-NAT-01'!B:B,'2026-NAT-01'!G:G,0,0)</f>
        <v>0</v>
      </c>
      <c r="AF719" s="341">
        <f>_xlfn.XLOOKUP(A719,'2026-NAT-01'!B:B,'2026-NAT-01'!H:H,0,0)</f>
        <v>0</v>
      </c>
      <c r="AG719" s="340">
        <f>_xlfn.XLOOKUP(A719,'2026-NAT-02'!B:B,'2026-NAT-02'!F:F,0,0)+_xlfn.XLOOKUP(A719,'2026-NAT-02'!B:B,'2026-NAT-02'!G:G,0,0)</f>
        <v>0</v>
      </c>
      <c r="AH719" s="341">
        <f>_xlfn.XLOOKUP(A719,'2026-NAT-02'!B:B,'2026-NAT-02'!H:H,0,0)</f>
        <v>0</v>
      </c>
      <c r="AI719" s="457">
        <f t="shared" si="127"/>
        <v>0</v>
      </c>
      <c r="AJ719" s="458">
        <f t="shared" si="128"/>
        <v>0</v>
      </c>
    </row>
    <row r="720" spans="1:36" ht="15.6" hidden="1" x14ac:dyDescent="0.25">
      <c r="A720" s="297" t="str">
        <f>MASTERLIST!A721</f>
        <v>N0717</v>
      </c>
      <c r="B720" s="310" t="str">
        <f>MASTERLIST!B721</f>
        <v>xNamib Park</v>
      </c>
      <c r="C720" s="310" t="str">
        <f>MASTERLIST!C721</f>
        <v>Jecoby</v>
      </c>
      <c r="D720" s="310" t="str">
        <f>MASTERLIST!D721</f>
        <v>De Jager</v>
      </c>
      <c r="E720" s="311" t="str">
        <f>MASTERLIST!E721</f>
        <v>Men U/16</v>
      </c>
      <c r="F720" s="361" t="str">
        <f>MASTERLIST!L721</f>
        <v>Nam</v>
      </c>
      <c r="G720" s="195"/>
      <c r="H720" s="200"/>
      <c r="I720" s="193"/>
      <c r="J720" s="202"/>
      <c r="K720" s="152">
        <f t="shared" si="119"/>
        <v>0</v>
      </c>
      <c r="L720" s="153">
        <f t="shared" si="120"/>
        <v>0</v>
      </c>
      <c r="M720" s="153">
        <f t="shared" si="121"/>
        <v>0</v>
      </c>
      <c r="N720" s="279">
        <f t="shared" si="122"/>
        <v>0</v>
      </c>
      <c r="O720" s="280">
        <f t="shared" si="123"/>
        <v>0</v>
      </c>
      <c r="P720" s="154" t="e">
        <f t="shared" si="124"/>
        <v>#DIV/0!</v>
      </c>
      <c r="Q720" s="153">
        <f t="shared" si="125"/>
        <v>40</v>
      </c>
      <c r="R720" s="281">
        <f t="shared" si="126"/>
        <v>20</v>
      </c>
      <c r="S720" s="282">
        <v>0</v>
      </c>
      <c r="T720" s="283">
        <v>0</v>
      </c>
      <c r="U720" s="156">
        <v>0</v>
      </c>
      <c r="V720" s="284">
        <v>40</v>
      </c>
      <c r="W720" s="285">
        <v>0</v>
      </c>
      <c r="X720" s="205">
        <v>0</v>
      </c>
      <c r="Y720" s="157">
        <v>0</v>
      </c>
      <c r="Z720" s="286">
        <v>0</v>
      </c>
      <c r="AA720" s="204">
        <v>0</v>
      </c>
      <c r="AB720" s="204">
        <v>0</v>
      </c>
      <c r="AC720" s="155">
        <v>0</v>
      </c>
      <c r="AD720" s="287">
        <v>0</v>
      </c>
      <c r="AE720" s="340">
        <f>_xlfn.XLOOKUP(A720,'2026-NAT-01'!B:B,'2026-NAT-01'!F:F,0,0)+_xlfn.XLOOKUP(A720,'2026-NAT-01'!B:B,'2026-NAT-01'!G:G,0,0)</f>
        <v>0</v>
      </c>
      <c r="AF720" s="341">
        <f>_xlfn.XLOOKUP(A720,'2026-NAT-01'!B:B,'2026-NAT-01'!H:H,0,0)</f>
        <v>0</v>
      </c>
      <c r="AG720" s="340">
        <f>_xlfn.XLOOKUP(A720,'2026-NAT-02'!B:B,'2026-NAT-02'!F:F,0,0)+_xlfn.XLOOKUP(A720,'2026-NAT-02'!B:B,'2026-NAT-02'!G:G,0,0)</f>
        <v>0</v>
      </c>
      <c r="AH720" s="341">
        <f>_xlfn.XLOOKUP(A720,'2026-NAT-02'!B:B,'2026-NAT-02'!H:H,0,0)</f>
        <v>0</v>
      </c>
      <c r="AI720" s="457">
        <f t="shared" si="127"/>
        <v>0</v>
      </c>
      <c r="AJ720" s="458">
        <f t="shared" si="128"/>
        <v>0</v>
      </c>
    </row>
    <row r="721" spans="1:36" ht="15.6" hidden="1" x14ac:dyDescent="0.25">
      <c r="A721" s="297" t="str">
        <f>MASTERLIST!A722</f>
        <v>N0718</v>
      </c>
      <c r="B721" s="310" t="str">
        <f>MASTERLIST!B722</f>
        <v>Penguin</v>
      </c>
      <c r="C721" s="310" t="str">
        <f>MASTERLIST!C722</f>
        <v xml:space="preserve">Wotan </v>
      </c>
      <c r="D721" s="310" t="str">
        <f>MASTERLIST!D722</f>
        <v>Hugo</v>
      </c>
      <c r="E721" s="311" t="str">
        <f>MASTERLIST!E722</f>
        <v>Men Senior</v>
      </c>
      <c r="F721" s="361" t="str">
        <f>MASTERLIST!L722</f>
        <v>Nam</v>
      </c>
      <c r="G721" s="195"/>
      <c r="H721" s="200"/>
      <c r="I721" s="193"/>
      <c r="J721" s="202"/>
      <c r="K721" s="152">
        <f t="shared" si="119"/>
        <v>0</v>
      </c>
      <c r="L721" s="153">
        <f t="shared" si="120"/>
        <v>0</v>
      </c>
      <c r="M721" s="153">
        <f t="shared" si="121"/>
        <v>0</v>
      </c>
      <c r="N721" s="279">
        <f t="shared" si="122"/>
        <v>0</v>
      </c>
      <c r="O721" s="280">
        <f t="shared" si="123"/>
        <v>0</v>
      </c>
      <c r="P721" s="154" t="e">
        <f t="shared" si="124"/>
        <v>#DIV/0!</v>
      </c>
      <c r="Q721" s="153">
        <f t="shared" si="125"/>
        <v>0</v>
      </c>
      <c r="R721" s="281">
        <f t="shared" si="126"/>
        <v>0</v>
      </c>
      <c r="S721" s="282">
        <v>0</v>
      </c>
      <c r="T721" s="283">
        <v>0</v>
      </c>
      <c r="U721" s="156">
        <v>0</v>
      </c>
      <c r="V721" s="284">
        <v>0</v>
      </c>
      <c r="W721" s="285">
        <v>0</v>
      </c>
      <c r="X721" s="205">
        <v>0</v>
      </c>
      <c r="Y721" s="157">
        <v>0</v>
      </c>
      <c r="Z721" s="286">
        <v>0</v>
      </c>
      <c r="AA721" s="204">
        <v>0</v>
      </c>
      <c r="AB721" s="204">
        <v>0</v>
      </c>
      <c r="AC721" s="155">
        <v>0</v>
      </c>
      <c r="AD721" s="287">
        <v>0</v>
      </c>
      <c r="AE721" s="340">
        <f>_xlfn.XLOOKUP(A721,'2026-NAT-01'!B:B,'2026-NAT-01'!F:F,0,0)+_xlfn.XLOOKUP(A721,'2026-NAT-01'!B:B,'2026-NAT-01'!G:G,0,0)</f>
        <v>0</v>
      </c>
      <c r="AF721" s="341">
        <f>_xlfn.XLOOKUP(A721,'2026-NAT-01'!B:B,'2026-NAT-01'!H:H,0,0)</f>
        <v>0</v>
      </c>
      <c r="AG721" s="340">
        <f>_xlfn.XLOOKUP(A721,'2026-NAT-02'!B:B,'2026-NAT-02'!F:F,0,0)+_xlfn.XLOOKUP(A721,'2026-NAT-02'!B:B,'2026-NAT-02'!G:G,0,0)</f>
        <v>0</v>
      </c>
      <c r="AH721" s="341">
        <f>_xlfn.XLOOKUP(A721,'2026-NAT-02'!B:B,'2026-NAT-02'!H:H,0,0)</f>
        <v>0</v>
      </c>
      <c r="AI721" s="457">
        <f t="shared" si="127"/>
        <v>0</v>
      </c>
      <c r="AJ721" s="458">
        <f t="shared" si="128"/>
        <v>0</v>
      </c>
    </row>
    <row r="722" spans="1:36" ht="15.6" hidden="1" x14ac:dyDescent="0.25">
      <c r="A722" s="297" t="str">
        <f>MASTERLIST!A723</f>
        <v>N0719</v>
      </c>
      <c r="B722" s="310" t="str">
        <f>MASTERLIST!B723</f>
        <v>Penguin</v>
      </c>
      <c r="C722" s="310" t="str">
        <f>MASTERLIST!C723</f>
        <v>Tristan Dominick Sarel</v>
      </c>
      <c r="D722" s="310" t="str">
        <f>MASTERLIST!D723</f>
        <v>Jacobs</v>
      </c>
      <c r="E722" s="311" t="str">
        <f>MASTERLIST!E723</f>
        <v>Men U/21</v>
      </c>
      <c r="F722" s="361" t="str">
        <f>MASTERLIST!L723</f>
        <v>Nam</v>
      </c>
      <c r="G722" s="195"/>
      <c r="H722" s="200"/>
      <c r="I722" s="193"/>
      <c r="J722" s="202"/>
      <c r="K722" s="152">
        <f t="shared" si="119"/>
        <v>0</v>
      </c>
      <c r="L722" s="153">
        <f t="shared" si="120"/>
        <v>0</v>
      </c>
      <c r="M722" s="153">
        <f t="shared" si="121"/>
        <v>0</v>
      </c>
      <c r="N722" s="279">
        <f t="shared" si="122"/>
        <v>0</v>
      </c>
      <c r="O722" s="280">
        <f t="shared" si="123"/>
        <v>0</v>
      </c>
      <c r="P722" s="154" t="e">
        <f t="shared" si="124"/>
        <v>#DIV/0!</v>
      </c>
      <c r="Q722" s="153">
        <f t="shared" si="125"/>
        <v>0</v>
      </c>
      <c r="R722" s="281">
        <f t="shared" si="126"/>
        <v>0</v>
      </c>
      <c r="S722" s="282">
        <v>0</v>
      </c>
      <c r="T722" s="283">
        <v>0</v>
      </c>
      <c r="U722" s="156">
        <v>0</v>
      </c>
      <c r="V722" s="284">
        <v>0</v>
      </c>
      <c r="W722" s="285">
        <v>0</v>
      </c>
      <c r="X722" s="205">
        <v>0</v>
      </c>
      <c r="Y722" s="157">
        <v>0</v>
      </c>
      <c r="Z722" s="286">
        <v>0</v>
      </c>
      <c r="AA722" s="204">
        <v>0</v>
      </c>
      <c r="AB722" s="204">
        <v>0</v>
      </c>
      <c r="AC722" s="155">
        <v>0</v>
      </c>
      <c r="AD722" s="287">
        <v>0</v>
      </c>
      <c r="AE722" s="340">
        <f>_xlfn.XLOOKUP(A722,'2026-NAT-01'!B:B,'2026-NAT-01'!F:F,0,0)+_xlfn.XLOOKUP(A722,'2026-NAT-01'!B:B,'2026-NAT-01'!G:G,0,0)</f>
        <v>0</v>
      </c>
      <c r="AF722" s="341">
        <f>_xlfn.XLOOKUP(A722,'2026-NAT-01'!B:B,'2026-NAT-01'!H:H,0,0)</f>
        <v>0</v>
      </c>
      <c r="AG722" s="340">
        <f>_xlfn.XLOOKUP(A722,'2026-NAT-02'!B:B,'2026-NAT-02'!F:F,0,0)+_xlfn.XLOOKUP(A722,'2026-NAT-02'!B:B,'2026-NAT-02'!G:G,0,0)</f>
        <v>0</v>
      </c>
      <c r="AH722" s="341">
        <f>_xlfn.XLOOKUP(A722,'2026-NAT-02'!B:B,'2026-NAT-02'!H:H,0,0)</f>
        <v>0</v>
      </c>
      <c r="AI722" s="457">
        <f t="shared" si="127"/>
        <v>0</v>
      </c>
      <c r="AJ722" s="458">
        <f t="shared" si="128"/>
        <v>0</v>
      </c>
    </row>
    <row r="723" spans="1:36" ht="15.6" hidden="1" x14ac:dyDescent="0.25">
      <c r="A723" s="297" t="str">
        <f>MASTERLIST!A724</f>
        <v>N0720</v>
      </c>
      <c r="B723" s="310" t="str">
        <f>MASTERLIST!B724</f>
        <v>Penguin</v>
      </c>
      <c r="C723" s="310" t="str">
        <f>MASTERLIST!C724</f>
        <v>Liam</v>
      </c>
      <c r="D723" s="310" t="str">
        <f>MASTERLIST!D724</f>
        <v>Kuhn</v>
      </c>
      <c r="E723" s="311" t="str">
        <f>MASTERLIST!E724</f>
        <v>Men U/21</v>
      </c>
      <c r="F723" s="361" t="str">
        <f>MASTERLIST!L724</f>
        <v>Nam</v>
      </c>
      <c r="G723" s="195"/>
      <c r="H723" s="200"/>
      <c r="I723" s="193"/>
      <c r="J723" s="202"/>
      <c r="K723" s="152">
        <f t="shared" si="119"/>
        <v>0</v>
      </c>
      <c r="L723" s="153">
        <f t="shared" si="120"/>
        <v>0</v>
      </c>
      <c r="M723" s="153">
        <f t="shared" si="121"/>
        <v>0</v>
      </c>
      <c r="N723" s="279">
        <f t="shared" si="122"/>
        <v>0</v>
      </c>
      <c r="O723" s="280">
        <f t="shared" si="123"/>
        <v>0</v>
      </c>
      <c r="P723" s="154" t="e">
        <f t="shared" si="124"/>
        <v>#DIV/0!</v>
      </c>
      <c r="Q723" s="153">
        <f t="shared" si="125"/>
        <v>0</v>
      </c>
      <c r="R723" s="281">
        <f t="shared" si="126"/>
        <v>0</v>
      </c>
      <c r="S723" s="282">
        <v>0</v>
      </c>
      <c r="T723" s="283">
        <v>0</v>
      </c>
      <c r="U723" s="156">
        <v>0</v>
      </c>
      <c r="V723" s="284">
        <v>0</v>
      </c>
      <c r="W723" s="285">
        <v>0</v>
      </c>
      <c r="X723" s="205">
        <v>0</v>
      </c>
      <c r="Y723" s="157">
        <v>0</v>
      </c>
      <c r="Z723" s="286">
        <v>0</v>
      </c>
      <c r="AA723" s="204">
        <v>0</v>
      </c>
      <c r="AB723" s="204">
        <v>0</v>
      </c>
      <c r="AC723" s="155">
        <v>0</v>
      </c>
      <c r="AD723" s="287">
        <v>0</v>
      </c>
      <c r="AE723" s="340">
        <f>_xlfn.XLOOKUP(A723,'2026-NAT-01'!B:B,'2026-NAT-01'!F:F,0,0)+_xlfn.XLOOKUP(A723,'2026-NAT-01'!B:B,'2026-NAT-01'!G:G,0,0)</f>
        <v>0</v>
      </c>
      <c r="AF723" s="341">
        <f>_xlfn.XLOOKUP(A723,'2026-NAT-01'!B:B,'2026-NAT-01'!H:H,0,0)</f>
        <v>0</v>
      </c>
      <c r="AG723" s="340">
        <f>_xlfn.XLOOKUP(A723,'2026-NAT-02'!B:B,'2026-NAT-02'!F:F,0,0)+_xlfn.XLOOKUP(A723,'2026-NAT-02'!B:B,'2026-NAT-02'!G:G,0,0)</f>
        <v>0</v>
      </c>
      <c r="AH723" s="341">
        <f>_xlfn.XLOOKUP(A723,'2026-NAT-02'!B:B,'2026-NAT-02'!H:H,0,0)</f>
        <v>0</v>
      </c>
      <c r="AI723" s="457">
        <f t="shared" si="127"/>
        <v>0</v>
      </c>
      <c r="AJ723" s="458">
        <f t="shared" si="128"/>
        <v>0</v>
      </c>
    </row>
    <row r="724" spans="1:36" ht="15.6" hidden="1" x14ac:dyDescent="0.25">
      <c r="A724" s="297" t="str">
        <f>MASTERLIST!A725</f>
        <v>N0721</v>
      </c>
      <c r="B724" s="310" t="str">
        <f>MASTERLIST!B725</f>
        <v>xBenguella</v>
      </c>
      <c r="C724" s="310" t="str">
        <f>MASTERLIST!C725</f>
        <v>PW</v>
      </c>
      <c r="D724" s="310" t="str">
        <f>MASTERLIST!D725</f>
        <v>Esterhuizen</v>
      </c>
      <c r="E724" s="311" t="str">
        <f>MASTERLIST!E725</f>
        <v>Men Master</v>
      </c>
      <c r="F724" s="361" t="str">
        <f>MASTERLIST!L725</f>
        <v>Nam</v>
      </c>
      <c r="G724" s="195"/>
      <c r="H724" s="200"/>
      <c r="I724" s="193"/>
      <c r="J724" s="202"/>
      <c r="K724" s="152">
        <f t="shared" si="119"/>
        <v>0</v>
      </c>
      <c r="L724" s="153">
        <f t="shared" si="120"/>
        <v>1</v>
      </c>
      <c r="M724" s="153">
        <f t="shared" si="121"/>
        <v>1</v>
      </c>
      <c r="N724" s="279">
        <f t="shared" si="122"/>
        <v>2.7</v>
      </c>
      <c r="O724" s="280">
        <f t="shared" si="123"/>
        <v>1.35</v>
      </c>
      <c r="P724" s="154">
        <f t="shared" si="124"/>
        <v>2.7</v>
      </c>
      <c r="Q724" s="153">
        <f t="shared" si="125"/>
        <v>207</v>
      </c>
      <c r="R724" s="281">
        <f t="shared" si="126"/>
        <v>85.5</v>
      </c>
      <c r="S724" s="282">
        <v>0</v>
      </c>
      <c r="T724" s="283">
        <v>1</v>
      </c>
      <c r="U724" s="156">
        <v>2.7</v>
      </c>
      <c r="V724" s="284">
        <v>147</v>
      </c>
      <c r="W724" s="285">
        <v>0</v>
      </c>
      <c r="X724" s="205">
        <v>0</v>
      </c>
      <c r="Y724" s="157">
        <v>0</v>
      </c>
      <c r="Z724" s="286">
        <v>0</v>
      </c>
      <c r="AA724" s="204">
        <v>0</v>
      </c>
      <c r="AB724" s="204">
        <v>0</v>
      </c>
      <c r="AC724" s="155">
        <v>0</v>
      </c>
      <c r="AD724" s="287">
        <v>60</v>
      </c>
      <c r="AE724" s="340">
        <f>_xlfn.XLOOKUP(A724,'2026-NAT-01'!B:B,'2026-NAT-01'!F:F,0,0)+_xlfn.XLOOKUP(A724,'2026-NAT-01'!B:B,'2026-NAT-01'!G:G,0,0)</f>
        <v>0</v>
      </c>
      <c r="AF724" s="341">
        <f>_xlfn.XLOOKUP(A724,'2026-NAT-01'!B:B,'2026-NAT-01'!H:H,0,0)</f>
        <v>0</v>
      </c>
      <c r="AG724" s="340">
        <f>_xlfn.XLOOKUP(A724,'2026-NAT-02'!B:B,'2026-NAT-02'!F:F,0,0)+_xlfn.XLOOKUP(A724,'2026-NAT-02'!B:B,'2026-NAT-02'!G:G,0,0)</f>
        <v>0</v>
      </c>
      <c r="AH724" s="341">
        <f>_xlfn.XLOOKUP(A724,'2026-NAT-02'!B:B,'2026-NAT-02'!H:H,0,0)</f>
        <v>0</v>
      </c>
      <c r="AI724" s="457">
        <f t="shared" si="127"/>
        <v>1</v>
      </c>
      <c r="AJ724" s="458">
        <f t="shared" si="128"/>
        <v>1.35</v>
      </c>
    </row>
    <row r="725" spans="1:36" ht="15.6" hidden="1" x14ac:dyDescent="0.25">
      <c r="A725" s="297" t="str">
        <f>MASTERLIST!A726</f>
        <v>N0722</v>
      </c>
      <c r="B725" s="310" t="str">
        <f>MASTERLIST!B726</f>
        <v>Penguin</v>
      </c>
      <c r="C725" s="310" t="str">
        <f>MASTERLIST!C726</f>
        <v>JP</v>
      </c>
      <c r="D725" s="310" t="str">
        <f>MASTERLIST!D726</f>
        <v>Viljoen</v>
      </c>
      <c r="E725" s="311" t="str">
        <f>MASTERLIST!E726</f>
        <v>Men Senior</v>
      </c>
      <c r="F725" s="361" t="str">
        <f>MASTERLIST!L726</f>
        <v>Nam</v>
      </c>
      <c r="G725" s="195"/>
      <c r="H725" s="200"/>
      <c r="I725" s="193"/>
      <c r="J725" s="202"/>
      <c r="K725" s="152">
        <f t="shared" si="119"/>
        <v>0</v>
      </c>
      <c r="L725" s="153">
        <f t="shared" si="120"/>
        <v>0</v>
      </c>
      <c r="M725" s="153">
        <f t="shared" si="121"/>
        <v>0</v>
      </c>
      <c r="N725" s="279">
        <f t="shared" si="122"/>
        <v>0</v>
      </c>
      <c r="O725" s="280">
        <f t="shared" si="123"/>
        <v>0</v>
      </c>
      <c r="P725" s="154" t="e">
        <f t="shared" si="124"/>
        <v>#DIV/0!</v>
      </c>
      <c r="Q725" s="153">
        <f t="shared" si="125"/>
        <v>0</v>
      </c>
      <c r="R725" s="281">
        <f t="shared" si="126"/>
        <v>0</v>
      </c>
      <c r="S725" s="282">
        <v>0</v>
      </c>
      <c r="T725" s="283">
        <v>0</v>
      </c>
      <c r="U725" s="156">
        <v>0</v>
      </c>
      <c r="V725" s="284">
        <v>0</v>
      </c>
      <c r="W725" s="285">
        <v>0</v>
      </c>
      <c r="X725" s="205">
        <v>0</v>
      </c>
      <c r="Y725" s="157">
        <v>0</v>
      </c>
      <c r="Z725" s="286">
        <v>0</v>
      </c>
      <c r="AA725" s="204">
        <v>0</v>
      </c>
      <c r="AB725" s="204">
        <v>0</v>
      </c>
      <c r="AC725" s="155">
        <v>0</v>
      </c>
      <c r="AD725" s="287">
        <v>0</v>
      </c>
      <c r="AE725" s="340">
        <f>_xlfn.XLOOKUP(A725,'2026-NAT-01'!B:B,'2026-NAT-01'!F:F,0,0)+_xlfn.XLOOKUP(A725,'2026-NAT-01'!B:B,'2026-NAT-01'!G:G,0,0)</f>
        <v>0</v>
      </c>
      <c r="AF725" s="341">
        <f>_xlfn.XLOOKUP(A725,'2026-NAT-01'!B:B,'2026-NAT-01'!H:H,0,0)</f>
        <v>0</v>
      </c>
      <c r="AG725" s="340">
        <f>_xlfn.XLOOKUP(A725,'2026-NAT-02'!B:B,'2026-NAT-02'!F:F,0,0)+_xlfn.XLOOKUP(A725,'2026-NAT-02'!B:B,'2026-NAT-02'!G:G,0,0)</f>
        <v>0</v>
      </c>
      <c r="AH725" s="341">
        <f>_xlfn.XLOOKUP(A725,'2026-NAT-02'!B:B,'2026-NAT-02'!H:H,0,0)</f>
        <v>0</v>
      </c>
      <c r="AI725" s="457">
        <f t="shared" si="127"/>
        <v>0</v>
      </c>
      <c r="AJ725" s="458">
        <f t="shared" si="128"/>
        <v>0</v>
      </c>
    </row>
    <row r="726" spans="1:36" ht="15.6" hidden="1" x14ac:dyDescent="0.25">
      <c r="A726" s="297" t="str">
        <f>MASTERLIST!A727</f>
        <v>N0723</v>
      </c>
      <c r="B726" s="310" t="str">
        <f>MASTERLIST!B727</f>
        <v>Penguin</v>
      </c>
      <c r="C726" s="310" t="str">
        <f>MASTERLIST!C727</f>
        <v>Amore</v>
      </c>
      <c r="D726" s="310" t="str">
        <f>MASTERLIST!D727</f>
        <v>De Klerk</v>
      </c>
      <c r="E726" s="311" t="str">
        <f>MASTERLIST!E727</f>
        <v>Ladies Senior</v>
      </c>
      <c r="F726" s="361" t="str">
        <f>MASTERLIST!L727</f>
        <v>Nam</v>
      </c>
      <c r="G726" s="195"/>
      <c r="H726" s="200"/>
      <c r="I726" s="193"/>
      <c r="J726" s="202"/>
      <c r="K726" s="152">
        <f t="shared" si="119"/>
        <v>0</v>
      </c>
      <c r="L726" s="153">
        <f t="shared" si="120"/>
        <v>0</v>
      </c>
      <c r="M726" s="153">
        <f t="shared" si="121"/>
        <v>0</v>
      </c>
      <c r="N726" s="279">
        <f t="shared" si="122"/>
        <v>0</v>
      </c>
      <c r="O726" s="280">
        <f t="shared" si="123"/>
        <v>0</v>
      </c>
      <c r="P726" s="154" t="e">
        <f t="shared" si="124"/>
        <v>#DIV/0!</v>
      </c>
      <c r="Q726" s="153">
        <f t="shared" si="125"/>
        <v>0</v>
      </c>
      <c r="R726" s="281">
        <f t="shared" si="126"/>
        <v>0</v>
      </c>
      <c r="S726" s="282">
        <v>0</v>
      </c>
      <c r="T726" s="283">
        <v>0</v>
      </c>
      <c r="U726" s="156">
        <v>0</v>
      </c>
      <c r="V726" s="284">
        <v>0</v>
      </c>
      <c r="W726" s="285">
        <v>0</v>
      </c>
      <c r="X726" s="205">
        <v>0</v>
      </c>
      <c r="Y726" s="157">
        <v>0</v>
      </c>
      <c r="Z726" s="286">
        <v>0</v>
      </c>
      <c r="AA726" s="204">
        <v>0</v>
      </c>
      <c r="AB726" s="204">
        <v>0</v>
      </c>
      <c r="AC726" s="155">
        <v>0</v>
      </c>
      <c r="AD726" s="287">
        <v>0</v>
      </c>
      <c r="AE726" s="340">
        <f>_xlfn.XLOOKUP(A726,'2026-NAT-01'!B:B,'2026-NAT-01'!F:F,0,0)+_xlfn.XLOOKUP(A726,'2026-NAT-01'!B:B,'2026-NAT-01'!G:G,0,0)</f>
        <v>0</v>
      </c>
      <c r="AF726" s="341">
        <f>_xlfn.XLOOKUP(A726,'2026-NAT-01'!B:B,'2026-NAT-01'!H:H,0,0)</f>
        <v>0</v>
      </c>
      <c r="AG726" s="340">
        <f>_xlfn.XLOOKUP(A726,'2026-NAT-02'!B:B,'2026-NAT-02'!F:F,0,0)+_xlfn.XLOOKUP(A726,'2026-NAT-02'!B:B,'2026-NAT-02'!G:G,0,0)</f>
        <v>0</v>
      </c>
      <c r="AH726" s="341">
        <f>_xlfn.XLOOKUP(A726,'2026-NAT-02'!B:B,'2026-NAT-02'!H:H,0,0)</f>
        <v>0</v>
      </c>
      <c r="AI726" s="457">
        <f t="shared" si="127"/>
        <v>0</v>
      </c>
      <c r="AJ726" s="458">
        <f t="shared" si="128"/>
        <v>0</v>
      </c>
    </row>
    <row r="727" spans="1:36" ht="15.6" hidden="1" x14ac:dyDescent="0.25">
      <c r="A727" s="297" t="str">
        <f>MASTERLIST!A728</f>
        <v>N0724</v>
      </c>
      <c r="B727" s="310" t="str">
        <f>MASTERLIST!B728</f>
        <v>Okahandja</v>
      </c>
      <c r="C727" s="310" t="str">
        <f>MASTERLIST!C728</f>
        <v>Nicky</v>
      </c>
      <c r="D727" s="310" t="str">
        <f>MASTERLIST!D728</f>
        <v>Struwig</v>
      </c>
      <c r="E727" s="311" t="str">
        <f>MASTERLIST!E728</f>
        <v>Ladies Veteran</v>
      </c>
      <c r="F727" s="361" t="str">
        <f>MASTERLIST!L728</f>
        <v>Nam</v>
      </c>
      <c r="G727" s="195"/>
      <c r="H727" s="200"/>
      <c r="I727" s="193"/>
      <c r="J727" s="202"/>
      <c r="K727" s="152">
        <f t="shared" si="119"/>
        <v>0</v>
      </c>
      <c r="L727" s="153">
        <f t="shared" si="120"/>
        <v>0</v>
      </c>
      <c r="M727" s="153">
        <f t="shared" si="121"/>
        <v>0</v>
      </c>
      <c r="N727" s="279">
        <f t="shared" si="122"/>
        <v>0</v>
      </c>
      <c r="O727" s="280">
        <f t="shared" si="123"/>
        <v>0</v>
      </c>
      <c r="P727" s="154" t="e">
        <f t="shared" si="124"/>
        <v>#DIV/0!</v>
      </c>
      <c r="Q727" s="153">
        <f t="shared" si="125"/>
        <v>0</v>
      </c>
      <c r="R727" s="281">
        <f t="shared" si="126"/>
        <v>0</v>
      </c>
      <c r="S727" s="282">
        <v>0</v>
      </c>
      <c r="T727" s="283">
        <v>0</v>
      </c>
      <c r="U727" s="156">
        <v>0</v>
      </c>
      <c r="V727" s="284">
        <v>0</v>
      </c>
      <c r="W727" s="285">
        <v>0</v>
      </c>
      <c r="X727" s="205">
        <v>0</v>
      </c>
      <c r="Y727" s="157">
        <v>0</v>
      </c>
      <c r="Z727" s="286">
        <v>0</v>
      </c>
      <c r="AA727" s="204">
        <v>0</v>
      </c>
      <c r="AB727" s="204">
        <v>0</v>
      </c>
      <c r="AC727" s="155">
        <v>0</v>
      </c>
      <c r="AD727" s="287">
        <v>0</v>
      </c>
      <c r="AE727" s="340">
        <f>_xlfn.XLOOKUP(A727,'2026-NAT-01'!B:B,'2026-NAT-01'!F:F,0,0)+_xlfn.XLOOKUP(A727,'2026-NAT-01'!B:B,'2026-NAT-01'!G:G,0,0)</f>
        <v>0</v>
      </c>
      <c r="AF727" s="341">
        <f>_xlfn.XLOOKUP(A727,'2026-NAT-01'!B:B,'2026-NAT-01'!H:H,0,0)</f>
        <v>0</v>
      </c>
      <c r="AG727" s="340">
        <f>_xlfn.XLOOKUP(A727,'2026-NAT-02'!B:B,'2026-NAT-02'!F:F,0,0)+_xlfn.XLOOKUP(A727,'2026-NAT-02'!B:B,'2026-NAT-02'!G:G,0,0)</f>
        <v>0</v>
      </c>
      <c r="AH727" s="341">
        <f>_xlfn.XLOOKUP(A727,'2026-NAT-02'!B:B,'2026-NAT-02'!H:H,0,0)</f>
        <v>0</v>
      </c>
      <c r="AI727" s="457">
        <f t="shared" si="127"/>
        <v>0</v>
      </c>
      <c r="AJ727" s="458">
        <f t="shared" si="128"/>
        <v>0</v>
      </c>
    </row>
    <row r="728" spans="1:36" ht="15.6" hidden="1" x14ac:dyDescent="0.25">
      <c r="A728" s="297" t="str">
        <f>MASTERLIST!A729</f>
        <v>N0725</v>
      </c>
      <c r="B728" s="310" t="str">
        <f>MASTERLIST!B729</f>
        <v>xNamib Park</v>
      </c>
      <c r="C728" s="310" t="str">
        <f>MASTERLIST!C729</f>
        <v>Jannes</v>
      </c>
      <c r="D728" s="310" t="str">
        <f>MASTERLIST!D729</f>
        <v>Augustyn</v>
      </c>
      <c r="E728" s="311" t="str">
        <f>MASTERLIST!E729</f>
        <v>Men Senior</v>
      </c>
      <c r="F728" s="361" t="str">
        <f>MASTERLIST!L729</f>
        <v>Nam</v>
      </c>
      <c r="G728" s="195"/>
      <c r="H728" s="200"/>
      <c r="I728" s="193"/>
      <c r="J728" s="202"/>
      <c r="K728" s="152">
        <f t="shared" si="119"/>
        <v>0</v>
      </c>
      <c r="L728" s="153">
        <f t="shared" si="120"/>
        <v>1</v>
      </c>
      <c r="M728" s="153">
        <f t="shared" si="121"/>
        <v>1</v>
      </c>
      <c r="N728" s="279">
        <f t="shared" si="122"/>
        <v>10.9</v>
      </c>
      <c r="O728" s="280">
        <f t="shared" si="123"/>
        <v>5.45</v>
      </c>
      <c r="P728" s="154">
        <f t="shared" si="124"/>
        <v>10.9</v>
      </c>
      <c r="Q728" s="153">
        <f t="shared" si="125"/>
        <v>224</v>
      </c>
      <c r="R728" s="281">
        <f t="shared" si="126"/>
        <v>112</v>
      </c>
      <c r="S728" s="282">
        <v>0</v>
      </c>
      <c r="T728" s="283">
        <v>1</v>
      </c>
      <c r="U728" s="156">
        <v>10.9</v>
      </c>
      <c r="V728" s="284">
        <v>224</v>
      </c>
      <c r="W728" s="285">
        <v>0</v>
      </c>
      <c r="X728" s="205">
        <v>0</v>
      </c>
      <c r="Y728" s="157">
        <v>0</v>
      </c>
      <c r="Z728" s="286">
        <v>0</v>
      </c>
      <c r="AA728" s="204">
        <v>0</v>
      </c>
      <c r="AB728" s="204">
        <v>0</v>
      </c>
      <c r="AC728" s="155">
        <v>0</v>
      </c>
      <c r="AD728" s="287">
        <v>0</v>
      </c>
      <c r="AE728" s="340">
        <f>_xlfn.XLOOKUP(A728,'2026-NAT-01'!B:B,'2026-NAT-01'!F:F,0,0)+_xlfn.XLOOKUP(A728,'2026-NAT-01'!B:B,'2026-NAT-01'!G:G,0,0)</f>
        <v>0</v>
      </c>
      <c r="AF728" s="341">
        <f>_xlfn.XLOOKUP(A728,'2026-NAT-01'!B:B,'2026-NAT-01'!H:H,0,0)</f>
        <v>0</v>
      </c>
      <c r="AG728" s="340">
        <f>_xlfn.XLOOKUP(A728,'2026-NAT-02'!B:B,'2026-NAT-02'!F:F,0,0)+_xlfn.XLOOKUP(A728,'2026-NAT-02'!B:B,'2026-NAT-02'!G:G,0,0)</f>
        <v>0</v>
      </c>
      <c r="AH728" s="341">
        <f>_xlfn.XLOOKUP(A728,'2026-NAT-02'!B:B,'2026-NAT-02'!H:H,0,0)</f>
        <v>0</v>
      </c>
      <c r="AI728" s="457">
        <f t="shared" si="127"/>
        <v>1</v>
      </c>
      <c r="AJ728" s="458">
        <f t="shared" si="128"/>
        <v>5.45</v>
      </c>
    </row>
    <row r="729" spans="1:36" ht="15.6" hidden="1" x14ac:dyDescent="0.25">
      <c r="A729" s="297" t="str">
        <f>MASTERLIST!A730</f>
        <v>N0726</v>
      </c>
      <c r="B729" s="310" t="str">
        <f>MASTERLIST!B730</f>
        <v>xBenguella</v>
      </c>
      <c r="C729" s="310" t="str">
        <f>MASTERLIST!C730</f>
        <v>Jivaldo</v>
      </c>
      <c r="D729" s="310" t="str">
        <f>MASTERLIST!D730</f>
        <v>Pienaar</v>
      </c>
      <c r="E729" s="311" t="str">
        <f>MASTERLIST!E730</f>
        <v>Men U/21</v>
      </c>
      <c r="F729" s="361" t="str">
        <f>MASTERLIST!L730</f>
        <v>Nam</v>
      </c>
      <c r="G729" s="195"/>
      <c r="H729" s="200"/>
      <c r="I729" s="193"/>
      <c r="J729" s="202"/>
      <c r="K729" s="152">
        <f t="shared" si="119"/>
        <v>0</v>
      </c>
      <c r="L729" s="153">
        <f t="shared" si="120"/>
        <v>0</v>
      </c>
      <c r="M729" s="153">
        <f t="shared" si="121"/>
        <v>0</v>
      </c>
      <c r="N729" s="279">
        <f t="shared" si="122"/>
        <v>0</v>
      </c>
      <c r="O729" s="280">
        <f t="shared" si="123"/>
        <v>0</v>
      </c>
      <c r="P729" s="154" t="e">
        <f t="shared" si="124"/>
        <v>#DIV/0!</v>
      </c>
      <c r="Q729" s="153">
        <f t="shared" si="125"/>
        <v>60</v>
      </c>
      <c r="R729" s="281">
        <f t="shared" si="126"/>
        <v>30</v>
      </c>
      <c r="S729" s="282">
        <v>0</v>
      </c>
      <c r="T729" s="283">
        <v>0</v>
      </c>
      <c r="U729" s="156">
        <v>0</v>
      </c>
      <c r="V729" s="284">
        <v>60</v>
      </c>
      <c r="W729" s="285">
        <v>0</v>
      </c>
      <c r="X729" s="205">
        <v>0</v>
      </c>
      <c r="Y729" s="157">
        <v>0</v>
      </c>
      <c r="Z729" s="286">
        <v>0</v>
      </c>
      <c r="AA729" s="204">
        <v>0</v>
      </c>
      <c r="AB729" s="204">
        <v>0</v>
      </c>
      <c r="AC729" s="155">
        <v>0</v>
      </c>
      <c r="AD729" s="287">
        <v>0</v>
      </c>
      <c r="AE729" s="340">
        <f>_xlfn.XLOOKUP(A729,'2026-NAT-01'!B:B,'2026-NAT-01'!F:F,0,0)+_xlfn.XLOOKUP(A729,'2026-NAT-01'!B:B,'2026-NAT-01'!G:G,0,0)</f>
        <v>0</v>
      </c>
      <c r="AF729" s="341">
        <f>_xlfn.XLOOKUP(A729,'2026-NAT-01'!B:B,'2026-NAT-01'!H:H,0,0)</f>
        <v>0</v>
      </c>
      <c r="AG729" s="340">
        <f>_xlfn.XLOOKUP(A729,'2026-NAT-02'!B:B,'2026-NAT-02'!F:F,0,0)+_xlfn.XLOOKUP(A729,'2026-NAT-02'!B:B,'2026-NAT-02'!G:G,0,0)</f>
        <v>0</v>
      </c>
      <c r="AH729" s="341">
        <f>_xlfn.XLOOKUP(A729,'2026-NAT-02'!B:B,'2026-NAT-02'!H:H,0,0)</f>
        <v>0</v>
      </c>
      <c r="AI729" s="457">
        <f t="shared" si="127"/>
        <v>0</v>
      </c>
      <c r="AJ729" s="458">
        <f t="shared" si="128"/>
        <v>0</v>
      </c>
    </row>
    <row r="730" spans="1:36" ht="15.6" hidden="1" x14ac:dyDescent="0.25">
      <c r="A730" s="297" t="str">
        <f>MASTERLIST!A731</f>
        <v>N0727</v>
      </c>
      <c r="B730" s="310" t="str">
        <f>MASTERLIST!B731</f>
        <v>xSeagull Angling Club</v>
      </c>
      <c r="C730" s="310" t="str">
        <f>MASTERLIST!C731</f>
        <v>Johannes</v>
      </c>
      <c r="D730" s="310" t="str">
        <f>MASTERLIST!D731</f>
        <v>Gous</v>
      </c>
      <c r="E730" s="311" t="str">
        <f>MASTERLIST!E731</f>
        <v>Men Senior</v>
      </c>
      <c r="F730" s="361" t="str">
        <f>MASTERLIST!L731</f>
        <v>Nam</v>
      </c>
      <c r="G730" s="195"/>
      <c r="H730" s="200"/>
      <c r="I730" s="193"/>
      <c r="J730" s="202"/>
      <c r="K730" s="152">
        <f t="shared" si="119"/>
        <v>0</v>
      </c>
      <c r="L730" s="153">
        <f t="shared" si="120"/>
        <v>0</v>
      </c>
      <c r="M730" s="153">
        <f t="shared" si="121"/>
        <v>0</v>
      </c>
      <c r="N730" s="279">
        <f t="shared" si="122"/>
        <v>0</v>
      </c>
      <c r="O730" s="280">
        <f t="shared" si="123"/>
        <v>0</v>
      </c>
      <c r="P730" s="154" t="e">
        <f t="shared" si="124"/>
        <v>#DIV/0!</v>
      </c>
      <c r="Q730" s="153">
        <f t="shared" si="125"/>
        <v>0</v>
      </c>
      <c r="R730" s="281">
        <f t="shared" si="126"/>
        <v>0</v>
      </c>
      <c r="S730" s="282">
        <v>0</v>
      </c>
      <c r="T730" s="283">
        <v>0</v>
      </c>
      <c r="U730" s="156">
        <v>0</v>
      </c>
      <c r="V730" s="284">
        <v>0</v>
      </c>
      <c r="W730" s="285">
        <v>0</v>
      </c>
      <c r="X730" s="205">
        <v>0</v>
      </c>
      <c r="Y730" s="157">
        <v>0</v>
      </c>
      <c r="Z730" s="286">
        <v>0</v>
      </c>
      <c r="AA730" s="204">
        <v>0</v>
      </c>
      <c r="AB730" s="204">
        <v>0</v>
      </c>
      <c r="AC730" s="155">
        <v>0</v>
      </c>
      <c r="AD730" s="287">
        <v>0</v>
      </c>
      <c r="AE730" s="340">
        <f>_xlfn.XLOOKUP(A730,'2026-NAT-01'!B:B,'2026-NAT-01'!F:F,0,0)+_xlfn.XLOOKUP(A730,'2026-NAT-01'!B:B,'2026-NAT-01'!G:G,0,0)</f>
        <v>0</v>
      </c>
      <c r="AF730" s="341">
        <f>_xlfn.XLOOKUP(A730,'2026-NAT-01'!B:B,'2026-NAT-01'!H:H,0,0)</f>
        <v>0</v>
      </c>
      <c r="AG730" s="340">
        <f>_xlfn.XLOOKUP(A730,'2026-NAT-02'!B:B,'2026-NAT-02'!F:F,0,0)+_xlfn.XLOOKUP(A730,'2026-NAT-02'!B:B,'2026-NAT-02'!G:G,0,0)</f>
        <v>0</v>
      </c>
      <c r="AH730" s="341">
        <f>_xlfn.XLOOKUP(A730,'2026-NAT-02'!B:B,'2026-NAT-02'!H:H,0,0)</f>
        <v>0</v>
      </c>
      <c r="AI730" s="457">
        <f t="shared" si="127"/>
        <v>0</v>
      </c>
      <c r="AJ730" s="458">
        <f t="shared" si="128"/>
        <v>0</v>
      </c>
    </row>
    <row r="731" spans="1:36" ht="15.6" hidden="1" x14ac:dyDescent="0.25">
      <c r="A731" s="297" t="str">
        <f>MASTERLIST!A732</f>
        <v>N0728</v>
      </c>
      <c r="B731" s="310" t="str">
        <f>MASTERLIST!B732</f>
        <v>Benguella</v>
      </c>
      <c r="C731" s="310" t="str">
        <f>MASTERLIST!C732</f>
        <v>JD</v>
      </c>
      <c r="D731" s="310" t="str">
        <f>MASTERLIST!D732</f>
        <v>Van Wyk</v>
      </c>
      <c r="E731" s="311" t="str">
        <f>MASTERLIST!E732</f>
        <v>Men Master</v>
      </c>
      <c r="F731" s="361" t="str">
        <f>MASTERLIST!L732</f>
        <v>Nam</v>
      </c>
      <c r="G731" s="195"/>
      <c r="H731" s="200"/>
      <c r="I731" s="193"/>
      <c r="J731" s="202"/>
      <c r="K731" s="152">
        <f t="shared" si="119"/>
        <v>0</v>
      </c>
      <c r="L731" s="153">
        <f t="shared" si="120"/>
        <v>1</v>
      </c>
      <c r="M731" s="153">
        <f t="shared" si="121"/>
        <v>1</v>
      </c>
      <c r="N731" s="279">
        <f t="shared" si="122"/>
        <v>1.5</v>
      </c>
      <c r="O731" s="280">
        <f t="shared" si="123"/>
        <v>0.75</v>
      </c>
      <c r="P731" s="154">
        <f t="shared" si="124"/>
        <v>1.5</v>
      </c>
      <c r="Q731" s="153">
        <f t="shared" si="125"/>
        <v>191</v>
      </c>
      <c r="R731" s="281">
        <f t="shared" si="126"/>
        <v>95.5</v>
      </c>
      <c r="S731" s="282">
        <v>0</v>
      </c>
      <c r="T731" s="283">
        <v>1</v>
      </c>
      <c r="U731" s="156">
        <v>1.5</v>
      </c>
      <c r="V731" s="284">
        <v>191</v>
      </c>
      <c r="W731" s="285">
        <v>0</v>
      </c>
      <c r="X731" s="205">
        <v>0</v>
      </c>
      <c r="Y731" s="157">
        <v>0</v>
      </c>
      <c r="Z731" s="286">
        <v>0</v>
      </c>
      <c r="AA731" s="204">
        <v>0</v>
      </c>
      <c r="AB731" s="204">
        <v>0</v>
      </c>
      <c r="AC731" s="155">
        <v>0</v>
      </c>
      <c r="AD731" s="287">
        <v>0</v>
      </c>
      <c r="AE731" s="340">
        <f>_xlfn.XLOOKUP(A731,'2026-NAT-01'!B:B,'2026-NAT-01'!F:F,0,0)+_xlfn.XLOOKUP(A731,'2026-NAT-01'!B:B,'2026-NAT-01'!G:G,0,0)</f>
        <v>0</v>
      </c>
      <c r="AF731" s="341">
        <f>_xlfn.XLOOKUP(A731,'2026-NAT-01'!B:B,'2026-NAT-01'!H:H,0,0)</f>
        <v>0</v>
      </c>
      <c r="AG731" s="340">
        <f>_xlfn.XLOOKUP(A731,'2026-NAT-02'!B:B,'2026-NAT-02'!F:F,0,0)+_xlfn.XLOOKUP(A731,'2026-NAT-02'!B:B,'2026-NAT-02'!G:G,0,0)</f>
        <v>0</v>
      </c>
      <c r="AH731" s="341">
        <f>_xlfn.XLOOKUP(A731,'2026-NAT-02'!B:B,'2026-NAT-02'!H:H,0,0)</f>
        <v>0</v>
      </c>
      <c r="AI731" s="457">
        <f t="shared" si="127"/>
        <v>1</v>
      </c>
      <c r="AJ731" s="458">
        <f t="shared" si="128"/>
        <v>0.75</v>
      </c>
    </row>
    <row r="732" spans="1:36" ht="15.6" hidden="1" x14ac:dyDescent="0.25">
      <c r="A732" s="297" t="str">
        <f>MASTERLIST!A733</f>
        <v>N0729</v>
      </c>
      <c r="B732" s="310" t="str">
        <f>MASTERLIST!B733</f>
        <v>xSeagull Angling Club</v>
      </c>
      <c r="C732" s="310" t="str">
        <f>MASTERLIST!C733</f>
        <v>Gert</v>
      </c>
      <c r="D732" s="310" t="str">
        <f>MASTERLIST!D733</f>
        <v>Visage</v>
      </c>
      <c r="E732" s="311" t="str">
        <f>MASTERLIST!E733</f>
        <v>Men Senior</v>
      </c>
      <c r="F732" s="361" t="str">
        <f>MASTERLIST!L733</f>
        <v>Nam</v>
      </c>
      <c r="G732" s="195"/>
      <c r="H732" s="200"/>
      <c r="I732" s="193"/>
      <c r="J732" s="202"/>
      <c r="K732" s="152">
        <f t="shared" si="119"/>
        <v>0</v>
      </c>
      <c r="L732" s="153">
        <f t="shared" si="120"/>
        <v>0</v>
      </c>
      <c r="M732" s="153">
        <f t="shared" si="121"/>
        <v>0</v>
      </c>
      <c r="N732" s="279">
        <f t="shared" si="122"/>
        <v>0</v>
      </c>
      <c r="O732" s="280">
        <f t="shared" si="123"/>
        <v>0</v>
      </c>
      <c r="P732" s="154" t="e">
        <f t="shared" si="124"/>
        <v>#DIV/0!</v>
      </c>
      <c r="Q732" s="153">
        <f t="shared" si="125"/>
        <v>20</v>
      </c>
      <c r="R732" s="281">
        <f t="shared" si="126"/>
        <v>4</v>
      </c>
      <c r="S732" s="282">
        <v>0</v>
      </c>
      <c r="T732" s="283">
        <v>0</v>
      </c>
      <c r="U732" s="156">
        <v>0</v>
      </c>
      <c r="V732" s="284">
        <v>0</v>
      </c>
      <c r="W732" s="285">
        <v>0</v>
      </c>
      <c r="X732" s="205">
        <v>0</v>
      </c>
      <c r="Y732" s="157">
        <v>0</v>
      </c>
      <c r="Z732" s="286">
        <v>0</v>
      </c>
      <c r="AA732" s="204">
        <v>0</v>
      </c>
      <c r="AB732" s="204">
        <v>0</v>
      </c>
      <c r="AC732" s="155">
        <v>0</v>
      </c>
      <c r="AD732" s="287">
        <v>20</v>
      </c>
      <c r="AE732" s="340">
        <f>_xlfn.XLOOKUP(A732,'2026-NAT-01'!B:B,'2026-NAT-01'!F:F,0,0)+_xlfn.XLOOKUP(A732,'2026-NAT-01'!B:B,'2026-NAT-01'!G:G,0,0)</f>
        <v>0</v>
      </c>
      <c r="AF732" s="341">
        <f>_xlfn.XLOOKUP(A732,'2026-NAT-01'!B:B,'2026-NAT-01'!H:H,0,0)</f>
        <v>0</v>
      </c>
      <c r="AG732" s="340">
        <f>_xlfn.XLOOKUP(A732,'2026-NAT-02'!B:B,'2026-NAT-02'!F:F,0,0)+_xlfn.XLOOKUP(A732,'2026-NAT-02'!B:B,'2026-NAT-02'!G:G,0,0)</f>
        <v>0</v>
      </c>
      <c r="AH732" s="341">
        <f>_xlfn.XLOOKUP(A732,'2026-NAT-02'!B:B,'2026-NAT-02'!H:H,0,0)</f>
        <v>0</v>
      </c>
      <c r="AI732" s="457">
        <f t="shared" si="127"/>
        <v>0</v>
      </c>
      <c r="AJ732" s="458">
        <f t="shared" si="128"/>
        <v>0</v>
      </c>
    </row>
    <row r="733" spans="1:36" ht="15.6" hidden="1" x14ac:dyDescent="0.25">
      <c r="A733" s="344" t="str">
        <f>MASTERLIST!A734</f>
        <v>N0730</v>
      </c>
      <c r="B733" s="68" t="str">
        <f>MASTERLIST!B734</f>
        <v>Steenbras</v>
      </c>
      <c r="C733" s="68" t="str">
        <f>MASTERLIST!C734</f>
        <v>Wikus</v>
      </c>
      <c r="D733" s="68" t="str">
        <f>MASTERLIST!D734</f>
        <v>Viljoen</v>
      </c>
      <c r="E733" s="345" t="str">
        <f>MASTERLIST!E734</f>
        <v>Men Veteran</v>
      </c>
      <c r="F733" s="362" t="str">
        <f>MASTERLIST!L734</f>
        <v>Nam</v>
      </c>
      <c r="G733" s="195"/>
      <c r="H733" s="200"/>
      <c r="I733" s="193"/>
      <c r="J733" s="202" t="s">
        <v>2176</v>
      </c>
      <c r="K733" s="152">
        <f t="shared" si="119"/>
        <v>1</v>
      </c>
      <c r="L733" s="153">
        <f t="shared" si="120"/>
        <v>11</v>
      </c>
      <c r="M733" s="153">
        <f t="shared" si="121"/>
        <v>12</v>
      </c>
      <c r="N733" s="154">
        <f t="shared" si="122"/>
        <v>106.8</v>
      </c>
      <c r="O733" s="429">
        <f t="shared" si="123"/>
        <v>29.22</v>
      </c>
      <c r="P733" s="154">
        <f t="shared" si="124"/>
        <v>8.9</v>
      </c>
      <c r="Q733" s="153">
        <f t="shared" si="125"/>
        <v>2010</v>
      </c>
      <c r="R733" s="281">
        <f t="shared" si="126"/>
        <v>640.29999999999995</v>
      </c>
      <c r="S733" s="282">
        <v>1</v>
      </c>
      <c r="T733" s="283">
        <v>4</v>
      </c>
      <c r="U733" s="156">
        <v>14.7</v>
      </c>
      <c r="V733" s="284">
        <v>616</v>
      </c>
      <c r="W733" s="285">
        <v>0</v>
      </c>
      <c r="X733" s="205">
        <v>3</v>
      </c>
      <c r="Y733" s="157">
        <v>34.5</v>
      </c>
      <c r="Z733" s="286">
        <v>535</v>
      </c>
      <c r="AA733" s="204">
        <v>0</v>
      </c>
      <c r="AB733" s="204">
        <v>4</v>
      </c>
      <c r="AC733" s="155">
        <v>57.599999999999994</v>
      </c>
      <c r="AD733" s="287">
        <v>859</v>
      </c>
      <c r="AE733" s="340">
        <f>_xlfn.XLOOKUP(A733,'2026-NAT-01'!B:B,'2026-NAT-01'!F:F,0,0)+_xlfn.XLOOKUP(A733,'2026-NAT-01'!B:B,'2026-NAT-01'!G:G,0,0)</f>
        <v>0</v>
      </c>
      <c r="AF733" s="341">
        <f>_xlfn.XLOOKUP(A733,'2026-NAT-01'!B:B,'2026-NAT-01'!H:H,0,0)</f>
        <v>0</v>
      </c>
      <c r="AG733" s="340">
        <f>_xlfn.XLOOKUP(A733,'2026-NAT-02'!B:B,'2026-NAT-02'!F:F,0,0)+_xlfn.XLOOKUP(A733,'2026-NAT-02'!B:B,'2026-NAT-02'!G:G,0,0)</f>
        <v>0</v>
      </c>
      <c r="AH733" s="341">
        <f>_xlfn.XLOOKUP(A733,'2026-NAT-02'!B:B,'2026-NAT-02'!H:H,0,0)</f>
        <v>0</v>
      </c>
      <c r="AI733" s="340">
        <f t="shared" si="127"/>
        <v>12</v>
      </c>
      <c r="AJ733" s="341">
        <f t="shared" si="128"/>
        <v>29.22</v>
      </c>
    </row>
    <row r="734" spans="1:36" ht="15.6" x14ac:dyDescent="0.25">
      <c r="A734" s="344" t="str">
        <f>MASTERLIST!A151</f>
        <v>N0147</v>
      </c>
      <c r="B734" s="68" t="str">
        <f>MASTERLIST!B151</f>
        <v>Seagull Angling Club</v>
      </c>
      <c r="C734" s="68" t="str">
        <f>MASTERLIST!C151</f>
        <v>Alex</v>
      </c>
      <c r="D734" s="68" t="str">
        <f>MASTERLIST!D151</f>
        <v>Thompson</v>
      </c>
      <c r="E734" s="345" t="str">
        <f>MASTERLIST!E151</f>
        <v>Men Master</v>
      </c>
      <c r="F734" s="362" t="str">
        <f>MASTERLIST!L151</f>
        <v>Nam</v>
      </c>
      <c r="G734" s="195"/>
      <c r="H734" s="200" t="s">
        <v>2176</v>
      </c>
      <c r="I734" s="193"/>
      <c r="J734" s="202"/>
      <c r="K734" s="152">
        <f t="shared" si="119"/>
        <v>12</v>
      </c>
      <c r="L734" s="153">
        <f t="shared" si="120"/>
        <v>4</v>
      </c>
      <c r="M734" s="153">
        <f t="shared" si="121"/>
        <v>16</v>
      </c>
      <c r="N734" s="154">
        <f t="shared" si="122"/>
        <v>39</v>
      </c>
      <c r="O734" s="429">
        <f t="shared" si="123"/>
        <v>14.77</v>
      </c>
      <c r="P734" s="154">
        <f t="shared" si="124"/>
        <v>2.4375</v>
      </c>
      <c r="Q734" s="153">
        <f t="shared" si="125"/>
        <v>1867</v>
      </c>
      <c r="R734" s="281">
        <f t="shared" si="126"/>
        <v>673.6</v>
      </c>
      <c r="S734" s="282">
        <v>4</v>
      </c>
      <c r="T734" s="283">
        <v>3</v>
      </c>
      <c r="U734" s="156">
        <v>18.2</v>
      </c>
      <c r="V734" s="284">
        <v>831</v>
      </c>
      <c r="W734" s="285">
        <v>4</v>
      </c>
      <c r="X734" s="205">
        <v>1</v>
      </c>
      <c r="Y734" s="157">
        <v>15.1</v>
      </c>
      <c r="Z734" s="286">
        <v>509</v>
      </c>
      <c r="AA734" s="204">
        <v>4</v>
      </c>
      <c r="AB734" s="204">
        <v>0</v>
      </c>
      <c r="AC734" s="155">
        <v>5.7</v>
      </c>
      <c r="AD734" s="287">
        <v>527</v>
      </c>
      <c r="AE734" s="340">
        <f>_xlfn.XLOOKUP(A734,'2026-NAT-01'!B:B,'2026-NAT-01'!F:F,0,0)+_xlfn.XLOOKUP(A734,'2026-NAT-01'!B:B,'2026-NAT-01'!G:G,0,0)</f>
        <v>0</v>
      </c>
      <c r="AF734" s="341">
        <f>_xlfn.XLOOKUP(A734,'2026-NAT-01'!B:B,'2026-NAT-01'!H:H,0,0)</f>
        <v>0</v>
      </c>
      <c r="AG734" s="340">
        <f>_xlfn.XLOOKUP(A734,'2026-NAT-02'!B:B,'2026-NAT-02'!F:F,0,0)+_xlfn.XLOOKUP(A734,'2026-NAT-02'!B:B,'2026-NAT-02'!G:G,0,0)</f>
        <v>0</v>
      </c>
      <c r="AH734" s="341">
        <f>_xlfn.XLOOKUP(A734,'2026-NAT-02'!B:B,'2026-NAT-02'!H:H,0,0)</f>
        <v>0</v>
      </c>
      <c r="AI734" s="340">
        <f t="shared" si="127"/>
        <v>16</v>
      </c>
      <c r="AJ734" s="341">
        <f t="shared" si="128"/>
        <v>14.77</v>
      </c>
    </row>
    <row r="735" spans="1:36" ht="15.6" hidden="1" x14ac:dyDescent="0.25">
      <c r="A735" s="297" t="str">
        <f>MASTERLIST!A736</f>
        <v>N0732</v>
      </c>
      <c r="B735" s="310" t="str">
        <f>MASTERLIST!B736</f>
        <v>Steenbras</v>
      </c>
      <c r="C735" s="310" t="str">
        <f>MASTERLIST!C736</f>
        <v>Louis-Allen</v>
      </c>
      <c r="D735" s="310" t="str">
        <f>MASTERLIST!D736</f>
        <v>Van Wyk</v>
      </c>
      <c r="E735" s="311" t="str">
        <f>MASTERLIST!E736</f>
        <v>Men U/16</v>
      </c>
      <c r="F735" s="361" t="str">
        <f>MASTERLIST!L736</f>
        <v>Nam</v>
      </c>
      <c r="G735" s="195"/>
      <c r="H735" s="200"/>
      <c r="I735" s="193"/>
      <c r="J735" s="202"/>
      <c r="K735" s="152">
        <f t="shared" si="119"/>
        <v>0</v>
      </c>
      <c r="L735" s="153">
        <f t="shared" si="120"/>
        <v>1</v>
      </c>
      <c r="M735" s="153">
        <f t="shared" si="121"/>
        <v>1</v>
      </c>
      <c r="N735" s="279">
        <f t="shared" si="122"/>
        <v>3.5</v>
      </c>
      <c r="O735" s="280">
        <f t="shared" si="123"/>
        <v>1.75</v>
      </c>
      <c r="P735" s="154">
        <f t="shared" si="124"/>
        <v>3.5</v>
      </c>
      <c r="Q735" s="153">
        <f t="shared" si="125"/>
        <v>158</v>
      </c>
      <c r="R735" s="281">
        <f t="shared" si="126"/>
        <v>79</v>
      </c>
      <c r="S735" s="282">
        <v>0</v>
      </c>
      <c r="T735" s="283">
        <v>1</v>
      </c>
      <c r="U735" s="156">
        <v>3.5</v>
      </c>
      <c r="V735" s="284">
        <v>158</v>
      </c>
      <c r="W735" s="285">
        <v>0</v>
      </c>
      <c r="X735" s="205">
        <v>0</v>
      </c>
      <c r="Y735" s="157">
        <v>0</v>
      </c>
      <c r="Z735" s="286">
        <v>0</v>
      </c>
      <c r="AA735" s="204">
        <v>0</v>
      </c>
      <c r="AB735" s="204">
        <v>0</v>
      </c>
      <c r="AC735" s="155">
        <v>0</v>
      </c>
      <c r="AD735" s="287">
        <v>0</v>
      </c>
      <c r="AE735" s="340">
        <f>_xlfn.XLOOKUP(A735,'2026-NAT-01'!B:B,'2026-NAT-01'!F:F,0,0)+_xlfn.XLOOKUP(A735,'2026-NAT-01'!B:B,'2026-NAT-01'!G:G,0,0)</f>
        <v>0</v>
      </c>
      <c r="AF735" s="341">
        <f>_xlfn.XLOOKUP(A735,'2026-NAT-01'!B:B,'2026-NAT-01'!H:H,0,0)</f>
        <v>0</v>
      </c>
      <c r="AG735" s="340">
        <f>_xlfn.XLOOKUP(A735,'2026-NAT-02'!B:B,'2026-NAT-02'!F:F,0,0)+_xlfn.XLOOKUP(A735,'2026-NAT-02'!B:B,'2026-NAT-02'!G:G,0,0)</f>
        <v>0</v>
      </c>
      <c r="AH735" s="341">
        <f>_xlfn.XLOOKUP(A735,'2026-NAT-02'!B:B,'2026-NAT-02'!H:H,0,0)</f>
        <v>0</v>
      </c>
      <c r="AI735" s="457">
        <f t="shared" si="127"/>
        <v>1</v>
      </c>
      <c r="AJ735" s="458">
        <f t="shared" si="128"/>
        <v>1.75</v>
      </c>
    </row>
    <row r="736" spans="1:36" ht="15.6" hidden="1" x14ac:dyDescent="0.25">
      <c r="A736" s="297" t="str">
        <f>MASTERLIST!A737</f>
        <v>N0733</v>
      </c>
      <c r="B736" s="310" t="str">
        <f>MASTERLIST!B737</f>
        <v>Steenbras</v>
      </c>
      <c r="C736" s="310" t="str">
        <f>MASTERLIST!C737</f>
        <v>Gideon Francois</v>
      </c>
      <c r="D736" s="310" t="str">
        <f>MASTERLIST!D737</f>
        <v>Snyman</v>
      </c>
      <c r="E736" s="311" t="str">
        <f>MASTERLIST!E737</f>
        <v>Men Master</v>
      </c>
      <c r="F736" s="361" t="str">
        <f>MASTERLIST!L737</f>
        <v>Nam</v>
      </c>
      <c r="G736" s="195"/>
      <c r="H736" s="200"/>
      <c r="I736" s="193"/>
      <c r="J736" s="202"/>
      <c r="K736" s="152">
        <f t="shared" si="119"/>
        <v>0</v>
      </c>
      <c r="L736" s="153">
        <f t="shared" si="120"/>
        <v>0</v>
      </c>
      <c r="M736" s="153">
        <f t="shared" si="121"/>
        <v>0</v>
      </c>
      <c r="N736" s="279">
        <f t="shared" si="122"/>
        <v>0</v>
      </c>
      <c r="O736" s="280">
        <f t="shared" si="123"/>
        <v>0</v>
      </c>
      <c r="P736" s="154" t="e">
        <f t="shared" si="124"/>
        <v>#DIV/0!</v>
      </c>
      <c r="Q736" s="153">
        <f t="shared" si="125"/>
        <v>140</v>
      </c>
      <c r="R736" s="281">
        <f t="shared" si="126"/>
        <v>54</v>
      </c>
      <c r="S736" s="282">
        <v>0</v>
      </c>
      <c r="T736" s="283">
        <v>0</v>
      </c>
      <c r="U736" s="156">
        <v>0</v>
      </c>
      <c r="V736" s="284">
        <v>60</v>
      </c>
      <c r="W736" s="285">
        <v>0</v>
      </c>
      <c r="X736" s="205">
        <v>0</v>
      </c>
      <c r="Y736" s="157">
        <v>0</v>
      </c>
      <c r="Z736" s="286">
        <v>80</v>
      </c>
      <c r="AA736" s="204">
        <v>0</v>
      </c>
      <c r="AB736" s="204">
        <v>0</v>
      </c>
      <c r="AC736" s="155">
        <v>0</v>
      </c>
      <c r="AD736" s="287">
        <v>0</v>
      </c>
      <c r="AE736" s="340">
        <f>_xlfn.XLOOKUP(A736,'2026-NAT-01'!B:B,'2026-NAT-01'!F:F,0,0)+_xlfn.XLOOKUP(A736,'2026-NAT-01'!B:B,'2026-NAT-01'!G:G,0,0)</f>
        <v>0</v>
      </c>
      <c r="AF736" s="341">
        <f>_xlfn.XLOOKUP(A736,'2026-NAT-01'!B:B,'2026-NAT-01'!H:H,0,0)</f>
        <v>0</v>
      </c>
      <c r="AG736" s="340">
        <f>_xlfn.XLOOKUP(A736,'2026-NAT-02'!B:B,'2026-NAT-02'!F:F,0,0)+_xlfn.XLOOKUP(A736,'2026-NAT-02'!B:B,'2026-NAT-02'!G:G,0,0)</f>
        <v>0</v>
      </c>
      <c r="AH736" s="341">
        <f>_xlfn.XLOOKUP(A736,'2026-NAT-02'!B:B,'2026-NAT-02'!H:H,0,0)</f>
        <v>0</v>
      </c>
      <c r="AI736" s="457">
        <f t="shared" si="127"/>
        <v>0</v>
      </c>
      <c r="AJ736" s="458">
        <f t="shared" si="128"/>
        <v>0</v>
      </c>
    </row>
    <row r="737" spans="1:36" ht="15.6" hidden="1" x14ac:dyDescent="0.25">
      <c r="A737" s="297" t="str">
        <f>MASTERLIST!A738</f>
        <v>N0734</v>
      </c>
      <c r="B737" s="310" t="str">
        <f>MASTERLIST!B738</f>
        <v>xHenties Bay</v>
      </c>
      <c r="C737" s="310" t="str">
        <f>MASTERLIST!C738</f>
        <v>Bianca</v>
      </c>
      <c r="D737" s="310" t="str">
        <f>MASTERLIST!D738</f>
        <v>Schmidlin</v>
      </c>
      <c r="E737" s="311" t="str">
        <f>MASTERLIST!E738</f>
        <v>Ladies Veteran</v>
      </c>
      <c r="F737" s="361" t="str">
        <f>MASTERLIST!L738</f>
        <v>Nam</v>
      </c>
      <c r="G737" s="195"/>
      <c r="H737" s="200"/>
      <c r="I737" s="193"/>
      <c r="J737" s="202"/>
      <c r="K737" s="152">
        <f t="shared" si="119"/>
        <v>0</v>
      </c>
      <c r="L737" s="153">
        <f t="shared" si="120"/>
        <v>0</v>
      </c>
      <c r="M737" s="153">
        <f t="shared" si="121"/>
        <v>0</v>
      </c>
      <c r="N737" s="279">
        <f t="shared" si="122"/>
        <v>0</v>
      </c>
      <c r="O737" s="280">
        <f t="shared" si="123"/>
        <v>0</v>
      </c>
      <c r="P737" s="154" t="e">
        <f t="shared" si="124"/>
        <v>#DIV/0!</v>
      </c>
      <c r="Q737" s="153">
        <f t="shared" si="125"/>
        <v>0</v>
      </c>
      <c r="R737" s="281">
        <f t="shared" si="126"/>
        <v>0</v>
      </c>
      <c r="S737" s="282">
        <v>0</v>
      </c>
      <c r="T737" s="283">
        <v>0</v>
      </c>
      <c r="U737" s="156">
        <v>0</v>
      </c>
      <c r="V737" s="284">
        <v>0</v>
      </c>
      <c r="W737" s="285">
        <v>0</v>
      </c>
      <c r="X737" s="205">
        <v>0</v>
      </c>
      <c r="Y737" s="157">
        <v>0</v>
      </c>
      <c r="Z737" s="286">
        <v>0</v>
      </c>
      <c r="AA737" s="204">
        <v>0</v>
      </c>
      <c r="AB737" s="204">
        <v>0</v>
      </c>
      <c r="AC737" s="155">
        <v>0</v>
      </c>
      <c r="AD737" s="287">
        <v>0</v>
      </c>
      <c r="AE737" s="340">
        <f>_xlfn.XLOOKUP(A737,'2026-NAT-01'!B:B,'2026-NAT-01'!F:F,0,0)+_xlfn.XLOOKUP(A737,'2026-NAT-01'!B:B,'2026-NAT-01'!G:G,0,0)</f>
        <v>0</v>
      </c>
      <c r="AF737" s="341">
        <f>_xlfn.XLOOKUP(A737,'2026-NAT-01'!B:B,'2026-NAT-01'!H:H,0,0)</f>
        <v>0</v>
      </c>
      <c r="AG737" s="340">
        <f>_xlfn.XLOOKUP(A737,'2026-NAT-02'!B:B,'2026-NAT-02'!F:F,0,0)+_xlfn.XLOOKUP(A737,'2026-NAT-02'!B:B,'2026-NAT-02'!G:G,0,0)</f>
        <v>0</v>
      </c>
      <c r="AH737" s="341">
        <f>_xlfn.XLOOKUP(A737,'2026-NAT-02'!B:B,'2026-NAT-02'!H:H,0,0)</f>
        <v>0</v>
      </c>
      <c r="AI737" s="457">
        <f t="shared" si="127"/>
        <v>0</v>
      </c>
      <c r="AJ737" s="458">
        <f t="shared" si="128"/>
        <v>0</v>
      </c>
    </row>
    <row r="738" spans="1:36" ht="15.6" x14ac:dyDescent="0.25">
      <c r="A738" s="344" t="str">
        <f>MASTERLIST!A671</f>
        <v>N0667</v>
      </c>
      <c r="B738" s="68" t="str">
        <f>MASTERLIST!B671</f>
        <v>Henties Bay</v>
      </c>
      <c r="C738" s="68" t="str">
        <f>MASTERLIST!C671</f>
        <v>Nadine</v>
      </c>
      <c r="D738" s="68" t="str">
        <f>MASTERLIST!D671</f>
        <v>Downing</v>
      </c>
      <c r="E738" s="345" t="s">
        <v>2184</v>
      </c>
      <c r="F738" s="362" t="str">
        <f>MASTERLIST!L671</f>
        <v>Nam</v>
      </c>
      <c r="G738" s="195" t="s">
        <v>2176</v>
      </c>
      <c r="H738" s="200" t="s">
        <v>2176</v>
      </c>
      <c r="I738" s="193"/>
      <c r="J738" s="202"/>
      <c r="K738" s="152">
        <f t="shared" si="119"/>
        <v>2</v>
      </c>
      <c r="L738" s="153">
        <f t="shared" si="120"/>
        <v>4</v>
      </c>
      <c r="M738" s="153">
        <f t="shared" si="121"/>
        <v>6</v>
      </c>
      <c r="N738" s="154">
        <f t="shared" si="122"/>
        <v>19.5</v>
      </c>
      <c r="O738" s="429">
        <f t="shared" si="123"/>
        <v>7.7</v>
      </c>
      <c r="P738" s="154">
        <f t="shared" si="124"/>
        <v>3.25</v>
      </c>
      <c r="Q738" s="153">
        <f t="shared" si="125"/>
        <v>1322</v>
      </c>
      <c r="R738" s="281">
        <f t="shared" si="126"/>
        <v>448</v>
      </c>
      <c r="S738" s="282">
        <v>1</v>
      </c>
      <c r="T738" s="283">
        <v>1</v>
      </c>
      <c r="U738" s="156">
        <v>10.3</v>
      </c>
      <c r="V738" s="284">
        <v>421</v>
      </c>
      <c r="W738" s="285">
        <v>0</v>
      </c>
      <c r="X738" s="205">
        <v>3</v>
      </c>
      <c r="Y738" s="157">
        <v>7.1</v>
      </c>
      <c r="Z738" s="286">
        <v>573</v>
      </c>
      <c r="AA738" s="204">
        <v>1</v>
      </c>
      <c r="AB738" s="204">
        <v>0</v>
      </c>
      <c r="AC738" s="155">
        <v>2.1</v>
      </c>
      <c r="AD738" s="287">
        <v>328</v>
      </c>
      <c r="AE738" s="340">
        <f>_xlfn.XLOOKUP(A738,'2026-NAT-01'!B:B,'2026-NAT-01'!F:F,0,0)+_xlfn.XLOOKUP(A738,'2026-NAT-01'!B:B,'2026-NAT-01'!G:G,0,0)</f>
        <v>2</v>
      </c>
      <c r="AF738" s="341">
        <f>_xlfn.XLOOKUP(A738,'2026-NAT-01'!B:B,'2026-NAT-01'!H:H,0,0)</f>
        <v>4.9000000000000004</v>
      </c>
      <c r="AG738" s="340">
        <f>_xlfn.XLOOKUP(A738,'2026-NAT-02'!B:B,'2026-NAT-02'!F:F,0,0)+_xlfn.XLOOKUP(A738,'2026-NAT-02'!B:B,'2026-NAT-02'!G:G,0,0)</f>
        <v>1</v>
      </c>
      <c r="AH738" s="341">
        <f>_xlfn.XLOOKUP(A738,'2026-NAT-02'!B:B,'2026-NAT-02'!H:H,0,0)</f>
        <v>2</v>
      </c>
      <c r="AI738" s="340">
        <f t="shared" si="127"/>
        <v>9</v>
      </c>
      <c r="AJ738" s="341">
        <f t="shared" si="128"/>
        <v>14.600000000000001</v>
      </c>
    </row>
    <row r="739" spans="1:36" ht="15.6" hidden="1" x14ac:dyDescent="0.25">
      <c r="A739" s="297" t="str">
        <f>MASTERLIST!A740</f>
        <v>N0736</v>
      </c>
      <c r="B739" s="310" t="str">
        <f>MASTERLIST!B740</f>
        <v>Welwitschia</v>
      </c>
      <c r="C739" s="310" t="str">
        <f>MASTERLIST!C740</f>
        <v>Sylvia</v>
      </c>
      <c r="D739" s="310" t="str">
        <f>MASTERLIST!D740</f>
        <v>Horn</v>
      </c>
      <c r="E739" s="311" t="str">
        <f>MASTERLIST!E740</f>
        <v>Ladies Master</v>
      </c>
      <c r="F739" s="361" t="str">
        <f>MASTERLIST!L740</f>
        <v>Nam</v>
      </c>
      <c r="G739" s="195"/>
      <c r="H739" s="200"/>
      <c r="I739" s="193"/>
      <c r="J739" s="202"/>
      <c r="K739" s="152">
        <f t="shared" si="119"/>
        <v>9</v>
      </c>
      <c r="L739" s="153">
        <f t="shared" si="120"/>
        <v>4</v>
      </c>
      <c r="M739" s="153">
        <f t="shared" si="121"/>
        <v>13</v>
      </c>
      <c r="N739" s="279">
        <f t="shared" si="122"/>
        <v>18.100000000000001</v>
      </c>
      <c r="O739" s="280">
        <f t="shared" si="123"/>
        <v>6.19</v>
      </c>
      <c r="P739" s="154">
        <f t="shared" si="124"/>
        <v>1.3923076923076925</v>
      </c>
      <c r="Q739" s="153">
        <f t="shared" si="125"/>
        <v>1313</v>
      </c>
      <c r="R739" s="281">
        <f t="shared" si="126"/>
        <v>390.5</v>
      </c>
      <c r="S739" s="282">
        <v>4</v>
      </c>
      <c r="T739" s="283">
        <v>0</v>
      </c>
      <c r="U739" s="156">
        <v>4.9000000000000004</v>
      </c>
      <c r="V739" s="284">
        <v>217</v>
      </c>
      <c r="W739" s="285">
        <v>4</v>
      </c>
      <c r="X739" s="205">
        <v>4</v>
      </c>
      <c r="Y739" s="157">
        <v>11</v>
      </c>
      <c r="Z739" s="286">
        <v>628</v>
      </c>
      <c r="AA739" s="204">
        <v>1</v>
      </c>
      <c r="AB739" s="204">
        <v>0</v>
      </c>
      <c r="AC739" s="155">
        <v>2.2000000000000002</v>
      </c>
      <c r="AD739" s="287">
        <v>468</v>
      </c>
      <c r="AE739" s="340">
        <f>_xlfn.XLOOKUP(A739,'2026-NAT-01'!B:B,'2026-NAT-01'!F:F,0,0)+_xlfn.XLOOKUP(A739,'2026-NAT-01'!B:B,'2026-NAT-01'!G:G,0,0)</f>
        <v>0</v>
      </c>
      <c r="AF739" s="341">
        <f>_xlfn.XLOOKUP(A739,'2026-NAT-01'!B:B,'2026-NAT-01'!H:H,0,0)</f>
        <v>0</v>
      </c>
      <c r="AG739" s="340">
        <f>_xlfn.XLOOKUP(A739,'2026-NAT-02'!B:B,'2026-NAT-02'!F:F,0,0)+_xlfn.XLOOKUP(A739,'2026-NAT-02'!B:B,'2026-NAT-02'!G:G,0,0)</f>
        <v>0</v>
      </c>
      <c r="AH739" s="341">
        <f>_xlfn.XLOOKUP(A739,'2026-NAT-02'!B:B,'2026-NAT-02'!H:H,0,0)</f>
        <v>0</v>
      </c>
      <c r="AI739" s="457">
        <f t="shared" si="127"/>
        <v>13</v>
      </c>
      <c r="AJ739" s="458">
        <f t="shared" si="128"/>
        <v>6.19</v>
      </c>
    </row>
    <row r="740" spans="1:36" ht="15.6" hidden="1" x14ac:dyDescent="0.25">
      <c r="A740" s="297" t="str">
        <f>MASTERLIST!A741</f>
        <v>N0737</v>
      </c>
      <c r="B740" s="310" t="str">
        <f>MASTERLIST!B741</f>
        <v>xAtlantic Angling Club</v>
      </c>
      <c r="C740" s="310" t="str">
        <f>MASTERLIST!C741</f>
        <v>Johan</v>
      </c>
      <c r="D740" s="310" t="str">
        <f>MASTERLIST!D741</f>
        <v>Walters</v>
      </c>
      <c r="E740" s="311" t="str">
        <f>MASTERLIST!E741</f>
        <v>Men Master</v>
      </c>
      <c r="F740" s="361" t="str">
        <f>MASTERLIST!L741</f>
        <v>SA</v>
      </c>
      <c r="G740" s="195"/>
      <c r="H740" s="200"/>
      <c r="I740" s="193"/>
      <c r="J740" s="202"/>
      <c r="K740" s="152">
        <f t="shared" si="119"/>
        <v>7</v>
      </c>
      <c r="L740" s="153">
        <f t="shared" si="120"/>
        <v>2</v>
      </c>
      <c r="M740" s="153">
        <f t="shared" si="121"/>
        <v>9</v>
      </c>
      <c r="N740" s="279">
        <f t="shared" si="122"/>
        <v>11.100000000000001</v>
      </c>
      <c r="O740" s="280">
        <f t="shared" si="123"/>
        <v>3.89</v>
      </c>
      <c r="P740" s="154">
        <f t="shared" si="124"/>
        <v>1.2333333333333334</v>
      </c>
      <c r="Q740" s="153">
        <f t="shared" si="125"/>
        <v>681</v>
      </c>
      <c r="R740" s="281">
        <f t="shared" si="126"/>
        <v>245.9</v>
      </c>
      <c r="S740" s="282">
        <v>1</v>
      </c>
      <c r="T740" s="283">
        <v>1</v>
      </c>
      <c r="U740" s="156">
        <v>2.8</v>
      </c>
      <c r="V740" s="284">
        <v>208</v>
      </c>
      <c r="W740" s="285">
        <v>6</v>
      </c>
      <c r="X740" s="205">
        <v>1</v>
      </c>
      <c r="Y740" s="157">
        <v>8.3000000000000007</v>
      </c>
      <c r="Z740" s="286">
        <v>473</v>
      </c>
      <c r="AA740" s="204">
        <v>0</v>
      </c>
      <c r="AB740" s="204">
        <v>0</v>
      </c>
      <c r="AC740" s="155">
        <v>0</v>
      </c>
      <c r="AD740" s="287">
        <v>0</v>
      </c>
      <c r="AE740" s="340">
        <f>_xlfn.XLOOKUP(A740,'2026-NAT-01'!B:B,'2026-NAT-01'!F:F,0,0)+_xlfn.XLOOKUP(A740,'2026-NAT-01'!B:B,'2026-NAT-01'!G:G,0,0)</f>
        <v>0</v>
      </c>
      <c r="AF740" s="341">
        <f>_xlfn.XLOOKUP(A740,'2026-NAT-01'!B:B,'2026-NAT-01'!H:H,0,0)</f>
        <v>0</v>
      </c>
      <c r="AG740" s="340">
        <f>_xlfn.XLOOKUP(A740,'2026-NAT-02'!B:B,'2026-NAT-02'!F:F,0,0)+_xlfn.XLOOKUP(A740,'2026-NAT-02'!B:B,'2026-NAT-02'!G:G,0,0)</f>
        <v>0</v>
      </c>
      <c r="AH740" s="341">
        <f>_xlfn.XLOOKUP(A740,'2026-NAT-02'!B:B,'2026-NAT-02'!H:H,0,0)</f>
        <v>0</v>
      </c>
      <c r="AI740" s="457">
        <f t="shared" si="127"/>
        <v>9</v>
      </c>
      <c r="AJ740" s="458">
        <f t="shared" si="128"/>
        <v>3.89</v>
      </c>
    </row>
    <row r="741" spans="1:36" ht="15.6" hidden="1" x14ac:dyDescent="0.25">
      <c r="A741" s="297" t="str">
        <f>MASTERLIST!A742</f>
        <v>N0738</v>
      </c>
      <c r="B741" s="310" t="str">
        <f>MASTERLIST!B742</f>
        <v>xOkahandja</v>
      </c>
      <c r="C741" s="310" t="str">
        <f>MASTERLIST!C742</f>
        <v>Leon</v>
      </c>
      <c r="D741" s="310" t="str">
        <f>MASTERLIST!D742</f>
        <v>Van Wyk</v>
      </c>
      <c r="E741" s="311" t="str">
        <f>MASTERLIST!E742</f>
        <v>Men Senior</v>
      </c>
      <c r="F741" s="361" t="str">
        <f>MASTERLIST!L742</f>
        <v>Nam</v>
      </c>
      <c r="G741" s="195"/>
      <c r="H741" s="200"/>
      <c r="I741" s="193"/>
      <c r="J741" s="202"/>
      <c r="K741" s="152">
        <f t="shared" si="119"/>
        <v>0</v>
      </c>
      <c r="L741" s="153">
        <f t="shared" si="120"/>
        <v>0</v>
      </c>
      <c r="M741" s="153">
        <f t="shared" si="121"/>
        <v>0</v>
      </c>
      <c r="N741" s="279">
        <f t="shared" si="122"/>
        <v>0</v>
      </c>
      <c r="O741" s="280">
        <f t="shared" si="123"/>
        <v>0</v>
      </c>
      <c r="P741" s="154" t="e">
        <f t="shared" si="124"/>
        <v>#DIV/0!</v>
      </c>
      <c r="Q741" s="153">
        <f t="shared" si="125"/>
        <v>0</v>
      </c>
      <c r="R741" s="281">
        <f t="shared" si="126"/>
        <v>0</v>
      </c>
      <c r="S741" s="282">
        <v>0</v>
      </c>
      <c r="T741" s="283">
        <v>0</v>
      </c>
      <c r="U741" s="156">
        <v>0</v>
      </c>
      <c r="V741" s="284">
        <v>0</v>
      </c>
      <c r="W741" s="285">
        <v>0</v>
      </c>
      <c r="X741" s="205">
        <v>0</v>
      </c>
      <c r="Y741" s="157">
        <v>0</v>
      </c>
      <c r="Z741" s="286">
        <v>0</v>
      </c>
      <c r="AA741" s="204">
        <v>0</v>
      </c>
      <c r="AB741" s="204">
        <v>0</v>
      </c>
      <c r="AC741" s="155">
        <v>0</v>
      </c>
      <c r="AD741" s="287">
        <v>0</v>
      </c>
      <c r="AE741" s="340">
        <f>_xlfn.XLOOKUP(A741,'2026-NAT-01'!B:B,'2026-NAT-01'!F:F,0,0)+_xlfn.XLOOKUP(A741,'2026-NAT-01'!B:B,'2026-NAT-01'!G:G,0,0)</f>
        <v>0</v>
      </c>
      <c r="AF741" s="341">
        <f>_xlfn.XLOOKUP(A741,'2026-NAT-01'!B:B,'2026-NAT-01'!H:H,0,0)</f>
        <v>0</v>
      </c>
      <c r="AG741" s="340">
        <f>_xlfn.XLOOKUP(A741,'2026-NAT-02'!B:B,'2026-NAT-02'!F:F,0,0)+_xlfn.XLOOKUP(A741,'2026-NAT-02'!B:B,'2026-NAT-02'!G:G,0,0)</f>
        <v>0</v>
      </c>
      <c r="AH741" s="341">
        <f>_xlfn.XLOOKUP(A741,'2026-NAT-02'!B:B,'2026-NAT-02'!H:H,0,0)</f>
        <v>0</v>
      </c>
      <c r="AI741" s="457">
        <f t="shared" si="127"/>
        <v>0</v>
      </c>
      <c r="AJ741" s="458">
        <f t="shared" si="128"/>
        <v>0</v>
      </c>
    </row>
    <row r="742" spans="1:36" ht="15.6" hidden="1" x14ac:dyDescent="0.25">
      <c r="A742" s="297" t="str">
        <f>MASTERLIST!A743</f>
        <v>N0739</v>
      </c>
      <c r="B742" s="310" t="str">
        <f>MASTERLIST!B743</f>
        <v>xOkahandja</v>
      </c>
      <c r="C742" s="310" t="str">
        <f>MASTERLIST!C743</f>
        <v>De wet</v>
      </c>
      <c r="D742" s="310" t="str">
        <f>MASTERLIST!D743</f>
        <v>Van Niekerk</v>
      </c>
      <c r="E742" s="311" t="str">
        <f>MASTERLIST!E743</f>
        <v>Men Veteran</v>
      </c>
      <c r="F742" s="361" t="str">
        <f>MASTERLIST!L743</f>
        <v>Nam</v>
      </c>
      <c r="G742" s="195"/>
      <c r="H742" s="200"/>
      <c r="I742" s="193"/>
      <c r="J742" s="202"/>
      <c r="K742" s="152">
        <f t="shared" si="119"/>
        <v>0</v>
      </c>
      <c r="L742" s="153">
        <f t="shared" si="120"/>
        <v>0</v>
      </c>
      <c r="M742" s="153">
        <f t="shared" si="121"/>
        <v>0</v>
      </c>
      <c r="N742" s="279">
        <f t="shared" si="122"/>
        <v>0</v>
      </c>
      <c r="O742" s="280">
        <f t="shared" si="123"/>
        <v>0</v>
      </c>
      <c r="P742" s="154" t="e">
        <f t="shared" si="124"/>
        <v>#DIV/0!</v>
      </c>
      <c r="Q742" s="153">
        <f t="shared" si="125"/>
        <v>0</v>
      </c>
      <c r="R742" s="281">
        <f t="shared" si="126"/>
        <v>0</v>
      </c>
      <c r="S742" s="282">
        <v>0</v>
      </c>
      <c r="T742" s="283">
        <v>0</v>
      </c>
      <c r="U742" s="156">
        <v>0</v>
      </c>
      <c r="V742" s="284">
        <v>0</v>
      </c>
      <c r="W742" s="285">
        <v>0</v>
      </c>
      <c r="X742" s="205">
        <v>0</v>
      </c>
      <c r="Y742" s="157">
        <v>0</v>
      </c>
      <c r="Z742" s="286">
        <v>0</v>
      </c>
      <c r="AA742" s="204">
        <v>0</v>
      </c>
      <c r="AB742" s="204">
        <v>0</v>
      </c>
      <c r="AC742" s="155">
        <v>0</v>
      </c>
      <c r="AD742" s="287">
        <v>0</v>
      </c>
      <c r="AE742" s="340">
        <f>_xlfn.XLOOKUP(A742,'2026-NAT-01'!B:B,'2026-NAT-01'!F:F,0,0)+_xlfn.XLOOKUP(A742,'2026-NAT-01'!B:B,'2026-NAT-01'!G:G,0,0)</f>
        <v>0</v>
      </c>
      <c r="AF742" s="341">
        <f>_xlfn.XLOOKUP(A742,'2026-NAT-01'!B:B,'2026-NAT-01'!H:H,0,0)</f>
        <v>0</v>
      </c>
      <c r="AG742" s="340">
        <f>_xlfn.XLOOKUP(A742,'2026-NAT-02'!B:B,'2026-NAT-02'!F:F,0,0)+_xlfn.XLOOKUP(A742,'2026-NAT-02'!B:B,'2026-NAT-02'!G:G,0,0)</f>
        <v>0</v>
      </c>
      <c r="AH742" s="341">
        <f>_xlfn.XLOOKUP(A742,'2026-NAT-02'!B:B,'2026-NAT-02'!H:H,0,0)</f>
        <v>0</v>
      </c>
      <c r="AI742" s="457">
        <f t="shared" si="127"/>
        <v>0</v>
      </c>
      <c r="AJ742" s="458">
        <f t="shared" si="128"/>
        <v>0</v>
      </c>
    </row>
    <row r="743" spans="1:36" ht="15.6" hidden="1" x14ac:dyDescent="0.25">
      <c r="A743" s="297" t="str">
        <f>MASTERLIST!A744</f>
        <v>N0740</v>
      </c>
      <c r="B743" s="310" t="str">
        <f>MASTERLIST!B744</f>
        <v>xOkahandja</v>
      </c>
      <c r="C743" s="310" t="str">
        <f>MASTERLIST!C744</f>
        <v>Steyn</v>
      </c>
      <c r="D743" s="310" t="str">
        <f>MASTERLIST!D744</f>
        <v>Marais</v>
      </c>
      <c r="E743" s="311" t="str">
        <f>MASTERLIST!E744</f>
        <v>Men Senior</v>
      </c>
      <c r="F743" s="361" t="str">
        <f>MASTERLIST!L744</f>
        <v>Nam</v>
      </c>
      <c r="G743" s="195"/>
      <c r="H743" s="200"/>
      <c r="I743" s="193"/>
      <c r="J743" s="202"/>
      <c r="K743" s="152">
        <f t="shared" si="119"/>
        <v>0</v>
      </c>
      <c r="L743" s="153">
        <f t="shared" si="120"/>
        <v>0</v>
      </c>
      <c r="M743" s="153">
        <f t="shared" si="121"/>
        <v>0</v>
      </c>
      <c r="N743" s="279">
        <f t="shared" si="122"/>
        <v>0</v>
      </c>
      <c r="O743" s="280">
        <f t="shared" si="123"/>
        <v>0</v>
      </c>
      <c r="P743" s="154" t="e">
        <f t="shared" si="124"/>
        <v>#DIV/0!</v>
      </c>
      <c r="Q743" s="153">
        <f t="shared" si="125"/>
        <v>0</v>
      </c>
      <c r="R743" s="281">
        <f t="shared" si="126"/>
        <v>0</v>
      </c>
      <c r="S743" s="282">
        <v>0</v>
      </c>
      <c r="T743" s="283">
        <v>0</v>
      </c>
      <c r="U743" s="156">
        <v>0</v>
      </c>
      <c r="V743" s="284">
        <v>0</v>
      </c>
      <c r="W743" s="285">
        <v>0</v>
      </c>
      <c r="X743" s="205">
        <v>0</v>
      </c>
      <c r="Y743" s="157">
        <v>0</v>
      </c>
      <c r="Z743" s="286">
        <v>0</v>
      </c>
      <c r="AA743" s="204">
        <v>0</v>
      </c>
      <c r="AB743" s="204">
        <v>0</v>
      </c>
      <c r="AC743" s="155">
        <v>0</v>
      </c>
      <c r="AD743" s="287">
        <v>0</v>
      </c>
      <c r="AE743" s="340">
        <f>_xlfn.XLOOKUP(A743,'2026-NAT-01'!B:B,'2026-NAT-01'!F:F,0,0)+_xlfn.XLOOKUP(A743,'2026-NAT-01'!B:B,'2026-NAT-01'!G:G,0,0)</f>
        <v>0</v>
      </c>
      <c r="AF743" s="341">
        <f>_xlfn.XLOOKUP(A743,'2026-NAT-01'!B:B,'2026-NAT-01'!H:H,0,0)</f>
        <v>0</v>
      </c>
      <c r="AG743" s="340">
        <f>_xlfn.XLOOKUP(A743,'2026-NAT-02'!B:B,'2026-NAT-02'!F:F,0,0)+_xlfn.XLOOKUP(A743,'2026-NAT-02'!B:B,'2026-NAT-02'!G:G,0,0)</f>
        <v>0</v>
      </c>
      <c r="AH743" s="341">
        <f>_xlfn.XLOOKUP(A743,'2026-NAT-02'!B:B,'2026-NAT-02'!H:H,0,0)</f>
        <v>0</v>
      </c>
      <c r="AI743" s="457">
        <f t="shared" si="127"/>
        <v>0</v>
      </c>
      <c r="AJ743" s="458">
        <f t="shared" si="128"/>
        <v>0</v>
      </c>
    </row>
    <row r="744" spans="1:36" ht="15.6" hidden="1" x14ac:dyDescent="0.25">
      <c r="A744" s="297" t="str">
        <f>MASTERLIST!A745</f>
        <v>N0741</v>
      </c>
      <c r="B744" s="310" t="str">
        <f>MASTERLIST!B745</f>
        <v>xOkahandja</v>
      </c>
      <c r="C744" s="310" t="str">
        <f>MASTERLIST!C745</f>
        <v>Tinus</v>
      </c>
      <c r="D744" s="310" t="str">
        <f>MASTERLIST!D745</f>
        <v>Du Plessis</v>
      </c>
      <c r="E744" s="311" t="str">
        <f>MASTERLIST!E745</f>
        <v>Men Veteran</v>
      </c>
      <c r="F744" s="361" t="str">
        <f>MASTERLIST!L745</f>
        <v>Nam</v>
      </c>
      <c r="G744" s="195"/>
      <c r="H744" s="200"/>
      <c r="I744" s="193"/>
      <c r="J744" s="202"/>
      <c r="K744" s="152">
        <f t="shared" si="119"/>
        <v>0</v>
      </c>
      <c r="L744" s="153">
        <f t="shared" si="120"/>
        <v>0</v>
      </c>
      <c r="M744" s="153">
        <f t="shared" si="121"/>
        <v>0</v>
      </c>
      <c r="N744" s="279">
        <f t="shared" si="122"/>
        <v>0</v>
      </c>
      <c r="O744" s="280">
        <f t="shared" si="123"/>
        <v>0</v>
      </c>
      <c r="P744" s="154" t="e">
        <f t="shared" si="124"/>
        <v>#DIV/0!</v>
      </c>
      <c r="Q744" s="153">
        <f t="shared" si="125"/>
        <v>0</v>
      </c>
      <c r="R744" s="281">
        <f t="shared" si="126"/>
        <v>0</v>
      </c>
      <c r="S744" s="282">
        <v>0</v>
      </c>
      <c r="T744" s="283">
        <v>0</v>
      </c>
      <c r="U744" s="156">
        <v>0</v>
      </c>
      <c r="V744" s="284">
        <v>0</v>
      </c>
      <c r="W744" s="285">
        <v>0</v>
      </c>
      <c r="X744" s="205">
        <v>0</v>
      </c>
      <c r="Y744" s="157">
        <v>0</v>
      </c>
      <c r="Z744" s="286">
        <v>0</v>
      </c>
      <c r="AA744" s="204">
        <v>0</v>
      </c>
      <c r="AB744" s="204">
        <v>0</v>
      </c>
      <c r="AC744" s="155">
        <v>0</v>
      </c>
      <c r="AD744" s="287">
        <v>0</v>
      </c>
      <c r="AE744" s="340">
        <f>_xlfn.XLOOKUP(A744,'2026-NAT-01'!B:B,'2026-NAT-01'!F:F,0,0)+_xlfn.XLOOKUP(A744,'2026-NAT-01'!B:B,'2026-NAT-01'!G:G,0,0)</f>
        <v>0</v>
      </c>
      <c r="AF744" s="341">
        <f>_xlfn.XLOOKUP(A744,'2026-NAT-01'!B:B,'2026-NAT-01'!H:H,0,0)</f>
        <v>0</v>
      </c>
      <c r="AG744" s="340">
        <f>_xlfn.XLOOKUP(A744,'2026-NAT-02'!B:B,'2026-NAT-02'!F:F,0,0)+_xlfn.XLOOKUP(A744,'2026-NAT-02'!B:B,'2026-NAT-02'!G:G,0,0)</f>
        <v>0</v>
      </c>
      <c r="AH744" s="341">
        <f>_xlfn.XLOOKUP(A744,'2026-NAT-02'!B:B,'2026-NAT-02'!H:H,0,0)</f>
        <v>0</v>
      </c>
      <c r="AI744" s="457">
        <f t="shared" si="127"/>
        <v>0</v>
      </c>
      <c r="AJ744" s="458">
        <f t="shared" si="128"/>
        <v>0</v>
      </c>
    </row>
    <row r="745" spans="1:36" ht="15.6" hidden="1" x14ac:dyDescent="0.25">
      <c r="A745" s="297" t="str">
        <f>MASTERLIST!A746</f>
        <v>N0742</v>
      </c>
      <c r="B745" s="310" t="str">
        <f>MASTERLIST!B746</f>
        <v>xOkahandja</v>
      </c>
      <c r="C745" s="310" t="str">
        <f>MASTERLIST!C746</f>
        <v>Errens</v>
      </c>
      <c r="D745" s="310" t="str">
        <f>MASTERLIST!D746</f>
        <v>v/d Merwe</v>
      </c>
      <c r="E745" s="311" t="str">
        <f>MASTERLIST!E746</f>
        <v>Men Veteran</v>
      </c>
      <c r="F745" s="361" t="str">
        <f>MASTERLIST!L746</f>
        <v>Nam</v>
      </c>
      <c r="G745" s="195"/>
      <c r="H745" s="200"/>
      <c r="I745" s="193"/>
      <c r="J745" s="202"/>
      <c r="K745" s="152">
        <f t="shared" si="119"/>
        <v>0</v>
      </c>
      <c r="L745" s="153">
        <f t="shared" si="120"/>
        <v>0</v>
      </c>
      <c r="M745" s="153">
        <f t="shared" si="121"/>
        <v>0</v>
      </c>
      <c r="N745" s="279">
        <f t="shared" si="122"/>
        <v>0</v>
      </c>
      <c r="O745" s="280">
        <f t="shared" si="123"/>
        <v>0</v>
      </c>
      <c r="P745" s="154" t="e">
        <f t="shared" si="124"/>
        <v>#DIV/0!</v>
      </c>
      <c r="Q745" s="153">
        <f t="shared" si="125"/>
        <v>0</v>
      </c>
      <c r="R745" s="281">
        <f t="shared" si="126"/>
        <v>0</v>
      </c>
      <c r="S745" s="282">
        <v>0</v>
      </c>
      <c r="T745" s="283">
        <v>0</v>
      </c>
      <c r="U745" s="156">
        <v>0</v>
      </c>
      <c r="V745" s="284">
        <v>0</v>
      </c>
      <c r="W745" s="285">
        <v>0</v>
      </c>
      <c r="X745" s="205">
        <v>0</v>
      </c>
      <c r="Y745" s="157">
        <v>0</v>
      </c>
      <c r="Z745" s="286">
        <v>0</v>
      </c>
      <c r="AA745" s="204">
        <v>0</v>
      </c>
      <c r="AB745" s="204">
        <v>0</v>
      </c>
      <c r="AC745" s="155">
        <v>0</v>
      </c>
      <c r="AD745" s="287">
        <v>0</v>
      </c>
      <c r="AE745" s="340">
        <f>_xlfn.XLOOKUP(A745,'2026-NAT-01'!B:B,'2026-NAT-01'!F:F,0,0)+_xlfn.XLOOKUP(A745,'2026-NAT-01'!B:B,'2026-NAT-01'!G:G,0,0)</f>
        <v>0</v>
      </c>
      <c r="AF745" s="341">
        <f>_xlfn.XLOOKUP(A745,'2026-NAT-01'!B:B,'2026-NAT-01'!H:H,0,0)</f>
        <v>0</v>
      </c>
      <c r="AG745" s="340">
        <f>_xlfn.XLOOKUP(A745,'2026-NAT-02'!B:B,'2026-NAT-02'!F:F,0,0)+_xlfn.XLOOKUP(A745,'2026-NAT-02'!B:B,'2026-NAT-02'!G:G,0,0)</f>
        <v>0</v>
      </c>
      <c r="AH745" s="341">
        <f>_xlfn.XLOOKUP(A745,'2026-NAT-02'!B:B,'2026-NAT-02'!H:H,0,0)</f>
        <v>0</v>
      </c>
      <c r="AI745" s="457">
        <f t="shared" si="127"/>
        <v>0</v>
      </c>
      <c r="AJ745" s="458">
        <f t="shared" si="128"/>
        <v>0</v>
      </c>
    </row>
    <row r="746" spans="1:36" ht="15.6" hidden="1" x14ac:dyDescent="0.25">
      <c r="A746" s="297" t="str">
        <f>MASTERLIST!A747</f>
        <v>N0743</v>
      </c>
      <c r="B746" s="310" t="str">
        <f>MASTERLIST!B747</f>
        <v>xOkahandja</v>
      </c>
      <c r="C746" s="310" t="str">
        <f>MASTERLIST!C747</f>
        <v>Johnnie</v>
      </c>
      <c r="D746" s="310" t="str">
        <f>MASTERLIST!D747</f>
        <v>Redelinghuys</v>
      </c>
      <c r="E746" s="311" t="str">
        <f>MASTERLIST!E747</f>
        <v>Men Veteran</v>
      </c>
      <c r="F746" s="361" t="str">
        <f>MASTERLIST!L747</f>
        <v>Nam</v>
      </c>
      <c r="G746" s="195"/>
      <c r="H746" s="200"/>
      <c r="I746" s="193"/>
      <c r="J746" s="202"/>
      <c r="K746" s="152">
        <f t="shared" si="119"/>
        <v>0</v>
      </c>
      <c r="L746" s="153">
        <f t="shared" si="120"/>
        <v>0</v>
      </c>
      <c r="M746" s="153">
        <f t="shared" si="121"/>
        <v>0</v>
      </c>
      <c r="N746" s="279">
        <f t="shared" si="122"/>
        <v>0</v>
      </c>
      <c r="O746" s="280">
        <f t="shared" si="123"/>
        <v>0</v>
      </c>
      <c r="P746" s="154" t="e">
        <f t="shared" si="124"/>
        <v>#DIV/0!</v>
      </c>
      <c r="Q746" s="153">
        <f t="shared" si="125"/>
        <v>0</v>
      </c>
      <c r="R746" s="281">
        <f t="shared" si="126"/>
        <v>0</v>
      </c>
      <c r="S746" s="282">
        <v>0</v>
      </c>
      <c r="T746" s="283">
        <v>0</v>
      </c>
      <c r="U746" s="156">
        <v>0</v>
      </c>
      <c r="V746" s="284">
        <v>0</v>
      </c>
      <c r="W746" s="285">
        <v>0</v>
      </c>
      <c r="X746" s="205">
        <v>0</v>
      </c>
      <c r="Y746" s="157">
        <v>0</v>
      </c>
      <c r="Z746" s="286">
        <v>0</v>
      </c>
      <c r="AA746" s="204">
        <v>0</v>
      </c>
      <c r="AB746" s="204">
        <v>0</v>
      </c>
      <c r="AC746" s="155">
        <v>0</v>
      </c>
      <c r="AD746" s="287">
        <v>0</v>
      </c>
      <c r="AE746" s="340">
        <f>_xlfn.XLOOKUP(A746,'2026-NAT-01'!B:B,'2026-NAT-01'!F:F,0,0)+_xlfn.XLOOKUP(A746,'2026-NAT-01'!B:B,'2026-NAT-01'!G:G,0,0)</f>
        <v>0</v>
      </c>
      <c r="AF746" s="341">
        <f>_xlfn.XLOOKUP(A746,'2026-NAT-01'!B:B,'2026-NAT-01'!H:H,0,0)</f>
        <v>0</v>
      </c>
      <c r="AG746" s="340">
        <f>_xlfn.XLOOKUP(A746,'2026-NAT-02'!B:B,'2026-NAT-02'!F:F,0,0)+_xlfn.XLOOKUP(A746,'2026-NAT-02'!B:B,'2026-NAT-02'!G:G,0,0)</f>
        <v>0</v>
      </c>
      <c r="AH746" s="341">
        <f>_xlfn.XLOOKUP(A746,'2026-NAT-02'!B:B,'2026-NAT-02'!H:H,0,0)</f>
        <v>0</v>
      </c>
      <c r="AI746" s="457">
        <f t="shared" si="127"/>
        <v>0</v>
      </c>
      <c r="AJ746" s="458">
        <f t="shared" si="128"/>
        <v>0</v>
      </c>
    </row>
    <row r="747" spans="1:36" ht="15.6" hidden="1" x14ac:dyDescent="0.25">
      <c r="A747" s="297" t="str">
        <f>MASTERLIST!A748</f>
        <v>N0744</v>
      </c>
      <c r="B747" s="310" t="str">
        <f>MASTERLIST!B748</f>
        <v>Okahandja</v>
      </c>
      <c r="C747" s="310" t="str">
        <f>MASTERLIST!C748</f>
        <v>Tinus</v>
      </c>
      <c r="D747" s="310" t="str">
        <f>MASTERLIST!D748</f>
        <v>Du Plessis</v>
      </c>
      <c r="E747" s="311" t="str">
        <f>MASTERLIST!E748</f>
        <v>Men Veteran</v>
      </c>
      <c r="F747" s="361" t="str">
        <f>MASTERLIST!L748</f>
        <v>Nam</v>
      </c>
      <c r="G747" s="195"/>
      <c r="H747" s="200"/>
      <c r="I747" s="193"/>
      <c r="J747" s="202"/>
      <c r="K747" s="152">
        <f t="shared" si="119"/>
        <v>1</v>
      </c>
      <c r="L747" s="153">
        <f t="shared" si="120"/>
        <v>4</v>
      </c>
      <c r="M747" s="153">
        <f t="shared" si="121"/>
        <v>5</v>
      </c>
      <c r="N747" s="279">
        <f t="shared" si="122"/>
        <v>51.000000000000007</v>
      </c>
      <c r="O747" s="280">
        <f t="shared" si="123"/>
        <v>16.330000000000002</v>
      </c>
      <c r="P747" s="154">
        <f t="shared" si="124"/>
        <v>10.200000000000001</v>
      </c>
      <c r="Q747" s="153">
        <f t="shared" si="125"/>
        <v>1270</v>
      </c>
      <c r="R747" s="281">
        <f t="shared" si="126"/>
        <v>428.4</v>
      </c>
      <c r="S747" s="282">
        <v>1</v>
      </c>
      <c r="T747" s="283">
        <v>1</v>
      </c>
      <c r="U747" s="156">
        <v>6.6999999999999993</v>
      </c>
      <c r="V747" s="284">
        <v>395</v>
      </c>
      <c r="W747" s="285">
        <v>0</v>
      </c>
      <c r="X747" s="205">
        <v>2</v>
      </c>
      <c r="Y747" s="157">
        <v>41.2</v>
      </c>
      <c r="Z747" s="286">
        <v>559</v>
      </c>
      <c r="AA747" s="204">
        <v>0</v>
      </c>
      <c r="AB747" s="204">
        <v>1</v>
      </c>
      <c r="AC747" s="155">
        <v>3.1</v>
      </c>
      <c r="AD747" s="287">
        <v>316</v>
      </c>
      <c r="AE747" s="340">
        <f>_xlfn.XLOOKUP(A747,'2026-NAT-01'!B:B,'2026-NAT-01'!F:F,0,0)+_xlfn.XLOOKUP(A747,'2026-NAT-01'!B:B,'2026-NAT-01'!G:G,0,0)</f>
        <v>0</v>
      </c>
      <c r="AF747" s="341">
        <f>_xlfn.XLOOKUP(A747,'2026-NAT-01'!B:B,'2026-NAT-01'!H:H,0,0)</f>
        <v>0</v>
      </c>
      <c r="AG747" s="340">
        <f>_xlfn.XLOOKUP(A747,'2026-NAT-02'!B:B,'2026-NAT-02'!F:F,0,0)+_xlfn.XLOOKUP(A747,'2026-NAT-02'!B:B,'2026-NAT-02'!G:G,0,0)</f>
        <v>0</v>
      </c>
      <c r="AH747" s="341">
        <f>_xlfn.XLOOKUP(A747,'2026-NAT-02'!B:B,'2026-NAT-02'!H:H,0,0)</f>
        <v>0</v>
      </c>
      <c r="AI747" s="457">
        <f t="shared" si="127"/>
        <v>5</v>
      </c>
      <c r="AJ747" s="458">
        <f t="shared" si="128"/>
        <v>16.330000000000002</v>
      </c>
    </row>
    <row r="748" spans="1:36" ht="15.6" hidden="1" x14ac:dyDescent="0.25">
      <c r="A748" s="297" t="str">
        <f>MASTERLIST!A749</f>
        <v>N0745</v>
      </c>
      <c r="B748" s="310" t="str">
        <f>MASTERLIST!B749</f>
        <v>xOrca Angling Club</v>
      </c>
      <c r="C748" s="310" t="str">
        <f>MASTERLIST!C749</f>
        <v>Bernatt</v>
      </c>
      <c r="D748" s="310" t="str">
        <f>MASTERLIST!D749</f>
        <v>Geldenhuys</v>
      </c>
      <c r="E748" s="311" t="str">
        <f>MASTERLIST!E749</f>
        <v>Men Grand Masters</v>
      </c>
      <c r="F748" s="361" t="str">
        <f>MASTERLIST!L749</f>
        <v>Nam</v>
      </c>
      <c r="G748" s="195"/>
      <c r="H748" s="200"/>
      <c r="I748" s="193"/>
      <c r="J748" s="202"/>
      <c r="K748" s="152">
        <f t="shared" si="119"/>
        <v>0</v>
      </c>
      <c r="L748" s="153">
        <f t="shared" si="120"/>
        <v>0</v>
      </c>
      <c r="M748" s="153">
        <f t="shared" si="121"/>
        <v>0</v>
      </c>
      <c r="N748" s="279">
        <f t="shared" si="122"/>
        <v>0</v>
      </c>
      <c r="O748" s="280">
        <f t="shared" si="123"/>
        <v>0</v>
      </c>
      <c r="P748" s="154" t="e">
        <f t="shared" si="124"/>
        <v>#DIV/0!</v>
      </c>
      <c r="Q748" s="153">
        <f t="shared" si="125"/>
        <v>0</v>
      </c>
      <c r="R748" s="281">
        <f t="shared" si="126"/>
        <v>0</v>
      </c>
      <c r="S748" s="282">
        <v>0</v>
      </c>
      <c r="T748" s="283">
        <v>0</v>
      </c>
      <c r="U748" s="156">
        <v>0</v>
      </c>
      <c r="V748" s="284">
        <v>0</v>
      </c>
      <c r="W748" s="285">
        <v>0</v>
      </c>
      <c r="X748" s="205">
        <v>0</v>
      </c>
      <c r="Y748" s="157">
        <v>0</v>
      </c>
      <c r="Z748" s="286">
        <v>0</v>
      </c>
      <c r="AA748" s="204">
        <v>0</v>
      </c>
      <c r="AB748" s="204">
        <v>0</v>
      </c>
      <c r="AC748" s="155">
        <v>0</v>
      </c>
      <c r="AD748" s="287">
        <v>0</v>
      </c>
      <c r="AE748" s="340">
        <f>_xlfn.XLOOKUP(A748,'2026-NAT-01'!B:B,'2026-NAT-01'!F:F,0,0)+_xlfn.XLOOKUP(A748,'2026-NAT-01'!B:B,'2026-NAT-01'!G:G,0,0)</f>
        <v>0</v>
      </c>
      <c r="AF748" s="341">
        <f>_xlfn.XLOOKUP(A748,'2026-NAT-01'!B:B,'2026-NAT-01'!H:H,0,0)</f>
        <v>0</v>
      </c>
      <c r="AG748" s="340">
        <f>_xlfn.XLOOKUP(A748,'2026-NAT-02'!B:B,'2026-NAT-02'!F:F,0,0)+_xlfn.XLOOKUP(A748,'2026-NAT-02'!B:B,'2026-NAT-02'!G:G,0,0)</f>
        <v>0</v>
      </c>
      <c r="AH748" s="341">
        <f>_xlfn.XLOOKUP(A748,'2026-NAT-02'!B:B,'2026-NAT-02'!H:H,0,0)</f>
        <v>0</v>
      </c>
      <c r="AI748" s="457">
        <f t="shared" si="127"/>
        <v>0</v>
      </c>
      <c r="AJ748" s="458">
        <f t="shared" si="128"/>
        <v>0</v>
      </c>
    </row>
    <row r="749" spans="1:36" ht="15.6" hidden="1" x14ac:dyDescent="0.25">
      <c r="A749" s="297" t="str">
        <f>MASTERLIST!A750</f>
        <v>N0746</v>
      </c>
      <c r="B749" s="310" t="str">
        <f>MASTERLIST!B750</f>
        <v>xOrca Angling Club</v>
      </c>
      <c r="C749" s="310" t="str">
        <f>MASTERLIST!C750</f>
        <v>Barnett</v>
      </c>
      <c r="D749" s="310" t="str">
        <f>MASTERLIST!D750</f>
        <v>Geldenhuys</v>
      </c>
      <c r="E749" s="311" t="str">
        <f>MASTERLIST!E750</f>
        <v>Men Senior</v>
      </c>
      <c r="F749" s="361" t="str">
        <f>MASTERLIST!L750</f>
        <v>Nam</v>
      </c>
      <c r="G749" s="195"/>
      <c r="H749" s="200"/>
      <c r="I749" s="193"/>
      <c r="J749" s="202"/>
      <c r="K749" s="152">
        <f t="shared" si="119"/>
        <v>0</v>
      </c>
      <c r="L749" s="153">
        <f t="shared" si="120"/>
        <v>0</v>
      </c>
      <c r="M749" s="153">
        <f t="shared" si="121"/>
        <v>0</v>
      </c>
      <c r="N749" s="279">
        <f t="shared" si="122"/>
        <v>0</v>
      </c>
      <c r="O749" s="280">
        <f t="shared" si="123"/>
        <v>0</v>
      </c>
      <c r="P749" s="154" t="e">
        <f t="shared" si="124"/>
        <v>#DIV/0!</v>
      </c>
      <c r="Q749" s="153">
        <f t="shared" si="125"/>
        <v>0</v>
      </c>
      <c r="R749" s="281">
        <f t="shared" si="126"/>
        <v>0</v>
      </c>
      <c r="S749" s="282">
        <v>0</v>
      </c>
      <c r="T749" s="283">
        <v>0</v>
      </c>
      <c r="U749" s="156">
        <v>0</v>
      </c>
      <c r="V749" s="284">
        <v>0</v>
      </c>
      <c r="W749" s="285">
        <v>0</v>
      </c>
      <c r="X749" s="205">
        <v>0</v>
      </c>
      <c r="Y749" s="157">
        <v>0</v>
      </c>
      <c r="Z749" s="286">
        <v>0</v>
      </c>
      <c r="AA749" s="204">
        <v>0</v>
      </c>
      <c r="AB749" s="204">
        <v>0</v>
      </c>
      <c r="AC749" s="155">
        <v>0</v>
      </c>
      <c r="AD749" s="287">
        <v>0</v>
      </c>
      <c r="AE749" s="340">
        <f>_xlfn.XLOOKUP(A749,'2026-NAT-01'!B:B,'2026-NAT-01'!F:F,0,0)+_xlfn.XLOOKUP(A749,'2026-NAT-01'!B:B,'2026-NAT-01'!G:G,0,0)</f>
        <v>0</v>
      </c>
      <c r="AF749" s="341">
        <f>_xlfn.XLOOKUP(A749,'2026-NAT-01'!B:B,'2026-NAT-01'!H:H,0,0)</f>
        <v>0</v>
      </c>
      <c r="AG749" s="340">
        <f>_xlfn.XLOOKUP(A749,'2026-NAT-02'!B:B,'2026-NAT-02'!F:F,0,0)+_xlfn.XLOOKUP(A749,'2026-NAT-02'!B:B,'2026-NAT-02'!G:G,0,0)</f>
        <v>0</v>
      </c>
      <c r="AH749" s="341">
        <f>_xlfn.XLOOKUP(A749,'2026-NAT-02'!B:B,'2026-NAT-02'!H:H,0,0)</f>
        <v>0</v>
      </c>
      <c r="AI749" s="457">
        <f t="shared" si="127"/>
        <v>0</v>
      </c>
      <c r="AJ749" s="458">
        <f t="shared" si="128"/>
        <v>0</v>
      </c>
    </row>
    <row r="750" spans="1:36" ht="15.6" hidden="1" x14ac:dyDescent="0.25">
      <c r="A750" s="297" t="str">
        <f>MASTERLIST!A751</f>
        <v>N0747</v>
      </c>
      <c r="B750" s="310" t="str">
        <f>MASTERLIST!B751</f>
        <v>Steenbras</v>
      </c>
      <c r="C750" s="310" t="str">
        <f>MASTERLIST!C751</f>
        <v>Dawid</v>
      </c>
      <c r="D750" s="310" t="str">
        <f>MASTERLIST!D751</f>
        <v>Burger</v>
      </c>
      <c r="E750" s="311" t="str">
        <f>MASTERLIST!E751</f>
        <v>Men Senior</v>
      </c>
      <c r="F750" s="361" t="str">
        <f>MASTERLIST!L751</f>
        <v>Nam</v>
      </c>
      <c r="G750" s="195"/>
      <c r="H750" s="200"/>
      <c r="I750" s="193"/>
      <c r="J750" s="202"/>
      <c r="K750" s="152">
        <f t="shared" si="119"/>
        <v>0</v>
      </c>
      <c r="L750" s="153">
        <f t="shared" si="120"/>
        <v>0</v>
      </c>
      <c r="M750" s="153">
        <f t="shared" si="121"/>
        <v>0</v>
      </c>
      <c r="N750" s="279">
        <f t="shared" si="122"/>
        <v>0</v>
      </c>
      <c r="O750" s="280">
        <f t="shared" si="123"/>
        <v>0</v>
      </c>
      <c r="P750" s="154" t="e">
        <f t="shared" si="124"/>
        <v>#DIV/0!</v>
      </c>
      <c r="Q750" s="153">
        <f t="shared" si="125"/>
        <v>0</v>
      </c>
      <c r="R750" s="281">
        <f t="shared" si="126"/>
        <v>0</v>
      </c>
      <c r="S750" s="282">
        <v>0</v>
      </c>
      <c r="T750" s="283">
        <v>0</v>
      </c>
      <c r="U750" s="156">
        <v>0</v>
      </c>
      <c r="V750" s="284">
        <v>0</v>
      </c>
      <c r="W750" s="285">
        <v>0</v>
      </c>
      <c r="X750" s="205">
        <v>0</v>
      </c>
      <c r="Y750" s="157">
        <v>0</v>
      </c>
      <c r="Z750" s="286">
        <v>0</v>
      </c>
      <c r="AA750" s="204">
        <v>0</v>
      </c>
      <c r="AB750" s="204">
        <v>0</v>
      </c>
      <c r="AC750" s="155">
        <v>0</v>
      </c>
      <c r="AD750" s="287">
        <v>0</v>
      </c>
      <c r="AE750" s="340">
        <f>_xlfn.XLOOKUP(A750,'2026-NAT-01'!B:B,'2026-NAT-01'!F:F,0,0)+_xlfn.XLOOKUP(A750,'2026-NAT-01'!B:B,'2026-NAT-01'!G:G,0,0)</f>
        <v>0</v>
      </c>
      <c r="AF750" s="341">
        <f>_xlfn.XLOOKUP(A750,'2026-NAT-01'!B:B,'2026-NAT-01'!H:H,0,0)</f>
        <v>0</v>
      </c>
      <c r="AG750" s="340">
        <f>_xlfn.XLOOKUP(A750,'2026-NAT-02'!B:B,'2026-NAT-02'!F:F,0,0)+_xlfn.XLOOKUP(A750,'2026-NAT-02'!B:B,'2026-NAT-02'!G:G,0,0)</f>
        <v>0</v>
      </c>
      <c r="AH750" s="341">
        <f>_xlfn.XLOOKUP(A750,'2026-NAT-02'!B:B,'2026-NAT-02'!H:H,0,0)</f>
        <v>0</v>
      </c>
      <c r="AI750" s="457">
        <f t="shared" si="127"/>
        <v>0</v>
      </c>
      <c r="AJ750" s="458">
        <f t="shared" si="128"/>
        <v>0</v>
      </c>
    </row>
    <row r="751" spans="1:36" ht="15.6" hidden="1" x14ac:dyDescent="0.25">
      <c r="A751" s="297" t="str">
        <f>MASTERLIST!A752</f>
        <v>N0748</v>
      </c>
      <c r="B751" s="310" t="str">
        <f>MASTERLIST!B752</f>
        <v>xHenties Bay</v>
      </c>
      <c r="C751" s="310" t="str">
        <f>MASTERLIST!C752</f>
        <v>Gert</v>
      </c>
      <c r="D751" s="310" t="str">
        <f>MASTERLIST!D752</f>
        <v>Muller</v>
      </c>
      <c r="E751" s="311" t="str">
        <f>MASTERLIST!E752</f>
        <v>Men Veteran</v>
      </c>
      <c r="F751" s="361" t="str">
        <f>MASTERLIST!L752</f>
        <v>Nam</v>
      </c>
      <c r="G751" s="195"/>
      <c r="H751" s="200"/>
      <c r="I751" s="193"/>
      <c r="J751" s="202"/>
      <c r="K751" s="152">
        <f t="shared" si="119"/>
        <v>0</v>
      </c>
      <c r="L751" s="153">
        <f t="shared" si="120"/>
        <v>0</v>
      </c>
      <c r="M751" s="153">
        <f t="shared" si="121"/>
        <v>0</v>
      </c>
      <c r="N751" s="279">
        <f t="shared" si="122"/>
        <v>0</v>
      </c>
      <c r="O751" s="280">
        <f t="shared" si="123"/>
        <v>0</v>
      </c>
      <c r="P751" s="154" t="e">
        <f t="shared" si="124"/>
        <v>#DIV/0!</v>
      </c>
      <c r="Q751" s="153">
        <f t="shared" si="125"/>
        <v>0</v>
      </c>
      <c r="R751" s="281">
        <f t="shared" si="126"/>
        <v>0</v>
      </c>
      <c r="S751" s="282">
        <v>0</v>
      </c>
      <c r="T751" s="283">
        <v>0</v>
      </c>
      <c r="U751" s="156">
        <v>0</v>
      </c>
      <c r="V751" s="284">
        <v>0</v>
      </c>
      <c r="W751" s="285">
        <v>0</v>
      </c>
      <c r="X751" s="205">
        <v>0</v>
      </c>
      <c r="Y751" s="157">
        <v>0</v>
      </c>
      <c r="Z751" s="286">
        <v>0</v>
      </c>
      <c r="AA751" s="204">
        <v>0</v>
      </c>
      <c r="AB751" s="204">
        <v>0</v>
      </c>
      <c r="AC751" s="155">
        <v>0</v>
      </c>
      <c r="AD751" s="287">
        <v>0</v>
      </c>
      <c r="AE751" s="340">
        <f>_xlfn.XLOOKUP(A751,'2026-NAT-01'!B:B,'2026-NAT-01'!F:F,0,0)+_xlfn.XLOOKUP(A751,'2026-NAT-01'!B:B,'2026-NAT-01'!G:G,0,0)</f>
        <v>0</v>
      </c>
      <c r="AF751" s="341">
        <f>_xlfn.XLOOKUP(A751,'2026-NAT-01'!B:B,'2026-NAT-01'!H:H,0,0)</f>
        <v>0</v>
      </c>
      <c r="AG751" s="340">
        <f>_xlfn.XLOOKUP(A751,'2026-NAT-02'!B:B,'2026-NAT-02'!F:F,0,0)+_xlfn.XLOOKUP(A751,'2026-NAT-02'!B:B,'2026-NAT-02'!G:G,0,0)</f>
        <v>0</v>
      </c>
      <c r="AH751" s="341">
        <f>_xlfn.XLOOKUP(A751,'2026-NAT-02'!B:B,'2026-NAT-02'!H:H,0,0)</f>
        <v>0</v>
      </c>
      <c r="AI751" s="457">
        <f t="shared" si="127"/>
        <v>0</v>
      </c>
      <c r="AJ751" s="458">
        <f t="shared" si="128"/>
        <v>0</v>
      </c>
    </row>
    <row r="752" spans="1:36" ht="15.6" hidden="1" x14ac:dyDescent="0.25">
      <c r="A752" s="297" t="str">
        <f>MASTERLIST!A753</f>
        <v>N0749</v>
      </c>
      <c r="B752" s="310" t="str">
        <f>MASTERLIST!B753</f>
        <v>xWelwitschia</v>
      </c>
      <c r="C752" s="310" t="str">
        <f>MASTERLIST!C753</f>
        <v>Xanthea</v>
      </c>
      <c r="D752" s="310" t="str">
        <f>MASTERLIST!D753</f>
        <v>Thygesen</v>
      </c>
      <c r="E752" s="311" t="str">
        <f>MASTERLIST!E753</f>
        <v>Ladies Senior</v>
      </c>
      <c r="F752" s="361" t="str">
        <f>MASTERLIST!L753</f>
        <v>Nam</v>
      </c>
      <c r="G752" s="195"/>
      <c r="H752" s="200"/>
      <c r="I752" s="193"/>
      <c r="J752" s="202"/>
      <c r="K752" s="152">
        <f t="shared" si="119"/>
        <v>5</v>
      </c>
      <c r="L752" s="153">
        <f t="shared" si="120"/>
        <v>0</v>
      </c>
      <c r="M752" s="153">
        <f t="shared" si="121"/>
        <v>5</v>
      </c>
      <c r="N752" s="279">
        <f t="shared" si="122"/>
        <v>2.1999999999999997</v>
      </c>
      <c r="O752" s="280">
        <f t="shared" si="123"/>
        <v>0.65999999999999992</v>
      </c>
      <c r="P752" s="154">
        <f t="shared" si="124"/>
        <v>0.43999999999999995</v>
      </c>
      <c r="Q752" s="153">
        <f t="shared" si="125"/>
        <v>458</v>
      </c>
      <c r="R752" s="281">
        <f t="shared" si="126"/>
        <v>137.4</v>
      </c>
      <c r="S752" s="282">
        <v>0</v>
      </c>
      <c r="T752" s="283">
        <v>0</v>
      </c>
      <c r="U752" s="156">
        <v>0</v>
      </c>
      <c r="V752" s="284">
        <v>0</v>
      </c>
      <c r="W752" s="285">
        <v>5</v>
      </c>
      <c r="X752" s="205">
        <v>0</v>
      </c>
      <c r="Y752" s="157">
        <v>2.1999999999999997</v>
      </c>
      <c r="Z752" s="286">
        <v>458</v>
      </c>
      <c r="AA752" s="204">
        <v>0</v>
      </c>
      <c r="AB752" s="204">
        <v>0</v>
      </c>
      <c r="AC752" s="155">
        <v>0</v>
      </c>
      <c r="AD752" s="287">
        <v>0</v>
      </c>
      <c r="AE752" s="340">
        <f>_xlfn.XLOOKUP(A752,'2026-NAT-01'!B:B,'2026-NAT-01'!F:F,0,0)+_xlfn.XLOOKUP(A752,'2026-NAT-01'!B:B,'2026-NAT-01'!G:G,0,0)</f>
        <v>0</v>
      </c>
      <c r="AF752" s="341">
        <f>_xlfn.XLOOKUP(A752,'2026-NAT-01'!B:B,'2026-NAT-01'!H:H,0,0)</f>
        <v>0</v>
      </c>
      <c r="AG752" s="340">
        <f>_xlfn.XLOOKUP(A752,'2026-NAT-02'!B:B,'2026-NAT-02'!F:F,0,0)+_xlfn.XLOOKUP(A752,'2026-NAT-02'!B:B,'2026-NAT-02'!G:G,0,0)</f>
        <v>0</v>
      </c>
      <c r="AH752" s="341">
        <f>_xlfn.XLOOKUP(A752,'2026-NAT-02'!B:B,'2026-NAT-02'!H:H,0,0)</f>
        <v>0</v>
      </c>
      <c r="AI752" s="457">
        <f t="shared" si="127"/>
        <v>5</v>
      </c>
      <c r="AJ752" s="458">
        <f t="shared" si="128"/>
        <v>0.65999999999999992</v>
      </c>
    </row>
    <row r="753" spans="1:36" ht="15.6" hidden="1" x14ac:dyDescent="0.25">
      <c r="A753" s="297" t="str">
        <f>MASTERLIST!A754</f>
        <v>N0750</v>
      </c>
      <c r="B753" s="310" t="str">
        <f>MASTERLIST!B754</f>
        <v>Welwitschia</v>
      </c>
      <c r="C753" s="310" t="str">
        <f>MASTERLIST!C754</f>
        <v>Donald</v>
      </c>
      <c r="D753" s="310" t="str">
        <f>MASTERLIST!D754</f>
        <v>Walker</v>
      </c>
      <c r="E753" s="311" t="str">
        <f>MASTERLIST!E754</f>
        <v>Men Senior</v>
      </c>
      <c r="F753" s="361" t="str">
        <f>MASTERLIST!L754</f>
        <v>Nam</v>
      </c>
      <c r="G753" s="195"/>
      <c r="H753" s="200"/>
      <c r="I753" s="193"/>
      <c r="J753" s="202"/>
      <c r="K753" s="152">
        <f t="shared" si="119"/>
        <v>5</v>
      </c>
      <c r="L753" s="153">
        <f t="shared" si="120"/>
        <v>0</v>
      </c>
      <c r="M753" s="153">
        <f t="shared" si="121"/>
        <v>5</v>
      </c>
      <c r="N753" s="279">
        <f t="shared" si="122"/>
        <v>3.5</v>
      </c>
      <c r="O753" s="280">
        <f t="shared" si="123"/>
        <v>1.05</v>
      </c>
      <c r="P753" s="154">
        <f t="shared" si="124"/>
        <v>0.7</v>
      </c>
      <c r="Q753" s="153">
        <f t="shared" si="125"/>
        <v>477</v>
      </c>
      <c r="R753" s="281">
        <f t="shared" si="126"/>
        <v>143.1</v>
      </c>
      <c r="S753" s="282">
        <v>0</v>
      </c>
      <c r="T753" s="283">
        <v>0</v>
      </c>
      <c r="U753" s="156">
        <v>0</v>
      </c>
      <c r="V753" s="284">
        <v>0</v>
      </c>
      <c r="W753" s="285">
        <v>5</v>
      </c>
      <c r="X753" s="205">
        <v>0</v>
      </c>
      <c r="Y753" s="157">
        <v>3.5</v>
      </c>
      <c r="Z753" s="286">
        <v>477</v>
      </c>
      <c r="AA753" s="204">
        <v>0</v>
      </c>
      <c r="AB753" s="204">
        <v>0</v>
      </c>
      <c r="AC753" s="155">
        <v>0</v>
      </c>
      <c r="AD753" s="287">
        <v>0</v>
      </c>
      <c r="AE753" s="340">
        <f>_xlfn.XLOOKUP(A753,'2026-NAT-01'!B:B,'2026-NAT-01'!F:F,0,0)+_xlfn.XLOOKUP(A753,'2026-NAT-01'!B:B,'2026-NAT-01'!G:G,0,0)</f>
        <v>0</v>
      </c>
      <c r="AF753" s="341">
        <f>_xlfn.XLOOKUP(A753,'2026-NAT-01'!B:B,'2026-NAT-01'!H:H,0,0)</f>
        <v>0</v>
      </c>
      <c r="AG753" s="340">
        <f>_xlfn.XLOOKUP(A753,'2026-NAT-02'!B:B,'2026-NAT-02'!F:F,0,0)+_xlfn.XLOOKUP(A753,'2026-NAT-02'!B:B,'2026-NAT-02'!G:G,0,0)</f>
        <v>0</v>
      </c>
      <c r="AH753" s="341">
        <f>_xlfn.XLOOKUP(A753,'2026-NAT-02'!B:B,'2026-NAT-02'!H:H,0,0)</f>
        <v>0</v>
      </c>
      <c r="AI753" s="457">
        <f t="shared" si="127"/>
        <v>5</v>
      </c>
      <c r="AJ753" s="458">
        <f t="shared" si="128"/>
        <v>1.05</v>
      </c>
    </row>
    <row r="754" spans="1:36" ht="15.6" hidden="1" x14ac:dyDescent="0.25">
      <c r="A754" s="297" t="str">
        <f>MASTERLIST!A755</f>
        <v>N0751</v>
      </c>
      <c r="B754" s="310" t="str">
        <f>MASTERLIST!B755</f>
        <v>Penguin</v>
      </c>
      <c r="C754" s="310" t="str">
        <f>MASTERLIST!C755</f>
        <v>Niel</v>
      </c>
      <c r="D754" s="310" t="str">
        <f>MASTERLIST!D755</f>
        <v>Steyn</v>
      </c>
      <c r="E754" s="311" t="str">
        <f>MASTERLIST!E755</f>
        <v>Men Senior</v>
      </c>
      <c r="F754" s="361" t="str">
        <f>MASTERLIST!L755</f>
        <v>Nam</v>
      </c>
      <c r="G754" s="195"/>
      <c r="H754" s="200"/>
      <c r="I754" s="193"/>
      <c r="J754" s="202"/>
      <c r="K754" s="152">
        <f t="shared" si="119"/>
        <v>1</v>
      </c>
      <c r="L754" s="153">
        <f t="shared" si="120"/>
        <v>6</v>
      </c>
      <c r="M754" s="153">
        <f t="shared" si="121"/>
        <v>7</v>
      </c>
      <c r="N754" s="279">
        <f t="shared" si="122"/>
        <v>83.9</v>
      </c>
      <c r="O754" s="280">
        <f t="shared" si="123"/>
        <v>34.33</v>
      </c>
      <c r="P754" s="154">
        <f t="shared" si="124"/>
        <v>11.985714285714286</v>
      </c>
      <c r="Q754" s="153">
        <f t="shared" si="125"/>
        <v>1281</v>
      </c>
      <c r="R754" s="281">
        <f t="shared" si="126"/>
        <v>536.9</v>
      </c>
      <c r="S754" s="282">
        <v>1</v>
      </c>
      <c r="T754" s="283">
        <v>4</v>
      </c>
      <c r="U754" s="156">
        <v>45.8</v>
      </c>
      <c r="V754" s="284">
        <v>763</v>
      </c>
      <c r="W754" s="285">
        <v>0</v>
      </c>
      <c r="X754" s="205">
        <v>2</v>
      </c>
      <c r="Y754" s="157">
        <v>38.1</v>
      </c>
      <c r="Z754" s="286">
        <v>518</v>
      </c>
      <c r="AA754" s="204">
        <v>0</v>
      </c>
      <c r="AB754" s="204">
        <v>0</v>
      </c>
      <c r="AC754" s="155">
        <v>0</v>
      </c>
      <c r="AD754" s="287">
        <v>0</v>
      </c>
      <c r="AE754" s="340">
        <f>_xlfn.XLOOKUP(A754,'2026-NAT-01'!B:B,'2026-NAT-01'!F:F,0,0)+_xlfn.XLOOKUP(A754,'2026-NAT-01'!B:B,'2026-NAT-01'!G:G,0,0)</f>
        <v>0</v>
      </c>
      <c r="AF754" s="341">
        <f>_xlfn.XLOOKUP(A754,'2026-NAT-01'!B:B,'2026-NAT-01'!H:H,0,0)</f>
        <v>0</v>
      </c>
      <c r="AG754" s="340">
        <f>_xlfn.XLOOKUP(A754,'2026-NAT-02'!B:B,'2026-NAT-02'!F:F,0,0)+_xlfn.XLOOKUP(A754,'2026-NAT-02'!B:B,'2026-NAT-02'!G:G,0,0)</f>
        <v>0</v>
      </c>
      <c r="AH754" s="341">
        <f>_xlfn.XLOOKUP(A754,'2026-NAT-02'!B:B,'2026-NAT-02'!H:H,0,0)</f>
        <v>0</v>
      </c>
      <c r="AI754" s="457">
        <f t="shared" si="127"/>
        <v>7</v>
      </c>
      <c r="AJ754" s="458">
        <f t="shared" si="128"/>
        <v>34.33</v>
      </c>
    </row>
    <row r="755" spans="1:36" ht="15.6" hidden="1" x14ac:dyDescent="0.25">
      <c r="A755" s="297" t="str">
        <f>MASTERLIST!A756</f>
        <v>N0752</v>
      </c>
      <c r="B755" s="310" t="str">
        <f>MASTERLIST!B756</f>
        <v>Welwitschia</v>
      </c>
      <c r="C755" s="310" t="str">
        <f>MASTERLIST!C756</f>
        <v>Dirk</v>
      </c>
      <c r="D755" s="310" t="str">
        <f>MASTERLIST!D756</f>
        <v>Van Zyl</v>
      </c>
      <c r="E755" s="311" t="str">
        <f>MASTERLIST!E756</f>
        <v>Men Master</v>
      </c>
      <c r="F755" s="361" t="str">
        <f>MASTERLIST!L756</f>
        <v>Nam</v>
      </c>
      <c r="G755" s="195"/>
      <c r="H755" s="200"/>
      <c r="I755" s="193"/>
      <c r="J755" s="202"/>
      <c r="K755" s="152">
        <f t="shared" si="119"/>
        <v>3</v>
      </c>
      <c r="L755" s="153">
        <f t="shared" si="120"/>
        <v>0</v>
      </c>
      <c r="M755" s="153">
        <f t="shared" si="121"/>
        <v>3</v>
      </c>
      <c r="N755" s="279">
        <f t="shared" si="122"/>
        <v>1.5</v>
      </c>
      <c r="O755" s="280">
        <f t="shared" si="123"/>
        <v>0.63</v>
      </c>
      <c r="P755" s="154">
        <f t="shared" si="124"/>
        <v>0.5</v>
      </c>
      <c r="Q755" s="153">
        <f t="shared" si="125"/>
        <v>417</v>
      </c>
      <c r="R755" s="281">
        <f t="shared" si="126"/>
        <v>167.7</v>
      </c>
      <c r="S755" s="282">
        <v>1</v>
      </c>
      <c r="T755" s="283">
        <v>0</v>
      </c>
      <c r="U755" s="156">
        <v>0.9</v>
      </c>
      <c r="V755" s="284">
        <v>213</v>
      </c>
      <c r="W755" s="285">
        <v>2</v>
      </c>
      <c r="X755" s="205">
        <v>0</v>
      </c>
      <c r="Y755" s="157">
        <v>0.6</v>
      </c>
      <c r="Z755" s="286">
        <v>204</v>
      </c>
      <c r="AA755" s="204">
        <v>0</v>
      </c>
      <c r="AB755" s="204">
        <v>0</v>
      </c>
      <c r="AC755" s="155">
        <v>0</v>
      </c>
      <c r="AD755" s="287">
        <v>0</v>
      </c>
      <c r="AE755" s="340">
        <f>_xlfn.XLOOKUP(A755,'2026-NAT-01'!B:B,'2026-NAT-01'!F:F,0,0)+_xlfn.XLOOKUP(A755,'2026-NAT-01'!B:B,'2026-NAT-01'!G:G,0,0)</f>
        <v>0</v>
      </c>
      <c r="AF755" s="341">
        <f>_xlfn.XLOOKUP(A755,'2026-NAT-01'!B:B,'2026-NAT-01'!H:H,0,0)</f>
        <v>0</v>
      </c>
      <c r="AG755" s="340">
        <f>_xlfn.XLOOKUP(A755,'2026-NAT-02'!B:B,'2026-NAT-02'!F:F,0,0)+_xlfn.XLOOKUP(A755,'2026-NAT-02'!B:B,'2026-NAT-02'!G:G,0,0)</f>
        <v>0</v>
      </c>
      <c r="AH755" s="341">
        <f>_xlfn.XLOOKUP(A755,'2026-NAT-02'!B:B,'2026-NAT-02'!H:H,0,0)</f>
        <v>0</v>
      </c>
      <c r="AI755" s="457">
        <f t="shared" si="127"/>
        <v>3</v>
      </c>
      <c r="AJ755" s="458">
        <f t="shared" si="128"/>
        <v>0.63</v>
      </c>
    </row>
    <row r="756" spans="1:36" ht="15.6" hidden="1" x14ac:dyDescent="0.25">
      <c r="A756" s="297" t="str">
        <f>MASTERLIST!A757</f>
        <v>N0753</v>
      </c>
      <c r="B756" s="310" t="str">
        <f>MASTERLIST!B757</f>
        <v>Welwitschia</v>
      </c>
      <c r="C756" s="310" t="str">
        <f>MASTERLIST!C757</f>
        <v>GJ</v>
      </c>
      <c r="D756" s="310" t="str">
        <f>MASTERLIST!D757</f>
        <v>Oosthuizen</v>
      </c>
      <c r="E756" s="311" t="str">
        <f>MASTERLIST!E757</f>
        <v>Men Senior</v>
      </c>
      <c r="F756" s="361" t="str">
        <f>MASTERLIST!L757</f>
        <v>Nam</v>
      </c>
      <c r="G756" s="195"/>
      <c r="H756" s="200"/>
      <c r="I756" s="193"/>
      <c r="J756" s="202"/>
      <c r="K756" s="152">
        <f t="shared" si="119"/>
        <v>2</v>
      </c>
      <c r="L756" s="153">
        <f t="shared" si="120"/>
        <v>0</v>
      </c>
      <c r="M756" s="153">
        <f t="shared" si="121"/>
        <v>2</v>
      </c>
      <c r="N756" s="279">
        <f t="shared" si="122"/>
        <v>2.2000000000000002</v>
      </c>
      <c r="O756" s="280">
        <f t="shared" si="123"/>
        <v>1.1000000000000001</v>
      </c>
      <c r="P756" s="154">
        <f t="shared" si="124"/>
        <v>1.1000000000000001</v>
      </c>
      <c r="Q756" s="153">
        <f t="shared" si="125"/>
        <v>306</v>
      </c>
      <c r="R756" s="281">
        <f t="shared" si="126"/>
        <v>133</v>
      </c>
      <c r="S756" s="282">
        <v>2</v>
      </c>
      <c r="T756" s="283">
        <v>0</v>
      </c>
      <c r="U756" s="156">
        <v>2.2000000000000002</v>
      </c>
      <c r="V756" s="284">
        <v>226</v>
      </c>
      <c r="W756" s="285">
        <v>0</v>
      </c>
      <c r="X756" s="205">
        <v>0</v>
      </c>
      <c r="Y756" s="157">
        <v>0</v>
      </c>
      <c r="Z756" s="286">
        <v>40</v>
      </c>
      <c r="AA756" s="204">
        <v>0</v>
      </c>
      <c r="AB756" s="204">
        <v>0</v>
      </c>
      <c r="AC756" s="155">
        <v>0</v>
      </c>
      <c r="AD756" s="287">
        <v>40</v>
      </c>
      <c r="AE756" s="340">
        <f>_xlfn.XLOOKUP(A756,'2026-NAT-01'!B:B,'2026-NAT-01'!F:F,0,0)+_xlfn.XLOOKUP(A756,'2026-NAT-01'!B:B,'2026-NAT-01'!G:G,0,0)</f>
        <v>0</v>
      </c>
      <c r="AF756" s="341">
        <f>_xlfn.XLOOKUP(A756,'2026-NAT-01'!B:B,'2026-NAT-01'!H:H,0,0)</f>
        <v>0</v>
      </c>
      <c r="AG756" s="340">
        <f>_xlfn.XLOOKUP(A756,'2026-NAT-02'!B:B,'2026-NAT-02'!F:F,0,0)+_xlfn.XLOOKUP(A756,'2026-NAT-02'!B:B,'2026-NAT-02'!G:G,0,0)</f>
        <v>0</v>
      </c>
      <c r="AH756" s="341">
        <f>_xlfn.XLOOKUP(A756,'2026-NAT-02'!B:B,'2026-NAT-02'!H:H,0,0)</f>
        <v>0</v>
      </c>
      <c r="AI756" s="457">
        <f t="shared" si="127"/>
        <v>2</v>
      </c>
      <c r="AJ756" s="458">
        <f t="shared" si="128"/>
        <v>1.1000000000000001</v>
      </c>
    </row>
    <row r="757" spans="1:36" ht="15.6" hidden="1" x14ac:dyDescent="0.25">
      <c r="A757" s="297" t="str">
        <f>MASTERLIST!A758</f>
        <v>N0754</v>
      </c>
      <c r="B757" s="310" t="str">
        <f>MASTERLIST!B758</f>
        <v>Otjiwarongo</v>
      </c>
      <c r="C757" s="310" t="str">
        <f>MASTERLIST!C758</f>
        <v xml:space="preserve">Paul </v>
      </c>
      <c r="D757" s="310" t="str">
        <f>MASTERLIST!D758</f>
        <v>Visser</v>
      </c>
      <c r="E757" s="311" t="str">
        <f>MASTERLIST!E758</f>
        <v>Men Veteran</v>
      </c>
      <c r="F757" s="361" t="str">
        <f>MASTERLIST!L758</f>
        <v>Nam</v>
      </c>
      <c r="G757" s="195"/>
      <c r="H757" s="200"/>
      <c r="I757" s="193"/>
      <c r="J757" s="202"/>
      <c r="K757" s="152">
        <f t="shared" si="119"/>
        <v>0</v>
      </c>
      <c r="L757" s="153">
        <f t="shared" si="120"/>
        <v>0</v>
      </c>
      <c r="M757" s="153">
        <f t="shared" si="121"/>
        <v>0</v>
      </c>
      <c r="N757" s="279">
        <f t="shared" si="122"/>
        <v>0</v>
      </c>
      <c r="O757" s="280">
        <f t="shared" si="123"/>
        <v>0</v>
      </c>
      <c r="P757" s="154" t="e">
        <f t="shared" si="124"/>
        <v>#DIV/0!</v>
      </c>
      <c r="Q757" s="153">
        <f t="shared" si="125"/>
        <v>0</v>
      </c>
      <c r="R757" s="281">
        <f t="shared" si="126"/>
        <v>0</v>
      </c>
      <c r="S757" s="282">
        <v>0</v>
      </c>
      <c r="T757" s="283">
        <v>0</v>
      </c>
      <c r="U757" s="156">
        <v>0</v>
      </c>
      <c r="V757" s="284">
        <v>0</v>
      </c>
      <c r="W757" s="285">
        <v>0</v>
      </c>
      <c r="X757" s="205">
        <v>0</v>
      </c>
      <c r="Y757" s="157">
        <v>0</v>
      </c>
      <c r="Z757" s="286">
        <v>0</v>
      </c>
      <c r="AA757" s="204">
        <v>0</v>
      </c>
      <c r="AB757" s="204">
        <v>0</v>
      </c>
      <c r="AC757" s="155">
        <v>0</v>
      </c>
      <c r="AD757" s="287">
        <v>0</v>
      </c>
      <c r="AE757" s="340">
        <f>_xlfn.XLOOKUP(A757,'2026-NAT-01'!B:B,'2026-NAT-01'!F:F,0,0)+_xlfn.XLOOKUP(A757,'2026-NAT-01'!B:B,'2026-NAT-01'!G:G,0,0)</f>
        <v>0</v>
      </c>
      <c r="AF757" s="341">
        <f>_xlfn.XLOOKUP(A757,'2026-NAT-01'!B:B,'2026-NAT-01'!H:H,0,0)</f>
        <v>0</v>
      </c>
      <c r="AG757" s="340">
        <f>_xlfn.XLOOKUP(A757,'2026-NAT-02'!B:B,'2026-NAT-02'!F:F,0,0)+_xlfn.XLOOKUP(A757,'2026-NAT-02'!B:B,'2026-NAT-02'!G:G,0,0)</f>
        <v>0</v>
      </c>
      <c r="AH757" s="341">
        <f>_xlfn.XLOOKUP(A757,'2026-NAT-02'!B:B,'2026-NAT-02'!H:H,0,0)</f>
        <v>0</v>
      </c>
      <c r="AI757" s="457">
        <f t="shared" si="127"/>
        <v>0</v>
      </c>
      <c r="AJ757" s="458">
        <f t="shared" si="128"/>
        <v>0</v>
      </c>
    </row>
    <row r="758" spans="1:36" ht="15.6" hidden="1" x14ac:dyDescent="0.25">
      <c r="A758" s="297" t="str">
        <f>MASTERLIST!A759</f>
        <v>N0755</v>
      </c>
      <c r="B758" s="310" t="str">
        <f>MASTERLIST!B759</f>
        <v>xWalvis Bay</v>
      </c>
      <c r="C758" s="310" t="str">
        <f>MASTERLIST!C759</f>
        <v>Ihan</v>
      </c>
      <c r="D758" s="310" t="str">
        <f>MASTERLIST!D759</f>
        <v>Smit</v>
      </c>
      <c r="E758" s="311" t="str">
        <f>MASTERLIST!E759</f>
        <v>Men Veteran</v>
      </c>
      <c r="F758" s="361" t="str">
        <f>MASTERLIST!L759</f>
        <v>SA</v>
      </c>
      <c r="G758" s="195"/>
      <c r="H758" s="200"/>
      <c r="I758" s="193"/>
      <c r="J758" s="202"/>
      <c r="K758" s="152">
        <f t="shared" si="119"/>
        <v>0</v>
      </c>
      <c r="L758" s="153">
        <f t="shared" si="120"/>
        <v>0</v>
      </c>
      <c r="M758" s="153">
        <f t="shared" si="121"/>
        <v>0</v>
      </c>
      <c r="N758" s="279">
        <f t="shared" si="122"/>
        <v>0</v>
      </c>
      <c r="O758" s="280">
        <f t="shared" si="123"/>
        <v>0</v>
      </c>
      <c r="P758" s="154" t="e">
        <f t="shared" si="124"/>
        <v>#DIV/0!</v>
      </c>
      <c r="Q758" s="153">
        <f t="shared" si="125"/>
        <v>0</v>
      </c>
      <c r="R758" s="281">
        <f t="shared" si="126"/>
        <v>0</v>
      </c>
      <c r="S758" s="282">
        <v>0</v>
      </c>
      <c r="T758" s="283">
        <v>0</v>
      </c>
      <c r="U758" s="156">
        <v>0</v>
      </c>
      <c r="V758" s="284">
        <v>0</v>
      </c>
      <c r="W758" s="285">
        <v>0</v>
      </c>
      <c r="X758" s="205">
        <v>0</v>
      </c>
      <c r="Y758" s="157">
        <v>0</v>
      </c>
      <c r="Z758" s="286">
        <v>0</v>
      </c>
      <c r="AA758" s="204">
        <v>0</v>
      </c>
      <c r="AB758" s="204">
        <v>0</v>
      </c>
      <c r="AC758" s="155">
        <v>0</v>
      </c>
      <c r="AD758" s="287">
        <v>0</v>
      </c>
      <c r="AE758" s="340">
        <f>_xlfn.XLOOKUP(A758,'2026-NAT-01'!B:B,'2026-NAT-01'!F:F,0,0)+_xlfn.XLOOKUP(A758,'2026-NAT-01'!B:B,'2026-NAT-01'!G:G,0,0)</f>
        <v>0</v>
      </c>
      <c r="AF758" s="341">
        <f>_xlfn.XLOOKUP(A758,'2026-NAT-01'!B:B,'2026-NAT-01'!H:H,0,0)</f>
        <v>0</v>
      </c>
      <c r="AG758" s="340">
        <f>_xlfn.XLOOKUP(A758,'2026-NAT-02'!B:B,'2026-NAT-02'!F:F,0,0)+_xlfn.XLOOKUP(A758,'2026-NAT-02'!B:B,'2026-NAT-02'!G:G,0,0)</f>
        <v>0</v>
      </c>
      <c r="AH758" s="341">
        <f>_xlfn.XLOOKUP(A758,'2026-NAT-02'!B:B,'2026-NAT-02'!H:H,0,0)</f>
        <v>0</v>
      </c>
      <c r="AI758" s="457">
        <f t="shared" si="127"/>
        <v>0</v>
      </c>
      <c r="AJ758" s="458">
        <f t="shared" si="128"/>
        <v>0</v>
      </c>
    </row>
    <row r="759" spans="1:36" ht="15.6" hidden="1" x14ac:dyDescent="0.25">
      <c r="A759" s="344" t="str">
        <f>MASTERLIST!A760</f>
        <v>N0756</v>
      </c>
      <c r="B759" s="68" t="str">
        <f>MASTERLIST!B760</f>
        <v>Penguin</v>
      </c>
      <c r="C759" s="68" t="str">
        <f>MASTERLIST!C760</f>
        <v>JC</v>
      </c>
      <c r="D759" s="68" t="str">
        <f>MASTERLIST!D760</f>
        <v>Knight</v>
      </c>
      <c r="E759" s="345" t="str">
        <f>MASTERLIST!E760</f>
        <v>Men U/21</v>
      </c>
      <c r="F759" s="362" t="str">
        <f>MASTERLIST!L760</f>
        <v>Nam</v>
      </c>
      <c r="G759" s="195" t="s">
        <v>2176</v>
      </c>
      <c r="H759" s="200"/>
      <c r="I759" s="193"/>
      <c r="J759" s="202"/>
      <c r="K759" s="152">
        <f t="shared" si="119"/>
        <v>0</v>
      </c>
      <c r="L759" s="153">
        <f t="shared" si="120"/>
        <v>0</v>
      </c>
      <c r="M759" s="153">
        <f t="shared" si="121"/>
        <v>0</v>
      </c>
      <c r="N759" s="154">
        <f t="shared" si="122"/>
        <v>0</v>
      </c>
      <c r="O759" s="429">
        <f t="shared" si="123"/>
        <v>0</v>
      </c>
      <c r="P759" s="154" t="e">
        <f t="shared" si="124"/>
        <v>#DIV/0!</v>
      </c>
      <c r="Q759" s="153">
        <f t="shared" si="125"/>
        <v>40</v>
      </c>
      <c r="R759" s="281">
        <f t="shared" si="126"/>
        <v>10</v>
      </c>
      <c r="S759" s="282">
        <v>0</v>
      </c>
      <c r="T759" s="283">
        <v>0</v>
      </c>
      <c r="U759" s="156">
        <v>0</v>
      </c>
      <c r="V759" s="284">
        <v>0</v>
      </c>
      <c r="W759" s="285">
        <v>0</v>
      </c>
      <c r="X759" s="205">
        <v>0</v>
      </c>
      <c r="Y759" s="157">
        <v>0</v>
      </c>
      <c r="Z759" s="286">
        <v>20</v>
      </c>
      <c r="AA759" s="204">
        <v>0</v>
      </c>
      <c r="AB759" s="204">
        <v>0</v>
      </c>
      <c r="AC759" s="155">
        <v>0</v>
      </c>
      <c r="AD759" s="287">
        <v>20</v>
      </c>
      <c r="AE759" s="340">
        <f>_xlfn.XLOOKUP(A759,'2026-NAT-01'!B:B,'2026-NAT-01'!F:F,0,0)+_xlfn.XLOOKUP(A759,'2026-NAT-01'!B:B,'2026-NAT-01'!G:G,0,0)</f>
        <v>5</v>
      </c>
      <c r="AF759" s="341">
        <f>_xlfn.XLOOKUP(A759,'2026-NAT-01'!B:B,'2026-NAT-01'!H:H,0,0)</f>
        <v>52.4</v>
      </c>
      <c r="AG759" s="340">
        <f>_xlfn.XLOOKUP(A759,'2026-NAT-02'!B:B,'2026-NAT-02'!F:F,0,0)+_xlfn.XLOOKUP(A759,'2026-NAT-02'!B:B,'2026-NAT-02'!G:G,0,0)</f>
        <v>1</v>
      </c>
      <c r="AH759" s="341">
        <f>_xlfn.XLOOKUP(A759,'2026-NAT-02'!B:B,'2026-NAT-02'!H:H,0,0)</f>
        <v>12.1</v>
      </c>
      <c r="AI759" s="340">
        <f t="shared" si="127"/>
        <v>6</v>
      </c>
      <c r="AJ759" s="341">
        <f t="shared" si="128"/>
        <v>64.5</v>
      </c>
    </row>
    <row r="760" spans="1:36" ht="15.6" hidden="1" x14ac:dyDescent="0.25">
      <c r="A760" s="297" t="str">
        <f>MASTERLIST!A761</f>
        <v>N0757</v>
      </c>
      <c r="B760" s="310" t="str">
        <f>MASTERLIST!B761</f>
        <v>xWalvis Bay</v>
      </c>
      <c r="C760" s="310" t="str">
        <f>MASTERLIST!C761</f>
        <v>Brandon</v>
      </c>
      <c r="D760" s="310" t="str">
        <f>MASTERLIST!D761</f>
        <v>Grane</v>
      </c>
      <c r="E760" s="311" t="str">
        <f>MASTERLIST!E761</f>
        <v>Men Senior</v>
      </c>
      <c r="F760" s="361" t="str">
        <f>MASTERLIST!L761</f>
        <v>Nam</v>
      </c>
      <c r="G760" s="195"/>
      <c r="H760" s="200"/>
      <c r="I760" s="193"/>
      <c r="J760" s="202"/>
      <c r="K760" s="152">
        <f t="shared" si="119"/>
        <v>0</v>
      </c>
      <c r="L760" s="153">
        <f t="shared" si="120"/>
        <v>0</v>
      </c>
      <c r="M760" s="153">
        <f t="shared" si="121"/>
        <v>0</v>
      </c>
      <c r="N760" s="279">
        <f t="shared" si="122"/>
        <v>0</v>
      </c>
      <c r="O760" s="280">
        <f t="shared" si="123"/>
        <v>0</v>
      </c>
      <c r="P760" s="154" t="e">
        <f t="shared" si="124"/>
        <v>#DIV/0!</v>
      </c>
      <c r="Q760" s="153">
        <f t="shared" si="125"/>
        <v>0</v>
      </c>
      <c r="R760" s="281">
        <f t="shared" si="126"/>
        <v>0</v>
      </c>
      <c r="S760" s="282">
        <v>0</v>
      </c>
      <c r="T760" s="283">
        <v>0</v>
      </c>
      <c r="U760" s="156">
        <v>0</v>
      </c>
      <c r="V760" s="284">
        <v>0</v>
      </c>
      <c r="W760" s="285">
        <v>0</v>
      </c>
      <c r="X760" s="205">
        <v>0</v>
      </c>
      <c r="Y760" s="157">
        <v>0</v>
      </c>
      <c r="Z760" s="286">
        <v>0</v>
      </c>
      <c r="AA760" s="204">
        <v>0</v>
      </c>
      <c r="AB760" s="204">
        <v>0</v>
      </c>
      <c r="AC760" s="155">
        <v>0</v>
      </c>
      <c r="AD760" s="287">
        <v>0</v>
      </c>
      <c r="AE760" s="340">
        <f>_xlfn.XLOOKUP(A760,'2026-NAT-01'!B:B,'2026-NAT-01'!F:F,0,0)+_xlfn.XLOOKUP(A760,'2026-NAT-01'!B:B,'2026-NAT-01'!G:G,0,0)</f>
        <v>0</v>
      </c>
      <c r="AF760" s="341">
        <f>_xlfn.XLOOKUP(A760,'2026-NAT-01'!B:B,'2026-NAT-01'!H:H,0,0)</f>
        <v>0</v>
      </c>
      <c r="AG760" s="340">
        <f>_xlfn.XLOOKUP(A760,'2026-NAT-02'!B:B,'2026-NAT-02'!F:F,0,0)+_xlfn.XLOOKUP(A760,'2026-NAT-02'!B:B,'2026-NAT-02'!G:G,0,0)</f>
        <v>0</v>
      </c>
      <c r="AH760" s="341">
        <f>_xlfn.XLOOKUP(A760,'2026-NAT-02'!B:B,'2026-NAT-02'!H:H,0,0)</f>
        <v>0</v>
      </c>
      <c r="AI760" s="457">
        <f t="shared" si="127"/>
        <v>0</v>
      </c>
      <c r="AJ760" s="458">
        <f t="shared" si="128"/>
        <v>0</v>
      </c>
    </row>
    <row r="761" spans="1:36" ht="15.6" hidden="1" x14ac:dyDescent="0.25">
      <c r="A761" s="297" t="str">
        <f>MASTERLIST!A762</f>
        <v>N0758</v>
      </c>
      <c r="B761" s="310" t="str">
        <f>MASTERLIST!B762</f>
        <v>xSteenbras</v>
      </c>
      <c r="C761" s="310" t="str">
        <f>MASTERLIST!C762</f>
        <v>Dian</v>
      </c>
      <c r="D761" s="310" t="str">
        <f>MASTERLIST!D762</f>
        <v>Coetzee</v>
      </c>
      <c r="E761" s="311" t="str">
        <f>MASTERLIST!E762</f>
        <v>Men Master</v>
      </c>
      <c r="F761" s="361" t="str">
        <f>MASTERLIST!L762</f>
        <v>Nam</v>
      </c>
      <c r="G761" s="195"/>
      <c r="H761" s="200"/>
      <c r="I761" s="193"/>
      <c r="J761" s="202"/>
      <c r="K761" s="152">
        <f t="shared" ref="K761:K824" si="129">S761+W761+AA761</f>
        <v>0</v>
      </c>
      <c r="L761" s="153">
        <f t="shared" ref="L761:L824" si="130">T761+X761+AB761</f>
        <v>0</v>
      </c>
      <c r="M761" s="153">
        <f t="shared" ref="M761:M824" si="131">K761+L761</f>
        <v>0</v>
      </c>
      <c r="N761" s="279">
        <f t="shared" ref="N761:N824" si="132">U761+Y761+AC761</f>
        <v>0</v>
      </c>
      <c r="O761" s="280">
        <f t="shared" ref="O761:O824" si="133">(U761*0.5)+(Y761*0.3)+(AC761*0.2)</f>
        <v>0</v>
      </c>
      <c r="P761" s="154" t="e">
        <f t="shared" ref="P761:P824" si="134">N761/M761</f>
        <v>#DIV/0!</v>
      </c>
      <c r="Q761" s="153">
        <f t="shared" ref="Q761:Q824" si="135">V761+Z761+AD761</f>
        <v>0</v>
      </c>
      <c r="R761" s="281">
        <f t="shared" ref="R761:R824" si="136">(V761*0.5)+(Z761*0.3)+(AD761*0.2)</f>
        <v>0</v>
      </c>
      <c r="S761" s="282">
        <v>0</v>
      </c>
      <c r="T761" s="283">
        <v>0</v>
      </c>
      <c r="U761" s="156">
        <v>0</v>
      </c>
      <c r="V761" s="284">
        <v>0</v>
      </c>
      <c r="W761" s="285">
        <v>0</v>
      </c>
      <c r="X761" s="205">
        <v>0</v>
      </c>
      <c r="Y761" s="157">
        <v>0</v>
      </c>
      <c r="Z761" s="286">
        <v>0</v>
      </c>
      <c r="AA761" s="204">
        <v>0</v>
      </c>
      <c r="AB761" s="204">
        <v>0</v>
      </c>
      <c r="AC761" s="155">
        <v>0</v>
      </c>
      <c r="AD761" s="287">
        <v>0</v>
      </c>
      <c r="AE761" s="340">
        <f>_xlfn.XLOOKUP(A761,'2026-NAT-01'!B:B,'2026-NAT-01'!F:F,0,0)+_xlfn.XLOOKUP(A761,'2026-NAT-01'!B:B,'2026-NAT-01'!G:G,0,0)</f>
        <v>0</v>
      </c>
      <c r="AF761" s="341">
        <f>_xlfn.XLOOKUP(A761,'2026-NAT-01'!B:B,'2026-NAT-01'!H:H,0,0)</f>
        <v>0</v>
      </c>
      <c r="AG761" s="340">
        <f>_xlfn.XLOOKUP(A761,'2026-NAT-02'!B:B,'2026-NAT-02'!F:F,0,0)+_xlfn.XLOOKUP(A761,'2026-NAT-02'!B:B,'2026-NAT-02'!G:G,0,0)</f>
        <v>0</v>
      </c>
      <c r="AH761" s="341">
        <f>_xlfn.XLOOKUP(A761,'2026-NAT-02'!B:B,'2026-NAT-02'!H:H,0,0)</f>
        <v>0</v>
      </c>
      <c r="AI761" s="457">
        <f t="shared" si="127"/>
        <v>0</v>
      </c>
      <c r="AJ761" s="458">
        <f t="shared" si="128"/>
        <v>0</v>
      </c>
    </row>
    <row r="762" spans="1:36" ht="15.6" hidden="1" x14ac:dyDescent="0.25">
      <c r="A762" s="297" t="str">
        <f>MASTERLIST!A763</f>
        <v>N0759</v>
      </c>
      <c r="B762" s="310" t="str">
        <f>MASTERLIST!B763</f>
        <v>xOtjiwarongo</v>
      </c>
      <c r="C762" s="310" t="str">
        <f>MASTERLIST!C763</f>
        <v>LP</v>
      </c>
      <c r="D762" s="310" t="str">
        <f>MASTERLIST!D763</f>
        <v>Van Der Westhuizen</v>
      </c>
      <c r="E762" s="311" t="str">
        <f>MASTERLIST!E763</f>
        <v>Men Veteran</v>
      </c>
      <c r="F762" s="361" t="str">
        <f>MASTERLIST!L763</f>
        <v>Nam</v>
      </c>
      <c r="G762" s="195"/>
      <c r="H762" s="200"/>
      <c r="I762" s="193"/>
      <c r="J762" s="202"/>
      <c r="K762" s="152">
        <f t="shared" si="129"/>
        <v>0</v>
      </c>
      <c r="L762" s="153">
        <f t="shared" si="130"/>
        <v>0</v>
      </c>
      <c r="M762" s="153">
        <f t="shared" si="131"/>
        <v>0</v>
      </c>
      <c r="N762" s="279">
        <f t="shared" si="132"/>
        <v>0</v>
      </c>
      <c r="O762" s="280">
        <f t="shared" si="133"/>
        <v>0</v>
      </c>
      <c r="P762" s="154" t="e">
        <f t="shared" si="134"/>
        <v>#DIV/0!</v>
      </c>
      <c r="Q762" s="153">
        <f t="shared" si="135"/>
        <v>0</v>
      </c>
      <c r="R762" s="281">
        <f t="shared" si="136"/>
        <v>0</v>
      </c>
      <c r="S762" s="282">
        <v>0</v>
      </c>
      <c r="T762" s="283">
        <v>0</v>
      </c>
      <c r="U762" s="156">
        <v>0</v>
      </c>
      <c r="V762" s="284">
        <v>0</v>
      </c>
      <c r="W762" s="285">
        <v>0</v>
      </c>
      <c r="X762" s="205">
        <v>0</v>
      </c>
      <c r="Y762" s="157">
        <v>0</v>
      </c>
      <c r="Z762" s="286">
        <v>0</v>
      </c>
      <c r="AA762" s="204">
        <v>0</v>
      </c>
      <c r="AB762" s="204">
        <v>0</v>
      </c>
      <c r="AC762" s="155">
        <v>0</v>
      </c>
      <c r="AD762" s="287">
        <v>0</v>
      </c>
      <c r="AE762" s="340">
        <f>_xlfn.XLOOKUP(A762,'2026-NAT-01'!B:B,'2026-NAT-01'!F:F,0,0)+_xlfn.XLOOKUP(A762,'2026-NAT-01'!B:B,'2026-NAT-01'!G:G,0,0)</f>
        <v>0</v>
      </c>
      <c r="AF762" s="341">
        <f>_xlfn.XLOOKUP(A762,'2026-NAT-01'!B:B,'2026-NAT-01'!H:H,0,0)</f>
        <v>0</v>
      </c>
      <c r="AG762" s="340">
        <f>_xlfn.XLOOKUP(A762,'2026-NAT-02'!B:B,'2026-NAT-02'!F:F,0,0)+_xlfn.XLOOKUP(A762,'2026-NAT-02'!B:B,'2026-NAT-02'!G:G,0,0)</f>
        <v>0</v>
      </c>
      <c r="AH762" s="341">
        <f>_xlfn.XLOOKUP(A762,'2026-NAT-02'!B:B,'2026-NAT-02'!H:H,0,0)</f>
        <v>0</v>
      </c>
      <c r="AI762" s="457">
        <f t="shared" si="127"/>
        <v>0</v>
      </c>
      <c r="AJ762" s="458">
        <f t="shared" si="128"/>
        <v>0</v>
      </c>
    </row>
    <row r="763" spans="1:36" ht="15.6" hidden="1" x14ac:dyDescent="0.25">
      <c r="A763" s="297" t="str">
        <f>MASTERLIST!A764</f>
        <v>N0760</v>
      </c>
      <c r="B763" s="310" t="str">
        <f>MASTERLIST!B764</f>
        <v>Welwitschia</v>
      </c>
      <c r="C763" s="310" t="str">
        <f>MASTERLIST!C764</f>
        <v>Daniel</v>
      </c>
      <c r="D763" s="310" t="str">
        <f>MASTERLIST!D764</f>
        <v>Pretorius</v>
      </c>
      <c r="E763" s="311" t="str">
        <f>MASTERLIST!E764</f>
        <v>Men Senior</v>
      </c>
      <c r="F763" s="361" t="str">
        <f>MASTERLIST!L764</f>
        <v>Nam</v>
      </c>
      <c r="G763" s="195"/>
      <c r="H763" s="200"/>
      <c r="I763" s="193"/>
      <c r="J763" s="202"/>
      <c r="K763" s="152">
        <f t="shared" si="129"/>
        <v>0</v>
      </c>
      <c r="L763" s="153">
        <f t="shared" si="130"/>
        <v>0</v>
      </c>
      <c r="M763" s="153">
        <f t="shared" si="131"/>
        <v>0</v>
      </c>
      <c r="N763" s="279">
        <f t="shared" si="132"/>
        <v>0</v>
      </c>
      <c r="O763" s="280">
        <f t="shared" si="133"/>
        <v>0</v>
      </c>
      <c r="P763" s="154" t="e">
        <f t="shared" si="134"/>
        <v>#DIV/0!</v>
      </c>
      <c r="Q763" s="153">
        <f t="shared" si="135"/>
        <v>60</v>
      </c>
      <c r="R763" s="281">
        <f t="shared" si="136"/>
        <v>14</v>
      </c>
      <c r="S763" s="282">
        <v>0</v>
      </c>
      <c r="T763" s="283">
        <v>0</v>
      </c>
      <c r="U763" s="156">
        <v>0</v>
      </c>
      <c r="V763" s="284">
        <v>0</v>
      </c>
      <c r="W763" s="285">
        <v>0</v>
      </c>
      <c r="X763" s="205">
        <v>0</v>
      </c>
      <c r="Y763" s="157">
        <v>0</v>
      </c>
      <c r="Z763" s="286">
        <v>20</v>
      </c>
      <c r="AA763" s="204">
        <v>0</v>
      </c>
      <c r="AB763" s="204">
        <v>0</v>
      </c>
      <c r="AC763" s="155">
        <v>0</v>
      </c>
      <c r="AD763" s="287">
        <v>40</v>
      </c>
      <c r="AE763" s="340">
        <f>_xlfn.XLOOKUP(A763,'2026-NAT-01'!B:B,'2026-NAT-01'!F:F,0,0)+_xlfn.XLOOKUP(A763,'2026-NAT-01'!B:B,'2026-NAT-01'!G:G,0,0)</f>
        <v>0</v>
      </c>
      <c r="AF763" s="341">
        <f>_xlfn.XLOOKUP(A763,'2026-NAT-01'!B:B,'2026-NAT-01'!H:H,0,0)</f>
        <v>0</v>
      </c>
      <c r="AG763" s="340">
        <f>_xlfn.XLOOKUP(A763,'2026-NAT-02'!B:B,'2026-NAT-02'!F:F,0,0)+_xlfn.XLOOKUP(A763,'2026-NAT-02'!B:B,'2026-NAT-02'!G:G,0,0)</f>
        <v>0</v>
      </c>
      <c r="AH763" s="341">
        <f>_xlfn.XLOOKUP(A763,'2026-NAT-02'!B:B,'2026-NAT-02'!H:H,0,0)</f>
        <v>0</v>
      </c>
      <c r="AI763" s="457">
        <f t="shared" si="127"/>
        <v>0</v>
      </c>
      <c r="AJ763" s="458">
        <f t="shared" si="128"/>
        <v>0</v>
      </c>
    </row>
    <row r="764" spans="1:36" ht="15.6" hidden="1" x14ac:dyDescent="0.25">
      <c r="A764" s="297" t="str">
        <f>MASTERLIST!A765</f>
        <v>N0761</v>
      </c>
      <c r="B764" s="310" t="str">
        <f>MASTERLIST!B765</f>
        <v>Atlantic Angling Club</v>
      </c>
      <c r="C764" s="310" t="str">
        <f>MASTERLIST!C765</f>
        <v>Stefano</v>
      </c>
      <c r="D764" s="310" t="str">
        <f>MASTERLIST!D765</f>
        <v>Strappazzon</v>
      </c>
      <c r="E764" s="311" t="str">
        <f>MASTERLIST!E765</f>
        <v>Men Veteran</v>
      </c>
      <c r="F764" s="361" t="str">
        <f>MASTERLIST!L765</f>
        <v>Nam</v>
      </c>
      <c r="G764" s="195"/>
      <c r="H764" s="200"/>
      <c r="I764" s="193"/>
      <c r="J764" s="202"/>
      <c r="K764" s="152">
        <f t="shared" si="129"/>
        <v>10</v>
      </c>
      <c r="L764" s="153">
        <f t="shared" si="130"/>
        <v>11</v>
      </c>
      <c r="M764" s="153">
        <f t="shared" si="131"/>
        <v>21</v>
      </c>
      <c r="N764" s="279">
        <f t="shared" si="132"/>
        <v>52.5</v>
      </c>
      <c r="O764" s="280">
        <f t="shared" si="133"/>
        <v>19.939999999999998</v>
      </c>
      <c r="P764" s="154">
        <f t="shared" si="134"/>
        <v>2.5</v>
      </c>
      <c r="Q764" s="153">
        <f t="shared" si="135"/>
        <v>2131</v>
      </c>
      <c r="R764" s="281">
        <f t="shared" si="136"/>
        <v>733.6</v>
      </c>
      <c r="S764" s="282">
        <v>2</v>
      </c>
      <c r="T764" s="283">
        <v>8</v>
      </c>
      <c r="U764" s="156">
        <v>28.799999999999997</v>
      </c>
      <c r="V764" s="284">
        <v>757</v>
      </c>
      <c r="W764" s="285">
        <v>7</v>
      </c>
      <c r="X764" s="205">
        <v>2</v>
      </c>
      <c r="Y764" s="157">
        <v>7.9999999999999991</v>
      </c>
      <c r="Z764" s="286">
        <v>803</v>
      </c>
      <c r="AA764" s="204">
        <v>1</v>
      </c>
      <c r="AB764" s="204">
        <v>1</v>
      </c>
      <c r="AC764" s="155">
        <v>15.7</v>
      </c>
      <c r="AD764" s="287">
        <v>571</v>
      </c>
      <c r="AE764" s="340">
        <f>_xlfn.XLOOKUP(A764,'2026-NAT-01'!B:B,'2026-NAT-01'!F:F,0,0)+_xlfn.XLOOKUP(A764,'2026-NAT-01'!B:B,'2026-NAT-01'!G:G,0,0)</f>
        <v>0</v>
      </c>
      <c r="AF764" s="341">
        <f>_xlfn.XLOOKUP(A764,'2026-NAT-01'!B:B,'2026-NAT-01'!H:H,0,0)</f>
        <v>0</v>
      </c>
      <c r="AG764" s="340">
        <f>_xlfn.XLOOKUP(A764,'2026-NAT-02'!B:B,'2026-NAT-02'!F:F,0,0)+_xlfn.XLOOKUP(A764,'2026-NAT-02'!B:B,'2026-NAT-02'!G:G,0,0)</f>
        <v>0</v>
      </c>
      <c r="AH764" s="341">
        <f>_xlfn.XLOOKUP(A764,'2026-NAT-02'!B:B,'2026-NAT-02'!H:H,0,0)</f>
        <v>0</v>
      </c>
      <c r="AI764" s="457">
        <f t="shared" si="127"/>
        <v>21</v>
      </c>
      <c r="AJ764" s="458">
        <f t="shared" si="128"/>
        <v>19.939999999999998</v>
      </c>
    </row>
    <row r="765" spans="1:36" ht="15.6" hidden="1" x14ac:dyDescent="0.25">
      <c r="A765" s="297" t="str">
        <f>MASTERLIST!A766</f>
        <v>N0762</v>
      </c>
      <c r="B765" s="310" t="str">
        <f>MASTERLIST!B766</f>
        <v>Mako</v>
      </c>
      <c r="C765" s="310" t="str">
        <f>MASTERLIST!C766</f>
        <v>Francina</v>
      </c>
      <c r="D765" s="310" t="str">
        <f>MASTERLIST!D766</f>
        <v>Beresford</v>
      </c>
      <c r="E765" s="311" t="str">
        <f>MASTERLIST!E766</f>
        <v>Ladies Veteran</v>
      </c>
      <c r="F765" s="361" t="str">
        <f>MASTERLIST!L766</f>
        <v>Nam</v>
      </c>
      <c r="G765" s="195"/>
      <c r="H765" s="200"/>
      <c r="I765" s="193"/>
      <c r="J765" s="202"/>
      <c r="K765" s="152">
        <f t="shared" si="129"/>
        <v>0</v>
      </c>
      <c r="L765" s="153">
        <f t="shared" si="130"/>
        <v>0</v>
      </c>
      <c r="M765" s="153">
        <f t="shared" si="131"/>
        <v>0</v>
      </c>
      <c r="N765" s="279">
        <f t="shared" si="132"/>
        <v>0</v>
      </c>
      <c r="O765" s="280">
        <f t="shared" si="133"/>
        <v>0</v>
      </c>
      <c r="P765" s="154" t="e">
        <f t="shared" si="134"/>
        <v>#DIV/0!</v>
      </c>
      <c r="Q765" s="153">
        <f t="shared" si="135"/>
        <v>0</v>
      </c>
      <c r="R765" s="281">
        <f t="shared" si="136"/>
        <v>0</v>
      </c>
      <c r="S765" s="282">
        <v>0</v>
      </c>
      <c r="T765" s="283">
        <v>0</v>
      </c>
      <c r="U765" s="156">
        <v>0</v>
      </c>
      <c r="V765" s="284">
        <v>0</v>
      </c>
      <c r="W765" s="285">
        <v>0</v>
      </c>
      <c r="X765" s="205">
        <v>0</v>
      </c>
      <c r="Y765" s="157">
        <v>0</v>
      </c>
      <c r="Z765" s="286">
        <v>0</v>
      </c>
      <c r="AA765" s="204">
        <v>0</v>
      </c>
      <c r="AB765" s="204">
        <v>0</v>
      </c>
      <c r="AC765" s="155">
        <v>0</v>
      </c>
      <c r="AD765" s="287">
        <v>0</v>
      </c>
      <c r="AE765" s="340">
        <f>_xlfn.XLOOKUP(A765,'2026-NAT-01'!B:B,'2026-NAT-01'!F:F,0,0)+_xlfn.XLOOKUP(A765,'2026-NAT-01'!B:B,'2026-NAT-01'!G:G,0,0)</f>
        <v>0</v>
      </c>
      <c r="AF765" s="341">
        <f>_xlfn.XLOOKUP(A765,'2026-NAT-01'!B:B,'2026-NAT-01'!H:H,0,0)</f>
        <v>0</v>
      </c>
      <c r="AG765" s="340">
        <f>_xlfn.XLOOKUP(A765,'2026-NAT-02'!B:B,'2026-NAT-02'!F:F,0,0)+_xlfn.XLOOKUP(A765,'2026-NAT-02'!B:B,'2026-NAT-02'!G:G,0,0)</f>
        <v>0</v>
      </c>
      <c r="AH765" s="341">
        <f>_xlfn.XLOOKUP(A765,'2026-NAT-02'!B:B,'2026-NAT-02'!H:H,0,0)</f>
        <v>0</v>
      </c>
      <c r="AI765" s="457">
        <f t="shared" si="127"/>
        <v>0</v>
      </c>
      <c r="AJ765" s="458">
        <f t="shared" si="128"/>
        <v>0</v>
      </c>
    </row>
    <row r="766" spans="1:36" ht="15.6" hidden="1" x14ac:dyDescent="0.25">
      <c r="A766" s="297" t="str">
        <f>MASTERLIST!A767</f>
        <v>N0763</v>
      </c>
      <c r="B766" s="310" t="str">
        <f>MASTERLIST!B767</f>
        <v>Mako</v>
      </c>
      <c r="C766" s="310" t="str">
        <f>MASTERLIST!C767</f>
        <v>Willem</v>
      </c>
      <c r="D766" s="310" t="str">
        <f>MASTERLIST!D767</f>
        <v>De Kock</v>
      </c>
      <c r="E766" s="311" t="str">
        <f>MASTERLIST!E767</f>
        <v>Men Senior</v>
      </c>
      <c r="F766" s="361" t="str">
        <f>MASTERLIST!L767</f>
        <v>Nam</v>
      </c>
      <c r="G766" s="195"/>
      <c r="H766" s="200"/>
      <c r="I766" s="193"/>
      <c r="J766" s="202"/>
      <c r="K766" s="152">
        <f t="shared" si="129"/>
        <v>0</v>
      </c>
      <c r="L766" s="153">
        <f t="shared" si="130"/>
        <v>0</v>
      </c>
      <c r="M766" s="153">
        <f t="shared" si="131"/>
        <v>0</v>
      </c>
      <c r="N766" s="279">
        <f t="shared" si="132"/>
        <v>0</v>
      </c>
      <c r="O766" s="280">
        <f t="shared" si="133"/>
        <v>0</v>
      </c>
      <c r="P766" s="154" t="e">
        <f t="shared" si="134"/>
        <v>#DIV/0!</v>
      </c>
      <c r="Q766" s="153">
        <f t="shared" si="135"/>
        <v>0</v>
      </c>
      <c r="R766" s="281">
        <f t="shared" si="136"/>
        <v>0</v>
      </c>
      <c r="S766" s="282">
        <v>0</v>
      </c>
      <c r="T766" s="283">
        <v>0</v>
      </c>
      <c r="U766" s="156">
        <v>0</v>
      </c>
      <c r="V766" s="284">
        <v>0</v>
      </c>
      <c r="W766" s="285">
        <v>0</v>
      </c>
      <c r="X766" s="205">
        <v>0</v>
      </c>
      <c r="Y766" s="157">
        <v>0</v>
      </c>
      <c r="Z766" s="286">
        <v>0</v>
      </c>
      <c r="AA766" s="204">
        <v>0</v>
      </c>
      <c r="AB766" s="204">
        <v>0</v>
      </c>
      <c r="AC766" s="155">
        <v>0</v>
      </c>
      <c r="AD766" s="287">
        <v>0</v>
      </c>
      <c r="AE766" s="340">
        <f>_xlfn.XLOOKUP(A766,'2026-NAT-01'!B:B,'2026-NAT-01'!F:F,0,0)+_xlfn.XLOOKUP(A766,'2026-NAT-01'!B:B,'2026-NAT-01'!G:G,0,0)</f>
        <v>0</v>
      </c>
      <c r="AF766" s="341">
        <f>_xlfn.XLOOKUP(A766,'2026-NAT-01'!B:B,'2026-NAT-01'!H:H,0,0)</f>
        <v>0</v>
      </c>
      <c r="AG766" s="340">
        <f>_xlfn.XLOOKUP(A766,'2026-NAT-02'!B:B,'2026-NAT-02'!F:F,0,0)+_xlfn.XLOOKUP(A766,'2026-NAT-02'!B:B,'2026-NAT-02'!G:G,0,0)</f>
        <v>0</v>
      </c>
      <c r="AH766" s="341">
        <f>_xlfn.XLOOKUP(A766,'2026-NAT-02'!B:B,'2026-NAT-02'!H:H,0,0)</f>
        <v>0</v>
      </c>
      <c r="AI766" s="457">
        <f t="shared" si="127"/>
        <v>0</v>
      </c>
      <c r="AJ766" s="458">
        <f t="shared" si="128"/>
        <v>0</v>
      </c>
    </row>
    <row r="767" spans="1:36" ht="15.6" hidden="1" x14ac:dyDescent="0.25">
      <c r="A767" s="344" t="str">
        <f>MASTERLIST!A768</f>
        <v>N0764</v>
      </c>
      <c r="B767" s="68" t="str">
        <f>MASTERLIST!B768</f>
        <v>Welwitschia</v>
      </c>
      <c r="C767" s="68" t="str">
        <f>MASTERLIST!C768</f>
        <v>Janco</v>
      </c>
      <c r="D767" s="68" t="str">
        <f>MASTERLIST!D768</f>
        <v>Duvenhage</v>
      </c>
      <c r="E767" s="345" t="str">
        <f>MASTERLIST!E768</f>
        <v>Men U/16</v>
      </c>
      <c r="F767" s="362" t="str">
        <f>MASTERLIST!L768</f>
        <v>Nam</v>
      </c>
      <c r="G767" s="195" t="s">
        <v>2176</v>
      </c>
      <c r="H767" s="200"/>
      <c r="I767" s="193"/>
      <c r="J767" s="202"/>
      <c r="K767" s="152">
        <f t="shared" si="129"/>
        <v>0</v>
      </c>
      <c r="L767" s="153">
        <f t="shared" si="130"/>
        <v>0</v>
      </c>
      <c r="M767" s="153">
        <f t="shared" si="131"/>
        <v>0</v>
      </c>
      <c r="N767" s="154">
        <f t="shared" si="132"/>
        <v>0</v>
      </c>
      <c r="O767" s="429">
        <f t="shared" si="133"/>
        <v>0</v>
      </c>
      <c r="P767" s="154" t="e">
        <f t="shared" si="134"/>
        <v>#DIV/0!</v>
      </c>
      <c r="Q767" s="153">
        <f t="shared" si="135"/>
        <v>0</v>
      </c>
      <c r="R767" s="281">
        <f t="shared" si="136"/>
        <v>0</v>
      </c>
      <c r="S767" s="282">
        <v>0</v>
      </c>
      <c r="T767" s="283">
        <v>0</v>
      </c>
      <c r="U767" s="156">
        <v>0</v>
      </c>
      <c r="V767" s="284">
        <v>0</v>
      </c>
      <c r="W767" s="285">
        <v>0</v>
      </c>
      <c r="X767" s="205">
        <v>0</v>
      </c>
      <c r="Y767" s="157">
        <v>0</v>
      </c>
      <c r="Z767" s="286">
        <v>0</v>
      </c>
      <c r="AA767" s="204">
        <v>0</v>
      </c>
      <c r="AB767" s="204">
        <v>0</v>
      </c>
      <c r="AC767" s="155">
        <v>0</v>
      </c>
      <c r="AD767" s="287">
        <v>0</v>
      </c>
      <c r="AE767" s="340">
        <f>_xlfn.XLOOKUP(A767,'2026-NAT-01'!B:B,'2026-NAT-01'!F:F,0,0)+_xlfn.XLOOKUP(A767,'2026-NAT-01'!B:B,'2026-NAT-01'!G:G,0,0)</f>
        <v>2</v>
      </c>
      <c r="AF767" s="341">
        <f>_xlfn.XLOOKUP(A767,'2026-NAT-01'!B:B,'2026-NAT-01'!H:H,0,0)</f>
        <v>9</v>
      </c>
      <c r="AG767" s="340">
        <f>_xlfn.XLOOKUP(A767,'2026-NAT-02'!B:B,'2026-NAT-02'!F:F,0,0)+_xlfn.XLOOKUP(A767,'2026-NAT-02'!B:B,'2026-NAT-02'!G:G,0,0)</f>
        <v>4</v>
      </c>
      <c r="AH767" s="341">
        <f>_xlfn.XLOOKUP(A767,'2026-NAT-02'!B:B,'2026-NAT-02'!H:H,0,0)</f>
        <v>24.6</v>
      </c>
      <c r="AI767" s="340">
        <f t="shared" si="127"/>
        <v>6</v>
      </c>
      <c r="AJ767" s="341">
        <f t="shared" si="128"/>
        <v>33.6</v>
      </c>
    </row>
    <row r="768" spans="1:36" ht="15.6" hidden="1" x14ac:dyDescent="0.25">
      <c r="A768" s="297" t="str">
        <f>MASTERLIST!A769</f>
        <v>N0765</v>
      </c>
      <c r="B768" s="310" t="str">
        <f>MASTERLIST!B769</f>
        <v>xOrca Angling Club</v>
      </c>
      <c r="C768" s="310" t="str">
        <f>MASTERLIST!C769</f>
        <v>Melany</v>
      </c>
      <c r="D768" s="310" t="str">
        <f>MASTERLIST!D769</f>
        <v>Lotter</v>
      </c>
      <c r="E768" s="311" t="str">
        <f>MASTERLIST!E769</f>
        <v>Ladies Senior</v>
      </c>
      <c r="F768" s="361" t="str">
        <f>MASTERLIST!L769</f>
        <v>Nam</v>
      </c>
      <c r="G768" s="195"/>
      <c r="H768" s="200"/>
      <c r="I768" s="193"/>
      <c r="J768" s="202"/>
      <c r="K768" s="152">
        <f t="shared" si="129"/>
        <v>0</v>
      </c>
      <c r="L768" s="153">
        <f t="shared" si="130"/>
        <v>0</v>
      </c>
      <c r="M768" s="153">
        <f t="shared" si="131"/>
        <v>0</v>
      </c>
      <c r="N768" s="279">
        <f t="shared" si="132"/>
        <v>0</v>
      </c>
      <c r="O768" s="280">
        <f t="shared" si="133"/>
        <v>0</v>
      </c>
      <c r="P768" s="154" t="e">
        <f t="shared" si="134"/>
        <v>#DIV/0!</v>
      </c>
      <c r="Q768" s="153">
        <f t="shared" si="135"/>
        <v>0</v>
      </c>
      <c r="R768" s="281">
        <f t="shared" si="136"/>
        <v>0</v>
      </c>
      <c r="S768" s="282">
        <v>0</v>
      </c>
      <c r="T768" s="283">
        <v>0</v>
      </c>
      <c r="U768" s="156">
        <v>0</v>
      </c>
      <c r="V768" s="284">
        <v>0</v>
      </c>
      <c r="W768" s="285">
        <v>0</v>
      </c>
      <c r="X768" s="205">
        <v>0</v>
      </c>
      <c r="Y768" s="157">
        <v>0</v>
      </c>
      <c r="Z768" s="286">
        <v>0</v>
      </c>
      <c r="AA768" s="204">
        <v>0</v>
      </c>
      <c r="AB768" s="204">
        <v>0</v>
      </c>
      <c r="AC768" s="155">
        <v>0</v>
      </c>
      <c r="AD768" s="287">
        <v>0</v>
      </c>
      <c r="AE768" s="340">
        <f>_xlfn.XLOOKUP(A768,'2026-NAT-01'!B:B,'2026-NAT-01'!F:F,0,0)+_xlfn.XLOOKUP(A768,'2026-NAT-01'!B:B,'2026-NAT-01'!G:G,0,0)</f>
        <v>0</v>
      </c>
      <c r="AF768" s="341">
        <f>_xlfn.XLOOKUP(A768,'2026-NAT-01'!B:B,'2026-NAT-01'!H:H,0,0)</f>
        <v>0</v>
      </c>
      <c r="AG768" s="340">
        <f>_xlfn.XLOOKUP(A768,'2026-NAT-02'!B:B,'2026-NAT-02'!F:F,0,0)+_xlfn.XLOOKUP(A768,'2026-NAT-02'!B:B,'2026-NAT-02'!G:G,0,0)</f>
        <v>0</v>
      </c>
      <c r="AH768" s="341">
        <f>_xlfn.XLOOKUP(A768,'2026-NAT-02'!B:B,'2026-NAT-02'!H:H,0,0)</f>
        <v>0</v>
      </c>
      <c r="AI768" s="457">
        <f t="shared" si="127"/>
        <v>0</v>
      </c>
      <c r="AJ768" s="458">
        <f t="shared" si="128"/>
        <v>0</v>
      </c>
    </row>
    <row r="769" spans="1:36" ht="15.6" hidden="1" x14ac:dyDescent="0.25">
      <c r="A769" s="297" t="str">
        <f>MASTERLIST!A770</f>
        <v>N0766</v>
      </c>
      <c r="B769" s="310" t="str">
        <f>MASTERLIST!B770</f>
        <v>xPenguin</v>
      </c>
      <c r="C769" s="310" t="str">
        <f>MASTERLIST!C770</f>
        <v>Johan</v>
      </c>
      <c r="D769" s="310" t="str">
        <f>MASTERLIST!D770</f>
        <v>Bothma</v>
      </c>
      <c r="E769" s="311" t="str">
        <f>MASTERLIST!E770</f>
        <v>Men Senior</v>
      </c>
      <c r="F769" s="361" t="str">
        <f>MASTERLIST!L770</f>
        <v>Nam</v>
      </c>
      <c r="G769" s="195"/>
      <c r="H769" s="200"/>
      <c r="I769" s="193"/>
      <c r="J769" s="202"/>
      <c r="K769" s="152">
        <f t="shared" si="129"/>
        <v>0</v>
      </c>
      <c r="L769" s="153">
        <f t="shared" si="130"/>
        <v>0</v>
      </c>
      <c r="M769" s="153">
        <f t="shared" si="131"/>
        <v>0</v>
      </c>
      <c r="N769" s="279">
        <f t="shared" si="132"/>
        <v>0</v>
      </c>
      <c r="O769" s="280">
        <f t="shared" si="133"/>
        <v>0</v>
      </c>
      <c r="P769" s="154" t="e">
        <f t="shared" si="134"/>
        <v>#DIV/0!</v>
      </c>
      <c r="Q769" s="153">
        <f t="shared" si="135"/>
        <v>0</v>
      </c>
      <c r="R769" s="281">
        <f t="shared" si="136"/>
        <v>0</v>
      </c>
      <c r="S769" s="282">
        <v>0</v>
      </c>
      <c r="T769" s="283">
        <v>0</v>
      </c>
      <c r="U769" s="156">
        <v>0</v>
      </c>
      <c r="V769" s="284">
        <v>0</v>
      </c>
      <c r="W769" s="285">
        <v>0</v>
      </c>
      <c r="X769" s="205">
        <v>0</v>
      </c>
      <c r="Y769" s="157">
        <v>0</v>
      </c>
      <c r="Z769" s="286">
        <v>0</v>
      </c>
      <c r="AA769" s="204">
        <v>0</v>
      </c>
      <c r="AB769" s="204">
        <v>0</v>
      </c>
      <c r="AC769" s="155">
        <v>0</v>
      </c>
      <c r="AD769" s="287">
        <v>0</v>
      </c>
      <c r="AE769" s="340">
        <f>_xlfn.XLOOKUP(A769,'2026-NAT-01'!B:B,'2026-NAT-01'!F:F,0,0)+_xlfn.XLOOKUP(A769,'2026-NAT-01'!B:B,'2026-NAT-01'!G:G,0,0)</f>
        <v>0</v>
      </c>
      <c r="AF769" s="341">
        <f>_xlfn.XLOOKUP(A769,'2026-NAT-01'!B:B,'2026-NAT-01'!H:H,0,0)</f>
        <v>0</v>
      </c>
      <c r="AG769" s="340">
        <f>_xlfn.XLOOKUP(A769,'2026-NAT-02'!B:B,'2026-NAT-02'!F:F,0,0)+_xlfn.XLOOKUP(A769,'2026-NAT-02'!B:B,'2026-NAT-02'!G:G,0,0)</f>
        <v>0</v>
      </c>
      <c r="AH769" s="341">
        <f>_xlfn.XLOOKUP(A769,'2026-NAT-02'!B:B,'2026-NAT-02'!H:H,0,0)</f>
        <v>0</v>
      </c>
      <c r="AI769" s="457">
        <f t="shared" si="127"/>
        <v>0</v>
      </c>
      <c r="AJ769" s="458">
        <f t="shared" si="128"/>
        <v>0</v>
      </c>
    </row>
    <row r="770" spans="1:36" ht="15.6" hidden="1" x14ac:dyDescent="0.25">
      <c r="A770" s="297" t="str">
        <f>MASTERLIST!A771</f>
        <v>N0767</v>
      </c>
      <c r="B770" s="310" t="str">
        <f>MASTERLIST!B771</f>
        <v>xBenguella</v>
      </c>
      <c r="C770" s="310" t="str">
        <f>MASTERLIST!C771</f>
        <v>George</v>
      </c>
      <c r="D770" s="310" t="str">
        <f>MASTERLIST!D771</f>
        <v>Briedenhann</v>
      </c>
      <c r="E770" s="311" t="str">
        <f>MASTERLIST!E771</f>
        <v>Men Veteran</v>
      </c>
      <c r="F770" s="361" t="str">
        <f>MASTERLIST!L771</f>
        <v>Nam</v>
      </c>
      <c r="G770" s="195"/>
      <c r="H770" s="200"/>
      <c r="I770" s="193"/>
      <c r="J770" s="202"/>
      <c r="K770" s="152">
        <f t="shared" si="129"/>
        <v>0</v>
      </c>
      <c r="L770" s="153">
        <f t="shared" si="130"/>
        <v>0</v>
      </c>
      <c r="M770" s="153">
        <f t="shared" si="131"/>
        <v>0</v>
      </c>
      <c r="N770" s="279">
        <f t="shared" si="132"/>
        <v>0</v>
      </c>
      <c r="O770" s="280">
        <f t="shared" si="133"/>
        <v>0</v>
      </c>
      <c r="P770" s="154" t="e">
        <f t="shared" si="134"/>
        <v>#DIV/0!</v>
      </c>
      <c r="Q770" s="153">
        <f t="shared" si="135"/>
        <v>0</v>
      </c>
      <c r="R770" s="281">
        <f t="shared" si="136"/>
        <v>0</v>
      </c>
      <c r="S770" s="282">
        <v>0</v>
      </c>
      <c r="T770" s="283">
        <v>0</v>
      </c>
      <c r="U770" s="156">
        <v>0</v>
      </c>
      <c r="V770" s="284">
        <v>0</v>
      </c>
      <c r="W770" s="285">
        <v>0</v>
      </c>
      <c r="X770" s="205">
        <v>0</v>
      </c>
      <c r="Y770" s="157">
        <v>0</v>
      </c>
      <c r="Z770" s="286">
        <v>0</v>
      </c>
      <c r="AA770" s="204">
        <v>0</v>
      </c>
      <c r="AB770" s="204">
        <v>0</v>
      </c>
      <c r="AC770" s="155">
        <v>0</v>
      </c>
      <c r="AD770" s="287">
        <v>0</v>
      </c>
      <c r="AE770" s="340">
        <f>_xlfn.XLOOKUP(A770,'2026-NAT-01'!B:B,'2026-NAT-01'!F:F,0,0)+_xlfn.XLOOKUP(A770,'2026-NAT-01'!B:B,'2026-NAT-01'!G:G,0,0)</f>
        <v>0</v>
      </c>
      <c r="AF770" s="341">
        <f>_xlfn.XLOOKUP(A770,'2026-NAT-01'!B:B,'2026-NAT-01'!H:H,0,0)</f>
        <v>0</v>
      </c>
      <c r="AG770" s="340">
        <f>_xlfn.XLOOKUP(A770,'2026-NAT-02'!B:B,'2026-NAT-02'!F:F,0,0)+_xlfn.XLOOKUP(A770,'2026-NAT-02'!B:B,'2026-NAT-02'!G:G,0,0)</f>
        <v>0</v>
      </c>
      <c r="AH770" s="341">
        <f>_xlfn.XLOOKUP(A770,'2026-NAT-02'!B:B,'2026-NAT-02'!H:H,0,0)</f>
        <v>0</v>
      </c>
      <c r="AI770" s="457">
        <f t="shared" si="127"/>
        <v>0</v>
      </c>
      <c r="AJ770" s="458">
        <f t="shared" si="128"/>
        <v>0</v>
      </c>
    </row>
    <row r="771" spans="1:36" ht="15.6" hidden="1" x14ac:dyDescent="0.25">
      <c r="A771" s="297" t="str">
        <f>MASTERLIST!A772</f>
        <v>N0768</v>
      </c>
      <c r="B771" s="310" t="str">
        <f>MASTERLIST!B772</f>
        <v>xBenguella</v>
      </c>
      <c r="C771" s="310" t="str">
        <f>MASTERLIST!C772</f>
        <v>Daniela</v>
      </c>
      <c r="D771" s="310" t="str">
        <f>MASTERLIST!D772</f>
        <v>Schmalzriedt</v>
      </c>
      <c r="E771" s="311" t="str">
        <f>MASTERLIST!E772</f>
        <v>Ladies Veteran</v>
      </c>
      <c r="F771" s="361" t="str">
        <f>MASTERLIST!L772</f>
        <v>Nam</v>
      </c>
      <c r="G771" s="195"/>
      <c r="H771" s="200"/>
      <c r="I771" s="193"/>
      <c r="J771" s="202"/>
      <c r="K771" s="152">
        <f t="shared" si="129"/>
        <v>1</v>
      </c>
      <c r="L771" s="153">
        <f t="shared" si="130"/>
        <v>0</v>
      </c>
      <c r="M771" s="153">
        <f t="shared" si="131"/>
        <v>1</v>
      </c>
      <c r="N771" s="279">
        <f t="shared" si="132"/>
        <v>0.9</v>
      </c>
      <c r="O771" s="280">
        <f t="shared" si="133"/>
        <v>0.18000000000000002</v>
      </c>
      <c r="P771" s="154">
        <f t="shared" si="134"/>
        <v>0.9</v>
      </c>
      <c r="Q771" s="153">
        <f t="shared" si="135"/>
        <v>211</v>
      </c>
      <c r="R771" s="281">
        <f t="shared" si="136"/>
        <v>42.2</v>
      </c>
      <c r="S771" s="282">
        <v>0</v>
      </c>
      <c r="T771" s="283">
        <v>0</v>
      </c>
      <c r="U771" s="156">
        <v>0</v>
      </c>
      <c r="V771" s="284">
        <v>0</v>
      </c>
      <c r="W771" s="285">
        <v>0</v>
      </c>
      <c r="X771" s="205">
        <v>0</v>
      </c>
      <c r="Y771" s="157">
        <v>0</v>
      </c>
      <c r="Z771" s="286">
        <v>0</v>
      </c>
      <c r="AA771" s="204">
        <v>1</v>
      </c>
      <c r="AB771" s="204">
        <v>0</v>
      </c>
      <c r="AC771" s="155">
        <v>0.9</v>
      </c>
      <c r="AD771" s="287">
        <v>211</v>
      </c>
      <c r="AE771" s="340">
        <f>_xlfn.XLOOKUP(A771,'2026-NAT-01'!B:B,'2026-NAT-01'!F:F,0,0)+_xlfn.XLOOKUP(A771,'2026-NAT-01'!B:B,'2026-NAT-01'!G:G,0,0)</f>
        <v>0</v>
      </c>
      <c r="AF771" s="341">
        <f>_xlfn.XLOOKUP(A771,'2026-NAT-01'!B:B,'2026-NAT-01'!H:H,0,0)</f>
        <v>0</v>
      </c>
      <c r="AG771" s="340">
        <f>_xlfn.XLOOKUP(A771,'2026-NAT-02'!B:B,'2026-NAT-02'!F:F,0,0)+_xlfn.XLOOKUP(A771,'2026-NAT-02'!B:B,'2026-NAT-02'!G:G,0,0)</f>
        <v>0</v>
      </c>
      <c r="AH771" s="341">
        <f>_xlfn.XLOOKUP(A771,'2026-NAT-02'!B:B,'2026-NAT-02'!H:H,0,0)</f>
        <v>0</v>
      </c>
      <c r="AI771" s="457">
        <f t="shared" si="127"/>
        <v>1</v>
      </c>
      <c r="AJ771" s="458">
        <f t="shared" si="128"/>
        <v>0.18000000000000002</v>
      </c>
    </row>
    <row r="772" spans="1:36" ht="15.6" x14ac:dyDescent="0.25">
      <c r="A772" s="344" t="str">
        <f>MASTERLIST!A88</f>
        <v>N0084</v>
      </c>
      <c r="B772" s="68" t="str">
        <f>MASTERLIST!B88</f>
        <v>Henties Bay</v>
      </c>
      <c r="C772" s="68" t="str">
        <f>MASTERLIST!C88</f>
        <v>Sarah-Ann</v>
      </c>
      <c r="D772" s="68" t="str">
        <f>MASTERLIST!D88</f>
        <v>Mills</v>
      </c>
      <c r="E772" s="345" t="str">
        <f>MASTERLIST!E88</f>
        <v>Ladies Master</v>
      </c>
      <c r="F772" s="362" t="str">
        <f>MASTERLIST!L88</f>
        <v>SA</v>
      </c>
      <c r="G772" s="195"/>
      <c r="H772" s="200" t="s">
        <v>2176</v>
      </c>
      <c r="I772" s="193"/>
      <c r="J772" s="202"/>
      <c r="K772" s="152">
        <f t="shared" si="129"/>
        <v>2</v>
      </c>
      <c r="L772" s="153">
        <f t="shared" si="130"/>
        <v>12</v>
      </c>
      <c r="M772" s="153">
        <f t="shared" si="131"/>
        <v>14</v>
      </c>
      <c r="N772" s="154">
        <f t="shared" si="132"/>
        <v>37.300000000000004</v>
      </c>
      <c r="O772" s="429">
        <f t="shared" si="133"/>
        <v>14.48</v>
      </c>
      <c r="P772" s="154">
        <f t="shared" si="134"/>
        <v>2.6642857142857146</v>
      </c>
      <c r="Q772" s="153">
        <f t="shared" si="135"/>
        <v>1374</v>
      </c>
      <c r="R772" s="281">
        <f t="shared" si="136"/>
        <v>478.3</v>
      </c>
      <c r="S772" s="282">
        <v>1</v>
      </c>
      <c r="T772" s="283">
        <v>6</v>
      </c>
      <c r="U772" s="156">
        <v>18.3</v>
      </c>
      <c r="V772" s="284">
        <v>480</v>
      </c>
      <c r="W772" s="285">
        <v>1</v>
      </c>
      <c r="X772" s="205">
        <v>4</v>
      </c>
      <c r="Y772" s="157">
        <v>15.299999999999999</v>
      </c>
      <c r="Z772" s="286">
        <v>595</v>
      </c>
      <c r="AA772" s="204">
        <v>0</v>
      </c>
      <c r="AB772" s="204">
        <v>2</v>
      </c>
      <c r="AC772" s="155">
        <v>3.7</v>
      </c>
      <c r="AD772" s="287">
        <v>299</v>
      </c>
      <c r="AE772" s="340">
        <f>_xlfn.XLOOKUP(A772,'2026-NAT-01'!B:B,'2026-NAT-01'!F:F,0,0)+_xlfn.XLOOKUP(A772,'2026-NAT-01'!B:B,'2026-NAT-01'!G:G,0,0)</f>
        <v>0</v>
      </c>
      <c r="AF772" s="341">
        <f>_xlfn.XLOOKUP(A772,'2026-NAT-01'!B:B,'2026-NAT-01'!H:H,0,0)</f>
        <v>0</v>
      </c>
      <c r="AG772" s="340">
        <f>_xlfn.XLOOKUP(A772,'2026-NAT-02'!B:B,'2026-NAT-02'!F:F,0,0)+_xlfn.XLOOKUP(A772,'2026-NAT-02'!B:B,'2026-NAT-02'!G:G,0,0)</f>
        <v>0</v>
      </c>
      <c r="AH772" s="341">
        <f>_xlfn.XLOOKUP(A772,'2026-NAT-02'!B:B,'2026-NAT-02'!H:H,0,0)</f>
        <v>0</v>
      </c>
      <c r="AI772" s="340">
        <f t="shared" ref="AI772:AI835" si="137">M772+AE772+AG772</f>
        <v>14</v>
      </c>
      <c r="AJ772" s="341">
        <f t="shared" ref="AJ772:AJ835" si="138">O772+AF772+AH772</f>
        <v>14.48</v>
      </c>
    </row>
    <row r="773" spans="1:36" ht="15.6" x14ac:dyDescent="0.25">
      <c r="A773" s="344" t="str">
        <f>MASTERLIST!A369</f>
        <v>N0365</v>
      </c>
      <c r="B773" s="68" t="str">
        <f>MASTERLIST!B369</f>
        <v>Walvis Bay</v>
      </c>
      <c r="C773" s="68" t="str">
        <f>MASTERLIST!C369</f>
        <v>Liam</v>
      </c>
      <c r="D773" s="68" t="str">
        <f>MASTERLIST!D369</f>
        <v>Kruger</v>
      </c>
      <c r="E773" s="345" t="str">
        <f>MASTERLIST!E369</f>
        <v>Men U/16</v>
      </c>
      <c r="F773" s="362" t="str">
        <f>MASTERLIST!L369</f>
        <v>Nam</v>
      </c>
      <c r="G773" s="195" t="s">
        <v>2176</v>
      </c>
      <c r="H773" s="200" t="s">
        <v>2176</v>
      </c>
      <c r="I773" s="193"/>
      <c r="J773" s="202"/>
      <c r="K773" s="152">
        <f t="shared" si="129"/>
        <v>2</v>
      </c>
      <c r="L773" s="153">
        <f t="shared" si="130"/>
        <v>0</v>
      </c>
      <c r="M773" s="153">
        <f t="shared" si="131"/>
        <v>2</v>
      </c>
      <c r="N773" s="154">
        <f t="shared" si="132"/>
        <v>2.8</v>
      </c>
      <c r="O773" s="429">
        <f t="shared" si="133"/>
        <v>1.4</v>
      </c>
      <c r="P773" s="154">
        <f t="shared" si="134"/>
        <v>1.4</v>
      </c>
      <c r="Q773" s="153">
        <f t="shared" si="135"/>
        <v>277</v>
      </c>
      <c r="R773" s="281">
        <f t="shared" si="136"/>
        <v>130.5</v>
      </c>
      <c r="S773" s="282">
        <v>2</v>
      </c>
      <c r="T773" s="283">
        <v>0</v>
      </c>
      <c r="U773" s="156">
        <v>2.8</v>
      </c>
      <c r="V773" s="284">
        <v>237</v>
      </c>
      <c r="W773" s="285">
        <v>0</v>
      </c>
      <c r="X773" s="205">
        <v>0</v>
      </c>
      <c r="Y773" s="157">
        <v>0</v>
      </c>
      <c r="Z773" s="286">
        <v>40</v>
      </c>
      <c r="AA773" s="204">
        <v>0</v>
      </c>
      <c r="AB773" s="204">
        <v>0</v>
      </c>
      <c r="AC773" s="155">
        <v>0</v>
      </c>
      <c r="AD773" s="287">
        <v>0</v>
      </c>
      <c r="AE773" s="340">
        <f>_xlfn.XLOOKUP(A773,'2026-NAT-01'!B:B,'2026-NAT-01'!F:F,0,0)+_xlfn.XLOOKUP(A773,'2026-NAT-01'!B:B,'2026-NAT-01'!G:G,0,0)</f>
        <v>1</v>
      </c>
      <c r="AF773" s="341">
        <f>_xlfn.XLOOKUP(A773,'2026-NAT-01'!B:B,'2026-NAT-01'!H:H,0,0)</f>
        <v>6</v>
      </c>
      <c r="AG773" s="340">
        <f>_xlfn.XLOOKUP(A773,'2026-NAT-02'!B:B,'2026-NAT-02'!F:F,0,0)+_xlfn.XLOOKUP(A773,'2026-NAT-02'!B:B,'2026-NAT-02'!G:G,0,0)</f>
        <v>2</v>
      </c>
      <c r="AH773" s="341">
        <f>_xlfn.XLOOKUP(A773,'2026-NAT-02'!B:B,'2026-NAT-02'!H:H,0,0)</f>
        <v>6.6999999999999993</v>
      </c>
      <c r="AI773" s="340">
        <f t="shared" si="137"/>
        <v>5</v>
      </c>
      <c r="AJ773" s="341">
        <f t="shared" si="138"/>
        <v>14.1</v>
      </c>
    </row>
    <row r="774" spans="1:36" ht="15.6" hidden="1" x14ac:dyDescent="0.25">
      <c r="A774" s="344" t="str">
        <f>MASTERLIST!A775</f>
        <v>N0771</v>
      </c>
      <c r="B774" s="68" t="str">
        <f>MASTERLIST!B775</f>
        <v>Namib Park</v>
      </c>
      <c r="C774" s="68" t="str">
        <f>MASTERLIST!C775</f>
        <v>Hennie</v>
      </c>
      <c r="D774" s="68" t="str">
        <f>MASTERLIST!D775</f>
        <v>Nell</v>
      </c>
      <c r="E774" s="345" t="str">
        <f>MASTERLIST!E775</f>
        <v>Men Master</v>
      </c>
      <c r="F774" s="362" t="str">
        <f>MASTERLIST!L775</f>
        <v>SA</v>
      </c>
      <c r="G774" s="195" t="s">
        <v>2176</v>
      </c>
      <c r="H774" s="200"/>
      <c r="I774" s="193"/>
      <c r="J774" s="202"/>
      <c r="K774" s="152">
        <f t="shared" si="129"/>
        <v>7</v>
      </c>
      <c r="L774" s="153">
        <f t="shared" si="130"/>
        <v>2</v>
      </c>
      <c r="M774" s="153">
        <f t="shared" si="131"/>
        <v>9</v>
      </c>
      <c r="N774" s="154">
        <f t="shared" si="132"/>
        <v>10.5</v>
      </c>
      <c r="O774" s="429">
        <f t="shared" si="133"/>
        <v>4.29</v>
      </c>
      <c r="P774" s="154">
        <f t="shared" si="134"/>
        <v>1.1666666666666667</v>
      </c>
      <c r="Q774" s="153">
        <f t="shared" si="135"/>
        <v>1399</v>
      </c>
      <c r="R774" s="281">
        <f t="shared" si="136"/>
        <v>486.7</v>
      </c>
      <c r="S774" s="282">
        <v>4</v>
      </c>
      <c r="T774" s="283">
        <v>1</v>
      </c>
      <c r="U774" s="156">
        <v>6.3999999999999995</v>
      </c>
      <c r="V774" s="284">
        <v>552</v>
      </c>
      <c r="W774" s="285">
        <v>2</v>
      </c>
      <c r="X774" s="205">
        <v>1</v>
      </c>
      <c r="Y774" s="157">
        <v>2.7</v>
      </c>
      <c r="Z774" s="286">
        <v>413</v>
      </c>
      <c r="AA774" s="204">
        <v>1</v>
      </c>
      <c r="AB774" s="204">
        <v>0</v>
      </c>
      <c r="AC774" s="155">
        <v>1.4</v>
      </c>
      <c r="AD774" s="287">
        <v>434</v>
      </c>
      <c r="AE774" s="340">
        <f>_xlfn.XLOOKUP(A774,'2026-NAT-01'!B:B,'2026-NAT-01'!F:F,0,0)+_xlfn.XLOOKUP(A774,'2026-NAT-01'!B:B,'2026-NAT-01'!G:G,0,0)</f>
        <v>0</v>
      </c>
      <c r="AF774" s="341">
        <f>_xlfn.XLOOKUP(A774,'2026-NAT-01'!B:B,'2026-NAT-01'!H:H,0,0)</f>
        <v>0</v>
      </c>
      <c r="AG774" s="340">
        <f>_xlfn.XLOOKUP(A774,'2026-NAT-02'!B:B,'2026-NAT-02'!F:F,0,0)+_xlfn.XLOOKUP(A774,'2026-NAT-02'!B:B,'2026-NAT-02'!G:G,0,0)</f>
        <v>1</v>
      </c>
      <c r="AH774" s="341">
        <f>_xlfn.XLOOKUP(A774,'2026-NAT-02'!B:B,'2026-NAT-02'!H:H,0,0)</f>
        <v>0.7</v>
      </c>
      <c r="AI774" s="340">
        <f t="shared" si="137"/>
        <v>10</v>
      </c>
      <c r="AJ774" s="341">
        <f t="shared" si="138"/>
        <v>4.99</v>
      </c>
    </row>
    <row r="775" spans="1:36" ht="15.6" x14ac:dyDescent="0.25">
      <c r="A775" s="344" t="str">
        <f>MASTERLIST!A75</f>
        <v>N0071</v>
      </c>
      <c r="B775" s="68" t="str">
        <f>MASTERLIST!B75</f>
        <v>Welwitschia</v>
      </c>
      <c r="C775" s="68" t="str">
        <f>MASTERLIST!C75</f>
        <v>Carlien</v>
      </c>
      <c r="D775" s="68" t="str">
        <f>MASTERLIST!D75</f>
        <v>Steyn</v>
      </c>
      <c r="E775" s="345" t="str">
        <f>MASTERLIST!E75</f>
        <v>Ladies Veteran</v>
      </c>
      <c r="F775" s="362" t="str">
        <f>MASTERLIST!L75</f>
        <v>Nam</v>
      </c>
      <c r="G775" s="195"/>
      <c r="H775" s="200" t="s">
        <v>2176</v>
      </c>
      <c r="I775" s="193"/>
      <c r="J775" s="202"/>
      <c r="K775" s="152">
        <f t="shared" si="129"/>
        <v>0</v>
      </c>
      <c r="L775" s="153">
        <f t="shared" si="130"/>
        <v>5</v>
      </c>
      <c r="M775" s="153">
        <f t="shared" si="131"/>
        <v>5</v>
      </c>
      <c r="N775" s="154">
        <f t="shared" si="132"/>
        <v>30.200000000000003</v>
      </c>
      <c r="O775" s="429">
        <f t="shared" si="133"/>
        <v>12.58</v>
      </c>
      <c r="P775" s="154">
        <f t="shared" si="134"/>
        <v>6.0400000000000009</v>
      </c>
      <c r="Q775" s="153">
        <f t="shared" si="135"/>
        <v>1001</v>
      </c>
      <c r="R775" s="281">
        <f t="shared" si="136"/>
        <v>434.5</v>
      </c>
      <c r="S775" s="282">
        <v>0</v>
      </c>
      <c r="T775" s="283">
        <v>4</v>
      </c>
      <c r="U775" s="156">
        <v>17.600000000000001</v>
      </c>
      <c r="V775" s="284">
        <v>711</v>
      </c>
      <c r="W775" s="285">
        <v>0</v>
      </c>
      <c r="X775" s="205">
        <v>1</v>
      </c>
      <c r="Y775" s="157">
        <v>12.6</v>
      </c>
      <c r="Z775" s="286">
        <v>210</v>
      </c>
      <c r="AA775" s="204">
        <v>0</v>
      </c>
      <c r="AB775" s="204">
        <v>0</v>
      </c>
      <c r="AC775" s="155">
        <v>0</v>
      </c>
      <c r="AD775" s="287">
        <v>80</v>
      </c>
      <c r="AE775" s="340">
        <f>_xlfn.XLOOKUP(A775,'2026-NAT-01'!B:B,'2026-NAT-01'!F:F,0,0)+_xlfn.XLOOKUP(A775,'2026-NAT-01'!B:B,'2026-NAT-01'!G:G,0,0)</f>
        <v>0</v>
      </c>
      <c r="AF775" s="341">
        <f>_xlfn.XLOOKUP(A775,'2026-NAT-01'!B:B,'2026-NAT-01'!H:H,0,0)</f>
        <v>0</v>
      </c>
      <c r="AG775" s="340">
        <f>_xlfn.XLOOKUP(A775,'2026-NAT-02'!B:B,'2026-NAT-02'!F:F,0,0)+_xlfn.XLOOKUP(A775,'2026-NAT-02'!B:B,'2026-NAT-02'!G:G,0,0)</f>
        <v>0</v>
      </c>
      <c r="AH775" s="341">
        <f>_xlfn.XLOOKUP(A775,'2026-NAT-02'!B:B,'2026-NAT-02'!H:H,0,0)</f>
        <v>0</v>
      </c>
      <c r="AI775" s="340">
        <f t="shared" si="137"/>
        <v>5</v>
      </c>
      <c r="AJ775" s="341">
        <f t="shared" si="138"/>
        <v>12.58</v>
      </c>
    </row>
    <row r="776" spans="1:36" ht="15.6" x14ac:dyDescent="0.25">
      <c r="A776" s="344" t="str">
        <f>MASTERLIST!A739</f>
        <v>N0735</v>
      </c>
      <c r="B776" s="68" t="str">
        <f>MASTERLIST!B739</f>
        <v>Welwitschia</v>
      </c>
      <c r="C776" s="68" t="str">
        <f>MASTERLIST!C739</f>
        <v>Rian</v>
      </c>
      <c r="D776" s="68" t="str">
        <f>MASTERLIST!D739</f>
        <v>Horn</v>
      </c>
      <c r="E776" s="345" t="str">
        <f>MASTERLIST!E739</f>
        <v>Men Master</v>
      </c>
      <c r="F776" s="362" t="str">
        <f>MASTERLIST!L739</f>
        <v>Nam</v>
      </c>
      <c r="G776" s="195"/>
      <c r="H776" s="200" t="s">
        <v>2176</v>
      </c>
      <c r="I776" s="193"/>
      <c r="J776" s="202"/>
      <c r="K776" s="152">
        <f t="shared" si="129"/>
        <v>10</v>
      </c>
      <c r="L776" s="153">
        <f t="shared" si="130"/>
        <v>8</v>
      </c>
      <c r="M776" s="153">
        <f t="shared" si="131"/>
        <v>18</v>
      </c>
      <c r="N776" s="154">
        <f t="shared" si="132"/>
        <v>43.8</v>
      </c>
      <c r="O776" s="429">
        <f t="shared" si="133"/>
        <v>12.46</v>
      </c>
      <c r="P776" s="154">
        <f t="shared" si="134"/>
        <v>2.4333333333333331</v>
      </c>
      <c r="Q776" s="153">
        <f t="shared" si="135"/>
        <v>2047</v>
      </c>
      <c r="R776" s="281">
        <f t="shared" si="136"/>
        <v>603.20000000000005</v>
      </c>
      <c r="S776" s="282">
        <v>5</v>
      </c>
      <c r="T776" s="283">
        <v>0</v>
      </c>
      <c r="U776" s="156">
        <v>5.3000000000000007</v>
      </c>
      <c r="V776" s="284">
        <v>346</v>
      </c>
      <c r="W776" s="285">
        <v>1</v>
      </c>
      <c r="X776" s="205">
        <v>5</v>
      </c>
      <c r="Y776" s="157">
        <v>21.1</v>
      </c>
      <c r="Z776" s="286">
        <v>900</v>
      </c>
      <c r="AA776" s="204">
        <v>4</v>
      </c>
      <c r="AB776" s="204">
        <v>3</v>
      </c>
      <c r="AC776" s="155">
        <v>17.399999999999999</v>
      </c>
      <c r="AD776" s="287">
        <v>801</v>
      </c>
      <c r="AE776" s="340">
        <f>_xlfn.XLOOKUP(A776,'2026-NAT-01'!B:B,'2026-NAT-01'!F:F,0,0)+_xlfn.XLOOKUP(A776,'2026-NAT-01'!B:B,'2026-NAT-01'!G:G,0,0)</f>
        <v>0</v>
      </c>
      <c r="AF776" s="341">
        <f>_xlfn.XLOOKUP(A776,'2026-NAT-01'!B:B,'2026-NAT-01'!H:H,0,0)</f>
        <v>0</v>
      </c>
      <c r="AG776" s="340">
        <f>_xlfn.XLOOKUP(A776,'2026-NAT-02'!B:B,'2026-NAT-02'!F:F,0,0)+_xlfn.XLOOKUP(A776,'2026-NAT-02'!B:B,'2026-NAT-02'!G:G,0,0)</f>
        <v>0</v>
      </c>
      <c r="AH776" s="341">
        <f>_xlfn.XLOOKUP(A776,'2026-NAT-02'!B:B,'2026-NAT-02'!H:H,0,0)</f>
        <v>0</v>
      </c>
      <c r="AI776" s="340">
        <f t="shared" si="137"/>
        <v>18</v>
      </c>
      <c r="AJ776" s="341">
        <f t="shared" si="138"/>
        <v>12.46</v>
      </c>
    </row>
    <row r="777" spans="1:36" ht="15.6" hidden="1" x14ac:dyDescent="0.25">
      <c r="A777" s="297" t="str">
        <f>MASTERLIST!A778</f>
        <v>N0774</v>
      </c>
      <c r="B777" s="310" t="str">
        <f>MASTERLIST!B778</f>
        <v>Walvis Bay</v>
      </c>
      <c r="C777" s="310" t="str">
        <f>MASTERLIST!C778</f>
        <v>Francois Jnr</v>
      </c>
      <c r="D777" s="310" t="str">
        <f>MASTERLIST!D778</f>
        <v>Wolfaardt</v>
      </c>
      <c r="E777" s="311" t="str">
        <f>MASTERLIST!E778</f>
        <v>Men U/21</v>
      </c>
      <c r="F777" s="361" t="str">
        <f>MASTERLIST!L778</f>
        <v>Nam</v>
      </c>
      <c r="G777" s="195"/>
      <c r="H777" s="200"/>
      <c r="I777" s="193"/>
      <c r="J777" s="202"/>
      <c r="K777" s="152">
        <f t="shared" si="129"/>
        <v>0</v>
      </c>
      <c r="L777" s="153">
        <f t="shared" si="130"/>
        <v>5</v>
      </c>
      <c r="M777" s="153">
        <f t="shared" si="131"/>
        <v>5</v>
      </c>
      <c r="N777" s="279">
        <f t="shared" si="132"/>
        <v>97.600000000000009</v>
      </c>
      <c r="O777" s="280">
        <f t="shared" si="133"/>
        <v>19.520000000000003</v>
      </c>
      <c r="P777" s="154">
        <f t="shared" si="134"/>
        <v>19.520000000000003</v>
      </c>
      <c r="Q777" s="153">
        <f t="shared" si="135"/>
        <v>858</v>
      </c>
      <c r="R777" s="281">
        <f t="shared" si="136"/>
        <v>171.60000000000002</v>
      </c>
      <c r="S777" s="282">
        <v>0</v>
      </c>
      <c r="T777" s="283">
        <v>0</v>
      </c>
      <c r="U777" s="156">
        <v>0</v>
      </c>
      <c r="V777" s="284">
        <v>0</v>
      </c>
      <c r="W777" s="285">
        <v>0</v>
      </c>
      <c r="X777" s="205">
        <v>0</v>
      </c>
      <c r="Y777" s="157">
        <v>0</v>
      </c>
      <c r="Z777" s="286">
        <v>0</v>
      </c>
      <c r="AA777" s="204">
        <v>0</v>
      </c>
      <c r="AB777" s="204">
        <v>5</v>
      </c>
      <c r="AC777" s="155">
        <v>97.600000000000009</v>
      </c>
      <c r="AD777" s="287">
        <v>858</v>
      </c>
      <c r="AE777" s="340">
        <f>_xlfn.XLOOKUP(A777,'2026-NAT-01'!B:B,'2026-NAT-01'!F:F,0,0)+_xlfn.XLOOKUP(A777,'2026-NAT-01'!B:B,'2026-NAT-01'!G:G,0,0)</f>
        <v>0</v>
      </c>
      <c r="AF777" s="341">
        <f>_xlfn.XLOOKUP(A777,'2026-NAT-01'!B:B,'2026-NAT-01'!H:H,0,0)</f>
        <v>0</v>
      </c>
      <c r="AG777" s="340">
        <f>_xlfn.XLOOKUP(A777,'2026-NAT-02'!B:B,'2026-NAT-02'!F:F,0,0)+_xlfn.XLOOKUP(A777,'2026-NAT-02'!B:B,'2026-NAT-02'!G:G,0,0)</f>
        <v>0</v>
      </c>
      <c r="AH777" s="341">
        <f>_xlfn.XLOOKUP(A777,'2026-NAT-02'!B:B,'2026-NAT-02'!H:H,0,0)</f>
        <v>0</v>
      </c>
      <c r="AI777" s="457">
        <f t="shared" si="137"/>
        <v>5</v>
      </c>
      <c r="AJ777" s="458">
        <f t="shared" si="138"/>
        <v>19.520000000000003</v>
      </c>
    </row>
    <row r="778" spans="1:36" ht="15.6" x14ac:dyDescent="0.25">
      <c r="A778" s="344" t="str">
        <f>MASTERLIST!A247</f>
        <v>N0243</v>
      </c>
      <c r="B778" s="68" t="str">
        <f>MASTERLIST!B247</f>
        <v>Steenbras</v>
      </c>
      <c r="C778" s="68" t="str">
        <f>MASTERLIST!C247</f>
        <v>Dirk</v>
      </c>
      <c r="D778" s="68" t="str">
        <f>MASTERLIST!D247</f>
        <v>Hansen</v>
      </c>
      <c r="E778" s="345" t="str">
        <f>MASTERLIST!E247</f>
        <v>Men Veteran</v>
      </c>
      <c r="F778" s="362" t="str">
        <f>MASTERLIST!L247</f>
        <v>Nam</v>
      </c>
      <c r="G778" s="195"/>
      <c r="H778" s="200" t="s">
        <v>2176</v>
      </c>
      <c r="I778" s="193" t="s">
        <v>2176</v>
      </c>
      <c r="J778" s="202" t="s">
        <v>2176</v>
      </c>
      <c r="K778" s="152">
        <f t="shared" si="129"/>
        <v>5</v>
      </c>
      <c r="L778" s="153">
        <f t="shared" si="130"/>
        <v>9</v>
      </c>
      <c r="M778" s="153">
        <f t="shared" si="131"/>
        <v>14</v>
      </c>
      <c r="N778" s="154">
        <f t="shared" si="132"/>
        <v>40.599999999999994</v>
      </c>
      <c r="O778" s="429">
        <f t="shared" si="133"/>
        <v>11.78</v>
      </c>
      <c r="P778" s="154">
        <f t="shared" si="134"/>
        <v>2.8999999999999995</v>
      </c>
      <c r="Q778" s="153">
        <f t="shared" si="135"/>
        <v>1549</v>
      </c>
      <c r="R778" s="281">
        <f t="shared" si="136"/>
        <v>547.69999999999993</v>
      </c>
      <c r="S778" s="282">
        <v>1</v>
      </c>
      <c r="T778" s="283">
        <v>3</v>
      </c>
      <c r="U778" s="156">
        <v>7.6999999999999993</v>
      </c>
      <c r="V778" s="284">
        <v>592</v>
      </c>
      <c r="W778" s="285">
        <v>3</v>
      </c>
      <c r="X778" s="205">
        <v>5</v>
      </c>
      <c r="Y778" s="157">
        <v>13.5</v>
      </c>
      <c r="Z778" s="286">
        <v>603</v>
      </c>
      <c r="AA778" s="204">
        <v>1</v>
      </c>
      <c r="AB778" s="204">
        <v>1</v>
      </c>
      <c r="AC778" s="155">
        <v>19.399999999999999</v>
      </c>
      <c r="AD778" s="287">
        <v>354</v>
      </c>
      <c r="AE778" s="340">
        <f>_xlfn.XLOOKUP(A778,'2026-NAT-01'!B:B,'2026-NAT-01'!F:F,0,0)+_xlfn.XLOOKUP(A778,'2026-NAT-01'!B:B,'2026-NAT-01'!G:G,0,0)</f>
        <v>0</v>
      </c>
      <c r="AF778" s="341">
        <f>_xlfn.XLOOKUP(A778,'2026-NAT-01'!B:B,'2026-NAT-01'!H:H,0,0)</f>
        <v>0</v>
      </c>
      <c r="AG778" s="340">
        <f>_xlfn.XLOOKUP(A778,'2026-NAT-02'!B:B,'2026-NAT-02'!F:F,0,0)+_xlfn.XLOOKUP(A778,'2026-NAT-02'!B:B,'2026-NAT-02'!G:G,0,0)</f>
        <v>0</v>
      </c>
      <c r="AH778" s="341">
        <f>_xlfn.XLOOKUP(A778,'2026-NAT-02'!B:B,'2026-NAT-02'!H:H,0,0)</f>
        <v>0</v>
      </c>
      <c r="AI778" s="340">
        <f t="shared" si="137"/>
        <v>14</v>
      </c>
      <c r="AJ778" s="341">
        <f t="shared" si="138"/>
        <v>11.78</v>
      </c>
    </row>
    <row r="779" spans="1:36" ht="15.6" hidden="1" x14ac:dyDescent="0.25">
      <c r="A779" s="297" t="str">
        <f>MASTERLIST!A780</f>
        <v>N0776</v>
      </c>
      <c r="B779" s="310" t="str">
        <f>MASTERLIST!B780</f>
        <v>xHenties Bay</v>
      </c>
      <c r="C779" s="310" t="str">
        <f>MASTERLIST!C780</f>
        <v>Cathy</v>
      </c>
      <c r="D779" s="310" t="str">
        <f>MASTERLIST!D780</f>
        <v>Burger</v>
      </c>
      <c r="E779" s="311" t="str">
        <f>MASTERLIST!E780</f>
        <v>Ladies Veteran</v>
      </c>
      <c r="F779" s="361" t="str">
        <f>MASTERLIST!L780</f>
        <v>SA</v>
      </c>
      <c r="G779" s="195"/>
      <c r="H779" s="200"/>
      <c r="I779" s="193"/>
      <c r="J779" s="202"/>
      <c r="K779" s="152">
        <f t="shared" si="129"/>
        <v>0</v>
      </c>
      <c r="L779" s="153">
        <f t="shared" si="130"/>
        <v>0</v>
      </c>
      <c r="M779" s="153">
        <f t="shared" si="131"/>
        <v>0</v>
      </c>
      <c r="N779" s="279">
        <f t="shared" si="132"/>
        <v>0</v>
      </c>
      <c r="O779" s="280">
        <f t="shared" si="133"/>
        <v>0</v>
      </c>
      <c r="P779" s="154" t="e">
        <f t="shared" si="134"/>
        <v>#DIV/0!</v>
      </c>
      <c r="Q779" s="153">
        <f t="shared" si="135"/>
        <v>0</v>
      </c>
      <c r="R779" s="281">
        <f t="shared" si="136"/>
        <v>0</v>
      </c>
      <c r="S779" s="282">
        <v>0</v>
      </c>
      <c r="T779" s="283">
        <v>0</v>
      </c>
      <c r="U779" s="156">
        <v>0</v>
      </c>
      <c r="V779" s="284">
        <v>0</v>
      </c>
      <c r="W779" s="285">
        <v>0</v>
      </c>
      <c r="X779" s="205">
        <v>0</v>
      </c>
      <c r="Y779" s="157">
        <v>0</v>
      </c>
      <c r="Z779" s="286">
        <v>0</v>
      </c>
      <c r="AA779" s="204">
        <v>0</v>
      </c>
      <c r="AB779" s="204">
        <v>0</v>
      </c>
      <c r="AC779" s="155">
        <v>0</v>
      </c>
      <c r="AD779" s="287">
        <v>0</v>
      </c>
      <c r="AE779" s="340">
        <f>_xlfn.XLOOKUP(A779,'2026-NAT-01'!B:B,'2026-NAT-01'!F:F,0,0)+_xlfn.XLOOKUP(A779,'2026-NAT-01'!B:B,'2026-NAT-01'!G:G,0,0)</f>
        <v>0</v>
      </c>
      <c r="AF779" s="341">
        <f>_xlfn.XLOOKUP(A779,'2026-NAT-01'!B:B,'2026-NAT-01'!H:H,0,0)</f>
        <v>0</v>
      </c>
      <c r="AG779" s="340">
        <f>_xlfn.XLOOKUP(A779,'2026-NAT-02'!B:B,'2026-NAT-02'!F:F,0,0)+_xlfn.XLOOKUP(A779,'2026-NAT-02'!B:B,'2026-NAT-02'!G:G,0,0)</f>
        <v>0</v>
      </c>
      <c r="AH779" s="341">
        <f>_xlfn.XLOOKUP(A779,'2026-NAT-02'!B:B,'2026-NAT-02'!H:H,0,0)</f>
        <v>0</v>
      </c>
      <c r="AI779" s="457">
        <f t="shared" si="137"/>
        <v>0</v>
      </c>
      <c r="AJ779" s="458">
        <f t="shared" si="138"/>
        <v>0</v>
      </c>
    </row>
    <row r="780" spans="1:36" ht="15.6" hidden="1" x14ac:dyDescent="0.25">
      <c r="A780" s="297" t="str">
        <f>MASTERLIST!A781</f>
        <v>N0777</v>
      </c>
      <c r="B780" s="310" t="str">
        <f>MASTERLIST!B781</f>
        <v>Steenbras</v>
      </c>
      <c r="C780" s="310" t="str">
        <f>MASTERLIST!C781</f>
        <v>Frank</v>
      </c>
      <c r="D780" s="310" t="str">
        <f>MASTERLIST!D781</f>
        <v>Oberholster</v>
      </c>
      <c r="E780" s="311" t="str">
        <f>MASTERLIST!E781</f>
        <v>Men Veteran</v>
      </c>
      <c r="F780" s="361" t="str">
        <f>MASTERLIST!L781</f>
        <v>Nam</v>
      </c>
      <c r="G780" s="195"/>
      <c r="H780" s="200"/>
      <c r="I780" s="193"/>
      <c r="J780" s="202"/>
      <c r="K780" s="152">
        <f t="shared" si="129"/>
        <v>1</v>
      </c>
      <c r="L780" s="153">
        <f t="shared" si="130"/>
        <v>0</v>
      </c>
      <c r="M780" s="153">
        <f t="shared" si="131"/>
        <v>1</v>
      </c>
      <c r="N780" s="279">
        <f t="shared" si="132"/>
        <v>0.7</v>
      </c>
      <c r="O780" s="280">
        <f t="shared" si="133"/>
        <v>0.13999999999999999</v>
      </c>
      <c r="P780" s="154">
        <f t="shared" si="134"/>
        <v>0.7</v>
      </c>
      <c r="Q780" s="153">
        <f t="shared" si="135"/>
        <v>384</v>
      </c>
      <c r="R780" s="281">
        <f t="shared" si="136"/>
        <v>88.800000000000011</v>
      </c>
      <c r="S780" s="282">
        <v>0</v>
      </c>
      <c r="T780" s="283">
        <v>0</v>
      </c>
      <c r="U780" s="156">
        <v>0</v>
      </c>
      <c r="V780" s="284">
        <v>20</v>
      </c>
      <c r="W780" s="285">
        <v>0</v>
      </c>
      <c r="X780" s="205">
        <v>0</v>
      </c>
      <c r="Y780" s="157">
        <v>0</v>
      </c>
      <c r="Z780" s="286">
        <v>60</v>
      </c>
      <c r="AA780" s="204">
        <v>1</v>
      </c>
      <c r="AB780" s="204">
        <v>0</v>
      </c>
      <c r="AC780" s="155">
        <v>0.7</v>
      </c>
      <c r="AD780" s="287">
        <v>304</v>
      </c>
      <c r="AE780" s="340">
        <f>_xlfn.XLOOKUP(A780,'2026-NAT-01'!B:B,'2026-NAT-01'!F:F,0,0)+_xlfn.XLOOKUP(A780,'2026-NAT-01'!B:B,'2026-NAT-01'!G:G,0,0)</f>
        <v>0</v>
      </c>
      <c r="AF780" s="341">
        <f>_xlfn.XLOOKUP(A780,'2026-NAT-01'!B:B,'2026-NAT-01'!H:H,0,0)</f>
        <v>0</v>
      </c>
      <c r="AG780" s="340">
        <f>_xlfn.XLOOKUP(A780,'2026-NAT-02'!B:B,'2026-NAT-02'!F:F,0,0)+_xlfn.XLOOKUP(A780,'2026-NAT-02'!B:B,'2026-NAT-02'!G:G,0,0)</f>
        <v>0</v>
      </c>
      <c r="AH780" s="341">
        <f>_xlfn.XLOOKUP(A780,'2026-NAT-02'!B:B,'2026-NAT-02'!H:H,0,0)</f>
        <v>0</v>
      </c>
      <c r="AI780" s="457">
        <f t="shared" si="137"/>
        <v>1</v>
      </c>
      <c r="AJ780" s="458">
        <f t="shared" si="138"/>
        <v>0.13999999999999999</v>
      </c>
    </row>
    <row r="781" spans="1:36" ht="15.6" x14ac:dyDescent="0.25">
      <c r="A781" s="344" t="str">
        <f>MASTERLIST!A291</f>
        <v>N0287</v>
      </c>
      <c r="B781" s="68" t="str">
        <f>MASTERLIST!B291</f>
        <v>Mako</v>
      </c>
      <c r="C781" s="68" t="str">
        <f>MASTERLIST!C291</f>
        <v>Jorg</v>
      </c>
      <c r="D781" s="68" t="str">
        <f>MASTERLIST!D291</f>
        <v>Walder</v>
      </c>
      <c r="E781" s="345" t="str">
        <f>MASTERLIST!E291</f>
        <v>Men Master</v>
      </c>
      <c r="F781" s="362" t="str">
        <f>MASTERLIST!L291</f>
        <v>Nam</v>
      </c>
      <c r="G781" s="195"/>
      <c r="H781" s="200" t="s">
        <v>2176</v>
      </c>
      <c r="I781" s="193" t="s">
        <v>2176</v>
      </c>
      <c r="J781" s="202" t="s">
        <v>2176</v>
      </c>
      <c r="K781" s="152">
        <f t="shared" si="129"/>
        <v>8</v>
      </c>
      <c r="L781" s="153">
        <f t="shared" si="130"/>
        <v>4</v>
      </c>
      <c r="M781" s="153">
        <f t="shared" si="131"/>
        <v>12</v>
      </c>
      <c r="N781" s="154">
        <f t="shared" si="132"/>
        <v>36.4</v>
      </c>
      <c r="O781" s="429">
        <f t="shared" si="133"/>
        <v>11.48</v>
      </c>
      <c r="P781" s="154">
        <f t="shared" si="134"/>
        <v>3.0333333333333332</v>
      </c>
      <c r="Q781" s="153">
        <f t="shared" si="135"/>
        <v>1581</v>
      </c>
      <c r="R781" s="281">
        <f t="shared" si="136"/>
        <v>561.6</v>
      </c>
      <c r="S781" s="282">
        <v>6</v>
      </c>
      <c r="T781" s="283">
        <v>1</v>
      </c>
      <c r="U781" s="156">
        <v>11.1</v>
      </c>
      <c r="V781" s="284">
        <v>602</v>
      </c>
      <c r="W781" s="285">
        <v>1</v>
      </c>
      <c r="X781" s="205">
        <v>3</v>
      </c>
      <c r="Y781" s="157">
        <v>8.6999999999999993</v>
      </c>
      <c r="Z781" s="286">
        <v>648</v>
      </c>
      <c r="AA781" s="204">
        <v>1</v>
      </c>
      <c r="AB781" s="204">
        <v>0</v>
      </c>
      <c r="AC781" s="155">
        <v>16.600000000000001</v>
      </c>
      <c r="AD781" s="287">
        <v>331</v>
      </c>
      <c r="AE781" s="340">
        <f>_xlfn.XLOOKUP(A781,'2026-NAT-01'!B:B,'2026-NAT-01'!F:F,0,0)+_xlfn.XLOOKUP(A781,'2026-NAT-01'!B:B,'2026-NAT-01'!G:G,0,0)</f>
        <v>0</v>
      </c>
      <c r="AF781" s="341">
        <f>_xlfn.XLOOKUP(A781,'2026-NAT-01'!B:B,'2026-NAT-01'!H:H,0,0)</f>
        <v>0</v>
      </c>
      <c r="AG781" s="340">
        <f>_xlfn.XLOOKUP(A781,'2026-NAT-02'!B:B,'2026-NAT-02'!F:F,0,0)+_xlfn.XLOOKUP(A781,'2026-NAT-02'!B:B,'2026-NAT-02'!G:G,0,0)</f>
        <v>0</v>
      </c>
      <c r="AH781" s="341">
        <f>_xlfn.XLOOKUP(A781,'2026-NAT-02'!B:B,'2026-NAT-02'!H:H,0,0)</f>
        <v>0</v>
      </c>
      <c r="AI781" s="340">
        <f t="shared" si="137"/>
        <v>12</v>
      </c>
      <c r="AJ781" s="341">
        <f t="shared" si="138"/>
        <v>11.48</v>
      </c>
    </row>
    <row r="782" spans="1:36" ht="15.6" x14ac:dyDescent="0.25">
      <c r="A782" s="344" t="str">
        <f>MASTERLIST!A779</f>
        <v>N0775</v>
      </c>
      <c r="B782" s="68" t="str">
        <f>MASTERLIST!B779</f>
        <v>Okahandja</v>
      </c>
      <c r="C782" s="68" t="str">
        <f>MASTERLIST!C779</f>
        <v>Robert</v>
      </c>
      <c r="D782" s="68" t="str">
        <f>MASTERLIST!D779</f>
        <v>Wheal</v>
      </c>
      <c r="E782" s="345" t="str">
        <f>MASTERLIST!E779</f>
        <v>Men Senior</v>
      </c>
      <c r="F782" s="362" t="str">
        <f>MASTERLIST!L779</f>
        <v>Nam</v>
      </c>
      <c r="G782" s="195"/>
      <c r="H782" s="200" t="s">
        <v>2176</v>
      </c>
      <c r="I782" s="193"/>
      <c r="J782" s="202"/>
      <c r="K782" s="152">
        <f t="shared" si="129"/>
        <v>1</v>
      </c>
      <c r="L782" s="153">
        <f t="shared" si="130"/>
        <v>2</v>
      </c>
      <c r="M782" s="153">
        <f t="shared" si="131"/>
        <v>3</v>
      </c>
      <c r="N782" s="154">
        <f t="shared" si="132"/>
        <v>16.600000000000001</v>
      </c>
      <c r="O782" s="429">
        <f t="shared" si="133"/>
        <v>8.3000000000000007</v>
      </c>
      <c r="P782" s="154">
        <f t="shared" si="134"/>
        <v>5.5333333333333341</v>
      </c>
      <c r="Q782" s="153">
        <f t="shared" si="135"/>
        <v>490</v>
      </c>
      <c r="R782" s="281">
        <f t="shared" si="136"/>
        <v>245</v>
      </c>
      <c r="S782" s="282">
        <v>1</v>
      </c>
      <c r="T782" s="283">
        <v>2</v>
      </c>
      <c r="U782" s="156">
        <v>16.600000000000001</v>
      </c>
      <c r="V782" s="284">
        <v>490</v>
      </c>
      <c r="W782" s="285">
        <v>0</v>
      </c>
      <c r="X782" s="205">
        <v>0</v>
      </c>
      <c r="Y782" s="157">
        <v>0</v>
      </c>
      <c r="Z782" s="286">
        <v>0</v>
      </c>
      <c r="AA782" s="204">
        <v>0</v>
      </c>
      <c r="AB782" s="204">
        <v>0</v>
      </c>
      <c r="AC782" s="155">
        <v>0</v>
      </c>
      <c r="AD782" s="287">
        <v>0</v>
      </c>
      <c r="AE782" s="340">
        <f>_xlfn.XLOOKUP(A782,'2026-NAT-01'!B:B,'2026-NAT-01'!F:F,0,0)+_xlfn.XLOOKUP(A782,'2026-NAT-01'!B:B,'2026-NAT-01'!G:G,0,0)</f>
        <v>0</v>
      </c>
      <c r="AF782" s="341">
        <f>_xlfn.XLOOKUP(A782,'2026-NAT-01'!B:B,'2026-NAT-01'!H:H,0,0)</f>
        <v>0</v>
      </c>
      <c r="AG782" s="340">
        <f>_xlfn.XLOOKUP(A782,'2026-NAT-02'!B:B,'2026-NAT-02'!F:F,0,0)+_xlfn.XLOOKUP(A782,'2026-NAT-02'!B:B,'2026-NAT-02'!G:G,0,0)</f>
        <v>0</v>
      </c>
      <c r="AH782" s="341">
        <f>_xlfn.XLOOKUP(A782,'2026-NAT-02'!B:B,'2026-NAT-02'!H:H,0,0)</f>
        <v>0</v>
      </c>
      <c r="AI782" s="340">
        <f t="shared" si="137"/>
        <v>3</v>
      </c>
      <c r="AJ782" s="341">
        <f t="shared" si="138"/>
        <v>8.3000000000000007</v>
      </c>
    </row>
    <row r="783" spans="1:36" ht="15.6" hidden="1" x14ac:dyDescent="0.25">
      <c r="A783" s="297" t="str">
        <f>MASTERLIST!A784</f>
        <v>N0780</v>
      </c>
      <c r="B783" s="310" t="str">
        <f>MASTERLIST!B784</f>
        <v>xSteenbras</v>
      </c>
      <c r="C783" s="310" t="str">
        <f>MASTERLIST!C784</f>
        <v>Tertia</v>
      </c>
      <c r="D783" s="310" t="str">
        <f>MASTERLIST!D784</f>
        <v>Roos</v>
      </c>
      <c r="E783" s="311" t="str">
        <f>MASTERLIST!E784</f>
        <v>Ladies Senior</v>
      </c>
      <c r="F783" s="361" t="str">
        <f>MASTERLIST!L784</f>
        <v>Nam</v>
      </c>
      <c r="G783" s="195"/>
      <c r="H783" s="200"/>
      <c r="I783" s="193"/>
      <c r="J783" s="202"/>
      <c r="K783" s="152">
        <f t="shared" si="129"/>
        <v>0</v>
      </c>
      <c r="L783" s="153">
        <f t="shared" si="130"/>
        <v>0</v>
      </c>
      <c r="M783" s="153">
        <f t="shared" si="131"/>
        <v>0</v>
      </c>
      <c r="N783" s="279">
        <f t="shared" si="132"/>
        <v>0</v>
      </c>
      <c r="O783" s="280">
        <f t="shared" si="133"/>
        <v>0</v>
      </c>
      <c r="P783" s="154" t="e">
        <f t="shared" si="134"/>
        <v>#DIV/0!</v>
      </c>
      <c r="Q783" s="153">
        <f t="shared" si="135"/>
        <v>0</v>
      </c>
      <c r="R783" s="281">
        <f t="shared" si="136"/>
        <v>0</v>
      </c>
      <c r="S783" s="282">
        <v>0</v>
      </c>
      <c r="T783" s="283">
        <v>0</v>
      </c>
      <c r="U783" s="156">
        <v>0</v>
      </c>
      <c r="V783" s="284">
        <v>0</v>
      </c>
      <c r="W783" s="285">
        <v>0</v>
      </c>
      <c r="X783" s="205">
        <v>0</v>
      </c>
      <c r="Y783" s="157">
        <v>0</v>
      </c>
      <c r="Z783" s="286">
        <v>0</v>
      </c>
      <c r="AA783" s="204">
        <v>0</v>
      </c>
      <c r="AB783" s="204">
        <v>0</v>
      </c>
      <c r="AC783" s="155">
        <v>0</v>
      </c>
      <c r="AD783" s="287">
        <v>0</v>
      </c>
      <c r="AE783" s="340">
        <f>_xlfn.XLOOKUP(A783,'2026-NAT-01'!B:B,'2026-NAT-01'!F:F,0,0)+_xlfn.XLOOKUP(A783,'2026-NAT-01'!B:B,'2026-NAT-01'!G:G,0,0)</f>
        <v>0</v>
      </c>
      <c r="AF783" s="341">
        <f>_xlfn.XLOOKUP(A783,'2026-NAT-01'!B:B,'2026-NAT-01'!H:H,0,0)</f>
        <v>0</v>
      </c>
      <c r="AG783" s="340">
        <f>_xlfn.XLOOKUP(A783,'2026-NAT-02'!B:B,'2026-NAT-02'!F:F,0,0)+_xlfn.XLOOKUP(A783,'2026-NAT-02'!B:B,'2026-NAT-02'!G:G,0,0)</f>
        <v>0</v>
      </c>
      <c r="AH783" s="341">
        <f>_xlfn.XLOOKUP(A783,'2026-NAT-02'!B:B,'2026-NAT-02'!H:H,0,0)</f>
        <v>0</v>
      </c>
      <c r="AI783" s="457">
        <f t="shared" si="137"/>
        <v>0</v>
      </c>
      <c r="AJ783" s="458">
        <f t="shared" si="138"/>
        <v>0</v>
      </c>
    </row>
    <row r="784" spans="1:36" ht="15.6" hidden="1" x14ac:dyDescent="0.25">
      <c r="A784" s="297" t="str">
        <f>MASTERLIST!A785</f>
        <v>N0781</v>
      </c>
      <c r="B784" s="310" t="str">
        <f>MASTERLIST!B785</f>
        <v>xHenties Bay</v>
      </c>
      <c r="C784" s="310" t="str">
        <f>MASTERLIST!C785</f>
        <v>Gerhard</v>
      </c>
      <c r="D784" s="310" t="str">
        <f>MASTERLIST!D785</f>
        <v>Kotze</v>
      </c>
      <c r="E784" s="311" t="str">
        <f>MASTERLIST!E785</f>
        <v>Men Veteran</v>
      </c>
      <c r="F784" s="361" t="str">
        <f>MASTERLIST!L785</f>
        <v>Nam</v>
      </c>
      <c r="G784" s="195"/>
      <c r="H784" s="200"/>
      <c r="I784" s="193"/>
      <c r="J784" s="202"/>
      <c r="K784" s="152">
        <f t="shared" si="129"/>
        <v>0</v>
      </c>
      <c r="L784" s="153">
        <f t="shared" si="130"/>
        <v>0</v>
      </c>
      <c r="M784" s="153">
        <f t="shared" si="131"/>
        <v>0</v>
      </c>
      <c r="N784" s="279">
        <f t="shared" si="132"/>
        <v>0</v>
      </c>
      <c r="O784" s="280">
        <f t="shared" si="133"/>
        <v>0</v>
      </c>
      <c r="P784" s="154" t="e">
        <f t="shared" si="134"/>
        <v>#DIV/0!</v>
      </c>
      <c r="Q784" s="153">
        <f t="shared" si="135"/>
        <v>0</v>
      </c>
      <c r="R784" s="281">
        <f t="shared" si="136"/>
        <v>0</v>
      </c>
      <c r="S784" s="282">
        <v>0</v>
      </c>
      <c r="T784" s="283">
        <v>0</v>
      </c>
      <c r="U784" s="156">
        <v>0</v>
      </c>
      <c r="V784" s="284">
        <v>0</v>
      </c>
      <c r="W784" s="285">
        <v>0</v>
      </c>
      <c r="X784" s="205">
        <v>0</v>
      </c>
      <c r="Y784" s="157">
        <v>0</v>
      </c>
      <c r="Z784" s="286">
        <v>0</v>
      </c>
      <c r="AA784" s="204">
        <v>0</v>
      </c>
      <c r="AB784" s="204">
        <v>0</v>
      </c>
      <c r="AC784" s="155">
        <v>0</v>
      </c>
      <c r="AD784" s="287">
        <v>0</v>
      </c>
      <c r="AE784" s="340">
        <f>_xlfn.XLOOKUP(A784,'2026-NAT-01'!B:B,'2026-NAT-01'!F:F,0,0)+_xlfn.XLOOKUP(A784,'2026-NAT-01'!B:B,'2026-NAT-01'!G:G,0,0)</f>
        <v>0</v>
      </c>
      <c r="AF784" s="341">
        <f>_xlfn.XLOOKUP(A784,'2026-NAT-01'!B:B,'2026-NAT-01'!H:H,0,0)</f>
        <v>0</v>
      </c>
      <c r="AG784" s="340">
        <f>_xlfn.XLOOKUP(A784,'2026-NAT-02'!B:B,'2026-NAT-02'!F:F,0,0)+_xlfn.XLOOKUP(A784,'2026-NAT-02'!B:B,'2026-NAT-02'!G:G,0,0)</f>
        <v>0</v>
      </c>
      <c r="AH784" s="341">
        <f>_xlfn.XLOOKUP(A784,'2026-NAT-02'!B:B,'2026-NAT-02'!H:H,0,0)</f>
        <v>0</v>
      </c>
      <c r="AI784" s="457">
        <f t="shared" si="137"/>
        <v>0</v>
      </c>
      <c r="AJ784" s="458">
        <f t="shared" si="138"/>
        <v>0</v>
      </c>
    </row>
    <row r="785" spans="1:36" ht="15.6" hidden="1" x14ac:dyDescent="0.25">
      <c r="A785" s="297" t="str">
        <f>MASTERLIST!A786</f>
        <v>N0782</v>
      </c>
      <c r="B785" s="310" t="str">
        <f>MASTERLIST!B786</f>
        <v>Namib Park</v>
      </c>
      <c r="C785" s="310" t="str">
        <f>MASTERLIST!C786</f>
        <v>Coetzee</v>
      </c>
      <c r="D785" s="310" t="str">
        <f>MASTERLIST!D786</f>
        <v>Sales</v>
      </c>
      <c r="E785" s="311" t="str">
        <f>MASTERLIST!E786</f>
        <v>Men U/16</v>
      </c>
      <c r="F785" s="361" t="str">
        <f>MASTERLIST!L786</f>
        <v>Nam</v>
      </c>
      <c r="G785" s="195"/>
      <c r="H785" s="200"/>
      <c r="I785" s="193"/>
      <c r="J785" s="202"/>
      <c r="K785" s="152">
        <f t="shared" si="129"/>
        <v>0</v>
      </c>
      <c r="L785" s="153">
        <f t="shared" si="130"/>
        <v>0</v>
      </c>
      <c r="M785" s="153">
        <f t="shared" si="131"/>
        <v>0</v>
      </c>
      <c r="N785" s="279">
        <f t="shared" si="132"/>
        <v>0</v>
      </c>
      <c r="O785" s="280">
        <f t="shared" si="133"/>
        <v>0</v>
      </c>
      <c r="P785" s="154" t="e">
        <f t="shared" si="134"/>
        <v>#DIV/0!</v>
      </c>
      <c r="Q785" s="153">
        <f t="shared" si="135"/>
        <v>20</v>
      </c>
      <c r="R785" s="281">
        <f t="shared" si="136"/>
        <v>10</v>
      </c>
      <c r="S785" s="282">
        <v>0</v>
      </c>
      <c r="T785" s="283">
        <v>0</v>
      </c>
      <c r="U785" s="156">
        <v>0</v>
      </c>
      <c r="V785" s="284">
        <v>20</v>
      </c>
      <c r="W785" s="285">
        <v>0</v>
      </c>
      <c r="X785" s="205">
        <v>0</v>
      </c>
      <c r="Y785" s="157">
        <v>0</v>
      </c>
      <c r="Z785" s="286">
        <v>0</v>
      </c>
      <c r="AA785" s="204">
        <v>0</v>
      </c>
      <c r="AB785" s="204">
        <v>0</v>
      </c>
      <c r="AC785" s="155">
        <v>0</v>
      </c>
      <c r="AD785" s="287">
        <v>0</v>
      </c>
      <c r="AE785" s="340">
        <f>_xlfn.XLOOKUP(A785,'2026-NAT-01'!B:B,'2026-NAT-01'!F:F,0,0)+_xlfn.XLOOKUP(A785,'2026-NAT-01'!B:B,'2026-NAT-01'!G:G,0,0)</f>
        <v>0</v>
      </c>
      <c r="AF785" s="341">
        <f>_xlfn.XLOOKUP(A785,'2026-NAT-01'!B:B,'2026-NAT-01'!H:H,0,0)</f>
        <v>0</v>
      </c>
      <c r="AG785" s="340">
        <f>_xlfn.XLOOKUP(A785,'2026-NAT-02'!B:B,'2026-NAT-02'!F:F,0,0)+_xlfn.XLOOKUP(A785,'2026-NAT-02'!B:B,'2026-NAT-02'!G:G,0,0)</f>
        <v>0</v>
      </c>
      <c r="AH785" s="341">
        <f>_xlfn.XLOOKUP(A785,'2026-NAT-02'!B:B,'2026-NAT-02'!H:H,0,0)</f>
        <v>0</v>
      </c>
      <c r="AI785" s="457">
        <f t="shared" si="137"/>
        <v>0</v>
      </c>
      <c r="AJ785" s="458">
        <f t="shared" si="138"/>
        <v>0</v>
      </c>
    </row>
    <row r="786" spans="1:36" ht="15.6" hidden="1" x14ac:dyDescent="0.25">
      <c r="A786" s="297" t="str">
        <f>MASTERLIST!A787</f>
        <v>N0783</v>
      </c>
      <c r="B786" s="310" t="str">
        <f>MASTERLIST!B787</f>
        <v>Namib Park</v>
      </c>
      <c r="C786" s="310" t="str">
        <f>MASTERLIST!C787</f>
        <v>Johan</v>
      </c>
      <c r="D786" s="310" t="str">
        <f>MASTERLIST!D787</f>
        <v>Van Niekerk</v>
      </c>
      <c r="E786" s="311" t="str">
        <f>MASTERLIST!E787</f>
        <v>Men Veteran</v>
      </c>
      <c r="F786" s="361" t="str">
        <f>MASTERLIST!L787</f>
        <v>SA</v>
      </c>
      <c r="G786" s="195"/>
      <c r="H786" s="200"/>
      <c r="I786" s="193"/>
      <c r="J786" s="202"/>
      <c r="K786" s="152">
        <f t="shared" si="129"/>
        <v>2</v>
      </c>
      <c r="L786" s="153">
        <f t="shared" si="130"/>
        <v>4</v>
      </c>
      <c r="M786" s="153">
        <f t="shared" si="131"/>
        <v>6</v>
      </c>
      <c r="N786" s="279">
        <f t="shared" si="132"/>
        <v>53.699999999999996</v>
      </c>
      <c r="O786" s="280">
        <f t="shared" si="133"/>
        <v>16.11</v>
      </c>
      <c r="P786" s="154">
        <f t="shared" si="134"/>
        <v>8.9499999999999993</v>
      </c>
      <c r="Q786" s="153">
        <f t="shared" si="135"/>
        <v>1095</v>
      </c>
      <c r="R786" s="281">
        <f t="shared" si="136"/>
        <v>328.5</v>
      </c>
      <c r="S786" s="282">
        <v>0</v>
      </c>
      <c r="T786" s="283">
        <v>0</v>
      </c>
      <c r="U786" s="156">
        <v>0</v>
      </c>
      <c r="V786" s="284">
        <v>40</v>
      </c>
      <c r="W786" s="285">
        <v>2</v>
      </c>
      <c r="X786" s="205">
        <v>4</v>
      </c>
      <c r="Y786" s="157">
        <v>53.699999999999996</v>
      </c>
      <c r="Z786" s="286">
        <v>975</v>
      </c>
      <c r="AA786" s="204">
        <v>0</v>
      </c>
      <c r="AB786" s="204">
        <v>0</v>
      </c>
      <c r="AC786" s="155">
        <v>0</v>
      </c>
      <c r="AD786" s="287">
        <v>80</v>
      </c>
      <c r="AE786" s="340">
        <f>_xlfn.XLOOKUP(A786,'2026-NAT-01'!B:B,'2026-NAT-01'!F:F,0,0)+_xlfn.XLOOKUP(A786,'2026-NAT-01'!B:B,'2026-NAT-01'!G:G,0,0)</f>
        <v>0</v>
      </c>
      <c r="AF786" s="341">
        <f>_xlfn.XLOOKUP(A786,'2026-NAT-01'!B:B,'2026-NAT-01'!H:H,0,0)</f>
        <v>0</v>
      </c>
      <c r="AG786" s="340">
        <f>_xlfn.XLOOKUP(A786,'2026-NAT-02'!B:B,'2026-NAT-02'!F:F,0,0)+_xlfn.XLOOKUP(A786,'2026-NAT-02'!B:B,'2026-NAT-02'!G:G,0,0)</f>
        <v>0</v>
      </c>
      <c r="AH786" s="341">
        <f>_xlfn.XLOOKUP(A786,'2026-NAT-02'!B:B,'2026-NAT-02'!H:H,0,0)</f>
        <v>0</v>
      </c>
      <c r="AI786" s="457">
        <f t="shared" si="137"/>
        <v>6</v>
      </c>
      <c r="AJ786" s="458">
        <f t="shared" si="138"/>
        <v>16.11</v>
      </c>
    </row>
    <row r="787" spans="1:36" ht="15.6" hidden="1" x14ac:dyDescent="0.25">
      <c r="A787" s="297" t="str">
        <f>MASTERLIST!A788</f>
        <v>N0784</v>
      </c>
      <c r="B787" s="310" t="str">
        <f>MASTERLIST!B788</f>
        <v>Mako</v>
      </c>
      <c r="C787" s="310" t="str">
        <f>MASTERLIST!C788</f>
        <v>Joshua</v>
      </c>
      <c r="D787" s="310" t="str">
        <f>MASTERLIST!D788</f>
        <v>Amos</v>
      </c>
      <c r="E787" s="311" t="str">
        <f>MASTERLIST!E788</f>
        <v>Men Senior</v>
      </c>
      <c r="F787" s="361" t="str">
        <f>MASTERLIST!L788</f>
        <v>Nam</v>
      </c>
      <c r="G787" s="195"/>
      <c r="H787" s="200"/>
      <c r="I787" s="193"/>
      <c r="J787" s="202"/>
      <c r="K787" s="152">
        <f t="shared" si="129"/>
        <v>0</v>
      </c>
      <c r="L787" s="153">
        <f t="shared" si="130"/>
        <v>2</v>
      </c>
      <c r="M787" s="153">
        <f t="shared" si="131"/>
        <v>2</v>
      </c>
      <c r="N787" s="279">
        <f t="shared" si="132"/>
        <v>18.100000000000001</v>
      </c>
      <c r="O787" s="280">
        <f t="shared" si="133"/>
        <v>9.0500000000000007</v>
      </c>
      <c r="P787" s="154">
        <f t="shared" si="134"/>
        <v>9.0500000000000007</v>
      </c>
      <c r="Q787" s="153">
        <f t="shared" si="135"/>
        <v>447</v>
      </c>
      <c r="R787" s="281">
        <f t="shared" si="136"/>
        <v>219.5</v>
      </c>
      <c r="S787" s="282">
        <v>0</v>
      </c>
      <c r="T787" s="283">
        <v>2</v>
      </c>
      <c r="U787" s="156">
        <v>18.100000000000001</v>
      </c>
      <c r="V787" s="284">
        <v>427</v>
      </c>
      <c r="W787" s="285">
        <v>0</v>
      </c>
      <c r="X787" s="205">
        <v>0</v>
      </c>
      <c r="Y787" s="157">
        <v>0</v>
      </c>
      <c r="Z787" s="286">
        <v>20</v>
      </c>
      <c r="AA787" s="204">
        <v>0</v>
      </c>
      <c r="AB787" s="204">
        <v>0</v>
      </c>
      <c r="AC787" s="155">
        <v>0</v>
      </c>
      <c r="AD787" s="287">
        <v>0</v>
      </c>
      <c r="AE787" s="340">
        <f>_xlfn.XLOOKUP(A787,'2026-NAT-01'!B:B,'2026-NAT-01'!F:F,0,0)+_xlfn.XLOOKUP(A787,'2026-NAT-01'!B:B,'2026-NAT-01'!G:G,0,0)</f>
        <v>0</v>
      </c>
      <c r="AF787" s="341">
        <f>_xlfn.XLOOKUP(A787,'2026-NAT-01'!B:B,'2026-NAT-01'!H:H,0,0)</f>
        <v>0</v>
      </c>
      <c r="AG787" s="340">
        <f>_xlfn.XLOOKUP(A787,'2026-NAT-02'!B:B,'2026-NAT-02'!F:F,0,0)+_xlfn.XLOOKUP(A787,'2026-NAT-02'!B:B,'2026-NAT-02'!G:G,0,0)</f>
        <v>0</v>
      </c>
      <c r="AH787" s="341">
        <f>_xlfn.XLOOKUP(A787,'2026-NAT-02'!B:B,'2026-NAT-02'!H:H,0,0)</f>
        <v>0</v>
      </c>
      <c r="AI787" s="457">
        <f t="shared" si="137"/>
        <v>2</v>
      </c>
      <c r="AJ787" s="458">
        <f t="shared" si="138"/>
        <v>9.0500000000000007</v>
      </c>
    </row>
    <row r="788" spans="1:36" ht="15.6" hidden="1" x14ac:dyDescent="0.25">
      <c r="A788" s="297" t="str">
        <f>MASTERLIST!A789</f>
        <v>N0785</v>
      </c>
      <c r="B788" s="310" t="str">
        <f>MASTERLIST!B789</f>
        <v>xWalvis Bay</v>
      </c>
      <c r="C788" s="310" t="str">
        <f>MASTERLIST!C789</f>
        <v>Frankie Jnr</v>
      </c>
      <c r="D788" s="310" t="str">
        <f>MASTERLIST!D789</f>
        <v>Borruso</v>
      </c>
      <c r="E788" s="311" t="str">
        <f>MASTERLIST!E789</f>
        <v>Men Senior</v>
      </c>
      <c r="F788" s="361" t="str">
        <f>MASTERLIST!L789</f>
        <v>Nam</v>
      </c>
      <c r="G788" s="195"/>
      <c r="H788" s="200"/>
      <c r="I788" s="193"/>
      <c r="J788" s="202"/>
      <c r="K788" s="152">
        <f t="shared" si="129"/>
        <v>0</v>
      </c>
      <c r="L788" s="153">
        <f t="shared" si="130"/>
        <v>0</v>
      </c>
      <c r="M788" s="153">
        <f t="shared" si="131"/>
        <v>0</v>
      </c>
      <c r="N788" s="279">
        <f t="shared" si="132"/>
        <v>0</v>
      </c>
      <c r="O788" s="280">
        <f t="shared" si="133"/>
        <v>0</v>
      </c>
      <c r="P788" s="154" t="e">
        <f t="shared" si="134"/>
        <v>#DIV/0!</v>
      </c>
      <c r="Q788" s="153">
        <f t="shared" si="135"/>
        <v>20</v>
      </c>
      <c r="R788" s="281">
        <f t="shared" si="136"/>
        <v>4</v>
      </c>
      <c r="S788" s="282">
        <v>0</v>
      </c>
      <c r="T788" s="283">
        <v>0</v>
      </c>
      <c r="U788" s="156">
        <v>0</v>
      </c>
      <c r="V788" s="284">
        <v>0</v>
      </c>
      <c r="W788" s="285">
        <v>0</v>
      </c>
      <c r="X788" s="205">
        <v>0</v>
      </c>
      <c r="Y788" s="157">
        <v>0</v>
      </c>
      <c r="Z788" s="286">
        <v>0</v>
      </c>
      <c r="AA788" s="204">
        <v>0</v>
      </c>
      <c r="AB788" s="204">
        <v>0</v>
      </c>
      <c r="AC788" s="155">
        <v>0</v>
      </c>
      <c r="AD788" s="287">
        <v>20</v>
      </c>
      <c r="AE788" s="340">
        <f>_xlfn.XLOOKUP(A788,'2026-NAT-01'!B:B,'2026-NAT-01'!F:F,0,0)+_xlfn.XLOOKUP(A788,'2026-NAT-01'!B:B,'2026-NAT-01'!G:G,0,0)</f>
        <v>0</v>
      </c>
      <c r="AF788" s="341">
        <f>_xlfn.XLOOKUP(A788,'2026-NAT-01'!B:B,'2026-NAT-01'!H:H,0,0)</f>
        <v>0</v>
      </c>
      <c r="AG788" s="340">
        <f>_xlfn.XLOOKUP(A788,'2026-NAT-02'!B:B,'2026-NAT-02'!F:F,0,0)+_xlfn.XLOOKUP(A788,'2026-NAT-02'!B:B,'2026-NAT-02'!G:G,0,0)</f>
        <v>0</v>
      </c>
      <c r="AH788" s="341">
        <f>_xlfn.XLOOKUP(A788,'2026-NAT-02'!B:B,'2026-NAT-02'!H:H,0,0)</f>
        <v>0</v>
      </c>
      <c r="AI788" s="457">
        <f t="shared" si="137"/>
        <v>0</v>
      </c>
      <c r="AJ788" s="458">
        <f t="shared" si="138"/>
        <v>0</v>
      </c>
    </row>
    <row r="789" spans="1:36" ht="15.6" hidden="1" x14ac:dyDescent="0.25">
      <c r="A789" s="297" t="str">
        <f>MASTERLIST!A790</f>
        <v>N0786</v>
      </c>
      <c r="B789" s="310" t="str">
        <f>MASTERLIST!B790</f>
        <v>xNamib Park</v>
      </c>
      <c r="C789" s="310" t="str">
        <f>MASTERLIST!C790</f>
        <v>Giovanni</v>
      </c>
      <c r="D789" s="310" t="str">
        <f>MASTERLIST!D790</f>
        <v>Boffelli</v>
      </c>
      <c r="E789" s="311" t="str">
        <f>MASTERLIST!E790</f>
        <v>Men Master</v>
      </c>
      <c r="F789" s="361" t="str">
        <f>MASTERLIST!L790</f>
        <v>Nam</v>
      </c>
      <c r="G789" s="195"/>
      <c r="H789" s="200"/>
      <c r="I789" s="193"/>
      <c r="J789" s="202"/>
      <c r="K789" s="152">
        <f t="shared" si="129"/>
        <v>0</v>
      </c>
      <c r="L789" s="153">
        <f t="shared" si="130"/>
        <v>0</v>
      </c>
      <c r="M789" s="153">
        <f t="shared" si="131"/>
        <v>0</v>
      </c>
      <c r="N789" s="279">
        <f t="shared" si="132"/>
        <v>0</v>
      </c>
      <c r="O789" s="280">
        <f t="shared" si="133"/>
        <v>0</v>
      </c>
      <c r="P789" s="154" t="e">
        <f t="shared" si="134"/>
        <v>#DIV/0!</v>
      </c>
      <c r="Q789" s="153">
        <f t="shared" si="135"/>
        <v>20</v>
      </c>
      <c r="R789" s="281">
        <f t="shared" si="136"/>
        <v>6</v>
      </c>
      <c r="S789" s="282">
        <v>0</v>
      </c>
      <c r="T789" s="283">
        <v>0</v>
      </c>
      <c r="U789" s="156">
        <v>0</v>
      </c>
      <c r="V789" s="284">
        <v>0</v>
      </c>
      <c r="W789" s="285">
        <v>0</v>
      </c>
      <c r="X789" s="205">
        <v>0</v>
      </c>
      <c r="Y789" s="157">
        <v>0</v>
      </c>
      <c r="Z789" s="286">
        <v>20</v>
      </c>
      <c r="AA789" s="204">
        <v>0</v>
      </c>
      <c r="AB789" s="204">
        <v>0</v>
      </c>
      <c r="AC789" s="155">
        <v>0</v>
      </c>
      <c r="AD789" s="287">
        <v>0</v>
      </c>
      <c r="AE789" s="340">
        <f>_xlfn.XLOOKUP(A789,'2026-NAT-01'!B:B,'2026-NAT-01'!F:F,0,0)+_xlfn.XLOOKUP(A789,'2026-NAT-01'!B:B,'2026-NAT-01'!G:G,0,0)</f>
        <v>0</v>
      </c>
      <c r="AF789" s="341">
        <f>_xlfn.XLOOKUP(A789,'2026-NAT-01'!B:B,'2026-NAT-01'!H:H,0,0)</f>
        <v>0</v>
      </c>
      <c r="AG789" s="340">
        <f>_xlfn.XLOOKUP(A789,'2026-NAT-02'!B:B,'2026-NAT-02'!F:F,0,0)+_xlfn.XLOOKUP(A789,'2026-NAT-02'!B:B,'2026-NAT-02'!G:G,0,0)</f>
        <v>0</v>
      </c>
      <c r="AH789" s="341">
        <f>_xlfn.XLOOKUP(A789,'2026-NAT-02'!B:B,'2026-NAT-02'!H:H,0,0)</f>
        <v>0</v>
      </c>
      <c r="AI789" s="457">
        <f t="shared" si="137"/>
        <v>0</v>
      </c>
      <c r="AJ789" s="458">
        <f t="shared" si="138"/>
        <v>0</v>
      </c>
    </row>
    <row r="790" spans="1:36" ht="15.6" hidden="1" x14ac:dyDescent="0.25">
      <c r="A790" s="297" t="str">
        <f>MASTERLIST!A791</f>
        <v>N0787</v>
      </c>
      <c r="B790" s="310" t="str">
        <f>MASTERLIST!B791</f>
        <v>xOkahandja</v>
      </c>
      <c r="C790" s="310" t="str">
        <f>MASTERLIST!C791</f>
        <v>Henderik</v>
      </c>
      <c r="D790" s="310" t="str">
        <f>MASTERLIST!D791</f>
        <v>Malan</v>
      </c>
      <c r="E790" s="311" t="str">
        <f>MASTERLIST!E791</f>
        <v>Men Veteran</v>
      </c>
      <c r="F790" s="361" t="str">
        <f>MASTERLIST!L791</f>
        <v>Nam</v>
      </c>
      <c r="G790" s="195"/>
      <c r="H790" s="200"/>
      <c r="I790" s="193"/>
      <c r="J790" s="202"/>
      <c r="K790" s="152">
        <f t="shared" si="129"/>
        <v>0</v>
      </c>
      <c r="L790" s="153">
        <f t="shared" si="130"/>
        <v>0</v>
      </c>
      <c r="M790" s="153">
        <f t="shared" si="131"/>
        <v>0</v>
      </c>
      <c r="N790" s="279">
        <f t="shared" si="132"/>
        <v>0</v>
      </c>
      <c r="O790" s="280">
        <f t="shared" si="133"/>
        <v>0</v>
      </c>
      <c r="P790" s="154" t="e">
        <f t="shared" si="134"/>
        <v>#DIV/0!</v>
      </c>
      <c r="Q790" s="153">
        <f t="shared" si="135"/>
        <v>0</v>
      </c>
      <c r="R790" s="281">
        <f t="shared" si="136"/>
        <v>0</v>
      </c>
      <c r="S790" s="282">
        <v>0</v>
      </c>
      <c r="T790" s="283">
        <v>0</v>
      </c>
      <c r="U790" s="156">
        <v>0</v>
      </c>
      <c r="V790" s="284">
        <v>0</v>
      </c>
      <c r="W790" s="285">
        <v>0</v>
      </c>
      <c r="X790" s="205">
        <v>0</v>
      </c>
      <c r="Y790" s="157">
        <v>0</v>
      </c>
      <c r="Z790" s="286">
        <v>0</v>
      </c>
      <c r="AA790" s="204">
        <v>0</v>
      </c>
      <c r="AB790" s="204">
        <v>0</v>
      </c>
      <c r="AC790" s="155">
        <v>0</v>
      </c>
      <c r="AD790" s="287">
        <v>0</v>
      </c>
      <c r="AE790" s="340">
        <f>_xlfn.XLOOKUP(A790,'2026-NAT-01'!B:B,'2026-NAT-01'!F:F,0,0)+_xlfn.XLOOKUP(A790,'2026-NAT-01'!B:B,'2026-NAT-01'!G:G,0,0)</f>
        <v>0</v>
      </c>
      <c r="AF790" s="341">
        <f>_xlfn.XLOOKUP(A790,'2026-NAT-01'!B:B,'2026-NAT-01'!H:H,0,0)</f>
        <v>0</v>
      </c>
      <c r="AG790" s="340">
        <f>_xlfn.XLOOKUP(A790,'2026-NAT-02'!B:B,'2026-NAT-02'!F:F,0,0)+_xlfn.XLOOKUP(A790,'2026-NAT-02'!B:B,'2026-NAT-02'!G:G,0,0)</f>
        <v>0</v>
      </c>
      <c r="AH790" s="341">
        <f>_xlfn.XLOOKUP(A790,'2026-NAT-02'!B:B,'2026-NAT-02'!H:H,0,0)</f>
        <v>0</v>
      </c>
      <c r="AI790" s="457">
        <f t="shared" si="137"/>
        <v>0</v>
      </c>
      <c r="AJ790" s="458">
        <f t="shared" si="138"/>
        <v>0</v>
      </c>
    </row>
    <row r="791" spans="1:36" ht="15.6" hidden="1" x14ac:dyDescent="0.25">
      <c r="A791" s="297" t="str">
        <f>MASTERLIST!A792</f>
        <v>N0788</v>
      </c>
      <c r="B791" s="310" t="str">
        <f>MASTERLIST!B792</f>
        <v>Otjiwarongo</v>
      </c>
      <c r="C791" s="310" t="str">
        <f>MASTERLIST!C792</f>
        <v>Franco</v>
      </c>
      <c r="D791" s="310" t="str">
        <f>MASTERLIST!D792</f>
        <v>Jansen Van Vuuren</v>
      </c>
      <c r="E791" s="311" t="s">
        <v>1196</v>
      </c>
      <c r="F791" s="361" t="str">
        <f>MASTERLIST!L792</f>
        <v>Nam</v>
      </c>
      <c r="G791" s="195"/>
      <c r="H791" s="200"/>
      <c r="I791" s="193"/>
      <c r="J791" s="202"/>
      <c r="K791" s="152">
        <f t="shared" si="129"/>
        <v>0</v>
      </c>
      <c r="L791" s="153">
        <f t="shared" si="130"/>
        <v>0</v>
      </c>
      <c r="M791" s="153">
        <f t="shared" si="131"/>
        <v>0</v>
      </c>
      <c r="N791" s="279">
        <f t="shared" si="132"/>
        <v>0</v>
      </c>
      <c r="O791" s="280">
        <f t="shared" si="133"/>
        <v>0</v>
      </c>
      <c r="P791" s="154" t="e">
        <f t="shared" si="134"/>
        <v>#DIV/0!</v>
      </c>
      <c r="Q791" s="153">
        <f t="shared" si="135"/>
        <v>0</v>
      </c>
      <c r="R791" s="281">
        <f t="shared" si="136"/>
        <v>0</v>
      </c>
      <c r="S791" s="282">
        <v>0</v>
      </c>
      <c r="T791" s="283">
        <v>0</v>
      </c>
      <c r="U791" s="156">
        <v>0</v>
      </c>
      <c r="V791" s="284">
        <v>0</v>
      </c>
      <c r="W791" s="285">
        <v>0</v>
      </c>
      <c r="X791" s="205">
        <v>0</v>
      </c>
      <c r="Y791" s="157">
        <v>0</v>
      </c>
      <c r="Z791" s="286">
        <v>0</v>
      </c>
      <c r="AA791" s="204">
        <v>0</v>
      </c>
      <c r="AB791" s="204">
        <v>0</v>
      </c>
      <c r="AC791" s="155">
        <v>0</v>
      </c>
      <c r="AD791" s="287">
        <v>0</v>
      </c>
      <c r="AE791" s="340">
        <f>_xlfn.XLOOKUP(A791,'2026-NAT-01'!B:B,'2026-NAT-01'!F:F,0,0)+_xlfn.XLOOKUP(A791,'2026-NAT-01'!B:B,'2026-NAT-01'!G:G,0,0)</f>
        <v>0</v>
      </c>
      <c r="AF791" s="341">
        <f>_xlfn.XLOOKUP(A791,'2026-NAT-01'!B:B,'2026-NAT-01'!H:H,0,0)</f>
        <v>0</v>
      </c>
      <c r="AG791" s="340">
        <f>_xlfn.XLOOKUP(A791,'2026-NAT-02'!B:B,'2026-NAT-02'!F:F,0,0)+_xlfn.XLOOKUP(A791,'2026-NAT-02'!B:B,'2026-NAT-02'!G:G,0,0)</f>
        <v>0</v>
      </c>
      <c r="AH791" s="341">
        <f>_xlfn.XLOOKUP(A791,'2026-NAT-02'!B:B,'2026-NAT-02'!H:H,0,0)</f>
        <v>0</v>
      </c>
      <c r="AI791" s="457">
        <f t="shared" si="137"/>
        <v>0</v>
      </c>
      <c r="AJ791" s="458">
        <f t="shared" si="138"/>
        <v>0</v>
      </c>
    </row>
    <row r="792" spans="1:36" ht="15.6" hidden="1" x14ac:dyDescent="0.25">
      <c r="A792" s="297" t="str">
        <f>MASTERLIST!A793</f>
        <v>N0789</v>
      </c>
      <c r="B792" s="310" t="str">
        <f>MASTERLIST!B793</f>
        <v>Otjiwarongo</v>
      </c>
      <c r="C792" s="310" t="str">
        <f>MASTERLIST!C793</f>
        <v>Jacobus</v>
      </c>
      <c r="D792" s="310" t="str">
        <f>MASTERLIST!D793</f>
        <v>De Haast</v>
      </c>
      <c r="E792" s="311" t="str">
        <f>MASTERLIST!E793</f>
        <v>Men U/16</v>
      </c>
      <c r="F792" s="361" t="str">
        <f>MASTERLIST!L793</f>
        <v>Nam</v>
      </c>
      <c r="G792" s="195"/>
      <c r="H792" s="200"/>
      <c r="I792" s="193"/>
      <c r="J792" s="202"/>
      <c r="K792" s="152">
        <f t="shared" si="129"/>
        <v>0</v>
      </c>
      <c r="L792" s="153">
        <f t="shared" si="130"/>
        <v>0</v>
      </c>
      <c r="M792" s="153">
        <f t="shared" si="131"/>
        <v>0</v>
      </c>
      <c r="N792" s="279">
        <f t="shared" si="132"/>
        <v>0</v>
      </c>
      <c r="O792" s="280">
        <f t="shared" si="133"/>
        <v>0</v>
      </c>
      <c r="P792" s="154" t="e">
        <f t="shared" si="134"/>
        <v>#DIV/0!</v>
      </c>
      <c r="Q792" s="153">
        <f t="shared" si="135"/>
        <v>0</v>
      </c>
      <c r="R792" s="281">
        <f t="shared" si="136"/>
        <v>0</v>
      </c>
      <c r="S792" s="282">
        <v>0</v>
      </c>
      <c r="T792" s="283">
        <v>0</v>
      </c>
      <c r="U792" s="156">
        <v>0</v>
      </c>
      <c r="V792" s="284">
        <v>0</v>
      </c>
      <c r="W792" s="285">
        <v>0</v>
      </c>
      <c r="X792" s="205">
        <v>0</v>
      </c>
      <c r="Y792" s="157">
        <v>0</v>
      </c>
      <c r="Z792" s="286">
        <v>0</v>
      </c>
      <c r="AA792" s="204">
        <v>0</v>
      </c>
      <c r="AB792" s="204">
        <v>0</v>
      </c>
      <c r="AC792" s="155">
        <v>0</v>
      </c>
      <c r="AD792" s="287">
        <v>0</v>
      </c>
      <c r="AE792" s="340">
        <f>_xlfn.XLOOKUP(A792,'2026-NAT-01'!B:B,'2026-NAT-01'!F:F,0,0)+_xlfn.XLOOKUP(A792,'2026-NAT-01'!B:B,'2026-NAT-01'!G:G,0,0)</f>
        <v>0</v>
      </c>
      <c r="AF792" s="341">
        <f>_xlfn.XLOOKUP(A792,'2026-NAT-01'!B:B,'2026-NAT-01'!H:H,0,0)</f>
        <v>0</v>
      </c>
      <c r="AG792" s="340">
        <f>_xlfn.XLOOKUP(A792,'2026-NAT-02'!B:B,'2026-NAT-02'!F:F,0,0)+_xlfn.XLOOKUP(A792,'2026-NAT-02'!B:B,'2026-NAT-02'!G:G,0,0)</f>
        <v>0</v>
      </c>
      <c r="AH792" s="341">
        <f>_xlfn.XLOOKUP(A792,'2026-NAT-02'!B:B,'2026-NAT-02'!H:H,0,0)</f>
        <v>0</v>
      </c>
      <c r="AI792" s="457">
        <f t="shared" si="137"/>
        <v>0</v>
      </c>
      <c r="AJ792" s="458">
        <f t="shared" si="138"/>
        <v>0</v>
      </c>
    </row>
    <row r="793" spans="1:36" ht="15.6" hidden="1" x14ac:dyDescent="0.25">
      <c r="A793" s="297" t="str">
        <f>MASTERLIST!A794</f>
        <v>N0790</v>
      </c>
      <c r="B793" s="310" t="str">
        <f>MASTERLIST!B794</f>
        <v>Seagull Angling Club</v>
      </c>
      <c r="C793" s="310" t="str">
        <f>MASTERLIST!C794</f>
        <v>Iwan</v>
      </c>
      <c r="D793" s="310" t="str">
        <f>MASTERLIST!D794</f>
        <v>Kotze</v>
      </c>
      <c r="E793" s="311" t="str">
        <f>MASTERLIST!E794</f>
        <v>Men Senior</v>
      </c>
      <c r="F793" s="361" t="str">
        <f>MASTERLIST!L794</f>
        <v>Nam</v>
      </c>
      <c r="G793" s="195"/>
      <c r="H793" s="200"/>
      <c r="I793" s="193"/>
      <c r="J793" s="202"/>
      <c r="K793" s="152">
        <f t="shared" si="129"/>
        <v>1</v>
      </c>
      <c r="L793" s="153">
        <f t="shared" si="130"/>
        <v>14</v>
      </c>
      <c r="M793" s="153">
        <f t="shared" si="131"/>
        <v>15</v>
      </c>
      <c r="N793" s="279">
        <f t="shared" si="132"/>
        <v>109.3</v>
      </c>
      <c r="O793" s="280">
        <f t="shared" si="133"/>
        <v>35.03</v>
      </c>
      <c r="P793" s="154">
        <f t="shared" si="134"/>
        <v>7.2866666666666662</v>
      </c>
      <c r="Q793" s="153">
        <f t="shared" si="135"/>
        <v>1758</v>
      </c>
      <c r="R793" s="281">
        <f t="shared" si="136"/>
        <v>538.4</v>
      </c>
      <c r="S793" s="282">
        <v>0</v>
      </c>
      <c r="T793" s="283">
        <v>5</v>
      </c>
      <c r="U793" s="156">
        <v>27.8</v>
      </c>
      <c r="V793" s="284">
        <v>460</v>
      </c>
      <c r="W793" s="285">
        <v>1</v>
      </c>
      <c r="X793" s="205">
        <v>5</v>
      </c>
      <c r="Y793" s="157">
        <v>48.3</v>
      </c>
      <c r="Z793" s="286">
        <v>488</v>
      </c>
      <c r="AA793" s="204">
        <v>0</v>
      </c>
      <c r="AB793" s="204">
        <v>4</v>
      </c>
      <c r="AC793" s="155">
        <v>33.200000000000003</v>
      </c>
      <c r="AD793" s="287">
        <v>810</v>
      </c>
      <c r="AE793" s="340">
        <f>_xlfn.XLOOKUP(A793,'2026-NAT-01'!B:B,'2026-NAT-01'!F:F,0,0)+_xlfn.XLOOKUP(A793,'2026-NAT-01'!B:B,'2026-NAT-01'!G:G,0,0)</f>
        <v>0</v>
      </c>
      <c r="AF793" s="341">
        <f>_xlfn.XLOOKUP(A793,'2026-NAT-01'!B:B,'2026-NAT-01'!H:H,0,0)</f>
        <v>0</v>
      </c>
      <c r="AG793" s="340">
        <f>_xlfn.XLOOKUP(A793,'2026-NAT-02'!B:B,'2026-NAT-02'!F:F,0,0)+_xlfn.XLOOKUP(A793,'2026-NAT-02'!B:B,'2026-NAT-02'!G:G,0,0)</f>
        <v>0</v>
      </c>
      <c r="AH793" s="341">
        <f>_xlfn.XLOOKUP(A793,'2026-NAT-02'!B:B,'2026-NAT-02'!H:H,0,0)</f>
        <v>0</v>
      </c>
      <c r="AI793" s="457">
        <f t="shared" si="137"/>
        <v>15</v>
      </c>
      <c r="AJ793" s="458">
        <f t="shared" si="138"/>
        <v>35.03</v>
      </c>
    </row>
    <row r="794" spans="1:36" ht="15.6" hidden="1" x14ac:dyDescent="0.25">
      <c r="A794" s="344" t="str">
        <f>MASTERLIST!A795</f>
        <v>N0791</v>
      </c>
      <c r="B794" s="68" t="str">
        <f>MASTERLIST!B795</f>
        <v>Henties Bay</v>
      </c>
      <c r="C794" s="68" t="str">
        <f>MASTERLIST!C795</f>
        <v>Reno</v>
      </c>
      <c r="D794" s="68" t="str">
        <f>MASTERLIST!D795</f>
        <v>Swart</v>
      </c>
      <c r="E794" s="345" t="str">
        <f>MASTERLIST!E795</f>
        <v>Men Senior</v>
      </c>
      <c r="F794" s="362" t="str">
        <f>MASTERLIST!L795</f>
        <v>Nam</v>
      </c>
      <c r="G794" s="195" t="s">
        <v>2176</v>
      </c>
      <c r="H794" s="200"/>
      <c r="I794" s="193"/>
      <c r="J794" s="202"/>
      <c r="K794" s="152">
        <f t="shared" si="129"/>
        <v>0</v>
      </c>
      <c r="L794" s="153">
        <f t="shared" si="130"/>
        <v>0</v>
      </c>
      <c r="M794" s="153">
        <f t="shared" si="131"/>
        <v>0</v>
      </c>
      <c r="N794" s="154">
        <f t="shared" si="132"/>
        <v>0</v>
      </c>
      <c r="O794" s="429">
        <f t="shared" si="133"/>
        <v>0</v>
      </c>
      <c r="P794" s="154" t="e">
        <f t="shared" si="134"/>
        <v>#DIV/0!</v>
      </c>
      <c r="Q794" s="153">
        <f t="shared" si="135"/>
        <v>0</v>
      </c>
      <c r="R794" s="281">
        <f t="shared" si="136"/>
        <v>0</v>
      </c>
      <c r="S794" s="282">
        <v>0</v>
      </c>
      <c r="T794" s="283">
        <v>0</v>
      </c>
      <c r="U794" s="156">
        <v>0</v>
      </c>
      <c r="V794" s="284">
        <v>0</v>
      </c>
      <c r="W794" s="285">
        <v>0</v>
      </c>
      <c r="X794" s="205">
        <v>0</v>
      </c>
      <c r="Y794" s="157">
        <v>0</v>
      </c>
      <c r="Z794" s="286">
        <v>0</v>
      </c>
      <c r="AA794" s="204">
        <v>0</v>
      </c>
      <c r="AB794" s="204">
        <v>0</v>
      </c>
      <c r="AC794" s="155">
        <v>0</v>
      </c>
      <c r="AD794" s="287">
        <v>0</v>
      </c>
      <c r="AE794" s="340">
        <f>_xlfn.XLOOKUP(A794,'2026-NAT-01'!B:B,'2026-NAT-01'!F:F,0,0)+_xlfn.XLOOKUP(A794,'2026-NAT-01'!B:B,'2026-NAT-01'!G:G,0,0)</f>
        <v>1</v>
      </c>
      <c r="AF794" s="341">
        <f>_xlfn.XLOOKUP(A794,'2026-NAT-01'!B:B,'2026-NAT-01'!H:H,0,0)</f>
        <v>2.1</v>
      </c>
      <c r="AG794" s="340">
        <f>_xlfn.XLOOKUP(A794,'2026-NAT-02'!B:B,'2026-NAT-02'!F:F,0,0)+_xlfn.XLOOKUP(A794,'2026-NAT-02'!B:B,'2026-NAT-02'!G:G,0,0)</f>
        <v>2</v>
      </c>
      <c r="AH794" s="341">
        <f>_xlfn.XLOOKUP(A794,'2026-NAT-02'!B:B,'2026-NAT-02'!H:H,0,0)</f>
        <v>21.7</v>
      </c>
      <c r="AI794" s="340">
        <f t="shared" si="137"/>
        <v>3</v>
      </c>
      <c r="AJ794" s="341">
        <f t="shared" si="138"/>
        <v>23.8</v>
      </c>
    </row>
    <row r="795" spans="1:36" ht="15.6" x14ac:dyDescent="0.25">
      <c r="A795" s="344" t="str">
        <f>MASTERLIST!A545</f>
        <v>N0541</v>
      </c>
      <c r="B795" s="68" t="str">
        <f>MASTERLIST!B545</f>
        <v>Okahandja</v>
      </c>
      <c r="C795" s="68" t="str">
        <f>MASTERLIST!C545</f>
        <v>Christo</v>
      </c>
      <c r="D795" s="68" t="str">
        <f>MASTERLIST!D545</f>
        <v>Kuhn</v>
      </c>
      <c r="E795" s="345" t="str">
        <f>MASTERLIST!E545</f>
        <v>Men Senior</v>
      </c>
      <c r="F795" s="362" t="str">
        <f>MASTERLIST!L545</f>
        <v>Nam</v>
      </c>
      <c r="G795" s="195"/>
      <c r="H795" s="200" t="s">
        <v>2176</v>
      </c>
      <c r="I795" s="193"/>
      <c r="J795" s="202"/>
      <c r="K795" s="152">
        <f t="shared" si="129"/>
        <v>2</v>
      </c>
      <c r="L795" s="153">
        <f t="shared" si="130"/>
        <v>3</v>
      </c>
      <c r="M795" s="153">
        <f t="shared" si="131"/>
        <v>5</v>
      </c>
      <c r="N795" s="154">
        <f t="shared" si="132"/>
        <v>14.8</v>
      </c>
      <c r="O795" s="429">
        <f t="shared" si="133"/>
        <v>7.4</v>
      </c>
      <c r="P795" s="154">
        <f t="shared" si="134"/>
        <v>2.96</v>
      </c>
      <c r="Q795" s="153">
        <f t="shared" si="135"/>
        <v>678</v>
      </c>
      <c r="R795" s="281">
        <f t="shared" si="136"/>
        <v>331</v>
      </c>
      <c r="S795" s="282">
        <v>2</v>
      </c>
      <c r="T795" s="283">
        <v>3</v>
      </c>
      <c r="U795" s="156">
        <v>14.8</v>
      </c>
      <c r="V795" s="284">
        <v>638</v>
      </c>
      <c r="W795" s="285">
        <v>0</v>
      </c>
      <c r="X795" s="205">
        <v>0</v>
      </c>
      <c r="Y795" s="157">
        <v>0</v>
      </c>
      <c r="Z795" s="286">
        <v>40</v>
      </c>
      <c r="AA795" s="204">
        <v>0</v>
      </c>
      <c r="AB795" s="204">
        <v>0</v>
      </c>
      <c r="AC795" s="155">
        <v>0</v>
      </c>
      <c r="AD795" s="287">
        <v>0</v>
      </c>
      <c r="AE795" s="340">
        <f>_xlfn.XLOOKUP(A795,'2026-NAT-01'!B:B,'2026-NAT-01'!F:F,0,0)+_xlfn.XLOOKUP(A795,'2026-NAT-01'!B:B,'2026-NAT-01'!G:G,0,0)</f>
        <v>0</v>
      </c>
      <c r="AF795" s="341">
        <f>_xlfn.XLOOKUP(A795,'2026-NAT-01'!B:B,'2026-NAT-01'!H:H,0,0)</f>
        <v>0</v>
      </c>
      <c r="AG795" s="340">
        <f>_xlfn.XLOOKUP(A795,'2026-NAT-02'!B:B,'2026-NAT-02'!F:F,0,0)+_xlfn.XLOOKUP(A795,'2026-NAT-02'!B:B,'2026-NAT-02'!G:G,0,0)</f>
        <v>0</v>
      </c>
      <c r="AH795" s="341">
        <f>_xlfn.XLOOKUP(A795,'2026-NAT-02'!B:B,'2026-NAT-02'!H:H,0,0)</f>
        <v>0</v>
      </c>
      <c r="AI795" s="340">
        <f t="shared" si="137"/>
        <v>5</v>
      </c>
      <c r="AJ795" s="341">
        <f t="shared" si="138"/>
        <v>7.4</v>
      </c>
    </row>
    <row r="796" spans="1:36" ht="15.6" x14ac:dyDescent="0.25">
      <c r="A796" s="344" t="str">
        <f>MASTERLIST!A225</f>
        <v>N0221</v>
      </c>
      <c r="B796" s="68" t="str">
        <f>MASTERLIST!B225</f>
        <v>Okahandja</v>
      </c>
      <c r="C796" s="68" t="str">
        <f>MASTERLIST!C225</f>
        <v>Willem</v>
      </c>
      <c r="D796" s="68" t="str">
        <f>MASTERLIST!D225</f>
        <v>Mostert</v>
      </c>
      <c r="E796" s="345" t="str">
        <f>MASTERLIST!E225</f>
        <v>Men Senior</v>
      </c>
      <c r="F796" s="362" t="str">
        <f>MASTERLIST!L225</f>
        <v>Nam</v>
      </c>
      <c r="G796" s="195"/>
      <c r="H796" s="200" t="s">
        <v>2176</v>
      </c>
      <c r="I796" s="193"/>
      <c r="J796" s="202"/>
      <c r="K796" s="152">
        <f t="shared" si="129"/>
        <v>4</v>
      </c>
      <c r="L796" s="153">
        <f t="shared" si="130"/>
        <v>5</v>
      </c>
      <c r="M796" s="153">
        <f t="shared" si="131"/>
        <v>9</v>
      </c>
      <c r="N796" s="154">
        <f t="shared" si="132"/>
        <v>15.7</v>
      </c>
      <c r="O796" s="429">
        <f t="shared" si="133"/>
        <v>7.3100000000000005</v>
      </c>
      <c r="P796" s="154">
        <f t="shared" si="134"/>
        <v>1.7444444444444445</v>
      </c>
      <c r="Q796" s="153">
        <f t="shared" si="135"/>
        <v>940</v>
      </c>
      <c r="R796" s="281">
        <f t="shared" si="136"/>
        <v>431.2</v>
      </c>
      <c r="S796" s="282">
        <v>4</v>
      </c>
      <c r="T796" s="283">
        <v>3</v>
      </c>
      <c r="U796" s="156">
        <v>13</v>
      </c>
      <c r="V796" s="284">
        <v>746</v>
      </c>
      <c r="W796" s="285">
        <v>0</v>
      </c>
      <c r="X796" s="205">
        <v>2</v>
      </c>
      <c r="Y796" s="157">
        <v>2.7</v>
      </c>
      <c r="Z796" s="286">
        <v>194</v>
      </c>
      <c r="AA796" s="204">
        <v>0</v>
      </c>
      <c r="AB796" s="204">
        <v>0</v>
      </c>
      <c r="AC796" s="155">
        <v>0</v>
      </c>
      <c r="AD796" s="287">
        <v>0</v>
      </c>
      <c r="AE796" s="340">
        <f>_xlfn.XLOOKUP(A796,'2026-NAT-01'!B:B,'2026-NAT-01'!F:F,0,0)+_xlfn.XLOOKUP(A796,'2026-NAT-01'!B:B,'2026-NAT-01'!G:G,0,0)</f>
        <v>0</v>
      </c>
      <c r="AF796" s="341">
        <f>_xlfn.XLOOKUP(A796,'2026-NAT-01'!B:B,'2026-NAT-01'!H:H,0,0)</f>
        <v>0</v>
      </c>
      <c r="AG796" s="340">
        <f>_xlfn.XLOOKUP(A796,'2026-NAT-02'!B:B,'2026-NAT-02'!F:F,0,0)+_xlfn.XLOOKUP(A796,'2026-NAT-02'!B:B,'2026-NAT-02'!G:G,0,0)</f>
        <v>0</v>
      </c>
      <c r="AH796" s="341">
        <f>_xlfn.XLOOKUP(A796,'2026-NAT-02'!B:B,'2026-NAT-02'!H:H,0,0)</f>
        <v>0</v>
      </c>
      <c r="AI796" s="340">
        <f t="shared" si="137"/>
        <v>9</v>
      </c>
      <c r="AJ796" s="341">
        <f t="shared" si="138"/>
        <v>7.3100000000000005</v>
      </c>
    </row>
    <row r="797" spans="1:36" ht="15.6" hidden="1" x14ac:dyDescent="0.25">
      <c r="A797" s="297" t="str">
        <f>MASTERLIST!A798</f>
        <v>N0794</v>
      </c>
      <c r="B797" s="310" t="str">
        <f>MASTERLIST!B798</f>
        <v>xOkahandja</v>
      </c>
      <c r="C797" s="310" t="str">
        <f>MASTERLIST!C798</f>
        <v>Johan</v>
      </c>
      <c r="D797" s="310" t="str">
        <f>MASTERLIST!D798</f>
        <v>Slabbert</v>
      </c>
      <c r="E797" s="311" t="str">
        <f>MASTERLIST!E798</f>
        <v>Men Senior</v>
      </c>
      <c r="F797" s="361" t="str">
        <f>MASTERLIST!L798</f>
        <v>Nam</v>
      </c>
      <c r="G797" s="195"/>
      <c r="H797" s="200"/>
      <c r="I797" s="193"/>
      <c r="J797" s="202"/>
      <c r="K797" s="152">
        <f t="shared" si="129"/>
        <v>0</v>
      </c>
      <c r="L797" s="153">
        <f t="shared" si="130"/>
        <v>0</v>
      </c>
      <c r="M797" s="153">
        <f t="shared" si="131"/>
        <v>0</v>
      </c>
      <c r="N797" s="279">
        <f t="shared" si="132"/>
        <v>0</v>
      </c>
      <c r="O797" s="280">
        <f t="shared" si="133"/>
        <v>0</v>
      </c>
      <c r="P797" s="154" t="e">
        <f t="shared" si="134"/>
        <v>#DIV/0!</v>
      </c>
      <c r="Q797" s="153">
        <f t="shared" si="135"/>
        <v>0</v>
      </c>
      <c r="R797" s="281">
        <f t="shared" si="136"/>
        <v>0</v>
      </c>
      <c r="S797" s="282">
        <v>0</v>
      </c>
      <c r="T797" s="283">
        <v>0</v>
      </c>
      <c r="U797" s="156">
        <v>0</v>
      </c>
      <c r="V797" s="284">
        <v>0</v>
      </c>
      <c r="W797" s="285">
        <v>0</v>
      </c>
      <c r="X797" s="205">
        <v>0</v>
      </c>
      <c r="Y797" s="157">
        <v>0</v>
      </c>
      <c r="Z797" s="286">
        <v>0</v>
      </c>
      <c r="AA797" s="204">
        <v>0</v>
      </c>
      <c r="AB797" s="204">
        <v>0</v>
      </c>
      <c r="AC797" s="155">
        <v>0</v>
      </c>
      <c r="AD797" s="287">
        <v>0</v>
      </c>
      <c r="AE797" s="340">
        <f>_xlfn.XLOOKUP(A797,'2026-NAT-01'!B:B,'2026-NAT-01'!F:F,0,0)+_xlfn.XLOOKUP(A797,'2026-NAT-01'!B:B,'2026-NAT-01'!G:G,0,0)</f>
        <v>0</v>
      </c>
      <c r="AF797" s="341">
        <f>_xlfn.XLOOKUP(A797,'2026-NAT-01'!B:B,'2026-NAT-01'!H:H,0,0)</f>
        <v>0</v>
      </c>
      <c r="AG797" s="340">
        <f>_xlfn.XLOOKUP(A797,'2026-NAT-02'!B:B,'2026-NAT-02'!F:F,0,0)+_xlfn.XLOOKUP(A797,'2026-NAT-02'!B:B,'2026-NAT-02'!G:G,0,0)</f>
        <v>0</v>
      </c>
      <c r="AH797" s="341">
        <f>_xlfn.XLOOKUP(A797,'2026-NAT-02'!B:B,'2026-NAT-02'!H:H,0,0)</f>
        <v>0</v>
      </c>
      <c r="AI797" s="457">
        <f t="shared" si="137"/>
        <v>0</v>
      </c>
      <c r="AJ797" s="458">
        <f t="shared" si="138"/>
        <v>0</v>
      </c>
    </row>
    <row r="798" spans="1:36" ht="15.6" hidden="1" x14ac:dyDescent="0.25">
      <c r="A798" s="297" t="str">
        <f>MASTERLIST!A799</f>
        <v>N0795</v>
      </c>
      <c r="B798" s="310" t="str">
        <f>MASTERLIST!B799</f>
        <v>xOkahandja</v>
      </c>
      <c r="C798" s="310" t="str">
        <f>MASTERLIST!C799</f>
        <v>Eneil</v>
      </c>
      <c r="D798" s="310" t="str">
        <f>MASTERLIST!D799</f>
        <v>Buitendag</v>
      </c>
      <c r="E798" s="311" t="str">
        <f>MASTERLIST!E799</f>
        <v>Men Senior</v>
      </c>
      <c r="F798" s="361" t="str">
        <f>MASTERLIST!L799</f>
        <v>Nam</v>
      </c>
      <c r="G798" s="195"/>
      <c r="H798" s="200"/>
      <c r="I798" s="193"/>
      <c r="J798" s="202"/>
      <c r="K798" s="152">
        <f t="shared" si="129"/>
        <v>0</v>
      </c>
      <c r="L798" s="153">
        <f t="shared" si="130"/>
        <v>0</v>
      </c>
      <c r="M798" s="153">
        <f t="shared" si="131"/>
        <v>0</v>
      </c>
      <c r="N798" s="279">
        <f t="shared" si="132"/>
        <v>0</v>
      </c>
      <c r="O798" s="280">
        <f t="shared" si="133"/>
        <v>0</v>
      </c>
      <c r="P798" s="154" t="e">
        <f t="shared" si="134"/>
        <v>#DIV/0!</v>
      </c>
      <c r="Q798" s="153">
        <f t="shared" si="135"/>
        <v>0</v>
      </c>
      <c r="R798" s="281">
        <f t="shared" si="136"/>
        <v>0</v>
      </c>
      <c r="S798" s="282">
        <v>0</v>
      </c>
      <c r="T798" s="283">
        <v>0</v>
      </c>
      <c r="U798" s="156">
        <v>0</v>
      </c>
      <c r="V798" s="284">
        <v>0</v>
      </c>
      <c r="W798" s="285">
        <v>0</v>
      </c>
      <c r="X798" s="205">
        <v>0</v>
      </c>
      <c r="Y798" s="157">
        <v>0</v>
      </c>
      <c r="Z798" s="286">
        <v>0</v>
      </c>
      <c r="AA798" s="204">
        <v>0</v>
      </c>
      <c r="AB798" s="204">
        <v>0</v>
      </c>
      <c r="AC798" s="155">
        <v>0</v>
      </c>
      <c r="AD798" s="287">
        <v>0</v>
      </c>
      <c r="AE798" s="340">
        <f>_xlfn.XLOOKUP(A798,'2026-NAT-01'!B:B,'2026-NAT-01'!F:F,0,0)+_xlfn.XLOOKUP(A798,'2026-NAT-01'!B:B,'2026-NAT-01'!G:G,0,0)</f>
        <v>0</v>
      </c>
      <c r="AF798" s="341">
        <f>_xlfn.XLOOKUP(A798,'2026-NAT-01'!B:B,'2026-NAT-01'!H:H,0,0)</f>
        <v>0</v>
      </c>
      <c r="AG798" s="340">
        <f>_xlfn.XLOOKUP(A798,'2026-NAT-02'!B:B,'2026-NAT-02'!F:F,0,0)+_xlfn.XLOOKUP(A798,'2026-NAT-02'!B:B,'2026-NAT-02'!G:G,0,0)</f>
        <v>0</v>
      </c>
      <c r="AH798" s="341">
        <f>_xlfn.XLOOKUP(A798,'2026-NAT-02'!B:B,'2026-NAT-02'!H:H,0,0)</f>
        <v>0</v>
      </c>
      <c r="AI798" s="457">
        <f t="shared" si="137"/>
        <v>0</v>
      </c>
      <c r="AJ798" s="458">
        <f t="shared" si="138"/>
        <v>0</v>
      </c>
    </row>
    <row r="799" spans="1:36" ht="15.6" hidden="1" x14ac:dyDescent="0.25">
      <c r="A799" s="297" t="str">
        <f>MASTERLIST!A800</f>
        <v>N0796</v>
      </c>
      <c r="B799" s="310" t="str">
        <f>MASTERLIST!B800</f>
        <v>Benguella</v>
      </c>
      <c r="C799" s="310" t="str">
        <f>MASTERLIST!C800</f>
        <v>Dries</v>
      </c>
      <c r="D799" s="310" t="str">
        <f>MASTERLIST!D800</f>
        <v>Van Zyl</v>
      </c>
      <c r="E799" s="311" t="str">
        <f>MASTERLIST!E800</f>
        <v>Men Veteran</v>
      </c>
      <c r="F799" s="361" t="str">
        <f>MASTERLIST!L800</f>
        <v>SA</v>
      </c>
      <c r="G799" s="195"/>
      <c r="H799" s="200"/>
      <c r="I799" s="193"/>
      <c r="J799" s="202"/>
      <c r="K799" s="152">
        <f t="shared" si="129"/>
        <v>1</v>
      </c>
      <c r="L799" s="153">
        <f t="shared" si="130"/>
        <v>0</v>
      </c>
      <c r="M799" s="153">
        <f t="shared" si="131"/>
        <v>1</v>
      </c>
      <c r="N799" s="279">
        <f t="shared" si="132"/>
        <v>1.8</v>
      </c>
      <c r="O799" s="280">
        <f t="shared" si="133"/>
        <v>0.9</v>
      </c>
      <c r="P799" s="154">
        <f t="shared" si="134"/>
        <v>1.8</v>
      </c>
      <c r="Q799" s="153">
        <f t="shared" si="135"/>
        <v>286</v>
      </c>
      <c r="R799" s="281">
        <f t="shared" si="136"/>
        <v>115</v>
      </c>
      <c r="S799" s="282">
        <v>1</v>
      </c>
      <c r="T799" s="283">
        <v>0</v>
      </c>
      <c r="U799" s="156">
        <v>1.8</v>
      </c>
      <c r="V799" s="284">
        <v>186</v>
      </c>
      <c r="W799" s="285">
        <v>0</v>
      </c>
      <c r="X799" s="205">
        <v>0</v>
      </c>
      <c r="Y799" s="157">
        <v>0</v>
      </c>
      <c r="Z799" s="286">
        <v>20</v>
      </c>
      <c r="AA799" s="204">
        <v>0</v>
      </c>
      <c r="AB799" s="204">
        <v>0</v>
      </c>
      <c r="AC799" s="155">
        <v>0</v>
      </c>
      <c r="AD799" s="287">
        <v>80</v>
      </c>
      <c r="AE799" s="340">
        <f>_xlfn.XLOOKUP(A799,'2026-NAT-01'!B:B,'2026-NAT-01'!F:F,0,0)+_xlfn.XLOOKUP(A799,'2026-NAT-01'!B:B,'2026-NAT-01'!G:G,0,0)</f>
        <v>0</v>
      </c>
      <c r="AF799" s="341">
        <f>_xlfn.XLOOKUP(A799,'2026-NAT-01'!B:B,'2026-NAT-01'!H:H,0,0)</f>
        <v>0</v>
      </c>
      <c r="AG799" s="340">
        <f>_xlfn.XLOOKUP(A799,'2026-NAT-02'!B:B,'2026-NAT-02'!F:F,0,0)+_xlfn.XLOOKUP(A799,'2026-NAT-02'!B:B,'2026-NAT-02'!G:G,0,0)</f>
        <v>0</v>
      </c>
      <c r="AH799" s="341">
        <f>_xlfn.XLOOKUP(A799,'2026-NAT-02'!B:B,'2026-NAT-02'!H:H,0,0)</f>
        <v>0</v>
      </c>
      <c r="AI799" s="457">
        <f t="shared" si="137"/>
        <v>1</v>
      </c>
      <c r="AJ799" s="458">
        <f t="shared" si="138"/>
        <v>0.9</v>
      </c>
    </row>
    <row r="800" spans="1:36" ht="15.6" hidden="1" x14ac:dyDescent="0.25">
      <c r="A800" s="297" t="str">
        <f>MASTERLIST!A801</f>
        <v>N0797</v>
      </c>
      <c r="B800" s="310" t="str">
        <f>MASTERLIST!B801</f>
        <v>Welwitschia</v>
      </c>
      <c r="C800" s="310" t="str">
        <f>MASTERLIST!C801</f>
        <v>Zander-Swen</v>
      </c>
      <c r="D800" s="310" t="str">
        <f>MASTERLIST!D801</f>
        <v>Maye</v>
      </c>
      <c r="E800" s="311" t="str">
        <f>MASTERLIST!E801</f>
        <v>Men Senior</v>
      </c>
      <c r="F800" s="361" t="str">
        <f>MASTERLIST!L801</f>
        <v>Nam</v>
      </c>
      <c r="G800" s="195"/>
      <c r="H800" s="200"/>
      <c r="I800" s="193"/>
      <c r="J800" s="202"/>
      <c r="K800" s="152">
        <f t="shared" si="129"/>
        <v>0</v>
      </c>
      <c r="L800" s="153">
        <f t="shared" si="130"/>
        <v>0</v>
      </c>
      <c r="M800" s="153">
        <f t="shared" si="131"/>
        <v>0</v>
      </c>
      <c r="N800" s="279">
        <f t="shared" si="132"/>
        <v>0</v>
      </c>
      <c r="O800" s="280">
        <f t="shared" si="133"/>
        <v>0</v>
      </c>
      <c r="P800" s="154" t="e">
        <f t="shared" si="134"/>
        <v>#DIV/0!</v>
      </c>
      <c r="Q800" s="153">
        <f t="shared" si="135"/>
        <v>0</v>
      </c>
      <c r="R800" s="281">
        <f t="shared" si="136"/>
        <v>0</v>
      </c>
      <c r="S800" s="282">
        <v>0</v>
      </c>
      <c r="T800" s="283">
        <v>0</v>
      </c>
      <c r="U800" s="156">
        <v>0</v>
      </c>
      <c r="V800" s="284">
        <v>0</v>
      </c>
      <c r="W800" s="285">
        <v>0</v>
      </c>
      <c r="X800" s="205">
        <v>0</v>
      </c>
      <c r="Y800" s="157">
        <v>0</v>
      </c>
      <c r="Z800" s="286">
        <v>0</v>
      </c>
      <c r="AA800" s="204">
        <v>0</v>
      </c>
      <c r="AB800" s="204">
        <v>0</v>
      </c>
      <c r="AC800" s="155">
        <v>0</v>
      </c>
      <c r="AD800" s="287">
        <v>0</v>
      </c>
      <c r="AE800" s="340">
        <f>_xlfn.XLOOKUP(A800,'2026-NAT-01'!B:B,'2026-NAT-01'!F:F,0,0)+_xlfn.XLOOKUP(A800,'2026-NAT-01'!B:B,'2026-NAT-01'!G:G,0,0)</f>
        <v>0</v>
      </c>
      <c r="AF800" s="341">
        <f>_xlfn.XLOOKUP(A800,'2026-NAT-01'!B:B,'2026-NAT-01'!H:H,0,0)</f>
        <v>0</v>
      </c>
      <c r="AG800" s="340">
        <f>_xlfn.XLOOKUP(A800,'2026-NAT-02'!B:B,'2026-NAT-02'!F:F,0,0)+_xlfn.XLOOKUP(A800,'2026-NAT-02'!B:B,'2026-NAT-02'!G:G,0,0)</f>
        <v>0</v>
      </c>
      <c r="AH800" s="341">
        <f>_xlfn.XLOOKUP(A800,'2026-NAT-02'!B:B,'2026-NAT-02'!H:H,0,0)</f>
        <v>0</v>
      </c>
      <c r="AI800" s="457">
        <f t="shared" si="137"/>
        <v>0</v>
      </c>
      <c r="AJ800" s="458">
        <f t="shared" si="138"/>
        <v>0</v>
      </c>
    </row>
    <row r="801" spans="1:36" ht="15.6" hidden="1" x14ac:dyDescent="0.25">
      <c r="A801" s="297" t="str">
        <f>MASTERLIST!A802</f>
        <v>N0798</v>
      </c>
      <c r="B801" s="310" t="str">
        <f>MASTERLIST!B802</f>
        <v>xSeagull Angling Club</v>
      </c>
      <c r="C801" s="310" t="str">
        <f>MASTERLIST!C802</f>
        <v>Zandrie</v>
      </c>
      <c r="D801" s="310" t="str">
        <f>MASTERLIST!D802</f>
        <v>Van Niekerk</v>
      </c>
      <c r="E801" s="311" t="str">
        <f>MASTERLIST!E802</f>
        <v>Ladies Senior</v>
      </c>
      <c r="F801" s="361" t="str">
        <f>MASTERLIST!L802</f>
        <v>Nam</v>
      </c>
      <c r="G801" s="195"/>
      <c r="H801" s="200"/>
      <c r="I801" s="193"/>
      <c r="J801" s="202"/>
      <c r="K801" s="152">
        <f t="shared" si="129"/>
        <v>0</v>
      </c>
      <c r="L801" s="153">
        <f t="shared" si="130"/>
        <v>0</v>
      </c>
      <c r="M801" s="153">
        <f t="shared" si="131"/>
        <v>0</v>
      </c>
      <c r="N801" s="279">
        <f t="shared" si="132"/>
        <v>0</v>
      </c>
      <c r="O801" s="280">
        <f t="shared" si="133"/>
        <v>0</v>
      </c>
      <c r="P801" s="154" t="e">
        <f t="shared" si="134"/>
        <v>#DIV/0!</v>
      </c>
      <c r="Q801" s="153">
        <f t="shared" si="135"/>
        <v>0</v>
      </c>
      <c r="R801" s="281">
        <f t="shared" si="136"/>
        <v>0</v>
      </c>
      <c r="S801" s="282">
        <v>0</v>
      </c>
      <c r="T801" s="283">
        <v>0</v>
      </c>
      <c r="U801" s="156">
        <v>0</v>
      </c>
      <c r="V801" s="284">
        <v>0</v>
      </c>
      <c r="W801" s="285">
        <v>0</v>
      </c>
      <c r="X801" s="205">
        <v>0</v>
      </c>
      <c r="Y801" s="157">
        <v>0</v>
      </c>
      <c r="Z801" s="286">
        <v>0</v>
      </c>
      <c r="AA801" s="204">
        <v>0</v>
      </c>
      <c r="AB801" s="204">
        <v>0</v>
      </c>
      <c r="AC801" s="155">
        <v>0</v>
      </c>
      <c r="AD801" s="287">
        <v>0</v>
      </c>
      <c r="AE801" s="340">
        <f>_xlfn.XLOOKUP(A801,'2026-NAT-01'!B:B,'2026-NAT-01'!F:F,0,0)+_xlfn.XLOOKUP(A801,'2026-NAT-01'!B:B,'2026-NAT-01'!G:G,0,0)</f>
        <v>0</v>
      </c>
      <c r="AF801" s="341">
        <f>_xlfn.XLOOKUP(A801,'2026-NAT-01'!B:B,'2026-NAT-01'!H:H,0,0)</f>
        <v>0</v>
      </c>
      <c r="AG801" s="340">
        <f>_xlfn.XLOOKUP(A801,'2026-NAT-02'!B:B,'2026-NAT-02'!F:F,0,0)+_xlfn.XLOOKUP(A801,'2026-NAT-02'!B:B,'2026-NAT-02'!G:G,0,0)</f>
        <v>0</v>
      </c>
      <c r="AH801" s="341">
        <f>_xlfn.XLOOKUP(A801,'2026-NAT-02'!B:B,'2026-NAT-02'!H:H,0,0)</f>
        <v>0</v>
      </c>
      <c r="AI801" s="457">
        <f t="shared" si="137"/>
        <v>0</v>
      </c>
      <c r="AJ801" s="458">
        <f t="shared" si="138"/>
        <v>0</v>
      </c>
    </row>
    <row r="802" spans="1:36" ht="15.6" hidden="1" x14ac:dyDescent="0.25">
      <c r="A802" s="297" t="str">
        <f>MASTERLIST!A803</f>
        <v>N0799</v>
      </c>
      <c r="B802" s="310" t="str">
        <f>MASTERLIST!B803</f>
        <v>Henties Bay</v>
      </c>
      <c r="C802" s="310" t="str">
        <f>MASTERLIST!C803</f>
        <v>Quanette</v>
      </c>
      <c r="D802" s="310" t="str">
        <f>MASTERLIST!D803</f>
        <v>Robbertse</v>
      </c>
      <c r="E802" s="311" t="str">
        <f>MASTERLIST!E803</f>
        <v>Ladies Master</v>
      </c>
      <c r="F802" s="361" t="str">
        <f>MASTERLIST!L803</f>
        <v>Nam</v>
      </c>
      <c r="G802" s="195"/>
      <c r="H802" s="200"/>
      <c r="I802" s="193"/>
      <c r="J802" s="202"/>
      <c r="K802" s="152">
        <f t="shared" si="129"/>
        <v>0</v>
      </c>
      <c r="L802" s="153">
        <f t="shared" si="130"/>
        <v>0</v>
      </c>
      <c r="M802" s="153">
        <f t="shared" si="131"/>
        <v>0</v>
      </c>
      <c r="N802" s="279">
        <f t="shared" si="132"/>
        <v>0</v>
      </c>
      <c r="O802" s="280">
        <f t="shared" si="133"/>
        <v>0</v>
      </c>
      <c r="P802" s="154" t="e">
        <f t="shared" si="134"/>
        <v>#DIV/0!</v>
      </c>
      <c r="Q802" s="153">
        <f t="shared" si="135"/>
        <v>20</v>
      </c>
      <c r="R802" s="281">
        <f t="shared" si="136"/>
        <v>10</v>
      </c>
      <c r="S802" s="282">
        <v>0</v>
      </c>
      <c r="T802" s="283">
        <v>0</v>
      </c>
      <c r="U802" s="156">
        <v>0</v>
      </c>
      <c r="V802" s="284">
        <v>20</v>
      </c>
      <c r="W802" s="285">
        <v>0</v>
      </c>
      <c r="X802" s="205">
        <v>0</v>
      </c>
      <c r="Y802" s="157">
        <v>0</v>
      </c>
      <c r="Z802" s="286">
        <v>0</v>
      </c>
      <c r="AA802" s="204">
        <v>0</v>
      </c>
      <c r="AB802" s="204">
        <v>0</v>
      </c>
      <c r="AC802" s="155">
        <v>0</v>
      </c>
      <c r="AD802" s="287">
        <v>0</v>
      </c>
      <c r="AE802" s="340">
        <f>_xlfn.XLOOKUP(A802,'2026-NAT-01'!B:B,'2026-NAT-01'!F:F,0,0)+_xlfn.XLOOKUP(A802,'2026-NAT-01'!B:B,'2026-NAT-01'!G:G,0,0)</f>
        <v>0</v>
      </c>
      <c r="AF802" s="341">
        <f>_xlfn.XLOOKUP(A802,'2026-NAT-01'!B:B,'2026-NAT-01'!H:H,0,0)</f>
        <v>0</v>
      </c>
      <c r="AG802" s="340">
        <f>_xlfn.XLOOKUP(A802,'2026-NAT-02'!B:B,'2026-NAT-02'!F:F,0,0)+_xlfn.XLOOKUP(A802,'2026-NAT-02'!B:B,'2026-NAT-02'!G:G,0,0)</f>
        <v>0</v>
      </c>
      <c r="AH802" s="341">
        <f>_xlfn.XLOOKUP(A802,'2026-NAT-02'!B:B,'2026-NAT-02'!H:H,0,0)</f>
        <v>0</v>
      </c>
      <c r="AI802" s="457">
        <f t="shared" si="137"/>
        <v>0</v>
      </c>
      <c r="AJ802" s="458">
        <f t="shared" si="138"/>
        <v>0</v>
      </c>
    </row>
    <row r="803" spans="1:36" ht="15.6" hidden="1" x14ac:dyDescent="0.25">
      <c r="A803" s="297" t="str">
        <f>MASTERLIST!A804</f>
        <v>N0800</v>
      </c>
      <c r="B803" s="310" t="str">
        <f>MASTERLIST!B804</f>
        <v>Okahandja</v>
      </c>
      <c r="C803" s="310" t="str">
        <f>MASTERLIST!C804</f>
        <v>Danie</v>
      </c>
      <c r="D803" s="310" t="str">
        <f>MASTERLIST!D804</f>
        <v>Van Wyk</v>
      </c>
      <c r="E803" s="311" t="str">
        <f>MASTERLIST!E804</f>
        <v>Men Senior</v>
      </c>
      <c r="F803" s="361" t="str">
        <f>MASTERLIST!L804</f>
        <v>Nam</v>
      </c>
      <c r="G803" s="195"/>
      <c r="H803" s="200"/>
      <c r="I803" s="193"/>
      <c r="J803" s="202"/>
      <c r="K803" s="152">
        <f t="shared" si="129"/>
        <v>1</v>
      </c>
      <c r="L803" s="153">
        <f t="shared" si="130"/>
        <v>6</v>
      </c>
      <c r="M803" s="153">
        <f t="shared" si="131"/>
        <v>7</v>
      </c>
      <c r="N803" s="279">
        <f t="shared" si="132"/>
        <v>49.5</v>
      </c>
      <c r="O803" s="280">
        <f t="shared" si="133"/>
        <v>23.15</v>
      </c>
      <c r="P803" s="154">
        <f t="shared" si="134"/>
        <v>7.0714285714285712</v>
      </c>
      <c r="Q803" s="153">
        <f t="shared" si="135"/>
        <v>917</v>
      </c>
      <c r="R803" s="281">
        <f t="shared" si="136"/>
        <v>326.29999999999995</v>
      </c>
      <c r="S803" s="282">
        <v>0</v>
      </c>
      <c r="T803" s="283">
        <v>5</v>
      </c>
      <c r="U803" s="156">
        <v>41.5</v>
      </c>
      <c r="V803" s="284">
        <v>296</v>
      </c>
      <c r="W803" s="285">
        <v>1</v>
      </c>
      <c r="X803" s="205">
        <v>1</v>
      </c>
      <c r="Y803" s="157">
        <v>8</v>
      </c>
      <c r="Z803" s="286">
        <v>541</v>
      </c>
      <c r="AA803" s="204">
        <v>0</v>
      </c>
      <c r="AB803" s="204">
        <v>0</v>
      </c>
      <c r="AC803" s="155">
        <v>0</v>
      </c>
      <c r="AD803" s="287">
        <v>80</v>
      </c>
      <c r="AE803" s="340">
        <f>_xlfn.XLOOKUP(A803,'2026-NAT-01'!B:B,'2026-NAT-01'!F:F,0,0)+_xlfn.XLOOKUP(A803,'2026-NAT-01'!B:B,'2026-NAT-01'!G:G,0,0)</f>
        <v>0</v>
      </c>
      <c r="AF803" s="341">
        <f>_xlfn.XLOOKUP(A803,'2026-NAT-01'!B:B,'2026-NAT-01'!H:H,0,0)</f>
        <v>0</v>
      </c>
      <c r="AG803" s="340">
        <f>_xlfn.XLOOKUP(A803,'2026-NAT-02'!B:B,'2026-NAT-02'!F:F,0,0)+_xlfn.XLOOKUP(A803,'2026-NAT-02'!B:B,'2026-NAT-02'!G:G,0,0)</f>
        <v>0</v>
      </c>
      <c r="AH803" s="341">
        <f>_xlfn.XLOOKUP(A803,'2026-NAT-02'!B:B,'2026-NAT-02'!H:H,0,0)</f>
        <v>0</v>
      </c>
      <c r="AI803" s="457">
        <f t="shared" si="137"/>
        <v>7</v>
      </c>
      <c r="AJ803" s="458">
        <f t="shared" si="138"/>
        <v>23.15</v>
      </c>
    </row>
    <row r="804" spans="1:36" ht="15.6" hidden="1" x14ac:dyDescent="0.25">
      <c r="A804" s="297" t="str">
        <f>MASTERLIST!A805</f>
        <v>N0801</v>
      </c>
      <c r="B804" s="310" t="str">
        <f>MASTERLIST!B805</f>
        <v>xOkahandja</v>
      </c>
      <c r="C804" s="310" t="str">
        <f>MASTERLIST!C805</f>
        <v>Dirk</v>
      </c>
      <c r="D804" s="310" t="str">
        <f>MASTERLIST!D805</f>
        <v>Kotze</v>
      </c>
      <c r="E804" s="311" t="str">
        <f>MASTERLIST!E805</f>
        <v>Men Senior</v>
      </c>
      <c r="F804" s="361" t="str">
        <f>MASTERLIST!L805</f>
        <v>Nam</v>
      </c>
      <c r="G804" s="195"/>
      <c r="H804" s="200"/>
      <c r="I804" s="193"/>
      <c r="J804" s="202"/>
      <c r="K804" s="152">
        <f t="shared" si="129"/>
        <v>0</v>
      </c>
      <c r="L804" s="153">
        <f t="shared" si="130"/>
        <v>0</v>
      </c>
      <c r="M804" s="153">
        <f t="shared" si="131"/>
        <v>0</v>
      </c>
      <c r="N804" s="279">
        <f t="shared" si="132"/>
        <v>0</v>
      </c>
      <c r="O804" s="280">
        <f t="shared" si="133"/>
        <v>0</v>
      </c>
      <c r="P804" s="154" t="e">
        <f t="shared" si="134"/>
        <v>#DIV/0!</v>
      </c>
      <c r="Q804" s="153">
        <f t="shared" si="135"/>
        <v>0</v>
      </c>
      <c r="R804" s="281">
        <f t="shared" si="136"/>
        <v>0</v>
      </c>
      <c r="S804" s="282">
        <v>0</v>
      </c>
      <c r="T804" s="283">
        <v>0</v>
      </c>
      <c r="U804" s="156">
        <v>0</v>
      </c>
      <c r="V804" s="284">
        <v>0</v>
      </c>
      <c r="W804" s="285">
        <v>0</v>
      </c>
      <c r="X804" s="205">
        <v>0</v>
      </c>
      <c r="Y804" s="157">
        <v>0</v>
      </c>
      <c r="Z804" s="286">
        <v>0</v>
      </c>
      <c r="AA804" s="204">
        <v>0</v>
      </c>
      <c r="AB804" s="204">
        <v>0</v>
      </c>
      <c r="AC804" s="155">
        <v>0</v>
      </c>
      <c r="AD804" s="287">
        <v>0</v>
      </c>
      <c r="AE804" s="340">
        <f>_xlfn.XLOOKUP(A804,'2026-NAT-01'!B:B,'2026-NAT-01'!F:F,0,0)+_xlfn.XLOOKUP(A804,'2026-NAT-01'!B:B,'2026-NAT-01'!G:G,0,0)</f>
        <v>0</v>
      </c>
      <c r="AF804" s="341">
        <f>_xlfn.XLOOKUP(A804,'2026-NAT-01'!B:B,'2026-NAT-01'!H:H,0,0)</f>
        <v>0</v>
      </c>
      <c r="AG804" s="340">
        <f>_xlfn.XLOOKUP(A804,'2026-NAT-02'!B:B,'2026-NAT-02'!F:F,0,0)+_xlfn.XLOOKUP(A804,'2026-NAT-02'!B:B,'2026-NAT-02'!G:G,0,0)</f>
        <v>0</v>
      </c>
      <c r="AH804" s="341">
        <f>_xlfn.XLOOKUP(A804,'2026-NAT-02'!B:B,'2026-NAT-02'!H:H,0,0)</f>
        <v>0</v>
      </c>
      <c r="AI804" s="457">
        <f t="shared" si="137"/>
        <v>0</v>
      </c>
      <c r="AJ804" s="458">
        <f t="shared" si="138"/>
        <v>0</v>
      </c>
    </row>
    <row r="805" spans="1:36" ht="15.6" hidden="1" x14ac:dyDescent="0.25">
      <c r="A805" s="344" t="str">
        <f>MASTERLIST!A806</f>
        <v>N0802</v>
      </c>
      <c r="B805" s="68" t="str">
        <f>MASTERLIST!B806</f>
        <v>Okahandja</v>
      </c>
      <c r="C805" s="68" t="str">
        <f>MASTERLIST!C806</f>
        <v>Duan</v>
      </c>
      <c r="D805" s="68" t="str">
        <f>MASTERLIST!D806</f>
        <v>Kotze</v>
      </c>
      <c r="E805" s="345" t="str">
        <f>MASTERLIST!E806</f>
        <v>Men Veteran</v>
      </c>
      <c r="F805" s="362" t="str">
        <f>MASTERLIST!L806</f>
        <v>Nam</v>
      </c>
      <c r="G805" s="195" t="s">
        <v>2176</v>
      </c>
      <c r="H805" s="200"/>
      <c r="I805" s="193"/>
      <c r="J805" s="202"/>
      <c r="K805" s="152">
        <f t="shared" si="129"/>
        <v>1</v>
      </c>
      <c r="L805" s="153">
        <f t="shared" si="130"/>
        <v>7</v>
      </c>
      <c r="M805" s="153">
        <f t="shared" si="131"/>
        <v>8</v>
      </c>
      <c r="N805" s="154">
        <f t="shared" si="132"/>
        <v>82.3</v>
      </c>
      <c r="O805" s="429">
        <f t="shared" si="133"/>
        <v>27.18</v>
      </c>
      <c r="P805" s="154">
        <f t="shared" si="134"/>
        <v>10.2875</v>
      </c>
      <c r="Q805" s="153">
        <f t="shared" si="135"/>
        <v>1289</v>
      </c>
      <c r="R805" s="281">
        <f t="shared" si="136"/>
        <v>413.70000000000005</v>
      </c>
      <c r="S805" s="282">
        <v>0</v>
      </c>
      <c r="T805" s="283">
        <v>3</v>
      </c>
      <c r="U805" s="156">
        <v>13</v>
      </c>
      <c r="V805" s="284">
        <v>289</v>
      </c>
      <c r="W805" s="285">
        <v>0</v>
      </c>
      <c r="X805" s="205">
        <v>4</v>
      </c>
      <c r="Y805" s="157">
        <v>68.2</v>
      </c>
      <c r="Z805" s="286">
        <v>692</v>
      </c>
      <c r="AA805" s="204">
        <v>1</v>
      </c>
      <c r="AB805" s="204">
        <v>0</v>
      </c>
      <c r="AC805" s="155">
        <v>1.1000000000000001</v>
      </c>
      <c r="AD805" s="287">
        <v>308</v>
      </c>
      <c r="AE805" s="340">
        <f>_xlfn.XLOOKUP(A805,'2026-NAT-01'!B:B,'2026-NAT-01'!F:F,0,0)+_xlfn.XLOOKUP(A805,'2026-NAT-01'!B:B,'2026-NAT-01'!G:G,0,0)</f>
        <v>5</v>
      </c>
      <c r="AF805" s="341">
        <f>_xlfn.XLOOKUP(A805,'2026-NAT-01'!B:B,'2026-NAT-01'!H:H,0,0)</f>
        <v>56.2</v>
      </c>
      <c r="AG805" s="340">
        <f>_xlfn.XLOOKUP(A805,'2026-NAT-02'!B:B,'2026-NAT-02'!F:F,0,0)+_xlfn.XLOOKUP(A805,'2026-NAT-02'!B:B,'2026-NAT-02'!G:G,0,0)</f>
        <v>4</v>
      </c>
      <c r="AH805" s="341">
        <f>_xlfn.XLOOKUP(A805,'2026-NAT-02'!B:B,'2026-NAT-02'!H:H,0,0)</f>
        <v>35.700000000000003</v>
      </c>
      <c r="AI805" s="340">
        <f t="shared" si="137"/>
        <v>17</v>
      </c>
      <c r="AJ805" s="341">
        <f t="shared" si="138"/>
        <v>119.08</v>
      </c>
    </row>
    <row r="806" spans="1:36" ht="15.6" hidden="1" x14ac:dyDescent="0.25">
      <c r="A806" s="297" t="str">
        <f>MASTERLIST!A807</f>
        <v>N0803</v>
      </c>
      <c r="B806" s="310" t="str">
        <f>MASTERLIST!B807</f>
        <v>xOkahandja</v>
      </c>
      <c r="C806" s="310" t="str">
        <f>MASTERLIST!C807</f>
        <v>Deter</v>
      </c>
      <c r="D806" s="310" t="str">
        <f>MASTERLIST!D807</f>
        <v>Heimstadt</v>
      </c>
      <c r="E806" s="311" t="str">
        <f>MASTERLIST!E807</f>
        <v>Men Senior</v>
      </c>
      <c r="F806" s="361" t="str">
        <f>MASTERLIST!L807</f>
        <v>Nam</v>
      </c>
      <c r="G806" s="195"/>
      <c r="H806" s="200"/>
      <c r="I806" s="193"/>
      <c r="J806" s="202"/>
      <c r="K806" s="152">
        <f t="shared" si="129"/>
        <v>0</v>
      </c>
      <c r="L806" s="153">
        <f t="shared" si="130"/>
        <v>0</v>
      </c>
      <c r="M806" s="153">
        <f t="shared" si="131"/>
        <v>0</v>
      </c>
      <c r="N806" s="279">
        <f t="shared" si="132"/>
        <v>0</v>
      </c>
      <c r="O806" s="280">
        <f t="shared" si="133"/>
        <v>0</v>
      </c>
      <c r="P806" s="154" t="e">
        <f t="shared" si="134"/>
        <v>#DIV/0!</v>
      </c>
      <c r="Q806" s="153">
        <f t="shared" si="135"/>
        <v>0</v>
      </c>
      <c r="R806" s="281">
        <f t="shared" si="136"/>
        <v>0</v>
      </c>
      <c r="S806" s="282">
        <v>0</v>
      </c>
      <c r="T806" s="283">
        <v>0</v>
      </c>
      <c r="U806" s="156">
        <v>0</v>
      </c>
      <c r="V806" s="284">
        <v>0</v>
      </c>
      <c r="W806" s="285">
        <v>0</v>
      </c>
      <c r="X806" s="205">
        <v>0</v>
      </c>
      <c r="Y806" s="157">
        <v>0</v>
      </c>
      <c r="Z806" s="286">
        <v>0</v>
      </c>
      <c r="AA806" s="204">
        <v>0</v>
      </c>
      <c r="AB806" s="204">
        <v>0</v>
      </c>
      <c r="AC806" s="155">
        <v>0</v>
      </c>
      <c r="AD806" s="287">
        <v>0</v>
      </c>
      <c r="AE806" s="340">
        <f>_xlfn.XLOOKUP(A806,'2026-NAT-01'!B:B,'2026-NAT-01'!F:F,0,0)+_xlfn.XLOOKUP(A806,'2026-NAT-01'!B:B,'2026-NAT-01'!G:G,0,0)</f>
        <v>0</v>
      </c>
      <c r="AF806" s="341">
        <f>_xlfn.XLOOKUP(A806,'2026-NAT-01'!B:B,'2026-NAT-01'!H:H,0,0)</f>
        <v>0</v>
      </c>
      <c r="AG806" s="340">
        <f>_xlfn.XLOOKUP(A806,'2026-NAT-02'!B:B,'2026-NAT-02'!F:F,0,0)+_xlfn.XLOOKUP(A806,'2026-NAT-02'!B:B,'2026-NAT-02'!G:G,0,0)</f>
        <v>0</v>
      </c>
      <c r="AH806" s="341">
        <f>_xlfn.XLOOKUP(A806,'2026-NAT-02'!B:B,'2026-NAT-02'!H:H,0,0)</f>
        <v>0</v>
      </c>
      <c r="AI806" s="457">
        <f t="shared" si="137"/>
        <v>0</v>
      </c>
      <c r="AJ806" s="458">
        <f t="shared" si="138"/>
        <v>0</v>
      </c>
    </row>
    <row r="807" spans="1:36" ht="15.6" hidden="1" x14ac:dyDescent="0.25">
      <c r="A807" s="297" t="str">
        <f>MASTERLIST!A808</f>
        <v>N0804</v>
      </c>
      <c r="B807" s="310" t="str">
        <f>MASTERLIST!B808</f>
        <v>xOkahandja</v>
      </c>
      <c r="C807" s="310" t="str">
        <f>MASTERLIST!C808</f>
        <v>Jason</v>
      </c>
      <c r="D807" s="310" t="str">
        <f>MASTERLIST!D808</f>
        <v>Nel</v>
      </c>
      <c r="E807" s="311" t="str">
        <f>MASTERLIST!E808</f>
        <v>Men Senior</v>
      </c>
      <c r="F807" s="361" t="str">
        <f>MASTERLIST!L808</f>
        <v>Nam</v>
      </c>
      <c r="G807" s="195"/>
      <c r="H807" s="200"/>
      <c r="I807" s="193"/>
      <c r="J807" s="202"/>
      <c r="K807" s="152">
        <f t="shared" si="129"/>
        <v>0</v>
      </c>
      <c r="L807" s="153">
        <f t="shared" si="130"/>
        <v>0</v>
      </c>
      <c r="M807" s="153">
        <f t="shared" si="131"/>
        <v>0</v>
      </c>
      <c r="N807" s="279">
        <f t="shared" si="132"/>
        <v>0</v>
      </c>
      <c r="O807" s="280">
        <f t="shared" si="133"/>
        <v>0</v>
      </c>
      <c r="P807" s="154" t="e">
        <f t="shared" si="134"/>
        <v>#DIV/0!</v>
      </c>
      <c r="Q807" s="153">
        <f t="shared" si="135"/>
        <v>0</v>
      </c>
      <c r="R807" s="281">
        <f t="shared" si="136"/>
        <v>0</v>
      </c>
      <c r="S807" s="282">
        <v>0</v>
      </c>
      <c r="T807" s="283">
        <v>0</v>
      </c>
      <c r="U807" s="156">
        <v>0</v>
      </c>
      <c r="V807" s="284">
        <v>0</v>
      </c>
      <c r="W807" s="285">
        <v>0</v>
      </c>
      <c r="X807" s="205">
        <v>0</v>
      </c>
      <c r="Y807" s="157">
        <v>0</v>
      </c>
      <c r="Z807" s="286">
        <v>0</v>
      </c>
      <c r="AA807" s="204">
        <v>0</v>
      </c>
      <c r="AB807" s="204">
        <v>0</v>
      </c>
      <c r="AC807" s="155">
        <v>0</v>
      </c>
      <c r="AD807" s="287">
        <v>0</v>
      </c>
      <c r="AE807" s="340">
        <f>_xlfn.XLOOKUP(A807,'2026-NAT-01'!B:B,'2026-NAT-01'!F:F,0,0)+_xlfn.XLOOKUP(A807,'2026-NAT-01'!B:B,'2026-NAT-01'!G:G,0,0)</f>
        <v>0</v>
      </c>
      <c r="AF807" s="341">
        <f>_xlfn.XLOOKUP(A807,'2026-NAT-01'!B:B,'2026-NAT-01'!H:H,0,0)</f>
        <v>0</v>
      </c>
      <c r="AG807" s="340">
        <f>_xlfn.XLOOKUP(A807,'2026-NAT-02'!B:B,'2026-NAT-02'!F:F,0,0)+_xlfn.XLOOKUP(A807,'2026-NAT-02'!B:B,'2026-NAT-02'!G:G,0,0)</f>
        <v>0</v>
      </c>
      <c r="AH807" s="341">
        <f>_xlfn.XLOOKUP(A807,'2026-NAT-02'!B:B,'2026-NAT-02'!H:H,0,0)</f>
        <v>0</v>
      </c>
      <c r="AI807" s="457">
        <f t="shared" si="137"/>
        <v>0</v>
      </c>
      <c r="AJ807" s="458">
        <f t="shared" si="138"/>
        <v>0</v>
      </c>
    </row>
    <row r="808" spans="1:36" ht="15.6" hidden="1" x14ac:dyDescent="0.25">
      <c r="A808" s="297" t="str">
        <f>MASTERLIST!A809</f>
        <v>N0805</v>
      </c>
      <c r="B808" s="310" t="str">
        <f>MASTERLIST!B809</f>
        <v>xWelwitschia</v>
      </c>
      <c r="C808" s="310" t="str">
        <f>MASTERLIST!C809</f>
        <v>Luca</v>
      </c>
      <c r="D808" s="310" t="str">
        <f>MASTERLIST!D809</f>
        <v>Greeff</v>
      </c>
      <c r="E808" s="311" t="str">
        <f>MASTERLIST!E809</f>
        <v>Men U/21</v>
      </c>
      <c r="F808" s="361" t="str">
        <f>MASTERLIST!L809</f>
        <v>Nam</v>
      </c>
      <c r="G808" s="195"/>
      <c r="H808" s="200"/>
      <c r="I808" s="193"/>
      <c r="J808" s="202"/>
      <c r="K808" s="152">
        <f t="shared" si="129"/>
        <v>4</v>
      </c>
      <c r="L808" s="153">
        <f t="shared" si="130"/>
        <v>8</v>
      </c>
      <c r="M808" s="153">
        <f t="shared" si="131"/>
        <v>12</v>
      </c>
      <c r="N808" s="279">
        <f t="shared" si="132"/>
        <v>49.400000000000006</v>
      </c>
      <c r="O808" s="280">
        <f t="shared" si="133"/>
        <v>19.3</v>
      </c>
      <c r="P808" s="154">
        <f t="shared" si="134"/>
        <v>4.1166666666666671</v>
      </c>
      <c r="Q808" s="153">
        <f t="shared" si="135"/>
        <v>993</v>
      </c>
      <c r="R808" s="281">
        <f t="shared" si="136"/>
        <v>395.5</v>
      </c>
      <c r="S808" s="282">
        <v>4</v>
      </c>
      <c r="T808" s="283">
        <v>3</v>
      </c>
      <c r="U808" s="156">
        <v>22.400000000000002</v>
      </c>
      <c r="V808" s="284">
        <v>488</v>
      </c>
      <c r="W808" s="285">
        <v>0</v>
      </c>
      <c r="X808" s="205">
        <v>5</v>
      </c>
      <c r="Y808" s="157">
        <v>27</v>
      </c>
      <c r="Z808" s="286">
        <v>505</v>
      </c>
      <c r="AA808" s="204">
        <v>0</v>
      </c>
      <c r="AB808" s="204">
        <v>0</v>
      </c>
      <c r="AC808" s="155">
        <v>0</v>
      </c>
      <c r="AD808" s="287">
        <v>0</v>
      </c>
      <c r="AE808" s="340">
        <f>_xlfn.XLOOKUP(A808,'2026-NAT-01'!B:B,'2026-NAT-01'!F:F,0,0)+_xlfn.XLOOKUP(A808,'2026-NAT-01'!B:B,'2026-NAT-01'!G:G,0,0)</f>
        <v>0</v>
      </c>
      <c r="AF808" s="341">
        <f>_xlfn.XLOOKUP(A808,'2026-NAT-01'!B:B,'2026-NAT-01'!H:H,0,0)</f>
        <v>0</v>
      </c>
      <c r="AG808" s="340">
        <f>_xlfn.XLOOKUP(A808,'2026-NAT-02'!B:B,'2026-NAT-02'!F:F,0,0)+_xlfn.XLOOKUP(A808,'2026-NAT-02'!B:B,'2026-NAT-02'!G:G,0,0)</f>
        <v>0</v>
      </c>
      <c r="AH808" s="341">
        <f>_xlfn.XLOOKUP(A808,'2026-NAT-02'!B:B,'2026-NAT-02'!H:H,0,0)</f>
        <v>0</v>
      </c>
      <c r="AI808" s="457">
        <f t="shared" si="137"/>
        <v>12</v>
      </c>
      <c r="AJ808" s="458">
        <f t="shared" si="138"/>
        <v>19.3</v>
      </c>
    </row>
    <row r="809" spans="1:36" ht="15.6" hidden="1" x14ac:dyDescent="0.25">
      <c r="A809" s="297" t="str">
        <f>MASTERLIST!A810</f>
        <v>N0806</v>
      </c>
      <c r="B809" s="310" t="str">
        <f>MASTERLIST!B810</f>
        <v>xSteenbras</v>
      </c>
      <c r="C809" s="310" t="str">
        <f>MASTERLIST!C810</f>
        <v>Jean-Beyers</v>
      </c>
      <c r="D809" s="310" t="str">
        <f>MASTERLIST!D810</f>
        <v>Swanepoel</v>
      </c>
      <c r="E809" s="311" t="str">
        <f>MASTERLIST!E810</f>
        <v>Men Veteran</v>
      </c>
      <c r="F809" s="361" t="str">
        <f>MASTERLIST!L810</f>
        <v>Nam</v>
      </c>
      <c r="G809" s="195"/>
      <c r="H809" s="200"/>
      <c r="I809" s="193"/>
      <c r="J809" s="202"/>
      <c r="K809" s="152">
        <f t="shared" si="129"/>
        <v>0</v>
      </c>
      <c r="L809" s="153">
        <f t="shared" si="130"/>
        <v>0</v>
      </c>
      <c r="M809" s="153">
        <f t="shared" si="131"/>
        <v>0</v>
      </c>
      <c r="N809" s="279">
        <f t="shared" si="132"/>
        <v>0</v>
      </c>
      <c r="O809" s="280">
        <f t="shared" si="133"/>
        <v>0</v>
      </c>
      <c r="P809" s="154" t="e">
        <f t="shared" si="134"/>
        <v>#DIV/0!</v>
      </c>
      <c r="Q809" s="153">
        <f t="shared" si="135"/>
        <v>40</v>
      </c>
      <c r="R809" s="281">
        <f t="shared" si="136"/>
        <v>20</v>
      </c>
      <c r="S809" s="282">
        <v>0</v>
      </c>
      <c r="T809" s="283">
        <v>0</v>
      </c>
      <c r="U809" s="156">
        <v>0</v>
      </c>
      <c r="V809" s="284">
        <v>40</v>
      </c>
      <c r="W809" s="285">
        <v>0</v>
      </c>
      <c r="X809" s="205">
        <v>0</v>
      </c>
      <c r="Y809" s="157">
        <v>0</v>
      </c>
      <c r="Z809" s="286">
        <v>0</v>
      </c>
      <c r="AA809" s="204">
        <v>0</v>
      </c>
      <c r="AB809" s="204">
        <v>0</v>
      </c>
      <c r="AC809" s="155">
        <v>0</v>
      </c>
      <c r="AD809" s="287">
        <v>0</v>
      </c>
      <c r="AE809" s="340">
        <f>_xlfn.XLOOKUP(A809,'2026-NAT-01'!B:B,'2026-NAT-01'!F:F,0,0)+_xlfn.XLOOKUP(A809,'2026-NAT-01'!B:B,'2026-NAT-01'!G:G,0,0)</f>
        <v>0</v>
      </c>
      <c r="AF809" s="341">
        <f>_xlfn.XLOOKUP(A809,'2026-NAT-01'!B:B,'2026-NAT-01'!H:H,0,0)</f>
        <v>0</v>
      </c>
      <c r="AG809" s="340">
        <f>_xlfn.XLOOKUP(A809,'2026-NAT-02'!B:B,'2026-NAT-02'!F:F,0,0)+_xlfn.XLOOKUP(A809,'2026-NAT-02'!B:B,'2026-NAT-02'!G:G,0,0)</f>
        <v>0</v>
      </c>
      <c r="AH809" s="341">
        <f>_xlfn.XLOOKUP(A809,'2026-NAT-02'!B:B,'2026-NAT-02'!H:H,0,0)</f>
        <v>0</v>
      </c>
      <c r="AI809" s="457">
        <f t="shared" si="137"/>
        <v>0</v>
      </c>
      <c r="AJ809" s="458">
        <f t="shared" si="138"/>
        <v>0</v>
      </c>
    </row>
    <row r="810" spans="1:36" ht="15.6" hidden="1" x14ac:dyDescent="0.25">
      <c r="A810" s="297" t="str">
        <f>MASTERLIST!A811</f>
        <v>N0807</v>
      </c>
      <c r="B810" s="310" t="str">
        <f>MASTERLIST!B811</f>
        <v>Walvis Bay</v>
      </c>
      <c r="C810" s="310" t="str">
        <f>MASTERLIST!C811</f>
        <v>Gert</v>
      </c>
      <c r="D810" s="310" t="str">
        <f>MASTERLIST!D811</f>
        <v>Nelson</v>
      </c>
      <c r="E810" s="311" t="str">
        <f>MASTERLIST!E811</f>
        <v>Men Veteran</v>
      </c>
      <c r="F810" s="361" t="str">
        <f>MASTERLIST!L811</f>
        <v>Nam</v>
      </c>
      <c r="G810" s="195"/>
      <c r="H810" s="200"/>
      <c r="I810" s="193"/>
      <c r="J810" s="202"/>
      <c r="K810" s="152">
        <f t="shared" si="129"/>
        <v>3</v>
      </c>
      <c r="L810" s="153">
        <f t="shared" si="130"/>
        <v>1</v>
      </c>
      <c r="M810" s="153">
        <f t="shared" si="131"/>
        <v>4</v>
      </c>
      <c r="N810" s="279">
        <f t="shared" si="132"/>
        <v>17.900000000000002</v>
      </c>
      <c r="O810" s="280">
        <f t="shared" si="133"/>
        <v>3.5800000000000005</v>
      </c>
      <c r="P810" s="154">
        <f t="shared" si="134"/>
        <v>4.4750000000000005</v>
      </c>
      <c r="Q810" s="153">
        <f t="shared" si="135"/>
        <v>631</v>
      </c>
      <c r="R810" s="281">
        <f t="shared" si="136"/>
        <v>140.19999999999999</v>
      </c>
      <c r="S810" s="282">
        <v>0</v>
      </c>
      <c r="T810" s="283">
        <v>0</v>
      </c>
      <c r="U810" s="156">
        <v>0</v>
      </c>
      <c r="V810" s="284">
        <v>40</v>
      </c>
      <c r="W810" s="285">
        <v>0</v>
      </c>
      <c r="X810" s="205">
        <v>0</v>
      </c>
      <c r="Y810" s="157">
        <v>0</v>
      </c>
      <c r="Z810" s="286">
        <v>20</v>
      </c>
      <c r="AA810" s="204">
        <v>3</v>
      </c>
      <c r="AB810" s="204">
        <v>1</v>
      </c>
      <c r="AC810" s="155">
        <v>17.900000000000002</v>
      </c>
      <c r="AD810" s="287">
        <v>571</v>
      </c>
      <c r="AE810" s="340">
        <f>_xlfn.XLOOKUP(A810,'2026-NAT-01'!B:B,'2026-NAT-01'!F:F,0,0)+_xlfn.XLOOKUP(A810,'2026-NAT-01'!B:B,'2026-NAT-01'!G:G,0,0)</f>
        <v>0</v>
      </c>
      <c r="AF810" s="341">
        <f>_xlfn.XLOOKUP(A810,'2026-NAT-01'!B:B,'2026-NAT-01'!H:H,0,0)</f>
        <v>0</v>
      </c>
      <c r="AG810" s="340">
        <f>_xlfn.XLOOKUP(A810,'2026-NAT-02'!B:B,'2026-NAT-02'!F:F,0,0)+_xlfn.XLOOKUP(A810,'2026-NAT-02'!B:B,'2026-NAT-02'!G:G,0,0)</f>
        <v>0</v>
      </c>
      <c r="AH810" s="341">
        <f>_xlfn.XLOOKUP(A810,'2026-NAT-02'!B:B,'2026-NAT-02'!H:H,0,0)</f>
        <v>0</v>
      </c>
      <c r="AI810" s="457">
        <f t="shared" si="137"/>
        <v>4</v>
      </c>
      <c r="AJ810" s="458">
        <f t="shared" si="138"/>
        <v>3.5800000000000005</v>
      </c>
    </row>
    <row r="811" spans="1:36" ht="15.6" hidden="1" x14ac:dyDescent="0.25">
      <c r="A811" s="297" t="str">
        <f>MASTERLIST!A812</f>
        <v>N0808</v>
      </c>
      <c r="B811" s="310" t="str">
        <f>MASTERLIST!B812</f>
        <v>xWalvis Bay</v>
      </c>
      <c r="C811" s="310" t="str">
        <f>MASTERLIST!C812</f>
        <v>Joachem</v>
      </c>
      <c r="D811" s="310" t="str">
        <f>MASTERLIST!D812</f>
        <v>Kotze</v>
      </c>
      <c r="E811" s="311" t="str">
        <f>MASTERLIST!E812</f>
        <v>Men Veteran</v>
      </c>
      <c r="F811" s="361" t="str">
        <f>MASTERLIST!L812</f>
        <v>Nam</v>
      </c>
      <c r="G811" s="195"/>
      <c r="H811" s="200"/>
      <c r="I811" s="193"/>
      <c r="J811" s="202"/>
      <c r="K811" s="152">
        <f t="shared" si="129"/>
        <v>0</v>
      </c>
      <c r="L811" s="153">
        <f t="shared" si="130"/>
        <v>0</v>
      </c>
      <c r="M811" s="153">
        <f t="shared" si="131"/>
        <v>0</v>
      </c>
      <c r="N811" s="279">
        <f t="shared" si="132"/>
        <v>0</v>
      </c>
      <c r="O811" s="280">
        <f t="shared" si="133"/>
        <v>0</v>
      </c>
      <c r="P811" s="154" t="e">
        <f t="shared" si="134"/>
        <v>#DIV/0!</v>
      </c>
      <c r="Q811" s="153">
        <f t="shared" si="135"/>
        <v>0</v>
      </c>
      <c r="R811" s="281">
        <f t="shared" si="136"/>
        <v>0</v>
      </c>
      <c r="S811" s="282">
        <v>0</v>
      </c>
      <c r="T811" s="283">
        <v>0</v>
      </c>
      <c r="U811" s="156">
        <v>0</v>
      </c>
      <c r="V811" s="284">
        <v>0</v>
      </c>
      <c r="W811" s="285">
        <v>0</v>
      </c>
      <c r="X811" s="205">
        <v>0</v>
      </c>
      <c r="Y811" s="157">
        <v>0</v>
      </c>
      <c r="Z811" s="286">
        <v>0</v>
      </c>
      <c r="AA811" s="204">
        <v>0</v>
      </c>
      <c r="AB811" s="204">
        <v>0</v>
      </c>
      <c r="AC811" s="155">
        <v>0</v>
      </c>
      <c r="AD811" s="287">
        <v>0</v>
      </c>
      <c r="AE811" s="340">
        <f>_xlfn.XLOOKUP(A811,'2026-NAT-01'!B:B,'2026-NAT-01'!F:F,0,0)+_xlfn.XLOOKUP(A811,'2026-NAT-01'!B:B,'2026-NAT-01'!G:G,0,0)</f>
        <v>0</v>
      </c>
      <c r="AF811" s="341">
        <f>_xlfn.XLOOKUP(A811,'2026-NAT-01'!B:B,'2026-NAT-01'!H:H,0,0)</f>
        <v>0</v>
      </c>
      <c r="AG811" s="340">
        <f>_xlfn.XLOOKUP(A811,'2026-NAT-02'!B:B,'2026-NAT-02'!F:F,0,0)+_xlfn.XLOOKUP(A811,'2026-NAT-02'!B:B,'2026-NAT-02'!G:G,0,0)</f>
        <v>0</v>
      </c>
      <c r="AH811" s="341">
        <f>_xlfn.XLOOKUP(A811,'2026-NAT-02'!B:B,'2026-NAT-02'!H:H,0,0)</f>
        <v>0</v>
      </c>
      <c r="AI811" s="457">
        <f t="shared" si="137"/>
        <v>0</v>
      </c>
      <c r="AJ811" s="458">
        <f t="shared" si="138"/>
        <v>0</v>
      </c>
    </row>
    <row r="812" spans="1:36" ht="15.6" hidden="1" x14ac:dyDescent="0.25">
      <c r="A812" s="297" t="str">
        <f>MASTERLIST!A813</f>
        <v>N0809</v>
      </c>
      <c r="B812" s="310" t="str">
        <f>MASTERLIST!B813</f>
        <v>xWelwitschia</v>
      </c>
      <c r="C812" s="310" t="str">
        <f>MASTERLIST!C813</f>
        <v>Jannes</v>
      </c>
      <c r="D812" s="310" t="str">
        <f>MASTERLIST!D813</f>
        <v>Augustyn</v>
      </c>
      <c r="E812" s="311" t="str">
        <f>MASTERLIST!E813</f>
        <v>Men Senior</v>
      </c>
      <c r="F812" s="361" t="str">
        <f>MASTERLIST!L813</f>
        <v>Nam</v>
      </c>
      <c r="G812" s="195"/>
      <c r="H812" s="200"/>
      <c r="I812" s="193"/>
      <c r="J812" s="202"/>
      <c r="K812" s="152">
        <f t="shared" si="129"/>
        <v>0</v>
      </c>
      <c r="L812" s="153">
        <f t="shared" si="130"/>
        <v>0</v>
      </c>
      <c r="M812" s="153">
        <f t="shared" si="131"/>
        <v>0</v>
      </c>
      <c r="N812" s="279">
        <f t="shared" si="132"/>
        <v>0</v>
      </c>
      <c r="O812" s="280">
        <f t="shared" si="133"/>
        <v>0</v>
      </c>
      <c r="P812" s="154" t="e">
        <f t="shared" si="134"/>
        <v>#DIV/0!</v>
      </c>
      <c r="Q812" s="153">
        <f t="shared" si="135"/>
        <v>0</v>
      </c>
      <c r="R812" s="281">
        <f t="shared" si="136"/>
        <v>0</v>
      </c>
      <c r="S812" s="282">
        <v>0</v>
      </c>
      <c r="T812" s="283">
        <v>0</v>
      </c>
      <c r="U812" s="156">
        <v>0</v>
      </c>
      <c r="V812" s="284">
        <v>0</v>
      </c>
      <c r="W812" s="285">
        <v>0</v>
      </c>
      <c r="X812" s="205">
        <v>0</v>
      </c>
      <c r="Y812" s="157">
        <v>0</v>
      </c>
      <c r="Z812" s="286">
        <v>0</v>
      </c>
      <c r="AA812" s="204">
        <v>0</v>
      </c>
      <c r="AB812" s="204">
        <v>0</v>
      </c>
      <c r="AC812" s="155">
        <v>0</v>
      </c>
      <c r="AD812" s="287">
        <v>0</v>
      </c>
      <c r="AE812" s="340">
        <f>_xlfn.XLOOKUP(A812,'2026-NAT-01'!B:B,'2026-NAT-01'!F:F,0,0)+_xlfn.XLOOKUP(A812,'2026-NAT-01'!B:B,'2026-NAT-01'!G:G,0,0)</f>
        <v>0</v>
      </c>
      <c r="AF812" s="341">
        <f>_xlfn.XLOOKUP(A812,'2026-NAT-01'!B:B,'2026-NAT-01'!H:H,0,0)</f>
        <v>0</v>
      </c>
      <c r="AG812" s="340">
        <f>_xlfn.XLOOKUP(A812,'2026-NAT-02'!B:B,'2026-NAT-02'!F:F,0,0)+_xlfn.XLOOKUP(A812,'2026-NAT-02'!B:B,'2026-NAT-02'!G:G,0,0)</f>
        <v>0</v>
      </c>
      <c r="AH812" s="341">
        <f>_xlfn.XLOOKUP(A812,'2026-NAT-02'!B:B,'2026-NAT-02'!H:H,0,0)</f>
        <v>0</v>
      </c>
      <c r="AI812" s="457">
        <f t="shared" si="137"/>
        <v>0</v>
      </c>
      <c r="AJ812" s="458">
        <f t="shared" si="138"/>
        <v>0</v>
      </c>
    </row>
    <row r="813" spans="1:36" ht="15.6" hidden="1" x14ac:dyDescent="0.25">
      <c r="A813" s="297" t="str">
        <f>MASTERLIST!A814</f>
        <v>N0810</v>
      </c>
      <c r="B813" s="310" t="str">
        <f>MASTERLIST!B814</f>
        <v>Welwitschia</v>
      </c>
      <c r="C813" s="310" t="str">
        <f>MASTERLIST!C814</f>
        <v>Riaan</v>
      </c>
      <c r="D813" s="310" t="str">
        <f>MASTERLIST!D814</f>
        <v>Van Rhyn</v>
      </c>
      <c r="E813" s="311" t="str">
        <f>MASTERLIST!E814</f>
        <v>Men Senior</v>
      </c>
      <c r="F813" s="361" t="str">
        <f>MASTERLIST!L814</f>
        <v>Nam</v>
      </c>
      <c r="G813" s="195"/>
      <c r="H813" s="200"/>
      <c r="I813" s="193"/>
      <c r="J813" s="202"/>
      <c r="K813" s="152">
        <f t="shared" si="129"/>
        <v>1</v>
      </c>
      <c r="L813" s="153">
        <f t="shared" si="130"/>
        <v>3</v>
      </c>
      <c r="M813" s="153">
        <f t="shared" si="131"/>
        <v>4</v>
      </c>
      <c r="N813" s="279">
        <f t="shared" si="132"/>
        <v>17.600000000000001</v>
      </c>
      <c r="O813" s="280">
        <f t="shared" si="133"/>
        <v>8.8000000000000007</v>
      </c>
      <c r="P813" s="154">
        <f t="shared" si="134"/>
        <v>4.4000000000000004</v>
      </c>
      <c r="Q813" s="153">
        <f t="shared" si="135"/>
        <v>573</v>
      </c>
      <c r="R813" s="281">
        <f t="shared" si="136"/>
        <v>256.5</v>
      </c>
      <c r="S813" s="282">
        <v>1</v>
      </c>
      <c r="T813" s="283">
        <v>3</v>
      </c>
      <c r="U813" s="156">
        <v>17.600000000000001</v>
      </c>
      <c r="V813" s="284">
        <v>453</v>
      </c>
      <c r="W813" s="285">
        <v>0</v>
      </c>
      <c r="X813" s="205">
        <v>0</v>
      </c>
      <c r="Y813" s="157">
        <v>0</v>
      </c>
      <c r="Z813" s="286">
        <v>60</v>
      </c>
      <c r="AA813" s="204">
        <v>0</v>
      </c>
      <c r="AB813" s="204">
        <v>0</v>
      </c>
      <c r="AC813" s="155">
        <v>0</v>
      </c>
      <c r="AD813" s="287">
        <v>60</v>
      </c>
      <c r="AE813" s="340">
        <f>_xlfn.XLOOKUP(A813,'2026-NAT-01'!B:B,'2026-NAT-01'!F:F,0,0)+_xlfn.XLOOKUP(A813,'2026-NAT-01'!B:B,'2026-NAT-01'!G:G,0,0)</f>
        <v>0</v>
      </c>
      <c r="AF813" s="341">
        <f>_xlfn.XLOOKUP(A813,'2026-NAT-01'!B:B,'2026-NAT-01'!H:H,0,0)</f>
        <v>0</v>
      </c>
      <c r="AG813" s="340">
        <f>_xlfn.XLOOKUP(A813,'2026-NAT-02'!B:B,'2026-NAT-02'!F:F,0,0)+_xlfn.XLOOKUP(A813,'2026-NAT-02'!B:B,'2026-NAT-02'!G:G,0,0)</f>
        <v>0</v>
      </c>
      <c r="AH813" s="341">
        <f>_xlfn.XLOOKUP(A813,'2026-NAT-02'!B:B,'2026-NAT-02'!H:H,0,0)</f>
        <v>0</v>
      </c>
      <c r="AI813" s="457">
        <f t="shared" si="137"/>
        <v>4</v>
      </c>
      <c r="AJ813" s="458">
        <f t="shared" si="138"/>
        <v>8.8000000000000007</v>
      </c>
    </row>
    <row r="814" spans="1:36" ht="15.6" hidden="1" x14ac:dyDescent="0.25">
      <c r="A814" s="297" t="str">
        <f>MASTERLIST!A815</f>
        <v>N0811</v>
      </c>
      <c r="B814" s="310" t="str">
        <f>MASTERLIST!B815</f>
        <v>Walvis Bay</v>
      </c>
      <c r="C814" s="310" t="str">
        <f>MASTERLIST!C815</f>
        <v>Francois</v>
      </c>
      <c r="D814" s="310" t="str">
        <f>MASTERLIST!D815</f>
        <v>Wolfaardt</v>
      </c>
      <c r="E814" s="311" t="str">
        <f>MASTERLIST!E815</f>
        <v>Men Master</v>
      </c>
      <c r="F814" s="361" t="str">
        <f>MASTERLIST!L815</f>
        <v>SA</v>
      </c>
      <c r="G814" s="195"/>
      <c r="H814" s="200"/>
      <c r="I814" s="193"/>
      <c r="J814" s="202"/>
      <c r="K814" s="152">
        <f t="shared" si="129"/>
        <v>0</v>
      </c>
      <c r="L814" s="153">
        <f t="shared" si="130"/>
        <v>0</v>
      </c>
      <c r="M814" s="153">
        <f t="shared" si="131"/>
        <v>0</v>
      </c>
      <c r="N814" s="279">
        <f t="shared" si="132"/>
        <v>0</v>
      </c>
      <c r="O814" s="280">
        <f t="shared" si="133"/>
        <v>0</v>
      </c>
      <c r="P814" s="154" t="e">
        <f t="shared" si="134"/>
        <v>#DIV/0!</v>
      </c>
      <c r="Q814" s="153">
        <f t="shared" si="135"/>
        <v>40</v>
      </c>
      <c r="R814" s="281">
        <f t="shared" si="136"/>
        <v>8</v>
      </c>
      <c r="S814" s="282">
        <v>0</v>
      </c>
      <c r="T814" s="283">
        <v>0</v>
      </c>
      <c r="U814" s="156">
        <v>0</v>
      </c>
      <c r="V814" s="284">
        <v>0</v>
      </c>
      <c r="W814" s="285">
        <v>0</v>
      </c>
      <c r="X814" s="205">
        <v>0</v>
      </c>
      <c r="Y814" s="157">
        <v>0</v>
      </c>
      <c r="Z814" s="286">
        <v>0</v>
      </c>
      <c r="AA814" s="204">
        <v>0</v>
      </c>
      <c r="AB814" s="204">
        <v>0</v>
      </c>
      <c r="AC814" s="155">
        <v>0</v>
      </c>
      <c r="AD814" s="287">
        <v>40</v>
      </c>
      <c r="AE814" s="340">
        <f>_xlfn.XLOOKUP(A814,'2026-NAT-01'!B:B,'2026-NAT-01'!F:F,0,0)+_xlfn.XLOOKUP(A814,'2026-NAT-01'!B:B,'2026-NAT-01'!G:G,0,0)</f>
        <v>0</v>
      </c>
      <c r="AF814" s="341">
        <f>_xlfn.XLOOKUP(A814,'2026-NAT-01'!B:B,'2026-NAT-01'!H:H,0,0)</f>
        <v>0</v>
      </c>
      <c r="AG814" s="340">
        <f>_xlfn.XLOOKUP(A814,'2026-NAT-02'!B:B,'2026-NAT-02'!F:F,0,0)+_xlfn.XLOOKUP(A814,'2026-NAT-02'!B:B,'2026-NAT-02'!G:G,0,0)</f>
        <v>0</v>
      </c>
      <c r="AH814" s="341">
        <f>_xlfn.XLOOKUP(A814,'2026-NAT-02'!B:B,'2026-NAT-02'!H:H,0,0)</f>
        <v>0</v>
      </c>
      <c r="AI814" s="457">
        <f t="shared" si="137"/>
        <v>0</v>
      </c>
      <c r="AJ814" s="458">
        <f t="shared" si="138"/>
        <v>0</v>
      </c>
    </row>
    <row r="815" spans="1:36" ht="15.6" hidden="1" x14ac:dyDescent="0.25">
      <c r="A815" s="297" t="str">
        <f>MASTERLIST!A816</f>
        <v>N0812</v>
      </c>
      <c r="B815" s="310" t="str">
        <f>MASTERLIST!B816</f>
        <v>xOkahandja</v>
      </c>
      <c r="C815" s="310" t="str">
        <f>MASTERLIST!C816</f>
        <v>Stefni</v>
      </c>
      <c r="D815" s="310" t="str">
        <f>MASTERLIST!D816</f>
        <v>De jager</v>
      </c>
      <c r="E815" s="311" t="str">
        <f>MASTERLIST!E816</f>
        <v>Ladies Master</v>
      </c>
      <c r="F815" s="361" t="str">
        <f>MASTERLIST!L816</f>
        <v>Nam</v>
      </c>
      <c r="G815" s="195"/>
      <c r="H815" s="200"/>
      <c r="I815" s="193"/>
      <c r="J815" s="202"/>
      <c r="K815" s="152">
        <f t="shared" si="129"/>
        <v>0</v>
      </c>
      <c r="L815" s="153">
        <f t="shared" si="130"/>
        <v>0</v>
      </c>
      <c r="M815" s="153">
        <f t="shared" si="131"/>
        <v>0</v>
      </c>
      <c r="N815" s="279">
        <f t="shared" si="132"/>
        <v>0</v>
      </c>
      <c r="O815" s="280">
        <f t="shared" si="133"/>
        <v>0</v>
      </c>
      <c r="P815" s="154" t="e">
        <f t="shared" si="134"/>
        <v>#DIV/0!</v>
      </c>
      <c r="Q815" s="153">
        <f t="shared" si="135"/>
        <v>0</v>
      </c>
      <c r="R815" s="281">
        <f t="shared" si="136"/>
        <v>0</v>
      </c>
      <c r="S815" s="282">
        <v>0</v>
      </c>
      <c r="T815" s="283">
        <v>0</v>
      </c>
      <c r="U815" s="156">
        <v>0</v>
      </c>
      <c r="V815" s="284">
        <v>0</v>
      </c>
      <c r="W815" s="285">
        <v>0</v>
      </c>
      <c r="X815" s="205">
        <v>0</v>
      </c>
      <c r="Y815" s="157">
        <v>0</v>
      </c>
      <c r="Z815" s="286">
        <v>0</v>
      </c>
      <c r="AA815" s="204">
        <v>0</v>
      </c>
      <c r="AB815" s="204">
        <v>0</v>
      </c>
      <c r="AC815" s="155">
        <v>0</v>
      </c>
      <c r="AD815" s="287">
        <v>0</v>
      </c>
      <c r="AE815" s="340">
        <f>_xlfn.XLOOKUP(A815,'2026-NAT-01'!B:B,'2026-NAT-01'!F:F,0,0)+_xlfn.XLOOKUP(A815,'2026-NAT-01'!B:B,'2026-NAT-01'!G:G,0,0)</f>
        <v>0</v>
      </c>
      <c r="AF815" s="341">
        <f>_xlfn.XLOOKUP(A815,'2026-NAT-01'!B:B,'2026-NAT-01'!H:H,0,0)</f>
        <v>0</v>
      </c>
      <c r="AG815" s="340">
        <f>_xlfn.XLOOKUP(A815,'2026-NAT-02'!B:B,'2026-NAT-02'!F:F,0,0)+_xlfn.XLOOKUP(A815,'2026-NAT-02'!B:B,'2026-NAT-02'!G:G,0,0)</f>
        <v>0</v>
      </c>
      <c r="AH815" s="341">
        <f>_xlfn.XLOOKUP(A815,'2026-NAT-02'!B:B,'2026-NAT-02'!H:H,0,0)</f>
        <v>0</v>
      </c>
      <c r="AI815" s="457">
        <f t="shared" si="137"/>
        <v>0</v>
      </c>
      <c r="AJ815" s="458">
        <f t="shared" si="138"/>
        <v>0</v>
      </c>
    </row>
    <row r="816" spans="1:36" ht="15.6" hidden="1" x14ac:dyDescent="0.25">
      <c r="A816" s="297" t="str">
        <f>MASTERLIST!A817</f>
        <v>N0813</v>
      </c>
      <c r="B816" s="310" t="str">
        <f>MASTERLIST!B817</f>
        <v>xBenguella</v>
      </c>
      <c r="C816" s="310" t="str">
        <f>MASTERLIST!C817</f>
        <v>Frikkie</v>
      </c>
      <c r="D816" s="310" t="str">
        <f>MASTERLIST!D817</f>
        <v>Cloete</v>
      </c>
      <c r="E816" s="311" t="str">
        <f>MASTERLIST!E817</f>
        <v>Men Senior</v>
      </c>
      <c r="F816" s="361" t="str">
        <f>MASTERLIST!L817</f>
        <v>Nam</v>
      </c>
      <c r="G816" s="195"/>
      <c r="H816" s="200"/>
      <c r="I816" s="193"/>
      <c r="J816" s="202"/>
      <c r="K816" s="152">
        <f t="shared" si="129"/>
        <v>0</v>
      </c>
      <c r="L816" s="153">
        <f t="shared" si="130"/>
        <v>0</v>
      </c>
      <c r="M816" s="153">
        <f t="shared" si="131"/>
        <v>0</v>
      </c>
      <c r="N816" s="279">
        <f t="shared" si="132"/>
        <v>0</v>
      </c>
      <c r="O816" s="280">
        <f t="shared" si="133"/>
        <v>0</v>
      </c>
      <c r="P816" s="154" t="e">
        <f t="shared" si="134"/>
        <v>#DIV/0!</v>
      </c>
      <c r="Q816" s="153">
        <f t="shared" si="135"/>
        <v>0</v>
      </c>
      <c r="R816" s="281">
        <f t="shared" si="136"/>
        <v>0</v>
      </c>
      <c r="S816" s="282">
        <v>0</v>
      </c>
      <c r="T816" s="283">
        <v>0</v>
      </c>
      <c r="U816" s="156">
        <v>0</v>
      </c>
      <c r="V816" s="284">
        <v>0</v>
      </c>
      <c r="W816" s="285">
        <v>0</v>
      </c>
      <c r="X816" s="205">
        <v>0</v>
      </c>
      <c r="Y816" s="157">
        <v>0</v>
      </c>
      <c r="Z816" s="286">
        <v>0</v>
      </c>
      <c r="AA816" s="204">
        <v>0</v>
      </c>
      <c r="AB816" s="204">
        <v>0</v>
      </c>
      <c r="AC816" s="155">
        <v>0</v>
      </c>
      <c r="AD816" s="287">
        <v>0</v>
      </c>
      <c r="AE816" s="340">
        <f>_xlfn.XLOOKUP(A816,'2026-NAT-01'!B:B,'2026-NAT-01'!F:F,0,0)+_xlfn.XLOOKUP(A816,'2026-NAT-01'!B:B,'2026-NAT-01'!G:G,0,0)</f>
        <v>0</v>
      </c>
      <c r="AF816" s="341">
        <f>_xlfn.XLOOKUP(A816,'2026-NAT-01'!B:B,'2026-NAT-01'!H:H,0,0)</f>
        <v>0</v>
      </c>
      <c r="AG816" s="340">
        <f>_xlfn.XLOOKUP(A816,'2026-NAT-02'!B:B,'2026-NAT-02'!F:F,0,0)+_xlfn.XLOOKUP(A816,'2026-NAT-02'!B:B,'2026-NAT-02'!G:G,0,0)</f>
        <v>0</v>
      </c>
      <c r="AH816" s="341">
        <f>_xlfn.XLOOKUP(A816,'2026-NAT-02'!B:B,'2026-NAT-02'!H:H,0,0)</f>
        <v>0</v>
      </c>
      <c r="AI816" s="457">
        <f t="shared" si="137"/>
        <v>0</v>
      </c>
      <c r="AJ816" s="458">
        <f t="shared" si="138"/>
        <v>0</v>
      </c>
    </row>
    <row r="817" spans="1:36" ht="15.6" hidden="1" x14ac:dyDescent="0.25">
      <c r="A817" s="297" t="str">
        <f>MASTERLIST!A818</f>
        <v>N0814</v>
      </c>
      <c r="B817" s="310" t="str">
        <f>MASTERLIST!B818</f>
        <v>xHenties Bay</v>
      </c>
      <c r="C817" s="310" t="str">
        <f>MASTERLIST!C818</f>
        <v>Clinton</v>
      </c>
      <c r="D817" s="310" t="str">
        <f>MASTERLIST!D818</f>
        <v>Barnard</v>
      </c>
      <c r="E817" s="311" t="str">
        <f>MASTERLIST!E818</f>
        <v>Men Senior</v>
      </c>
      <c r="F817" s="361" t="str">
        <f>MASTERLIST!L818</f>
        <v>SA</v>
      </c>
      <c r="G817" s="195"/>
      <c r="H817" s="200"/>
      <c r="I817" s="193"/>
      <c r="J817" s="202"/>
      <c r="K817" s="152">
        <f t="shared" si="129"/>
        <v>0</v>
      </c>
      <c r="L817" s="153">
        <f t="shared" si="130"/>
        <v>1</v>
      </c>
      <c r="M817" s="153">
        <f t="shared" si="131"/>
        <v>1</v>
      </c>
      <c r="N817" s="279">
        <f t="shared" si="132"/>
        <v>3.6</v>
      </c>
      <c r="O817" s="280">
        <f t="shared" si="133"/>
        <v>0.72000000000000008</v>
      </c>
      <c r="P817" s="154">
        <f t="shared" si="134"/>
        <v>3.6</v>
      </c>
      <c r="Q817" s="153">
        <f t="shared" si="135"/>
        <v>278</v>
      </c>
      <c r="R817" s="281">
        <f t="shared" si="136"/>
        <v>55.6</v>
      </c>
      <c r="S817" s="282">
        <v>0</v>
      </c>
      <c r="T817" s="283">
        <v>0</v>
      </c>
      <c r="U817" s="156">
        <v>0</v>
      </c>
      <c r="V817" s="284">
        <v>0</v>
      </c>
      <c r="W817" s="285">
        <v>0</v>
      </c>
      <c r="X817" s="205">
        <v>0</v>
      </c>
      <c r="Y817" s="157">
        <v>0</v>
      </c>
      <c r="Z817" s="286">
        <v>0</v>
      </c>
      <c r="AA817" s="204">
        <v>0</v>
      </c>
      <c r="AB817" s="204">
        <v>1</v>
      </c>
      <c r="AC817" s="155">
        <v>3.6</v>
      </c>
      <c r="AD817" s="287">
        <v>278</v>
      </c>
      <c r="AE817" s="340">
        <f>_xlfn.XLOOKUP(A817,'2026-NAT-01'!B:B,'2026-NAT-01'!F:F,0,0)+_xlfn.XLOOKUP(A817,'2026-NAT-01'!B:B,'2026-NAT-01'!G:G,0,0)</f>
        <v>0</v>
      </c>
      <c r="AF817" s="341">
        <f>_xlfn.XLOOKUP(A817,'2026-NAT-01'!B:B,'2026-NAT-01'!H:H,0,0)</f>
        <v>0</v>
      </c>
      <c r="AG817" s="340">
        <f>_xlfn.XLOOKUP(A817,'2026-NAT-02'!B:B,'2026-NAT-02'!F:F,0,0)+_xlfn.XLOOKUP(A817,'2026-NAT-02'!B:B,'2026-NAT-02'!G:G,0,0)</f>
        <v>0</v>
      </c>
      <c r="AH817" s="341">
        <f>_xlfn.XLOOKUP(A817,'2026-NAT-02'!B:B,'2026-NAT-02'!H:H,0,0)</f>
        <v>0</v>
      </c>
      <c r="AI817" s="457">
        <f t="shared" si="137"/>
        <v>1</v>
      </c>
      <c r="AJ817" s="458">
        <f t="shared" si="138"/>
        <v>0.72000000000000008</v>
      </c>
    </row>
    <row r="818" spans="1:36" ht="15.6" hidden="1" x14ac:dyDescent="0.25">
      <c r="A818" s="297" t="str">
        <f>MASTERLIST!A819</f>
        <v>N0815</v>
      </c>
      <c r="B818" s="310" t="str">
        <f>MASTERLIST!B819</f>
        <v>xHenties Bay</v>
      </c>
      <c r="C818" s="310" t="str">
        <f>MASTERLIST!C819</f>
        <v>Lindie</v>
      </c>
      <c r="D818" s="310" t="str">
        <f>MASTERLIST!D819</f>
        <v>Barnhard</v>
      </c>
      <c r="E818" s="311" t="str">
        <f>MASTERLIST!E819</f>
        <v>Ladies Master</v>
      </c>
      <c r="F818" s="361" t="str">
        <f>MASTERLIST!L819</f>
        <v>Nam</v>
      </c>
      <c r="G818" s="195"/>
      <c r="H818" s="200"/>
      <c r="I818" s="193"/>
      <c r="J818" s="202"/>
      <c r="K818" s="152">
        <f t="shared" si="129"/>
        <v>0</v>
      </c>
      <c r="L818" s="153">
        <f t="shared" si="130"/>
        <v>0</v>
      </c>
      <c r="M818" s="153">
        <f t="shared" si="131"/>
        <v>0</v>
      </c>
      <c r="N818" s="279">
        <f t="shared" si="132"/>
        <v>0</v>
      </c>
      <c r="O818" s="280">
        <f t="shared" si="133"/>
        <v>0</v>
      </c>
      <c r="P818" s="154" t="e">
        <f t="shared" si="134"/>
        <v>#DIV/0!</v>
      </c>
      <c r="Q818" s="153">
        <f t="shared" si="135"/>
        <v>0</v>
      </c>
      <c r="R818" s="281">
        <f t="shared" si="136"/>
        <v>0</v>
      </c>
      <c r="S818" s="282">
        <v>0</v>
      </c>
      <c r="T818" s="283">
        <v>0</v>
      </c>
      <c r="U818" s="156">
        <v>0</v>
      </c>
      <c r="V818" s="284">
        <v>0</v>
      </c>
      <c r="W818" s="285">
        <v>0</v>
      </c>
      <c r="X818" s="205">
        <v>0</v>
      </c>
      <c r="Y818" s="157">
        <v>0</v>
      </c>
      <c r="Z818" s="286">
        <v>0</v>
      </c>
      <c r="AA818" s="204">
        <v>0</v>
      </c>
      <c r="AB818" s="204">
        <v>0</v>
      </c>
      <c r="AC818" s="155">
        <v>0</v>
      </c>
      <c r="AD818" s="287">
        <v>0</v>
      </c>
      <c r="AE818" s="340">
        <f>_xlfn.XLOOKUP(A818,'2026-NAT-01'!B:B,'2026-NAT-01'!F:F,0,0)+_xlfn.XLOOKUP(A818,'2026-NAT-01'!B:B,'2026-NAT-01'!G:G,0,0)</f>
        <v>0</v>
      </c>
      <c r="AF818" s="341">
        <f>_xlfn.XLOOKUP(A818,'2026-NAT-01'!B:B,'2026-NAT-01'!H:H,0,0)</f>
        <v>0</v>
      </c>
      <c r="AG818" s="340">
        <f>_xlfn.XLOOKUP(A818,'2026-NAT-02'!B:B,'2026-NAT-02'!F:F,0,0)+_xlfn.XLOOKUP(A818,'2026-NAT-02'!B:B,'2026-NAT-02'!G:G,0,0)</f>
        <v>0</v>
      </c>
      <c r="AH818" s="341">
        <f>_xlfn.XLOOKUP(A818,'2026-NAT-02'!B:B,'2026-NAT-02'!H:H,0,0)</f>
        <v>0</v>
      </c>
      <c r="AI818" s="457">
        <f t="shared" si="137"/>
        <v>0</v>
      </c>
      <c r="AJ818" s="458">
        <f t="shared" si="138"/>
        <v>0</v>
      </c>
    </row>
    <row r="819" spans="1:36" ht="15.6" hidden="1" x14ac:dyDescent="0.25">
      <c r="A819" s="344" t="str">
        <f>MASTERLIST!A820</f>
        <v>N0816</v>
      </c>
      <c r="B819" s="68" t="str">
        <f>MASTERLIST!B820</f>
        <v>Steenbras</v>
      </c>
      <c r="C819" s="68" t="str">
        <f>MASTERLIST!C820</f>
        <v>Herman</v>
      </c>
      <c r="D819" s="68" t="str">
        <f>MASTERLIST!D820</f>
        <v>Swanepoel</v>
      </c>
      <c r="E819" s="345" t="str">
        <f>MASTERLIST!E820</f>
        <v>Men Veteran</v>
      </c>
      <c r="F819" s="362" t="str">
        <f>MASTERLIST!L820</f>
        <v>Nam</v>
      </c>
      <c r="G819" s="195" t="s">
        <v>2176</v>
      </c>
      <c r="H819" s="200"/>
      <c r="I819" s="193"/>
      <c r="J819" s="202"/>
      <c r="K819" s="152">
        <f t="shared" si="129"/>
        <v>1</v>
      </c>
      <c r="L819" s="153">
        <f t="shared" si="130"/>
        <v>19</v>
      </c>
      <c r="M819" s="153">
        <f t="shared" si="131"/>
        <v>20</v>
      </c>
      <c r="N819" s="154">
        <f t="shared" si="132"/>
        <v>65.7</v>
      </c>
      <c r="O819" s="429">
        <f t="shared" si="133"/>
        <v>26.21</v>
      </c>
      <c r="P819" s="154">
        <f t="shared" si="134"/>
        <v>3.2850000000000001</v>
      </c>
      <c r="Q819" s="153">
        <f t="shared" si="135"/>
        <v>1501</v>
      </c>
      <c r="R819" s="281">
        <f t="shared" si="136"/>
        <v>584.5</v>
      </c>
      <c r="S819" s="282">
        <v>1</v>
      </c>
      <c r="T819" s="283">
        <v>9</v>
      </c>
      <c r="U819" s="156">
        <v>32.5</v>
      </c>
      <c r="V819" s="284">
        <v>711</v>
      </c>
      <c r="W819" s="285">
        <v>0</v>
      </c>
      <c r="X819" s="205">
        <v>10</v>
      </c>
      <c r="Y819" s="157">
        <v>33.200000000000003</v>
      </c>
      <c r="Z819" s="286">
        <v>710</v>
      </c>
      <c r="AA819" s="204">
        <v>0</v>
      </c>
      <c r="AB819" s="204">
        <v>0</v>
      </c>
      <c r="AC819" s="155">
        <v>0</v>
      </c>
      <c r="AD819" s="287">
        <v>80</v>
      </c>
      <c r="AE819" s="340">
        <f>_xlfn.XLOOKUP(A819,'2026-NAT-01'!B:B,'2026-NAT-01'!F:F,0,0)+_xlfn.XLOOKUP(A819,'2026-NAT-01'!B:B,'2026-NAT-01'!G:G,0,0)</f>
        <v>9</v>
      </c>
      <c r="AF819" s="341">
        <f>_xlfn.XLOOKUP(A819,'2026-NAT-01'!B:B,'2026-NAT-01'!H:H,0,0)</f>
        <v>27.4</v>
      </c>
      <c r="AG819" s="340">
        <f>_xlfn.XLOOKUP(A819,'2026-NAT-02'!B:B,'2026-NAT-02'!F:F,0,0)+_xlfn.XLOOKUP(A819,'2026-NAT-02'!B:B,'2026-NAT-02'!G:G,0,0)</f>
        <v>8</v>
      </c>
      <c r="AH819" s="341">
        <f>_xlfn.XLOOKUP(A819,'2026-NAT-02'!B:B,'2026-NAT-02'!H:H,0,0)</f>
        <v>29.9</v>
      </c>
      <c r="AI819" s="340">
        <f t="shared" si="137"/>
        <v>37</v>
      </c>
      <c r="AJ819" s="341">
        <f t="shared" si="138"/>
        <v>83.509999999999991</v>
      </c>
    </row>
    <row r="820" spans="1:36" ht="15.6" x14ac:dyDescent="0.25">
      <c r="A820" s="344" t="str">
        <f>MASTERLIST!A196</f>
        <v>N0192</v>
      </c>
      <c r="B820" s="68" t="str">
        <f>MASTERLIST!B196</f>
        <v>Steenbras</v>
      </c>
      <c r="C820" s="68" t="str">
        <f>MASTERLIST!C196</f>
        <v>Jan</v>
      </c>
      <c r="D820" s="68" t="str">
        <f>MASTERLIST!D196</f>
        <v>Heath</v>
      </c>
      <c r="E820" s="345" t="str">
        <f>MASTERLIST!E196</f>
        <v>Men Grand Masters</v>
      </c>
      <c r="F820" s="362" t="str">
        <f>MASTERLIST!L196</f>
        <v>Nam</v>
      </c>
      <c r="G820" s="195"/>
      <c r="H820" s="200" t="s">
        <v>2176</v>
      </c>
      <c r="I820" s="193"/>
      <c r="J820" s="202"/>
      <c r="K820" s="152">
        <f t="shared" si="129"/>
        <v>7</v>
      </c>
      <c r="L820" s="153">
        <f t="shared" si="130"/>
        <v>1</v>
      </c>
      <c r="M820" s="153">
        <f t="shared" si="131"/>
        <v>8</v>
      </c>
      <c r="N820" s="154">
        <f t="shared" si="132"/>
        <v>16.2</v>
      </c>
      <c r="O820" s="429">
        <f t="shared" si="133"/>
        <v>6.9300000000000006</v>
      </c>
      <c r="P820" s="154">
        <f t="shared" si="134"/>
        <v>2.0249999999999999</v>
      </c>
      <c r="Q820" s="153">
        <f t="shared" si="135"/>
        <v>831</v>
      </c>
      <c r="R820" s="281">
        <f t="shared" si="136"/>
        <v>255.5</v>
      </c>
      <c r="S820" s="282">
        <v>6</v>
      </c>
      <c r="T820" s="283">
        <v>0</v>
      </c>
      <c r="U820" s="156">
        <v>12.3</v>
      </c>
      <c r="V820" s="284">
        <v>291</v>
      </c>
      <c r="W820" s="285">
        <v>0</v>
      </c>
      <c r="X820" s="205">
        <v>0</v>
      </c>
      <c r="Y820" s="157">
        <v>0</v>
      </c>
      <c r="Z820" s="286">
        <v>20</v>
      </c>
      <c r="AA820" s="204">
        <v>1</v>
      </c>
      <c r="AB820" s="204">
        <v>1</v>
      </c>
      <c r="AC820" s="155">
        <v>3.9</v>
      </c>
      <c r="AD820" s="287">
        <v>520</v>
      </c>
      <c r="AE820" s="340">
        <f>_xlfn.XLOOKUP(A820,'2026-NAT-01'!B:B,'2026-NAT-01'!F:F,0,0)+_xlfn.XLOOKUP(A820,'2026-NAT-01'!B:B,'2026-NAT-01'!G:G,0,0)</f>
        <v>0</v>
      </c>
      <c r="AF820" s="341">
        <f>_xlfn.XLOOKUP(A820,'2026-NAT-01'!B:B,'2026-NAT-01'!H:H,0,0)</f>
        <v>0</v>
      </c>
      <c r="AG820" s="340">
        <f>_xlfn.XLOOKUP(A820,'2026-NAT-02'!B:B,'2026-NAT-02'!F:F,0,0)+_xlfn.XLOOKUP(A820,'2026-NAT-02'!B:B,'2026-NAT-02'!G:G,0,0)</f>
        <v>0</v>
      </c>
      <c r="AH820" s="341">
        <f>_xlfn.XLOOKUP(A820,'2026-NAT-02'!B:B,'2026-NAT-02'!H:H,0,0)</f>
        <v>0</v>
      </c>
      <c r="AI820" s="340">
        <f t="shared" si="137"/>
        <v>8</v>
      </c>
      <c r="AJ820" s="341">
        <f t="shared" si="138"/>
        <v>6.9300000000000006</v>
      </c>
    </row>
    <row r="821" spans="1:36" s="299" customFormat="1" ht="15.6" hidden="1" x14ac:dyDescent="0.25">
      <c r="A821" s="297" t="str">
        <f>MASTERLIST!A822</f>
        <v>N0818</v>
      </c>
      <c r="B821" s="310" t="str">
        <f>MASTERLIST!B822</f>
        <v>Mako</v>
      </c>
      <c r="C821" s="310" t="str">
        <f>MASTERLIST!C822</f>
        <v>Mari</v>
      </c>
      <c r="D821" s="310" t="str">
        <f>MASTERLIST!D822</f>
        <v>Doll</v>
      </c>
      <c r="E821" s="311" t="str">
        <f>MASTERLIST!E822</f>
        <v>Ladies Senior</v>
      </c>
      <c r="F821" s="361" t="str">
        <f>MASTERLIST!L822</f>
        <v>Nam</v>
      </c>
      <c r="G821" s="461"/>
      <c r="H821" s="462"/>
      <c r="I821" s="463"/>
      <c r="J821" s="464"/>
      <c r="K821" s="465">
        <f t="shared" si="129"/>
        <v>4</v>
      </c>
      <c r="L821" s="466">
        <f t="shared" si="130"/>
        <v>2</v>
      </c>
      <c r="M821" s="466">
        <f t="shared" si="131"/>
        <v>6</v>
      </c>
      <c r="N821" s="279">
        <f t="shared" si="132"/>
        <v>13.1</v>
      </c>
      <c r="O821" s="280">
        <f t="shared" si="133"/>
        <v>6.23</v>
      </c>
      <c r="P821" s="279">
        <f t="shared" si="134"/>
        <v>2.1833333333333331</v>
      </c>
      <c r="Q821" s="466">
        <f t="shared" si="135"/>
        <v>770</v>
      </c>
      <c r="R821" s="467">
        <f t="shared" si="136"/>
        <v>349</v>
      </c>
      <c r="S821" s="468">
        <v>4</v>
      </c>
      <c r="T821" s="469">
        <v>2</v>
      </c>
      <c r="U821" s="470">
        <v>11.5</v>
      </c>
      <c r="V821" s="471">
        <v>590</v>
      </c>
      <c r="W821" s="472">
        <v>0</v>
      </c>
      <c r="X821" s="473">
        <v>0</v>
      </c>
      <c r="Y821" s="474">
        <v>1.6</v>
      </c>
      <c r="Z821" s="475">
        <v>180</v>
      </c>
      <c r="AA821" s="476">
        <v>0</v>
      </c>
      <c r="AB821" s="476">
        <v>0</v>
      </c>
      <c r="AC821" s="477">
        <v>0</v>
      </c>
      <c r="AD821" s="478">
        <v>0</v>
      </c>
      <c r="AE821" s="457">
        <f>_xlfn.XLOOKUP(A821,'2026-NAT-01'!B:B,'2026-NAT-01'!F:F,0,0)+_xlfn.XLOOKUP(A821,'2026-NAT-01'!B:B,'2026-NAT-01'!G:G,0,0)</f>
        <v>0</v>
      </c>
      <c r="AF821" s="458">
        <f>_xlfn.XLOOKUP(A821,'2026-NAT-01'!B:B,'2026-NAT-01'!H:H,0,0)</f>
        <v>0</v>
      </c>
      <c r="AG821" s="457">
        <f>_xlfn.XLOOKUP(A821,'2026-NAT-02'!B:B,'2026-NAT-02'!F:F,0,0)+_xlfn.XLOOKUP(A821,'2026-NAT-02'!B:B,'2026-NAT-02'!G:G,0,0)</f>
        <v>0</v>
      </c>
      <c r="AH821" s="458">
        <f>_xlfn.XLOOKUP(A821,'2026-NAT-02'!B:B,'2026-NAT-02'!H:H,0,0)</f>
        <v>0</v>
      </c>
      <c r="AI821" s="457">
        <f t="shared" si="137"/>
        <v>6</v>
      </c>
      <c r="AJ821" s="458">
        <f t="shared" si="138"/>
        <v>6.23</v>
      </c>
    </row>
    <row r="822" spans="1:36" ht="15.6" hidden="1" x14ac:dyDescent="0.25">
      <c r="A822" s="297" t="str">
        <f>MASTERLIST!A823</f>
        <v>N0819</v>
      </c>
      <c r="B822" s="310" t="str">
        <f>MASTERLIST!B823</f>
        <v>xWelwitschia</v>
      </c>
      <c r="C822" s="310" t="str">
        <f>MASTERLIST!C823</f>
        <v>Krynauw</v>
      </c>
      <c r="D822" s="310" t="str">
        <f>MASTERLIST!D823</f>
        <v>Bauwer</v>
      </c>
      <c r="E822" s="311" t="str">
        <f>MASTERLIST!E823</f>
        <v>Men Senior</v>
      </c>
      <c r="F822" s="361" t="str">
        <f>MASTERLIST!L823</f>
        <v>Nam</v>
      </c>
      <c r="G822" s="195"/>
      <c r="H822" s="200"/>
      <c r="I822" s="193"/>
      <c r="J822" s="202"/>
      <c r="K822" s="152">
        <f t="shared" si="129"/>
        <v>11</v>
      </c>
      <c r="L822" s="153">
        <f t="shared" si="130"/>
        <v>5</v>
      </c>
      <c r="M822" s="153">
        <f t="shared" si="131"/>
        <v>16</v>
      </c>
      <c r="N822" s="279">
        <f t="shared" si="132"/>
        <v>44.5</v>
      </c>
      <c r="O822" s="280">
        <f t="shared" si="133"/>
        <v>13.79</v>
      </c>
      <c r="P822" s="154">
        <f t="shared" si="134"/>
        <v>2.78125</v>
      </c>
      <c r="Q822" s="153">
        <f t="shared" si="135"/>
        <v>1513</v>
      </c>
      <c r="R822" s="281">
        <f t="shared" si="136"/>
        <v>498.5</v>
      </c>
      <c r="S822" s="282">
        <v>2</v>
      </c>
      <c r="T822" s="283">
        <v>1</v>
      </c>
      <c r="U822" s="156">
        <v>3.5</v>
      </c>
      <c r="V822" s="284">
        <v>339</v>
      </c>
      <c r="W822" s="285">
        <v>6</v>
      </c>
      <c r="X822" s="205">
        <v>4</v>
      </c>
      <c r="Y822" s="157">
        <v>38.4</v>
      </c>
      <c r="Z822" s="286">
        <v>942</v>
      </c>
      <c r="AA822" s="204">
        <v>3</v>
      </c>
      <c r="AB822" s="204">
        <v>0</v>
      </c>
      <c r="AC822" s="155">
        <v>2.6</v>
      </c>
      <c r="AD822" s="287">
        <v>232</v>
      </c>
      <c r="AE822" s="340">
        <f>_xlfn.XLOOKUP(A822,'2026-NAT-01'!B:B,'2026-NAT-01'!F:F,0,0)+_xlfn.XLOOKUP(A822,'2026-NAT-01'!B:B,'2026-NAT-01'!G:G,0,0)</f>
        <v>0</v>
      </c>
      <c r="AF822" s="341">
        <f>_xlfn.XLOOKUP(A822,'2026-NAT-01'!B:B,'2026-NAT-01'!H:H,0,0)</f>
        <v>0</v>
      </c>
      <c r="AG822" s="340">
        <f>_xlfn.XLOOKUP(A822,'2026-NAT-02'!B:B,'2026-NAT-02'!F:F,0,0)+_xlfn.XLOOKUP(A822,'2026-NAT-02'!B:B,'2026-NAT-02'!G:G,0,0)</f>
        <v>0</v>
      </c>
      <c r="AH822" s="341">
        <f>_xlfn.XLOOKUP(A822,'2026-NAT-02'!B:B,'2026-NAT-02'!H:H,0,0)</f>
        <v>0</v>
      </c>
      <c r="AI822" s="457">
        <f t="shared" si="137"/>
        <v>16</v>
      </c>
      <c r="AJ822" s="458">
        <f t="shared" si="138"/>
        <v>13.79</v>
      </c>
    </row>
    <row r="823" spans="1:36" ht="15.6" hidden="1" x14ac:dyDescent="0.25">
      <c r="A823" s="297" t="str">
        <f>MASTERLIST!A824</f>
        <v>N0820</v>
      </c>
      <c r="B823" s="310" t="str">
        <f>MASTERLIST!B824</f>
        <v>xAtlantic Angling Club</v>
      </c>
      <c r="C823" s="310" t="str">
        <f>MASTERLIST!C824</f>
        <v>Espe</v>
      </c>
      <c r="D823" s="310" t="str">
        <f>MASTERLIST!D824</f>
        <v>Steyl</v>
      </c>
      <c r="E823" s="311" t="str">
        <f>MASTERLIST!E824</f>
        <v>Men Veteran</v>
      </c>
      <c r="F823" s="361" t="str">
        <f>MASTERLIST!L824</f>
        <v>Nam</v>
      </c>
      <c r="G823" s="195"/>
      <c r="H823" s="200"/>
      <c r="I823" s="193"/>
      <c r="J823" s="202"/>
      <c r="K823" s="152">
        <f t="shared" si="129"/>
        <v>0</v>
      </c>
      <c r="L823" s="153">
        <f t="shared" si="130"/>
        <v>0</v>
      </c>
      <c r="M823" s="153">
        <f t="shared" si="131"/>
        <v>0</v>
      </c>
      <c r="N823" s="279">
        <f t="shared" si="132"/>
        <v>0</v>
      </c>
      <c r="O823" s="280">
        <f t="shared" si="133"/>
        <v>0</v>
      </c>
      <c r="P823" s="154" t="e">
        <f t="shared" si="134"/>
        <v>#DIV/0!</v>
      </c>
      <c r="Q823" s="153">
        <f t="shared" si="135"/>
        <v>0</v>
      </c>
      <c r="R823" s="281">
        <f t="shared" si="136"/>
        <v>0</v>
      </c>
      <c r="S823" s="282">
        <v>0</v>
      </c>
      <c r="T823" s="283">
        <v>0</v>
      </c>
      <c r="U823" s="156">
        <v>0</v>
      </c>
      <c r="V823" s="284">
        <v>0</v>
      </c>
      <c r="W823" s="285">
        <v>0</v>
      </c>
      <c r="X823" s="205">
        <v>0</v>
      </c>
      <c r="Y823" s="157">
        <v>0</v>
      </c>
      <c r="Z823" s="286">
        <v>0</v>
      </c>
      <c r="AA823" s="204">
        <v>0</v>
      </c>
      <c r="AB823" s="204">
        <v>0</v>
      </c>
      <c r="AC823" s="155">
        <v>0</v>
      </c>
      <c r="AD823" s="287">
        <v>0</v>
      </c>
      <c r="AE823" s="340">
        <f>_xlfn.XLOOKUP(A823,'2026-NAT-01'!B:B,'2026-NAT-01'!F:F,0,0)+_xlfn.XLOOKUP(A823,'2026-NAT-01'!B:B,'2026-NAT-01'!G:G,0,0)</f>
        <v>0</v>
      </c>
      <c r="AF823" s="341">
        <f>_xlfn.XLOOKUP(A823,'2026-NAT-01'!B:B,'2026-NAT-01'!H:H,0,0)</f>
        <v>0</v>
      </c>
      <c r="AG823" s="340">
        <f>_xlfn.XLOOKUP(A823,'2026-NAT-02'!B:B,'2026-NAT-02'!F:F,0,0)+_xlfn.XLOOKUP(A823,'2026-NAT-02'!B:B,'2026-NAT-02'!G:G,0,0)</f>
        <v>0</v>
      </c>
      <c r="AH823" s="341">
        <f>_xlfn.XLOOKUP(A823,'2026-NAT-02'!B:B,'2026-NAT-02'!H:H,0,0)</f>
        <v>0</v>
      </c>
      <c r="AI823" s="457">
        <f t="shared" si="137"/>
        <v>0</v>
      </c>
      <c r="AJ823" s="458">
        <f t="shared" si="138"/>
        <v>0</v>
      </c>
    </row>
    <row r="824" spans="1:36" ht="15.6" hidden="1" x14ac:dyDescent="0.25">
      <c r="A824" s="297" t="str">
        <f>MASTERLIST!A825</f>
        <v>N0821</v>
      </c>
      <c r="B824" s="310" t="str">
        <f>MASTERLIST!B825</f>
        <v>xAtlantic Angling Club</v>
      </c>
      <c r="C824" s="310" t="str">
        <f>MASTERLIST!C825</f>
        <v xml:space="preserve">Gerrit </v>
      </c>
      <c r="D824" s="310" t="str">
        <f>MASTERLIST!D825</f>
        <v>Van Staden</v>
      </c>
      <c r="E824" s="311" t="str">
        <f>MASTERLIST!E825</f>
        <v>Men Master</v>
      </c>
      <c r="F824" s="361" t="str">
        <f>MASTERLIST!L825</f>
        <v>Nam</v>
      </c>
      <c r="G824" s="195"/>
      <c r="H824" s="200"/>
      <c r="I824" s="193"/>
      <c r="J824" s="202"/>
      <c r="K824" s="152">
        <f t="shared" si="129"/>
        <v>0</v>
      </c>
      <c r="L824" s="153">
        <f t="shared" si="130"/>
        <v>0</v>
      </c>
      <c r="M824" s="153">
        <f t="shared" si="131"/>
        <v>0</v>
      </c>
      <c r="N824" s="279">
        <f t="shared" si="132"/>
        <v>0</v>
      </c>
      <c r="O824" s="280">
        <f t="shared" si="133"/>
        <v>0</v>
      </c>
      <c r="P824" s="154" t="e">
        <f t="shared" si="134"/>
        <v>#DIV/0!</v>
      </c>
      <c r="Q824" s="153">
        <f t="shared" si="135"/>
        <v>0</v>
      </c>
      <c r="R824" s="281">
        <f t="shared" si="136"/>
        <v>0</v>
      </c>
      <c r="S824" s="282">
        <v>0</v>
      </c>
      <c r="T824" s="283">
        <v>0</v>
      </c>
      <c r="U824" s="156">
        <v>0</v>
      </c>
      <c r="V824" s="284">
        <v>0</v>
      </c>
      <c r="W824" s="285">
        <v>0</v>
      </c>
      <c r="X824" s="205">
        <v>0</v>
      </c>
      <c r="Y824" s="157">
        <v>0</v>
      </c>
      <c r="Z824" s="286">
        <v>0</v>
      </c>
      <c r="AA824" s="204">
        <v>0</v>
      </c>
      <c r="AB824" s="204">
        <v>0</v>
      </c>
      <c r="AC824" s="155">
        <v>0</v>
      </c>
      <c r="AD824" s="287">
        <v>0</v>
      </c>
      <c r="AE824" s="340">
        <f>_xlfn.XLOOKUP(A824,'2026-NAT-01'!B:B,'2026-NAT-01'!F:F,0,0)+_xlfn.XLOOKUP(A824,'2026-NAT-01'!B:B,'2026-NAT-01'!G:G,0,0)</f>
        <v>0</v>
      </c>
      <c r="AF824" s="341">
        <f>_xlfn.XLOOKUP(A824,'2026-NAT-01'!B:B,'2026-NAT-01'!H:H,0,0)</f>
        <v>0</v>
      </c>
      <c r="AG824" s="340">
        <f>_xlfn.XLOOKUP(A824,'2026-NAT-02'!B:B,'2026-NAT-02'!F:F,0,0)+_xlfn.XLOOKUP(A824,'2026-NAT-02'!B:B,'2026-NAT-02'!G:G,0,0)</f>
        <v>0</v>
      </c>
      <c r="AH824" s="341">
        <f>_xlfn.XLOOKUP(A824,'2026-NAT-02'!B:B,'2026-NAT-02'!H:H,0,0)</f>
        <v>0</v>
      </c>
      <c r="AI824" s="457">
        <f t="shared" si="137"/>
        <v>0</v>
      </c>
      <c r="AJ824" s="458">
        <f t="shared" si="138"/>
        <v>0</v>
      </c>
    </row>
    <row r="825" spans="1:36" ht="15.6" x14ac:dyDescent="0.25">
      <c r="A825" s="344" t="str">
        <f>MASTERLIST!A848</f>
        <v>N0844</v>
      </c>
      <c r="B825" s="68" t="str">
        <f>MASTERLIST!B848</f>
        <v>Seagull Angling Club</v>
      </c>
      <c r="C825" s="68" t="str">
        <f>MASTERLIST!C848</f>
        <v>Heiko Jnr</v>
      </c>
      <c r="D825" s="68" t="str">
        <f>MASTERLIST!D848</f>
        <v>Doll</v>
      </c>
      <c r="E825" s="345" t="str">
        <f>MASTERLIST!E848</f>
        <v>Men U/16</v>
      </c>
      <c r="F825" s="362" t="str">
        <f>MASTERLIST!L848</f>
        <v>Nam</v>
      </c>
      <c r="G825" s="195" t="s">
        <v>2176</v>
      </c>
      <c r="H825" s="200" t="s">
        <v>2176</v>
      </c>
      <c r="I825" s="193"/>
      <c r="J825" s="202"/>
      <c r="K825" s="152">
        <f t="shared" ref="K825:K886" si="139">S825+W825+AA825</f>
        <v>4</v>
      </c>
      <c r="L825" s="153">
        <f t="shared" ref="L825:L886" si="140">T825+X825+AB825</f>
        <v>5</v>
      </c>
      <c r="M825" s="153">
        <f t="shared" ref="M825:M886" si="141">K825+L825</f>
        <v>9</v>
      </c>
      <c r="N825" s="154">
        <f t="shared" ref="N825:N886" si="142">U825+Y825+AC825</f>
        <v>25.3</v>
      </c>
      <c r="O825" s="429">
        <f t="shared" ref="O825:O886" si="143">(U825*0.5)+(Y825*0.3)+(AC825*0.2)</f>
        <v>6.23</v>
      </c>
      <c r="P825" s="154">
        <f t="shared" ref="P825:P886" si="144">N825/M825</f>
        <v>2.8111111111111113</v>
      </c>
      <c r="Q825" s="153">
        <f t="shared" ref="Q825:Q886" si="145">V825+Z825+AD825</f>
        <v>1069</v>
      </c>
      <c r="R825" s="281">
        <f t="shared" ref="R825:R886" si="146">(V825*0.5)+(Z825*0.3)+(AD825*0.2)</f>
        <v>338.2</v>
      </c>
      <c r="S825" s="282">
        <v>2</v>
      </c>
      <c r="T825" s="283">
        <v>0</v>
      </c>
      <c r="U825" s="156">
        <v>1.7000000000000002</v>
      </c>
      <c r="V825" s="284">
        <v>348</v>
      </c>
      <c r="W825" s="285">
        <v>0</v>
      </c>
      <c r="X825" s="205">
        <v>3</v>
      </c>
      <c r="Y825" s="157">
        <v>6.6000000000000005</v>
      </c>
      <c r="Z825" s="286">
        <v>200</v>
      </c>
      <c r="AA825" s="204">
        <v>2</v>
      </c>
      <c r="AB825" s="204">
        <v>2</v>
      </c>
      <c r="AC825" s="155">
        <v>17</v>
      </c>
      <c r="AD825" s="287">
        <v>521</v>
      </c>
      <c r="AE825" s="340">
        <f>_xlfn.XLOOKUP(A825,'2026-NAT-01'!B:B,'2026-NAT-01'!F:F,0,0)+_xlfn.XLOOKUP(A825,'2026-NAT-01'!B:B,'2026-NAT-01'!G:G,0,0)</f>
        <v>0</v>
      </c>
      <c r="AF825" s="341">
        <f>_xlfn.XLOOKUP(A825,'2026-NAT-01'!B:B,'2026-NAT-01'!H:H,0,0)</f>
        <v>0</v>
      </c>
      <c r="AG825" s="340">
        <f>_xlfn.XLOOKUP(A825,'2026-NAT-02'!B:B,'2026-NAT-02'!F:F,0,0)+_xlfn.XLOOKUP(A825,'2026-NAT-02'!B:B,'2026-NAT-02'!G:G,0,0)</f>
        <v>0</v>
      </c>
      <c r="AH825" s="341">
        <f>_xlfn.XLOOKUP(A825,'2026-NAT-02'!B:B,'2026-NAT-02'!H:H,0,0)</f>
        <v>0</v>
      </c>
      <c r="AI825" s="340">
        <f t="shared" si="137"/>
        <v>9</v>
      </c>
      <c r="AJ825" s="341">
        <f t="shared" si="138"/>
        <v>6.23</v>
      </c>
    </row>
    <row r="826" spans="1:36" ht="15.6" hidden="1" x14ac:dyDescent="0.25">
      <c r="A826" s="297" t="str">
        <f>MASTERLIST!A827</f>
        <v>N0823</v>
      </c>
      <c r="B826" s="310" t="str">
        <f>MASTERLIST!B827</f>
        <v>Benguella</v>
      </c>
      <c r="C826" s="310" t="str">
        <f>MASTERLIST!C827</f>
        <v>Francois</v>
      </c>
      <c r="D826" s="310" t="str">
        <f>MASTERLIST!D827</f>
        <v>Van Rensburg</v>
      </c>
      <c r="E826" s="311" t="str">
        <f>MASTERLIST!E827</f>
        <v>Men Veteran</v>
      </c>
      <c r="F826" s="361" t="str">
        <f>MASTERLIST!L827</f>
        <v>Nam</v>
      </c>
      <c r="G826" s="195"/>
      <c r="H826" s="200"/>
      <c r="I826" s="193"/>
      <c r="J826" s="202"/>
      <c r="K826" s="152">
        <f t="shared" si="139"/>
        <v>2</v>
      </c>
      <c r="L826" s="153">
        <f t="shared" si="140"/>
        <v>2</v>
      </c>
      <c r="M826" s="153">
        <f t="shared" si="141"/>
        <v>4</v>
      </c>
      <c r="N826" s="279">
        <f t="shared" si="142"/>
        <v>7.6</v>
      </c>
      <c r="O826" s="280">
        <f t="shared" si="143"/>
        <v>3.8</v>
      </c>
      <c r="P826" s="154">
        <f t="shared" si="144"/>
        <v>1.9</v>
      </c>
      <c r="Q826" s="153">
        <f t="shared" si="145"/>
        <v>486</v>
      </c>
      <c r="R826" s="281">
        <f t="shared" si="146"/>
        <v>243</v>
      </c>
      <c r="S826" s="282">
        <v>2</v>
      </c>
      <c r="T826" s="283">
        <v>2</v>
      </c>
      <c r="U826" s="156">
        <v>7.6</v>
      </c>
      <c r="V826" s="284">
        <v>486</v>
      </c>
      <c r="W826" s="285">
        <v>0</v>
      </c>
      <c r="X826" s="205">
        <v>0</v>
      </c>
      <c r="Y826" s="157">
        <v>0</v>
      </c>
      <c r="Z826" s="286">
        <v>0</v>
      </c>
      <c r="AA826" s="204">
        <v>0</v>
      </c>
      <c r="AB826" s="204">
        <v>0</v>
      </c>
      <c r="AC826" s="155">
        <v>0</v>
      </c>
      <c r="AD826" s="287">
        <v>0</v>
      </c>
      <c r="AE826" s="340">
        <f>_xlfn.XLOOKUP(A826,'2026-NAT-01'!B:B,'2026-NAT-01'!F:F,0,0)+_xlfn.XLOOKUP(A826,'2026-NAT-01'!B:B,'2026-NAT-01'!G:G,0,0)</f>
        <v>0</v>
      </c>
      <c r="AF826" s="341">
        <f>_xlfn.XLOOKUP(A826,'2026-NAT-01'!B:B,'2026-NAT-01'!H:H,0,0)</f>
        <v>0</v>
      </c>
      <c r="AG826" s="340">
        <f>_xlfn.XLOOKUP(A826,'2026-NAT-02'!B:B,'2026-NAT-02'!F:F,0,0)+_xlfn.XLOOKUP(A826,'2026-NAT-02'!B:B,'2026-NAT-02'!G:G,0,0)</f>
        <v>0</v>
      </c>
      <c r="AH826" s="341">
        <f>_xlfn.XLOOKUP(A826,'2026-NAT-02'!B:B,'2026-NAT-02'!H:H,0,0)</f>
        <v>0</v>
      </c>
      <c r="AI826" s="457">
        <f t="shared" si="137"/>
        <v>4</v>
      </c>
      <c r="AJ826" s="458">
        <f t="shared" si="138"/>
        <v>3.8</v>
      </c>
    </row>
    <row r="827" spans="1:36" ht="15.6" hidden="1" x14ac:dyDescent="0.25">
      <c r="A827" s="297" t="str">
        <f>MASTERLIST!A828</f>
        <v>N0824</v>
      </c>
      <c r="B827" s="310" t="str">
        <f>MASTERLIST!B828</f>
        <v>Otjiwarongo</v>
      </c>
      <c r="C827" s="310" t="str">
        <f>MASTERLIST!C828</f>
        <v>Basil</v>
      </c>
      <c r="D827" s="310" t="str">
        <f>MASTERLIST!D828</f>
        <v>Devenish</v>
      </c>
      <c r="E827" s="311" t="str">
        <f>MASTERLIST!E828</f>
        <v>Men Master</v>
      </c>
      <c r="F827" s="361" t="str">
        <f>MASTERLIST!L828</f>
        <v>Nam</v>
      </c>
      <c r="G827" s="195"/>
      <c r="H827" s="200"/>
      <c r="I827" s="193"/>
      <c r="J827" s="202"/>
      <c r="K827" s="152">
        <f t="shared" si="139"/>
        <v>0</v>
      </c>
      <c r="L827" s="153">
        <f t="shared" si="140"/>
        <v>0</v>
      </c>
      <c r="M827" s="153">
        <f t="shared" si="141"/>
        <v>0</v>
      </c>
      <c r="N827" s="279">
        <f t="shared" si="142"/>
        <v>0</v>
      </c>
      <c r="O827" s="280">
        <f t="shared" si="143"/>
        <v>0</v>
      </c>
      <c r="P827" s="154" t="e">
        <f t="shared" si="144"/>
        <v>#DIV/0!</v>
      </c>
      <c r="Q827" s="153">
        <f t="shared" si="145"/>
        <v>0</v>
      </c>
      <c r="R827" s="281">
        <f t="shared" si="146"/>
        <v>0</v>
      </c>
      <c r="S827" s="282">
        <v>0</v>
      </c>
      <c r="T827" s="283">
        <v>0</v>
      </c>
      <c r="U827" s="156">
        <v>0</v>
      </c>
      <c r="V827" s="284">
        <v>0</v>
      </c>
      <c r="W827" s="285">
        <v>0</v>
      </c>
      <c r="X827" s="205">
        <v>0</v>
      </c>
      <c r="Y827" s="157">
        <v>0</v>
      </c>
      <c r="Z827" s="286">
        <v>0</v>
      </c>
      <c r="AA827" s="204">
        <v>0</v>
      </c>
      <c r="AB827" s="204">
        <v>0</v>
      </c>
      <c r="AC827" s="155">
        <v>0</v>
      </c>
      <c r="AD827" s="287">
        <v>0</v>
      </c>
      <c r="AE827" s="340">
        <f>_xlfn.XLOOKUP(A827,'2026-NAT-01'!B:B,'2026-NAT-01'!F:F,0,0)+_xlfn.XLOOKUP(A827,'2026-NAT-01'!B:B,'2026-NAT-01'!G:G,0,0)</f>
        <v>0</v>
      </c>
      <c r="AF827" s="341">
        <f>_xlfn.XLOOKUP(A827,'2026-NAT-01'!B:B,'2026-NAT-01'!H:H,0,0)</f>
        <v>0</v>
      </c>
      <c r="AG827" s="340">
        <f>_xlfn.XLOOKUP(A827,'2026-NAT-02'!B:B,'2026-NAT-02'!F:F,0,0)+_xlfn.XLOOKUP(A827,'2026-NAT-02'!B:B,'2026-NAT-02'!G:G,0,0)</f>
        <v>0</v>
      </c>
      <c r="AH827" s="341">
        <f>_xlfn.XLOOKUP(A827,'2026-NAT-02'!B:B,'2026-NAT-02'!H:H,0,0)</f>
        <v>0</v>
      </c>
      <c r="AI827" s="457">
        <f t="shared" si="137"/>
        <v>0</v>
      </c>
      <c r="AJ827" s="458">
        <f t="shared" si="138"/>
        <v>0</v>
      </c>
    </row>
    <row r="828" spans="1:36" ht="15.6" hidden="1" x14ac:dyDescent="0.25">
      <c r="A828" s="297" t="str">
        <f>MASTERLIST!A829</f>
        <v>N0825</v>
      </c>
      <c r="B828" s="310" t="str">
        <f>MASTERLIST!B829</f>
        <v>Benguella</v>
      </c>
      <c r="C828" s="310" t="str">
        <f>MASTERLIST!C829</f>
        <v>Margot-Mae</v>
      </c>
      <c r="D828" s="310" t="str">
        <f>MASTERLIST!D829</f>
        <v>Van Rensburg</v>
      </c>
      <c r="E828" s="311" t="str">
        <f>MASTERLIST!E829</f>
        <v>Ladies Senior</v>
      </c>
      <c r="F828" s="361" t="str">
        <f>MASTERLIST!L829</f>
        <v>Nam</v>
      </c>
      <c r="G828" s="195"/>
      <c r="H828" s="200"/>
      <c r="I828" s="193"/>
      <c r="J828" s="202"/>
      <c r="K828" s="152">
        <f t="shared" si="139"/>
        <v>0</v>
      </c>
      <c r="L828" s="153">
        <f t="shared" si="140"/>
        <v>1</v>
      </c>
      <c r="M828" s="153">
        <f t="shared" si="141"/>
        <v>1</v>
      </c>
      <c r="N828" s="279">
        <f t="shared" si="142"/>
        <v>2</v>
      </c>
      <c r="O828" s="280">
        <f t="shared" si="143"/>
        <v>1</v>
      </c>
      <c r="P828" s="154">
        <f t="shared" si="144"/>
        <v>2</v>
      </c>
      <c r="Q828" s="153">
        <f t="shared" si="145"/>
        <v>158</v>
      </c>
      <c r="R828" s="281">
        <f t="shared" si="146"/>
        <v>79</v>
      </c>
      <c r="S828" s="282">
        <v>0</v>
      </c>
      <c r="T828" s="283">
        <v>1</v>
      </c>
      <c r="U828" s="156">
        <v>2</v>
      </c>
      <c r="V828" s="284">
        <v>158</v>
      </c>
      <c r="W828" s="285">
        <v>0</v>
      </c>
      <c r="X828" s="205">
        <v>0</v>
      </c>
      <c r="Y828" s="157">
        <v>0</v>
      </c>
      <c r="Z828" s="286">
        <v>0</v>
      </c>
      <c r="AA828" s="204">
        <v>0</v>
      </c>
      <c r="AB828" s="204">
        <v>0</v>
      </c>
      <c r="AC828" s="155">
        <v>0</v>
      </c>
      <c r="AD828" s="287">
        <v>0</v>
      </c>
      <c r="AE828" s="340">
        <f>_xlfn.XLOOKUP(A828,'2026-NAT-01'!B:B,'2026-NAT-01'!F:F,0,0)+_xlfn.XLOOKUP(A828,'2026-NAT-01'!B:B,'2026-NAT-01'!G:G,0,0)</f>
        <v>0</v>
      </c>
      <c r="AF828" s="341">
        <f>_xlfn.XLOOKUP(A828,'2026-NAT-01'!B:B,'2026-NAT-01'!H:H,0,0)</f>
        <v>0</v>
      </c>
      <c r="AG828" s="340">
        <f>_xlfn.XLOOKUP(A828,'2026-NAT-02'!B:B,'2026-NAT-02'!F:F,0,0)+_xlfn.XLOOKUP(A828,'2026-NAT-02'!B:B,'2026-NAT-02'!G:G,0,0)</f>
        <v>0</v>
      </c>
      <c r="AH828" s="341">
        <f>_xlfn.XLOOKUP(A828,'2026-NAT-02'!B:B,'2026-NAT-02'!H:H,0,0)</f>
        <v>0</v>
      </c>
      <c r="AI828" s="457">
        <f t="shared" si="137"/>
        <v>1</v>
      </c>
      <c r="AJ828" s="458">
        <f t="shared" si="138"/>
        <v>1</v>
      </c>
    </row>
    <row r="829" spans="1:36" ht="15.6" hidden="1" x14ac:dyDescent="0.25">
      <c r="A829" s="297" t="str">
        <f>MASTERLIST!A830</f>
        <v>N0826</v>
      </c>
      <c r="B829" s="310" t="str">
        <f>MASTERLIST!B830</f>
        <v>Steenbras</v>
      </c>
      <c r="C829" s="310" t="str">
        <f>MASTERLIST!C830</f>
        <v>Riaan</v>
      </c>
      <c r="D829" s="310" t="str">
        <f>MASTERLIST!D830</f>
        <v>Van Der Merwe</v>
      </c>
      <c r="E829" s="311" t="str">
        <f>MASTERLIST!E830</f>
        <v>Men Senior</v>
      </c>
      <c r="F829" s="361" t="str">
        <f>MASTERLIST!L830</f>
        <v>Nam</v>
      </c>
      <c r="G829" s="195"/>
      <c r="H829" s="200"/>
      <c r="I829" s="193"/>
      <c r="J829" s="202"/>
      <c r="K829" s="152">
        <f t="shared" si="139"/>
        <v>0</v>
      </c>
      <c r="L829" s="153">
        <f t="shared" si="140"/>
        <v>0</v>
      </c>
      <c r="M829" s="153">
        <f t="shared" si="141"/>
        <v>0</v>
      </c>
      <c r="N829" s="279">
        <f t="shared" si="142"/>
        <v>0</v>
      </c>
      <c r="O829" s="280">
        <f t="shared" si="143"/>
        <v>0</v>
      </c>
      <c r="P829" s="154" t="e">
        <f t="shared" si="144"/>
        <v>#DIV/0!</v>
      </c>
      <c r="Q829" s="153">
        <f t="shared" si="145"/>
        <v>0</v>
      </c>
      <c r="R829" s="281">
        <f t="shared" si="146"/>
        <v>0</v>
      </c>
      <c r="S829" s="282">
        <v>0</v>
      </c>
      <c r="T829" s="283">
        <v>0</v>
      </c>
      <c r="U829" s="156">
        <v>0</v>
      </c>
      <c r="V829" s="284">
        <v>0</v>
      </c>
      <c r="W829" s="285">
        <v>0</v>
      </c>
      <c r="X829" s="205">
        <v>0</v>
      </c>
      <c r="Y829" s="157">
        <v>0</v>
      </c>
      <c r="Z829" s="286">
        <v>0</v>
      </c>
      <c r="AA829" s="204">
        <v>0</v>
      </c>
      <c r="AB829" s="204">
        <v>0</v>
      </c>
      <c r="AC829" s="155">
        <v>0</v>
      </c>
      <c r="AD829" s="287">
        <v>0</v>
      </c>
      <c r="AE829" s="340">
        <f>_xlfn.XLOOKUP(A829,'2026-NAT-01'!B:B,'2026-NAT-01'!F:F,0,0)+_xlfn.XLOOKUP(A829,'2026-NAT-01'!B:B,'2026-NAT-01'!G:G,0,0)</f>
        <v>0</v>
      </c>
      <c r="AF829" s="341">
        <f>_xlfn.XLOOKUP(A829,'2026-NAT-01'!B:B,'2026-NAT-01'!H:H,0,0)</f>
        <v>0</v>
      </c>
      <c r="AG829" s="340">
        <f>_xlfn.XLOOKUP(A829,'2026-NAT-02'!B:B,'2026-NAT-02'!F:F,0,0)+_xlfn.XLOOKUP(A829,'2026-NAT-02'!B:B,'2026-NAT-02'!G:G,0,0)</f>
        <v>0</v>
      </c>
      <c r="AH829" s="341">
        <f>_xlfn.XLOOKUP(A829,'2026-NAT-02'!B:B,'2026-NAT-02'!H:H,0,0)</f>
        <v>0</v>
      </c>
      <c r="AI829" s="457">
        <f t="shared" si="137"/>
        <v>0</v>
      </c>
      <c r="AJ829" s="458">
        <f t="shared" si="138"/>
        <v>0</v>
      </c>
    </row>
    <row r="830" spans="1:36" ht="15.6" hidden="1" x14ac:dyDescent="0.25">
      <c r="A830" s="297" t="str">
        <f>MASTERLIST!A831</f>
        <v>N0827</v>
      </c>
      <c r="B830" s="310" t="str">
        <f>MASTERLIST!B831</f>
        <v>Otjiwarongo</v>
      </c>
      <c r="C830" s="310" t="str">
        <f>MASTERLIST!C831</f>
        <v>Juan</v>
      </c>
      <c r="D830" s="310" t="str">
        <f>MASTERLIST!D831</f>
        <v>Prinsloo</v>
      </c>
      <c r="E830" s="311" t="s">
        <v>1196</v>
      </c>
      <c r="F830" s="361" t="str">
        <f>MASTERLIST!L831</f>
        <v>Nam</v>
      </c>
      <c r="G830" s="195"/>
      <c r="H830" s="200"/>
      <c r="I830" s="193"/>
      <c r="J830" s="202"/>
      <c r="K830" s="152">
        <f t="shared" si="139"/>
        <v>0</v>
      </c>
      <c r="L830" s="153">
        <f t="shared" si="140"/>
        <v>0</v>
      </c>
      <c r="M830" s="153">
        <f t="shared" si="141"/>
        <v>0</v>
      </c>
      <c r="N830" s="279">
        <f t="shared" si="142"/>
        <v>0</v>
      </c>
      <c r="O830" s="280">
        <f t="shared" si="143"/>
        <v>0</v>
      </c>
      <c r="P830" s="154" t="e">
        <f t="shared" si="144"/>
        <v>#DIV/0!</v>
      </c>
      <c r="Q830" s="153">
        <f t="shared" si="145"/>
        <v>0</v>
      </c>
      <c r="R830" s="281">
        <f t="shared" si="146"/>
        <v>0</v>
      </c>
      <c r="S830" s="282">
        <v>0</v>
      </c>
      <c r="T830" s="283">
        <v>0</v>
      </c>
      <c r="U830" s="156">
        <v>0</v>
      </c>
      <c r="V830" s="284">
        <v>0</v>
      </c>
      <c r="W830" s="285">
        <v>0</v>
      </c>
      <c r="X830" s="205">
        <v>0</v>
      </c>
      <c r="Y830" s="157">
        <v>0</v>
      </c>
      <c r="Z830" s="286">
        <v>0</v>
      </c>
      <c r="AA830" s="204">
        <v>0</v>
      </c>
      <c r="AB830" s="204">
        <v>0</v>
      </c>
      <c r="AC830" s="155">
        <v>0</v>
      </c>
      <c r="AD830" s="287">
        <v>0</v>
      </c>
      <c r="AE830" s="340">
        <f>_xlfn.XLOOKUP(A830,'2026-NAT-01'!B:B,'2026-NAT-01'!F:F,0,0)+_xlfn.XLOOKUP(A830,'2026-NAT-01'!B:B,'2026-NAT-01'!G:G,0,0)</f>
        <v>0</v>
      </c>
      <c r="AF830" s="341">
        <f>_xlfn.XLOOKUP(A830,'2026-NAT-01'!B:B,'2026-NAT-01'!H:H,0,0)</f>
        <v>0</v>
      </c>
      <c r="AG830" s="340">
        <f>_xlfn.XLOOKUP(A830,'2026-NAT-02'!B:B,'2026-NAT-02'!F:F,0,0)+_xlfn.XLOOKUP(A830,'2026-NAT-02'!B:B,'2026-NAT-02'!G:G,0,0)</f>
        <v>0</v>
      </c>
      <c r="AH830" s="341">
        <f>_xlfn.XLOOKUP(A830,'2026-NAT-02'!B:B,'2026-NAT-02'!H:H,0,0)</f>
        <v>0</v>
      </c>
      <c r="AI830" s="457">
        <f t="shared" si="137"/>
        <v>0</v>
      </c>
      <c r="AJ830" s="458">
        <f t="shared" si="138"/>
        <v>0</v>
      </c>
    </row>
    <row r="831" spans="1:36" ht="15.6" hidden="1" x14ac:dyDescent="0.25">
      <c r="A831" s="297" t="str">
        <f>MASTERLIST!A832</f>
        <v>N0828</v>
      </c>
      <c r="B831" s="310" t="str">
        <f>MASTERLIST!B832</f>
        <v>xHenties Bay</v>
      </c>
      <c r="C831" s="310" t="str">
        <f>MASTERLIST!C832</f>
        <v>Steyn</v>
      </c>
      <c r="D831" s="310" t="str">
        <f>MASTERLIST!D832</f>
        <v>Fourie</v>
      </c>
      <c r="E831" s="311" t="str">
        <f>MASTERLIST!E832</f>
        <v>Men Senior</v>
      </c>
      <c r="F831" s="361" t="str">
        <f>MASTERLIST!L832</f>
        <v>Nam</v>
      </c>
      <c r="G831" s="195"/>
      <c r="H831" s="200"/>
      <c r="I831" s="193"/>
      <c r="J831" s="202"/>
      <c r="K831" s="152">
        <f t="shared" si="139"/>
        <v>0</v>
      </c>
      <c r="L831" s="153">
        <f t="shared" si="140"/>
        <v>0</v>
      </c>
      <c r="M831" s="153">
        <f t="shared" si="141"/>
        <v>0</v>
      </c>
      <c r="N831" s="279">
        <f t="shared" si="142"/>
        <v>0</v>
      </c>
      <c r="O831" s="280">
        <f t="shared" si="143"/>
        <v>0</v>
      </c>
      <c r="P831" s="154" t="e">
        <f t="shared" si="144"/>
        <v>#DIV/0!</v>
      </c>
      <c r="Q831" s="153">
        <f t="shared" si="145"/>
        <v>0</v>
      </c>
      <c r="R831" s="281">
        <f t="shared" si="146"/>
        <v>0</v>
      </c>
      <c r="S831" s="282">
        <v>0</v>
      </c>
      <c r="T831" s="283">
        <v>0</v>
      </c>
      <c r="U831" s="156">
        <v>0</v>
      </c>
      <c r="V831" s="284">
        <v>0</v>
      </c>
      <c r="W831" s="285">
        <v>0</v>
      </c>
      <c r="X831" s="205">
        <v>0</v>
      </c>
      <c r="Y831" s="157">
        <v>0</v>
      </c>
      <c r="Z831" s="286">
        <v>0</v>
      </c>
      <c r="AA831" s="204">
        <v>0</v>
      </c>
      <c r="AB831" s="204">
        <v>0</v>
      </c>
      <c r="AC831" s="155">
        <v>0</v>
      </c>
      <c r="AD831" s="287">
        <v>0</v>
      </c>
      <c r="AE831" s="340">
        <f>_xlfn.XLOOKUP(A831,'2026-NAT-01'!B:B,'2026-NAT-01'!F:F,0,0)+_xlfn.XLOOKUP(A831,'2026-NAT-01'!B:B,'2026-NAT-01'!G:G,0,0)</f>
        <v>0</v>
      </c>
      <c r="AF831" s="341">
        <f>_xlfn.XLOOKUP(A831,'2026-NAT-01'!B:B,'2026-NAT-01'!H:H,0,0)</f>
        <v>0</v>
      </c>
      <c r="AG831" s="340">
        <f>_xlfn.XLOOKUP(A831,'2026-NAT-02'!B:B,'2026-NAT-02'!F:F,0,0)+_xlfn.XLOOKUP(A831,'2026-NAT-02'!B:B,'2026-NAT-02'!G:G,0,0)</f>
        <v>0</v>
      </c>
      <c r="AH831" s="341">
        <f>_xlfn.XLOOKUP(A831,'2026-NAT-02'!B:B,'2026-NAT-02'!H:H,0,0)</f>
        <v>0</v>
      </c>
      <c r="AI831" s="457">
        <f t="shared" si="137"/>
        <v>0</v>
      </c>
      <c r="AJ831" s="458">
        <f t="shared" si="138"/>
        <v>0</v>
      </c>
    </row>
    <row r="832" spans="1:36" ht="15.6" hidden="1" x14ac:dyDescent="0.25">
      <c r="A832" s="297" t="str">
        <f>MASTERLIST!A833</f>
        <v>N0829</v>
      </c>
      <c r="B832" s="310" t="str">
        <f>MASTERLIST!B833</f>
        <v>Steenbras</v>
      </c>
      <c r="C832" s="310" t="str">
        <f>MASTERLIST!C833</f>
        <v>Mark</v>
      </c>
      <c r="D832" s="310" t="str">
        <f>MASTERLIST!D833</f>
        <v>Villinger</v>
      </c>
      <c r="E832" s="311" t="str">
        <f>MASTERLIST!E833</f>
        <v>Men Senior</v>
      </c>
      <c r="F832" s="361" t="str">
        <f>MASTERLIST!L833</f>
        <v>Nam</v>
      </c>
      <c r="G832" s="195"/>
      <c r="H832" s="200"/>
      <c r="I832" s="193"/>
      <c r="J832" s="202"/>
      <c r="K832" s="152">
        <f t="shared" si="139"/>
        <v>0</v>
      </c>
      <c r="L832" s="153">
        <f t="shared" si="140"/>
        <v>0</v>
      </c>
      <c r="M832" s="153">
        <f t="shared" si="141"/>
        <v>0</v>
      </c>
      <c r="N832" s="279">
        <f t="shared" si="142"/>
        <v>0</v>
      </c>
      <c r="O832" s="280">
        <f t="shared" si="143"/>
        <v>0</v>
      </c>
      <c r="P832" s="154" t="e">
        <f t="shared" si="144"/>
        <v>#DIV/0!</v>
      </c>
      <c r="Q832" s="153">
        <f t="shared" si="145"/>
        <v>0</v>
      </c>
      <c r="R832" s="281">
        <f t="shared" si="146"/>
        <v>0</v>
      </c>
      <c r="S832" s="282">
        <v>0</v>
      </c>
      <c r="T832" s="283">
        <v>0</v>
      </c>
      <c r="U832" s="156">
        <v>0</v>
      </c>
      <c r="V832" s="284">
        <v>0</v>
      </c>
      <c r="W832" s="285">
        <v>0</v>
      </c>
      <c r="X832" s="205">
        <v>0</v>
      </c>
      <c r="Y832" s="157">
        <v>0</v>
      </c>
      <c r="Z832" s="286">
        <v>0</v>
      </c>
      <c r="AA832" s="204">
        <v>0</v>
      </c>
      <c r="AB832" s="204">
        <v>0</v>
      </c>
      <c r="AC832" s="155">
        <v>0</v>
      </c>
      <c r="AD832" s="287">
        <v>0</v>
      </c>
      <c r="AE832" s="340">
        <f>_xlfn.XLOOKUP(A832,'2026-NAT-01'!B:B,'2026-NAT-01'!F:F,0,0)+_xlfn.XLOOKUP(A832,'2026-NAT-01'!B:B,'2026-NAT-01'!G:G,0,0)</f>
        <v>0</v>
      </c>
      <c r="AF832" s="341">
        <f>_xlfn.XLOOKUP(A832,'2026-NAT-01'!B:B,'2026-NAT-01'!H:H,0,0)</f>
        <v>0</v>
      </c>
      <c r="AG832" s="340">
        <f>_xlfn.XLOOKUP(A832,'2026-NAT-02'!B:B,'2026-NAT-02'!F:F,0,0)+_xlfn.XLOOKUP(A832,'2026-NAT-02'!B:B,'2026-NAT-02'!G:G,0,0)</f>
        <v>0</v>
      </c>
      <c r="AH832" s="341">
        <f>_xlfn.XLOOKUP(A832,'2026-NAT-02'!B:B,'2026-NAT-02'!H:H,0,0)</f>
        <v>0</v>
      </c>
      <c r="AI832" s="457">
        <f t="shared" si="137"/>
        <v>0</v>
      </c>
      <c r="AJ832" s="458">
        <f t="shared" si="138"/>
        <v>0</v>
      </c>
    </row>
    <row r="833" spans="1:36" ht="15.6" hidden="1" x14ac:dyDescent="0.25">
      <c r="A833" s="297" t="str">
        <f>MASTERLIST!A834</f>
        <v>N0830</v>
      </c>
      <c r="B833" s="310" t="str">
        <f>MASTERLIST!B834</f>
        <v>Steenbras</v>
      </c>
      <c r="C833" s="310" t="str">
        <f>MASTERLIST!C834</f>
        <v>William</v>
      </c>
      <c r="D833" s="310" t="str">
        <f>MASTERLIST!D834</f>
        <v>Villinger</v>
      </c>
      <c r="E833" s="311" t="str">
        <f>MASTERLIST!E834</f>
        <v>Men U/16</v>
      </c>
      <c r="F833" s="361" t="str">
        <f>MASTERLIST!L834</f>
        <v>Nam</v>
      </c>
      <c r="G833" s="195"/>
      <c r="H833" s="200"/>
      <c r="I833" s="193"/>
      <c r="J833" s="202"/>
      <c r="K833" s="152">
        <f t="shared" si="139"/>
        <v>0</v>
      </c>
      <c r="L833" s="153">
        <f t="shared" si="140"/>
        <v>0</v>
      </c>
      <c r="M833" s="153">
        <f t="shared" si="141"/>
        <v>0</v>
      </c>
      <c r="N833" s="279">
        <f t="shared" si="142"/>
        <v>0</v>
      </c>
      <c r="O833" s="280">
        <f t="shared" si="143"/>
        <v>0</v>
      </c>
      <c r="P833" s="154" t="e">
        <f t="shared" si="144"/>
        <v>#DIV/0!</v>
      </c>
      <c r="Q833" s="153">
        <f t="shared" si="145"/>
        <v>0</v>
      </c>
      <c r="R833" s="281">
        <f t="shared" si="146"/>
        <v>0</v>
      </c>
      <c r="S833" s="282">
        <v>0</v>
      </c>
      <c r="T833" s="283">
        <v>0</v>
      </c>
      <c r="U833" s="156">
        <v>0</v>
      </c>
      <c r="V833" s="284">
        <v>0</v>
      </c>
      <c r="W833" s="285">
        <v>0</v>
      </c>
      <c r="X833" s="205">
        <v>0</v>
      </c>
      <c r="Y833" s="157">
        <v>0</v>
      </c>
      <c r="Z833" s="286">
        <v>0</v>
      </c>
      <c r="AA833" s="204">
        <v>0</v>
      </c>
      <c r="AB833" s="204">
        <v>0</v>
      </c>
      <c r="AC833" s="155">
        <v>0</v>
      </c>
      <c r="AD833" s="287">
        <v>0</v>
      </c>
      <c r="AE833" s="340">
        <f>_xlfn.XLOOKUP(A833,'2026-NAT-01'!B:B,'2026-NAT-01'!F:F,0,0)+_xlfn.XLOOKUP(A833,'2026-NAT-01'!B:B,'2026-NAT-01'!G:G,0,0)</f>
        <v>0</v>
      </c>
      <c r="AF833" s="341">
        <f>_xlfn.XLOOKUP(A833,'2026-NAT-01'!B:B,'2026-NAT-01'!H:H,0,0)</f>
        <v>0</v>
      </c>
      <c r="AG833" s="340">
        <f>_xlfn.XLOOKUP(A833,'2026-NAT-02'!B:B,'2026-NAT-02'!F:F,0,0)+_xlfn.XLOOKUP(A833,'2026-NAT-02'!B:B,'2026-NAT-02'!G:G,0,0)</f>
        <v>0</v>
      </c>
      <c r="AH833" s="341">
        <f>_xlfn.XLOOKUP(A833,'2026-NAT-02'!B:B,'2026-NAT-02'!H:H,0,0)</f>
        <v>0</v>
      </c>
      <c r="AI833" s="457">
        <f t="shared" si="137"/>
        <v>0</v>
      </c>
      <c r="AJ833" s="458">
        <f t="shared" si="138"/>
        <v>0</v>
      </c>
    </row>
    <row r="834" spans="1:36" ht="15.6" hidden="1" x14ac:dyDescent="0.25">
      <c r="A834" s="297" t="str">
        <f>MASTERLIST!A835</f>
        <v>N0831</v>
      </c>
      <c r="B834" s="310" t="str">
        <f>MASTERLIST!B835</f>
        <v>Steenbras</v>
      </c>
      <c r="C834" s="310" t="str">
        <f>MASTERLIST!C835</f>
        <v>Dunco</v>
      </c>
      <c r="D834" s="310" t="str">
        <f>MASTERLIST!D835</f>
        <v>Visser</v>
      </c>
      <c r="E834" s="311" t="str">
        <f>MASTERLIST!E835</f>
        <v>Men Senior</v>
      </c>
      <c r="F834" s="361" t="str">
        <f>MASTERLIST!L835</f>
        <v>Nam</v>
      </c>
      <c r="G834" s="195"/>
      <c r="H834" s="200"/>
      <c r="I834" s="193"/>
      <c r="J834" s="202"/>
      <c r="K834" s="152">
        <f t="shared" si="139"/>
        <v>0</v>
      </c>
      <c r="L834" s="153">
        <f t="shared" si="140"/>
        <v>0</v>
      </c>
      <c r="M834" s="153">
        <f t="shared" si="141"/>
        <v>0</v>
      </c>
      <c r="N834" s="279">
        <f t="shared" si="142"/>
        <v>0</v>
      </c>
      <c r="O834" s="280">
        <f t="shared" si="143"/>
        <v>0</v>
      </c>
      <c r="P834" s="154" t="e">
        <f t="shared" si="144"/>
        <v>#DIV/0!</v>
      </c>
      <c r="Q834" s="153">
        <f t="shared" si="145"/>
        <v>0</v>
      </c>
      <c r="R834" s="281">
        <f t="shared" si="146"/>
        <v>0</v>
      </c>
      <c r="S834" s="282">
        <v>0</v>
      </c>
      <c r="T834" s="283">
        <v>0</v>
      </c>
      <c r="U834" s="156">
        <v>0</v>
      </c>
      <c r="V834" s="284">
        <v>0</v>
      </c>
      <c r="W834" s="285">
        <v>0</v>
      </c>
      <c r="X834" s="205">
        <v>0</v>
      </c>
      <c r="Y834" s="157">
        <v>0</v>
      </c>
      <c r="Z834" s="286">
        <v>0</v>
      </c>
      <c r="AA834" s="204">
        <v>0</v>
      </c>
      <c r="AB834" s="204">
        <v>0</v>
      </c>
      <c r="AC834" s="155">
        <v>0</v>
      </c>
      <c r="AD834" s="287">
        <v>0</v>
      </c>
      <c r="AE834" s="340">
        <f>_xlfn.XLOOKUP(A834,'2026-NAT-01'!B:B,'2026-NAT-01'!F:F,0,0)+_xlfn.XLOOKUP(A834,'2026-NAT-01'!B:B,'2026-NAT-01'!G:G,0,0)</f>
        <v>0</v>
      </c>
      <c r="AF834" s="341">
        <f>_xlfn.XLOOKUP(A834,'2026-NAT-01'!B:B,'2026-NAT-01'!H:H,0,0)</f>
        <v>0</v>
      </c>
      <c r="AG834" s="340">
        <f>_xlfn.XLOOKUP(A834,'2026-NAT-02'!B:B,'2026-NAT-02'!F:F,0,0)+_xlfn.XLOOKUP(A834,'2026-NAT-02'!B:B,'2026-NAT-02'!G:G,0,0)</f>
        <v>0</v>
      </c>
      <c r="AH834" s="341">
        <f>_xlfn.XLOOKUP(A834,'2026-NAT-02'!B:B,'2026-NAT-02'!H:H,0,0)</f>
        <v>0</v>
      </c>
      <c r="AI834" s="457">
        <f t="shared" si="137"/>
        <v>0</v>
      </c>
      <c r="AJ834" s="458">
        <f t="shared" si="138"/>
        <v>0</v>
      </c>
    </row>
    <row r="835" spans="1:36" ht="15.6" x14ac:dyDescent="0.25">
      <c r="A835" s="344" t="str">
        <f>MASTERLIST!A234</f>
        <v>N0230</v>
      </c>
      <c r="B835" s="68" t="str">
        <f>MASTERLIST!B234</f>
        <v>Steenbras</v>
      </c>
      <c r="C835" s="68" t="str">
        <f>MASTERLIST!C234</f>
        <v>Sharne</v>
      </c>
      <c r="D835" s="68" t="str">
        <f>MASTERLIST!D234</f>
        <v>Van Zyl</v>
      </c>
      <c r="E835" s="345" t="str">
        <f>MASTERLIST!E234</f>
        <v>Ladies Veteran</v>
      </c>
      <c r="F835" s="362" t="str">
        <f>MASTERLIST!L234</f>
        <v>Nam</v>
      </c>
      <c r="G835" s="195" t="s">
        <v>2176</v>
      </c>
      <c r="H835" s="200" t="s">
        <v>2176</v>
      </c>
      <c r="I835" s="193"/>
      <c r="J835" s="202"/>
      <c r="K835" s="152">
        <f t="shared" si="139"/>
        <v>0</v>
      </c>
      <c r="L835" s="153">
        <f t="shared" si="140"/>
        <v>3</v>
      </c>
      <c r="M835" s="153">
        <f t="shared" si="141"/>
        <v>3</v>
      </c>
      <c r="N835" s="154">
        <f t="shared" si="142"/>
        <v>11.9</v>
      </c>
      <c r="O835" s="429">
        <f t="shared" si="143"/>
        <v>4.41</v>
      </c>
      <c r="P835" s="154">
        <f t="shared" si="144"/>
        <v>3.9666666666666668</v>
      </c>
      <c r="Q835" s="153">
        <f t="shared" si="145"/>
        <v>457</v>
      </c>
      <c r="R835" s="281">
        <f t="shared" si="146"/>
        <v>179.1</v>
      </c>
      <c r="S835" s="282">
        <v>0</v>
      </c>
      <c r="T835" s="283">
        <v>3</v>
      </c>
      <c r="U835" s="156">
        <v>4.2</v>
      </c>
      <c r="V835" s="284">
        <v>210</v>
      </c>
      <c r="W835" s="285">
        <v>0</v>
      </c>
      <c r="X835" s="205">
        <v>0</v>
      </c>
      <c r="Y835" s="157">
        <v>7.7</v>
      </c>
      <c r="Z835" s="286">
        <v>247</v>
      </c>
      <c r="AA835" s="204">
        <v>0</v>
      </c>
      <c r="AB835" s="204">
        <v>0</v>
      </c>
      <c r="AC835" s="155">
        <v>0</v>
      </c>
      <c r="AD835" s="287">
        <v>0</v>
      </c>
      <c r="AE835" s="340">
        <f>_xlfn.XLOOKUP(A835,'2026-NAT-01'!B:B,'2026-NAT-01'!F:F,0,0)+_xlfn.XLOOKUP(A835,'2026-NAT-01'!B:B,'2026-NAT-01'!G:G,0,0)</f>
        <v>0</v>
      </c>
      <c r="AF835" s="341">
        <f>_xlfn.XLOOKUP(A835,'2026-NAT-01'!B:B,'2026-NAT-01'!H:H,0,0)</f>
        <v>0</v>
      </c>
      <c r="AG835" s="340">
        <f>_xlfn.XLOOKUP(A835,'2026-NAT-02'!B:B,'2026-NAT-02'!F:F,0,0)+_xlfn.XLOOKUP(A835,'2026-NAT-02'!B:B,'2026-NAT-02'!G:G,0,0)</f>
        <v>1</v>
      </c>
      <c r="AH835" s="341">
        <f>_xlfn.XLOOKUP(A835,'2026-NAT-02'!B:B,'2026-NAT-02'!H:H,0,0)</f>
        <v>1</v>
      </c>
      <c r="AI835" s="340">
        <f t="shared" si="137"/>
        <v>4</v>
      </c>
      <c r="AJ835" s="341">
        <f t="shared" si="138"/>
        <v>5.41</v>
      </c>
    </row>
    <row r="836" spans="1:36" ht="15.6" x14ac:dyDescent="0.25">
      <c r="A836" s="344" t="str">
        <f>MASTERLIST!A821</f>
        <v>N0817</v>
      </c>
      <c r="B836" s="68" t="str">
        <f>MASTERLIST!B821</f>
        <v>Walvis Bay</v>
      </c>
      <c r="C836" s="68" t="str">
        <f>MASTERLIST!C821</f>
        <v>Bianca</v>
      </c>
      <c r="D836" s="68" t="str">
        <f>MASTERLIST!D821</f>
        <v>Dronia</v>
      </c>
      <c r="E836" s="345" t="str">
        <f>MASTERLIST!E821</f>
        <v>Ladies Senior</v>
      </c>
      <c r="F836" s="362" t="str">
        <f>MASTERLIST!L821</f>
        <v>Nam</v>
      </c>
      <c r="G836" s="195" t="s">
        <v>2176</v>
      </c>
      <c r="H836" s="200" t="s">
        <v>2176</v>
      </c>
      <c r="I836" s="193"/>
      <c r="J836" s="202"/>
      <c r="K836" s="152">
        <f t="shared" si="139"/>
        <v>0</v>
      </c>
      <c r="L836" s="153">
        <f t="shared" si="140"/>
        <v>2</v>
      </c>
      <c r="M836" s="153">
        <f t="shared" si="141"/>
        <v>2</v>
      </c>
      <c r="N836" s="154">
        <f t="shared" si="142"/>
        <v>2.4</v>
      </c>
      <c r="O836" s="429">
        <f t="shared" si="143"/>
        <v>1.2</v>
      </c>
      <c r="P836" s="154">
        <f t="shared" si="144"/>
        <v>1.2</v>
      </c>
      <c r="Q836" s="153">
        <f t="shared" si="145"/>
        <v>162</v>
      </c>
      <c r="R836" s="281">
        <f t="shared" si="146"/>
        <v>81</v>
      </c>
      <c r="S836" s="282">
        <v>0</v>
      </c>
      <c r="T836" s="283">
        <v>2</v>
      </c>
      <c r="U836" s="156">
        <v>2.4</v>
      </c>
      <c r="V836" s="284">
        <v>162</v>
      </c>
      <c r="W836" s="285">
        <v>0</v>
      </c>
      <c r="X836" s="205">
        <v>0</v>
      </c>
      <c r="Y836" s="157">
        <v>0</v>
      </c>
      <c r="Z836" s="286">
        <v>0</v>
      </c>
      <c r="AA836" s="204">
        <v>0</v>
      </c>
      <c r="AB836" s="204">
        <v>0</v>
      </c>
      <c r="AC836" s="155">
        <v>0</v>
      </c>
      <c r="AD836" s="287">
        <v>0</v>
      </c>
      <c r="AE836" s="340">
        <f>_xlfn.XLOOKUP(A836,'2026-NAT-01'!B:B,'2026-NAT-01'!F:F,0,0)+_xlfn.XLOOKUP(A836,'2026-NAT-01'!B:B,'2026-NAT-01'!G:G,0,0)</f>
        <v>1</v>
      </c>
      <c r="AF836" s="341">
        <f>_xlfn.XLOOKUP(A836,'2026-NAT-01'!B:B,'2026-NAT-01'!H:H,0,0)</f>
        <v>2.2000000000000002</v>
      </c>
      <c r="AG836" s="340">
        <f>_xlfn.XLOOKUP(A836,'2026-NAT-02'!B:B,'2026-NAT-02'!F:F,0,0)+_xlfn.XLOOKUP(A836,'2026-NAT-02'!B:B,'2026-NAT-02'!G:G,0,0)</f>
        <v>1</v>
      </c>
      <c r="AH836" s="341">
        <f>_xlfn.XLOOKUP(A836,'2026-NAT-02'!B:B,'2026-NAT-02'!H:H,0,0)</f>
        <v>1.7</v>
      </c>
      <c r="AI836" s="340">
        <f t="shared" ref="AI836:AI886" si="147">M836+AE836+AG836</f>
        <v>4</v>
      </c>
      <c r="AJ836" s="341">
        <f t="shared" ref="AJ836:AJ886" si="148">O836+AF836+AH836</f>
        <v>5.1000000000000005</v>
      </c>
    </row>
    <row r="837" spans="1:36" ht="15.6" hidden="1" x14ac:dyDescent="0.25">
      <c r="A837" s="297" t="str">
        <f>MASTERLIST!A838</f>
        <v>N0834</v>
      </c>
      <c r="B837" s="310" t="str">
        <f>MASTERLIST!B838</f>
        <v>Atlantic Angling Club</v>
      </c>
      <c r="C837" s="310" t="str">
        <f>MASTERLIST!C838</f>
        <v>Frans</v>
      </c>
      <c r="D837" s="310" t="str">
        <f>MASTERLIST!D838</f>
        <v>Joubert</v>
      </c>
      <c r="E837" s="311" t="str">
        <f>MASTERLIST!E838</f>
        <v>Men Veteran</v>
      </c>
      <c r="F837" s="361" t="str">
        <f>MASTERLIST!L838</f>
        <v>Nam</v>
      </c>
      <c r="G837" s="195"/>
      <c r="H837" s="200"/>
      <c r="I837" s="193"/>
      <c r="J837" s="202"/>
      <c r="K837" s="152">
        <f t="shared" si="139"/>
        <v>0</v>
      </c>
      <c r="L837" s="153">
        <f t="shared" si="140"/>
        <v>1</v>
      </c>
      <c r="M837" s="153">
        <f t="shared" si="141"/>
        <v>1</v>
      </c>
      <c r="N837" s="279">
        <f t="shared" si="142"/>
        <v>3.2</v>
      </c>
      <c r="O837" s="280">
        <f t="shared" si="143"/>
        <v>0.96</v>
      </c>
      <c r="P837" s="154">
        <f t="shared" si="144"/>
        <v>3.2</v>
      </c>
      <c r="Q837" s="153">
        <f t="shared" si="145"/>
        <v>258</v>
      </c>
      <c r="R837" s="281">
        <f t="shared" si="146"/>
        <v>77.399999999999991</v>
      </c>
      <c r="S837" s="282">
        <v>0</v>
      </c>
      <c r="T837" s="283">
        <v>0</v>
      </c>
      <c r="U837" s="156">
        <v>0</v>
      </c>
      <c r="V837" s="284">
        <v>0</v>
      </c>
      <c r="W837" s="285">
        <v>0</v>
      </c>
      <c r="X837" s="205">
        <v>1</v>
      </c>
      <c r="Y837" s="157">
        <v>3.2</v>
      </c>
      <c r="Z837" s="286">
        <v>258</v>
      </c>
      <c r="AA837" s="204">
        <v>0</v>
      </c>
      <c r="AB837" s="204">
        <v>0</v>
      </c>
      <c r="AC837" s="155">
        <v>0</v>
      </c>
      <c r="AD837" s="287">
        <v>0</v>
      </c>
      <c r="AE837" s="340">
        <f>_xlfn.XLOOKUP(A837,'2026-NAT-01'!B:B,'2026-NAT-01'!F:F,0,0)+_xlfn.XLOOKUP(A837,'2026-NAT-01'!B:B,'2026-NAT-01'!G:G,0,0)</f>
        <v>0</v>
      </c>
      <c r="AF837" s="341">
        <f>_xlfn.XLOOKUP(A837,'2026-NAT-01'!B:B,'2026-NAT-01'!H:H,0,0)</f>
        <v>0</v>
      </c>
      <c r="AG837" s="340">
        <f>_xlfn.XLOOKUP(A837,'2026-NAT-02'!B:B,'2026-NAT-02'!F:F,0,0)+_xlfn.XLOOKUP(A837,'2026-NAT-02'!B:B,'2026-NAT-02'!G:G,0,0)</f>
        <v>0</v>
      </c>
      <c r="AH837" s="341">
        <f>_xlfn.XLOOKUP(A837,'2026-NAT-02'!B:B,'2026-NAT-02'!H:H,0,0)</f>
        <v>0</v>
      </c>
      <c r="AI837" s="457">
        <f t="shared" si="147"/>
        <v>1</v>
      </c>
      <c r="AJ837" s="458">
        <f t="shared" si="148"/>
        <v>0.96</v>
      </c>
    </row>
    <row r="838" spans="1:36" ht="15.6" hidden="1" x14ac:dyDescent="0.25">
      <c r="A838" s="297" t="str">
        <f>MASTERLIST!A839</f>
        <v>N0835</v>
      </c>
      <c r="B838" s="310" t="str">
        <f>MASTERLIST!B839</f>
        <v>Atlantic Angling Club</v>
      </c>
      <c r="C838" s="310" t="str">
        <f>MASTERLIST!C839</f>
        <v>Jacobus</v>
      </c>
      <c r="D838" s="310" t="str">
        <f>MASTERLIST!D839</f>
        <v>Steyl</v>
      </c>
      <c r="E838" s="311" t="str">
        <f>MASTERLIST!E839</f>
        <v>Men Grand Masters</v>
      </c>
      <c r="F838" s="361" t="str">
        <f>MASTERLIST!L839</f>
        <v>Nam</v>
      </c>
      <c r="G838" s="195"/>
      <c r="H838" s="200"/>
      <c r="I838" s="193"/>
      <c r="J838" s="202"/>
      <c r="K838" s="152">
        <f t="shared" si="139"/>
        <v>7</v>
      </c>
      <c r="L838" s="153">
        <f t="shared" si="140"/>
        <v>8</v>
      </c>
      <c r="M838" s="153">
        <f t="shared" si="141"/>
        <v>15</v>
      </c>
      <c r="N838" s="279">
        <f t="shared" si="142"/>
        <v>40.1</v>
      </c>
      <c r="O838" s="280">
        <f t="shared" si="143"/>
        <v>13.4</v>
      </c>
      <c r="P838" s="154">
        <f t="shared" si="144"/>
        <v>2.6733333333333333</v>
      </c>
      <c r="Q838" s="153">
        <f t="shared" si="145"/>
        <v>1697</v>
      </c>
      <c r="R838" s="281">
        <f t="shared" si="146"/>
        <v>633.30000000000007</v>
      </c>
      <c r="S838" s="282">
        <v>6</v>
      </c>
      <c r="T838" s="283">
        <v>4</v>
      </c>
      <c r="U838" s="156">
        <v>13.9</v>
      </c>
      <c r="V838" s="284">
        <v>795</v>
      </c>
      <c r="W838" s="285">
        <v>1</v>
      </c>
      <c r="X838" s="205">
        <v>3</v>
      </c>
      <c r="Y838" s="157">
        <v>12.1</v>
      </c>
      <c r="Z838" s="286">
        <v>554</v>
      </c>
      <c r="AA838" s="204">
        <v>0</v>
      </c>
      <c r="AB838" s="204">
        <v>1</v>
      </c>
      <c r="AC838" s="155">
        <v>14.1</v>
      </c>
      <c r="AD838" s="287">
        <v>348</v>
      </c>
      <c r="AE838" s="340">
        <f>_xlfn.XLOOKUP(A838,'2026-NAT-01'!B:B,'2026-NAT-01'!F:F,0,0)+_xlfn.XLOOKUP(A838,'2026-NAT-01'!B:B,'2026-NAT-01'!G:G,0,0)</f>
        <v>0</v>
      </c>
      <c r="AF838" s="341">
        <f>_xlfn.XLOOKUP(A838,'2026-NAT-01'!B:B,'2026-NAT-01'!H:H,0,0)</f>
        <v>0</v>
      </c>
      <c r="AG838" s="340">
        <f>_xlfn.XLOOKUP(A838,'2026-NAT-02'!B:B,'2026-NAT-02'!F:F,0,0)+_xlfn.XLOOKUP(A838,'2026-NAT-02'!B:B,'2026-NAT-02'!G:G,0,0)</f>
        <v>0</v>
      </c>
      <c r="AH838" s="341">
        <f>_xlfn.XLOOKUP(A838,'2026-NAT-02'!B:B,'2026-NAT-02'!H:H,0,0)</f>
        <v>0</v>
      </c>
      <c r="AI838" s="457">
        <f t="shared" si="147"/>
        <v>15</v>
      </c>
      <c r="AJ838" s="458">
        <f t="shared" si="148"/>
        <v>13.4</v>
      </c>
    </row>
    <row r="839" spans="1:36" ht="15.6" hidden="1" x14ac:dyDescent="0.25">
      <c r="A839" s="297" t="str">
        <f>MASTERLIST!A840</f>
        <v>N0836</v>
      </c>
      <c r="B839" s="310" t="str">
        <f>MASTERLIST!B840</f>
        <v>Benguella</v>
      </c>
      <c r="C839" s="310" t="str">
        <f>MASTERLIST!C840</f>
        <v>Hendrik Jnr</v>
      </c>
      <c r="D839" s="310" t="str">
        <f>MASTERLIST!D840</f>
        <v>Cloete</v>
      </c>
      <c r="E839" s="311" t="str">
        <f>MASTERLIST!E840</f>
        <v>Men Veteran</v>
      </c>
      <c r="F839" s="361" t="str">
        <f>MASTERLIST!L840</f>
        <v>Nam</v>
      </c>
      <c r="G839" s="195"/>
      <c r="H839" s="200"/>
      <c r="I839" s="193"/>
      <c r="J839" s="202"/>
      <c r="K839" s="152">
        <f t="shared" si="139"/>
        <v>3</v>
      </c>
      <c r="L839" s="153">
        <f t="shared" si="140"/>
        <v>1</v>
      </c>
      <c r="M839" s="153">
        <f t="shared" si="141"/>
        <v>4</v>
      </c>
      <c r="N839" s="279">
        <f t="shared" si="142"/>
        <v>9.6000000000000014</v>
      </c>
      <c r="O839" s="280">
        <f t="shared" si="143"/>
        <v>4.8000000000000007</v>
      </c>
      <c r="P839" s="154">
        <f t="shared" si="144"/>
        <v>2.4000000000000004</v>
      </c>
      <c r="Q839" s="153">
        <f t="shared" si="145"/>
        <v>648</v>
      </c>
      <c r="R839" s="281">
        <f t="shared" si="146"/>
        <v>312</v>
      </c>
      <c r="S839" s="282">
        <v>3</v>
      </c>
      <c r="T839" s="283">
        <v>1</v>
      </c>
      <c r="U839" s="156">
        <v>9.6000000000000014</v>
      </c>
      <c r="V839" s="284">
        <v>608</v>
      </c>
      <c r="W839" s="285">
        <v>0</v>
      </c>
      <c r="X839" s="205">
        <v>0</v>
      </c>
      <c r="Y839" s="157">
        <v>0</v>
      </c>
      <c r="Z839" s="286">
        <v>0</v>
      </c>
      <c r="AA839" s="204">
        <v>0</v>
      </c>
      <c r="AB839" s="204">
        <v>0</v>
      </c>
      <c r="AC839" s="155">
        <v>0</v>
      </c>
      <c r="AD839" s="287">
        <v>40</v>
      </c>
      <c r="AE839" s="340">
        <f>_xlfn.XLOOKUP(A839,'2026-NAT-01'!B:B,'2026-NAT-01'!F:F,0,0)+_xlfn.XLOOKUP(A839,'2026-NAT-01'!B:B,'2026-NAT-01'!G:G,0,0)</f>
        <v>0</v>
      </c>
      <c r="AF839" s="341">
        <f>_xlfn.XLOOKUP(A839,'2026-NAT-01'!B:B,'2026-NAT-01'!H:H,0,0)</f>
        <v>0</v>
      </c>
      <c r="AG839" s="340">
        <f>_xlfn.XLOOKUP(A839,'2026-NAT-02'!B:B,'2026-NAT-02'!F:F,0,0)+_xlfn.XLOOKUP(A839,'2026-NAT-02'!B:B,'2026-NAT-02'!G:G,0,0)</f>
        <v>0</v>
      </c>
      <c r="AH839" s="341">
        <f>_xlfn.XLOOKUP(A839,'2026-NAT-02'!B:B,'2026-NAT-02'!H:H,0,0)</f>
        <v>0</v>
      </c>
      <c r="AI839" s="457">
        <f t="shared" si="147"/>
        <v>4</v>
      </c>
      <c r="AJ839" s="458">
        <f t="shared" si="148"/>
        <v>4.8000000000000007</v>
      </c>
    </row>
    <row r="840" spans="1:36" ht="15.6" hidden="1" x14ac:dyDescent="0.25">
      <c r="A840" s="297" t="str">
        <f>MASTERLIST!A841</f>
        <v>N0837</v>
      </c>
      <c r="B840" s="310" t="str">
        <f>MASTERLIST!B841</f>
        <v>Welwitschia</v>
      </c>
      <c r="C840" s="310" t="str">
        <f>MASTERLIST!C841</f>
        <v>Sonia</v>
      </c>
      <c r="D840" s="310" t="str">
        <f>MASTERLIST!D841</f>
        <v>Louw</v>
      </c>
      <c r="E840" s="311" t="str">
        <f>MASTERLIST!E841</f>
        <v>Ladies Senior</v>
      </c>
      <c r="F840" s="361" t="str">
        <f>MASTERLIST!L841</f>
        <v>Nam</v>
      </c>
      <c r="G840" s="195"/>
      <c r="H840" s="200"/>
      <c r="I840" s="193"/>
      <c r="J840" s="202"/>
      <c r="K840" s="152">
        <f t="shared" si="139"/>
        <v>0</v>
      </c>
      <c r="L840" s="153">
        <f t="shared" si="140"/>
        <v>0</v>
      </c>
      <c r="M840" s="153">
        <f t="shared" si="141"/>
        <v>0</v>
      </c>
      <c r="N840" s="279">
        <f t="shared" si="142"/>
        <v>0</v>
      </c>
      <c r="O840" s="280">
        <f t="shared" si="143"/>
        <v>0</v>
      </c>
      <c r="P840" s="154" t="e">
        <f t="shared" si="144"/>
        <v>#DIV/0!</v>
      </c>
      <c r="Q840" s="153">
        <f t="shared" si="145"/>
        <v>0</v>
      </c>
      <c r="R840" s="281">
        <f t="shared" si="146"/>
        <v>0</v>
      </c>
      <c r="S840" s="282">
        <v>0</v>
      </c>
      <c r="T840" s="283">
        <v>0</v>
      </c>
      <c r="U840" s="156">
        <v>0</v>
      </c>
      <c r="V840" s="284">
        <v>0</v>
      </c>
      <c r="W840" s="285">
        <v>0</v>
      </c>
      <c r="X840" s="205">
        <v>0</v>
      </c>
      <c r="Y840" s="157">
        <v>0</v>
      </c>
      <c r="Z840" s="286">
        <v>0</v>
      </c>
      <c r="AA840" s="204">
        <v>0</v>
      </c>
      <c r="AB840" s="204">
        <v>0</v>
      </c>
      <c r="AC840" s="155">
        <v>0</v>
      </c>
      <c r="AD840" s="287">
        <v>0</v>
      </c>
      <c r="AE840" s="340">
        <f>_xlfn.XLOOKUP(A840,'2026-NAT-01'!B:B,'2026-NAT-01'!F:F,0,0)+_xlfn.XLOOKUP(A840,'2026-NAT-01'!B:B,'2026-NAT-01'!G:G,0,0)</f>
        <v>0</v>
      </c>
      <c r="AF840" s="341">
        <f>_xlfn.XLOOKUP(A840,'2026-NAT-01'!B:B,'2026-NAT-01'!H:H,0,0)</f>
        <v>0</v>
      </c>
      <c r="AG840" s="340">
        <f>_xlfn.XLOOKUP(A840,'2026-NAT-02'!B:B,'2026-NAT-02'!F:F,0,0)+_xlfn.XLOOKUP(A840,'2026-NAT-02'!B:B,'2026-NAT-02'!G:G,0,0)</f>
        <v>0</v>
      </c>
      <c r="AH840" s="341">
        <f>_xlfn.XLOOKUP(A840,'2026-NAT-02'!B:B,'2026-NAT-02'!H:H,0,0)</f>
        <v>0</v>
      </c>
      <c r="AI840" s="457">
        <f t="shared" si="147"/>
        <v>0</v>
      </c>
      <c r="AJ840" s="458">
        <f t="shared" si="148"/>
        <v>0</v>
      </c>
    </row>
    <row r="841" spans="1:36" ht="15.6" hidden="1" x14ac:dyDescent="0.25">
      <c r="A841" s="297" t="str">
        <f>MASTERLIST!A842</f>
        <v>N0838</v>
      </c>
      <c r="B841" s="310" t="str">
        <f>MASTERLIST!B842</f>
        <v>xHenties Bay</v>
      </c>
      <c r="C841" s="310" t="str">
        <f>MASTERLIST!C842</f>
        <v>Manie</v>
      </c>
      <c r="D841" s="310" t="str">
        <f>MASTERLIST!D842</f>
        <v>Du Toit</v>
      </c>
      <c r="E841" s="311" t="str">
        <f>MASTERLIST!E842</f>
        <v>Men Master</v>
      </c>
      <c r="F841" s="361" t="str">
        <f>MASTERLIST!L842</f>
        <v>Nam</v>
      </c>
      <c r="G841" s="195"/>
      <c r="H841" s="200"/>
      <c r="I841" s="193"/>
      <c r="J841" s="202"/>
      <c r="K841" s="152">
        <f t="shared" si="139"/>
        <v>0</v>
      </c>
      <c r="L841" s="153">
        <f t="shared" si="140"/>
        <v>0</v>
      </c>
      <c r="M841" s="153">
        <f t="shared" si="141"/>
        <v>0</v>
      </c>
      <c r="N841" s="279">
        <f t="shared" si="142"/>
        <v>0</v>
      </c>
      <c r="O841" s="280">
        <f t="shared" si="143"/>
        <v>0</v>
      </c>
      <c r="P841" s="154" t="e">
        <f t="shared" si="144"/>
        <v>#DIV/0!</v>
      </c>
      <c r="Q841" s="153">
        <f t="shared" si="145"/>
        <v>0</v>
      </c>
      <c r="R841" s="281">
        <f t="shared" si="146"/>
        <v>0</v>
      </c>
      <c r="S841" s="282">
        <v>0</v>
      </c>
      <c r="T841" s="283">
        <v>0</v>
      </c>
      <c r="U841" s="156">
        <v>0</v>
      </c>
      <c r="V841" s="284">
        <v>0</v>
      </c>
      <c r="W841" s="285">
        <v>0</v>
      </c>
      <c r="X841" s="205">
        <v>0</v>
      </c>
      <c r="Y841" s="157">
        <v>0</v>
      </c>
      <c r="Z841" s="286">
        <v>0</v>
      </c>
      <c r="AA841" s="204">
        <v>0</v>
      </c>
      <c r="AB841" s="204">
        <v>0</v>
      </c>
      <c r="AC841" s="155">
        <v>0</v>
      </c>
      <c r="AD841" s="287">
        <v>0</v>
      </c>
      <c r="AE841" s="340">
        <f>_xlfn.XLOOKUP(A841,'2026-NAT-01'!B:B,'2026-NAT-01'!F:F,0,0)+_xlfn.XLOOKUP(A841,'2026-NAT-01'!B:B,'2026-NAT-01'!G:G,0,0)</f>
        <v>0</v>
      </c>
      <c r="AF841" s="341">
        <f>_xlfn.XLOOKUP(A841,'2026-NAT-01'!B:B,'2026-NAT-01'!H:H,0,0)</f>
        <v>0</v>
      </c>
      <c r="AG841" s="340">
        <f>_xlfn.XLOOKUP(A841,'2026-NAT-02'!B:B,'2026-NAT-02'!F:F,0,0)+_xlfn.XLOOKUP(A841,'2026-NAT-02'!B:B,'2026-NAT-02'!G:G,0,0)</f>
        <v>0</v>
      </c>
      <c r="AH841" s="341">
        <f>_xlfn.XLOOKUP(A841,'2026-NAT-02'!B:B,'2026-NAT-02'!H:H,0,0)</f>
        <v>0</v>
      </c>
      <c r="AI841" s="457">
        <f t="shared" si="147"/>
        <v>0</v>
      </c>
      <c r="AJ841" s="458">
        <f t="shared" si="148"/>
        <v>0</v>
      </c>
    </row>
    <row r="842" spans="1:36" ht="15.6" hidden="1" x14ac:dyDescent="0.25">
      <c r="A842" s="297" t="str">
        <f>MASTERLIST!A843</f>
        <v>N0839</v>
      </c>
      <c r="B842" s="310" t="str">
        <f>MASTERLIST!B843</f>
        <v>xHenties Bay</v>
      </c>
      <c r="C842" s="310" t="str">
        <f>MASTERLIST!C843</f>
        <v>Dawid</v>
      </c>
      <c r="D842" s="310" t="str">
        <f>MASTERLIST!D843</f>
        <v>Du Toit</v>
      </c>
      <c r="E842" s="311" t="str">
        <f>MASTERLIST!E843</f>
        <v>Men U/16</v>
      </c>
      <c r="F842" s="361" t="str">
        <f>MASTERLIST!L843</f>
        <v>Nam</v>
      </c>
      <c r="G842" s="195"/>
      <c r="H842" s="200"/>
      <c r="I842" s="193"/>
      <c r="J842" s="202"/>
      <c r="K842" s="152">
        <f t="shared" si="139"/>
        <v>0</v>
      </c>
      <c r="L842" s="153">
        <f t="shared" si="140"/>
        <v>0</v>
      </c>
      <c r="M842" s="153">
        <f t="shared" si="141"/>
        <v>0</v>
      </c>
      <c r="N842" s="279">
        <f t="shared" si="142"/>
        <v>0</v>
      </c>
      <c r="O842" s="280">
        <f t="shared" si="143"/>
        <v>0</v>
      </c>
      <c r="P842" s="154" t="e">
        <f t="shared" si="144"/>
        <v>#DIV/0!</v>
      </c>
      <c r="Q842" s="153">
        <f t="shared" si="145"/>
        <v>0</v>
      </c>
      <c r="R842" s="281">
        <f t="shared" si="146"/>
        <v>0</v>
      </c>
      <c r="S842" s="282">
        <v>0</v>
      </c>
      <c r="T842" s="283">
        <v>0</v>
      </c>
      <c r="U842" s="156">
        <v>0</v>
      </c>
      <c r="V842" s="284">
        <v>0</v>
      </c>
      <c r="W842" s="285">
        <v>0</v>
      </c>
      <c r="X842" s="205">
        <v>0</v>
      </c>
      <c r="Y842" s="157">
        <v>0</v>
      </c>
      <c r="Z842" s="286">
        <v>0</v>
      </c>
      <c r="AA842" s="204">
        <v>0</v>
      </c>
      <c r="AB842" s="204">
        <v>0</v>
      </c>
      <c r="AC842" s="155">
        <v>0</v>
      </c>
      <c r="AD842" s="287">
        <v>0</v>
      </c>
      <c r="AE842" s="340">
        <f>_xlfn.XLOOKUP(A842,'2026-NAT-01'!B:B,'2026-NAT-01'!F:F,0,0)+_xlfn.XLOOKUP(A842,'2026-NAT-01'!B:B,'2026-NAT-01'!G:G,0,0)</f>
        <v>0</v>
      </c>
      <c r="AF842" s="341">
        <f>_xlfn.XLOOKUP(A842,'2026-NAT-01'!B:B,'2026-NAT-01'!H:H,0,0)</f>
        <v>0</v>
      </c>
      <c r="AG842" s="340">
        <f>_xlfn.XLOOKUP(A842,'2026-NAT-02'!B:B,'2026-NAT-02'!F:F,0,0)+_xlfn.XLOOKUP(A842,'2026-NAT-02'!B:B,'2026-NAT-02'!G:G,0,0)</f>
        <v>0</v>
      </c>
      <c r="AH842" s="341">
        <f>_xlfn.XLOOKUP(A842,'2026-NAT-02'!B:B,'2026-NAT-02'!H:H,0,0)</f>
        <v>0</v>
      </c>
      <c r="AI842" s="457">
        <f t="shared" si="147"/>
        <v>0</v>
      </c>
      <c r="AJ842" s="458">
        <f t="shared" si="148"/>
        <v>0</v>
      </c>
    </row>
    <row r="843" spans="1:36" ht="15.6" hidden="1" x14ac:dyDescent="0.25">
      <c r="A843" s="297" t="str">
        <f>MASTERLIST!A844</f>
        <v>N0840</v>
      </c>
      <c r="B843" s="310" t="str">
        <f>MASTERLIST!B844</f>
        <v>xHenties Bay</v>
      </c>
      <c r="C843" s="310" t="str">
        <f>MASTERLIST!C844</f>
        <v>Etiene</v>
      </c>
      <c r="D843" s="310" t="str">
        <f>MASTERLIST!D844</f>
        <v>Jooste</v>
      </c>
      <c r="E843" s="311" t="str">
        <f>MASTERLIST!E844</f>
        <v>Men Veteran</v>
      </c>
      <c r="F843" s="361" t="str">
        <f>MASTERLIST!L844</f>
        <v>Nam</v>
      </c>
      <c r="G843" s="195"/>
      <c r="H843" s="200"/>
      <c r="I843" s="193"/>
      <c r="J843" s="202"/>
      <c r="K843" s="152">
        <f t="shared" si="139"/>
        <v>0</v>
      </c>
      <c r="L843" s="153">
        <f t="shared" si="140"/>
        <v>0</v>
      </c>
      <c r="M843" s="153">
        <f t="shared" si="141"/>
        <v>0</v>
      </c>
      <c r="N843" s="279">
        <f t="shared" si="142"/>
        <v>0</v>
      </c>
      <c r="O843" s="280">
        <f t="shared" si="143"/>
        <v>0</v>
      </c>
      <c r="P843" s="154" t="e">
        <f t="shared" si="144"/>
        <v>#DIV/0!</v>
      </c>
      <c r="Q843" s="153">
        <f t="shared" si="145"/>
        <v>0</v>
      </c>
      <c r="R843" s="281">
        <f t="shared" si="146"/>
        <v>0</v>
      </c>
      <c r="S843" s="282">
        <v>0</v>
      </c>
      <c r="T843" s="283">
        <v>0</v>
      </c>
      <c r="U843" s="156">
        <v>0</v>
      </c>
      <c r="V843" s="284">
        <v>0</v>
      </c>
      <c r="W843" s="285">
        <v>0</v>
      </c>
      <c r="X843" s="205">
        <v>0</v>
      </c>
      <c r="Y843" s="157">
        <v>0</v>
      </c>
      <c r="Z843" s="286">
        <v>0</v>
      </c>
      <c r="AA843" s="204">
        <v>0</v>
      </c>
      <c r="AB843" s="204">
        <v>0</v>
      </c>
      <c r="AC843" s="155">
        <v>0</v>
      </c>
      <c r="AD843" s="287">
        <v>0</v>
      </c>
      <c r="AE843" s="340">
        <f>_xlfn.XLOOKUP(A843,'2026-NAT-01'!B:B,'2026-NAT-01'!F:F,0,0)+_xlfn.XLOOKUP(A843,'2026-NAT-01'!B:B,'2026-NAT-01'!G:G,0,0)</f>
        <v>0</v>
      </c>
      <c r="AF843" s="341">
        <f>_xlfn.XLOOKUP(A843,'2026-NAT-01'!B:B,'2026-NAT-01'!H:H,0,0)</f>
        <v>0</v>
      </c>
      <c r="AG843" s="340">
        <f>_xlfn.XLOOKUP(A843,'2026-NAT-02'!B:B,'2026-NAT-02'!F:F,0,0)+_xlfn.XLOOKUP(A843,'2026-NAT-02'!B:B,'2026-NAT-02'!G:G,0,0)</f>
        <v>0</v>
      </c>
      <c r="AH843" s="341">
        <f>_xlfn.XLOOKUP(A843,'2026-NAT-02'!B:B,'2026-NAT-02'!H:H,0,0)</f>
        <v>0</v>
      </c>
      <c r="AI843" s="457">
        <f t="shared" si="147"/>
        <v>0</v>
      </c>
      <c r="AJ843" s="458">
        <f t="shared" si="148"/>
        <v>0</v>
      </c>
    </row>
    <row r="844" spans="1:36" ht="15.6" hidden="1" x14ac:dyDescent="0.25">
      <c r="A844" s="297" t="str">
        <f>MASTERLIST!A845</f>
        <v>N0841</v>
      </c>
      <c r="B844" s="310" t="str">
        <f>MASTERLIST!B845</f>
        <v>Otjiwarongo</v>
      </c>
      <c r="C844" s="310" t="str">
        <f>MASTERLIST!C845</f>
        <v>Richard</v>
      </c>
      <c r="D844" s="310" t="str">
        <f>MASTERLIST!D845</f>
        <v>Owen</v>
      </c>
      <c r="E844" s="311" t="str">
        <f>MASTERLIST!E845</f>
        <v>Men Veteran</v>
      </c>
      <c r="F844" s="361" t="str">
        <f>MASTERLIST!L845</f>
        <v>Nam</v>
      </c>
      <c r="G844" s="195"/>
      <c r="H844" s="200"/>
      <c r="I844" s="193"/>
      <c r="J844" s="202"/>
      <c r="K844" s="152">
        <f t="shared" si="139"/>
        <v>0</v>
      </c>
      <c r="L844" s="153">
        <f t="shared" si="140"/>
        <v>0</v>
      </c>
      <c r="M844" s="153">
        <f t="shared" si="141"/>
        <v>0</v>
      </c>
      <c r="N844" s="279">
        <f t="shared" si="142"/>
        <v>0</v>
      </c>
      <c r="O844" s="280">
        <f t="shared" si="143"/>
        <v>0</v>
      </c>
      <c r="P844" s="154" t="e">
        <f t="shared" si="144"/>
        <v>#DIV/0!</v>
      </c>
      <c r="Q844" s="153">
        <f t="shared" si="145"/>
        <v>0</v>
      </c>
      <c r="R844" s="281">
        <f t="shared" si="146"/>
        <v>0</v>
      </c>
      <c r="S844" s="282">
        <v>0</v>
      </c>
      <c r="T844" s="283">
        <v>0</v>
      </c>
      <c r="U844" s="156">
        <v>0</v>
      </c>
      <c r="V844" s="284">
        <v>0</v>
      </c>
      <c r="W844" s="285">
        <v>0</v>
      </c>
      <c r="X844" s="205">
        <v>0</v>
      </c>
      <c r="Y844" s="157">
        <v>0</v>
      </c>
      <c r="Z844" s="286">
        <v>0</v>
      </c>
      <c r="AA844" s="204">
        <v>0</v>
      </c>
      <c r="AB844" s="204">
        <v>0</v>
      </c>
      <c r="AC844" s="155">
        <v>0</v>
      </c>
      <c r="AD844" s="287">
        <v>0</v>
      </c>
      <c r="AE844" s="340">
        <f>_xlfn.XLOOKUP(A844,'2026-NAT-01'!B:B,'2026-NAT-01'!F:F,0,0)+_xlfn.XLOOKUP(A844,'2026-NAT-01'!B:B,'2026-NAT-01'!G:G,0,0)</f>
        <v>0</v>
      </c>
      <c r="AF844" s="341">
        <f>_xlfn.XLOOKUP(A844,'2026-NAT-01'!B:B,'2026-NAT-01'!H:H,0,0)</f>
        <v>0</v>
      </c>
      <c r="AG844" s="340">
        <f>_xlfn.XLOOKUP(A844,'2026-NAT-02'!B:B,'2026-NAT-02'!F:F,0,0)+_xlfn.XLOOKUP(A844,'2026-NAT-02'!B:B,'2026-NAT-02'!G:G,0,0)</f>
        <v>0</v>
      </c>
      <c r="AH844" s="341">
        <f>_xlfn.XLOOKUP(A844,'2026-NAT-02'!B:B,'2026-NAT-02'!H:H,0,0)</f>
        <v>0</v>
      </c>
      <c r="AI844" s="457">
        <f t="shared" si="147"/>
        <v>0</v>
      </c>
      <c r="AJ844" s="458">
        <f t="shared" si="148"/>
        <v>0</v>
      </c>
    </row>
    <row r="845" spans="1:36" ht="15.6" hidden="1" x14ac:dyDescent="0.25">
      <c r="A845" s="297" t="str">
        <f>MASTERLIST!A846</f>
        <v>N0842</v>
      </c>
      <c r="B845" s="310" t="str">
        <f>MASTERLIST!B846</f>
        <v>Otjiwarongo</v>
      </c>
      <c r="C845" s="310" t="str">
        <f>MASTERLIST!C846</f>
        <v>Richard Jnr</v>
      </c>
      <c r="D845" s="310" t="str">
        <f>MASTERLIST!D846</f>
        <v>Owen</v>
      </c>
      <c r="E845" s="311" t="str">
        <f>MASTERLIST!E846</f>
        <v>Men U/16</v>
      </c>
      <c r="F845" s="361" t="str">
        <f>MASTERLIST!L846</f>
        <v>Nam</v>
      </c>
      <c r="G845" s="195"/>
      <c r="H845" s="200"/>
      <c r="I845" s="193"/>
      <c r="J845" s="202"/>
      <c r="K845" s="152">
        <f t="shared" si="139"/>
        <v>0</v>
      </c>
      <c r="L845" s="153">
        <f t="shared" si="140"/>
        <v>0</v>
      </c>
      <c r="M845" s="153">
        <f t="shared" si="141"/>
        <v>0</v>
      </c>
      <c r="N845" s="279">
        <f t="shared" si="142"/>
        <v>0</v>
      </c>
      <c r="O845" s="280">
        <f t="shared" si="143"/>
        <v>0</v>
      </c>
      <c r="P845" s="154" t="e">
        <f t="shared" si="144"/>
        <v>#DIV/0!</v>
      </c>
      <c r="Q845" s="153">
        <f t="shared" si="145"/>
        <v>0</v>
      </c>
      <c r="R845" s="281">
        <f t="shared" si="146"/>
        <v>0</v>
      </c>
      <c r="S845" s="282">
        <v>0</v>
      </c>
      <c r="T845" s="283">
        <v>0</v>
      </c>
      <c r="U845" s="156">
        <v>0</v>
      </c>
      <c r="V845" s="284">
        <v>0</v>
      </c>
      <c r="W845" s="285">
        <v>0</v>
      </c>
      <c r="X845" s="205">
        <v>0</v>
      </c>
      <c r="Y845" s="157">
        <v>0</v>
      </c>
      <c r="Z845" s="286">
        <v>0</v>
      </c>
      <c r="AA845" s="204">
        <v>0</v>
      </c>
      <c r="AB845" s="204">
        <v>0</v>
      </c>
      <c r="AC845" s="155">
        <v>0</v>
      </c>
      <c r="AD845" s="287">
        <v>0</v>
      </c>
      <c r="AE845" s="340">
        <f>_xlfn.XLOOKUP(A845,'2026-NAT-01'!B:B,'2026-NAT-01'!F:F,0,0)+_xlfn.XLOOKUP(A845,'2026-NAT-01'!B:B,'2026-NAT-01'!G:G,0,0)</f>
        <v>0</v>
      </c>
      <c r="AF845" s="341">
        <f>_xlfn.XLOOKUP(A845,'2026-NAT-01'!B:B,'2026-NAT-01'!H:H,0,0)</f>
        <v>0</v>
      </c>
      <c r="AG845" s="340">
        <f>_xlfn.XLOOKUP(A845,'2026-NAT-02'!B:B,'2026-NAT-02'!F:F,0,0)+_xlfn.XLOOKUP(A845,'2026-NAT-02'!B:B,'2026-NAT-02'!G:G,0,0)</f>
        <v>0</v>
      </c>
      <c r="AH845" s="341">
        <f>_xlfn.XLOOKUP(A845,'2026-NAT-02'!B:B,'2026-NAT-02'!H:H,0,0)</f>
        <v>0</v>
      </c>
      <c r="AI845" s="457">
        <f t="shared" si="147"/>
        <v>0</v>
      </c>
      <c r="AJ845" s="458">
        <f t="shared" si="148"/>
        <v>0</v>
      </c>
    </row>
    <row r="846" spans="1:36" ht="15.6" x14ac:dyDescent="0.25">
      <c r="A846" s="344" t="str">
        <f>MASTERLIST!A19</f>
        <v>N0015</v>
      </c>
      <c r="B846" s="68" t="str">
        <f>MASTERLIST!B19</f>
        <v>Okahandja</v>
      </c>
      <c r="C846" s="68" t="str">
        <f>MASTERLIST!C19</f>
        <v>Herman</v>
      </c>
      <c r="D846" s="68" t="str">
        <f>MASTERLIST!D19</f>
        <v>Fourie</v>
      </c>
      <c r="E846" s="345" t="str">
        <f>MASTERLIST!E19</f>
        <v>Men Grand Masters</v>
      </c>
      <c r="F846" s="362" t="str">
        <f>MASTERLIST!L19</f>
        <v>Nam</v>
      </c>
      <c r="G846" s="195"/>
      <c r="H846" s="200" t="s">
        <v>2176</v>
      </c>
      <c r="I846" s="193"/>
      <c r="J846" s="202"/>
      <c r="K846" s="152">
        <f t="shared" si="139"/>
        <v>5</v>
      </c>
      <c r="L846" s="153">
        <f t="shared" si="140"/>
        <v>5</v>
      </c>
      <c r="M846" s="153">
        <f t="shared" si="141"/>
        <v>10</v>
      </c>
      <c r="N846" s="154">
        <f t="shared" si="142"/>
        <v>14.700000000000001</v>
      </c>
      <c r="O846" s="429">
        <f t="shared" si="143"/>
        <v>4.3100000000000005</v>
      </c>
      <c r="P846" s="154">
        <f t="shared" si="144"/>
        <v>1.4700000000000002</v>
      </c>
      <c r="Q846" s="153">
        <f t="shared" si="145"/>
        <v>1440</v>
      </c>
      <c r="R846" s="281">
        <f t="shared" si="146"/>
        <v>400</v>
      </c>
      <c r="S846" s="282">
        <v>0</v>
      </c>
      <c r="T846" s="283">
        <v>1</v>
      </c>
      <c r="U846" s="156">
        <v>2.6</v>
      </c>
      <c r="V846" s="284">
        <v>204</v>
      </c>
      <c r="W846" s="285">
        <v>0</v>
      </c>
      <c r="X846" s="205">
        <v>3</v>
      </c>
      <c r="Y846" s="157">
        <v>5.9</v>
      </c>
      <c r="Z846" s="286">
        <v>508</v>
      </c>
      <c r="AA846" s="204">
        <v>5</v>
      </c>
      <c r="AB846" s="204">
        <v>1</v>
      </c>
      <c r="AC846" s="155">
        <v>6.2000000000000011</v>
      </c>
      <c r="AD846" s="287">
        <v>728</v>
      </c>
      <c r="AE846" s="340">
        <f>_xlfn.XLOOKUP(A846,'2026-NAT-01'!B:B,'2026-NAT-01'!F:F,0,0)+_xlfn.XLOOKUP(A846,'2026-NAT-01'!B:B,'2026-NAT-01'!G:G,0,0)</f>
        <v>0</v>
      </c>
      <c r="AF846" s="341">
        <f>_xlfn.XLOOKUP(A846,'2026-NAT-01'!B:B,'2026-NAT-01'!H:H,0,0)</f>
        <v>0</v>
      </c>
      <c r="AG846" s="340">
        <f>_xlfn.XLOOKUP(A846,'2026-NAT-02'!B:B,'2026-NAT-02'!F:F,0,0)+_xlfn.XLOOKUP(A846,'2026-NAT-02'!B:B,'2026-NAT-02'!G:G,0,0)</f>
        <v>0</v>
      </c>
      <c r="AH846" s="341">
        <f>_xlfn.XLOOKUP(A846,'2026-NAT-02'!B:B,'2026-NAT-02'!H:H,0,0)</f>
        <v>0</v>
      </c>
      <c r="AI846" s="340">
        <f t="shared" si="147"/>
        <v>10</v>
      </c>
      <c r="AJ846" s="341">
        <f t="shared" si="148"/>
        <v>4.3100000000000005</v>
      </c>
    </row>
    <row r="847" spans="1:36" ht="15.6" x14ac:dyDescent="0.25">
      <c r="A847" s="344" t="str">
        <f>MASTERLIST!A717</f>
        <v>N0713</v>
      </c>
      <c r="B847" s="68" t="str">
        <f>MASTERLIST!B717</f>
        <v>Steenbras</v>
      </c>
      <c r="C847" s="68" t="str">
        <f>MASTERLIST!C717</f>
        <v>Luan</v>
      </c>
      <c r="D847" s="68" t="str">
        <f>MASTERLIST!D717</f>
        <v>Karstens</v>
      </c>
      <c r="E847" s="345" t="str">
        <f>MASTERLIST!E717</f>
        <v>Men U/21</v>
      </c>
      <c r="F847" s="362" t="str">
        <f>MASTERLIST!L717</f>
        <v>Nam</v>
      </c>
      <c r="G847" s="195"/>
      <c r="H847" s="200" t="s">
        <v>2176</v>
      </c>
      <c r="I847" s="193"/>
      <c r="J847" s="202"/>
      <c r="K847" s="152">
        <f t="shared" si="139"/>
        <v>1</v>
      </c>
      <c r="L847" s="153">
        <f t="shared" si="140"/>
        <v>2</v>
      </c>
      <c r="M847" s="153">
        <f t="shared" si="141"/>
        <v>3</v>
      </c>
      <c r="N847" s="154">
        <f t="shared" si="142"/>
        <v>9.5</v>
      </c>
      <c r="O847" s="429">
        <f t="shared" si="143"/>
        <v>4.3099999999999996</v>
      </c>
      <c r="P847" s="154">
        <f t="shared" si="144"/>
        <v>3.1666666666666665</v>
      </c>
      <c r="Q847" s="153">
        <f t="shared" si="145"/>
        <v>567</v>
      </c>
      <c r="R847" s="281">
        <f t="shared" si="146"/>
        <v>255.7</v>
      </c>
      <c r="S847" s="282">
        <v>1</v>
      </c>
      <c r="T847" s="283">
        <v>1</v>
      </c>
      <c r="U847" s="156">
        <v>7.3</v>
      </c>
      <c r="V847" s="284">
        <v>428</v>
      </c>
      <c r="W847" s="285">
        <v>0</v>
      </c>
      <c r="X847" s="205">
        <v>1</v>
      </c>
      <c r="Y847" s="157">
        <v>2.2000000000000002</v>
      </c>
      <c r="Z847" s="286">
        <v>139</v>
      </c>
      <c r="AA847" s="204">
        <v>0</v>
      </c>
      <c r="AB847" s="204">
        <v>0</v>
      </c>
      <c r="AC847" s="155">
        <v>0</v>
      </c>
      <c r="AD847" s="287">
        <v>0</v>
      </c>
      <c r="AE847" s="340">
        <f>_xlfn.XLOOKUP(A847,'2026-NAT-01'!B:B,'2026-NAT-01'!F:F,0,0)+_xlfn.XLOOKUP(A847,'2026-NAT-01'!B:B,'2026-NAT-01'!G:G,0,0)</f>
        <v>0</v>
      </c>
      <c r="AF847" s="341">
        <f>_xlfn.XLOOKUP(A847,'2026-NAT-01'!B:B,'2026-NAT-01'!H:H,0,0)</f>
        <v>0</v>
      </c>
      <c r="AG847" s="340">
        <f>_xlfn.XLOOKUP(A847,'2026-NAT-02'!B:B,'2026-NAT-02'!F:F,0,0)+_xlfn.XLOOKUP(A847,'2026-NAT-02'!B:B,'2026-NAT-02'!G:G,0,0)</f>
        <v>0</v>
      </c>
      <c r="AH847" s="341">
        <f>_xlfn.XLOOKUP(A847,'2026-NAT-02'!B:B,'2026-NAT-02'!H:H,0,0)</f>
        <v>0</v>
      </c>
      <c r="AI847" s="340">
        <f t="shared" si="147"/>
        <v>3</v>
      </c>
      <c r="AJ847" s="341">
        <f t="shared" si="148"/>
        <v>4.3099999999999996</v>
      </c>
    </row>
    <row r="848" spans="1:36" ht="15.6" hidden="1" x14ac:dyDescent="0.25">
      <c r="A848" s="297" t="str">
        <f>MASTERLIST!A849</f>
        <v>N0845</v>
      </c>
      <c r="B848" s="310" t="str">
        <f>MASTERLIST!B849</f>
        <v>Otjiwarongo</v>
      </c>
      <c r="C848" s="310" t="str">
        <f>MASTERLIST!C849</f>
        <v>De Wet</v>
      </c>
      <c r="D848" s="310" t="str">
        <f>MASTERLIST!D849</f>
        <v>Prinsloo</v>
      </c>
      <c r="E848" s="311" t="str">
        <f>MASTERLIST!E849</f>
        <v>Men Veteran</v>
      </c>
      <c r="F848" s="361" t="str">
        <f>MASTERLIST!L849</f>
        <v>NAm</v>
      </c>
      <c r="G848" s="195"/>
      <c r="H848" s="200"/>
      <c r="I848" s="193"/>
      <c r="J848" s="202"/>
      <c r="K848" s="152">
        <f t="shared" si="139"/>
        <v>0</v>
      </c>
      <c r="L848" s="153">
        <f t="shared" si="140"/>
        <v>0</v>
      </c>
      <c r="M848" s="153">
        <f t="shared" si="141"/>
        <v>0</v>
      </c>
      <c r="N848" s="279">
        <f t="shared" si="142"/>
        <v>0</v>
      </c>
      <c r="O848" s="280">
        <f t="shared" si="143"/>
        <v>0</v>
      </c>
      <c r="P848" s="154" t="e">
        <f t="shared" si="144"/>
        <v>#DIV/0!</v>
      </c>
      <c r="Q848" s="153">
        <f t="shared" si="145"/>
        <v>0</v>
      </c>
      <c r="R848" s="281">
        <f t="shared" si="146"/>
        <v>0</v>
      </c>
      <c r="S848" s="282">
        <v>0</v>
      </c>
      <c r="T848" s="283">
        <v>0</v>
      </c>
      <c r="U848" s="156">
        <v>0</v>
      </c>
      <c r="V848" s="284">
        <v>0</v>
      </c>
      <c r="W848" s="285">
        <v>0</v>
      </c>
      <c r="X848" s="205">
        <v>0</v>
      </c>
      <c r="Y848" s="157">
        <v>0</v>
      </c>
      <c r="Z848" s="286">
        <v>0</v>
      </c>
      <c r="AA848" s="204">
        <v>0</v>
      </c>
      <c r="AB848" s="204">
        <v>0</v>
      </c>
      <c r="AC848" s="155">
        <v>0</v>
      </c>
      <c r="AD848" s="287">
        <v>0</v>
      </c>
      <c r="AE848" s="340">
        <f>_xlfn.XLOOKUP(A848,'2026-NAT-01'!B:B,'2026-NAT-01'!F:F,0,0)+_xlfn.XLOOKUP(A848,'2026-NAT-01'!B:B,'2026-NAT-01'!G:G,0,0)</f>
        <v>0</v>
      </c>
      <c r="AF848" s="341">
        <f>_xlfn.XLOOKUP(A848,'2026-NAT-01'!B:B,'2026-NAT-01'!H:H,0,0)</f>
        <v>0</v>
      </c>
      <c r="AG848" s="340">
        <f>_xlfn.XLOOKUP(A848,'2026-NAT-02'!B:B,'2026-NAT-02'!F:F,0,0)+_xlfn.XLOOKUP(A848,'2026-NAT-02'!B:B,'2026-NAT-02'!G:G,0,0)</f>
        <v>0</v>
      </c>
      <c r="AH848" s="341">
        <f>_xlfn.XLOOKUP(A848,'2026-NAT-02'!B:B,'2026-NAT-02'!H:H,0,0)</f>
        <v>0</v>
      </c>
      <c r="AI848" s="457">
        <f t="shared" si="147"/>
        <v>0</v>
      </c>
      <c r="AJ848" s="458">
        <f t="shared" si="148"/>
        <v>0</v>
      </c>
    </row>
    <row r="849" spans="1:36" ht="15.6" hidden="1" x14ac:dyDescent="0.25">
      <c r="A849" s="297" t="str">
        <f>MASTERLIST!A850</f>
        <v>N0846</v>
      </c>
      <c r="B849" s="310" t="str">
        <f>MASTERLIST!B850</f>
        <v>Otjiwarongo</v>
      </c>
      <c r="C849" s="310" t="str">
        <f>MASTERLIST!C850</f>
        <v>Mariaan</v>
      </c>
      <c r="D849" s="310" t="str">
        <f>MASTERLIST!D850</f>
        <v>Dreyer</v>
      </c>
      <c r="E849" s="311" t="str">
        <f>MASTERLIST!E850</f>
        <v>Ladies Veteran</v>
      </c>
      <c r="F849" s="361" t="str">
        <f>MASTERLIST!L850</f>
        <v>Nam</v>
      </c>
      <c r="G849" s="195"/>
      <c r="H849" s="200"/>
      <c r="I849" s="193"/>
      <c r="J849" s="202"/>
      <c r="K849" s="152">
        <f t="shared" si="139"/>
        <v>0</v>
      </c>
      <c r="L849" s="153">
        <f t="shared" si="140"/>
        <v>0</v>
      </c>
      <c r="M849" s="153">
        <f t="shared" si="141"/>
        <v>0</v>
      </c>
      <c r="N849" s="279">
        <f t="shared" si="142"/>
        <v>0</v>
      </c>
      <c r="O849" s="280">
        <f t="shared" si="143"/>
        <v>0</v>
      </c>
      <c r="P849" s="154" t="e">
        <f t="shared" si="144"/>
        <v>#DIV/0!</v>
      </c>
      <c r="Q849" s="153">
        <f t="shared" si="145"/>
        <v>0</v>
      </c>
      <c r="R849" s="281">
        <f t="shared" si="146"/>
        <v>0</v>
      </c>
      <c r="S849" s="282">
        <v>0</v>
      </c>
      <c r="T849" s="283">
        <v>0</v>
      </c>
      <c r="U849" s="156">
        <v>0</v>
      </c>
      <c r="V849" s="284">
        <v>0</v>
      </c>
      <c r="W849" s="285">
        <v>0</v>
      </c>
      <c r="X849" s="205">
        <v>0</v>
      </c>
      <c r="Y849" s="157">
        <v>0</v>
      </c>
      <c r="Z849" s="286">
        <v>0</v>
      </c>
      <c r="AA849" s="204">
        <v>0</v>
      </c>
      <c r="AB849" s="204">
        <v>0</v>
      </c>
      <c r="AC849" s="155">
        <v>0</v>
      </c>
      <c r="AD849" s="287">
        <v>0</v>
      </c>
      <c r="AE849" s="340">
        <f>_xlfn.XLOOKUP(A849,'2026-NAT-01'!B:B,'2026-NAT-01'!F:F,0,0)+_xlfn.XLOOKUP(A849,'2026-NAT-01'!B:B,'2026-NAT-01'!G:G,0,0)</f>
        <v>0</v>
      </c>
      <c r="AF849" s="341">
        <f>_xlfn.XLOOKUP(A849,'2026-NAT-01'!B:B,'2026-NAT-01'!H:H,0,0)</f>
        <v>0</v>
      </c>
      <c r="AG849" s="340">
        <f>_xlfn.XLOOKUP(A849,'2026-NAT-02'!B:B,'2026-NAT-02'!F:F,0,0)+_xlfn.XLOOKUP(A849,'2026-NAT-02'!B:B,'2026-NAT-02'!G:G,0,0)</f>
        <v>0</v>
      </c>
      <c r="AH849" s="341">
        <f>_xlfn.XLOOKUP(A849,'2026-NAT-02'!B:B,'2026-NAT-02'!H:H,0,0)</f>
        <v>0</v>
      </c>
      <c r="AI849" s="457">
        <f t="shared" si="147"/>
        <v>0</v>
      </c>
      <c r="AJ849" s="458">
        <f t="shared" si="148"/>
        <v>0</v>
      </c>
    </row>
    <row r="850" spans="1:36" ht="15.6" x14ac:dyDescent="0.25">
      <c r="A850" s="344" t="str">
        <f>MASTERLIST!A339</f>
        <v>N0335</v>
      </c>
      <c r="B850" s="68" t="str">
        <f>MASTERLIST!B339</f>
        <v>Okahandja</v>
      </c>
      <c r="C850" s="68" t="str">
        <f>MASTERLIST!C339</f>
        <v>Danie</v>
      </c>
      <c r="D850" s="68" t="str">
        <f>MASTERLIST!D339</f>
        <v>Pieters</v>
      </c>
      <c r="E850" s="345" t="str">
        <f>MASTERLIST!E339</f>
        <v>Men Grand Masters</v>
      </c>
      <c r="F850" s="362" t="str">
        <f>MASTERLIST!L339</f>
        <v>SA</v>
      </c>
      <c r="G850" s="195"/>
      <c r="H850" s="200" t="s">
        <v>2176</v>
      </c>
      <c r="I850" s="193"/>
      <c r="J850" s="202"/>
      <c r="K850" s="152">
        <f t="shared" si="139"/>
        <v>0</v>
      </c>
      <c r="L850" s="153">
        <f t="shared" si="140"/>
        <v>4</v>
      </c>
      <c r="M850" s="153">
        <f t="shared" si="141"/>
        <v>4</v>
      </c>
      <c r="N850" s="154">
        <f t="shared" si="142"/>
        <v>9.6999999999999993</v>
      </c>
      <c r="O850" s="429">
        <f t="shared" si="143"/>
        <v>4.1100000000000003</v>
      </c>
      <c r="P850" s="154">
        <f t="shared" si="144"/>
        <v>2.4249999999999998</v>
      </c>
      <c r="Q850" s="153">
        <f t="shared" si="145"/>
        <v>696</v>
      </c>
      <c r="R850" s="281">
        <f t="shared" si="146"/>
        <v>302.2</v>
      </c>
      <c r="S850" s="282">
        <v>0</v>
      </c>
      <c r="T850" s="283">
        <v>2</v>
      </c>
      <c r="U850" s="156">
        <v>6</v>
      </c>
      <c r="V850" s="284">
        <v>467</v>
      </c>
      <c r="W850" s="285">
        <v>0</v>
      </c>
      <c r="X850" s="205">
        <v>2</v>
      </c>
      <c r="Y850" s="157">
        <v>3.7</v>
      </c>
      <c r="Z850" s="286">
        <v>229</v>
      </c>
      <c r="AA850" s="204">
        <v>0</v>
      </c>
      <c r="AB850" s="204">
        <v>0</v>
      </c>
      <c r="AC850" s="155">
        <v>0</v>
      </c>
      <c r="AD850" s="287">
        <v>0</v>
      </c>
      <c r="AE850" s="340">
        <f>_xlfn.XLOOKUP(A850,'2026-NAT-01'!B:B,'2026-NAT-01'!F:F,0,0)+_xlfn.XLOOKUP(A850,'2026-NAT-01'!B:B,'2026-NAT-01'!G:G,0,0)</f>
        <v>0</v>
      </c>
      <c r="AF850" s="341">
        <f>_xlfn.XLOOKUP(A850,'2026-NAT-01'!B:B,'2026-NAT-01'!H:H,0,0)</f>
        <v>0</v>
      </c>
      <c r="AG850" s="340">
        <f>_xlfn.XLOOKUP(A850,'2026-NAT-02'!B:B,'2026-NAT-02'!F:F,0,0)+_xlfn.XLOOKUP(A850,'2026-NAT-02'!B:B,'2026-NAT-02'!G:G,0,0)</f>
        <v>0</v>
      </c>
      <c r="AH850" s="341">
        <f>_xlfn.XLOOKUP(A850,'2026-NAT-02'!B:B,'2026-NAT-02'!H:H,0,0)</f>
        <v>0</v>
      </c>
      <c r="AI850" s="340">
        <f t="shared" si="147"/>
        <v>4</v>
      </c>
      <c r="AJ850" s="341">
        <f t="shared" si="148"/>
        <v>4.1100000000000003</v>
      </c>
    </row>
    <row r="851" spans="1:36" ht="15.6" hidden="1" x14ac:dyDescent="0.25">
      <c r="A851" s="344" t="str">
        <f>MASTERLIST!A852</f>
        <v>N0848</v>
      </c>
      <c r="B851" s="68" t="str">
        <f>MASTERLIST!B852</f>
        <v>Otjiwarongo</v>
      </c>
      <c r="C851" s="68" t="str">
        <f>MASTERLIST!C852</f>
        <v>SW</v>
      </c>
      <c r="D851" s="68" t="str">
        <f>MASTERLIST!D852</f>
        <v>Van Wyk</v>
      </c>
      <c r="E851" s="345" t="str">
        <f>MASTERLIST!E852</f>
        <v>Men U/16</v>
      </c>
      <c r="F851" s="362" t="str">
        <f>MASTERLIST!L852</f>
        <v>Nam</v>
      </c>
      <c r="G851" s="195" t="s">
        <v>2176</v>
      </c>
      <c r="H851" s="200"/>
      <c r="I851" s="193"/>
      <c r="J851" s="202"/>
      <c r="K851" s="152">
        <f t="shared" si="139"/>
        <v>0</v>
      </c>
      <c r="L851" s="153">
        <f t="shared" si="140"/>
        <v>0</v>
      </c>
      <c r="M851" s="153">
        <f t="shared" si="141"/>
        <v>0</v>
      </c>
      <c r="N851" s="154">
        <f t="shared" si="142"/>
        <v>0</v>
      </c>
      <c r="O851" s="429">
        <f t="shared" si="143"/>
        <v>0</v>
      </c>
      <c r="P851" s="154" t="e">
        <f t="shared" si="144"/>
        <v>#DIV/0!</v>
      </c>
      <c r="Q851" s="153">
        <f t="shared" si="145"/>
        <v>0</v>
      </c>
      <c r="R851" s="281">
        <f t="shared" si="146"/>
        <v>0</v>
      </c>
      <c r="S851" s="282">
        <v>0</v>
      </c>
      <c r="T851" s="283">
        <v>0</v>
      </c>
      <c r="U851" s="156">
        <v>0</v>
      </c>
      <c r="V851" s="284">
        <v>0</v>
      </c>
      <c r="W851" s="285">
        <v>0</v>
      </c>
      <c r="X851" s="205">
        <v>0</v>
      </c>
      <c r="Y851" s="157">
        <v>0</v>
      </c>
      <c r="Z851" s="286">
        <v>0</v>
      </c>
      <c r="AA851" s="204">
        <v>0</v>
      </c>
      <c r="AB851" s="204">
        <v>0</v>
      </c>
      <c r="AC851" s="155">
        <v>0</v>
      </c>
      <c r="AD851" s="287">
        <v>0</v>
      </c>
      <c r="AE851" s="340">
        <f>_xlfn.XLOOKUP(A851,'2026-NAT-01'!B:B,'2026-NAT-01'!F:F,0,0)+_xlfn.XLOOKUP(A851,'2026-NAT-01'!B:B,'2026-NAT-01'!G:G,0,0)</f>
        <v>1</v>
      </c>
      <c r="AF851" s="341">
        <f>_xlfn.XLOOKUP(A851,'2026-NAT-01'!B:B,'2026-NAT-01'!H:H,0,0)</f>
        <v>1.3</v>
      </c>
      <c r="AG851" s="340">
        <f>_xlfn.XLOOKUP(A851,'2026-NAT-02'!B:B,'2026-NAT-02'!F:F,0,0)+_xlfn.XLOOKUP(A851,'2026-NAT-02'!B:B,'2026-NAT-02'!G:G,0,0)</f>
        <v>0</v>
      </c>
      <c r="AH851" s="341">
        <f>_xlfn.XLOOKUP(A851,'2026-NAT-02'!B:B,'2026-NAT-02'!H:H,0,0)</f>
        <v>0</v>
      </c>
      <c r="AI851" s="340">
        <f t="shared" si="147"/>
        <v>1</v>
      </c>
      <c r="AJ851" s="341">
        <f t="shared" si="148"/>
        <v>1.3</v>
      </c>
    </row>
    <row r="852" spans="1:36" ht="15.6" hidden="1" x14ac:dyDescent="0.25">
      <c r="A852" s="344" t="str">
        <f>MASTERLIST!A853</f>
        <v>N0849</v>
      </c>
      <c r="B852" s="68" t="str">
        <f>MASTERLIST!B853</f>
        <v>Namib Park</v>
      </c>
      <c r="C852" s="68" t="str">
        <f>MASTERLIST!C853</f>
        <v>Ryno</v>
      </c>
      <c r="D852" s="68" t="str">
        <f>MASTERLIST!D853</f>
        <v>Enslin</v>
      </c>
      <c r="E852" s="345" t="str">
        <f>MASTERLIST!E853</f>
        <v>Men Senior</v>
      </c>
      <c r="F852" s="362" t="str">
        <f>MASTERLIST!L853</f>
        <v>Nam</v>
      </c>
      <c r="G852" s="195" t="s">
        <v>2176</v>
      </c>
      <c r="H852" s="200"/>
      <c r="I852" s="193"/>
      <c r="J852" s="202"/>
      <c r="K852" s="152">
        <f t="shared" si="139"/>
        <v>3</v>
      </c>
      <c r="L852" s="153">
        <f t="shared" si="140"/>
        <v>5</v>
      </c>
      <c r="M852" s="153">
        <f t="shared" si="141"/>
        <v>8</v>
      </c>
      <c r="N852" s="154">
        <f t="shared" si="142"/>
        <v>76.8</v>
      </c>
      <c r="O852" s="429">
        <f t="shared" si="143"/>
        <v>18.97</v>
      </c>
      <c r="P852" s="154">
        <f t="shared" si="144"/>
        <v>9.6</v>
      </c>
      <c r="Q852" s="153">
        <f t="shared" si="145"/>
        <v>1311</v>
      </c>
      <c r="R852" s="281">
        <f t="shared" si="146"/>
        <v>326.5</v>
      </c>
      <c r="S852" s="282">
        <v>0</v>
      </c>
      <c r="T852" s="283">
        <v>0</v>
      </c>
      <c r="U852" s="156">
        <v>0</v>
      </c>
      <c r="V852" s="284">
        <v>40</v>
      </c>
      <c r="W852" s="285">
        <v>0</v>
      </c>
      <c r="X852" s="205">
        <v>3</v>
      </c>
      <c r="Y852" s="157">
        <v>36.1</v>
      </c>
      <c r="Z852" s="286">
        <v>523</v>
      </c>
      <c r="AA852" s="204">
        <v>3</v>
      </c>
      <c r="AB852" s="204">
        <v>2</v>
      </c>
      <c r="AC852" s="155">
        <v>40.699999999999996</v>
      </c>
      <c r="AD852" s="287">
        <v>748</v>
      </c>
      <c r="AE852" s="340">
        <f>_xlfn.XLOOKUP(A852,'2026-NAT-01'!B:B,'2026-NAT-01'!F:F,0,0)+_xlfn.XLOOKUP(A852,'2026-NAT-01'!B:B,'2026-NAT-01'!G:G,0,0)</f>
        <v>3</v>
      </c>
      <c r="AF852" s="341">
        <f>_xlfn.XLOOKUP(A852,'2026-NAT-01'!B:B,'2026-NAT-01'!H:H,0,0)</f>
        <v>9.3000000000000007</v>
      </c>
      <c r="AG852" s="340">
        <f>_xlfn.XLOOKUP(A852,'2026-NAT-02'!B:B,'2026-NAT-02'!F:F,0,0)+_xlfn.XLOOKUP(A852,'2026-NAT-02'!B:B,'2026-NAT-02'!G:G,0,0)</f>
        <v>2</v>
      </c>
      <c r="AH852" s="341">
        <f>_xlfn.XLOOKUP(A852,'2026-NAT-02'!B:B,'2026-NAT-02'!H:H,0,0)</f>
        <v>22.5</v>
      </c>
      <c r="AI852" s="340">
        <f t="shared" si="147"/>
        <v>13</v>
      </c>
      <c r="AJ852" s="341">
        <f t="shared" si="148"/>
        <v>50.769999999999996</v>
      </c>
    </row>
    <row r="853" spans="1:36" ht="15.6" hidden="1" x14ac:dyDescent="0.25">
      <c r="A853" s="297" t="str">
        <f>MASTERLIST!A854</f>
        <v>N0850</v>
      </c>
      <c r="B853" s="310" t="str">
        <f>MASTERLIST!B854</f>
        <v>xNamib Park</v>
      </c>
      <c r="C853" s="310" t="str">
        <f>MASTERLIST!C854</f>
        <v>Wanda</v>
      </c>
      <c r="D853" s="310" t="str">
        <f>MASTERLIST!D854</f>
        <v>Enslin</v>
      </c>
      <c r="E853" s="311" t="str">
        <f>MASTERLIST!E854</f>
        <v>Ladies Senior</v>
      </c>
      <c r="F853" s="361" t="str">
        <f>MASTERLIST!L854</f>
        <v>Nam</v>
      </c>
      <c r="G853" s="195"/>
      <c r="H853" s="200"/>
      <c r="I853" s="193"/>
      <c r="J853" s="202"/>
      <c r="K853" s="152">
        <f t="shared" si="139"/>
        <v>2</v>
      </c>
      <c r="L853" s="153">
        <f t="shared" si="140"/>
        <v>1</v>
      </c>
      <c r="M853" s="153">
        <f t="shared" si="141"/>
        <v>3</v>
      </c>
      <c r="N853" s="279">
        <f t="shared" si="142"/>
        <v>4.5999999999999996</v>
      </c>
      <c r="O853" s="280">
        <f t="shared" si="143"/>
        <v>1.5999999999999999</v>
      </c>
      <c r="P853" s="154">
        <f t="shared" si="144"/>
        <v>1.5333333333333332</v>
      </c>
      <c r="Q853" s="153">
        <f t="shared" si="145"/>
        <v>646</v>
      </c>
      <c r="R853" s="281">
        <f t="shared" si="146"/>
        <v>209</v>
      </c>
      <c r="S853" s="282">
        <v>0</v>
      </c>
      <c r="T853" s="283">
        <v>1</v>
      </c>
      <c r="U853" s="156">
        <v>1.6</v>
      </c>
      <c r="V853" s="284">
        <v>203</v>
      </c>
      <c r="W853" s="285">
        <v>1</v>
      </c>
      <c r="X853" s="205">
        <v>0</v>
      </c>
      <c r="Y853" s="157">
        <v>2</v>
      </c>
      <c r="Z853" s="286">
        <v>189</v>
      </c>
      <c r="AA853" s="204">
        <v>1</v>
      </c>
      <c r="AB853" s="204">
        <v>0</v>
      </c>
      <c r="AC853" s="155">
        <v>1</v>
      </c>
      <c r="AD853" s="287">
        <v>254</v>
      </c>
      <c r="AE853" s="340">
        <f>_xlfn.XLOOKUP(A853,'2026-NAT-01'!B:B,'2026-NAT-01'!F:F,0,0)+_xlfn.XLOOKUP(A853,'2026-NAT-01'!B:B,'2026-NAT-01'!G:G,0,0)</f>
        <v>0</v>
      </c>
      <c r="AF853" s="341">
        <f>_xlfn.XLOOKUP(A853,'2026-NAT-01'!B:B,'2026-NAT-01'!H:H,0,0)</f>
        <v>0</v>
      </c>
      <c r="AG853" s="340">
        <f>_xlfn.XLOOKUP(A853,'2026-NAT-02'!B:B,'2026-NAT-02'!F:F,0,0)+_xlfn.XLOOKUP(A853,'2026-NAT-02'!B:B,'2026-NAT-02'!G:G,0,0)</f>
        <v>0</v>
      </c>
      <c r="AH853" s="341">
        <f>_xlfn.XLOOKUP(A853,'2026-NAT-02'!B:B,'2026-NAT-02'!H:H,0,0)</f>
        <v>0</v>
      </c>
      <c r="AI853" s="457">
        <f t="shared" si="147"/>
        <v>3</v>
      </c>
      <c r="AJ853" s="458">
        <f t="shared" si="148"/>
        <v>1.5999999999999999</v>
      </c>
    </row>
    <row r="854" spans="1:36" ht="15.6" x14ac:dyDescent="0.25">
      <c r="A854" s="344" t="str">
        <f>MASTERLIST!A623</f>
        <v>N0619</v>
      </c>
      <c r="B854" s="68" t="str">
        <f>MASTERLIST!B623</f>
        <v>Welwitschia</v>
      </c>
      <c r="C854" s="68" t="str">
        <f>MASTERLIST!C623</f>
        <v>Jaco</v>
      </c>
      <c r="D854" s="68" t="str">
        <f>MASTERLIST!D623</f>
        <v>Duvenhage</v>
      </c>
      <c r="E854" s="345" t="str">
        <f>MASTERLIST!E623</f>
        <v>Men Veteran</v>
      </c>
      <c r="F854" s="362" t="str">
        <f>MASTERLIST!L623</f>
        <v>Nam</v>
      </c>
      <c r="G854" s="195"/>
      <c r="H854" s="200" t="s">
        <v>2176</v>
      </c>
      <c r="I854" s="193" t="s">
        <v>2176</v>
      </c>
      <c r="J854" s="202" t="s">
        <v>2176</v>
      </c>
      <c r="K854" s="152">
        <f t="shared" si="139"/>
        <v>0</v>
      </c>
      <c r="L854" s="153">
        <f t="shared" si="140"/>
        <v>1</v>
      </c>
      <c r="M854" s="153">
        <f t="shared" si="141"/>
        <v>1</v>
      </c>
      <c r="N854" s="154">
        <f t="shared" si="142"/>
        <v>5.8</v>
      </c>
      <c r="O854" s="429">
        <f t="shared" si="143"/>
        <v>2.9</v>
      </c>
      <c r="P854" s="154">
        <f t="shared" si="144"/>
        <v>5.8</v>
      </c>
      <c r="Q854" s="153">
        <f t="shared" si="145"/>
        <v>228</v>
      </c>
      <c r="R854" s="281">
        <f t="shared" si="146"/>
        <v>114</v>
      </c>
      <c r="S854" s="282">
        <v>0</v>
      </c>
      <c r="T854" s="283">
        <v>1</v>
      </c>
      <c r="U854" s="156">
        <v>5.8</v>
      </c>
      <c r="V854" s="284">
        <v>228</v>
      </c>
      <c r="W854" s="285">
        <v>0</v>
      </c>
      <c r="X854" s="205">
        <v>0</v>
      </c>
      <c r="Y854" s="157">
        <v>0</v>
      </c>
      <c r="Z854" s="286">
        <v>0</v>
      </c>
      <c r="AA854" s="204">
        <v>0</v>
      </c>
      <c r="AB854" s="204">
        <v>0</v>
      </c>
      <c r="AC854" s="155">
        <v>0</v>
      </c>
      <c r="AD854" s="287">
        <v>0</v>
      </c>
      <c r="AE854" s="340">
        <f>_xlfn.XLOOKUP(A854,'2026-NAT-01'!B:B,'2026-NAT-01'!F:F,0,0)+_xlfn.XLOOKUP(A854,'2026-NAT-01'!B:B,'2026-NAT-01'!G:G,0,0)</f>
        <v>0</v>
      </c>
      <c r="AF854" s="341">
        <f>_xlfn.XLOOKUP(A854,'2026-NAT-01'!B:B,'2026-NAT-01'!H:H,0,0)</f>
        <v>0</v>
      </c>
      <c r="AG854" s="340">
        <f>_xlfn.XLOOKUP(A854,'2026-NAT-02'!B:B,'2026-NAT-02'!F:F,0,0)+_xlfn.XLOOKUP(A854,'2026-NAT-02'!B:B,'2026-NAT-02'!G:G,0,0)</f>
        <v>0</v>
      </c>
      <c r="AH854" s="341">
        <f>_xlfn.XLOOKUP(A854,'2026-NAT-02'!B:B,'2026-NAT-02'!H:H,0,0)</f>
        <v>0</v>
      </c>
      <c r="AI854" s="340">
        <f t="shared" si="147"/>
        <v>1</v>
      </c>
      <c r="AJ854" s="341">
        <f t="shared" si="148"/>
        <v>2.9</v>
      </c>
    </row>
    <row r="855" spans="1:36" ht="15.6" x14ac:dyDescent="0.25">
      <c r="A855" s="344" t="str">
        <f>MASTERLIST!A55</f>
        <v>N0051</v>
      </c>
      <c r="B855" s="68" t="str">
        <f>MASTERLIST!B55</f>
        <v>Welwitschia</v>
      </c>
      <c r="C855" s="68" t="str">
        <f>MASTERLIST!C55</f>
        <v>Bernard</v>
      </c>
      <c r="D855" s="68" t="str">
        <f>MASTERLIST!D55</f>
        <v>Pretorius</v>
      </c>
      <c r="E855" s="345" t="str">
        <f>MASTERLIST!E55</f>
        <v>Men Master</v>
      </c>
      <c r="F855" s="362" t="str">
        <f>MASTERLIST!L55</f>
        <v>SA</v>
      </c>
      <c r="G855" s="195"/>
      <c r="H855" s="200" t="s">
        <v>2176</v>
      </c>
      <c r="I855" s="193"/>
      <c r="J855" s="202"/>
      <c r="K855" s="152">
        <f t="shared" si="139"/>
        <v>1</v>
      </c>
      <c r="L855" s="153">
        <f t="shared" si="140"/>
        <v>1</v>
      </c>
      <c r="M855" s="153">
        <f t="shared" si="141"/>
        <v>2</v>
      </c>
      <c r="N855" s="154">
        <f t="shared" si="142"/>
        <v>7.1000000000000005</v>
      </c>
      <c r="O855" s="429">
        <f t="shared" si="143"/>
        <v>1.6900000000000002</v>
      </c>
      <c r="P855" s="154">
        <f t="shared" si="144"/>
        <v>3.5500000000000003</v>
      </c>
      <c r="Q855" s="153">
        <f t="shared" si="145"/>
        <v>441</v>
      </c>
      <c r="R855" s="281">
        <f t="shared" si="146"/>
        <v>146.1</v>
      </c>
      <c r="S855" s="282">
        <v>1</v>
      </c>
      <c r="T855" s="283">
        <v>0</v>
      </c>
      <c r="U855" s="156">
        <v>0.9</v>
      </c>
      <c r="V855" s="284">
        <v>193</v>
      </c>
      <c r="W855" s="285">
        <v>0</v>
      </c>
      <c r="X855" s="205">
        <v>0</v>
      </c>
      <c r="Y855" s="157">
        <v>0</v>
      </c>
      <c r="Z855" s="286">
        <v>0</v>
      </c>
      <c r="AA855" s="204">
        <v>0</v>
      </c>
      <c r="AB855" s="204">
        <v>1</v>
      </c>
      <c r="AC855" s="155">
        <v>6.2</v>
      </c>
      <c r="AD855" s="287">
        <v>248</v>
      </c>
      <c r="AE855" s="340">
        <f>_xlfn.XLOOKUP(A855,'2026-NAT-01'!B:B,'2026-NAT-01'!F:F,0,0)+_xlfn.XLOOKUP(A855,'2026-NAT-01'!B:B,'2026-NAT-01'!G:G,0,0)</f>
        <v>0</v>
      </c>
      <c r="AF855" s="341">
        <f>_xlfn.XLOOKUP(A855,'2026-NAT-01'!B:B,'2026-NAT-01'!H:H,0,0)</f>
        <v>0</v>
      </c>
      <c r="AG855" s="340">
        <f>_xlfn.XLOOKUP(A855,'2026-NAT-02'!B:B,'2026-NAT-02'!F:F,0,0)+_xlfn.XLOOKUP(A855,'2026-NAT-02'!B:B,'2026-NAT-02'!G:G,0,0)</f>
        <v>0</v>
      </c>
      <c r="AH855" s="341">
        <f>_xlfn.XLOOKUP(A855,'2026-NAT-02'!B:B,'2026-NAT-02'!H:H,0,0)</f>
        <v>0</v>
      </c>
      <c r="AI855" s="340">
        <f t="shared" si="147"/>
        <v>2</v>
      </c>
      <c r="AJ855" s="341">
        <f t="shared" si="148"/>
        <v>1.6900000000000002</v>
      </c>
    </row>
    <row r="856" spans="1:36" ht="15.6" hidden="1" x14ac:dyDescent="0.25">
      <c r="A856" s="297" t="str">
        <f>MASTERLIST!A857</f>
        <v>N0853</v>
      </c>
      <c r="B856" s="310" t="str">
        <f>MASTERLIST!B857</f>
        <v>xWelwitschia</v>
      </c>
      <c r="C856" s="310" t="str">
        <f>MASTERLIST!C857</f>
        <v>Daniel</v>
      </c>
      <c r="D856" s="310" t="str">
        <f>MASTERLIST!D857</f>
        <v>Britz</v>
      </c>
      <c r="E856" s="311" t="str">
        <f>MASTERLIST!E857</f>
        <v>Men U/16</v>
      </c>
      <c r="F856" s="361" t="str">
        <f>MASTERLIST!L857</f>
        <v>Nam</v>
      </c>
      <c r="G856" s="195"/>
      <c r="H856" s="200"/>
      <c r="I856" s="193"/>
      <c r="J856" s="202"/>
      <c r="K856" s="152">
        <f t="shared" si="139"/>
        <v>0</v>
      </c>
      <c r="L856" s="153">
        <f t="shared" si="140"/>
        <v>0</v>
      </c>
      <c r="M856" s="153">
        <f t="shared" si="141"/>
        <v>0</v>
      </c>
      <c r="N856" s="279">
        <f t="shared" si="142"/>
        <v>0</v>
      </c>
      <c r="O856" s="280">
        <f t="shared" si="143"/>
        <v>0</v>
      </c>
      <c r="P856" s="154" t="e">
        <f t="shared" si="144"/>
        <v>#DIV/0!</v>
      </c>
      <c r="Q856" s="153">
        <f t="shared" si="145"/>
        <v>0</v>
      </c>
      <c r="R856" s="281">
        <f t="shared" si="146"/>
        <v>0</v>
      </c>
      <c r="S856" s="282">
        <v>0</v>
      </c>
      <c r="T856" s="283">
        <v>0</v>
      </c>
      <c r="U856" s="156">
        <v>0</v>
      </c>
      <c r="V856" s="284">
        <v>0</v>
      </c>
      <c r="W856" s="285">
        <v>0</v>
      </c>
      <c r="X856" s="205">
        <v>0</v>
      </c>
      <c r="Y856" s="157">
        <v>0</v>
      </c>
      <c r="Z856" s="286">
        <v>0</v>
      </c>
      <c r="AA856" s="204">
        <v>0</v>
      </c>
      <c r="AB856" s="204">
        <v>0</v>
      </c>
      <c r="AC856" s="155">
        <v>0</v>
      </c>
      <c r="AD856" s="287">
        <v>0</v>
      </c>
      <c r="AE856" s="340">
        <f>_xlfn.XLOOKUP(A856,'2026-NAT-01'!B:B,'2026-NAT-01'!F:F,0,0)+_xlfn.XLOOKUP(A856,'2026-NAT-01'!B:B,'2026-NAT-01'!G:G,0,0)</f>
        <v>0</v>
      </c>
      <c r="AF856" s="341">
        <f>_xlfn.XLOOKUP(A856,'2026-NAT-01'!B:B,'2026-NAT-01'!H:H,0,0)</f>
        <v>0</v>
      </c>
      <c r="AG856" s="340">
        <f>_xlfn.XLOOKUP(A856,'2026-NAT-02'!B:B,'2026-NAT-02'!F:F,0,0)+_xlfn.XLOOKUP(A856,'2026-NAT-02'!B:B,'2026-NAT-02'!G:G,0,0)</f>
        <v>0</v>
      </c>
      <c r="AH856" s="341">
        <f>_xlfn.XLOOKUP(A856,'2026-NAT-02'!B:B,'2026-NAT-02'!H:H,0,0)</f>
        <v>0</v>
      </c>
      <c r="AI856" s="457">
        <f t="shared" si="147"/>
        <v>0</v>
      </c>
      <c r="AJ856" s="458">
        <f t="shared" si="148"/>
        <v>0</v>
      </c>
    </row>
    <row r="857" spans="1:36" ht="15.6" hidden="1" x14ac:dyDescent="0.25">
      <c r="A857" s="297" t="str">
        <f>MASTERLIST!A858</f>
        <v>N0854</v>
      </c>
      <c r="B857" s="310" t="str">
        <f>MASTERLIST!B858</f>
        <v>xWelwitschia</v>
      </c>
      <c r="C857" s="310" t="str">
        <f>MASTERLIST!C858</f>
        <v>Conrad</v>
      </c>
      <c r="D857" s="310" t="str">
        <f>MASTERLIST!D858</f>
        <v>Britz</v>
      </c>
      <c r="E857" s="311" t="str">
        <f>MASTERLIST!E858</f>
        <v>Men Veteran</v>
      </c>
      <c r="F857" s="361" t="str">
        <f>MASTERLIST!L858</f>
        <v>Nam</v>
      </c>
      <c r="G857" s="195"/>
      <c r="H857" s="200"/>
      <c r="I857" s="193"/>
      <c r="J857" s="202"/>
      <c r="K857" s="152">
        <f t="shared" si="139"/>
        <v>0</v>
      </c>
      <c r="L857" s="153">
        <f t="shared" si="140"/>
        <v>0</v>
      </c>
      <c r="M857" s="153">
        <f t="shared" si="141"/>
        <v>0</v>
      </c>
      <c r="N857" s="279">
        <f t="shared" si="142"/>
        <v>0</v>
      </c>
      <c r="O857" s="280">
        <f t="shared" si="143"/>
        <v>0</v>
      </c>
      <c r="P857" s="154" t="e">
        <f t="shared" si="144"/>
        <v>#DIV/0!</v>
      </c>
      <c r="Q857" s="153">
        <f t="shared" si="145"/>
        <v>0</v>
      </c>
      <c r="R857" s="281">
        <f t="shared" si="146"/>
        <v>0</v>
      </c>
      <c r="S857" s="282">
        <v>0</v>
      </c>
      <c r="T857" s="283">
        <v>0</v>
      </c>
      <c r="U857" s="156">
        <v>0</v>
      </c>
      <c r="V857" s="284">
        <v>0</v>
      </c>
      <c r="W857" s="285">
        <v>0</v>
      </c>
      <c r="X857" s="205">
        <v>0</v>
      </c>
      <c r="Y857" s="157">
        <v>0</v>
      </c>
      <c r="Z857" s="286">
        <v>0</v>
      </c>
      <c r="AA857" s="204">
        <v>0</v>
      </c>
      <c r="AB857" s="204">
        <v>0</v>
      </c>
      <c r="AC857" s="155">
        <v>0</v>
      </c>
      <c r="AD857" s="287">
        <v>0</v>
      </c>
      <c r="AE857" s="340">
        <f>_xlfn.XLOOKUP(A857,'2026-NAT-01'!B:B,'2026-NAT-01'!F:F,0,0)+_xlfn.XLOOKUP(A857,'2026-NAT-01'!B:B,'2026-NAT-01'!G:G,0,0)</f>
        <v>0</v>
      </c>
      <c r="AF857" s="341">
        <f>_xlfn.XLOOKUP(A857,'2026-NAT-01'!B:B,'2026-NAT-01'!H:H,0,0)</f>
        <v>0</v>
      </c>
      <c r="AG857" s="340">
        <f>_xlfn.XLOOKUP(A857,'2026-NAT-02'!B:B,'2026-NAT-02'!F:F,0,0)+_xlfn.XLOOKUP(A857,'2026-NAT-02'!B:B,'2026-NAT-02'!G:G,0,0)</f>
        <v>0</v>
      </c>
      <c r="AH857" s="341">
        <f>_xlfn.XLOOKUP(A857,'2026-NAT-02'!B:B,'2026-NAT-02'!H:H,0,0)</f>
        <v>0</v>
      </c>
      <c r="AI857" s="457">
        <f t="shared" si="147"/>
        <v>0</v>
      </c>
      <c r="AJ857" s="458">
        <f t="shared" si="148"/>
        <v>0</v>
      </c>
    </row>
    <row r="858" spans="1:36" ht="15.6" x14ac:dyDescent="0.25">
      <c r="A858" s="344" t="str">
        <f>MASTERLIST!A407</f>
        <v>N0403</v>
      </c>
      <c r="B858" s="68" t="str">
        <f>MASTERLIST!B407</f>
        <v>Atlantic Angling Club</v>
      </c>
      <c r="C858" s="68" t="str">
        <f>MASTERLIST!C407</f>
        <v>Jan Tommy</v>
      </c>
      <c r="D858" s="68" t="str">
        <f>MASTERLIST!D407</f>
        <v>Thomson</v>
      </c>
      <c r="E858" s="345" t="str">
        <f>MASTERLIST!E407</f>
        <v>Men Grand Masters</v>
      </c>
      <c r="F858" s="362" t="str">
        <f>MASTERLIST!L407</f>
        <v>SA</v>
      </c>
      <c r="G858" s="195"/>
      <c r="H858" s="200" t="s">
        <v>2176</v>
      </c>
      <c r="I858" s="193"/>
      <c r="J858" s="202"/>
      <c r="K858" s="152">
        <f t="shared" si="139"/>
        <v>0</v>
      </c>
      <c r="L858" s="153">
        <f t="shared" si="140"/>
        <v>2</v>
      </c>
      <c r="M858" s="153">
        <f t="shared" si="141"/>
        <v>2</v>
      </c>
      <c r="N858" s="154">
        <f t="shared" si="142"/>
        <v>3.3</v>
      </c>
      <c r="O858" s="429">
        <f t="shared" si="143"/>
        <v>1.3900000000000001</v>
      </c>
      <c r="P858" s="154">
        <f t="shared" si="144"/>
        <v>1.65</v>
      </c>
      <c r="Q858" s="153">
        <f t="shared" si="145"/>
        <v>350</v>
      </c>
      <c r="R858" s="281">
        <f t="shared" si="146"/>
        <v>138.80000000000001</v>
      </c>
      <c r="S858" s="282">
        <v>0</v>
      </c>
      <c r="T858" s="283">
        <v>1</v>
      </c>
      <c r="U858" s="156">
        <v>2</v>
      </c>
      <c r="V858" s="284">
        <v>189</v>
      </c>
      <c r="W858" s="285">
        <v>0</v>
      </c>
      <c r="X858" s="205">
        <v>1</v>
      </c>
      <c r="Y858" s="157">
        <v>1.3</v>
      </c>
      <c r="Z858" s="286">
        <v>121</v>
      </c>
      <c r="AA858" s="204">
        <v>0</v>
      </c>
      <c r="AB858" s="204">
        <v>0</v>
      </c>
      <c r="AC858" s="155">
        <v>0</v>
      </c>
      <c r="AD858" s="287">
        <v>40</v>
      </c>
      <c r="AE858" s="340">
        <f>_xlfn.XLOOKUP(A858,'2026-NAT-01'!B:B,'2026-NAT-01'!F:F,0,0)+_xlfn.XLOOKUP(A858,'2026-NAT-01'!B:B,'2026-NAT-01'!G:G,0,0)</f>
        <v>0</v>
      </c>
      <c r="AF858" s="341">
        <f>_xlfn.XLOOKUP(A858,'2026-NAT-01'!B:B,'2026-NAT-01'!H:H,0,0)</f>
        <v>0</v>
      </c>
      <c r="AG858" s="340">
        <f>_xlfn.XLOOKUP(A858,'2026-NAT-02'!B:B,'2026-NAT-02'!F:F,0,0)+_xlfn.XLOOKUP(A858,'2026-NAT-02'!B:B,'2026-NAT-02'!G:G,0,0)</f>
        <v>0</v>
      </c>
      <c r="AH858" s="341">
        <f>_xlfn.XLOOKUP(A858,'2026-NAT-02'!B:B,'2026-NAT-02'!H:H,0,0)</f>
        <v>0</v>
      </c>
      <c r="AI858" s="340">
        <f t="shared" si="147"/>
        <v>2</v>
      </c>
      <c r="AJ858" s="341">
        <f t="shared" si="148"/>
        <v>1.3900000000000001</v>
      </c>
    </row>
    <row r="859" spans="1:36" ht="15.6" hidden="1" x14ac:dyDescent="0.25">
      <c r="A859" s="297" t="str">
        <f>MASTERLIST!A860</f>
        <v>N0856</v>
      </c>
      <c r="B859" s="310" t="str">
        <f>MASTERLIST!B860</f>
        <v>Orca Angling Club</v>
      </c>
      <c r="C859" s="310" t="str">
        <f>MASTERLIST!C860</f>
        <v>Franco</v>
      </c>
      <c r="D859" s="310" t="str">
        <f>MASTERLIST!D860</f>
        <v>Horn</v>
      </c>
      <c r="E859" s="311" t="str">
        <f>MASTERLIST!E860</f>
        <v>Men Senior</v>
      </c>
      <c r="F859" s="361" t="str">
        <f>MASTERLIST!L860</f>
        <v>Nam</v>
      </c>
      <c r="G859" s="195"/>
      <c r="H859" s="200"/>
      <c r="I859" s="193"/>
      <c r="J859" s="202"/>
      <c r="K859" s="152">
        <f t="shared" si="139"/>
        <v>1</v>
      </c>
      <c r="L859" s="153">
        <f t="shared" si="140"/>
        <v>5</v>
      </c>
      <c r="M859" s="153">
        <f t="shared" si="141"/>
        <v>6</v>
      </c>
      <c r="N859" s="279">
        <f t="shared" si="142"/>
        <v>40.700000000000003</v>
      </c>
      <c r="O859" s="280">
        <f t="shared" si="143"/>
        <v>11.67</v>
      </c>
      <c r="P859" s="154">
        <f t="shared" si="144"/>
        <v>6.7833333333333341</v>
      </c>
      <c r="Q859" s="153">
        <f t="shared" si="145"/>
        <v>1150</v>
      </c>
      <c r="R859" s="281">
        <f t="shared" si="146"/>
        <v>361.8</v>
      </c>
      <c r="S859" s="282">
        <v>1</v>
      </c>
      <c r="T859" s="283">
        <v>1</v>
      </c>
      <c r="U859" s="156">
        <v>4.5</v>
      </c>
      <c r="V859" s="284">
        <v>223</v>
      </c>
      <c r="W859" s="285">
        <v>0</v>
      </c>
      <c r="X859" s="205">
        <v>3</v>
      </c>
      <c r="Y859" s="157">
        <v>21.8</v>
      </c>
      <c r="Z859" s="286">
        <v>649</v>
      </c>
      <c r="AA859" s="204">
        <v>0</v>
      </c>
      <c r="AB859" s="204">
        <v>1</v>
      </c>
      <c r="AC859" s="155">
        <v>14.4</v>
      </c>
      <c r="AD859" s="287">
        <v>278</v>
      </c>
      <c r="AE859" s="340">
        <f>_xlfn.XLOOKUP(A859,'2026-NAT-01'!B:B,'2026-NAT-01'!F:F,0,0)+_xlfn.XLOOKUP(A859,'2026-NAT-01'!B:B,'2026-NAT-01'!G:G,0,0)</f>
        <v>0</v>
      </c>
      <c r="AF859" s="341">
        <f>_xlfn.XLOOKUP(A859,'2026-NAT-01'!B:B,'2026-NAT-01'!H:H,0,0)</f>
        <v>0</v>
      </c>
      <c r="AG859" s="340">
        <f>_xlfn.XLOOKUP(A859,'2026-NAT-02'!B:B,'2026-NAT-02'!F:F,0,0)+_xlfn.XLOOKUP(A859,'2026-NAT-02'!B:B,'2026-NAT-02'!G:G,0,0)</f>
        <v>0</v>
      </c>
      <c r="AH859" s="341">
        <f>_xlfn.XLOOKUP(A859,'2026-NAT-02'!B:B,'2026-NAT-02'!H:H,0,0)</f>
        <v>0</v>
      </c>
      <c r="AI859" s="457">
        <f t="shared" si="147"/>
        <v>6</v>
      </c>
      <c r="AJ859" s="458">
        <f t="shared" si="148"/>
        <v>11.67</v>
      </c>
    </row>
    <row r="860" spans="1:36" ht="15.6" hidden="1" x14ac:dyDescent="0.25">
      <c r="A860" s="297" t="str">
        <f>MASTERLIST!A861</f>
        <v>N0857</v>
      </c>
      <c r="B860" s="310" t="str">
        <f>MASTERLIST!B861</f>
        <v>Otjiwarongo</v>
      </c>
      <c r="C860" s="310" t="str">
        <f>MASTERLIST!C861</f>
        <v>Allen</v>
      </c>
      <c r="D860" s="310" t="str">
        <f>MASTERLIST!D861</f>
        <v>Pearson</v>
      </c>
      <c r="E860" s="311" t="str">
        <f>MASTERLIST!E861</f>
        <v>Men Master</v>
      </c>
      <c r="F860" s="361" t="str">
        <f>MASTERLIST!L861</f>
        <v>Nam</v>
      </c>
      <c r="G860" s="195"/>
      <c r="H860" s="200"/>
      <c r="I860" s="193"/>
      <c r="J860" s="202"/>
      <c r="K860" s="152">
        <f t="shared" si="139"/>
        <v>0</v>
      </c>
      <c r="L860" s="153">
        <f t="shared" si="140"/>
        <v>0</v>
      </c>
      <c r="M860" s="153">
        <f t="shared" si="141"/>
        <v>0</v>
      </c>
      <c r="N860" s="279">
        <f t="shared" si="142"/>
        <v>0</v>
      </c>
      <c r="O860" s="280">
        <f t="shared" si="143"/>
        <v>0</v>
      </c>
      <c r="P860" s="154" t="e">
        <f t="shared" si="144"/>
        <v>#DIV/0!</v>
      </c>
      <c r="Q860" s="153">
        <f t="shared" si="145"/>
        <v>0</v>
      </c>
      <c r="R860" s="281">
        <f t="shared" si="146"/>
        <v>0</v>
      </c>
      <c r="S860" s="282">
        <v>0</v>
      </c>
      <c r="T860" s="283">
        <v>0</v>
      </c>
      <c r="U860" s="156">
        <v>0</v>
      </c>
      <c r="V860" s="284">
        <v>0</v>
      </c>
      <c r="W860" s="285">
        <v>0</v>
      </c>
      <c r="X860" s="205">
        <v>0</v>
      </c>
      <c r="Y860" s="157">
        <v>0</v>
      </c>
      <c r="Z860" s="286">
        <v>0</v>
      </c>
      <c r="AA860" s="204">
        <v>0</v>
      </c>
      <c r="AB860" s="204">
        <v>0</v>
      </c>
      <c r="AC860" s="155">
        <v>0</v>
      </c>
      <c r="AD860" s="287">
        <v>0</v>
      </c>
      <c r="AE860" s="340">
        <f>_xlfn.XLOOKUP(A860,'2026-NAT-01'!B:B,'2026-NAT-01'!F:F,0,0)+_xlfn.XLOOKUP(A860,'2026-NAT-01'!B:B,'2026-NAT-01'!G:G,0,0)</f>
        <v>0</v>
      </c>
      <c r="AF860" s="341">
        <f>_xlfn.XLOOKUP(A860,'2026-NAT-01'!B:B,'2026-NAT-01'!H:H,0,0)</f>
        <v>0</v>
      </c>
      <c r="AG860" s="340">
        <f>_xlfn.XLOOKUP(A860,'2026-NAT-02'!B:B,'2026-NAT-02'!F:F,0,0)+_xlfn.XLOOKUP(A860,'2026-NAT-02'!B:B,'2026-NAT-02'!G:G,0,0)</f>
        <v>0</v>
      </c>
      <c r="AH860" s="341">
        <f>_xlfn.XLOOKUP(A860,'2026-NAT-02'!B:B,'2026-NAT-02'!H:H,0,0)</f>
        <v>0</v>
      </c>
      <c r="AI860" s="457">
        <f t="shared" si="147"/>
        <v>0</v>
      </c>
      <c r="AJ860" s="458">
        <f t="shared" si="148"/>
        <v>0</v>
      </c>
    </row>
    <row r="861" spans="1:36" ht="15.6" hidden="1" x14ac:dyDescent="0.25">
      <c r="A861" s="297" t="str">
        <f>MASTERLIST!A862</f>
        <v>N0858</v>
      </c>
      <c r="B861" s="310" t="str">
        <f>MASTERLIST!B862</f>
        <v>xHenties Bay</v>
      </c>
      <c r="C861" s="310" t="str">
        <f>MASTERLIST!C862</f>
        <v>Andries</v>
      </c>
      <c r="D861" s="310" t="str">
        <f>MASTERLIST!D862</f>
        <v>Horn</v>
      </c>
      <c r="E861" s="311" t="str">
        <f>MASTERLIST!E862</f>
        <v>Men Senior</v>
      </c>
      <c r="F861" s="361" t="str">
        <f>MASTERLIST!L862</f>
        <v>NAm</v>
      </c>
      <c r="G861" s="195"/>
      <c r="H861" s="200"/>
      <c r="I861" s="193"/>
      <c r="J861" s="202"/>
      <c r="K861" s="152">
        <f t="shared" si="139"/>
        <v>0</v>
      </c>
      <c r="L861" s="153">
        <f t="shared" si="140"/>
        <v>0</v>
      </c>
      <c r="M861" s="153">
        <f t="shared" si="141"/>
        <v>0</v>
      </c>
      <c r="N861" s="279">
        <f t="shared" si="142"/>
        <v>0</v>
      </c>
      <c r="O861" s="280">
        <f t="shared" si="143"/>
        <v>0</v>
      </c>
      <c r="P861" s="154" t="e">
        <f t="shared" si="144"/>
        <v>#DIV/0!</v>
      </c>
      <c r="Q861" s="153">
        <f t="shared" si="145"/>
        <v>0</v>
      </c>
      <c r="R861" s="281">
        <f t="shared" si="146"/>
        <v>0</v>
      </c>
      <c r="S861" s="282">
        <v>0</v>
      </c>
      <c r="T861" s="283">
        <v>0</v>
      </c>
      <c r="U861" s="156">
        <v>0</v>
      </c>
      <c r="V861" s="284">
        <v>0</v>
      </c>
      <c r="W861" s="285">
        <v>0</v>
      </c>
      <c r="X861" s="205">
        <v>0</v>
      </c>
      <c r="Y861" s="157">
        <v>0</v>
      </c>
      <c r="Z861" s="286">
        <v>0</v>
      </c>
      <c r="AA861" s="204">
        <v>0</v>
      </c>
      <c r="AB861" s="204">
        <v>0</v>
      </c>
      <c r="AC861" s="155">
        <v>0</v>
      </c>
      <c r="AD861" s="287">
        <v>0</v>
      </c>
      <c r="AE861" s="340">
        <f>_xlfn.XLOOKUP(A861,'2026-NAT-01'!B:B,'2026-NAT-01'!F:F,0,0)+_xlfn.XLOOKUP(A861,'2026-NAT-01'!B:B,'2026-NAT-01'!G:G,0,0)</f>
        <v>0</v>
      </c>
      <c r="AF861" s="341">
        <f>_xlfn.XLOOKUP(A861,'2026-NAT-01'!B:B,'2026-NAT-01'!H:H,0,0)</f>
        <v>0</v>
      </c>
      <c r="AG861" s="340">
        <f>_xlfn.XLOOKUP(A861,'2026-NAT-02'!B:B,'2026-NAT-02'!F:F,0,0)+_xlfn.XLOOKUP(A861,'2026-NAT-02'!B:B,'2026-NAT-02'!G:G,0,0)</f>
        <v>0</v>
      </c>
      <c r="AH861" s="341">
        <f>_xlfn.XLOOKUP(A861,'2026-NAT-02'!B:B,'2026-NAT-02'!H:H,0,0)</f>
        <v>0</v>
      </c>
      <c r="AI861" s="457">
        <f t="shared" si="147"/>
        <v>0</v>
      </c>
      <c r="AJ861" s="458">
        <f t="shared" si="148"/>
        <v>0</v>
      </c>
    </row>
    <row r="862" spans="1:36" ht="15.6" hidden="1" x14ac:dyDescent="0.25">
      <c r="A862" s="297" t="str">
        <f>MASTERLIST!A863</f>
        <v>N0859</v>
      </c>
      <c r="B862" s="310" t="str">
        <f>MASTERLIST!B863</f>
        <v>xHenties Bay</v>
      </c>
      <c r="C862" s="310" t="str">
        <f>MASTERLIST!C863</f>
        <v>Johan</v>
      </c>
      <c r="D862" s="310" t="str">
        <f>MASTERLIST!D863</f>
        <v>Bergh</v>
      </c>
      <c r="E862" s="311" t="str">
        <f>MASTERLIST!E863</f>
        <v>Men Senior</v>
      </c>
      <c r="F862" s="361" t="str">
        <f>MASTERLIST!L863</f>
        <v>Nam</v>
      </c>
      <c r="G862" s="195"/>
      <c r="H862" s="200"/>
      <c r="I862" s="193"/>
      <c r="J862" s="202"/>
      <c r="K862" s="152">
        <f t="shared" si="139"/>
        <v>0</v>
      </c>
      <c r="L862" s="153">
        <f t="shared" si="140"/>
        <v>0</v>
      </c>
      <c r="M862" s="153">
        <f t="shared" si="141"/>
        <v>0</v>
      </c>
      <c r="N862" s="279">
        <f t="shared" si="142"/>
        <v>0</v>
      </c>
      <c r="O862" s="280">
        <f t="shared" si="143"/>
        <v>0</v>
      </c>
      <c r="P862" s="154" t="e">
        <f t="shared" si="144"/>
        <v>#DIV/0!</v>
      </c>
      <c r="Q862" s="153">
        <f t="shared" si="145"/>
        <v>0</v>
      </c>
      <c r="R862" s="281">
        <f t="shared" si="146"/>
        <v>0</v>
      </c>
      <c r="S862" s="282">
        <v>0</v>
      </c>
      <c r="T862" s="283">
        <v>0</v>
      </c>
      <c r="U862" s="156">
        <v>0</v>
      </c>
      <c r="V862" s="284">
        <v>0</v>
      </c>
      <c r="W862" s="285">
        <v>0</v>
      </c>
      <c r="X862" s="205">
        <v>0</v>
      </c>
      <c r="Y862" s="157">
        <v>0</v>
      </c>
      <c r="Z862" s="286">
        <v>0</v>
      </c>
      <c r="AA862" s="204">
        <v>0</v>
      </c>
      <c r="AB862" s="204">
        <v>0</v>
      </c>
      <c r="AC862" s="155">
        <v>0</v>
      </c>
      <c r="AD862" s="287">
        <v>0</v>
      </c>
      <c r="AE862" s="340">
        <f>_xlfn.XLOOKUP(A862,'2026-NAT-01'!B:B,'2026-NAT-01'!F:F,0,0)+_xlfn.XLOOKUP(A862,'2026-NAT-01'!B:B,'2026-NAT-01'!G:G,0,0)</f>
        <v>0</v>
      </c>
      <c r="AF862" s="341">
        <f>_xlfn.XLOOKUP(A862,'2026-NAT-01'!B:B,'2026-NAT-01'!H:H,0,0)</f>
        <v>0</v>
      </c>
      <c r="AG862" s="340">
        <f>_xlfn.XLOOKUP(A862,'2026-NAT-02'!B:B,'2026-NAT-02'!F:F,0,0)+_xlfn.XLOOKUP(A862,'2026-NAT-02'!B:B,'2026-NAT-02'!G:G,0,0)</f>
        <v>0</v>
      </c>
      <c r="AH862" s="341">
        <f>_xlfn.XLOOKUP(A862,'2026-NAT-02'!B:B,'2026-NAT-02'!H:H,0,0)</f>
        <v>0</v>
      </c>
      <c r="AI862" s="457">
        <f t="shared" si="147"/>
        <v>0</v>
      </c>
      <c r="AJ862" s="458">
        <f t="shared" si="148"/>
        <v>0</v>
      </c>
    </row>
    <row r="863" spans="1:36" ht="15.6" hidden="1" x14ac:dyDescent="0.25">
      <c r="A863" s="344" t="str">
        <f>MASTERLIST!A864</f>
        <v>N0860</v>
      </c>
      <c r="B863" s="68" t="str">
        <f>MASTERLIST!B864</f>
        <v>Benguella</v>
      </c>
      <c r="C863" s="68" t="str">
        <f>MASTERLIST!C864</f>
        <v>Adrian</v>
      </c>
      <c r="D863" s="68" t="str">
        <f>MASTERLIST!D864</f>
        <v>Steenkamp</v>
      </c>
      <c r="E863" s="345" t="str">
        <f>MASTERLIST!E864</f>
        <v>Men Senior</v>
      </c>
      <c r="F863" s="362" t="str">
        <f>MASTERLIST!L864</f>
        <v>Nam</v>
      </c>
      <c r="G863" s="195" t="s">
        <v>2176</v>
      </c>
      <c r="H863" s="200"/>
      <c r="I863" s="193"/>
      <c r="J863" s="202"/>
      <c r="K863" s="152">
        <f t="shared" si="139"/>
        <v>0</v>
      </c>
      <c r="L863" s="153">
        <f t="shared" si="140"/>
        <v>6</v>
      </c>
      <c r="M863" s="153">
        <f t="shared" si="141"/>
        <v>6</v>
      </c>
      <c r="N863" s="154">
        <f t="shared" si="142"/>
        <v>51</v>
      </c>
      <c r="O863" s="429">
        <f t="shared" si="143"/>
        <v>12.67</v>
      </c>
      <c r="P863" s="154">
        <f t="shared" si="144"/>
        <v>8.5</v>
      </c>
      <c r="Q863" s="153">
        <f t="shared" si="145"/>
        <v>1053</v>
      </c>
      <c r="R863" s="281">
        <f t="shared" si="146"/>
        <v>264.60000000000002</v>
      </c>
      <c r="S863" s="282">
        <v>0</v>
      </c>
      <c r="T863" s="283">
        <v>0</v>
      </c>
      <c r="U863" s="156">
        <v>0</v>
      </c>
      <c r="V863" s="284">
        <v>20</v>
      </c>
      <c r="W863" s="285">
        <v>0</v>
      </c>
      <c r="X863" s="205">
        <v>4</v>
      </c>
      <c r="Y863" s="157">
        <v>24.7</v>
      </c>
      <c r="Z863" s="286">
        <v>480</v>
      </c>
      <c r="AA863" s="204">
        <v>0</v>
      </c>
      <c r="AB863" s="204">
        <v>2</v>
      </c>
      <c r="AC863" s="155">
        <v>26.3</v>
      </c>
      <c r="AD863" s="287">
        <v>553</v>
      </c>
      <c r="AE863" s="340">
        <f>_xlfn.XLOOKUP(A863,'2026-NAT-01'!B:B,'2026-NAT-01'!F:F,0,0)+_xlfn.XLOOKUP(A863,'2026-NAT-01'!B:B,'2026-NAT-01'!G:G,0,0)</f>
        <v>4</v>
      </c>
      <c r="AF863" s="341">
        <f>_xlfn.XLOOKUP(A863,'2026-NAT-01'!B:B,'2026-NAT-01'!H:H,0,0)</f>
        <v>31.6</v>
      </c>
      <c r="AG863" s="340">
        <f>_xlfn.XLOOKUP(A863,'2026-NAT-02'!B:B,'2026-NAT-02'!F:F,0,0)+_xlfn.XLOOKUP(A863,'2026-NAT-02'!B:B,'2026-NAT-02'!G:G,0,0)</f>
        <v>2</v>
      </c>
      <c r="AH863" s="341">
        <f>_xlfn.XLOOKUP(A863,'2026-NAT-02'!B:B,'2026-NAT-02'!H:H,0,0)</f>
        <v>31.200000000000003</v>
      </c>
      <c r="AI863" s="340">
        <f t="shared" si="147"/>
        <v>12</v>
      </c>
      <c r="AJ863" s="341">
        <f t="shared" si="148"/>
        <v>75.47</v>
      </c>
    </row>
    <row r="864" spans="1:36" ht="15.6" hidden="1" x14ac:dyDescent="0.25">
      <c r="A864" s="297" t="str">
        <f>MASTERLIST!A865</f>
        <v>N0861</v>
      </c>
      <c r="B864" s="310" t="str">
        <f>MASTERLIST!B865</f>
        <v>xBenguella</v>
      </c>
      <c r="C864" s="310" t="str">
        <f>MASTERLIST!C865</f>
        <v>Norman</v>
      </c>
      <c r="D864" s="310" t="str">
        <f>MASTERLIST!D865</f>
        <v>Campbell</v>
      </c>
      <c r="E864" s="311" t="str">
        <f>MASTERLIST!E865</f>
        <v>Men Senior</v>
      </c>
      <c r="F864" s="361" t="str">
        <f>MASTERLIST!L865</f>
        <v>Nam</v>
      </c>
      <c r="G864" s="195"/>
      <c r="H864" s="200"/>
      <c r="I864" s="193"/>
      <c r="J864" s="202"/>
      <c r="K864" s="152">
        <f t="shared" si="139"/>
        <v>0</v>
      </c>
      <c r="L864" s="153">
        <f t="shared" si="140"/>
        <v>0</v>
      </c>
      <c r="M864" s="153">
        <f t="shared" si="141"/>
        <v>0</v>
      </c>
      <c r="N864" s="279">
        <f t="shared" si="142"/>
        <v>0</v>
      </c>
      <c r="O864" s="280">
        <f t="shared" si="143"/>
        <v>0</v>
      </c>
      <c r="P864" s="154" t="e">
        <f t="shared" si="144"/>
        <v>#DIV/0!</v>
      </c>
      <c r="Q864" s="153">
        <f t="shared" si="145"/>
        <v>0</v>
      </c>
      <c r="R864" s="281">
        <f t="shared" si="146"/>
        <v>0</v>
      </c>
      <c r="S864" s="282">
        <v>0</v>
      </c>
      <c r="T864" s="283">
        <v>0</v>
      </c>
      <c r="U864" s="156">
        <v>0</v>
      </c>
      <c r="V864" s="284">
        <v>0</v>
      </c>
      <c r="W864" s="285">
        <v>0</v>
      </c>
      <c r="X864" s="205">
        <v>0</v>
      </c>
      <c r="Y864" s="157">
        <v>0</v>
      </c>
      <c r="Z864" s="286">
        <v>0</v>
      </c>
      <c r="AA864" s="204">
        <v>0</v>
      </c>
      <c r="AB864" s="204">
        <v>0</v>
      </c>
      <c r="AC864" s="155">
        <v>0</v>
      </c>
      <c r="AD864" s="287">
        <v>0</v>
      </c>
      <c r="AE864" s="340">
        <f>_xlfn.XLOOKUP(A864,'2026-NAT-01'!B:B,'2026-NAT-01'!F:F,0,0)+_xlfn.XLOOKUP(A864,'2026-NAT-01'!B:B,'2026-NAT-01'!G:G,0,0)</f>
        <v>0</v>
      </c>
      <c r="AF864" s="341">
        <f>_xlfn.XLOOKUP(A864,'2026-NAT-01'!B:B,'2026-NAT-01'!H:H,0,0)</f>
        <v>0</v>
      </c>
      <c r="AG864" s="340">
        <f>_xlfn.XLOOKUP(A864,'2026-NAT-02'!B:B,'2026-NAT-02'!F:F,0,0)+_xlfn.XLOOKUP(A864,'2026-NAT-02'!B:B,'2026-NAT-02'!G:G,0,0)</f>
        <v>0</v>
      </c>
      <c r="AH864" s="341">
        <f>_xlfn.XLOOKUP(A864,'2026-NAT-02'!B:B,'2026-NAT-02'!H:H,0,0)</f>
        <v>0</v>
      </c>
      <c r="AI864" s="457">
        <f t="shared" si="147"/>
        <v>0</v>
      </c>
      <c r="AJ864" s="458">
        <f t="shared" si="148"/>
        <v>0</v>
      </c>
    </row>
    <row r="865" spans="1:36" ht="15.6" hidden="1" x14ac:dyDescent="0.25">
      <c r="A865" s="297" t="str">
        <f>MASTERLIST!A866</f>
        <v>N0862</v>
      </c>
      <c r="B865" s="310" t="str">
        <f>MASTERLIST!B866</f>
        <v>xHenties Bay</v>
      </c>
      <c r="C865" s="310" t="str">
        <f>MASTERLIST!C866</f>
        <v>Anne-Marie</v>
      </c>
      <c r="D865" s="310" t="str">
        <f>MASTERLIST!D866</f>
        <v>Muller</v>
      </c>
      <c r="E865" s="311" t="str">
        <f>MASTERLIST!E866</f>
        <v>Ladies Senior</v>
      </c>
      <c r="F865" s="361" t="str">
        <f>MASTERLIST!L866</f>
        <v>SA</v>
      </c>
      <c r="G865" s="195"/>
      <c r="H865" s="200"/>
      <c r="I865" s="193"/>
      <c r="J865" s="202"/>
      <c r="K865" s="152">
        <f t="shared" si="139"/>
        <v>0</v>
      </c>
      <c r="L865" s="153">
        <f t="shared" si="140"/>
        <v>0</v>
      </c>
      <c r="M865" s="153">
        <f t="shared" si="141"/>
        <v>0</v>
      </c>
      <c r="N865" s="279">
        <f t="shared" si="142"/>
        <v>0</v>
      </c>
      <c r="O865" s="280">
        <f t="shared" si="143"/>
        <v>0</v>
      </c>
      <c r="P865" s="154" t="e">
        <f t="shared" si="144"/>
        <v>#DIV/0!</v>
      </c>
      <c r="Q865" s="153">
        <f t="shared" si="145"/>
        <v>0</v>
      </c>
      <c r="R865" s="281">
        <f t="shared" si="146"/>
        <v>0</v>
      </c>
      <c r="S865" s="282">
        <v>0</v>
      </c>
      <c r="T865" s="283">
        <v>0</v>
      </c>
      <c r="U865" s="156">
        <v>0</v>
      </c>
      <c r="V865" s="284">
        <v>0</v>
      </c>
      <c r="W865" s="285">
        <v>0</v>
      </c>
      <c r="X865" s="205">
        <v>0</v>
      </c>
      <c r="Y865" s="157">
        <v>0</v>
      </c>
      <c r="Z865" s="286">
        <v>0</v>
      </c>
      <c r="AA865" s="204">
        <v>0</v>
      </c>
      <c r="AB865" s="204">
        <v>0</v>
      </c>
      <c r="AC865" s="155">
        <v>0</v>
      </c>
      <c r="AD865" s="287">
        <v>0</v>
      </c>
      <c r="AE865" s="340">
        <f>_xlfn.XLOOKUP(A865,'2026-NAT-01'!B:B,'2026-NAT-01'!F:F,0,0)+_xlfn.XLOOKUP(A865,'2026-NAT-01'!B:B,'2026-NAT-01'!G:G,0,0)</f>
        <v>0</v>
      </c>
      <c r="AF865" s="341">
        <f>_xlfn.XLOOKUP(A865,'2026-NAT-01'!B:B,'2026-NAT-01'!H:H,0,0)</f>
        <v>0</v>
      </c>
      <c r="AG865" s="340">
        <f>_xlfn.XLOOKUP(A865,'2026-NAT-02'!B:B,'2026-NAT-02'!F:F,0,0)+_xlfn.XLOOKUP(A865,'2026-NAT-02'!B:B,'2026-NAT-02'!G:G,0,0)</f>
        <v>0</v>
      </c>
      <c r="AH865" s="341">
        <f>_xlfn.XLOOKUP(A865,'2026-NAT-02'!B:B,'2026-NAT-02'!H:H,0,0)</f>
        <v>0</v>
      </c>
      <c r="AI865" s="457">
        <f t="shared" si="147"/>
        <v>0</v>
      </c>
      <c r="AJ865" s="458">
        <f t="shared" si="148"/>
        <v>0</v>
      </c>
    </row>
    <row r="866" spans="1:36" ht="15.6" hidden="1" x14ac:dyDescent="0.25">
      <c r="A866" s="344" t="str">
        <f>MASTERLIST!A867</f>
        <v>N0863</v>
      </c>
      <c r="B866" s="68" t="str">
        <f>MASTERLIST!B867</f>
        <v>Okahandja</v>
      </c>
      <c r="C866" s="68" t="str">
        <f>MASTERLIST!C867</f>
        <v>Danie Jnr</v>
      </c>
      <c r="D866" s="68" t="str">
        <f>MASTERLIST!D867</f>
        <v>Van Zyl</v>
      </c>
      <c r="E866" s="345" t="str">
        <f>MASTERLIST!E867</f>
        <v>Men U/16</v>
      </c>
      <c r="F866" s="362" t="str">
        <f>MASTERLIST!L867</f>
        <v>Nam</v>
      </c>
      <c r="G866" s="195" t="s">
        <v>2176</v>
      </c>
      <c r="H866" s="200"/>
      <c r="I866" s="193"/>
      <c r="J866" s="202"/>
      <c r="K866" s="152">
        <f t="shared" si="139"/>
        <v>0</v>
      </c>
      <c r="L866" s="153">
        <f t="shared" si="140"/>
        <v>0</v>
      </c>
      <c r="M866" s="153">
        <f t="shared" si="141"/>
        <v>0</v>
      </c>
      <c r="N866" s="154">
        <f t="shared" si="142"/>
        <v>0</v>
      </c>
      <c r="O866" s="429">
        <f t="shared" si="143"/>
        <v>0</v>
      </c>
      <c r="P866" s="154" t="e">
        <f t="shared" si="144"/>
        <v>#DIV/0!</v>
      </c>
      <c r="Q866" s="153">
        <f t="shared" si="145"/>
        <v>40</v>
      </c>
      <c r="R866" s="281">
        <f t="shared" si="146"/>
        <v>20</v>
      </c>
      <c r="S866" s="282">
        <v>0</v>
      </c>
      <c r="T866" s="283">
        <v>0</v>
      </c>
      <c r="U866" s="156">
        <v>0</v>
      </c>
      <c r="V866" s="284">
        <v>40</v>
      </c>
      <c r="W866" s="285">
        <v>0</v>
      </c>
      <c r="X866" s="205">
        <v>0</v>
      </c>
      <c r="Y866" s="157">
        <v>0</v>
      </c>
      <c r="Z866" s="286">
        <v>0</v>
      </c>
      <c r="AA866" s="204">
        <v>0</v>
      </c>
      <c r="AB866" s="204">
        <v>0</v>
      </c>
      <c r="AC866" s="155">
        <v>0</v>
      </c>
      <c r="AD866" s="287">
        <v>0</v>
      </c>
      <c r="AE866" s="340">
        <f>_xlfn.XLOOKUP(A866,'2026-NAT-01'!B:B,'2026-NAT-01'!F:F,0,0)+_xlfn.XLOOKUP(A866,'2026-NAT-01'!B:B,'2026-NAT-01'!G:G,0,0)</f>
        <v>4</v>
      </c>
      <c r="AF866" s="341">
        <f>_xlfn.XLOOKUP(A866,'2026-NAT-01'!B:B,'2026-NAT-01'!H:H,0,0)</f>
        <v>7.4</v>
      </c>
      <c r="AG866" s="340">
        <f>_xlfn.XLOOKUP(A866,'2026-NAT-02'!B:B,'2026-NAT-02'!F:F,0,0)+_xlfn.XLOOKUP(A866,'2026-NAT-02'!B:B,'2026-NAT-02'!G:G,0,0)</f>
        <v>3</v>
      </c>
      <c r="AH866" s="341">
        <f>_xlfn.XLOOKUP(A866,'2026-NAT-02'!B:B,'2026-NAT-02'!H:H,0,0)</f>
        <v>7.9</v>
      </c>
      <c r="AI866" s="340">
        <f t="shared" si="147"/>
        <v>7</v>
      </c>
      <c r="AJ866" s="341">
        <f t="shared" si="148"/>
        <v>15.3</v>
      </c>
    </row>
    <row r="867" spans="1:36" ht="15.6" hidden="1" x14ac:dyDescent="0.25">
      <c r="A867" s="297" t="str">
        <f>MASTERLIST!A868</f>
        <v>N0864</v>
      </c>
      <c r="B867" s="310" t="str">
        <f>MASTERLIST!B868</f>
        <v>Walvis Bay</v>
      </c>
      <c r="C867" s="310" t="str">
        <f>MASTERLIST!C868</f>
        <v>Tiaan</v>
      </c>
      <c r="D867" s="310" t="str">
        <f>MASTERLIST!D868</f>
        <v>De Jager</v>
      </c>
      <c r="E867" s="311" t="str">
        <f>MASTERLIST!E868</f>
        <v>Men U/16</v>
      </c>
      <c r="F867" s="361" t="str">
        <f>MASTERLIST!L868</f>
        <v>Nam</v>
      </c>
      <c r="G867" s="195"/>
      <c r="H867" s="200"/>
      <c r="I867" s="193"/>
      <c r="J867" s="202"/>
      <c r="K867" s="152">
        <f t="shared" si="139"/>
        <v>0</v>
      </c>
      <c r="L867" s="153">
        <f t="shared" si="140"/>
        <v>0</v>
      </c>
      <c r="M867" s="153">
        <f t="shared" si="141"/>
        <v>0</v>
      </c>
      <c r="N867" s="279">
        <f t="shared" si="142"/>
        <v>0</v>
      </c>
      <c r="O867" s="280">
        <f t="shared" si="143"/>
        <v>0</v>
      </c>
      <c r="P867" s="154" t="e">
        <f t="shared" si="144"/>
        <v>#DIV/0!</v>
      </c>
      <c r="Q867" s="153">
        <f t="shared" si="145"/>
        <v>0</v>
      </c>
      <c r="R867" s="281">
        <f t="shared" si="146"/>
        <v>0</v>
      </c>
      <c r="S867" s="282">
        <v>0</v>
      </c>
      <c r="T867" s="283">
        <v>0</v>
      </c>
      <c r="U867" s="156">
        <v>0</v>
      </c>
      <c r="V867" s="284">
        <v>0</v>
      </c>
      <c r="W867" s="285">
        <v>0</v>
      </c>
      <c r="X867" s="205">
        <v>0</v>
      </c>
      <c r="Y867" s="157">
        <v>0</v>
      </c>
      <c r="Z867" s="286">
        <v>0</v>
      </c>
      <c r="AA867" s="204">
        <v>0</v>
      </c>
      <c r="AB867" s="204">
        <v>0</v>
      </c>
      <c r="AC867" s="155">
        <v>0</v>
      </c>
      <c r="AD867" s="287">
        <v>0</v>
      </c>
      <c r="AE867" s="340">
        <f>_xlfn.XLOOKUP(A867,'2026-NAT-01'!B:B,'2026-NAT-01'!F:F,0,0)+_xlfn.XLOOKUP(A867,'2026-NAT-01'!B:B,'2026-NAT-01'!G:G,0,0)</f>
        <v>0</v>
      </c>
      <c r="AF867" s="341">
        <f>_xlfn.XLOOKUP(A867,'2026-NAT-01'!B:B,'2026-NAT-01'!H:H,0,0)</f>
        <v>0</v>
      </c>
      <c r="AG867" s="340">
        <f>_xlfn.XLOOKUP(A867,'2026-NAT-02'!B:B,'2026-NAT-02'!F:F,0,0)+_xlfn.XLOOKUP(A867,'2026-NAT-02'!B:B,'2026-NAT-02'!G:G,0,0)</f>
        <v>0</v>
      </c>
      <c r="AH867" s="341">
        <f>_xlfn.XLOOKUP(A867,'2026-NAT-02'!B:B,'2026-NAT-02'!H:H,0,0)</f>
        <v>0</v>
      </c>
      <c r="AI867" s="457">
        <f t="shared" si="147"/>
        <v>0</v>
      </c>
      <c r="AJ867" s="458">
        <f t="shared" si="148"/>
        <v>0</v>
      </c>
    </row>
    <row r="868" spans="1:36" ht="15.6" hidden="1" x14ac:dyDescent="0.25">
      <c r="A868" s="297" t="str">
        <f>MASTERLIST!A869</f>
        <v>N0865</v>
      </c>
      <c r="B868" s="310" t="str">
        <f>MASTERLIST!B869</f>
        <v>xOrca Angling Club</v>
      </c>
      <c r="C868" s="310" t="str">
        <f>MASTERLIST!C869</f>
        <v>Micheal</v>
      </c>
      <c r="D868" s="310" t="str">
        <f>MASTERLIST!D869</f>
        <v>Lotter</v>
      </c>
      <c r="E868" s="311" t="str">
        <f>MASTERLIST!E869</f>
        <v>Men Master</v>
      </c>
      <c r="F868" s="361" t="str">
        <f>MASTERLIST!L869</f>
        <v>Nam</v>
      </c>
      <c r="G868" s="195"/>
      <c r="H868" s="200"/>
      <c r="I868" s="193"/>
      <c r="J868" s="202"/>
      <c r="K868" s="152">
        <f t="shared" si="139"/>
        <v>0</v>
      </c>
      <c r="L868" s="153">
        <f t="shared" si="140"/>
        <v>0</v>
      </c>
      <c r="M868" s="153">
        <f t="shared" si="141"/>
        <v>0</v>
      </c>
      <c r="N868" s="279">
        <f t="shared" si="142"/>
        <v>0</v>
      </c>
      <c r="O868" s="280">
        <f t="shared" si="143"/>
        <v>0</v>
      </c>
      <c r="P868" s="154" t="e">
        <f t="shared" si="144"/>
        <v>#DIV/0!</v>
      </c>
      <c r="Q868" s="153">
        <f t="shared" si="145"/>
        <v>0</v>
      </c>
      <c r="R868" s="281">
        <f t="shared" si="146"/>
        <v>0</v>
      </c>
      <c r="S868" s="282">
        <v>0</v>
      </c>
      <c r="T868" s="283">
        <v>0</v>
      </c>
      <c r="U868" s="156">
        <v>0</v>
      </c>
      <c r="V868" s="284">
        <v>0</v>
      </c>
      <c r="W868" s="285">
        <v>0</v>
      </c>
      <c r="X868" s="205">
        <v>0</v>
      </c>
      <c r="Y868" s="157">
        <v>0</v>
      </c>
      <c r="Z868" s="286">
        <v>0</v>
      </c>
      <c r="AA868" s="204">
        <v>0</v>
      </c>
      <c r="AB868" s="204">
        <v>0</v>
      </c>
      <c r="AC868" s="155">
        <v>0</v>
      </c>
      <c r="AD868" s="287">
        <v>0</v>
      </c>
      <c r="AE868" s="340">
        <f>_xlfn.XLOOKUP(A868,'2026-NAT-01'!B:B,'2026-NAT-01'!F:F,0,0)+_xlfn.XLOOKUP(A868,'2026-NAT-01'!B:B,'2026-NAT-01'!G:G,0,0)</f>
        <v>0</v>
      </c>
      <c r="AF868" s="341">
        <f>_xlfn.XLOOKUP(A868,'2026-NAT-01'!B:B,'2026-NAT-01'!H:H,0,0)</f>
        <v>0</v>
      </c>
      <c r="AG868" s="340">
        <f>_xlfn.XLOOKUP(A868,'2026-NAT-02'!B:B,'2026-NAT-02'!F:F,0,0)+_xlfn.XLOOKUP(A868,'2026-NAT-02'!B:B,'2026-NAT-02'!G:G,0,0)</f>
        <v>0</v>
      </c>
      <c r="AH868" s="341">
        <f>_xlfn.XLOOKUP(A868,'2026-NAT-02'!B:B,'2026-NAT-02'!H:H,0,0)</f>
        <v>0</v>
      </c>
      <c r="AI868" s="457">
        <f t="shared" si="147"/>
        <v>0</v>
      </c>
      <c r="AJ868" s="458">
        <f t="shared" si="148"/>
        <v>0</v>
      </c>
    </row>
    <row r="869" spans="1:36" ht="15.6" hidden="1" x14ac:dyDescent="0.25">
      <c r="A869" s="297" t="str">
        <f>MASTERLIST!A870</f>
        <v>N0866</v>
      </c>
      <c r="B869" s="310" t="str">
        <f>MASTERLIST!B870</f>
        <v>xWalvis Bay</v>
      </c>
      <c r="C869" s="310" t="str">
        <f>MASTERLIST!C870</f>
        <v>Jaco</v>
      </c>
      <c r="D869" s="310" t="str">
        <f>MASTERLIST!D870</f>
        <v>Snyders</v>
      </c>
      <c r="E869" s="311" t="str">
        <f>MASTERLIST!E870</f>
        <v>Men Veteran</v>
      </c>
      <c r="F869" s="361" t="str">
        <f>MASTERLIST!L870</f>
        <v>Nam</v>
      </c>
      <c r="G869" s="195"/>
      <c r="H869" s="200"/>
      <c r="I869" s="193"/>
      <c r="J869" s="202"/>
      <c r="K869" s="152">
        <f t="shared" si="139"/>
        <v>0</v>
      </c>
      <c r="L869" s="153">
        <f t="shared" si="140"/>
        <v>0</v>
      </c>
      <c r="M869" s="153">
        <f t="shared" si="141"/>
        <v>0</v>
      </c>
      <c r="N869" s="279">
        <f t="shared" si="142"/>
        <v>0</v>
      </c>
      <c r="O869" s="280">
        <f t="shared" si="143"/>
        <v>0</v>
      </c>
      <c r="P869" s="154" t="e">
        <f t="shared" si="144"/>
        <v>#DIV/0!</v>
      </c>
      <c r="Q869" s="153">
        <f t="shared" si="145"/>
        <v>0</v>
      </c>
      <c r="R869" s="281">
        <f t="shared" si="146"/>
        <v>0</v>
      </c>
      <c r="S869" s="282">
        <v>0</v>
      </c>
      <c r="T869" s="283">
        <v>0</v>
      </c>
      <c r="U869" s="156">
        <v>0</v>
      </c>
      <c r="V869" s="284">
        <v>0</v>
      </c>
      <c r="W869" s="285">
        <v>0</v>
      </c>
      <c r="X869" s="205">
        <v>0</v>
      </c>
      <c r="Y869" s="157">
        <v>0</v>
      </c>
      <c r="Z869" s="286">
        <v>0</v>
      </c>
      <c r="AA869" s="204">
        <v>0</v>
      </c>
      <c r="AB869" s="204">
        <v>0</v>
      </c>
      <c r="AC869" s="155">
        <v>0</v>
      </c>
      <c r="AD869" s="287">
        <v>0</v>
      </c>
      <c r="AE869" s="340">
        <f>_xlfn.XLOOKUP(A869,'2026-NAT-01'!B:B,'2026-NAT-01'!F:F,0,0)+_xlfn.XLOOKUP(A869,'2026-NAT-01'!B:B,'2026-NAT-01'!G:G,0,0)</f>
        <v>0</v>
      </c>
      <c r="AF869" s="341">
        <f>_xlfn.XLOOKUP(A869,'2026-NAT-01'!B:B,'2026-NAT-01'!H:H,0,0)</f>
        <v>0</v>
      </c>
      <c r="AG869" s="340">
        <f>_xlfn.XLOOKUP(A869,'2026-NAT-02'!B:B,'2026-NAT-02'!F:F,0,0)+_xlfn.XLOOKUP(A869,'2026-NAT-02'!B:B,'2026-NAT-02'!G:G,0,0)</f>
        <v>0</v>
      </c>
      <c r="AH869" s="341">
        <f>_xlfn.XLOOKUP(A869,'2026-NAT-02'!B:B,'2026-NAT-02'!H:H,0,0)</f>
        <v>0</v>
      </c>
      <c r="AI869" s="457">
        <f t="shared" si="147"/>
        <v>0</v>
      </c>
      <c r="AJ869" s="458">
        <f t="shared" si="148"/>
        <v>0</v>
      </c>
    </row>
    <row r="870" spans="1:36" ht="15.6" hidden="1" x14ac:dyDescent="0.25">
      <c r="A870" s="297" t="str">
        <f>MASTERLIST!A871</f>
        <v>N0867</v>
      </c>
      <c r="B870" s="310" t="str">
        <f>MASTERLIST!B871</f>
        <v>xWalvis Bay</v>
      </c>
      <c r="C870" s="310" t="str">
        <f>MASTERLIST!C871</f>
        <v>Andre</v>
      </c>
      <c r="D870" s="310" t="str">
        <f>MASTERLIST!D871</f>
        <v>Bezuidehout</v>
      </c>
      <c r="E870" s="311" t="str">
        <f>MASTERLIST!E871</f>
        <v>Men Master</v>
      </c>
      <c r="F870" s="361" t="str">
        <f>MASTERLIST!L871</f>
        <v>Nam</v>
      </c>
      <c r="G870" s="195"/>
      <c r="H870" s="200"/>
      <c r="I870" s="193"/>
      <c r="J870" s="202"/>
      <c r="K870" s="152">
        <f t="shared" si="139"/>
        <v>1</v>
      </c>
      <c r="L870" s="153">
        <f t="shared" si="140"/>
        <v>13</v>
      </c>
      <c r="M870" s="153">
        <f t="shared" si="141"/>
        <v>14</v>
      </c>
      <c r="N870" s="279">
        <f t="shared" si="142"/>
        <v>101.7</v>
      </c>
      <c r="O870" s="280">
        <f t="shared" si="143"/>
        <v>32.04</v>
      </c>
      <c r="P870" s="154">
        <f t="shared" si="144"/>
        <v>7.2642857142857142</v>
      </c>
      <c r="Q870" s="153">
        <f t="shared" si="145"/>
        <v>2062</v>
      </c>
      <c r="R870" s="281">
        <f t="shared" si="146"/>
        <v>657</v>
      </c>
      <c r="S870" s="282">
        <v>1</v>
      </c>
      <c r="T870" s="283">
        <v>1</v>
      </c>
      <c r="U870" s="156">
        <v>14</v>
      </c>
      <c r="V870" s="284">
        <v>465</v>
      </c>
      <c r="W870" s="285">
        <v>0</v>
      </c>
      <c r="X870" s="205">
        <v>10</v>
      </c>
      <c r="Y870" s="157">
        <v>75</v>
      </c>
      <c r="Z870" s="286">
        <v>1051</v>
      </c>
      <c r="AA870" s="204">
        <v>0</v>
      </c>
      <c r="AB870" s="204">
        <v>2</v>
      </c>
      <c r="AC870" s="155">
        <v>12.7</v>
      </c>
      <c r="AD870" s="287">
        <v>546</v>
      </c>
      <c r="AE870" s="340">
        <f>_xlfn.XLOOKUP(A870,'2026-NAT-01'!B:B,'2026-NAT-01'!F:F,0,0)+_xlfn.XLOOKUP(A870,'2026-NAT-01'!B:B,'2026-NAT-01'!G:G,0,0)</f>
        <v>0</v>
      </c>
      <c r="AF870" s="341">
        <f>_xlfn.XLOOKUP(A870,'2026-NAT-01'!B:B,'2026-NAT-01'!H:H,0,0)</f>
        <v>0</v>
      </c>
      <c r="AG870" s="340">
        <f>_xlfn.XLOOKUP(A870,'2026-NAT-02'!B:B,'2026-NAT-02'!F:F,0,0)+_xlfn.XLOOKUP(A870,'2026-NAT-02'!B:B,'2026-NAT-02'!G:G,0,0)</f>
        <v>0</v>
      </c>
      <c r="AH870" s="341">
        <f>_xlfn.XLOOKUP(A870,'2026-NAT-02'!B:B,'2026-NAT-02'!H:H,0,0)</f>
        <v>0</v>
      </c>
      <c r="AI870" s="457">
        <f t="shared" si="147"/>
        <v>14</v>
      </c>
      <c r="AJ870" s="458">
        <f t="shared" si="148"/>
        <v>32.04</v>
      </c>
    </row>
    <row r="871" spans="1:36" ht="15.6" hidden="1" x14ac:dyDescent="0.25">
      <c r="A871" s="297" t="str">
        <f>MASTERLIST!A872</f>
        <v>N0868</v>
      </c>
      <c r="B871" s="310" t="str">
        <f>MASTERLIST!B872</f>
        <v>xOrca Angling Club</v>
      </c>
      <c r="C871" s="310" t="str">
        <f>MASTERLIST!C872</f>
        <v>Louis</v>
      </c>
      <c r="D871" s="310" t="str">
        <f>MASTERLIST!D872</f>
        <v>Grobbelaar</v>
      </c>
      <c r="E871" s="311" t="str">
        <f>MASTERLIST!E872</f>
        <v>Men Senior</v>
      </c>
      <c r="F871" s="361" t="str">
        <f>MASTERLIST!L872</f>
        <v>Nam</v>
      </c>
      <c r="G871" s="195"/>
      <c r="H871" s="200"/>
      <c r="I871" s="193"/>
      <c r="J871" s="202"/>
      <c r="K871" s="152">
        <f t="shared" si="139"/>
        <v>1</v>
      </c>
      <c r="L871" s="153">
        <f t="shared" si="140"/>
        <v>0</v>
      </c>
      <c r="M871" s="153">
        <f t="shared" si="141"/>
        <v>1</v>
      </c>
      <c r="N871" s="279">
        <f t="shared" si="142"/>
        <v>1.2</v>
      </c>
      <c r="O871" s="280">
        <f t="shared" si="143"/>
        <v>0.36</v>
      </c>
      <c r="P871" s="154">
        <f t="shared" si="144"/>
        <v>1.2</v>
      </c>
      <c r="Q871" s="153">
        <f t="shared" si="145"/>
        <v>278</v>
      </c>
      <c r="R871" s="281">
        <f t="shared" si="146"/>
        <v>83.399999999999991</v>
      </c>
      <c r="S871" s="282">
        <v>0</v>
      </c>
      <c r="T871" s="283">
        <v>0</v>
      </c>
      <c r="U871" s="156">
        <v>0</v>
      </c>
      <c r="V871" s="284">
        <v>0</v>
      </c>
      <c r="W871" s="285">
        <v>1</v>
      </c>
      <c r="X871" s="205">
        <v>0</v>
      </c>
      <c r="Y871" s="157">
        <v>1.2</v>
      </c>
      <c r="Z871" s="286">
        <v>278</v>
      </c>
      <c r="AA871" s="204">
        <v>0</v>
      </c>
      <c r="AB871" s="204">
        <v>0</v>
      </c>
      <c r="AC871" s="155">
        <v>0</v>
      </c>
      <c r="AD871" s="287">
        <v>0</v>
      </c>
      <c r="AE871" s="340">
        <f>_xlfn.XLOOKUP(A871,'2026-NAT-01'!B:B,'2026-NAT-01'!F:F,0,0)+_xlfn.XLOOKUP(A871,'2026-NAT-01'!B:B,'2026-NAT-01'!G:G,0,0)</f>
        <v>0</v>
      </c>
      <c r="AF871" s="341">
        <f>_xlfn.XLOOKUP(A871,'2026-NAT-01'!B:B,'2026-NAT-01'!H:H,0,0)</f>
        <v>0</v>
      </c>
      <c r="AG871" s="340">
        <f>_xlfn.XLOOKUP(A871,'2026-NAT-02'!B:B,'2026-NAT-02'!F:F,0,0)+_xlfn.XLOOKUP(A871,'2026-NAT-02'!B:B,'2026-NAT-02'!G:G,0,0)</f>
        <v>0</v>
      </c>
      <c r="AH871" s="341">
        <f>_xlfn.XLOOKUP(A871,'2026-NAT-02'!B:B,'2026-NAT-02'!H:H,0,0)</f>
        <v>0</v>
      </c>
      <c r="AI871" s="457">
        <f t="shared" si="147"/>
        <v>1</v>
      </c>
      <c r="AJ871" s="458">
        <f t="shared" si="148"/>
        <v>0.36</v>
      </c>
    </row>
    <row r="872" spans="1:36" ht="15.6" hidden="1" x14ac:dyDescent="0.25">
      <c r="A872" s="297" t="str">
        <f>MASTERLIST!A873</f>
        <v>N0869</v>
      </c>
      <c r="B872" s="310" t="str">
        <f>MASTERLIST!B873</f>
        <v>xHenties Bay</v>
      </c>
      <c r="C872" s="310" t="str">
        <f>MASTERLIST!C873</f>
        <v xml:space="preserve">Andre </v>
      </c>
      <c r="D872" s="310" t="str">
        <f>MASTERLIST!D873</f>
        <v>Bruwer</v>
      </c>
      <c r="E872" s="311" t="str">
        <f>MASTERLIST!E873</f>
        <v>Men Veteran</v>
      </c>
      <c r="F872" s="361" t="str">
        <f>MASTERLIST!L873</f>
        <v>Nam</v>
      </c>
      <c r="G872" s="195"/>
      <c r="H872" s="200"/>
      <c r="I872" s="193"/>
      <c r="J872" s="202"/>
      <c r="K872" s="152">
        <f t="shared" si="139"/>
        <v>0</v>
      </c>
      <c r="L872" s="153">
        <f t="shared" si="140"/>
        <v>0</v>
      </c>
      <c r="M872" s="153">
        <f t="shared" si="141"/>
        <v>0</v>
      </c>
      <c r="N872" s="279">
        <f t="shared" si="142"/>
        <v>0</v>
      </c>
      <c r="O872" s="280">
        <f t="shared" si="143"/>
        <v>0</v>
      </c>
      <c r="P872" s="154" t="e">
        <f t="shared" si="144"/>
        <v>#DIV/0!</v>
      </c>
      <c r="Q872" s="153">
        <f t="shared" si="145"/>
        <v>0</v>
      </c>
      <c r="R872" s="281">
        <f t="shared" si="146"/>
        <v>0</v>
      </c>
      <c r="S872" s="282">
        <v>0</v>
      </c>
      <c r="T872" s="283">
        <v>0</v>
      </c>
      <c r="U872" s="156">
        <v>0</v>
      </c>
      <c r="V872" s="284">
        <v>0</v>
      </c>
      <c r="W872" s="285">
        <v>0</v>
      </c>
      <c r="X872" s="205">
        <v>0</v>
      </c>
      <c r="Y872" s="157">
        <v>0</v>
      </c>
      <c r="Z872" s="286">
        <v>0</v>
      </c>
      <c r="AA872" s="204">
        <v>0</v>
      </c>
      <c r="AB872" s="204">
        <v>0</v>
      </c>
      <c r="AC872" s="155">
        <v>0</v>
      </c>
      <c r="AD872" s="287">
        <v>0</v>
      </c>
      <c r="AE872" s="340">
        <f>_xlfn.XLOOKUP(A872,'2026-NAT-01'!B:B,'2026-NAT-01'!F:F,0,0)+_xlfn.XLOOKUP(A872,'2026-NAT-01'!B:B,'2026-NAT-01'!G:G,0,0)</f>
        <v>0</v>
      </c>
      <c r="AF872" s="341">
        <f>_xlfn.XLOOKUP(A872,'2026-NAT-01'!B:B,'2026-NAT-01'!H:H,0,0)</f>
        <v>0</v>
      </c>
      <c r="AG872" s="340">
        <f>_xlfn.XLOOKUP(A872,'2026-NAT-02'!B:B,'2026-NAT-02'!F:F,0,0)+_xlfn.XLOOKUP(A872,'2026-NAT-02'!B:B,'2026-NAT-02'!G:G,0,0)</f>
        <v>0</v>
      </c>
      <c r="AH872" s="341">
        <f>_xlfn.XLOOKUP(A872,'2026-NAT-02'!B:B,'2026-NAT-02'!H:H,0,0)</f>
        <v>0</v>
      </c>
      <c r="AI872" s="457">
        <f t="shared" si="147"/>
        <v>0</v>
      </c>
      <c r="AJ872" s="458">
        <f t="shared" si="148"/>
        <v>0</v>
      </c>
    </row>
    <row r="873" spans="1:36" ht="15.6" x14ac:dyDescent="0.25">
      <c r="A873" s="344" t="str">
        <f>MASTERLIST!A95</f>
        <v>N0091</v>
      </c>
      <c r="B873" s="68" t="str">
        <f>MASTERLIST!B95</f>
        <v>Benguella</v>
      </c>
      <c r="C873" s="68" t="str">
        <f>MASTERLIST!C95</f>
        <v>Deon</v>
      </c>
      <c r="D873" s="68" t="str">
        <f>MASTERLIST!D95</f>
        <v>Jacobs</v>
      </c>
      <c r="E873" s="345" t="str">
        <f>MASTERLIST!E95</f>
        <v>Men Grand Masters</v>
      </c>
      <c r="F873" s="362" t="str">
        <f>MASTERLIST!L95</f>
        <v>Nam</v>
      </c>
      <c r="G873" s="195"/>
      <c r="H873" s="200" t="s">
        <v>2176</v>
      </c>
      <c r="I873" s="193"/>
      <c r="J873" s="202"/>
      <c r="K873" s="152">
        <f t="shared" si="139"/>
        <v>0</v>
      </c>
      <c r="L873" s="153">
        <f t="shared" si="140"/>
        <v>0</v>
      </c>
      <c r="M873" s="153">
        <f t="shared" si="141"/>
        <v>0</v>
      </c>
      <c r="N873" s="154">
        <f t="shared" si="142"/>
        <v>0</v>
      </c>
      <c r="O873" s="429">
        <f t="shared" si="143"/>
        <v>0</v>
      </c>
      <c r="P873" s="154" t="e">
        <f t="shared" si="144"/>
        <v>#DIV/0!</v>
      </c>
      <c r="Q873" s="153">
        <f t="shared" si="145"/>
        <v>180</v>
      </c>
      <c r="R873" s="281">
        <f t="shared" si="146"/>
        <v>66</v>
      </c>
      <c r="S873" s="282">
        <v>0</v>
      </c>
      <c r="T873" s="283">
        <v>0</v>
      </c>
      <c r="U873" s="156">
        <v>0</v>
      </c>
      <c r="V873" s="284">
        <v>80</v>
      </c>
      <c r="W873" s="285">
        <v>0</v>
      </c>
      <c r="X873" s="205">
        <v>0</v>
      </c>
      <c r="Y873" s="157">
        <v>0</v>
      </c>
      <c r="Z873" s="286">
        <v>60</v>
      </c>
      <c r="AA873" s="204">
        <v>0</v>
      </c>
      <c r="AB873" s="204">
        <v>0</v>
      </c>
      <c r="AC873" s="155">
        <v>0</v>
      </c>
      <c r="AD873" s="287">
        <v>40</v>
      </c>
      <c r="AE873" s="340">
        <f>_xlfn.XLOOKUP(A873,'2026-NAT-01'!B:B,'2026-NAT-01'!F:F,0,0)+_xlfn.XLOOKUP(A873,'2026-NAT-01'!B:B,'2026-NAT-01'!G:G,0,0)</f>
        <v>0</v>
      </c>
      <c r="AF873" s="341">
        <f>_xlfn.XLOOKUP(A873,'2026-NAT-01'!B:B,'2026-NAT-01'!H:H,0,0)</f>
        <v>0</v>
      </c>
      <c r="AG873" s="340">
        <f>_xlfn.XLOOKUP(A873,'2026-NAT-02'!B:B,'2026-NAT-02'!F:F,0,0)+_xlfn.XLOOKUP(A873,'2026-NAT-02'!B:B,'2026-NAT-02'!G:G,0,0)</f>
        <v>0</v>
      </c>
      <c r="AH873" s="341">
        <f>_xlfn.XLOOKUP(A873,'2026-NAT-02'!B:B,'2026-NAT-02'!H:H,0,0)</f>
        <v>0</v>
      </c>
      <c r="AI873" s="340">
        <f t="shared" si="147"/>
        <v>0</v>
      </c>
      <c r="AJ873" s="341">
        <f t="shared" si="148"/>
        <v>0</v>
      </c>
    </row>
    <row r="874" spans="1:36" ht="15.6" hidden="1" x14ac:dyDescent="0.25">
      <c r="A874" s="297" t="str">
        <f>MASTERLIST!A875</f>
        <v>N0871</v>
      </c>
      <c r="B874" s="310" t="str">
        <f>MASTERLIST!B875</f>
        <v>xHenties Bay</v>
      </c>
      <c r="C874" s="310" t="str">
        <f>MASTERLIST!C875</f>
        <v>Steve</v>
      </c>
      <c r="D874" s="310" t="str">
        <f>MASTERLIST!D875</f>
        <v>Alexander</v>
      </c>
      <c r="E874" s="311" t="str">
        <f>MASTERLIST!E875</f>
        <v>Men Master</v>
      </c>
      <c r="F874" s="361" t="str">
        <f>MASTERLIST!L875</f>
        <v>Zim</v>
      </c>
      <c r="G874" s="195"/>
      <c r="H874" s="200"/>
      <c r="I874" s="193"/>
      <c r="J874" s="202"/>
      <c r="K874" s="152">
        <f t="shared" si="139"/>
        <v>0</v>
      </c>
      <c r="L874" s="153">
        <f t="shared" si="140"/>
        <v>0</v>
      </c>
      <c r="M874" s="153">
        <f t="shared" si="141"/>
        <v>0</v>
      </c>
      <c r="N874" s="279">
        <f t="shared" si="142"/>
        <v>0</v>
      </c>
      <c r="O874" s="280">
        <f t="shared" si="143"/>
        <v>0</v>
      </c>
      <c r="P874" s="154" t="e">
        <f t="shared" si="144"/>
        <v>#DIV/0!</v>
      </c>
      <c r="Q874" s="153">
        <f t="shared" si="145"/>
        <v>0</v>
      </c>
      <c r="R874" s="281">
        <f t="shared" si="146"/>
        <v>0</v>
      </c>
      <c r="S874" s="282">
        <v>0</v>
      </c>
      <c r="T874" s="283">
        <v>0</v>
      </c>
      <c r="U874" s="156">
        <v>0</v>
      </c>
      <c r="V874" s="284">
        <v>0</v>
      </c>
      <c r="W874" s="285">
        <v>0</v>
      </c>
      <c r="X874" s="205">
        <v>0</v>
      </c>
      <c r="Y874" s="157">
        <v>0</v>
      </c>
      <c r="Z874" s="286">
        <v>0</v>
      </c>
      <c r="AA874" s="204">
        <v>0</v>
      </c>
      <c r="AB874" s="204">
        <v>0</v>
      </c>
      <c r="AC874" s="155">
        <v>0</v>
      </c>
      <c r="AD874" s="287">
        <v>0</v>
      </c>
      <c r="AE874" s="340">
        <f>_xlfn.XLOOKUP(A874,'2026-NAT-01'!B:B,'2026-NAT-01'!F:F,0,0)+_xlfn.XLOOKUP(A874,'2026-NAT-01'!B:B,'2026-NAT-01'!G:G,0,0)</f>
        <v>0</v>
      </c>
      <c r="AF874" s="341">
        <f>_xlfn.XLOOKUP(A874,'2026-NAT-01'!B:B,'2026-NAT-01'!H:H,0,0)</f>
        <v>0</v>
      </c>
      <c r="AG874" s="340">
        <f>_xlfn.XLOOKUP(A874,'2026-NAT-02'!B:B,'2026-NAT-02'!F:F,0,0)+_xlfn.XLOOKUP(A874,'2026-NAT-02'!B:B,'2026-NAT-02'!G:G,0,0)</f>
        <v>0</v>
      </c>
      <c r="AH874" s="341">
        <f>_xlfn.XLOOKUP(A874,'2026-NAT-02'!B:B,'2026-NAT-02'!H:H,0,0)</f>
        <v>0</v>
      </c>
      <c r="AI874" s="457">
        <f t="shared" si="147"/>
        <v>0</v>
      </c>
      <c r="AJ874" s="458">
        <f t="shared" si="148"/>
        <v>0</v>
      </c>
    </row>
    <row r="875" spans="1:36" ht="15.6" hidden="1" x14ac:dyDescent="0.25">
      <c r="A875" s="297" t="str">
        <f>MASTERLIST!A876</f>
        <v>N0872</v>
      </c>
      <c r="B875" s="310" t="str">
        <f>MASTERLIST!B876</f>
        <v>Henties Bay</v>
      </c>
      <c r="C875" s="310" t="str">
        <f>MASTERLIST!C876</f>
        <v>Charlotte</v>
      </c>
      <c r="D875" s="310" t="str">
        <f>MASTERLIST!D876</f>
        <v>Vermaak</v>
      </c>
      <c r="E875" s="311" t="str">
        <f>MASTERLIST!E876</f>
        <v>Ladies Master</v>
      </c>
      <c r="F875" s="361" t="str">
        <f>MASTERLIST!L876</f>
        <v>Nam</v>
      </c>
      <c r="G875" s="195"/>
      <c r="H875" s="200"/>
      <c r="I875" s="193"/>
      <c r="J875" s="202"/>
      <c r="K875" s="152">
        <f t="shared" si="139"/>
        <v>1</v>
      </c>
      <c r="L875" s="153">
        <f t="shared" si="140"/>
        <v>6</v>
      </c>
      <c r="M875" s="153">
        <f t="shared" si="141"/>
        <v>7</v>
      </c>
      <c r="N875" s="279">
        <f t="shared" si="142"/>
        <v>21.799999999999997</v>
      </c>
      <c r="O875" s="280">
        <f t="shared" si="143"/>
        <v>10.32</v>
      </c>
      <c r="P875" s="154">
        <f t="shared" si="144"/>
        <v>3.1142857142857139</v>
      </c>
      <c r="Q875" s="153">
        <f t="shared" si="145"/>
        <v>826</v>
      </c>
      <c r="R875" s="281">
        <f t="shared" si="146"/>
        <v>365.4</v>
      </c>
      <c r="S875" s="282">
        <v>1</v>
      </c>
      <c r="T875" s="283">
        <v>4</v>
      </c>
      <c r="U875" s="156">
        <v>18.899999999999999</v>
      </c>
      <c r="V875" s="284">
        <v>588</v>
      </c>
      <c r="W875" s="285">
        <v>0</v>
      </c>
      <c r="X875" s="205">
        <v>2</v>
      </c>
      <c r="Y875" s="157">
        <v>2.9000000000000004</v>
      </c>
      <c r="Z875" s="286">
        <v>238</v>
      </c>
      <c r="AA875" s="204">
        <v>0</v>
      </c>
      <c r="AB875" s="204">
        <v>0</v>
      </c>
      <c r="AC875" s="155">
        <v>0</v>
      </c>
      <c r="AD875" s="287">
        <v>0</v>
      </c>
      <c r="AE875" s="340">
        <f>_xlfn.XLOOKUP(A875,'2026-NAT-01'!B:B,'2026-NAT-01'!F:F,0,0)+_xlfn.XLOOKUP(A875,'2026-NAT-01'!B:B,'2026-NAT-01'!G:G,0,0)</f>
        <v>0</v>
      </c>
      <c r="AF875" s="341">
        <f>_xlfn.XLOOKUP(A875,'2026-NAT-01'!B:B,'2026-NAT-01'!H:H,0,0)</f>
        <v>0</v>
      </c>
      <c r="AG875" s="340">
        <f>_xlfn.XLOOKUP(A875,'2026-NAT-02'!B:B,'2026-NAT-02'!F:F,0,0)+_xlfn.XLOOKUP(A875,'2026-NAT-02'!B:B,'2026-NAT-02'!G:G,0,0)</f>
        <v>0</v>
      </c>
      <c r="AH875" s="341">
        <f>_xlfn.XLOOKUP(A875,'2026-NAT-02'!B:B,'2026-NAT-02'!H:H,0,0)</f>
        <v>0</v>
      </c>
      <c r="AI875" s="457">
        <f t="shared" si="147"/>
        <v>7</v>
      </c>
      <c r="AJ875" s="458">
        <f t="shared" si="148"/>
        <v>10.32</v>
      </c>
    </row>
    <row r="876" spans="1:36" ht="15.6" hidden="1" x14ac:dyDescent="0.25">
      <c r="A876" s="344" t="str">
        <f>MASTERLIST!A877</f>
        <v>N0873</v>
      </c>
      <c r="B876" s="68" t="str">
        <f>MASTERLIST!B877</f>
        <v>Walvis Bay</v>
      </c>
      <c r="C876" s="68" t="str">
        <f>MASTERLIST!C877</f>
        <v>Nicolette</v>
      </c>
      <c r="D876" s="68" t="str">
        <f>MASTERLIST!D877</f>
        <v>Schreuder</v>
      </c>
      <c r="E876" s="345" t="str">
        <f>MASTERLIST!E877</f>
        <v>Ladies Veteran</v>
      </c>
      <c r="F876" s="362" t="str">
        <f>MASTERLIST!L877</f>
        <v>SA</v>
      </c>
      <c r="G876" s="195" t="s">
        <v>2176</v>
      </c>
      <c r="H876" s="200"/>
      <c r="I876" s="193"/>
      <c r="J876" s="202"/>
      <c r="K876" s="152">
        <f t="shared" si="139"/>
        <v>0</v>
      </c>
      <c r="L876" s="153">
        <f t="shared" si="140"/>
        <v>0</v>
      </c>
      <c r="M876" s="153">
        <f t="shared" si="141"/>
        <v>0</v>
      </c>
      <c r="N876" s="154">
        <f t="shared" si="142"/>
        <v>0</v>
      </c>
      <c r="O876" s="429">
        <f t="shared" si="143"/>
        <v>0</v>
      </c>
      <c r="P876" s="154" t="e">
        <f t="shared" si="144"/>
        <v>#DIV/0!</v>
      </c>
      <c r="Q876" s="153">
        <f t="shared" si="145"/>
        <v>140</v>
      </c>
      <c r="R876" s="281">
        <f t="shared" si="146"/>
        <v>50</v>
      </c>
      <c r="S876" s="282">
        <v>0</v>
      </c>
      <c r="T876" s="283">
        <v>0</v>
      </c>
      <c r="U876" s="156">
        <v>0</v>
      </c>
      <c r="V876" s="284">
        <v>60</v>
      </c>
      <c r="W876" s="285">
        <v>0</v>
      </c>
      <c r="X876" s="205">
        <v>0</v>
      </c>
      <c r="Y876" s="157">
        <v>0</v>
      </c>
      <c r="Z876" s="286">
        <v>40</v>
      </c>
      <c r="AA876" s="204">
        <v>0</v>
      </c>
      <c r="AB876" s="204">
        <v>0</v>
      </c>
      <c r="AC876" s="155">
        <v>0</v>
      </c>
      <c r="AD876" s="287">
        <v>40</v>
      </c>
      <c r="AE876" s="340">
        <f>_xlfn.XLOOKUP(A876,'2026-NAT-01'!B:B,'2026-NAT-01'!F:F,0,0)+_xlfn.XLOOKUP(A876,'2026-NAT-01'!B:B,'2026-NAT-01'!G:G,0,0)</f>
        <v>3</v>
      </c>
      <c r="AF876" s="341">
        <f>_xlfn.XLOOKUP(A876,'2026-NAT-01'!B:B,'2026-NAT-01'!H:H,0,0)</f>
        <v>15.9</v>
      </c>
      <c r="AG876" s="340">
        <f>_xlfn.XLOOKUP(A876,'2026-NAT-02'!B:B,'2026-NAT-02'!F:F,0,0)+_xlfn.XLOOKUP(A876,'2026-NAT-02'!B:B,'2026-NAT-02'!G:G,0,0)</f>
        <v>2</v>
      </c>
      <c r="AH876" s="341">
        <f>_xlfn.XLOOKUP(A876,'2026-NAT-02'!B:B,'2026-NAT-02'!H:H,0,0)</f>
        <v>9.1999999999999993</v>
      </c>
      <c r="AI876" s="340">
        <f t="shared" si="147"/>
        <v>5</v>
      </c>
      <c r="AJ876" s="341">
        <f t="shared" si="148"/>
        <v>25.1</v>
      </c>
    </row>
    <row r="877" spans="1:36" ht="15.6" hidden="1" x14ac:dyDescent="0.25">
      <c r="A877" s="297" t="str">
        <f>MASTERLIST!A878</f>
        <v>N0874</v>
      </c>
      <c r="B877" s="310" t="str">
        <f>MASTERLIST!B878</f>
        <v>xWalvis Bay</v>
      </c>
      <c r="C877" s="310" t="str">
        <f>MASTERLIST!C878</f>
        <v>Dylan</v>
      </c>
      <c r="D877" s="310" t="str">
        <f>MASTERLIST!D878</f>
        <v>Spencer</v>
      </c>
      <c r="E877" s="311" t="str">
        <f>MASTERLIST!E878</f>
        <v>Men Senior</v>
      </c>
      <c r="F877" s="361" t="str">
        <f>MASTERLIST!L878</f>
        <v>Nam</v>
      </c>
      <c r="G877" s="195"/>
      <c r="H877" s="200"/>
      <c r="I877" s="193"/>
      <c r="J877" s="202"/>
      <c r="K877" s="152">
        <f t="shared" si="139"/>
        <v>0</v>
      </c>
      <c r="L877" s="153">
        <f t="shared" si="140"/>
        <v>0</v>
      </c>
      <c r="M877" s="153">
        <f t="shared" si="141"/>
        <v>0</v>
      </c>
      <c r="N877" s="279">
        <f t="shared" si="142"/>
        <v>0</v>
      </c>
      <c r="O877" s="280">
        <f t="shared" si="143"/>
        <v>0</v>
      </c>
      <c r="P877" s="154" t="e">
        <f t="shared" si="144"/>
        <v>#DIV/0!</v>
      </c>
      <c r="Q877" s="153">
        <f t="shared" si="145"/>
        <v>0</v>
      </c>
      <c r="R877" s="281">
        <f t="shared" si="146"/>
        <v>0</v>
      </c>
      <c r="S877" s="282">
        <v>0</v>
      </c>
      <c r="T877" s="283">
        <v>0</v>
      </c>
      <c r="U877" s="156">
        <v>0</v>
      </c>
      <c r="V877" s="284">
        <v>0</v>
      </c>
      <c r="W877" s="285">
        <v>0</v>
      </c>
      <c r="X877" s="205">
        <v>0</v>
      </c>
      <c r="Y877" s="157">
        <v>0</v>
      </c>
      <c r="Z877" s="286">
        <v>0</v>
      </c>
      <c r="AA877" s="204">
        <v>0</v>
      </c>
      <c r="AB877" s="204">
        <v>0</v>
      </c>
      <c r="AC877" s="155">
        <v>0</v>
      </c>
      <c r="AD877" s="287">
        <v>0</v>
      </c>
      <c r="AE877" s="340">
        <f>_xlfn.XLOOKUP(A877,'2026-NAT-01'!B:B,'2026-NAT-01'!F:F,0,0)+_xlfn.XLOOKUP(A877,'2026-NAT-01'!B:B,'2026-NAT-01'!G:G,0,0)</f>
        <v>0</v>
      </c>
      <c r="AF877" s="341">
        <f>_xlfn.XLOOKUP(A877,'2026-NAT-01'!B:B,'2026-NAT-01'!H:H,0,0)</f>
        <v>0</v>
      </c>
      <c r="AG877" s="340">
        <f>_xlfn.XLOOKUP(A877,'2026-NAT-02'!B:B,'2026-NAT-02'!F:F,0,0)+_xlfn.XLOOKUP(A877,'2026-NAT-02'!B:B,'2026-NAT-02'!G:G,0,0)</f>
        <v>0</v>
      </c>
      <c r="AH877" s="341">
        <f>_xlfn.XLOOKUP(A877,'2026-NAT-02'!B:B,'2026-NAT-02'!H:H,0,0)</f>
        <v>0</v>
      </c>
      <c r="AI877" s="457">
        <f t="shared" si="147"/>
        <v>0</v>
      </c>
      <c r="AJ877" s="458">
        <f t="shared" si="148"/>
        <v>0</v>
      </c>
    </row>
    <row r="878" spans="1:36" ht="15.45" hidden="1" customHeight="1" x14ac:dyDescent="0.25">
      <c r="A878" s="297" t="str">
        <f>MASTERLIST!A879</f>
        <v>N0875</v>
      </c>
      <c r="B878" s="310" t="str">
        <f>MASTERLIST!B879</f>
        <v>Orca Angling Club</v>
      </c>
      <c r="C878" s="310" t="str">
        <f>MASTERLIST!C879</f>
        <v>Terence</v>
      </c>
      <c r="D878" s="310" t="str">
        <f>MASTERLIST!D879</f>
        <v>Knowles</v>
      </c>
      <c r="E878" s="311" t="str">
        <f>MASTERLIST!E879</f>
        <v>Men Senior</v>
      </c>
      <c r="F878" s="361" t="str">
        <f>MASTERLIST!L879</f>
        <v>Nam</v>
      </c>
      <c r="G878" s="195"/>
      <c r="H878" s="200"/>
      <c r="I878" s="196"/>
      <c r="J878" s="202"/>
      <c r="K878" s="152">
        <f t="shared" si="139"/>
        <v>3</v>
      </c>
      <c r="L878" s="153">
        <f t="shared" si="140"/>
        <v>4</v>
      </c>
      <c r="M878" s="153">
        <f t="shared" si="141"/>
        <v>7</v>
      </c>
      <c r="N878" s="279">
        <f t="shared" si="142"/>
        <v>79.7</v>
      </c>
      <c r="O878" s="280">
        <f t="shared" si="143"/>
        <v>29.33</v>
      </c>
      <c r="P878" s="154">
        <f t="shared" si="144"/>
        <v>11.385714285714286</v>
      </c>
      <c r="Q878" s="153">
        <f t="shared" si="145"/>
        <v>1204</v>
      </c>
      <c r="R878" s="281">
        <f t="shared" si="146"/>
        <v>363.40000000000003</v>
      </c>
      <c r="S878" s="282">
        <v>0</v>
      </c>
      <c r="T878" s="283">
        <v>2</v>
      </c>
      <c r="U878" s="156">
        <v>37</v>
      </c>
      <c r="V878" s="284">
        <v>290</v>
      </c>
      <c r="W878" s="285">
        <v>1</v>
      </c>
      <c r="X878" s="205">
        <v>0</v>
      </c>
      <c r="Y878" s="157">
        <v>22.9</v>
      </c>
      <c r="Z878" s="286">
        <v>356</v>
      </c>
      <c r="AA878" s="204">
        <v>2</v>
      </c>
      <c r="AB878" s="204">
        <v>2</v>
      </c>
      <c r="AC878" s="155">
        <v>19.8</v>
      </c>
      <c r="AD878" s="287">
        <v>558</v>
      </c>
      <c r="AE878" s="340">
        <f>_xlfn.XLOOKUP(A878,'2026-NAT-01'!B:B,'2026-NAT-01'!F:F,0,0)+_xlfn.XLOOKUP(A878,'2026-NAT-01'!B:B,'2026-NAT-01'!G:G,0,0)</f>
        <v>0</v>
      </c>
      <c r="AF878" s="341">
        <f>_xlfn.XLOOKUP(A878,'2026-NAT-01'!B:B,'2026-NAT-01'!H:H,0,0)</f>
        <v>0</v>
      </c>
      <c r="AG878" s="340">
        <f>_xlfn.XLOOKUP(A878,'2026-NAT-02'!B:B,'2026-NAT-02'!F:F,0,0)+_xlfn.XLOOKUP(A878,'2026-NAT-02'!B:B,'2026-NAT-02'!G:G,0,0)</f>
        <v>0</v>
      </c>
      <c r="AH878" s="341">
        <f>_xlfn.XLOOKUP(A878,'2026-NAT-02'!B:B,'2026-NAT-02'!H:H,0,0)</f>
        <v>0</v>
      </c>
      <c r="AI878" s="457">
        <f t="shared" si="147"/>
        <v>7</v>
      </c>
      <c r="AJ878" s="458">
        <f t="shared" si="148"/>
        <v>29.33</v>
      </c>
    </row>
    <row r="879" spans="1:36" ht="15.6" hidden="1" x14ac:dyDescent="0.25">
      <c r="A879" s="297" t="str">
        <f>MASTERLIST!A880</f>
        <v>N0876</v>
      </c>
      <c r="B879" s="310" t="str">
        <f>MASTERLIST!B880</f>
        <v>Namib Park</v>
      </c>
      <c r="C879" s="310" t="str">
        <f>MASTERLIST!C880</f>
        <v>Andre</v>
      </c>
      <c r="D879" s="310" t="str">
        <f>MASTERLIST!D880</f>
        <v>Nell</v>
      </c>
      <c r="E879" s="311" t="str">
        <f>MASTERLIST!E880</f>
        <v>Men Grand Masters</v>
      </c>
      <c r="F879" s="361" t="str">
        <f>MASTERLIST!L880</f>
        <v>Nam</v>
      </c>
      <c r="G879" s="195"/>
      <c r="H879" s="200"/>
      <c r="I879" s="193"/>
      <c r="J879" s="202"/>
      <c r="K879" s="152">
        <f t="shared" si="139"/>
        <v>3</v>
      </c>
      <c r="L879" s="153">
        <f t="shared" si="140"/>
        <v>4</v>
      </c>
      <c r="M879" s="153">
        <f t="shared" si="141"/>
        <v>7</v>
      </c>
      <c r="N879" s="279">
        <f t="shared" si="142"/>
        <v>13.500000000000002</v>
      </c>
      <c r="O879" s="280">
        <f t="shared" si="143"/>
        <v>6.24</v>
      </c>
      <c r="P879" s="154">
        <f t="shared" si="144"/>
        <v>1.9285714285714288</v>
      </c>
      <c r="Q879" s="153">
        <f t="shared" si="145"/>
        <v>1101</v>
      </c>
      <c r="R879" s="281">
        <f t="shared" si="146"/>
        <v>387.6</v>
      </c>
      <c r="S879" s="282">
        <v>2</v>
      </c>
      <c r="T879" s="283">
        <v>3</v>
      </c>
      <c r="U879" s="156">
        <v>11.200000000000001</v>
      </c>
      <c r="V879" s="284">
        <v>408</v>
      </c>
      <c r="W879" s="285">
        <v>1</v>
      </c>
      <c r="X879" s="205">
        <v>1</v>
      </c>
      <c r="Y879" s="157">
        <v>1.8</v>
      </c>
      <c r="Z879" s="286">
        <v>450</v>
      </c>
      <c r="AA879" s="204">
        <v>0</v>
      </c>
      <c r="AB879" s="204">
        <v>0</v>
      </c>
      <c r="AC879" s="155">
        <v>0.5</v>
      </c>
      <c r="AD879" s="287">
        <v>243</v>
      </c>
      <c r="AE879" s="340">
        <f>_xlfn.XLOOKUP(A879,'2026-NAT-01'!B:B,'2026-NAT-01'!F:F,0,0)+_xlfn.XLOOKUP(A879,'2026-NAT-01'!B:B,'2026-NAT-01'!G:G,0,0)</f>
        <v>0</v>
      </c>
      <c r="AF879" s="341">
        <f>_xlfn.XLOOKUP(A879,'2026-NAT-01'!B:B,'2026-NAT-01'!H:H,0,0)</f>
        <v>0</v>
      </c>
      <c r="AG879" s="340">
        <f>_xlfn.XLOOKUP(A879,'2026-NAT-02'!B:B,'2026-NAT-02'!F:F,0,0)+_xlfn.XLOOKUP(A879,'2026-NAT-02'!B:B,'2026-NAT-02'!G:G,0,0)</f>
        <v>0</v>
      </c>
      <c r="AH879" s="341">
        <f>_xlfn.XLOOKUP(A879,'2026-NAT-02'!B:B,'2026-NAT-02'!H:H,0,0)</f>
        <v>0</v>
      </c>
      <c r="AI879" s="457">
        <f t="shared" si="147"/>
        <v>7</v>
      </c>
      <c r="AJ879" s="458">
        <f t="shared" si="148"/>
        <v>6.24</v>
      </c>
    </row>
    <row r="880" spans="1:36" ht="15.6" hidden="1" x14ac:dyDescent="0.25">
      <c r="A880" s="297" t="str">
        <f>MASTERLIST!A881</f>
        <v>N0877</v>
      </c>
      <c r="B880" s="310" t="str">
        <f>MASTERLIST!B881</f>
        <v>Otjiwarongo</v>
      </c>
      <c r="C880" s="310" t="str">
        <f>MASTERLIST!C881</f>
        <v>Dian</v>
      </c>
      <c r="D880" s="310" t="str">
        <f>MASTERLIST!D881</f>
        <v>Dry</v>
      </c>
      <c r="E880" s="311" t="str">
        <f>MASTERLIST!E881</f>
        <v>Men Senior</v>
      </c>
      <c r="F880" s="361" t="str">
        <f>MASTERLIST!L881</f>
        <v>SA</v>
      </c>
      <c r="G880" s="195"/>
      <c r="H880" s="200"/>
      <c r="I880" s="193"/>
      <c r="J880" s="202"/>
      <c r="K880" s="152">
        <f t="shared" si="139"/>
        <v>0</v>
      </c>
      <c r="L880" s="153">
        <f t="shared" si="140"/>
        <v>0</v>
      </c>
      <c r="M880" s="153">
        <f t="shared" si="141"/>
        <v>0</v>
      </c>
      <c r="N880" s="279">
        <f t="shared" si="142"/>
        <v>0</v>
      </c>
      <c r="O880" s="280">
        <f t="shared" si="143"/>
        <v>0</v>
      </c>
      <c r="P880" s="154" t="e">
        <f t="shared" si="144"/>
        <v>#DIV/0!</v>
      </c>
      <c r="Q880" s="153">
        <f t="shared" si="145"/>
        <v>0</v>
      </c>
      <c r="R880" s="281">
        <f t="shared" si="146"/>
        <v>0</v>
      </c>
      <c r="S880" s="282">
        <v>0</v>
      </c>
      <c r="T880" s="283">
        <v>0</v>
      </c>
      <c r="U880" s="156">
        <v>0</v>
      </c>
      <c r="V880" s="284">
        <v>0</v>
      </c>
      <c r="W880" s="285">
        <v>0</v>
      </c>
      <c r="X880" s="205">
        <v>0</v>
      </c>
      <c r="Y880" s="157">
        <v>0</v>
      </c>
      <c r="Z880" s="286">
        <v>0</v>
      </c>
      <c r="AA880" s="204">
        <v>0</v>
      </c>
      <c r="AB880" s="204">
        <v>0</v>
      </c>
      <c r="AC880" s="155">
        <v>0</v>
      </c>
      <c r="AD880" s="287">
        <v>0</v>
      </c>
      <c r="AE880" s="340">
        <f>_xlfn.XLOOKUP(A880,'2026-NAT-01'!B:B,'2026-NAT-01'!F:F,0,0)+_xlfn.XLOOKUP(A880,'2026-NAT-01'!B:B,'2026-NAT-01'!G:G,0,0)</f>
        <v>0</v>
      </c>
      <c r="AF880" s="341">
        <f>_xlfn.XLOOKUP(A880,'2026-NAT-01'!B:B,'2026-NAT-01'!H:H,0,0)</f>
        <v>0</v>
      </c>
      <c r="AG880" s="340">
        <f>_xlfn.XLOOKUP(A880,'2026-NAT-02'!B:B,'2026-NAT-02'!F:F,0,0)+_xlfn.XLOOKUP(A880,'2026-NAT-02'!B:B,'2026-NAT-02'!G:G,0,0)</f>
        <v>0</v>
      </c>
      <c r="AH880" s="341">
        <f>_xlfn.XLOOKUP(A880,'2026-NAT-02'!B:B,'2026-NAT-02'!H:H,0,0)</f>
        <v>0</v>
      </c>
      <c r="AI880" s="457">
        <f t="shared" si="147"/>
        <v>0</v>
      </c>
      <c r="AJ880" s="458">
        <f t="shared" si="148"/>
        <v>0</v>
      </c>
    </row>
    <row r="881" spans="1:36" ht="15.6" hidden="1" x14ac:dyDescent="0.25">
      <c r="A881" s="297" t="str">
        <f>MASTERLIST!A882</f>
        <v>N0878</v>
      </c>
      <c r="B881" s="310" t="str">
        <f>MASTERLIST!B882</f>
        <v>xWalvis Bay</v>
      </c>
      <c r="C881" s="310" t="str">
        <f>MASTERLIST!C882</f>
        <v>Stefan</v>
      </c>
      <c r="D881" s="310" t="str">
        <f>MASTERLIST!D882</f>
        <v>Borruso</v>
      </c>
      <c r="E881" s="311" t="str">
        <f>MASTERLIST!E882</f>
        <v>Men U/21</v>
      </c>
      <c r="F881" s="361" t="str">
        <f>MASTERLIST!L882</f>
        <v>Nam</v>
      </c>
      <c r="G881" s="195"/>
      <c r="H881" s="200"/>
      <c r="I881" s="193"/>
      <c r="J881" s="202"/>
      <c r="K881" s="152">
        <f t="shared" si="139"/>
        <v>0</v>
      </c>
      <c r="L881" s="153">
        <f t="shared" si="140"/>
        <v>0</v>
      </c>
      <c r="M881" s="153">
        <f t="shared" si="141"/>
        <v>0</v>
      </c>
      <c r="N881" s="279">
        <f t="shared" si="142"/>
        <v>0</v>
      </c>
      <c r="O881" s="280">
        <f t="shared" si="143"/>
        <v>0</v>
      </c>
      <c r="P881" s="154" t="e">
        <f t="shared" si="144"/>
        <v>#DIV/0!</v>
      </c>
      <c r="Q881" s="153">
        <f t="shared" si="145"/>
        <v>0</v>
      </c>
      <c r="R881" s="281">
        <f t="shared" si="146"/>
        <v>0</v>
      </c>
      <c r="S881" s="282">
        <v>0</v>
      </c>
      <c r="T881" s="283">
        <v>0</v>
      </c>
      <c r="U881" s="156">
        <v>0</v>
      </c>
      <c r="V881" s="284">
        <v>0</v>
      </c>
      <c r="W881" s="285">
        <v>0</v>
      </c>
      <c r="X881" s="205">
        <v>0</v>
      </c>
      <c r="Y881" s="157">
        <v>0</v>
      </c>
      <c r="Z881" s="286">
        <v>0</v>
      </c>
      <c r="AA881" s="204">
        <v>0</v>
      </c>
      <c r="AB881" s="204">
        <v>0</v>
      </c>
      <c r="AC881" s="155">
        <v>0</v>
      </c>
      <c r="AD881" s="287">
        <v>0</v>
      </c>
      <c r="AE881" s="340">
        <f>_xlfn.XLOOKUP(A881,'2026-NAT-01'!B:B,'2026-NAT-01'!F:F,0,0)+_xlfn.XLOOKUP(A881,'2026-NAT-01'!B:B,'2026-NAT-01'!G:G,0,0)</f>
        <v>0</v>
      </c>
      <c r="AF881" s="341">
        <f>_xlfn.XLOOKUP(A881,'2026-NAT-01'!B:B,'2026-NAT-01'!H:H,0,0)</f>
        <v>0</v>
      </c>
      <c r="AG881" s="340">
        <f>_xlfn.XLOOKUP(A881,'2026-NAT-02'!B:B,'2026-NAT-02'!F:F,0,0)+_xlfn.XLOOKUP(A881,'2026-NAT-02'!B:B,'2026-NAT-02'!G:G,0,0)</f>
        <v>0</v>
      </c>
      <c r="AH881" s="341">
        <f>_xlfn.XLOOKUP(A881,'2026-NAT-02'!B:B,'2026-NAT-02'!H:H,0,0)</f>
        <v>0</v>
      </c>
      <c r="AI881" s="457">
        <f t="shared" si="147"/>
        <v>0</v>
      </c>
      <c r="AJ881" s="458">
        <f t="shared" si="148"/>
        <v>0</v>
      </c>
    </row>
    <row r="882" spans="1:36" ht="15.6" x14ac:dyDescent="0.25">
      <c r="A882" s="344" t="str">
        <f>MASTERLIST!A150</f>
        <v>N0146</v>
      </c>
      <c r="B882" s="68" t="str">
        <f>MASTERLIST!B150</f>
        <v>Namib Park</v>
      </c>
      <c r="C882" s="68" t="str">
        <f>MASTERLIST!C150</f>
        <v>Danie</v>
      </c>
      <c r="D882" s="68" t="str">
        <f>MASTERLIST!D150</f>
        <v>Du Toit</v>
      </c>
      <c r="E882" s="345" t="str">
        <f>MASTERLIST!E150</f>
        <v>Men Grand Masters</v>
      </c>
      <c r="F882" s="362" t="str">
        <f>MASTERLIST!L150</f>
        <v>Nam</v>
      </c>
      <c r="G882" s="195"/>
      <c r="H882" s="200" t="s">
        <v>2176</v>
      </c>
      <c r="I882" s="193"/>
      <c r="J882" s="202"/>
      <c r="K882" s="152">
        <f t="shared" si="139"/>
        <v>0</v>
      </c>
      <c r="L882" s="153">
        <f t="shared" si="140"/>
        <v>0</v>
      </c>
      <c r="M882" s="153">
        <f t="shared" si="141"/>
        <v>0</v>
      </c>
      <c r="N882" s="154">
        <f t="shared" si="142"/>
        <v>0</v>
      </c>
      <c r="O882" s="429">
        <f t="shared" si="143"/>
        <v>0</v>
      </c>
      <c r="P882" s="154" t="e">
        <f t="shared" si="144"/>
        <v>#DIV/0!</v>
      </c>
      <c r="Q882" s="153">
        <f t="shared" si="145"/>
        <v>0</v>
      </c>
      <c r="R882" s="281">
        <f t="shared" si="146"/>
        <v>0</v>
      </c>
      <c r="S882" s="282">
        <v>0</v>
      </c>
      <c r="T882" s="283">
        <v>0</v>
      </c>
      <c r="U882" s="156">
        <v>0</v>
      </c>
      <c r="V882" s="284">
        <v>0</v>
      </c>
      <c r="W882" s="285">
        <v>0</v>
      </c>
      <c r="X882" s="205">
        <v>0</v>
      </c>
      <c r="Y882" s="157">
        <v>0</v>
      </c>
      <c r="Z882" s="286">
        <v>0</v>
      </c>
      <c r="AA882" s="204">
        <v>0</v>
      </c>
      <c r="AB882" s="204">
        <v>0</v>
      </c>
      <c r="AC882" s="155">
        <v>0</v>
      </c>
      <c r="AD882" s="287">
        <v>0</v>
      </c>
      <c r="AE882" s="340">
        <f>_xlfn.XLOOKUP(A882,'2026-NAT-01'!B:B,'2026-NAT-01'!F:F,0,0)+_xlfn.XLOOKUP(A882,'2026-NAT-01'!B:B,'2026-NAT-01'!G:G,0,0)</f>
        <v>0</v>
      </c>
      <c r="AF882" s="341">
        <f>_xlfn.XLOOKUP(A882,'2026-NAT-01'!B:B,'2026-NAT-01'!H:H,0,0)</f>
        <v>0</v>
      </c>
      <c r="AG882" s="340">
        <f>_xlfn.XLOOKUP(A882,'2026-NAT-02'!B:B,'2026-NAT-02'!F:F,0,0)+_xlfn.XLOOKUP(A882,'2026-NAT-02'!B:B,'2026-NAT-02'!G:G,0,0)</f>
        <v>0</v>
      </c>
      <c r="AH882" s="341">
        <f>_xlfn.XLOOKUP(A882,'2026-NAT-02'!B:B,'2026-NAT-02'!H:H,0,0)</f>
        <v>0</v>
      </c>
      <c r="AI882" s="340">
        <f t="shared" si="147"/>
        <v>0</v>
      </c>
      <c r="AJ882" s="341">
        <f t="shared" si="148"/>
        <v>0</v>
      </c>
    </row>
    <row r="883" spans="1:36" ht="15.6" hidden="1" x14ac:dyDescent="0.25">
      <c r="A883" s="297" t="str">
        <f>MASTERLIST!A884</f>
        <v>N0880</v>
      </c>
      <c r="B883" s="310" t="str">
        <f>MASTERLIST!B884</f>
        <v>xWalvis Bay</v>
      </c>
      <c r="C883" s="310" t="str">
        <f>MASTERLIST!C884</f>
        <v>Duan</v>
      </c>
      <c r="D883" s="310" t="str">
        <f>MASTERLIST!D884</f>
        <v>Riekert</v>
      </c>
      <c r="E883" s="311" t="str">
        <f>MASTERLIST!E884</f>
        <v>Men Senior</v>
      </c>
      <c r="F883" s="361" t="str">
        <f>MASTERLIST!L884</f>
        <v>Nam</v>
      </c>
      <c r="G883" s="195"/>
      <c r="H883" s="200"/>
      <c r="I883" s="193"/>
      <c r="J883" s="202"/>
      <c r="K883" s="152">
        <f t="shared" si="139"/>
        <v>0</v>
      </c>
      <c r="L883" s="153">
        <f t="shared" si="140"/>
        <v>0</v>
      </c>
      <c r="M883" s="153">
        <f t="shared" si="141"/>
        <v>0</v>
      </c>
      <c r="N883" s="279">
        <f t="shared" si="142"/>
        <v>0</v>
      </c>
      <c r="O883" s="280">
        <f t="shared" si="143"/>
        <v>0</v>
      </c>
      <c r="P883" s="154" t="e">
        <f t="shared" si="144"/>
        <v>#DIV/0!</v>
      </c>
      <c r="Q883" s="153">
        <f t="shared" si="145"/>
        <v>0</v>
      </c>
      <c r="R883" s="281">
        <f t="shared" si="146"/>
        <v>0</v>
      </c>
      <c r="S883" s="282">
        <v>0</v>
      </c>
      <c r="T883" s="283">
        <v>0</v>
      </c>
      <c r="U883" s="156">
        <v>0</v>
      </c>
      <c r="V883" s="284">
        <v>0</v>
      </c>
      <c r="W883" s="285">
        <v>0</v>
      </c>
      <c r="X883" s="205">
        <v>0</v>
      </c>
      <c r="Y883" s="157">
        <v>0</v>
      </c>
      <c r="Z883" s="286">
        <v>0</v>
      </c>
      <c r="AA883" s="204">
        <v>0</v>
      </c>
      <c r="AB883" s="204">
        <v>0</v>
      </c>
      <c r="AC883" s="155">
        <v>0</v>
      </c>
      <c r="AD883" s="287">
        <v>0</v>
      </c>
      <c r="AE883" s="340">
        <f>_xlfn.XLOOKUP(A883,'2026-NAT-01'!B:B,'2026-NAT-01'!F:F,0,0)+_xlfn.XLOOKUP(A883,'2026-NAT-01'!B:B,'2026-NAT-01'!G:G,0,0)</f>
        <v>0</v>
      </c>
      <c r="AF883" s="341">
        <f>_xlfn.XLOOKUP(A883,'2026-NAT-01'!B:B,'2026-NAT-01'!H:H,0,0)</f>
        <v>0</v>
      </c>
      <c r="AG883" s="340">
        <f>_xlfn.XLOOKUP(A883,'2026-NAT-02'!B:B,'2026-NAT-02'!F:F,0,0)+_xlfn.XLOOKUP(A883,'2026-NAT-02'!B:B,'2026-NAT-02'!G:G,0,0)</f>
        <v>0</v>
      </c>
      <c r="AH883" s="341">
        <f>_xlfn.XLOOKUP(A883,'2026-NAT-02'!B:B,'2026-NAT-02'!H:H,0,0)</f>
        <v>0</v>
      </c>
      <c r="AI883" s="457">
        <f t="shared" si="147"/>
        <v>0</v>
      </c>
      <c r="AJ883" s="458">
        <f t="shared" si="148"/>
        <v>0</v>
      </c>
    </row>
    <row r="884" spans="1:36" ht="15.6" hidden="1" x14ac:dyDescent="0.25">
      <c r="A884" s="297" t="str">
        <f>MASTERLIST!A885</f>
        <v>N0881</v>
      </c>
      <c r="B884" s="310" t="str">
        <f>MASTERLIST!B885</f>
        <v>xWalvis Bay</v>
      </c>
      <c r="C884" s="310" t="str">
        <f>MASTERLIST!C885</f>
        <v>Wimpie</v>
      </c>
      <c r="D884" s="310" t="str">
        <f>MASTERLIST!D885</f>
        <v>Martins</v>
      </c>
      <c r="E884" s="311" t="str">
        <f>MASTERLIST!E885</f>
        <v>Men Veteran</v>
      </c>
      <c r="F884" s="361" t="str">
        <f>MASTERLIST!L885</f>
        <v>Nam</v>
      </c>
      <c r="G884" s="195"/>
      <c r="H884" s="200"/>
      <c r="I884" s="193"/>
      <c r="J884" s="202"/>
      <c r="K884" s="152">
        <f t="shared" si="139"/>
        <v>0</v>
      </c>
      <c r="L884" s="153">
        <f t="shared" si="140"/>
        <v>0</v>
      </c>
      <c r="M884" s="153">
        <f t="shared" si="141"/>
        <v>0</v>
      </c>
      <c r="N884" s="279">
        <f t="shared" si="142"/>
        <v>0</v>
      </c>
      <c r="O884" s="280">
        <f t="shared" si="143"/>
        <v>0</v>
      </c>
      <c r="P884" s="154" t="e">
        <f t="shared" si="144"/>
        <v>#DIV/0!</v>
      </c>
      <c r="Q884" s="153">
        <f t="shared" si="145"/>
        <v>0</v>
      </c>
      <c r="R884" s="281">
        <f t="shared" si="146"/>
        <v>0</v>
      </c>
      <c r="S884" s="282">
        <v>0</v>
      </c>
      <c r="T884" s="283">
        <v>0</v>
      </c>
      <c r="U884" s="156">
        <v>0</v>
      </c>
      <c r="V884" s="284">
        <v>0</v>
      </c>
      <c r="W884" s="285">
        <v>0</v>
      </c>
      <c r="X884" s="205">
        <v>0</v>
      </c>
      <c r="Y884" s="157">
        <v>0</v>
      </c>
      <c r="Z884" s="286">
        <v>0</v>
      </c>
      <c r="AA884" s="204">
        <v>0</v>
      </c>
      <c r="AB884" s="204">
        <v>0</v>
      </c>
      <c r="AC884" s="155">
        <v>0</v>
      </c>
      <c r="AD884" s="287">
        <v>0</v>
      </c>
      <c r="AE884" s="340">
        <f>_xlfn.XLOOKUP(A884,'2026-NAT-01'!B:B,'2026-NAT-01'!F:F,0,0)+_xlfn.XLOOKUP(A884,'2026-NAT-01'!B:B,'2026-NAT-01'!G:G,0,0)</f>
        <v>0</v>
      </c>
      <c r="AF884" s="341">
        <f>_xlfn.XLOOKUP(A884,'2026-NAT-01'!B:B,'2026-NAT-01'!H:H,0,0)</f>
        <v>0</v>
      </c>
      <c r="AG884" s="340">
        <f>_xlfn.XLOOKUP(A884,'2026-NAT-02'!B:B,'2026-NAT-02'!F:F,0,0)+_xlfn.XLOOKUP(A884,'2026-NAT-02'!B:B,'2026-NAT-02'!G:G,0,0)</f>
        <v>0</v>
      </c>
      <c r="AH884" s="341">
        <f>_xlfn.XLOOKUP(A884,'2026-NAT-02'!B:B,'2026-NAT-02'!H:H,0,0)</f>
        <v>0</v>
      </c>
      <c r="AI884" s="457">
        <f t="shared" si="147"/>
        <v>0</v>
      </c>
      <c r="AJ884" s="458">
        <f t="shared" si="148"/>
        <v>0</v>
      </c>
    </row>
    <row r="885" spans="1:36" ht="15.6" x14ac:dyDescent="0.25">
      <c r="A885" s="344" t="str">
        <f>MASTERLIST!A190</f>
        <v>N0186</v>
      </c>
      <c r="B885" s="68" t="str">
        <f>MASTERLIST!B190</f>
        <v>Walvis Bay</v>
      </c>
      <c r="C885" s="68" t="str">
        <f>MASTERLIST!C190</f>
        <v>Nicci</v>
      </c>
      <c r="D885" s="68" t="str">
        <f>MASTERLIST!D190</f>
        <v>De Jager</v>
      </c>
      <c r="E885" s="345" t="str">
        <f>MASTERLIST!E190</f>
        <v>Ladies Senior</v>
      </c>
      <c r="F885" s="362" t="str">
        <f>MASTERLIST!L190</f>
        <v>Nam</v>
      </c>
      <c r="G885" s="195"/>
      <c r="H885" s="200" t="s">
        <v>2176</v>
      </c>
      <c r="I885" s="193"/>
      <c r="J885" s="202"/>
      <c r="K885" s="152">
        <f t="shared" si="139"/>
        <v>0</v>
      </c>
      <c r="L885" s="153">
        <f t="shared" si="140"/>
        <v>0</v>
      </c>
      <c r="M885" s="153">
        <f t="shared" si="141"/>
        <v>0</v>
      </c>
      <c r="N885" s="154">
        <f t="shared" si="142"/>
        <v>0</v>
      </c>
      <c r="O885" s="429">
        <f t="shared" si="143"/>
        <v>0</v>
      </c>
      <c r="P885" s="154" t="e">
        <f t="shared" si="144"/>
        <v>#DIV/0!</v>
      </c>
      <c r="Q885" s="153">
        <f t="shared" si="145"/>
        <v>0</v>
      </c>
      <c r="R885" s="281">
        <f t="shared" si="146"/>
        <v>0</v>
      </c>
      <c r="S885" s="282">
        <v>0</v>
      </c>
      <c r="T885" s="283">
        <v>0</v>
      </c>
      <c r="U885" s="156">
        <v>0</v>
      </c>
      <c r="V885" s="284">
        <v>0</v>
      </c>
      <c r="W885" s="285">
        <v>0</v>
      </c>
      <c r="X885" s="205">
        <v>0</v>
      </c>
      <c r="Y885" s="157">
        <v>0</v>
      </c>
      <c r="Z885" s="286">
        <v>0</v>
      </c>
      <c r="AA885" s="204">
        <v>0</v>
      </c>
      <c r="AB885" s="204">
        <v>0</v>
      </c>
      <c r="AC885" s="155">
        <v>0</v>
      </c>
      <c r="AD885" s="287">
        <v>0</v>
      </c>
      <c r="AE885" s="340">
        <f>_xlfn.XLOOKUP(A885,'2026-NAT-01'!B:B,'2026-NAT-01'!F:F,0,0)+_xlfn.XLOOKUP(A885,'2026-NAT-01'!B:B,'2026-NAT-01'!G:G,0,0)</f>
        <v>0</v>
      </c>
      <c r="AF885" s="341">
        <f>_xlfn.XLOOKUP(A885,'2026-NAT-01'!B:B,'2026-NAT-01'!H:H,0,0)</f>
        <v>0</v>
      </c>
      <c r="AG885" s="340">
        <f>_xlfn.XLOOKUP(A885,'2026-NAT-02'!B:B,'2026-NAT-02'!F:F,0,0)+_xlfn.XLOOKUP(A885,'2026-NAT-02'!B:B,'2026-NAT-02'!G:G,0,0)</f>
        <v>0</v>
      </c>
      <c r="AH885" s="341">
        <f>_xlfn.XLOOKUP(A885,'2026-NAT-02'!B:B,'2026-NAT-02'!H:H,0,0)</f>
        <v>0</v>
      </c>
      <c r="AI885" s="340">
        <f t="shared" si="147"/>
        <v>0</v>
      </c>
      <c r="AJ885" s="341">
        <f t="shared" si="148"/>
        <v>0</v>
      </c>
    </row>
    <row r="886" spans="1:36" ht="16.2" hidden="1" thickBot="1" x14ac:dyDescent="0.3">
      <c r="A886" s="312" t="str">
        <f>MASTERLIST!A887</f>
        <v>N0883</v>
      </c>
      <c r="B886" s="313" t="str">
        <f>MASTERLIST!B887</f>
        <v>xWalvis Bay</v>
      </c>
      <c r="C886" s="313" t="str">
        <f>MASTERLIST!C887</f>
        <v>Joe Imre</v>
      </c>
      <c r="D886" s="313" t="str">
        <f>MASTERLIST!D887</f>
        <v>Carstens</v>
      </c>
      <c r="E886" s="314" t="str">
        <f>MASTERLIST!E887</f>
        <v>Men Senior</v>
      </c>
      <c r="F886" s="364" t="str">
        <f>MASTERLIST!L887</f>
        <v>Nam</v>
      </c>
      <c r="G886" s="356"/>
      <c r="H886" s="357"/>
      <c r="I886" s="358"/>
      <c r="J886" s="359"/>
      <c r="K886" s="365">
        <f t="shared" si="139"/>
        <v>0</v>
      </c>
      <c r="L886" s="366">
        <f t="shared" si="140"/>
        <v>1</v>
      </c>
      <c r="M886" s="366">
        <f t="shared" si="141"/>
        <v>1</v>
      </c>
      <c r="N886" s="288">
        <f t="shared" si="142"/>
        <v>21.3</v>
      </c>
      <c r="O886" s="289">
        <f t="shared" si="143"/>
        <v>6.39</v>
      </c>
      <c r="P886" s="367">
        <f t="shared" si="144"/>
        <v>21.3</v>
      </c>
      <c r="Q886" s="366">
        <f t="shared" si="145"/>
        <v>301</v>
      </c>
      <c r="R886" s="290">
        <f t="shared" si="146"/>
        <v>90.3</v>
      </c>
      <c r="S886" s="291">
        <v>0</v>
      </c>
      <c r="T886" s="292">
        <v>0</v>
      </c>
      <c r="U886" s="208">
        <v>0</v>
      </c>
      <c r="V886" s="293">
        <v>0</v>
      </c>
      <c r="W886" s="294">
        <v>0</v>
      </c>
      <c r="X886" s="209">
        <v>1</v>
      </c>
      <c r="Y886" s="210">
        <v>21.3</v>
      </c>
      <c r="Z886" s="295">
        <v>301</v>
      </c>
      <c r="AA886" s="206">
        <v>0</v>
      </c>
      <c r="AB886" s="206">
        <v>0</v>
      </c>
      <c r="AC886" s="207">
        <v>0</v>
      </c>
      <c r="AD886" s="296">
        <v>0</v>
      </c>
      <c r="AE886" s="342">
        <f>_xlfn.XLOOKUP(A886,'2026-NAT-01'!B:B,'2026-NAT-01'!F:F,0,0)+_xlfn.XLOOKUP(A886,'2026-NAT-01'!B:B,'2026-NAT-01'!G:G,0,0)</f>
        <v>0</v>
      </c>
      <c r="AF886" s="343">
        <f>_xlfn.XLOOKUP(A886,'2026-NAT-01'!B:B,'2026-NAT-01'!H:H,0,0)</f>
        <v>0</v>
      </c>
      <c r="AG886" s="342">
        <f>_xlfn.XLOOKUP(A886,'2026-NAT-02'!B:B,'2026-NAT-02'!F:F,0,0)+_xlfn.XLOOKUP(A886,'2026-NAT-02'!B:B,'2026-NAT-02'!G:G,0,0)</f>
        <v>0</v>
      </c>
      <c r="AH886" s="343">
        <f>_xlfn.XLOOKUP(A886,'2026-NAT-02'!B:B,'2026-NAT-02'!H:H,0,0)</f>
        <v>0</v>
      </c>
      <c r="AI886" s="459">
        <f t="shared" si="147"/>
        <v>1</v>
      </c>
      <c r="AJ886" s="460">
        <f t="shared" si="148"/>
        <v>6.39</v>
      </c>
    </row>
  </sheetData>
  <autoFilter ref="A3:AJ886" xr:uid="{7134C839-53F1-4D11-A646-134D70133F6D}">
    <filterColumn colId="7">
      <customFilters>
        <customFilter operator="notEqual" val=" "/>
      </customFilters>
    </filterColumn>
    <sortState xmlns:xlrd2="http://schemas.microsoft.com/office/spreadsheetml/2017/richdata2" ref="A4:AJ885">
      <sortCondition descending="1" ref="AJ3:AJ886"/>
    </sortState>
  </autoFilter>
  <mergeCells count="10">
    <mergeCell ref="AG2:AH2"/>
    <mergeCell ref="AI2:AJ2"/>
    <mergeCell ref="AE2:AF2"/>
    <mergeCell ref="A1:E2"/>
    <mergeCell ref="K2:R2"/>
    <mergeCell ref="S2:V2"/>
    <mergeCell ref="W2:Z2"/>
    <mergeCell ref="AA2:AD2"/>
    <mergeCell ref="G1:G2"/>
    <mergeCell ref="H1:J2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M16"/>
  <sheetViews>
    <sheetView zoomScale="80" zoomScaleNormal="80" workbookViewId="0">
      <selection activeCell="H16" sqref="H16"/>
    </sheetView>
  </sheetViews>
  <sheetFormatPr defaultRowHeight="13.2" x14ac:dyDescent="0.25"/>
  <cols>
    <col min="1" max="1" width="2.109375" customWidth="1"/>
    <col min="2" max="2" width="36.77734375" bestFit="1" customWidth="1"/>
    <col min="3" max="3" width="25.109375" style="348" customWidth="1"/>
    <col min="4" max="4" width="25.6640625" style="348" customWidth="1"/>
    <col min="5" max="8" width="8.77734375" style="373"/>
    <col min="9" max="9" width="9.6640625" style="373" bestFit="1" customWidth="1"/>
    <col min="10" max="12" width="10.6640625" style="373" bestFit="1" customWidth="1"/>
    <col min="13" max="13" width="12.77734375" style="373" bestFit="1" customWidth="1"/>
  </cols>
  <sheetData>
    <row r="1" spans="2:13" ht="39.450000000000003" customHeight="1" thickBot="1" x14ac:dyDescent="0.3">
      <c r="E1" s="552" t="s">
        <v>2066</v>
      </c>
      <c r="F1" s="553"/>
      <c r="G1" s="553"/>
      <c r="H1" s="553"/>
      <c r="I1" s="554"/>
      <c r="J1" s="557" t="s">
        <v>2068</v>
      </c>
      <c r="K1" s="558"/>
      <c r="L1" s="558"/>
      <c r="M1" s="559"/>
    </row>
    <row r="2" spans="2:13" s="349" customFormat="1" ht="25.2" thickBot="1" x14ac:dyDescent="0.3">
      <c r="B2" s="350" t="s">
        <v>0</v>
      </c>
      <c r="C2" s="353" t="s">
        <v>2066</v>
      </c>
      <c r="D2" s="379" t="s">
        <v>2179</v>
      </c>
      <c r="E2" s="330" t="s">
        <v>2182</v>
      </c>
      <c r="F2" s="329" t="s">
        <v>2183</v>
      </c>
      <c r="G2" s="329" t="s">
        <v>67</v>
      </c>
      <c r="H2" s="329" t="s">
        <v>1746</v>
      </c>
      <c r="I2" s="397" t="s">
        <v>1899</v>
      </c>
      <c r="J2" s="371" t="s">
        <v>2185</v>
      </c>
      <c r="K2" s="372" t="s">
        <v>2069</v>
      </c>
      <c r="L2" s="372" t="s">
        <v>2070</v>
      </c>
      <c r="M2" s="372" t="s">
        <v>1899</v>
      </c>
    </row>
    <row r="3" spans="2:13" ht="35.1" customHeight="1" x14ac:dyDescent="0.4">
      <c r="B3" s="351" t="s">
        <v>42</v>
      </c>
      <c r="C3" s="354" t="s">
        <v>2180</v>
      </c>
      <c r="D3" s="369" t="s">
        <v>2180</v>
      </c>
      <c r="E3" s="381">
        <v>7</v>
      </c>
      <c r="F3" s="382">
        <v>1</v>
      </c>
      <c r="G3" s="382">
        <v>0</v>
      </c>
      <c r="H3" s="383">
        <v>2</v>
      </c>
      <c r="I3" s="391">
        <f>SUM(E3:H3)</f>
        <v>10</v>
      </c>
      <c r="J3" s="381">
        <v>8</v>
      </c>
      <c r="K3" s="382">
        <v>1</v>
      </c>
      <c r="L3" s="383">
        <v>1</v>
      </c>
      <c r="M3" s="396">
        <f>SUM(J3:L3)</f>
        <v>10</v>
      </c>
    </row>
    <row r="4" spans="2:13" ht="35.1" customHeight="1" x14ac:dyDescent="0.4">
      <c r="B4" s="352" t="s">
        <v>50</v>
      </c>
      <c r="C4" s="355" t="s">
        <v>2180</v>
      </c>
      <c r="D4" s="370" t="s">
        <v>2180</v>
      </c>
      <c r="E4" s="384">
        <v>7</v>
      </c>
      <c r="F4" s="385">
        <v>0</v>
      </c>
      <c r="G4" s="385">
        <v>2</v>
      </c>
      <c r="H4" s="386">
        <v>0</v>
      </c>
      <c r="I4" s="391">
        <f t="shared" ref="I4:I15" si="0">SUM(E4:H4)</f>
        <v>9</v>
      </c>
      <c r="J4" s="384">
        <v>7</v>
      </c>
      <c r="K4" s="385">
        <v>1</v>
      </c>
      <c r="L4" s="386">
        <v>0</v>
      </c>
      <c r="M4" s="395">
        <f t="shared" ref="M4:M15" si="1">SUM(J4:L4)</f>
        <v>8</v>
      </c>
    </row>
    <row r="5" spans="2:13" ht="35.1" customHeight="1" x14ac:dyDescent="0.4">
      <c r="B5" s="352" t="s">
        <v>39</v>
      </c>
      <c r="C5" s="355" t="s">
        <v>2180</v>
      </c>
      <c r="D5" s="370" t="s">
        <v>2180</v>
      </c>
      <c r="E5" s="384">
        <v>7</v>
      </c>
      <c r="F5" s="385">
        <v>0</v>
      </c>
      <c r="G5" s="385">
        <v>0</v>
      </c>
      <c r="H5" s="386">
        <v>0</v>
      </c>
      <c r="I5" s="392">
        <f t="shared" si="0"/>
        <v>7</v>
      </c>
      <c r="J5" s="384">
        <v>5</v>
      </c>
      <c r="K5" s="385">
        <v>2</v>
      </c>
      <c r="L5" s="386">
        <v>0</v>
      </c>
      <c r="M5" s="395">
        <f t="shared" si="1"/>
        <v>7</v>
      </c>
    </row>
    <row r="6" spans="2:13" ht="35.1" customHeight="1" x14ac:dyDescent="0.4">
      <c r="B6" s="352" t="s">
        <v>44</v>
      </c>
      <c r="C6" s="355" t="s">
        <v>2180</v>
      </c>
      <c r="D6" s="370" t="s">
        <v>2180</v>
      </c>
      <c r="E6" s="384">
        <v>7</v>
      </c>
      <c r="F6" s="385">
        <v>1</v>
      </c>
      <c r="G6" s="385">
        <v>1</v>
      </c>
      <c r="H6" s="386">
        <v>1</v>
      </c>
      <c r="I6" s="392">
        <f>SUM(E6:H6)-1</f>
        <v>9</v>
      </c>
      <c r="J6" s="384">
        <v>9</v>
      </c>
      <c r="K6" s="385">
        <v>1</v>
      </c>
      <c r="L6" s="386">
        <v>2</v>
      </c>
      <c r="M6" s="395">
        <f t="shared" si="1"/>
        <v>12</v>
      </c>
    </row>
    <row r="7" spans="2:13" ht="35.1" customHeight="1" x14ac:dyDescent="0.4">
      <c r="B7" s="352" t="s">
        <v>40</v>
      </c>
      <c r="C7" s="355" t="s">
        <v>2180</v>
      </c>
      <c r="D7" s="370" t="s">
        <v>2180</v>
      </c>
      <c r="E7" s="384">
        <v>7</v>
      </c>
      <c r="F7" s="385">
        <v>0</v>
      </c>
      <c r="G7" s="385">
        <v>0</v>
      </c>
      <c r="H7" s="386">
        <v>0</v>
      </c>
      <c r="I7" s="391">
        <f t="shared" si="0"/>
        <v>7</v>
      </c>
      <c r="J7" s="384">
        <v>3</v>
      </c>
      <c r="K7" s="385">
        <v>0</v>
      </c>
      <c r="L7" s="386">
        <v>0</v>
      </c>
      <c r="M7" s="395">
        <f t="shared" si="1"/>
        <v>3</v>
      </c>
    </row>
    <row r="8" spans="2:13" ht="35.1" customHeight="1" x14ac:dyDescent="0.4">
      <c r="B8" s="352" t="s">
        <v>47</v>
      </c>
      <c r="C8" s="355" t="s">
        <v>2180</v>
      </c>
      <c r="D8" s="370" t="s">
        <v>2180</v>
      </c>
      <c r="E8" s="384">
        <v>7</v>
      </c>
      <c r="F8" s="385">
        <v>0</v>
      </c>
      <c r="G8" s="385">
        <v>0</v>
      </c>
      <c r="H8" s="386">
        <v>2</v>
      </c>
      <c r="I8" s="391">
        <f t="shared" si="0"/>
        <v>9</v>
      </c>
      <c r="J8" s="384">
        <v>16</v>
      </c>
      <c r="K8" s="385">
        <v>1</v>
      </c>
      <c r="L8" s="386">
        <v>0</v>
      </c>
      <c r="M8" s="395">
        <f t="shared" si="1"/>
        <v>17</v>
      </c>
    </row>
    <row r="9" spans="2:13" ht="35.1" customHeight="1" x14ac:dyDescent="0.4">
      <c r="B9" s="352" t="s">
        <v>38</v>
      </c>
      <c r="C9" s="355" t="s">
        <v>2180</v>
      </c>
      <c r="D9" s="370" t="s">
        <v>2180</v>
      </c>
      <c r="E9" s="384">
        <v>7</v>
      </c>
      <c r="F9" s="385">
        <v>1</v>
      </c>
      <c r="G9" s="385">
        <v>3</v>
      </c>
      <c r="H9" s="386">
        <v>0</v>
      </c>
      <c r="I9" s="391">
        <f t="shared" si="0"/>
        <v>11</v>
      </c>
      <c r="J9" s="384">
        <v>17</v>
      </c>
      <c r="K9" s="385">
        <v>1</v>
      </c>
      <c r="L9" s="386">
        <v>0</v>
      </c>
      <c r="M9" s="395">
        <f t="shared" si="1"/>
        <v>18</v>
      </c>
    </row>
    <row r="10" spans="2:13" ht="35.1" customHeight="1" x14ac:dyDescent="0.4">
      <c r="B10" s="352" t="s">
        <v>49</v>
      </c>
      <c r="C10" s="355" t="s">
        <v>2180</v>
      </c>
      <c r="D10" s="370" t="s">
        <v>2180</v>
      </c>
      <c r="E10" s="384">
        <v>7</v>
      </c>
      <c r="F10" s="385">
        <v>0</v>
      </c>
      <c r="G10" s="385">
        <v>0</v>
      </c>
      <c r="H10" s="386">
        <v>3</v>
      </c>
      <c r="I10" s="391">
        <f t="shared" si="0"/>
        <v>10</v>
      </c>
      <c r="J10" s="384">
        <v>8</v>
      </c>
      <c r="K10" s="385">
        <v>0</v>
      </c>
      <c r="L10" s="386">
        <v>0</v>
      </c>
      <c r="M10" s="395">
        <f t="shared" si="1"/>
        <v>8</v>
      </c>
    </row>
    <row r="11" spans="2:13" ht="35.1" customHeight="1" x14ac:dyDescent="0.4">
      <c r="B11" s="352" t="s">
        <v>37</v>
      </c>
      <c r="C11" s="355" t="s">
        <v>2180</v>
      </c>
      <c r="D11" s="370" t="s">
        <v>2180</v>
      </c>
      <c r="E11" s="384">
        <v>7</v>
      </c>
      <c r="F11" s="385">
        <v>3</v>
      </c>
      <c r="G11" s="385">
        <v>1</v>
      </c>
      <c r="H11" s="386">
        <v>1</v>
      </c>
      <c r="I11" s="391">
        <f t="shared" si="0"/>
        <v>12</v>
      </c>
      <c r="J11" s="384">
        <v>12</v>
      </c>
      <c r="K11" s="385">
        <v>0</v>
      </c>
      <c r="L11" s="386">
        <v>0</v>
      </c>
      <c r="M11" s="395">
        <f t="shared" si="1"/>
        <v>12</v>
      </c>
    </row>
    <row r="12" spans="2:13" ht="35.1" customHeight="1" x14ac:dyDescent="0.4">
      <c r="B12" s="352" t="s">
        <v>1797</v>
      </c>
      <c r="C12" s="355" t="s">
        <v>2180</v>
      </c>
      <c r="D12" s="370" t="s">
        <v>2180</v>
      </c>
      <c r="E12" s="384">
        <v>7</v>
      </c>
      <c r="F12" s="385">
        <v>0</v>
      </c>
      <c r="G12" s="385">
        <v>2</v>
      </c>
      <c r="H12" s="386">
        <v>5</v>
      </c>
      <c r="I12" s="391">
        <f t="shared" si="0"/>
        <v>14</v>
      </c>
      <c r="J12" s="384">
        <v>10</v>
      </c>
      <c r="K12" s="385">
        <v>1</v>
      </c>
      <c r="L12" s="386">
        <v>0</v>
      </c>
      <c r="M12" s="395">
        <f t="shared" si="1"/>
        <v>11</v>
      </c>
    </row>
    <row r="13" spans="2:13" ht="35.1" customHeight="1" x14ac:dyDescent="0.4">
      <c r="B13" s="352" t="s">
        <v>48</v>
      </c>
      <c r="C13" s="355" t="s">
        <v>2180</v>
      </c>
      <c r="D13" s="370" t="s">
        <v>2180</v>
      </c>
      <c r="E13" s="384">
        <v>7</v>
      </c>
      <c r="F13" s="385">
        <v>0</v>
      </c>
      <c r="G13" s="385">
        <v>3</v>
      </c>
      <c r="H13" s="386">
        <v>5</v>
      </c>
      <c r="I13" s="391">
        <f t="shared" si="0"/>
        <v>15</v>
      </c>
      <c r="J13" s="384">
        <v>15</v>
      </c>
      <c r="K13" s="385">
        <v>3</v>
      </c>
      <c r="L13" s="386">
        <v>5</v>
      </c>
      <c r="M13" s="395">
        <f t="shared" si="1"/>
        <v>23</v>
      </c>
    </row>
    <row r="14" spans="2:13" ht="35.1" customHeight="1" x14ac:dyDescent="0.4">
      <c r="B14" s="352" t="s">
        <v>43</v>
      </c>
      <c r="C14" s="355" t="s">
        <v>2180</v>
      </c>
      <c r="D14" s="370" t="s">
        <v>2180</v>
      </c>
      <c r="E14" s="384">
        <v>7</v>
      </c>
      <c r="F14" s="385">
        <v>1</v>
      </c>
      <c r="G14" s="385">
        <v>4</v>
      </c>
      <c r="H14" s="386">
        <v>2</v>
      </c>
      <c r="I14" s="392">
        <f>SUM(E14:H14)-1</f>
        <v>13</v>
      </c>
      <c r="J14" s="384">
        <v>12</v>
      </c>
      <c r="K14" s="385">
        <v>0</v>
      </c>
      <c r="L14" s="386">
        <v>1</v>
      </c>
      <c r="M14" s="395">
        <f t="shared" si="1"/>
        <v>13</v>
      </c>
    </row>
    <row r="15" spans="2:13" ht="35.1" customHeight="1" thickBot="1" x14ac:dyDescent="0.45">
      <c r="B15" s="374" t="s">
        <v>41</v>
      </c>
      <c r="C15" s="375" t="s">
        <v>2180</v>
      </c>
      <c r="D15" s="370" t="s">
        <v>2180</v>
      </c>
      <c r="E15" s="387">
        <v>7</v>
      </c>
      <c r="F15" s="388">
        <v>1</v>
      </c>
      <c r="G15" s="388">
        <v>0</v>
      </c>
      <c r="H15" s="389">
        <v>2</v>
      </c>
      <c r="I15" s="393">
        <f t="shared" si="0"/>
        <v>10</v>
      </c>
      <c r="J15" s="398">
        <v>9</v>
      </c>
      <c r="K15" s="399">
        <v>3</v>
      </c>
      <c r="L15" s="400">
        <v>1</v>
      </c>
      <c r="M15" s="395">
        <f t="shared" si="1"/>
        <v>13</v>
      </c>
    </row>
    <row r="16" spans="2:13" s="378" customFormat="1" ht="25.2" thickBot="1" x14ac:dyDescent="0.45">
      <c r="B16" s="555" t="s">
        <v>1899</v>
      </c>
      <c r="C16" s="556"/>
      <c r="D16" s="556"/>
      <c r="E16" s="380">
        <f t="shared" ref="E16:H16" si="2">SUM(E3:E15)</f>
        <v>91</v>
      </c>
      <c r="F16" s="376">
        <f t="shared" si="2"/>
        <v>8</v>
      </c>
      <c r="G16" s="376">
        <f t="shared" si="2"/>
        <v>16</v>
      </c>
      <c r="H16" s="377">
        <f t="shared" si="2"/>
        <v>23</v>
      </c>
      <c r="I16" s="390">
        <f>SUM(I3:I15)</f>
        <v>136</v>
      </c>
      <c r="J16" s="376">
        <f>SUM(J3:J15)</f>
        <v>131</v>
      </c>
      <c r="K16" s="376">
        <f t="shared" ref="K16:L16" si="3">SUM(K3:K15)</f>
        <v>14</v>
      </c>
      <c r="L16" s="376">
        <f t="shared" si="3"/>
        <v>10</v>
      </c>
      <c r="M16" s="394">
        <f>SUM(M3:M15)</f>
        <v>155</v>
      </c>
    </row>
  </sheetData>
  <mergeCells count="3">
    <mergeCell ref="E1:I1"/>
    <mergeCell ref="B16:D16"/>
    <mergeCell ref="J1:M1"/>
  </mergeCells>
  <pageMargins left="0.39370078740157483" right="0.19685039370078741" top="0.19685039370078741" bottom="0.19685039370078741" header="0" footer="0"/>
  <pageSetup paperSize="9" scale="9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L891"/>
  <sheetViews>
    <sheetView topLeftCell="A501" zoomScaleNormal="100" workbookViewId="0">
      <selection activeCell="D512" sqref="D512"/>
    </sheetView>
  </sheetViews>
  <sheetFormatPr defaultColWidth="9.109375" defaultRowHeight="13.2" x14ac:dyDescent="0.25"/>
  <cols>
    <col min="1" max="1" width="9" style="139" customWidth="1"/>
    <col min="2" max="2" width="15.33203125" style="17" bestFit="1" customWidth="1"/>
    <col min="3" max="3" width="16.88671875" style="17" bestFit="1" customWidth="1"/>
    <col min="4" max="4" width="18.44140625" style="17" customWidth="1"/>
    <col min="5" max="5" width="17.77734375" style="17" bestFit="1" customWidth="1"/>
    <col min="6" max="6" width="8.33203125" style="16" bestFit="1" customWidth="1"/>
    <col min="7" max="7" width="12.6640625" style="17" bestFit="1" customWidth="1"/>
    <col min="8" max="8" width="8.5546875" style="130" bestFit="1" customWidth="1"/>
    <col min="9" max="9" width="9.88671875" style="17" bestFit="1" customWidth="1"/>
    <col min="10" max="10" width="10.33203125" style="17" bestFit="1" customWidth="1"/>
    <col min="11" max="11" width="11.6640625" style="18" bestFit="1" customWidth="1"/>
    <col min="12" max="12" width="13.33203125" style="17" bestFit="1" customWidth="1"/>
    <col min="13" max="16384" width="9.109375" style="17"/>
  </cols>
  <sheetData>
    <row r="1" spans="1:12" ht="20.399999999999999" x14ac:dyDescent="0.25">
      <c r="A1" s="521" t="s">
        <v>1247</v>
      </c>
      <c r="B1" s="521"/>
      <c r="C1" s="521"/>
      <c r="D1" s="521"/>
      <c r="E1" s="521"/>
    </row>
    <row r="2" spans="1:12" x14ac:dyDescent="0.25">
      <c r="B2" s="520" t="s">
        <v>958</v>
      </c>
      <c r="C2" s="520"/>
      <c r="D2" s="520"/>
    </row>
    <row r="3" spans="1:12" ht="13.8" thickBot="1" x14ac:dyDescent="0.3">
      <c r="C3" s="139"/>
      <c r="D3" s="139"/>
    </row>
    <row r="4" spans="1:12" ht="13.8" thickBot="1" x14ac:dyDescent="0.3">
      <c r="A4" s="263" t="s">
        <v>68</v>
      </c>
      <c r="B4" s="264" t="s">
        <v>0</v>
      </c>
      <c r="C4" s="264" t="s">
        <v>1</v>
      </c>
      <c r="D4" s="264" t="s">
        <v>2</v>
      </c>
      <c r="E4" s="265" t="s">
        <v>4</v>
      </c>
      <c r="F4" s="266" t="s">
        <v>937</v>
      </c>
      <c r="G4" s="266" t="s">
        <v>940</v>
      </c>
      <c r="H4" s="267" t="s">
        <v>939</v>
      </c>
      <c r="I4" s="265" t="s">
        <v>4</v>
      </c>
      <c r="J4" s="264" t="s">
        <v>1183</v>
      </c>
      <c r="K4" s="268" t="s">
        <v>1341</v>
      </c>
      <c r="L4" s="269" t="s">
        <v>1377</v>
      </c>
    </row>
    <row r="5" spans="1:12" x14ac:dyDescent="0.25">
      <c r="A5" s="159" t="s">
        <v>427</v>
      </c>
      <c r="B5" s="160" t="s">
        <v>44</v>
      </c>
      <c r="C5" s="160" t="s">
        <v>176</v>
      </c>
      <c r="D5" s="160" t="s">
        <v>155</v>
      </c>
      <c r="E5" s="161" t="str">
        <f t="shared" ref="E5:E68" si="0">CONCATENATE(J5," ",I5)</f>
        <v>Men U/16</v>
      </c>
      <c r="F5" s="185">
        <v>40618</v>
      </c>
      <c r="G5" s="186">
        <v>46387</v>
      </c>
      <c r="H5" s="187">
        <f t="shared" ref="H5:H68" si="1">INT(YEARFRAC(F5,G5))</f>
        <v>15</v>
      </c>
      <c r="I5" s="161" t="str">
        <f t="shared" ref="I5:I68" si="2">IF(H5="","Senior",IF(H5&gt;59.999,"Grand Masters",IF(H5&gt;49.999,"Master",IF(H5&gt;39.999,"Veteran",IF(H5&gt;21.999,"Senior",IF(H5&gt;16.999,"U/21","U/16"))))))</f>
        <v>U/16</v>
      </c>
      <c r="J5" s="160" t="s">
        <v>1184</v>
      </c>
      <c r="K5" s="188">
        <v>20110316</v>
      </c>
      <c r="L5" s="189" t="s">
        <v>1373</v>
      </c>
    </row>
    <row r="6" spans="1:12" x14ac:dyDescent="0.25">
      <c r="A6" s="128" t="s">
        <v>428</v>
      </c>
      <c r="B6" s="129" t="s">
        <v>44</v>
      </c>
      <c r="C6" s="129" t="s">
        <v>1662</v>
      </c>
      <c r="D6" s="129" t="s">
        <v>1663</v>
      </c>
      <c r="E6" s="131" t="str">
        <f t="shared" si="0"/>
        <v>Men Veteran</v>
      </c>
      <c r="F6" s="136">
        <v>30372</v>
      </c>
      <c r="G6" s="133">
        <f t="shared" ref="G6:G69" si="3">$G$5</f>
        <v>46387</v>
      </c>
      <c r="H6" s="134">
        <f t="shared" si="1"/>
        <v>43</v>
      </c>
      <c r="I6" s="131" t="str">
        <f t="shared" si="2"/>
        <v>Veteran</v>
      </c>
      <c r="J6" s="129" t="s">
        <v>1184</v>
      </c>
      <c r="K6" s="135">
        <v>83032510597</v>
      </c>
      <c r="L6" s="167" t="s">
        <v>1373</v>
      </c>
    </row>
    <row r="7" spans="1:12" x14ac:dyDescent="0.25">
      <c r="A7" s="128" t="s">
        <v>429</v>
      </c>
      <c r="B7" s="129" t="s">
        <v>41</v>
      </c>
      <c r="C7" s="129" t="s">
        <v>403</v>
      </c>
      <c r="D7" s="129" t="s">
        <v>128</v>
      </c>
      <c r="E7" s="131" t="str">
        <f t="shared" si="0"/>
        <v>Men Grand Masters</v>
      </c>
      <c r="F7" s="136">
        <v>22219</v>
      </c>
      <c r="G7" s="133">
        <f t="shared" si="3"/>
        <v>46387</v>
      </c>
      <c r="H7" s="134">
        <f t="shared" si="1"/>
        <v>66</v>
      </c>
      <c r="I7" s="131" t="str">
        <f t="shared" si="2"/>
        <v>Grand Masters</v>
      </c>
      <c r="J7" s="129" t="s">
        <v>1184</v>
      </c>
      <c r="K7" s="135">
        <v>6010300356</v>
      </c>
      <c r="L7" s="167" t="s">
        <v>1373</v>
      </c>
    </row>
    <row r="8" spans="1:12" x14ac:dyDescent="0.25">
      <c r="A8" s="128" t="s">
        <v>430</v>
      </c>
      <c r="B8" s="129" t="s">
        <v>37</v>
      </c>
      <c r="C8" s="129" t="s">
        <v>166</v>
      </c>
      <c r="D8" s="129" t="s">
        <v>85</v>
      </c>
      <c r="E8" s="131" t="str">
        <f t="shared" si="0"/>
        <v>Men Grand Masters</v>
      </c>
      <c r="F8" s="136">
        <v>21920</v>
      </c>
      <c r="G8" s="133">
        <f t="shared" si="3"/>
        <v>46387</v>
      </c>
      <c r="H8" s="134">
        <f t="shared" si="1"/>
        <v>66</v>
      </c>
      <c r="I8" s="131" t="str">
        <f t="shared" si="2"/>
        <v>Grand Masters</v>
      </c>
      <c r="J8" s="129" t="s">
        <v>1184</v>
      </c>
      <c r="K8" s="135">
        <v>60010501142</v>
      </c>
      <c r="L8" s="167" t="s">
        <v>1373</v>
      </c>
    </row>
    <row r="9" spans="1:12" x14ac:dyDescent="0.25">
      <c r="A9" s="128" t="s">
        <v>431</v>
      </c>
      <c r="B9" s="129" t="s">
        <v>37</v>
      </c>
      <c r="C9" s="129" t="s">
        <v>259</v>
      </c>
      <c r="D9" s="129" t="s">
        <v>260</v>
      </c>
      <c r="E9" s="131" t="str">
        <f t="shared" si="0"/>
        <v>Men Master</v>
      </c>
      <c r="F9" s="132">
        <v>24611</v>
      </c>
      <c r="G9" s="133">
        <f t="shared" si="3"/>
        <v>46387</v>
      </c>
      <c r="H9" s="134">
        <f t="shared" si="1"/>
        <v>59</v>
      </c>
      <c r="I9" s="131" t="str">
        <f t="shared" si="2"/>
        <v>Master</v>
      </c>
      <c r="J9" s="129" t="s">
        <v>1184</v>
      </c>
      <c r="K9" s="135">
        <v>67051900234</v>
      </c>
      <c r="L9" s="167" t="s">
        <v>1373</v>
      </c>
    </row>
    <row r="10" spans="1:12" x14ac:dyDescent="0.25">
      <c r="A10" s="128" t="s">
        <v>432</v>
      </c>
      <c r="B10" s="129" t="s">
        <v>37</v>
      </c>
      <c r="C10" s="129" t="s">
        <v>171</v>
      </c>
      <c r="D10" s="129" t="s">
        <v>120</v>
      </c>
      <c r="E10" s="131" t="str">
        <f t="shared" si="0"/>
        <v>Men Master</v>
      </c>
      <c r="F10" s="136">
        <v>27611</v>
      </c>
      <c r="G10" s="133">
        <f t="shared" si="3"/>
        <v>46387</v>
      </c>
      <c r="H10" s="134">
        <f t="shared" si="1"/>
        <v>51</v>
      </c>
      <c r="I10" s="131" t="str">
        <f t="shared" si="2"/>
        <v>Master</v>
      </c>
      <c r="J10" s="129" t="s">
        <v>1184</v>
      </c>
      <c r="K10" s="135">
        <v>75080500042</v>
      </c>
      <c r="L10" s="167" t="s">
        <v>1373</v>
      </c>
    </row>
    <row r="11" spans="1:12" x14ac:dyDescent="0.25">
      <c r="A11" s="128" t="s">
        <v>433</v>
      </c>
      <c r="B11" s="129" t="s">
        <v>38</v>
      </c>
      <c r="C11" s="129" t="s">
        <v>180</v>
      </c>
      <c r="D11" s="129" t="s">
        <v>181</v>
      </c>
      <c r="E11" s="131" t="str">
        <f t="shared" si="0"/>
        <v>Men Veteran</v>
      </c>
      <c r="F11" s="136">
        <v>31732</v>
      </c>
      <c r="G11" s="133">
        <f t="shared" si="3"/>
        <v>46387</v>
      </c>
      <c r="H11" s="134">
        <f t="shared" si="1"/>
        <v>40</v>
      </c>
      <c r="I11" s="131" t="str">
        <f t="shared" si="2"/>
        <v>Veteran</v>
      </c>
      <c r="J11" s="129" t="s">
        <v>1184</v>
      </c>
      <c r="K11" s="135">
        <v>86111600125</v>
      </c>
      <c r="L11" s="167" t="s">
        <v>1373</v>
      </c>
    </row>
    <row r="12" spans="1:12" x14ac:dyDescent="0.25">
      <c r="A12" s="128" t="s">
        <v>434</v>
      </c>
      <c r="B12" s="129" t="s">
        <v>40</v>
      </c>
      <c r="C12" s="129" t="s">
        <v>167</v>
      </c>
      <c r="D12" s="129" t="s">
        <v>79</v>
      </c>
      <c r="E12" s="131" t="str">
        <f t="shared" si="0"/>
        <v>Men Grand Masters</v>
      </c>
      <c r="F12" s="136">
        <v>21511</v>
      </c>
      <c r="G12" s="133">
        <f t="shared" si="3"/>
        <v>46387</v>
      </c>
      <c r="H12" s="134">
        <f t="shared" si="1"/>
        <v>68</v>
      </c>
      <c r="I12" s="131" t="str">
        <f t="shared" si="2"/>
        <v>Grand Masters</v>
      </c>
      <c r="J12" s="129" t="s">
        <v>1184</v>
      </c>
      <c r="K12" s="135">
        <v>58112200165</v>
      </c>
      <c r="L12" s="167" t="s">
        <v>1373</v>
      </c>
    </row>
    <row r="13" spans="1:12" x14ac:dyDescent="0.25">
      <c r="A13" s="128" t="s">
        <v>435</v>
      </c>
      <c r="B13" s="129" t="s">
        <v>37</v>
      </c>
      <c r="C13" s="129" t="s">
        <v>71</v>
      </c>
      <c r="D13" s="129" t="s">
        <v>255</v>
      </c>
      <c r="E13" s="131" t="str">
        <f t="shared" si="0"/>
        <v>Men Grand Masters</v>
      </c>
      <c r="F13" s="132">
        <v>22339</v>
      </c>
      <c r="G13" s="133">
        <f t="shared" si="3"/>
        <v>46387</v>
      </c>
      <c r="H13" s="134">
        <f t="shared" si="1"/>
        <v>65</v>
      </c>
      <c r="I13" s="131" t="str">
        <f t="shared" si="2"/>
        <v>Grand Masters</v>
      </c>
      <c r="J13" s="129" t="s">
        <v>1184</v>
      </c>
      <c r="K13" s="135">
        <v>61022700219</v>
      </c>
      <c r="L13" s="167" t="s">
        <v>1373</v>
      </c>
    </row>
    <row r="14" spans="1:12" x14ac:dyDescent="0.25">
      <c r="A14" s="128" t="s">
        <v>436</v>
      </c>
      <c r="B14" s="129" t="s">
        <v>1269</v>
      </c>
      <c r="C14" s="129" t="s">
        <v>98</v>
      </c>
      <c r="D14" s="129" t="s">
        <v>1664</v>
      </c>
      <c r="E14" s="131" t="str">
        <f t="shared" si="0"/>
        <v>Men Veteran</v>
      </c>
      <c r="F14" s="136">
        <v>30807</v>
      </c>
      <c r="G14" s="133">
        <f t="shared" si="3"/>
        <v>46387</v>
      </c>
      <c r="H14" s="134">
        <f t="shared" si="1"/>
        <v>42</v>
      </c>
      <c r="I14" s="131" t="str">
        <f t="shared" si="2"/>
        <v>Veteran</v>
      </c>
      <c r="J14" s="129" t="s">
        <v>1184</v>
      </c>
      <c r="K14" s="135">
        <v>84050510057</v>
      </c>
      <c r="L14" s="167" t="s">
        <v>1373</v>
      </c>
    </row>
    <row r="15" spans="1:12" ht="13.5" customHeight="1" x14ac:dyDescent="0.25">
      <c r="A15" s="128" t="s">
        <v>437</v>
      </c>
      <c r="B15" s="129" t="s">
        <v>42</v>
      </c>
      <c r="C15" s="129" t="s">
        <v>2088</v>
      </c>
      <c r="D15" s="129" t="s">
        <v>349</v>
      </c>
      <c r="E15" s="131" t="str">
        <f t="shared" si="0"/>
        <v>Men Veteran</v>
      </c>
      <c r="F15" s="136">
        <v>30975</v>
      </c>
      <c r="G15" s="133">
        <f t="shared" si="3"/>
        <v>46387</v>
      </c>
      <c r="H15" s="134">
        <f t="shared" si="1"/>
        <v>42</v>
      </c>
      <c r="I15" s="131" t="str">
        <f t="shared" si="2"/>
        <v>Veteran</v>
      </c>
      <c r="J15" s="129" t="s">
        <v>1184</v>
      </c>
      <c r="K15" s="135">
        <v>84102010033</v>
      </c>
      <c r="L15" s="167" t="s">
        <v>1373</v>
      </c>
    </row>
    <row r="16" spans="1:12" x14ac:dyDescent="0.25">
      <c r="A16" s="128" t="s">
        <v>438</v>
      </c>
      <c r="B16" s="129" t="s">
        <v>1552</v>
      </c>
      <c r="C16" s="129" t="s">
        <v>76</v>
      </c>
      <c r="D16" s="129" t="s">
        <v>344</v>
      </c>
      <c r="E16" s="131" t="str">
        <f t="shared" si="0"/>
        <v>Men Grand Masters</v>
      </c>
      <c r="F16" s="136">
        <v>23941</v>
      </c>
      <c r="G16" s="133">
        <f t="shared" si="3"/>
        <v>46387</v>
      </c>
      <c r="H16" s="134">
        <f t="shared" si="1"/>
        <v>61</v>
      </c>
      <c r="I16" s="131" t="str">
        <f t="shared" si="2"/>
        <v>Grand Masters</v>
      </c>
      <c r="J16" s="129" t="s">
        <v>1184</v>
      </c>
      <c r="K16" s="135">
        <v>65071800039</v>
      </c>
      <c r="L16" s="167" t="s">
        <v>1373</v>
      </c>
    </row>
    <row r="17" spans="1:12" x14ac:dyDescent="0.25">
      <c r="A17" s="128" t="s">
        <v>439</v>
      </c>
      <c r="B17" s="129" t="s">
        <v>40</v>
      </c>
      <c r="C17" s="129" t="s">
        <v>164</v>
      </c>
      <c r="D17" s="129" t="s">
        <v>165</v>
      </c>
      <c r="E17" s="131" t="str">
        <f t="shared" si="0"/>
        <v>Men Master</v>
      </c>
      <c r="F17" s="136">
        <v>24486</v>
      </c>
      <c r="G17" s="133">
        <f t="shared" si="3"/>
        <v>46387</v>
      </c>
      <c r="H17" s="134">
        <f t="shared" si="1"/>
        <v>59</v>
      </c>
      <c r="I17" s="131" t="str">
        <f t="shared" si="2"/>
        <v>Master</v>
      </c>
      <c r="J17" s="129" t="s">
        <v>1184</v>
      </c>
      <c r="K17" s="135">
        <v>67011410031</v>
      </c>
      <c r="L17" s="167" t="s">
        <v>1373</v>
      </c>
    </row>
    <row r="18" spans="1:12" x14ac:dyDescent="0.25">
      <c r="A18" s="128" t="s">
        <v>440</v>
      </c>
      <c r="B18" s="129" t="s">
        <v>41</v>
      </c>
      <c r="C18" s="129" t="s">
        <v>341</v>
      </c>
      <c r="D18" s="129" t="s">
        <v>102</v>
      </c>
      <c r="E18" s="131" t="str">
        <f t="shared" si="0"/>
        <v>Men Veteran</v>
      </c>
      <c r="F18" s="132">
        <v>29313</v>
      </c>
      <c r="G18" s="133">
        <f t="shared" si="3"/>
        <v>46387</v>
      </c>
      <c r="H18" s="134">
        <f t="shared" si="1"/>
        <v>46</v>
      </c>
      <c r="I18" s="131" t="str">
        <f t="shared" si="2"/>
        <v>Veteran</v>
      </c>
      <c r="J18" s="129" t="s">
        <v>1184</v>
      </c>
      <c r="K18" s="135">
        <v>80040210723</v>
      </c>
      <c r="L18" s="167" t="s">
        <v>1373</v>
      </c>
    </row>
    <row r="19" spans="1:12" x14ac:dyDescent="0.25">
      <c r="A19" s="128" t="s">
        <v>441</v>
      </c>
      <c r="B19" s="129" t="s">
        <v>47</v>
      </c>
      <c r="C19" s="129" t="s">
        <v>207</v>
      </c>
      <c r="D19" s="129" t="s">
        <v>208</v>
      </c>
      <c r="E19" s="131" t="str">
        <f t="shared" si="0"/>
        <v>Men Grand Masters</v>
      </c>
      <c r="F19" s="136">
        <v>21134</v>
      </c>
      <c r="G19" s="133">
        <f t="shared" si="3"/>
        <v>46387</v>
      </c>
      <c r="H19" s="134">
        <f t="shared" si="1"/>
        <v>69</v>
      </c>
      <c r="I19" s="131" t="str">
        <f t="shared" si="2"/>
        <v>Grand Masters</v>
      </c>
      <c r="J19" s="129" t="s">
        <v>1184</v>
      </c>
      <c r="K19" s="135">
        <v>57111000857</v>
      </c>
      <c r="L19" s="167" t="s">
        <v>1373</v>
      </c>
    </row>
    <row r="20" spans="1:12" x14ac:dyDescent="0.25">
      <c r="A20" s="128" t="s">
        <v>442</v>
      </c>
      <c r="B20" s="129" t="s">
        <v>41</v>
      </c>
      <c r="C20" s="129" t="s">
        <v>98</v>
      </c>
      <c r="D20" s="129" t="s">
        <v>128</v>
      </c>
      <c r="E20" s="131" t="str">
        <f t="shared" si="0"/>
        <v>Men Veteran</v>
      </c>
      <c r="F20" s="136">
        <v>30854</v>
      </c>
      <c r="G20" s="133">
        <f t="shared" si="3"/>
        <v>46387</v>
      </c>
      <c r="H20" s="134">
        <f t="shared" si="1"/>
        <v>42</v>
      </c>
      <c r="I20" s="131" t="str">
        <f t="shared" si="2"/>
        <v>Veteran</v>
      </c>
      <c r="J20" s="129" t="s">
        <v>1184</v>
      </c>
      <c r="K20" s="135">
        <v>8406211010</v>
      </c>
      <c r="L20" s="167" t="s">
        <v>1373</v>
      </c>
    </row>
    <row r="21" spans="1:12" x14ac:dyDescent="0.25">
      <c r="A21" s="128" t="s">
        <v>443</v>
      </c>
      <c r="B21" s="129" t="s">
        <v>44</v>
      </c>
      <c r="C21" s="129" t="s">
        <v>156</v>
      </c>
      <c r="D21" s="129" t="s">
        <v>157</v>
      </c>
      <c r="E21" s="131" t="str">
        <f t="shared" si="0"/>
        <v>Men Veteran</v>
      </c>
      <c r="F21" s="132">
        <v>29431</v>
      </c>
      <c r="G21" s="133">
        <f t="shared" si="3"/>
        <v>46387</v>
      </c>
      <c r="H21" s="134">
        <f t="shared" si="1"/>
        <v>46</v>
      </c>
      <c r="I21" s="131" t="str">
        <f t="shared" si="2"/>
        <v>Veteran</v>
      </c>
      <c r="J21" s="129" t="s">
        <v>1184</v>
      </c>
      <c r="K21" s="135">
        <v>80072910364</v>
      </c>
      <c r="L21" s="167" t="s">
        <v>1373</v>
      </c>
    </row>
    <row r="22" spans="1:12" x14ac:dyDescent="0.25">
      <c r="A22" s="128" t="s">
        <v>444</v>
      </c>
      <c r="B22" s="129" t="s">
        <v>38</v>
      </c>
      <c r="C22" s="129" t="s">
        <v>187</v>
      </c>
      <c r="D22" s="129" t="s">
        <v>188</v>
      </c>
      <c r="E22" s="131" t="str">
        <f t="shared" si="0"/>
        <v>Men Veteran</v>
      </c>
      <c r="F22" s="136">
        <v>29413</v>
      </c>
      <c r="G22" s="133">
        <f t="shared" si="3"/>
        <v>46387</v>
      </c>
      <c r="H22" s="134">
        <f t="shared" si="1"/>
        <v>46</v>
      </c>
      <c r="I22" s="131" t="str">
        <f t="shared" si="2"/>
        <v>Veteran</v>
      </c>
      <c r="J22" s="129" t="s">
        <v>1184</v>
      </c>
      <c r="K22" s="135">
        <v>8007115166081</v>
      </c>
      <c r="L22" s="167" t="s">
        <v>1376</v>
      </c>
    </row>
    <row r="23" spans="1:12" x14ac:dyDescent="0.25">
      <c r="A23" s="128" t="s">
        <v>445</v>
      </c>
      <c r="B23" s="129" t="s">
        <v>44</v>
      </c>
      <c r="C23" s="129" t="s">
        <v>98</v>
      </c>
      <c r="D23" s="129" t="s">
        <v>328</v>
      </c>
      <c r="E23" s="131" t="str">
        <f t="shared" si="0"/>
        <v>Men Veteran</v>
      </c>
      <c r="F23" s="132">
        <v>30621</v>
      </c>
      <c r="G23" s="133">
        <f t="shared" si="3"/>
        <v>46387</v>
      </c>
      <c r="H23" s="134">
        <f t="shared" si="1"/>
        <v>43</v>
      </c>
      <c r="I23" s="131" t="str">
        <f t="shared" si="2"/>
        <v>Veteran</v>
      </c>
      <c r="J23" s="129" t="s">
        <v>1184</v>
      </c>
      <c r="K23" s="135">
        <v>83110110075</v>
      </c>
      <c r="L23" s="167" t="s">
        <v>1373</v>
      </c>
    </row>
    <row r="24" spans="1:12" x14ac:dyDescent="0.25">
      <c r="A24" s="128" t="s">
        <v>446</v>
      </c>
      <c r="B24" s="129" t="s">
        <v>44</v>
      </c>
      <c r="C24" s="129" t="s">
        <v>153</v>
      </c>
      <c r="D24" s="129" t="s">
        <v>87</v>
      </c>
      <c r="E24" s="131" t="str">
        <f t="shared" si="0"/>
        <v>Men Master</v>
      </c>
      <c r="F24" s="132">
        <v>27345</v>
      </c>
      <c r="G24" s="133">
        <f t="shared" si="3"/>
        <v>46387</v>
      </c>
      <c r="H24" s="134">
        <f t="shared" si="1"/>
        <v>52</v>
      </c>
      <c r="I24" s="131" t="str">
        <f t="shared" si="2"/>
        <v>Master</v>
      </c>
      <c r="J24" s="129" t="s">
        <v>1184</v>
      </c>
      <c r="K24" s="135">
        <v>741112500052</v>
      </c>
      <c r="L24" s="167" t="s">
        <v>1373</v>
      </c>
    </row>
    <row r="25" spans="1:12" x14ac:dyDescent="0.25">
      <c r="A25" s="128" t="s">
        <v>447</v>
      </c>
      <c r="B25" s="129" t="s">
        <v>37</v>
      </c>
      <c r="C25" s="129" t="s">
        <v>240</v>
      </c>
      <c r="D25" s="129" t="s">
        <v>222</v>
      </c>
      <c r="E25" s="131" t="str">
        <f t="shared" si="0"/>
        <v>Men Senior</v>
      </c>
      <c r="F25" s="132">
        <v>32308</v>
      </c>
      <c r="G25" s="133">
        <f t="shared" si="3"/>
        <v>46387</v>
      </c>
      <c r="H25" s="134">
        <f t="shared" si="1"/>
        <v>38</v>
      </c>
      <c r="I25" s="131" t="str">
        <f t="shared" si="2"/>
        <v>Senior</v>
      </c>
      <c r="J25" s="129" t="s">
        <v>1184</v>
      </c>
      <c r="K25" s="135">
        <v>88061400073</v>
      </c>
      <c r="L25" s="167" t="s">
        <v>1373</v>
      </c>
    </row>
    <row r="26" spans="1:12" x14ac:dyDescent="0.25">
      <c r="A26" s="128" t="s">
        <v>448</v>
      </c>
      <c r="B26" s="129" t="s">
        <v>1180</v>
      </c>
      <c r="C26" s="129" t="s">
        <v>148</v>
      </c>
      <c r="D26" s="129" t="s">
        <v>149</v>
      </c>
      <c r="E26" s="131" t="str">
        <f t="shared" si="0"/>
        <v>Men Veteran</v>
      </c>
      <c r="F26" s="132">
        <v>29064</v>
      </c>
      <c r="G26" s="133">
        <f t="shared" si="3"/>
        <v>46387</v>
      </c>
      <c r="H26" s="134">
        <f t="shared" si="1"/>
        <v>47</v>
      </c>
      <c r="I26" s="131" t="str">
        <f t="shared" si="2"/>
        <v>Veteran</v>
      </c>
      <c r="J26" s="129" t="s">
        <v>1184</v>
      </c>
      <c r="K26" s="135">
        <v>79072810236</v>
      </c>
      <c r="L26" s="167" t="s">
        <v>1373</v>
      </c>
    </row>
    <row r="27" spans="1:12" ht="13.5" customHeight="1" x14ac:dyDescent="0.25">
      <c r="A27" s="128" t="s">
        <v>449</v>
      </c>
      <c r="B27" s="129" t="s">
        <v>42</v>
      </c>
      <c r="C27" s="129" t="s">
        <v>974</v>
      </c>
      <c r="D27" s="129" t="s">
        <v>76</v>
      </c>
      <c r="E27" s="131" t="str">
        <f t="shared" si="0"/>
        <v>Men Grand Masters</v>
      </c>
      <c r="F27" s="132">
        <v>21415</v>
      </c>
      <c r="G27" s="133">
        <f t="shared" si="3"/>
        <v>46387</v>
      </c>
      <c r="H27" s="134">
        <f t="shared" si="1"/>
        <v>68</v>
      </c>
      <c r="I27" s="131" t="str">
        <f t="shared" si="2"/>
        <v>Grand Masters</v>
      </c>
      <c r="J27" s="129" t="s">
        <v>1184</v>
      </c>
      <c r="K27" s="135">
        <v>58081800913</v>
      </c>
      <c r="L27" s="167" t="s">
        <v>1373</v>
      </c>
    </row>
    <row r="28" spans="1:12" x14ac:dyDescent="0.25">
      <c r="A28" s="128" t="s">
        <v>450</v>
      </c>
      <c r="B28" s="129" t="s">
        <v>44</v>
      </c>
      <c r="C28" s="129" t="s">
        <v>158</v>
      </c>
      <c r="D28" s="129" t="s">
        <v>1012</v>
      </c>
      <c r="E28" s="131" t="str">
        <f t="shared" si="0"/>
        <v>Men Veteran</v>
      </c>
      <c r="F28" s="132">
        <v>28801</v>
      </c>
      <c r="G28" s="133">
        <f t="shared" si="3"/>
        <v>46387</v>
      </c>
      <c r="H28" s="134">
        <f t="shared" si="1"/>
        <v>48</v>
      </c>
      <c r="I28" s="131" t="str">
        <f t="shared" si="2"/>
        <v>Veteran</v>
      </c>
      <c r="J28" s="129" t="s">
        <v>1184</v>
      </c>
      <c r="K28" s="135">
        <v>78110710131</v>
      </c>
      <c r="L28" s="167" t="s">
        <v>1373</v>
      </c>
    </row>
    <row r="29" spans="1:12" x14ac:dyDescent="0.25">
      <c r="A29" s="128" t="s">
        <v>451</v>
      </c>
      <c r="B29" s="129" t="s">
        <v>38</v>
      </c>
      <c r="C29" s="129" t="s">
        <v>1674</v>
      </c>
      <c r="D29" s="129" t="s">
        <v>1675</v>
      </c>
      <c r="E29" s="131" t="str">
        <f t="shared" si="0"/>
        <v>Men Senior</v>
      </c>
      <c r="F29" s="136">
        <v>32974</v>
      </c>
      <c r="G29" s="133">
        <f t="shared" si="3"/>
        <v>46387</v>
      </c>
      <c r="H29" s="134">
        <f t="shared" si="1"/>
        <v>36</v>
      </c>
      <c r="I29" s="131" t="str">
        <f t="shared" si="2"/>
        <v>Senior</v>
      </c>
      <c r="J29" s="129" t="s">
        <v>1184</v>
      </c>
      <c r="K29" s="135">
        <v>90041100816</v>
      </c>
      <c r="L29" s="167" t="s">
        <v>1373</v>
      </c>
    </row>
    <row r="30" spans="1:12" x14ac:dyDescent="0.25">
      <c r="A30" s="128" t="s">
        <v>452</v>
      </c>
      <c r="B30" s="129" t="s">
        <v>39</v>
      </c>
      <c r="C30" s="129" t="s">
        <v>98</v>
      </c>
      <c r="D30" s="129" t="s">
        <v>1021</v>
      </c>
      <c r="E30" s="131" t="str">
        <f t="shared" si="0"/>
        <v>Men Master</v>
      </c>
      <c r="F30" s="136">
        <v>25129</v>
      </c>
      <c r="G30" s="133">
        <f t="shared" si="3"/>
        <v>46387</v>
      </c>
      <c r="H30" s="134">
        <f t="shared" si="1"/>
        <v>58</v>
      </c>
      <c r="I30" s="131" t="str">
        <f t="shared" si="2"/>
        <v>Master</v>
      </c>
      <c r="J30" s="129" t="s">
        <v>1184</v>
      </c>
      <c r="K30" s="135">
        <v>68101800654</v>
      </c>
      <c r="L30" s="167" t="s">
        <v>1373</v>
      </c>
    </row>
    <row r="31" spans="1:12" x14ac:dyDescent="0.25">
      <c r="A31" s="128" t="s">
        <v>453</v>
      </c>
      <c r="B31" s="129" t="s">
        <v>48</v>
      </c>
      <c r="C31" s="129" t="s">
        <v>153</v>
      </c>
      <c r="D31" s="129" t="s">
        <v>161</v>
      </c>
      <c r="E31" s="131" t="str">
        <f t="shared" si="0"/>
        <v>Men Master</v>
      </c>
      <c r="F31" s="132">
        <v>27546</v>
      </c>
      <c r="G31" s="133">
        <f t="shared" si="3"/>
        <v>46387</v>
      </c>
      <c r="H31" s="134">
        <f t="shared" si="1"/>
        <v>51</v>
      </c>
      <c r="I31" s="131" t="str">
        <f t="shared" si="2"/>
        <v>Master</v>
      </c>
      <c r="J31" s="129" t="s">
        <v>1184</v>
      </c>
      <c r="K31" s="135">
        <v>75060110338</v>
      </c>
      <c r="L31" s="167" t="s">
        <v>1373</v>
      </c>
    </row>
    <row r="32" spans="1:12" x14ac:dyDescent="0.25">
      <c r="A32" s="128" t="s">
        <v>454</v>
      </c>
      <c r="B32" s="129" t="s">
        <v>1177</v>
      </c>
      <c r="C32" s="129" t="s">
        <v>357</v>
      </c>
      <c r="D32" s="129" t="s">
        <v>79</v>
      </c>
      <c r="E32" s="131" t="str">
        <f t="shared" si="0"/>
        <v>Men Grand Masters</v>
      </c>
      <c r="F32" s="132">
        <v>23891</v>
      </c>
      <c r="G32" s="133">
        <f t="shared" si="3"/>
        <v>46387</v>
      </c>
      <c r="H32" s="134">
        <f t="shared" si="1"/>
        <v>61</v>
      </c>
      <c r="I32" s="131" t="str">
        <f t="shared" si="2"/>
        <v>Grand Masters</v>
      </c>
      <c r="J32" s="129" t="s">
        <v>1184</v>
      </c>
      <c r="K32" s="135">
        <v>65052900023</v>
      </c>
      <c r="L32" s="167" t="s">
        <v>1373</v>
      </c>
    </row>
    <row r="33" spans="1:12" x14ac:dyDescent="0.25">
      <c r="A33" s="128" t="s">
        <v>455</v>
      </c>
      <c r="B33" s="129" t="s">
        <v>1269</v>
      </c>
      <c r="C33" s="129" t="s">
        <v>170</v>
      </c>
      <c r="D33" s="129" t="s">
        <v>1163</v>
      </c>
      <c r="E33" s="131" t="str">
        <f t="shared" si="0"/>
        <v>Men Veteran</v>
      </c>
      <c r="F33" s="136">
        <v>30765</v>
      </c>
      <c r="G33" s="133">
        <f t="shared" si="3"/>
        <v>46387</v>
      </c>
      <c r="H33" s="134">
        <f t="shared" si="1"/>
        <v>42</v>
      </c>
      <c r="I33" s="131" t="str">
        <f t="shared" si="2"/>
        <v>Veteran</v>
      </c>
      <c r="J33" s="129" t="s">
        <v>1184</v>
      </c>
      <c r="K33" s="135">
        <v>84032410167</v>
      </c>
      <c r="L33" s="167" t="s">
        <v>1373</v>
      </c>
    </row>
    <row r="34" spans="1:12" x14ac:dyDescent="0.25">
      <c r="A34" s="128" t="s">
        <v>456</v>
      </c>
      <c r="B34" s="129" t="s">
        <v>1254</v>
      </c>
      <c r="C34" s="129" t="s">
        <v>1037</v>
      </c>
      <c r="D34" s="129" t="s">
        <v>109</v>
      </c>
      <c r="E34" s="131" t="str">
        <f t="shared" si="0"/>
        <v>Men Grand Masters</v>
      </c>
      <c r="F34" s="136">
        <v>23374</v>
      </c>
      <c r="G34" s="133">
        <f t="shared" si="3"/>
        <v>46387</v>
      </c>
      <c r="H34" s="134">
        <f t="shared" si="1"/>
        <v>63</v>
      </c>
      <c r="I34" s="131" t="str">
        <f t="shared" si="2"/>
        <v>Grand Masters</v>
      </c>
      <c r="J34" s="129" t="s">
        <v>1184</v>
      </c>
      <c r="K34" s="135">
        <v>63122910071</v>
      </c>
      <c r="L34" s="167" t="s">
        <v>1373</v>
      </c>
    </row>
    <row r="35" spans="1:12" x14ac:dyDescent="0.25">
      <c r="A35" s="128" t="s">
        <v>457</v>
      </c>
      <c r="B35" s="129" t="s">
        <v>47</v>
      </c>
      <c r="C35" s="129" t="s">
        <v>268</v>
      </c>
      <c r="D35" s="129" t="s">
        <v>123</v>
      </c>
      <c r="E35" s="131" t="str">
        <f t="shared" si="0"/>
        <v>Men Veteran</v>
      </c>
      <c r="F35" s="132">
        <v>28271</v>
      </c>
      <c r="G35" s="133">
        <f t="shared" si="3"/>
        <v>46387</v>
      </c>
      <c r="H35" s="134">
        <f t="shared" si="1"/>
        <v>49</v>
      </c>
      <c r="I35" s="131" t="str">
        <f t="shared" si="2"/>
        <v>Veteran</v>
      </c>
      <c r="J35" s="129" t="s">
        <v>1184</v>
      </c>
      <c r="K35" s="135">
        <v>77052600048</v>
      </c>
      <c r="L35" s="167" t="s">
        <v>1373</v>
      </c>
    </row>
    <row r="36" spans="1:12" x14ac:dyDescent="0.25">
      <c r="A36" s="128" t="s">
        <v>458</v>
      </c>
      <c r="B36" s="129" t="s">
        <v>1797</v>
      </c>
      <c r="C36" s="129" t="s">
        <v>93</v>
      </c>
      <c r="D36" s="129" t="s">
        <v>305</v>
      </c>
      <c r="E36" s="131" t="str">
        <f t="shared" si="0"/>
        <v>Men Senior</v>
      </c>
      <c r="F36" s="136">
        <v>31788</v>
      </c>
      <c r="G36" s="133">
        <f t="shared" si="3"/>
        <v>46387</v>
      </c>
      <c r="H36" s="134">
        <f t="shared" si="1"/>
        <v>39</v>
      </c>
      <c r="I36" s="131" t="str">
        <f t="shared" si="2"/>
        <v>Senior</v>
      </c>
      <c r="J36" s="129" t="s">
        <v>1184</v>
      </c>
      <c r="K36" s="135">
        <v>87011100016</v>
      </c>
      <c r="L36" s="167" t="s">
        <v>1373</v>
      </c>
    </row>
    <row r="37" spans="1:12" x14ac:dyDescent="0.25">
      <c r="A37" s="128" t="s">
        <v>459</v>
      </c>
      <c r="B37" s="129" t="s">
        <v>39</v>
      </c>
      <c r="C37" s="129" t="s">
        <v>239</v>
      </c>
      <c r="D37" s="129" t="s">
        <v>75</v>
      </c>
      <c r="E37" s="131" t="str">
        <f t="shared" si="0"/>
        <v>Men Master</v>
      </c>
      <c r="F37" s="136">
        <v>26194</v>
      </c>
      <c r="G37" s="133">
        <f t="shared" si="3"/>
        <v>46387</v>
      </c>
      <c r="H37" s="134">
        <f t="shared" si="1"/>
        <v>55</v>
      </c>
      <c r="I37" s="131" t="str">
        <f t="shared" si="2"/>
        <v>Master</v>
      </c>
      <c r="J37" s="129" t="s">
        <v>1184</v>
      </c>
      <c r="K37" s="135">
        <v>71091800219</v>
      </c>
      <c r="L37" s="167" t="s">
        <v>1373</v>
      </c>
    </row>
    <row r="38" spans="1:12" x14ac:dyDescent="0.25">
      <c r="A38" s="128" t="s">
        <v>460</v>
      </c>
      <c r="B38" s="129" t="s">
        <v>1281</v>
      </c>
      <c r="C38" s="129" t="s">
        <v>1673</v>
      </c>
      <c r="D38" s="129" t="s">
        <v>87</v>
      </c>
      <c r="E38" s="131" t="str">
        <f t="shared" si="0"/>
        <v>Ladies Senior</v>
      </c>
      <c r="F38" s="136">
        <v>33392</v>
      </c>
      <c r="G38" s="133">
        <f t="shared" si="3"/>
        <v>46387</v>
      </c>
      <c r="H38" s="134">
        <f t="shared" si="1"/>
        <v>35</v>
      </c>
      <c r="I38" s="131" t="str">
        <f t="shared" si="2"/>
        <v>Senior</v>
      </c>
      <c r="J38" s="129" t="s">
        <v>67</v>
      </c>
      <c r="K38" s="135">
        <v>91060300141</v>
      </c>
      <c r="L38" s="167" t="s">
        <v>1373</v>
      </c>
    </row>
    <row r="39" spans="1:12" x14ac:dyDescent="0.25">
      <c r="A39" s="128" t="s">
        <v>461</v>
      </c>
      <c r="B39" s="129" t="s">
        <v>44</v>
      </c>
      <c r="C39" s="129" t="s">
        <v>98</v>
      </c>
      <c r="D39" s="129" t="s">
        <v>1159</v>
      </c>
      <c r="E39" s="131" t="str">
        <f t="shared" si="0"/>
        <v>Men Veteran</v>
      </c>
      <c r="F39" s="132">
        <v>28278</v>
      </c>
      <c r="G39" s="133">
        <f t="shared" si="3"/>
        <v>46387</v>
      </c>
      <c r="H39" s="134">
        <f t="shared" si="1"/>
        <v>49</v>
      </c>
      <c r="I39" s="131" t="str">
        <f t="shared" si="2"/>
        <v>Veteran</v>
      </c>
      <c r="J39" s="129" t="s">
        <v>1184</v>
      </c>
      <c r="K39" s="135">
        <v>77060200495</v>
      </c>
      <c r="L39" s="167" t="s">
        <v>1373</v>
      </c>
    </row>
    <row r="40" spans="1:12" x14ac:dyDescent="0.25">
      <c r="A40" s="128" t="s">
        <v>462</v>
      </c>
      <c r="B40" s="129" t="s">
        <v>44</v>
      </c>
      <c r="C40" s="129" t="s">
        <v>324</v>
      </c>
      <c r="D40" s="129" t="s">
        <v>222</v>
      </c>
      <c r="E40" s="131" t="str">
        <f t="shared" si="0"/>
        <v>Men Veteran</v>
      </c>
      <c r="F40" s="136">
        <v>31244</v>
      </c>
      <c r="G40" s="133">
        <f t="shared" si="3"/>
        <v>46387</v>
      </c>
      <c r="H40" s="134">
        <f t="shared" si="1"/>
        <v>41</v>
      </c>
      <c r="I40" s="131" t="str">
        <f t="shared" si="2"/>
        <v>Veteran</v>
      </c>
      <c r="J40" s="129" t="s">
        <v>1184</v>
      </c>
      <c r="K40" s="135">
        <v>85071610167</v>
      </c>
      <c r="L40" s="167" t="s">
        <v>1373</v>
      </c>
    </row>
    <row r="41" spans="1:12" x14ac:dyDescent="0.25">
      <c r="A41" s="128" t="s">
        <v>463</v>
      </c>
      <c r="B41" s="129" t="s">
        <v>40</v>
      </c>
      <c r="C41" s="129" t="s">
        <v>98</v>
      </c>
      <c r="D41" s="129" t="s">
        <v>1658</v>
      </c>
      <c r="E41" s="131" t="str">
        <f t="shared" si="0"/>
        <v>Men Senior</v>
      </c>
      <c r="F41" s="136">
        <v>31823</v>
      </c>
      <c r="G41" s="133">
        <f t="shared" si="3"/>
        <v>46387</v>
      </c>
      <c r="H41" s="134">
        <f t="shared" si="1"/>
        <v>39</v>
      </c>
      <c r="I41" s="131" t="str">
        <f t="shared" si="2"/>
        <v>Senior</v>
      </c>
      <c r="J41" s="129" t="s">
        <v>1184</v>
      </c>
      <c r="K41" s="135">
        <v>87021500033</v>
      </c>
      <c r="L41" s="167" t="s">
        <v>1373</v>
      </c>
    </row>
    <row r="42" spans="1:12" x14ac:dyDescent="0.25">
      <c r="A42" s="128" t="s">
        <v>464</v>
      </c>
      <c r="B42" s="129" t="s">
        <v>1266</v>
      </c>
      <c r="C42" s="129" t="s">
        <v>162</v>
      </c>
      <c r="D42" s="129" t="s">
        <v>163</v>
      </c>
      <c r="E42" s="131" t="str">
        <f t="shared" si="0"/>
        <v>Men Veteran</v>
      </c>
      <c r="F42" s="136">
        <v>31073</v>
      </c>
      <c r="G42" s="133">
        <f t="shared" si="3"/>
        <v>46387</v>
      </c>
      <c r="H42" s="134">
        <f t="shared" si="1"/>
        <v>41</v>
      </c>
      <c r="I42" s="131" t="str">
        <f t="shared" si="2"/>
        <v>Veteran</v>
      </c>
      <c r="J42" s="129" t="s">
        <v>1184</v>
      </c>
      <c r="K42" s="135">
        <v>85012610164</v>
      </c>
      <c r="L42" s="167" t="s">
        <v>1373</v>
      </c>
    </row>
    <row r="43" spans="1:12" x14ac:dyDescent="0.25">
      <c r="A43" s="128" t="s">
        <v>465</v>
      </c>
      <c r="B43" s="129" t="s">
        <v>41</v>
      </c>
      <c r="C43" s="129" t="s">
        <v>82</v>
      </c>
      <c r="D43" s="129" t="s">
        <v>1860</v>
      </c>
      <c r="E43" s="131" t="str">
        <f t="shared" si="0"/>
        <v>Men Veteran</v>
      </c>
      <c r="F43" s="136">
        <v>29639</v>
      </c>
      <c r="G43" s="133">
        <f t="shared" si="3"/>
        <v>46387</v>
      </c>
      <c r="H43" s="134">
        <f t="shared" si="1"/>
        <v>45</v>
      </c>
      <c r="I43" s="131" t="str">
        <f t="shared" si="2"/>
        <v>Veteran</v>
      </c>
      <c r="J43" s="129" t="s">
        <v>1184</v>
      </c>
      <c r="K43" s="135">
        <v>81022210092</v>
      </c>
      <c r="L43" s="167" t="s">
        <v>1373</v>
      </c>
    </row>
    <row r="44" spans="1:12" x14ac:dyDescent="0.25">
      <c r="A44" s="128" t="s">
        <v>466</v>
      </c>
      <c r="B44" s="129" t="s">
        <v>1552</v>
      </c>
      <c r="C44" s="129" t="s">
        <v>153</v>
      </c>
      <c r="D44" s="129" t="s">
        <v>337</v>
      </c>
      <c r="E44" s="131" t="str">
        <f t="shared" si="0"/>
        <v>Men Veteran</v>
      </c>
      <c r="F44" s="132">
        <v>30360</v>
      </c>
      <c r="G44" s="133">
        <f t="shared" si="3"/>
        <v>46387</v>
      </c>
      <c r="H44" s="134">
        <f t="shared" si="1"/>
        <v>43</v>
      </c>
      <c r="I44" s="131" t="str">
        <f t="shared" si="2"/>
        <v>Veteran</v>
      </c>
      <c r="J44" s="129" t="s">
        <v>1184</v>
      </c>
      <c r="K44" s="135">
        <v>83021310028</v>
      </c>
      <c r="L44" s="167" t="s">
        <v>1373</v>
      </c>
    </row>
    <row r="45" spans="1:12" x14ac:dyDescent="0.25">
      <c r="A45" s="128" t="s">
        <v>467</v>
      </c>
      <c r="B45" s="129" t="s">
        <v>43</v>
      </c>
      <c r="C45" s="129" t="s">
        <v>409</v>
      </c>
      <c r="D45" s="129" t="s">
        <v>347</v>
      </c>
      <c r="E45" s="131" t="str">
        <f t="shared" si="0"/>
        <v>Men Grand Masters</v>
      </c>
      <c r="F45" s="136">
        <v>22712</v>
      </c>
      <c r="G45" s="133">
        <f t="shared" si="3"/>
        <v>46387</v>
      </c>
      <c r="H45" s="134">
        <f t="shared" si="1"/>
        <v>64</v>
      </c>
      <c r="I45" s="131" t="str">
        <f t="shared" si="2"/>
        <v>Grand Masters</v>
      </c>
      <c r="J45" s="129" t="s">
        <v>1184</v>
      </c>
      <c r="K45" s="135">
        <v>62030700894</v>
      </c>
      <c r="L45" s="167" t="s">
        <v>1373</v>
      </c>
    </row>
    <row r="46" spans="1:12" x14ac:dyDescent="0.25">
      <c r="A46" s="128" t="s">
        <v>468</v>
      </c>
      <c r="B46" s="129" t="s">
        <v>50</v>
      </c>
      <c r="C46" s="129" t="s">
        <v>105</v>
      </c>
      <c r="D46" s="129" t="s">
        <v>114</v>
      </c>
      <c r="E46" s="131" t="str">
        <f t="shared" si="0"/>
        <v>Men Senior</v>
      </c>
      <c r="F46" s="136">
        <v>32651</v>
      </c>
      <c r="G46" s="133">
        <f t="shared" si="3"/>
        <v>46387</v>
      </c>
      <c r="H46" s="134">
        <f t="shared" si="1"/>
        <v>37</v>
      </c>
      <c r="I46" s="131" t="str">
        <f t="shared" si="2"/>
        <v>Senior</v>
      </c>
      <c r="J46" s="129" t="s">
        <v>1184</v>
      </c>
      <c r="K46" s="135">
        <v>89052300127</v>
      </c>
      <c r="L46" s="167" t="s">
        <v>1373</v>
      </c>
    </row>
    <row r="47" spans="1:12" x14ac:dyDescent="0.25">
      <c r="A47" s="128" t="s">
        <v>469</v>
      </c>
      <c r="B47" s="129" t="s">
        <v>1552</v>
      </c>
      <c r="C47" s="129" t="s">
        <v>391</v>
      </c>
      <c r="D47" s="129" t="s">
        <v>424</v>
      </c>
      <c r="E47" s="131" t="str">
        <f t="shared" si="0"/>
        <v>Ladies Master</v>
      </c>
      <c r="F47" s="136">
        <v>25790</v>
      </c>
      <c r="G47" s="133">
        <f t="shared" si="3"/>
        <v>46387</v>
      </c>
      <c r="H47" s="134">
        <f t="shared" si="1"/>
        <v>56</v>
      </c>
      <c r="I47" s="131" t="str">
        <f t="shared" si="2"/>
        <v>Master</v>
      </c>
      <c r="J47" s="129" t="s">
        <v>67</v>
      </c>
      <c r="K47" s="135">
        <v>70081000162</v>
      </c>
      <c r="L47" s="167" t="s">
        <v>1373</v>
      </c>
    </row>
    <row r="48" spans="1:12" x14ac:dyDescent="0.25">
      <c r="A48" s="128" t="s">
        <v>470</v>
      </c>
      <c r="B48" s="129" t="s">
        <v>38</v>
      </c>
      <c r="C48" s="129" t="s">
        <v>135</v>
      </c>
      <c r="D48" s="129" t="s">
        <v>70</v>
      </c>
      <c r="E48" s="131" t="str">
        <f t="shared" si="0"/>
        <v>Men Master</v>
      </c>
      <c r="F48" s="132">
        <v>27461</v>
      </c>
      <c r="G48" s="133">
        <f t="shared" si="3"/>
        <v>46387</v>
      </c>
      <c r="H48" s="134">
        <f t="shared" si="1"/>
        <v>51</v>
      </c>
      <c r="I48" s="131" t="str">
        <f t="shared" si="2"/>
        <v>Master</v>
      </c>
      <c r="J48" s="129" t="s">
        <v>1184</v>
      </c>
      <c r="K48" s="135">
        <v>75030810390</v>
      </c>
      <c r="L48" s="167" t="s">
        <v>1373</v>
      </c>
    </row>
    <row r="49" spans="1:12" x14ac:dyDescent="0.25">
      <c r="A49" s="128" t="s">
        <v>471</v>
      </c>
      <c r="B49" s="129" t="s">
        <v>1797</v>
      </c>
      <c r="C49" s="129" t="s">
        <v>310</v>
      </c>
      <c r="D49" s="129" t="s">
        <v>311</v>
      </c>
      <c r="E49" s="131" t="str">
        <f t="shared" si="0"/>
        <v>Men Veteran</v>
      </c>
      <c r="F49" s="136">
        <v>30490</v>
      </c>
      <c r="G49" s="133">
        <f t="shared" si="3"/>
        <v>46387</v>
      </c>
      <c r="H49" s="134">
        <f t="shared" si="1"/>
        <v>43</v>
      </c>
      <c r="I49" s="131" t="str">
        <f t="shared" si="2"/>
        <v>Veteran</v>
      </c>
      <c r="J49" s="129" t="s">
        <v>1184</v>
      </c>
      <c r="K49" s="135">
        <v>83062610476</v>
      </c>
      <c r="L49" s="167" t="s">
        <v>1373</v>
      </c>
    </row>
    <row r="50" spans="1:12" x14ac:dyDescent="0.25">
      <c r="A50" s="128" t="s">
        <v>472</v>
      </c>
      <c r="B50" s="129" t="s">
        <v>1180</v>
      </c>
      <c r="C50" s="129" t="s">
        <v>1794</v>
      </c>
      <c r="D50" s="129" t="s">
        <v>136</v>
      </c>
      <c r="E50" s="131" t="str">
        <f t="shared" si="0"/>
        <v>Men Master</v>
      </c>
      <c r="F50" s="132">
        <v>27652</v>
      </c>
      <c r="G50" s="133">
        <f t="shared" si="3"/>
        <v>46387</v>
      </c>
      <c r="H50" s="134">
        <f t="shared" si="1"/>
        <v>51</v>
      </c>
      <c r="I50" s="131" t="str">
        <f t="shared" si="2"/>
        <v>Master</v>
      </c>
      <c r="J50" s="129" t="s">
        <v>1184</v>
      </c>
      <c r="K50" s="135">
        <v>75091510613</v>
      </c>
      <c r="L50" s="167" t="s">
        <v>1373</v>
      </c>
    </row>
    <row r="51" spans="1:12" x14ac:dyDescent="0.25">
      <c r="A51" s="128" t="s">
        <v>473</v>
      </c>
      <c r="B51" s="129" t="s">
        <v>1797</v>
      </c>
      <c r="C51" s="129" t="s">
        <v>1970</v>
      </c>
      <c r="D51" s="129" t="s">
        <v>113</v>
      </c>
      <c r="E51" s="131" t="str">
        <f t="shared" si="0"/>
        <v>Ladies Master</v>
      </c>
      <c r="F51" s="132">
        <v>27174</v>
      </c>
      <c r="G51" s="133">
        <f t="shared" si="3"/>
        <v>46387</v>
      </c>
      <c r="H51" s="134">
        <f t="shared" si="1"/>
        <v>52</v>
      </c>
      <c r="I51" s="131" t="str">
        <f t="shared" si="2"/>
        <v>Master</v>
      </c>
      <c r="J51" s="129" t="s">
        <v>67</v>
      </c>
      <c r="K51" s="135">
        <v>74052500059</v>
      </c>
      <c r="L51" s="167" t="s">
        <v>1373</v>
      </c>
    </row>
    <row r="52" spans="1:12" x14ac:dyDescent="0.25">
      <c r="A52" s="128" t="s">
        <v>474</v>
      </c>
      <c r="B52" s="129" t="s">
        <v>1180</v>
      </c>
      <c r="C52" s="129" t="s">
        <v>153</v>
      </c>
      <c r="D52" s="129" t="s">
        <v>161</v>
      </c>
      <c r="E52" s="131" t="str">
        <f t="shared" si="0"/>
        <v>Men Master</v>
      </c>
      <c r="F52" s="132">
        <v>27577</v>
      </c>
      <c r="G52" s="133">
        <f t="shared" si="3"/>
        <v>46387</v>
      </c>
      <c r="H52" s="134">
        <f t="shared" si="1"/>
        <v>51</v>
      </c>
      <c r="I52" s="131" t="str">
        <f t="shared" si="2"/>
        <v>Master</v>
      </c>
      <c r="J52" s="129" t="s">
        <v>1184</v>
      </c>
      <c r="K52" s="135">
        <v>75070200097</v>
      </c>
      <c r="L52" s="167" t="s">
        <v>1373</v>
      </c>
    </row>
    <row r="53" spans="1:12" x14ac:dyDescent="0.25">
      <c r="A53" s="128" t="s">
        <v>475</v>
      </c>
      <c r="B53" s="129" t="s">
        <v>50</v>
      </c>
      <c r="C53" s="129" t="s">
        <v>2089</v>
      </c>
      <c r="D53" s="129" t="s">
        <v>2090</v>
      </c>
      <c r="E53" s="131" t="str">
        <f t="shared" si="0"/>
        <v>Men Senior</v>
      </c>
      <c r="F53" s="136">
        <v>34672</v>
      </c>
      <c r="G53" s="133">
        <f t="shared" si="3"/>
        <v>46387</v>
      </c>
      <c r="H53" s="134">
        <f t="shared" si="1"/>
        <v>32</v>
      </c>
      <c r="I53" s="131" t="str">
        <f t="shared" si="2"/>
        <v>Senior</v>
      </c>
      <c r="J53" s="129" t="s">
        <v>1184</v>
      </c>
      <c r="K53" s="135">
        <v>94120400395</v>
      </c>
      <c r="L53" s="167" t="s">
        <v>1373</v>
      </c>
    </row>
    <row r="54" spans="1:12" x14ac:dyDescent="0.25">
      <c r="A54" s="128" t="s">
        <v>476</v>
      </c>
      <c r="B54" s="129" t="s">
        <v>1797</v>
      </c>
      <c r="C54" s="129" t="s">
        <v>246</v>
      </c>
      <c r="D54" s="129" t="s">
        <v>1719</v>
      </c>
      <c r="E54" s="131" t="str">
        <f t="shared" si="0"/>
        <v>Men Veteran</v>
      </c>
      <c r="F54" s="136">
        <v>28439</v>
      </c>
      <c r="G54" s="133">
        <f t="shared" si="3"/>
        <v>46387</v>
      </c>
      <c r="H54" s="134">
        <f t="shared" si="1"/>
        <v>49</v>
      </c>
      <c r="I54" s="131" t="str">
        <f t="shared" si="2"/>
        <v>Veteran</v>
      </c>
      <c r="J54" s="129" t="s">
        <v>1184</v>
      </c>
      <c r="K54" s="135">
        <v>77111010566</v>
      </c>
      <c r="L54" s="167" t="s">
        <v>1373</v>
      </c>
    </row>
    <row r="55" spans="1:12" x14ac:dyDescent="0.25">
      <c r="A55" s="128" t="s">
        <v>477</v>
      </c>
      <c r="B55" s="129" t="s">
        <v>41</v>
      </c>
      <c r="C55" s="129" t="s">
        <v>355</v>
      </c>
      <c r="D55" s="129" t="s">
        <v>77</v>
      </c>
      <c r="E55" s="131" t="str">
        <f t="shared" si="0"/>
        <v>Men Master</v>
      </c>
      <c r="F55" s="132">
        <v>24962</v>
      </c>
      <c r="G55" s="133">
        <f t="shared" si="3"/>
        <v>46387</v>
      </c>
      <c r="H55" s="134">
        <f t="shared" si="1"/>
        <v>58</v>
      </c>
      <c r="I55" s="131" t="str">
        <f t="shared" si="2"/>
        <v>Master</v>
      </c>
      <c r="J55" s="129" t="s">
        <v>1184</v>
      </c>
      <c r="K55" s="135">
        <v>6805045042088</v>
      </c>
      <c r="L55" s="167" t="s">
        <v>1376</v>
      </c>
    </row>
    <row r="56" spans="1:12" x14ac:dyDescent="0.25">
      <c r="A56" s="128" t="s">
        <v>478</v>
      </c>
      <c r="B56" s="129" t="s">
        <v>42</v>
      </c>
      <c r="C56" s="129" t="s">
        <v>1912</v>
      </c>
      <c r="D56" s="129" t="s">
        <v>1913</v>
      </c>
      <c r="E56" s="131" t="str">
        <f t="shared" si="0"/>
        <v>Men Veteran</v>
      </c>
      <c r="F56" s="132">
        <v>30433</v>
      </c>
      <c r="G56" s="133">
        <f t="shared" si="3"/>
        <v>46387</v>
      </c>
      <c r="H56" s="134">
        <f t="shared" si="1"/>
        <v>43</v>
      </c>
      <c r="I56" s="131" t="str">
        <f t="shared" si="2"/>
        <v>Veteran</v>
      </c>
      <c r="J56" s="129" t="s">
        <v>1184</v>
      </c>
      <c r="K56" s="135">
        <v>83042710785</v>
      </c>
      <c r="L56" s="167" t="s">
        <v>1373</v>
      </c>
    </row>
    <row r="57" spans="1:12" x14ac:dyDescent="0.25">
      <c r="A57" s="128" t="s">
        <v>479</v>
      </c>
      <c r="B57" s="129" t="s">
        <v>43</v>
      </c>
      <c r="C57" s="129" t="s">
        <v>274</v>
      </c>
      <c r="D57" s="129" t="s">
        <v>1152</v>
      </c>
      <c r="E57" s="131" t="str">
        <f t="shared" si="0"/>
        <v>Men Master</v>
      </c>
      <c r="F57" s="136">
        <v>24914</v>
      </c>
      <c r="G57" s="133">
        <f t="shared" si="3"/>
        <v>46387</v>
      </c>
      <c r="H57" s="134">
        <f t="shared" si="1"/>
        <v>58</v>
      </c>
      <c r="I57" s="131" t="str">
        <f t="shared" si="2"/>
        <v>Master</v>
      </c>
      <c r="J57" s="129" t="s">
        <v>1184</v>
      </c>
      <c r="K57" s="135">
        <v>6803175151084</v>
      </c>
      <c r="L57" s="167" t="s">
        <v>1376</v>
      </c>
    </row>
    <row r="58" spans="1:12" x14ac:dyDescent="0.25">
      <c r="A58" s="128" t="s">
        <v>480</v>
      </c>
      <c r="B58" s="129" t="s">
        <v>48</v>
      </c>
      <c r="C58" s="129" t="s">
        <v>95</v>
      </c>
      <c r="D58" s="129" t="s">
        <v>1678</v>
      </c>
      <c r="E58" s="131" t="str">
        <f t="shared" si="0"/>
        <v>Men Senior</v>
      </c>
      <c r="F58" s="132">
        <v>32024</v>
      </c>
      <c r="G58" s="133">
        <f t="shared" si="3"/>
        <v>46387</v>
      </c>
      <c r="H58" s="134">
        <f t="shared" si="1"/>
        <v>39</v>
      </c>
      <c r="I58" s="131" t="str">
        <f t="shared" si="2"/>
        <v>Senior</v>
      </c>
      <c r="J58" s="129" t="s">
        <v>1184</v>
      </c>
      <c r="K58" s="135">
        <v>87090400174</v>
      </c>
      <c r="L58" s="167" t="s">
        <v>1373</v>
      </c>
    </row>
    <row r="59" spans="1:12" x14ac:dyDescent="0.25">
      <c r="A59" s="128" t="s">
        <v>481</v>
      </c>
      <c r="B59" s="129" t="s">
        <v>41</v>
      </c>
      <c r="C59" s="129" t="s">
        <v>153</v>
      </c>
      <c r="D59" s="129" t="s">
        <v>1860</v>
      </c>
      <c r="E59" s="131" t="str">
        <f t="shared" si="0"/>
        <v>Men Senior</v>
      </c>
      <c r="F59" s="136">
        <v>34851</v>
      </c>
      <c r="G59" s="133">
        <f t="shared" si="3"/>
        <v>46387</v>
      </c>
      <c r="H59" s="134">
        <f t="shared" si="1"/>
        <v>31</v>
      </c>
      <c r="I59" s="131" t="str">
        <f t="shared" si="2"/>
        <v>Senior</v>
      </c>
      <c r="J59" s="129" t="s">
        <v>1184</v>
      </c>
      <c r="K59" s="135">
        <v>95060100073</v>
      </c>
      <c r="L59" s="167" t="s">
        <v>1373</v>
      </c>
    </row>
    <row r="60" spans="1:12" x14ac:dyDescent="0.25">
      <c r="A60" s="128" t="s">
        <v>482</v>
      </c>
      <c r="B60" s="129" t="s">
        <v>38</v>
      </c>
      <c r="C60" s="129" t="s">
        <v>183</v>
      </c>
      <c r="D60" s="129" t="s">
        <v>184</v>
      </c>
      <c r="E60" s="131" t="str">
        <f t="shared" si="0"/>
        <v>Men Senior</v>
      </c>
      <c r="F60" s="136">
        <v>32459</v>
      </c>
      <c r="G60" s="133">
        <f t="shared" si="3"/>
        <v>46387</v>
      </c>
      <c r="H60" s="134">
        <f t="shared" si="1"/>
        <v>38</v>
      </c>
      <c r="I60" s="131" t="str">
        <f t="shared" si="2"/>
        <v>Senior</v>
      </c>
      <c r="J60" s="129" t="s">
        <v>1184</v>
      </c>
      <c r="K60" s="135">
        <v>88111200021</v>
      </c>
      <c r="L60" s="167" t="s">
        <v>1373</v>
      </c>
    </row>
    <row r="61" spans="1:12" x14ac:dyDescent="0.25">
      <c r="A61" s="128" t="s">
        <v>483</v>
      </c>
      <c r="B61" s="129" t="s">
        <v>1266</v>
      </c>
      <c r="C61" s="129" t="s">
        <v>404</v>
      </c>
      <c r="D61" s="129" t="s">
        <v>150</v>
      </c>
      <c r="E61" s="131" t="str">
        <f t="shared" si="0"/>
        <v>Men Grand Masters</v>
      </c>
      <c r="F61" s="132">
        <v>20458</v>
      </c>
      <c r="G61" s="133">
        <f t="shared" si="3"/>
        <v>46387</v>
      </c>
      <c r="H61" s="134">
        <f t="shared" si="1"/>
        <v>70</v>
      </c>
      <c r="I61" s="131" t="str">
        <f t="shared" si="2"/>
        <v>Grand Masters</v>
      </c>
      <c r="J61" s="129" t="s">
        <v>1184</v>
      </c>
      <c r="K61" s="135">
        <v>56010410061</v>
      </c>
      <c r="L61" s="167" t="s">
        <v>1375</v>
      </c>
    </row>
    <row r="62" spans="1:12" x14ac:dyDescent="0.25">
      <c r="A62" s="128" t="s">
        <v>484</v>
      </c>
      <c r="B62" s="129" t="s">
        <v>1798</v>
      </c>
      <c r="C62" s="129" t="s">
        <v>1971</v>
      </c>
      <c r="D62" s="129" t="s">
        <v>1802</v>
      </c>
      <c r="E62" s="131" t="str">
        <f t="shared" si="0"/>
        <v>Ladies Senior</v>
      </c>
      <c r="F62" s="136">
        <v>36739</v>
      </c>
      <c r="G62" s="133">
        <f t="shared" si="3"/>
        <v>46387</v>
      </c>
      <c r="H62" s="134">
        <f t="shared" si="1"/>
        <v>26</v>
      </c>
      <c r="I62" s="131" t="str">
        <f t="shared" si="2"/>
        <v>Senior</v>
      </c>
      <c r="J62" s="129" t="s">
        <v>67</v>
      </c>
      <c r="K62" s="135" t="s">
        <v>1972</v>
      </c>
      <c r="L62" s="167" t="s">
        <v>1373</v>
      </c>
    </row>
    <row r="63" spans="1:12" x14ac:dyDescent="0.25">
      <c r="A63" s="128" t="s">
        <v>485</v>
      </c>
      <c r="B63" s="129" t="s">
        <v>1552</v>
      </c>
      <c r="C63" s="129" t="s">
        <v>80</v>
      </c>
      <c r="D63" s="129" t="s">
        <v>887</v>
      </c>
      <c r="E63" s="131" t="str">
        <f t="shared" si="0"/>
        <v>Men Veteran</v>
      </c>
      <c r="F63" s="136">
        <v>31040</v>
      </c>
      <c r="G63" s="133">
        <f t="shared" si="3"/>
        <v>46387</v>
      </c>
      <c r="H63" s="134">
        <f t="shared" si="1"/>
        <v>42</v>
      </c>
      <c r="I63" s="131" t="str">
        <f t="shared" si="2"/>
        <v>Veteran</v>
      </c>
      <c r="J63" s="129" t="s">
        <v>1184</v>
      </c>
      <c r="K63" s="135">
        <v>84122410436</v>
      </c>
      <c r="L63" s="167" t="s">
        <v>1373</v>
      </c>
    </row>
    <row r="64" spans="1:12" x14ac:dyDescent="0.25">
      <c r="A64" s="128" t="s">
        <v>486</v>
      </c>
      <c r="B64" s="129" t="s">
        <v>37</v>
      </c>
      <c r="C64" s="129" t="s">
        <v>408</v>
      </c>
      <c r="D64" s="129" t="s">
        <v>107</v>
      </c>
      <c r="E64" s="131" t="str">
        <f t="shared" si="0"/>
        <v>Men Grand Masters</v>
      </c>
      <c r="F64" s="136">
        <v>22929</v>
      </c>
      <c r="G64" s="133">
        <f t="shared" si="3"/>
        <v>46387</v>
      </c>
      <c r="H64" s="134">
        <f t="shared" si="1"/>
        <v>64</v>
      </c>
      <c r="I64" s="131" t="str">
        <f t="shared" si="2"/>
        <v>Grand Masters</v>
      </c>
      <c r="J64" s="129" t="s">
        <v>1184</v>
      </c>
      <c r="K64" s="135">
        <v>62101010127</v>
      </c>
      <c r="L64" s="167" t="s">
        <v>1373</v>
      </c>
    </row>
    <row r="65" spans="1:12" x14ac:dyDescent="0.25">
      <c r="A65" s="128" t="s">
        <v>487</v>
      </c>
      <c r="B65" s="129" t="s">
        <v>1180</v>
      </c>
      <c r="C65" s="129" t="s">
        <v>252</v>
      </c>
      <c r="D65" s="129" t="s">
        <v>253</v>
      </c>
      <c r="E65" s="131" t="str">
        <f t="shared" si="0"/>
        <v>Men Grand Masters</v>
      </c>
      <c r="F65" s="132">
        <v>15153</v>
      </c>
      <c r="G65" s="133">
        <f t="shared" si="3"/>
        <v>46387</v>
      </c>
      <c r="H65" s="134">
        <f t="shared" si="1"/>
        <v>85</v>
      </c>
      <c r="I65" s="131" t="str">
        <f t="shared" si="2"/>
        <v>Grand Masters</v>
      </c>
      <c r="J65" s="129" t="s">
        <v>1184</v>
      </c>
      <c r="K65" s="135">
        <v>41062600118</v>
      </c>
      <c r="L65" s="167" t="s">
        <v>1373</v>
      </c>
    </row>
    <row r="66" spans="1:12" x14ac:dyDescent="0.25">
      <c r="A66" s="128" t="s">
        <v>488</v>
      </c>
      <c r="B66" s="129" t="s">
        <v>1254</v>
      </c>
      <c r="C66" s="129" t="s">
        <v>101</v>
      </c>
      <c r="D66" s="129" t="s">
        <v>359</v>
      </c>
      <c r="E66" s="131" t="str">
        <f t="shared" si="0"/>
        <v>Men Grand Masters</v>
      </c>
      <c r="F66" s="136">
        <v>18436</v>
      </c>
      <c r="G66" s="133">
        <f t="shared" si="3"/>
        <v>46387</v>
      </c>
      <c r="H66" s="134">
        <f t="shared" si="1"/>
        <v>76</v>
      </c>
      <c r="I66" s="131" t="str">
        <f t="shared" si="2"/>
        <v>Grand Masters</v>
      </c>
      <c r="J66" s="129" t="s">
        <v>1184</v>
      </c>
      <c r="K66" s="135">
        <v>50062200208</v>
      </c>
      <c r="L66" s="167" t="s">
        <v>1373</v>
      </c>
    </row>
    <row r="67" spans="1:12" x14ac:dyDescent="0.25">
      <c r="A67" s="128" t="s">
        <v>489</v>
      </c>
      <c r="B67" s="129" t="s">
        <v>1180</v>
      </c>
      <c r="C67" s="129" t="s">
        <v>380</v>
      </c>
      <c r="D67" s="129" t="s">
        <v>107</v>
      </c>
      <c r="E67" s="131" t="str">
        <f t="shared" si="0"/>
        <v>Men Senior</v>
      </c>
      <c r="F67" s="132">
        <v>34452</v>
      </c>
      <c r="G67" s="133">
        <f t="shared" si="3"/>
        <v>46387</v>
      </c>
      <c r="H67" s="134">
        <f t="shared" si="1"/>
        <v>32</v>
      </c>
      <c r="I67" s="131" t="str">
        <f t="shared" si="2"/>
        <v>Senior</v>
      </c>
      <c r="J67" s="129" t="s">
        <v>1184</v>
      </c>
      <c r="K67" s="135">
        <v>94042800367</v>
      </c>
      <c r="L67" s="167" t="s">
        <v>1373</v>
      </c>
    </row>
    <row r="68" spans="1:12" x14ac:dyDescent="0.25">
      <c r="A68" s="128" t="s">
        <v>490</v>
      </c>
      <c r="B68" s="129" t="s">
        <v>44</v>
      </c>
      <c r="C68" s="129" t="s">
        <v>190</v>
      </c>
      <c r="D68" s="129" t="s">
        <v>277</v>
      </c>
      <c r="E68" s="131" t="str">
        <f t="shared" si="0"/>
        <v>Men Master</v>
      </c>
      <c r="F68" s="132">
        <v>26395</v>
      </c>
      <c r="G68" s="133">
        <f t="shared" si="3"/>
        <v>46387</v>
      </c>
      <c r="H68" s="134">
        <f t="shared" si="1"/>
        <v>54</v>
      </c>
      <c r="I68" s="131" t="str">
        <f t="shared" si="2"/>
        <v>Master</v>
      </c>
      <c r="J68" s="129" t="s">
        <v>1184</v>
      </c>
      <c r="K68" s="135">
        <v>72040600086</v>
      </c>
      <c r="L68" s="167" t="s">
        <v>1373</v>
      </c>
    </row>
    <row r="69" spans="1:12" x14ac:dyDescent="0.25">
      <c r="A69" s="128" t="s">
        <v>491</v>
      </c>
      <c r="B69" s="129" t="s">
        <v>41</v>
      </c>
      <c r="C69" s="129" t="s">
        <v>71</v>
      </c>
      <c r="D69" s="129" t="s">
        <v>1860</v>
      </c>
      <c r="E69" s="131" t="str">
        <f t="shared" ref="E69:E132" si="4">CONCATENATE(J69," ",I69)</f>
        <v>Men Senior</v>
      </c>
      <c r="F69" s="136">
        <v>32008</v>
      </c>
      <c r="G69" s="133">
        <f t="shared" si="3"/>
        <v>46387</v>
      </c>
      <c r="H69" s="134">
        <f t="shared" ref="H69:H132" si="5">INT(YEARFRAC(F69,G69))</f>
        <v>39</v>
      </c>
      <c r="I69" s="131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129" t="s">
        <v>1184</v>
      </c>
      <c r="K69" s="135">
        <v>87081900135</v>
      </c>
      <c r="L69" s="167" t="s">
        <v>1373</v>
      </c>
    </row>
    <row r="70" spans="1:12" x14ac:dyDescent="0.25">
      <c r="A70" s="128" t="s">
        <v>492</v>
      </c>
      <c r="B70" s="129" t="s">
        <v>41</v>
      </c>
      <c r="C70" s="129" t="s">
        <v>369</v>
      </c>
      <c r="D70" s="129" t="s">
        <v>128</v>
      </c>
      <c r="E70" s="131" t="str">
        <f t="shared" si="4"/>
        <v>Men Senior</v>
      </c>
      <c r="F70" s="132">
        <v>34665</v>
      </c>
      <c r="G70" s="133">
        <f t="shared" ref="G70:G133" si="7">$G$5</f>
        <v>46387</v>
      </c>
      <c r="H70" s="134">
        <f t="shared" si="5"/>
        <v>32</v>
      </c>
      <c r="I70" s="131" t="str">
        <f t="shared" si="6"/>
        <v>Senior</v>
      </c>
      <c r="J70" s="129" t="s">
        <v>1184</v>
      </c>
      <c r="K70" s="135">
        <v>94112701055</v>
      </c>
      <c r="L70" s="167" t="s">
        <v>1373</v>
      </c>
    </row>
    <row r="71" spans="1:12" x14ac:dyDescent="0.25">
      <c r="A71" s="128" t="s">
        <v>493</v>
      </c>
      <c r="B71" s="129" t="s">
        <v>37</v>
      </c>
      <c r="C71" s="129" t="s">
        <v>74</v>
      </c>
      <c r="D71" s="129" t="s">
        <v>311</v>
      </c>
      <c r="E71" s="131" t="str">
        <f t="shared" si="4"/>
        <v>Men Master</v>
      </c>
      <c r="F71" s="136">
        <v>28051</v>
      </c>
      <c r="G71" s="133">
        <f t="shared" si="7"/>
        <v>46387</v>
      </c>
      <c r="H71" s="134">
        <f t="shared" si="5"/>
        <v>50</v>
      </c>
      <c r="I71" s="131" t="str">
        <f t="shared" si="6"/>
        <v>Master</v>
      </c>
      <c r="J71" s="129" t="s">
        <v>1184</v>
      </c>
      <c r="K71" s="135">
        <v>76101810276</v>
      </c>
      <c r="L71" s="167" t="s">
        <v>1373</v>
      </c>
    </row>
    <row r="72" spans="1:12" x14ac:dyDescent="0.25">
      <c r="A72" s="128" t="s">
        <v>494</v>
      </c>
      <c r="B72" s="129" t="s">
        <v>1178</v>
      </c>
      <c r="C72" s="129" t="s">
        <v>140</v>
      </c>
      <c r="D72" s="129" t="s">
        <v>226</v>
      </c>
      <c r="E72" s="131" t="str">
        <f t="shared" si="4"/>
        <v>Men Veteran</v>
      </c>
      <c r="F72" s="136">
        <v>28256</v>
      </c>
      <c r="G72" s="133">
        <f t="shared" si="7"/>
        <v>46387</v>
      </c>
      <c r="H72" s="134">
        <f t="shared" si="5"/>
        <v>49</v>
      </c>
      <c r="I72" s="131" t="str">
        <f t="shared" si="6"/>
        <v>Veteran</v>
      </c>
      <c r="J72" s="129" t="s">
        <v>1184</v>
      </c>
      <c r="K72" s="135">
        <v>77051100327</v>
      </c>
      <c r="L72" s="167" t="s">
        <v>1373</v>
      </c>
    </row>
    <row r="73" spans="1:12" x14ac:dyDescent="0.25">
      <c r="A73" s="128" t="s">
        <v>495</v>
      </c>
      <c r="B73" s="129" t="s">
        <v>49</v>
      </c>
      <c r="C73" s="129" t="s">
        <v>116</v>
      </c>
      <c r="D73" s="129" t="s">
        <v>227</v>
      </c>
      <c r="E73" s="131" t="str">
        <f t="shared" si="4"/>
        <v>Men Veteran</v>
      </c>
      <c r="F73" s="136">
        <v>29329</v>
      </c>
      <c r="G73" s="133">
        <f t="shared" si="7"/>
        <v>46387</v>
      </c>
      <c r="H73" s="134">
        <f t="shared" si="5"/>
        <v>46</v>
      </c>
      <c r="I73" s="131" t="str">
        <f t="shared" si="6"/>
        <v>Veteran</v>
      </c>
      <c r="J73" s="129" t="s">
        <v>1184</v>
      </c>
      <c r="K73" s="135">
        <v>80041810260</v>
      </c>
      <c r="L73" s="167" t="s">
        <v>1373</v>
      </c>
    </row>
    <row r="74" spans="1:12" x14ac:dyDescent="0.25">
      <c r="A74" s="128" t="s">
        <v>496</v>
      </c>
      <c r="B74" s="129" t="s">
        <v>1797</v>
      </c>
      <c r="C74" s="129" t="s">
        <v>325</v>
      </c>
      <c r="D74" s="129" t="s">
        <v>888</v>
      </c>
      <c r="E74" s="131" t="str">
        <f t="shared" si="4"/>
        <v>Men Master</v>
      </c>
      <c r="F74" s="136">
        <v>25205</v>
      </c>
      <c r="G74" s="133">
        <f t="shared" si="7"/>
        <v>46387</v>
      </c>
      <c r="H74" s="134">
        <f t="shared" si="5"/>
        <v>57</v>
      </c>
      <c r="I74" s="131" t="str">
        <f t="shared" si="6"/>
        <v>Master</v>
      </c>
      <c r="J74" s="129" t="s">
        <v>1184</v>
      </c>
      <c r="K74" s="135">
        <v>69010200140</v>
      </c>
      <c r="L74" s="167" t="s">
        <v>1373</v>
      </c>
    </row>
    <row r="75" spans="1:12" x14ac:dyDescent="0.25">
      <c r="A75" s="128" t="s">
        <v>497</v>
      </c>
      <c r="B75" s="129" t="s">
        <v>41</v>
      </c>
      <c r="C75" s="129" t="s">
        <v>400</v>
      </c>
      <c r="D75" s="129" t="s">
        <v>102</v>
      </c>
      <c r="E75" s="131" t="str">
        <f t="shared" si="4"/>
        <v>Ladies Veteran</v>
      </c>
      <c r="F75" s="136">
        <v>29827</v>
      </c>
      <c r="G75" s="133">
        <f t="shared" si="7"/>
        <v>46387</v>
      </c>
      <c r="H75" s="134">
        <f t="shared" si="5"/>
        <v>45</v>
      </c>
      <c r="I75" s="131" t="str">
        <f t="shared" si="6"/>
        <v>Veteran</v>
      </c>
      <c r="J75" s="129" t="s">
        <v>67</v>
      </c>
      <c r="K75" s="135">
        <v>81082900036</v>
      </c>
      <c r="L75" s="167" t="s">
        <v>1373</v>
      </c>
    </row>
    <row r="76" spans="1:12" x14ac:dyDescent="0.25">
      <c r="A76" s="128" t="s">
        <v>498</v>
      </c>
      <c r="B76" s="129" t="s">
        <v>48</v>
      </c>
      <c r="C76" s="129" t="s">
        <v>74</v>
      </c>
      <c r="D76" s="129" t="s">
        <v>292</v>
      </c>
      <c r="E76" s="131" t="str">
        <f t="shared" si="4"/>
        <v>Men Grand Masters</v>
      </c>
      <c r="F76" s="136">
        <v>21691</v>
      </c>
      <c r="G76" s="133">
        <f t="shared" si="7"/>
        <v>46387</v>
      </c>
      <c r="H76" s="134">
        <f t="shared" si="5"/>
        <v>67</v>
      </c>
      <c r="I76" s="131" t="str">
        <f t="shared" si="6"/>
        <v>Grand Masters</v>
      </c>
      <c r="J76" s="129" t="s">
        <v>1184</v>
      </c>
      <c r="K76" s="135">
        <v>59052100098</v>
      </c>
      <c r="L76" s="167" t="s">
        <v>1373</v>
      </c>
    </row>
    <row r="77" spans="1:12" x14ac:dyDescent="0.25">
      <c r="A77" s="128" t="s">
        <v>499</v>
      </c>
      <c r="B77" s="129" t="s">
        <v>1254</v>
      </c>
      <c r="C77" s="129" t="s">
        <v>396</v>
      </c>
      <c r="D77" s="129" t="s">
        <v>136</v>
      </c>
      <c r="E77" s="131" t="str">
        <f t="shared" si="4"/>
        <v>Ladies Master</v>
      </c>
      <c r="F77" s="136">
        <v>24725</v>
      </c>
      <c r="G77" s="133">
        <f t="shared" si="7"/>
        <v>46387</v>
      </c>
      <c r="H77" s="134">
        <f t="shared" si="5"/>
        <v>59</v>
      </c>
      <c r="I77" s="131" t="str">
        <f t="shared" si="6"/>
        <v>Master</v>
      </c>
      <c r="J77" s="129" t="s">
        <v>67</v>
      </c>
      <c r="K77" s="135">
        <v>67091010035</v>
      </c>
      <c r="L77" s="167" t="s">
        <v>1373</v>
      </c>
    </row>
    <row r="78" spans="1:12" ht="13.5" customHeight="1" x14ac:dyDescent="0.25">
      <c r="A78" s="128" t="s">
        <v>500</v>
      </c>
      <c r="B78" s="129" t="s">
        <v>39</v>
      </c>
      <c r="C78" s="129" t="s">
        <v>194</v>
      </c>
      <c r="D78" s="129" t="s">
        <v>1021</v>
      </c>
      <c r="E78" s="131" t="str">
        <f t="shared" si="4"/>
        <v>Men Senior</v>
      </c>
      <c r="F78" s="136">
        <v>34787</v>
      </c>
      <c r="G78" s="133">
        <f t="shared" si="7"/>
        <v>46387</v>
      </c>
      <c r="H78" s="134">
        <f t="shared" si="5"/>
        <v>31</v>
      </c>
      <c r="I78" s="131" t="str">
        <f t="shared" si="6"/>
        <v>Senior</v>
      </c>
      <c r="J78" s="129" t="s">
        <v>1184</v>
      </c>
      <c r="K78" s="135">
        <v>68019765800</v>
      </c>
      <c r="L78" s="167" t="s">
        <v>1373</v>
      </c>
    </row>
    <row r="79" spans="1:12" x14ac:dyDescent="0.25">
      <c r="A79" s="128" t="s">
        <v>501</v>
      </c>
      <c r="B79" s="129" t="s">
        <v>1385</v>
      </c>
      <c r="C79" s="129" t="s">
        <v>176</v>
      </c>
      <c r="D79" s="129" t="s">
        <v>125</v>
      </c>
      <c r="E79" s="131" t="str">
        <f t="shared" si="4"/>
        <v>Men Veteran</v>
      </c>
      <c r="F79" s="136">
        <v>29943</v>
      </c>
      <c r="G79" s="133">
        <f t="shared" si="7"/>
        <v>46387</v>
      </c>
      <c r="H79" s="134">
        <f t="shared" si="5"/>
        <v>45</v>
      </c>
      <c r="I79" s="131" t="str">
        <f t="shared" si="6"/>
        <v>Veteran</v>
      </c>
      <c r="J79" s="129" t="s">
        <v>1184</v>
      </c>
      <c r="K79" s="135">
        <v>81122310099</v>
      </c>
      <c r="L79" s="167" t="s">
        <v>1373</v>
      </c>
    </row>
    <row r="80" spans="1:12" x14ac:dyDescent="0.25">
      <c r="A80" s="128" t="s">
        <v>502</v>
      </c>
      <c r="B80" s="129" t="s">
        <v>1275</v>
      </c>
      <c r="C80" s="129" t="s">
        <v>205</v>
      </c>
      <c r="D80" s="129" t="s">
        <v>204</v>
      </c>
      <c r="E80" s="131" t="str">
        <f t="shared" si="4"/>
        <v>Men Grand Masters</v>
      </c>
      <c r="F80" s="136">
        <v>18620</v>
      </c>
      <c r="G80" s="133">
        <f t="shared" si="7"/>
        <v>46387</v>
      </c>
      <c r="H80" s="134">
        <f t="shared" si="5"/>
        <v>76</v>
      </c>
      <c r="I80" s="131" t="str">
        <f t="shared" si="6"/>
        <v>Grand Masters</v>
      </c>
      <c r="J80" s="129" t="s">
        <v>1184</v>
      </c>
      <c r="K80" s="135">
        <v>50122300181</v>
      </c>
      <c r="L80" s="167" t="s">
        <v>1373</v>
      </c>
    </row>
    <row r="81" spans="1:12" x14ac:dyDescent="0.25">
      <c r="A81" s="128" t="s">
        <v>503</v>
      </c>
      <c r="B81" s="129" t="s">
        <v>1164</v>
      </c>
      <c r="C81" s="129" t="s">
        <v>1347</v>
      </c>
      <c r="D81" s="129" t="s">
        <v>1348</v>
      </c>
      <c r="E81" s="131" t="str">
        <f t="shared" si="4"/>
        <v>Ladies Senior</v>
      </c>
      <c r="F81" s="132">
        <v>34565</v>
      </c>
      <c r="G81" s="133">
        <f t="shared" si="7"/>
        <v>46387</v>
      </c>
      <c r="H81" s="134">
        <f t="shared" si="5"/>
        <v>32</v>
      </c>
      <c r="I81" s="131" t="str">
        <f t="shared" si="6"/>
        <v>Senior</v>
      </c>
      <c r="J81" s="129" t="s">
        <v>67</v>
      </c>
      <c r="K81" s="135"/>
      <c r="L81" s="167"/>
    </row>
    <row r="82" spans="1:12" x14ac:dyDescent="0.25">
      <c r="A82" s="128" t="s">
        <v>504</v>
      </c>
      <c r="B82" s="129" t="s">
        <v>1798</v>
      </c>
      <c r="C82" s="129" t="s">
        <v>198</v>
      </c>
      <c r="D82" s="129" t="s">
        <v>120</v>
      </c>
      <c r="E82" s="131" t="str">
        <f t="shared" si="4"/>
        <v>Men Grand Masters</v>
      </c>
      <c r="F82" s="136">
        <v>22431</v>
      </c>
      <c r="G82" s="133">
        <f t="shared" si="7"/>
        <v>46387</v>
      </c>
      <c r="H82" s="134">
        <f t="shared" si="5"/>
        <v>65</v>
      </c>
      <c r="I82" s="131" t="str">
        <f t="shared" si="6"/>
        <v>Grand Masters</v>
      </c>
      <c r="J82" s="129" t="s">
        <v>1184</v>
      </c>
      <c r="K82" s="135">
        <v>61053010028</v>
      </c>
      <c r="L82" s="167" t="s">
        <v>1373</v>
      </c>
    </row>
    <row r="83" spans="1:12" x14ac:dyDescent="0.25">
      <c r="A83" s="128" t="s">
        <v>505</v>
      </c>
      <c r="B83" s="129" t="s">
        <v>1275</v>
      </c>
      <c r="C83" s="129" t="s">
        <v>110</v>
      </c>
      <c r="D83" s="129" t="s">
        <v>209</v>
      </c>
      <c r="E83" s="131" t="str">
        <f t="shared" si="4"/>
        <v>Men Veteran</v>
      </c>
      <c r="F83" s="136">
        <v>30695</v>
      </c>
      <c r="G83" s="133">
        <f t="shared" si="7"/>
        <v>46387</v>
      </c>
      <c r="H83" s="134">
        <f t="shared" si="5"/>
        <v>42</v>
      </c>
      <c r="I83" s="131" t="str">
        <f t="shared" si="6"/>
        <v>Veteran</v>
      </c>
      <c r="J83" s="129" t="s">
        <v>1184</v>
      </c>
      <c r="K83" s="135"/>
      <c r="L83" s="167"/>
    </row>
    <row r="84" spans="1:12" x14ac:dyDescent="0.25">
      <c r="A84" s="128" t="s">
        <v>506</v>
      </c>
      <c r="B84" s="129" t="s">
        <v>1180</v>
      </c>
      <c r="C84" s="129" t="s">
        <v>256</v>
      </c>
      <c r="D84" s="129" t="s">
        <v>179</v>
      </c>
      <c r="E84" s="131" t="str">
        <f t="shared" si="4"/>
        <v>Men Master</v>
      </c>
      <c r="F84" s="132">
        <v>26667</v>
      </c>
      <c r="G84" s="133">
        <f t="shared" si="7"/>
        <v>46387</v>
      </c>
      <c r="H84" s="134">
        <f t="shared" si="5"/>
        <v>53</v>
      </c>
      <c r="I84" s="131" t="str">
        <f t="shared" si="6"/>
        <v>Master</v>
      </c>
      <c r="J84" s="129" t="s">
        <v>1184</v>
      </c>
      <c r="K84" s="135"/>
      <c r="L84" s="167"/>
    </row>
    <row r="85" spans="1:12" x14ac:dyDescent="0.25">
      <c r="A85" s="128" t="s">
        <v>507</v>
      </c>
      <c r="B85" s="129" t="s">
        <v>1266</v>
      </c>
      <c r="C85" s="129" t="s">
        <v>335</v>
      </c>
      <c r="D85" s="129" t="s">
        <v>336</v>
      </c>
      <c r="E85" s="131" t="str">
        <f t="shared" si="4"/>
        <v>Men Veteran</v>
      </c>
      <c r="F85" s="132">
        <v>29685</v>
      </c>
      <c r="G85" s="133">
        <f t="shared" si="7"/>
        <v>46387</v>
      </c>
      <c r="H85" s="134">
        <f t="shared" si="5"/>
        <v>45</v>
      </c>
      <c r="I85" s="131" t="str">
        <f t="shared" si="6"/>
        <v>Veteran</v>
      </c>
      <c r="J85" s="129" t="s">
        <v>1184</v>
      </c>
      <c r="K85" s="135">
        <v>8104091035</v>
      </c>
      <c r="L85" s="167" t="s">
        <v>1373</v>
      </c>
    </row>
    <row r="86" spans="1:12" x14ac:dyDescent="0.25">
      <c r="A86" s="128" t="s">
        <v>508</v>
      </c>
      <c r="B86" s="129" t="s">
        <v>1281</v>
      </c>
      <c r="C86" s="129" t="s">
        <v>98</v>
      </c>
      <c r="D86" s="129" t="s">
        <v>311</v>
      </c>
      <c r="E86" s="131" t="str">
        <f t="shared" si="4"/>
        <v>Men Senior</v>
      </c>
      <c r="F86" s="136">
        <v>33104</v>
      </c>
      <c r="G86" s="133">
        <f t="shared" si="7"/>
        <v>46387</v>
      </c>
      <c r="H86" s="134">
        <f t="shared" si="5"/>
        <v>36</v>
      </c>
      <c r="I86" s="131" t="str">
        <f t="shared" si="6"/>
        <v>Senior</v>
      </c>
      <c r="J86" s="129" t="s">
        <v>1184</v>
      </c>
      <c r="K86" s="135">
        <v>90081900667</v>
      </c>
      <c r="L86" s="167" t="s">
        <v>1373</v>
      </c>
    </row>
    <row r="87" spans="1:12" x14ac:dyDescent="0.25">
      <c r="A87" s="128" t="s">
        <v>509</v>
      </c>
      <c r="B87" s="129" t="s">
        <v>49</v>
      </c>
      <c r="C87" s="129" t="s">
        <v>891</v>
      </c>
      <c r="D87" s="129" t="s">
        <v>1159</v>
      </c>
      <c r="E87" s="131" t="str">
        <f t="shared" si="4"/>
        <v>Men Veteran</v>
      </c>
      <c r="F87" s="136">
        <v>29073</v>
      </c>
      <c r="G87" s="133">
        <f t="shared" si="7"/>
        <v>46387</v>
      </c>
      <c r="H87" s="134">
        <f t="shared" si="5"/>
        <v>47</v>
      </c>
      <c r="I87" s="131" t="str">
        <f t="shared" si="6"/>
        <v>Veteran</v>
      </c>
      <c r="J87" s="129" t="s">
        <v>1184</v>
      </c>
      <c r="K87" s="135">
        <v>79080610798</v>
      </c>
      <c r="L87" s="167" t="s">
        <v>1373</v>
      </c>
    </row>
    <row r="88" spans="1:12" x14ac:dyDescent="0.25">
      <c r="A88" s="128" t="s">
        <v>510</v>
      </c>
      <c r="B88" s="129" t="s">
        <v>39</v>
      </c>
      <c r="C88" s="129" t="s">
        <v>1757</v>
      </c>
      <c r="D88" s="129" t="s">
        <v>1013</v>
      </c>
      <c r="E88" s="131" t="str">
        <f t="shared" si="4"/>
        <v>Ladies Master</v>
      </c>
      <c r="F88" s="136">
        <v>25358</v>
      </c>
      <c r="G88" s="133">
        <f t="shared" si="7"/>
        <v>46387</v>
      </c>
      <c r="H88" s="134">
        <f t="shared" si="5"/>
        <v>57</v>
      </c>
      <c r="I88" s="131" t="str">
        <f t="shared" si="6"/>
        <v>Master</v>
      </c>
      <c r="J88" s="129" t="s">
        <v>67</v>
      </c>
      <c r="K88" s="135">
        <v>6906040033088</v>
      </c>
      <c r="L88" s="167" t="s">
        <v>1376</v>
      </c>
    </row>
    <row r="89" spans="1:12" x14ac:dyDescent="0.25">
      <c r="A89" s="128" t="s">
        <v>511</v>
      </c>
      <c r="B89" s="129" t="s">
        <v>1179</v>
      </c>
      <c r="C89" s="129" t="s">
        <v>1871</v>
      </c>
      <c r="D89" s="129" t="s">
        <v>1863</v>
      </c>
      <c r="E89" s="131" t="str">
        <f t="shared" si="4"/>
        <v>Ladies Senior</v>
      </c>
      <c r="F89" s="136">
        <v>33044</v>
      </c>
      <c r="G89" s="133">
        <f t="shared" si="7"/>
        <v>46387</v>
      </c>
      <c r="H89" s="134">
        <f t="shared" si="5"/>
        <v>36</v>
      </c>
      <c r="I89" s="131" t="str">
        <f t="shared" si="6"/>
        <v>Senior</v>
      </c>
      <c r="J89" s="129" t="s">
        <v>67</v>
      </c>
      <c r="K89" s="135">
        <v>90062000713</v>
      </c>
      <c r="L89" s="167" t="s">
        <v>1373</v>
      </c>
    </row>
    <row r="90" spans="1:12" x14ac:dyDescent="0.25">
      <c r="A90" s="128" t="s">
        <v>512</v>
      </c>
      <c r="B90" s="129" t="s">
        <v>44</v>
      </c>
      <c r="C90" s="129" t="s">
        <v>287</v>
      </c>
      <c r="D90" s="129" t="s">
        <v>288</v>
      </c>
      <c r="E90" s="131" t="str">
        <f t="shared" si="4"/>
        <v>Men Veteran</v>
      </c>
      <c r="F90" s="132">
        <v>28375</v>
      </c>
      <c r="G90" s="133">
        <f t="shared" si="7"/>
        <v>46387</v>
      </c>
      <c r="H90" s="134">
        <f t="shared" si="5"/>
        <v>49</v>
      </c>
      <c r="I90" s="131" t="str">
        <f t="shared" si="6"/>
        <v>Veteran</v>
      </c>
      <c r="J90" s="129" t="s">
        <v>1184</v>
      </c>
      <c r="K90" s="135">
        <v>77090700046</v>
      </c>
      <c r="L90" s="167" t="s">
        <v>1373</v>
      </c>
    </row>
    <row r="91" spans="1:12" x14ac:dyDescent="0.25">
      <c r="A91" s="128" t="s">
        <v>513</v>
      </c>
      <c r="B91" s="129" t="s">
        <v>1254</v>
      </c>
      <c r="C91" s="129" t="s">
        <v>88</v>
      </c>
      <c r="D91" s="129" t="s">
        <v>358</v>
      </c>
      <c r="E91" s="131" t="str">
        <f t="shared" si="4"/>
        <v>Men Grand Masters</v>
      </c>
      <c r="F91" s="136">
        <v>22924</v>
      </c>
      <c r="G91" s="133">
        <f t="shared" si="7"/>
        <v>46387</v>
      </c>
      <c r="H91" s="134">
        <f t="shared" si="5"/>
        <v>64</v>
      </c>
      <c r="I91" s="131" t="str">
        <f t="shared" si="6"/>
        <v>Grand Masters</v>
      </c>
      <c r="J91" s="129" t="s">
        <v>1184</v>
      </c>
      <c r="K91" s="135">
        <v>62100510029</v>
      </c>
      <c r="L91" s="167" t="s">
        <v>1373</v>
      </c>
    </row>
    <row r="92" spans="1:12" x14ac:dyDescent="0.25">
      <c r="A92" s="128" t="s">
        <v>514</v>
      </c>
      <c r="B92" s="129" t="s">
        <v>1798</v>
      </c>
      <c r="C92" s="129" t="s">
        <v>221</v>
      </c>
      <c r="D92" s="129" t="s">
        <v>1718</v>
      </c>
      <c r="E92" s="131" t="str">
        <f t="shared" si="4"/>
        <v>Men Master</v>
      </c>
      <c r="F92" s="132">
        <v>28088</v>
      </c>
      <c r="G92" s="133">
        <f t="shared" si="7"/>
        <v>46387</v>
      </c>
      <c r="H92" s="134">
        <f t="shared" si="5"/>
        <v>50</v>
      </c>
      <c r="I92" s="131" t="str">
        <f t="shared" si="6"/>
        <v>Master</v>
      </c>
      <c r="J92" s="129" t="s">
        <v>1184</v>
      </c>
      <c r="K92" s="135">
        <v>761124102801</v>
      </c>
      <c r="L92" s="167" t="s">
        <v>1373</v>
      </c>
    </row>
    <row r="93" spans="1:12" x14ac:dyDescent="0.25">
      <c r="A93" s="128" t="s">
        <v>515</v>
      </c>
      <c r="B93" s="129" t="s">
        <v>41</v>
      </c>
      <c r="C93" s="129" t="s">
        <v>345</v>
      </c>
      <c r="D93" s="129" t="s">
        <v>346</v>
      </c>
      <c r="E93" s="131" t="str">
        <f t="shared" si="4"/>
        <v>Men Veteran</v>
      </c>
      <c r="F93" s="132">
        <v>28314</v>
      </c>
      <c r="G93" s="133">
        <f t="shared" si="7"/>
        <v>46387</v>
      </c>
      <c r="H93" s="134">
        <f t="shared" si="5"/>
        <v>49</v>
      </c>
      <c r="I93" s="131" t="str">
        <f t="shared" si="6"/>
        <v>Veteran</v>
      </c>
      <c r="J93" s="129" t="s">
        <v>1184</v>
      </c>
      <c r="K93" s="135">
        <v>77070810547</v>
      </c>
      <c r="L93" s="167" t="s">
        <v>1373</v>
      </c>
    </row>
    <row r="94" spans="1:12" x14ac:dyDescent="0.25">
      <c r="A94" s="128" t="s">
        <v>516</v>
      </c>
      <c r="B94" s="129" t="s">
        <v>1275</v>
      </c>
      <c r="C94" s="129" t="s">
        <v>332</v>
      </c>
      <c r="D94" s="129" t="s">
        <v>333</v>
      </c>
      <c r="E94" s="131" t="str">
        <f t="shared" si="4"/>
        <v>Men Veteran</v>
      </c>
      <c r="F94" s="132">
        <v>30256</v>
      </c>
      <c r="G94" s="133">
        <f t="shared" si="7"/>
        <v>46387</v>
      </c>
      <c r="H94" s="134">
        <f t="shared" si="5"/>
        <v>44</v>
      </c>
      <c r="I94" s="131" t="str">
        <f t="shared" si="6"/>
        <v>Veteran</v>
      </c>
      <c r="J94" s="129" t="s">
        <v>1184</v>
      </c>
      <c r="K94" s="135">
        <v>82110110252</v>
      </c>
      <c r="L94" s="167" t="s">
        <v>1373</v>
      </c>
    </row>
    <row r="95" spans="1:12" ht="14.25" customHeight="1" x14ac:dyDescent="0.25">
      <c r="A95" s="128" t="s">
        <v>517</v>
      </c>
      <c r="B95" s="129" t="s">
        <v>50</v>
      </c>
      <c r="C95" s="129" t="s">
        <v>89</v>
      </c>
      <c r="D95" s="129" t="s">
        <v>303</v>
      </c>
      <c r="E95" s="131" t="str">
        <f t="shared" si="4"/>
        <v>Men Grand Masters</v>
      </c>
      <c r="F95" s="136">
        <v>19577</v>
      </c>
      <c r="G95" s="133">
        <f t="shared" si="7"/>
        <v>46387</v>
      </c>
      <c r="H95" s="134">
        <f t="shared" si="5"/>
        <v>73</v>
      </c>
      <c r="I95" s="131" t="str">
        <f t="shared" si="6"/>
        <v>Grand Masters</v>
      </c>
      <c r="J95" s="129" t="s">
        <v>1184</v>
      </c>
      <c r="K95" s="135">
        <v>53080610059</v>
      </c>
      <c r="L95" s="167" t="s">
        <v>1373</v>
      </c>
    </row>
    <row r="96" spans="1:12" x14ac:dyDescent="0.25">
      <c r="A96" s="128" t="s">
        <v>518</v>
      </c>
      <c r="B96" s="129" t="s">
        <v>1178</v>
      </c>
      <c r="C96" s="129" t="s">
        <v>234</v>
      </c>
      <c r="D96" s="129" t="s">
        <v>235</v>
      </c>
      <c r="E96" s="131" t="str">
        <f t="shared" si="4"/>
        <v>Men Veteran</v>
      </c>
      <c r="F96" s="136">
        <v>29297</v>
      </c>
      <c r="G96" s="133">
        <f t="shared" si="7"/>
        <v>46387</v>
      </c>
      <c r="H96" s="134">
        <f t="shared" si="5"/>
        <v>46</v>
      </c>
      <c r="I96" s="131" t="str">
        <f t="shared" si="6"/>
        <v>Veteran</v>
      </c>
      <c r="J96" s="129" t="s">
        <v>1184</v>
      </c>
      <c r="K96" s="135">
        <v>80031710557</v>
      </c>
      <c r="L96" s="167" t="s">
        <v>1373</v>
      </c>
    </row>
    <row r="97" spans="1:12" x14ac:dyDescent="0.25">
      <c r="A97" s="128" t="s">
        <v>519</v>
      </c>
      <c r="B97" s="129" t="s">
        <v>48</v>
      </c>
      <c r="C97" s="129" t="s">
        <v>161</v>
      </c>
      <c r="D97" s="129" t="s">
        <v>1679</v>
      </c>
      <c r="E97" s="131" t="str">
        <f t="shared" si="4"/>
        <v>Men Veteran</v>
      </c>
      <c r="F97" s="136">
        <v>31729</v>
      </c>
      <c r="G97" s="133">
        <f t="shared" si="7"/>
        <v>46387</v>
      </c>
      <c r="H97" s="134">
        <f t="shared" si="5"/>
        <v>40</v>
      </c>
      <c r="I97" s="131" t="str">
        <f t="shared" si="6"/>
        <v>Veteran</v>
      </c>
      <c r="J97" s="129" t="s">
        <v>1184</v>
      </c>
      <c r="K97" s="135">
        <v>86111300202</v>
      </c>
      <c r="L97" s="167" t="s">
        <v>1373</v>
      </c>
    </row>
    <row r="98" spans="1:12" x14ac:dyDescent="0.25">
      <c r="A98" s="128" t="s">
        <v>520</v>
      </c>
      <c r="B98" s="129" t="s">
        <v>37</v>
      </c>
      <c r="C98" s="129" t="s">
        <v>1665</v>
      </c>
      <c r="D98" s="129" t="s">
        <v>338</v>
      </c>
      <c r="E98" s="131" t="str">
        <f t="shared" si="4"/>
        <v>Men Veteran</v>
      </c>
      <c r="F98" s="136">
        <v>31510</v>
      </c>
      <c r="G98" s="133">
        <f t="shared" si="7"/>
        <v>46387</v>
      </c>
      <c r="H98" s="134">
        <f t="shared" si="5"/>
        <v>40</v>
      </c>
      <c r="I98" s="131" t="str">
        <f t="shared" si="6"/>
        <v>Veteran</v>
      </c>
      <c r="J98" s="129" t="s">
        <v>1184</v>
      </c>
      <c r="K98" s="135">
        <v>86040800143</v>
      </c>
      <c r="L98" s="167" t="s">
        <v>1373</v>
      </c>
    </row>
    <row r="99" spans="1:12" x14ac:dyDescent="0.25">
      <c r="A99" s="128" t="s">
        <v>521</v>
      </c>
      <c r="B99" s="129" t="s">
        <v>39</v>
      </c>
      <c r="C99" s="129" t="s">
        <v>402</v>
      </c>
      <c r="D99" s="129" t="s">
        <v>425</v>
      </c>
      <c r="E99" s="131" t="str">
        <f t="shared" si="4"/>
        <v>Men Grand Masters</v>
      </c>
      <c r="F99" s="136">
        <v>23086</v>
      </c>
      <c r="G99" s="133">
        <f t="shared" si="7"/>
        <v>46387</v>
      </c>
      <c r="H99" s="134">
        <f t="shared" si="5"/>
        <v>63</v>
      </c>
      <c r="I99" s="131" t="str">
        <f t="shared" si="6"/>
        <v>Grand Masters</v>
      </c>
      <c r="J99" s="129" t="s">
        <v>1184</v>
      </c>
      <c r="K99" s="135">
        <v>6303165145089</v>
      </c>
      <c r="L99" s="167" t="s">
        <v>1376</v>
      </c>
    </row>
    <row r="100" spans="1:12" x14ac:dyDescent="0.25">
      <c r="A100" s="128" t="s">
        <v>522</v>
      </c>
      <c r="B100" s="129" t="s">
        <v>38</v>
      </c>
      <c r="C100" s="129" t="s">
        <v>236</v>
      </c>
      <c r="D100" s="129" t="s">
        <v>193</v>
      </c>
      <c r="E100" s="131" t="str">
        <f t="shared" si="4"/>
        <v>Men Senior</v>
      </c>
      <c r="F100" s="136">
        <v>34771</v>
      </c>
      <c r="G100" s="133">
        <f t="shared" si="7"/>
        <v>46387</v>
      </c>
      <c r="H100" s="134">
        <f t="shared" si="5"/>
        <v>31</v>
      </c>
      <c r="I100" s="131" t="str">
        <f t="shared" si="6"/>
        <v>Senior</v>
      </c>
      <c r="J100" s="129" t="s">
        <v>1184</v>
      </c>
      <c r="K100" s="135">
        <v>95031301066</v>
      </c>
      <c r="L100" s="167" t="s">
        <v>1373</v>
      </c>
    </row>
    <row r="101" spans="1:12" x14ac:dyDescent="0.25">
      <c r="A101" s="128" t="s">
        <v>523</v>
      </c>
      <c r="B101" s="129" t="s">
        <v>1180</v>
      </c>
      <c r="C101" s="129" t="s">
        <v>214</v>
      </c>
      <c r="D101" s="129" t="s">
        <v>1795</v>
      </c>
      <c r="E101" s="131" t="str">
        <f t="shared" si="4"/>
        <v>Men Veteran</v>
      </c>
      <c r="F101" s="136">
        <v>30818</v>
      </c>
      <c r="G101" s="133">
        <f t="shared" si="7"/>
        <v>46387</v>
      </c>
      <c r="H101" s="134">
        <f t="shared" si="5"/>
        <v>42</v>
      </c>
      <c r="I101" s="131" t="str">
        <f t="shared" si="6"/>
        <v>Veteran</v>
      </c>
      <c r="J101" s="129" t="s">
        <v>1184</v>
      </c>
      <c r="K101" s="135">
        <v>84051611043</v>
      </c>
      <c r="L101" s="167" t="s">
        <v>1373</v>
      </c>
    </row>
    <row r="102" spans="1:12" x14ac:dyDescent="0.25">
      <c r="A102" s="128" t="s">
        <v>524</v>
      </c>
      <c r="B102" s="129" t="s">
        <v>1254</v>
      </c>
      <c r="C102" s="129" t="s">
        <v>98</v>
      </c>
      <c r="D102" s="129" t="s">
        <v>361</v>
      </c>
      <c r="E102" s="131" t="str">
        <f t="shared" si="4"/>
        <v>Men Grand Masters</v>
      </c>
      <c r="F102" s="136">
        <v>19489</v>
      </c>
      <c r="G102" s="133">
        <f t="shared" si="7"/>
        <v>46387</v>
      </c>
      <c r="H102" s="134">
        <f t="shared" si="5"/>
        <v>73</v>
      </c>
      <c r="I102" s="131" t="str">
        <f t="shared" si="6"/>
        <v>Grand Masters</v>
      </c>
      <c r="J102" s="129" t="s">
        <v>1184</v>
      </c>
      <c r="K102" s="135">
        <v>53051000264</v>
      </c>
      <c r="L102" s="167" t="s">
        <v>1373</v>
      </c>
    </row>
    <row r="103" spans="1:12" x14ac:dyDescent="0.25">
      <c r="A103" s="128" t="s">
        <v>525</v>
      </c>
      <c r="B103" s="129" t="s">
        <v>1275</v>
      </c>
      <c r="C103" s="129" t="s">
        <v>1488</v>
      </c>
      <c r="D103" s="129" t="s">
        <v>138</v>
      </c>
      <c r="E103" s="131" t="str">
        <f t="shared" si="4"/>
        <v>Men Senior</v>
      </c>
      <c r="F103" s="136">
        <v>38321</v>
      </c>
      <c r="G103" s="133">
        <f t="shared" si="7"/>
        <v>46387</v>
      </c>
      <c r="H103" s="134">
        <f t="shared" si="5"/>
        <v>22</v>
      </c>
      <c r="I103" s="131" t="str">
        <f t="shared" si="6"/>
        <v>Senior</v>
      </c>
      <c r="J103" s="129" t="s">
        <v>1184</v>
      </c>
      <c r="K103" s="135"/>
      <c r="L103" s="167" t="s">
        <v>1373</v>
      </c>
    </row>
    <row r="104" spans="1:12" x14ac:dyDescent="0.25">
      <c r="A104" s="128" t="s">
        <v>526</v>
      </c>
      <c r="B104" s="129" t="s">
        <v>43</v>
      </c>
      <c r="C104" s="129" t="s">
        <v>219</v>
      </c>
      <c r="D104" s="129" t="s">
        <v>1833</v>
      </c>
      <c r="E104" s="131" t="str">
        <f t="shared" si="4"/>
        <v>Men Veteran</v>
      </c>
      <c r="F104" s="136">
        <v>29831</v>
      </c>
      <c r="G104" s="133">
        <f t="shared" si="7"/>
        <v>46387</v>
      </c>
      <c r="H104" s="134">
        <f t="shared" si="5"/>
        <v>45</v>
      </c>
      <c r="I104" s="131" t="str">
        <f t="shared" si="6"/>
        <v>Veteran</v>
      </c>
      <c r="J104" s="129" t="s">
        <v>1184</v>
      </c>
      <c r="K104" s="135">
        <v>81090210930</v>
      </c>
      <c r="L104" s="167" t="s">
        <v>1373</v>
      </c>
    </row>
    <row r="105" spans="1:12" x14ac:dyDescent="0.25">
      <c r="A105" s="128" t="s">
        <v>527</v>
      </c>
      <c r="B105" s="129" t="s">
        <v>1798</v>
      </c>
      <c r="C105" s="129" t="s">
        <v>312</v>
      </c>
      <c r="D105" s="129" t="s">
        <v>311</v>
      </c>
      <c r="E105" s="131" t="str">
        <f t="shared" si="4"/>
        <v>Men Veteran</v>
      </c>
      <c r="F105" s="136">
        <v>31120</v>
      </c>
      <c r="G105" s="133">
        <f t="shared" si="7"/>
        <v>46387</v>
      </c>
      <c r="H105" s="134">
        <f t="shared" si="5"/>
        <v>41</v>
      </c>
      <c r="I105" s="131" t="str">
        <f t="shared" si="6"/>
        <v>Veteran</v>
      </c>
      <c r="J105" s="129" t="s">
        <v>1184</v>
      </c>
      <c r="K105" s="135">
        <v>85031410469</v>
      </c>
      <c r="L105" s="167" t="s">
        <v>1373</v>
      </c>
    </row>
    <row r="106" spans="1:12" x14ac:dyDescent="0.25">
      <c r="A106" s="128" t="s">
        <v>528</v>
      </c>
      <c r="B106" s="129" t="s">
        <v>1552</v>
      </c>
      <c r="C106" s="129" t="s">
        <v>342</v>
      </c>
      <c r="D106" s="129" t="s">
        <v>343</v>
      </c>
      <c r="E106" s="131" t="str">
        <f t="shared" si="4"/>
        <v>Men Veteran</v>
      </c>
      <c r="F106" s="136">
        <v>30062</v>
      </c>
      <c r="G106" s="133">
        <f t="shared" si="7"/>
        <v>46387</v>
      </c>
      <c r="H106" s="134">
        <f t="shared" si="5"/>
        <v>44</v>
      </c>
      <c r="I106" s="131" t="str">
        <f t="shared" si="6"/>
        <v>Veteran</v>
      </c>
      <c r="J106" s="129" t="s">
        <v>1184</v>
      </c>
      <c r="K106" s="135">
        <v>82042100013</v>
      </c>
      <c r="L106" s="167" t="s">
        <v>1373</v>
      </c>
    </row>
    <row r="107" spans="1:12" x14ac:dyDescent="0.25">
      <c r="A107" s="128" t="s">
        <v>529</v>
      </c>
      <c r="B107" s="129" t="s">
        <v>1798</v>
      </c>
      <c r="C107" s="129" t="s">
        <v>298</v>
      </c>
      <c r="D107" s="129" t="s">
        <v>1678</v>
      </c>
      <c r="E107" s="131" t="str">
        <f t="shared" si="4"/>
        <v>Men Senior</v>
      </c>
      <c r="F107" s="136">
        <v>35582</v>
      </c>
      <c r="G107" s="133">
        <f t="shared" si="7"/>
        <v>46387</v>
      </c>
      <c r="H107" s="134">
        <f t="shared" si="5"/>
        <v>29</v>
      </c>
      <c r="I107" s="131" t="str">
        <f t="shared" si="6"/>
        <v>Senior</v>
      </c>
      <c r="J107" s="129" t="s">
        <v>1184</v>
      </c>
      <c r="K107" s="135">
        <v>97062000043</v>
      </c>
      <c r="L107" s="167" t="s">
        <v>1373</v>
      </c>
    </row>
    <row r="108" spans="1:12" x14ac:dyDescent="0.25">
      <c r="A108" s="128" t="s">
        <v>530</v>
      </c>
      <c r="B108" s="129" t="s">
        <v>1275</v>
      </c>
      <c r="C108" s="129" t="s">
        <v>319</v>
      </c>
      <c r="D108" s="129" t="s">
        <v>79</v>
      </c>
      <c r="E108" s="131" t="str">
        <f t="shared" si="4"/>
        <v>Men Master</v>
      </c>
      <c r="F108" s="136">
        <v>26652</v>
      </c>
      <c r="G108" s="133">
        <f t="shared" si="7"/>
        <v>46387</v>
      </c>
      <c r="H108" s="134">
        <f t="shared" si="5"/>
        <v>54</v>
      </c>
      <c r="I108" s="131" t="str">
        <f t="shared" si="6"/>
        <v>Master</v>
      </c>
      <c r="J108" s="129" t="s">
        <v>1184</v>
      </c>
      <c r="K108" s="135">
        <v>72121910131</v>
      </c>
      <c r="L108" s="167" t="s">
        <v>1373</v>
      </c>
    </row>
    <row r="109" spans="1:12" x14ac:dyDescent="0.25">
      <c r="A109" s="128" t="s">
        <v>531</v>
      </c>
      <c r="B109" s="129" t="s">
        <v>49</v>
      </c>
      <c r="C109" s="129" t="s">
        <v>156</v>
      </c>
      <c r="D109" s="129" t="s">
        <v>228</v>
      </c>
      <c r="E109" s="131" t="str">
        <f t="shared" si="4"/>
        <v>Men Master</v>
      </c>
      <c r="F109" s="136">
        <v>27562</v>
      </c>
      <c r="G109" s="133">
        <f t="shared" si="7"/>
        <v>46387</v>
      </c>
      <c r="H109" s="134">
        <f t="shared" si="5"/>
        <v>51</v>
      </c>
      <c r="I109" s="131" t="str">
        <f t="shared" si="6"/>
        <v>Master</v>
      </c>
      <c r="J109" s="129" t="s">
        <v>1184</v>
      </c>
      <c r="K109" s="135">
        <v>75061700201</v>
      </c>
      <c r="L109" s="167" t="s">
        <v>1373</v>
      </c>
    </row>
    <row r="110" spans="1:12" x14ac:dyDescent="0.25">
      <c r="A110" s="128" t="s">
        <v>532</v>
      </c>
      <c r="B110" s="129" t="s">
        <v>41</v>
      </c>
      <c r="C110" s="129" t="s">
        <v>407</v>
      </c>
      <c r="D110" s="129" t="s">
        <v>328</v>
      </c>
      <c r="E110" s="131" t="str">
        <f t="shared" si="4"/>
        <v>Men Grand Masters</v>
      </c>
      <c r="F110" s="136">
        <v>19986</v>
      </c>
      <c r="G110" s="133">
        <f t="shared" si="7"/>
        <v>46387</v>
      </c>
      <c r="H110" s="134">
        <f t="shared" si="5"/>
        <v>72</v>
      </c>
      <c r="I110" s="131" t="str">
        <f t="shared" si="6"/>
        <v>Grand Masters</v>
      </c>
      <c r="J110" s="129" t="s">
        <v>1184</v>
      </c>
      <c r="K110" s="135">
        <v>54091900216</v>
      </c>
      <c r="L110" s="167" t="s">
        <v>1373</v>
      </c>
    </row>
    <row r="111" spans="1:12" x14ac:dyDescent="0.25">
      <c r="A111" s="128" t="s">
        <v>533</v>
      </c>
      <c r="B111" s="129" t="s">
        <v>39</v>
      </c>
      <c r="C111" s="129" t="s">
        <v>1742</v>
      </c>
      <c r="D111" s="129" t="s">
        <v>1013</v>
      </c>
      <c r="E111" s="131" t="str">
        <f t="shared" si="4"/>
        <v>Men Master</v>
      </c>
      <c r="F111" s="136">
        <v>24711</v>
      </c>
      <c r="G111" s="133">
        <f t="shared" si="7"/>
        <v>46387</v>
      </c>
      <c r="H111" s="134">
        <f t="shared" si="5"/>
        <v>59</v>
      </c>
      <c r="I111" s="131" t="str">
        <f t="shared" si="6"/>
        <v>Master</v>
      </c>
      <c r="J111" s="129" t="s">
        <v>1184</v>
      </c>
      <c r="K111" s="135">
        <v>67082710038</v>
      </c>
      <c r="L111" s="167" t="s">
        <v>1373</v>
      </c>
    </row>
    <row r="112" spans="1:12" x14ac:dyDescent="0.25">
      <c r="A112" s="128" t="s">
        <v>534</v>
      </c>
      <c r="B112" s="129" t="s">
        <v>41</v>
      </c>
      <c r="C112" s="129" t="s">
        <v>1490</v>
      </c>
      <c r="D112" s="129" t="s">
        <v>1672</v>
      </c>
      <c r="E112" s="131" t="str">
        <f t="shared" si="4"/>
        <v>Men Senior</v>
      </c>
      <c r="F112" s="136">
        <v>37448</v>
      </c>
      <c r="G112" s="133">
        <f t="shared" si="7"/>
        <v>46387</v>
      </c>
      <c r="H112" s="134">
        <f t="shared" si="5"/>
        <v>24</v>
      </c>
      <c r="I112" s="131" t="str">
        <f t="shared" si="6"/>
        <v>Senior</v>
      </c>
      <c r="J112" s="129" t="s">
        <v>1184</v>
      </c>
      <c r="K112" s="176" t="s">
        <v>1973</v>
      </c>
      <c r="L112" s="167" t="s">
        <v>1373</v>
      </c>
    </row>
    <row r="113" spans="1:12" x14ac:dyDescent="0.25">
      <c r="A113" s="128" t="s">
        <v>535</v>
      </c>
      <c r="B113" s="129" t="s">
        <v>44</v>
      </c>
      <c r="C113" s="129" t="s">
        <v>151</v>
      </c>
      <c r="D113" s="129" t="s">
        <v>152</v>
      </c>
      <c r="E113" s="131" t="str">
        <f t="shared" si="4"/>
        <v>Men Master</v>
      </c>
      <c r="F113" s="136">
        <v>26954</v>
      </c>
      <c r="G113" s="133">
        <f t="shared" si="7"/>
        <v>46387</v>
      </c>
      <c r="H113" s="134">
        <f t="shared" si="5"/>
        <v>53</v>
      </c>
      <c r="I113" s="131" t="str">
        <f t="shared" si="6"/>
        <v>Master</v>
      </c>
      <c r="J113" s="129" t="s">
        <v>1184</v>
      </c>
      <c r="K113" s="135">
        <v>73101710200</v>
      </c>
      <c r="L113" s="167" t="s">
        <v>1373</v>
      </c>
    </row>
    <row r="114" spans="1:12" x14ac:dyDescent="0.25">
      <c r="A114" s="128" t="s">
        <v>536</v>
      </c>
      <c r="B114" s="129" t="s">
        <v>49</v>
      </c>
      <c r="C114" s="129" t="s">
        <v>1680</v>
      </c>
      <c r="D114" s="129" t="s">
        <v>1714</v>
      </c>
      <c r="E114" s="131" t="str">
        <f t="shared" si="4"/>
        <v>Men Veteran</v>
      </c>
      <c r="F114" s="136">
        <v>30363</v>
      </c>
      <c r="G114" s="133">
        <f t="shared" si="7"/>
        <v>46387</v>
      </c>
      <c r="H114" s="134">
        <f t="shared" si="5"/>
        <v>43</v>
      </c>
      <c r="I114" s="131" t="str">
        <f t="shared" si="6"/>
        <v>Veteran</v>
      </c>
      <c r="J114" s="129" t="s">
        <v>1184</v>
      </c>
      <c r="K114" s="135">
        <v>83021610676</v>
      </c>
      <c r="L114" s="167" t="s">
        <v>1373</v>
      </c>
    </row>
    <row r="115" spans="1:12" x14ac:dyDescent="0.25">
      <c r="A115" s="128" t="s">
        <v>537</v>
      </c>
      <c r="B115" s="129" t="s">
        <v>43</v>
      </c>
      <c r="C115" s="129" t="s">
        <v>206</v>
      </c>
      <c r="D115" s="129" t="s">
        <v>1386</v>
      </c>
      <c r="E115" s="131" t="str">
        <f t="shared" si="4"/>
        <v>Men U/16</v>
      </c>
      <c r="F115" s="136">
        <v>41563</v>
      </c>
      <c r="G115" s="133">
        <f t="shared" si="7"/>
        <v>46387</v>
      </c>
      <c r="H115" s="134">
        <f t="shared" si="5"/>
        <v>13</v>
      </c>
      <c r="I115" s="131" t="str">
        <f t="shared" si="6"/>
        <v>U/16</v>
      </c>
      <c r="J115" s="129" t="s">
        <v>1184</v>
      </c>
      <c r="K115" s="135" t="s">
        <v>1974</v>
      </c>
      <c r="L115" s="167" t="s">
        <v>1373</v>
      </c>
    </row>
    <row r="116" spans="1:12" x14ac:dyDescent="0.25">
      <c r="A116" s="128" t="s">
        <v>538</v>
      </c>
      <c r="B116" s="129" t="s">
        <v>47</v>
      </c>
      <c r="C116" s="129" t="s">
        <v>95</v>
      </c>
      <c r="D116" s="129" t="s">
        <v>284</v>
      </c>
      <c r="E116" s="131" t="str">
        <f t="shared" si="4"/>
        <v>Men Veteran</v>
      </c>
      <c r="F116" s="136">
        <v>29199</v>
      </c>
      <c r="G116" s="133">
        <f t="shared" si="7"/>
        <v>46387</v>
      </c>
      <c r="H116" s="134">
        <f t="shared" si="5"/>
        <v>47</v>
      </c>
      <c r="I116" s="131" t="str">
        <f t="shared" si="6"/>
        <v>Veteran</v>
      </c>
      <c r="J116" s="129" t="s">
        <v>1184</v>
      </c>
      <c r="K116" s="135">
        <v>79121010722</v>
      </c>
      <c r="L116" s="167" t="s">
        <v>1373</v>
      </c>
    </row>
    <row r="117" spans="1:12" x14ac:dyDescent="0.25">
      <c r="A117" s="128" t="s">
        <v>539</v>
      </c>
      <c r="B117" s="129" t="s">
        <v>1254</v>
      </c>
      <c r="C117" s="129" t="s">
        <v>84</v>
      </c>
      <c r="D117" s="129" t="s">
        <v>85</v>
      </c>
      <c r="E117" s="131" t="str">
        <f t="shared" si="4"/>
        <v>Men Veteran</v>
      </c>
      <c r="F117" s="136">
        <v>29114</v>
      </c>
      <c r="G117" s="133">
        <f t="shared" si="7"/>
        <v>46387</v>
      </c>
      <c r="H117" s="134">
        <f t="shared" si="5"/>
        <v>47</v>
      </c>
      <c r="I117" s="131" t="str">
        <f t="shared" si="6"/>
        <v>Veteran</v>
      </c>
      <c r="J117" s="129" t="s">
        <v>1184</v>
      </c>
      <c r="K117" s="135">
        <v>79091610522</v>
      </c>
      <c r="L117" s="167" t="s">
        <v>1373</v>
      </c>
    </row>
    <row r="118" spans="1:12" x14ac:dyDescent="0.25">
      <c r="A118" s="128" t="s">
        <v>540</v>
      </c>
      <c r="B118" s="129" t="s">
        <v>39</v>
      </c>
      <c r="C118" s="129" t="s">
        <v>860</v>
      </c>
      <c r="D118" s="129" t="s">
        <v>425</v>
      </c>
      <c r="E118" s="131" t="str">
        <f t="shared" si="4"/>
        <v>Ladies Grand Masters</v>
      </c>
      <c r="F118" s="136">
        <v>19974</v>
      </c>
      <c r="G118" s="133">
        <f t="shared" si="7"/>
        <v>46387</v>
      </c>
      <c r="H118" s="134">
        <f t="shared" si="5"/>
        <v>72</v>
      </c>
      <c r="I118" s="131" t="str">
        <f t="shared" si="6"/>
        <v>Grand Masters</v>
      </c>
      <c r="J118" s="129" t="s">
        <v>67</v>
      </c>
      <c r="K118" s="135">
        <v>5409070035181</v>
      </c>
      <c r="L118" s="167" t="s">
        <v>1383</v>
      </c>
    </row>
    <row r="119" spans="1:12" x14ac:dyDescent="0.25">
      <c r="A119" s="128" t="s">
        <v>541</v>
      </c>
      <c r="B119" s="129" t="s">
        <v>1266</v>
      </c>
      <c r="C119" s="129" t="s">
        <v>116</v>
      </c>
      <c r="D119" s="129" t="s">
        <v>888</v>
      </c>
      <c r="E119" s="131" t="str">
        <f t="shared" si="4"/>
        <v>Men Senior</v>
      </c>
      <c r="F119" s="136">
        <v>33783</v>
      </c>
      <c r="G119" s="133">
        <f t="shared" si="7"/>
        <v>46387</v>
      </c>
      <c r="H119" s="134">
        <f t="shared" si="5"/>
        <v>34</v>
      </c>
      <c r="I119" s="131" t="str">
        <f t="shared" si="6"/>
        <v>Senior</v>
      </c>
      <c r="J119" s="129" t="s">
        <v>1184</v>
      </c>
      <c r="K119" s="135">
        <v>92062800886</v>
      </c>
      <c r="L119" s="167" t="s">
        <v>1373</v>
      </c>
    </row>
    <row r="120" spans="1:12" x14ac:dyDescent="0.25">
      <c r="A120" s="128" t="s">
        <v>542</v>
      </c>
      <c r="B120" s="129" t="s">
        <v>1180</v>
      </c>
      <c r="C120" s="129" t="s">
        <v>1666</v>
      </c>
      <c r="D120" s="129" t="s">
        <v>1667</v>
      </c>
      <c r="E120" s="131" t="str">
        <f t="shared" si="4"/>
        <v>Men Senior</v>
      </c>
      <c r="F120" s="136">
        <v>34241</v>
      </c>
      <c r="G120" s="133">
        <f t="shared" si="7"/>
        <v>46387</v>
      </c>
      <c r="H120" s="134">
        <f t="shared" si="5"/>
        <v>33</v>
      </c>
      <c r="I120" s="131" t="str">
        <f t="shared" si="6"/>
        <v>Senior</v>
      </c>
      <c r="J120" s="129" t="s">
        <v>1184</v>
      </c>
      <c r="K120" s="135">
        <v>93092900103</v>
      </c>
      <c r="L120" s="167" t="s">
        <v>1373</v>
      </c>
    </row>
    <row r="121" spans="1:12" x14ac:dyDescent="0.25">
      <c r="A121" s="128" t="s">
        <v>543</v>
      </c>
      <c r="B121" s="129" t="s">
        <v>44</v>
      </c>
      <c r="C121" s="129" t="s">
        <v>158</v>
      </c>
      <c r="D121" s="129" t="s">
        <v>329</v>
      </c>
      <c r="E121" s="131" t="str">
        <f t="shared" si="4"/>
        <v>Men Veteran</v>
      </c>
      <c r="F121" s="136">
        <v>29331</v>
      </c>
      <c r="G121" s="133">
        <f t="shared" si="7"/>
        <v>46387</v>
      </c>
      <c r="H121" s="134">
        <f t="shared" si="5"/>
        <v>46</v>
      </c>
      <c r="I121" s="131" t="str">
        <f t="shared" si="6"/>
        <v>Veteran</v>
      </c>
      <c r="J121" s="129" t="s">
        <v>1184</v>
      </c>
      <c r="K121" s="135">
        <v>80042010845</v>
      </c>
      <c r="L121" s="167" t="s">
        <v>1373</v>
      </c>
    </row>
    <row r="122" spans="1:12" x14ac:dyDescent="0.25">
      <c r="A122" s="128" t="s">
        <v>544</v>
      </c>
      <c r="B122" s="129" t="s">
        <v>1269</v>
      </c>
      <c r="C122" s="129" t="s">
        <v>348</v>
      </c>
      <c r="D122" s="129" t="s">
        <v>79</v>
      </c>
      <c r="E122" s="131" t="str">
        <f t="shared" si="4"/>
        <v>Men Veteran</v>
      </c>
      <c r="F122" s="136">
        <v>31285</v>
      </c>
      <c r="G122" s="133">
        <f t="shared" si="7"/>
        <v>46387</v>
      </c>
      <c r="H122" s="134">
        <f t="shared" si="5"/>
        <v>41</v>
      </c>
      <c r="I122" s="131" t="str">
        <f t="shared" si="6"/>
        <v>Veteran</v>
      </c>
      <c r="J122" s="129" t="s">
        <v>1184</v>
      </c>
      <c r="K122" s="135">
        <v>85082610120</v>
      </c>
      <c r="L122" s="167" t="s">
        <v>1373</v>
      </c>
    </row>
    <row r="123" spans="1:12" x14ac:dyDescent="0.25">
      <c r="A123" s="128" t="s">
        <v>545</v>
      </c>
      <c r="B123" s="129" t="s">
        <v>38</v>
      </c>
      <c r="C123" s="129" t="s">
        <v>185</v>
      </c>
      <c r="D123" s="129" t="s">
        <v>207</v>
      </c>
      <c r="E123" s="131" t="str">
        <f t="shared" si="4"/>
        <v>Men Senior</v>
      </c>
      <c r="F123" s="136">
        <v>34076</v>
      </c>
      <c r="G123" s="133">
        <f t="shared" si="7"/>
        <v>46387</v>
      </c>
      <c r="H123" s="134">
        <f t="shared" si="5"/>
        <v>33</v>
      </c>
      <c r="I123" s="131" t="str">
        <f t="shared" si="6"/>
        <v>Senior</v>
      </c>
      <c r="J123" s="129" t="s">
        <v>1184</v>
      </c>
      <c r="K123" s="135">
        <v>9304175009080</v>
      </c>
      <c r="L123" s="167" t="s">
        <v>1376</v>
      </c>
    </row>
    <row r="124" spans="1:12" x14ac:dyDescent="0.25">
      <c r="A124" s="128" t="s">
        <v>546</v>
      </c>
      <c r="B124" s="129" t="s">
        <v>1798</v>
      </c>
      <c r="C124" s="129" t="s">
        <v>306</v>
      </c>
      <c r="D124" s="129" t="s">
        <v>305</v>
      </c>
      <c r="E124" s="131" t="str">
        <f t="shared" si="4"/>
        <v>Men Senior</v>
      </c>
      <c r="F124" s="136">
        <v>32426</v>
      </c>
      <c r="G124" s="133">
        <f t="shared" si="7"/>
        <v>46387</v>
      </c>
      <c r="H124" s="134">
        <f t="shared" si="5"/>
        <v>38</v>
      </c>
      <c r="I124" s="131" t="str">
        <f t="shared" si="6"/>
        <v>Senior</v>
      </c>
      <c r="J124" s="129" t="s">
        <v>1184</v>
      </c>
      <c r="K124" s="135">
        <v>88101000291</v>
      </c>
      <c r="L124" s="167" t="s">
        <v>1373</v>
      </c>
    </row>
    <row r="125" spans="1:12" x14ac:dyDescent="0.25">
      <c r="A125" s="128" t="s">
        <v>547</v>
      </c>
      <c r="B125" s="129" t="s">
        <v>50</v>
      </c>
      <c r="C125" s="129" t="s">
        <v>399</v>
      </c>
      <c r="D125" s="129" t="s">
        <v>313</v>
      </c>
      <c r="E125" s="131" t="str">
        <f t="shared" si="4"/>
        <v>Ladies Veteran</v>
      </c>
      <c r="F125" s="136">
        <v>28387</v>
      </c>
      <c r="G125" s="133">
        <f t="shared" si="7"/>
        <v>46387</v>
      </c>
      <c r="H125" s="134">
        <f t="shared" si="5"/>
        <v>49</v>
      </c>
      <c r="I125" s="131" t="str">
        <f t="shared" si="6"/>
        <v>Veteran</v>
      </c>
      <c r="J125" s="129" t="s">
        <v>67</v>
      </c>
      <c r="K125" s="135">
        <v>77091900014</v>
      </c>
      <c r="L125" s="167" t="s">
        <v>1373</v>
      </c>
    </row>
    <row r="126" spans="1:12" x14ac:dyDescent="0.25">
      <c r="A126" s="128" t="s">
        <v>548</v>
      </c>
      <c r="B126" s="129" t="s">
        <v>38</v>
      </c>
      <c r="C126" s="129" t="s">
        <v>372</v>
      </c>
      <c r="D126" s="129" t="s">
        <v>182</v>
      </c>
      <c r="E126" s="131" t="str">
        <f t="shared" si="4"/>
        <v>Men Senior</v>
      </c>
      <c r="F126" s="136">
        <v>34401</v>
      </c>
      <c r="G126" s="133">
        <f t="shared" si="7"/>
        <v>46387</v>
      </c>
      <c r="H126" s="134">
        <f t="shared" si="5"/>
        <v>32</v>
      </c>
      <c r="I126" s="131" t="str">
        <f t="shared" si="6"/>
        <v>Senior</v>
      </c>
      <c r="J126" s="129" t="s">
        <v>1184</v>
      </c>
      <c r="K126" s="135">
        <v>94030800057</v>
      </c>
      <c r="L126" s="167" t="s">
        <v>1373</v>
      </c>
    </row>
    <row r="127" spans="1:12" x14ac:dyDescent="0.25">
      <c r="A127" s="128" t="s">
        <v>549</v>
      </c>
      <c r="B127" s="129" t="s">
        <v>39</v>
      </c>
      <c r="C127" s="129" t="s">
        <v>392</v>
      </c>
      <c r="D127" s="129" t="s">
        <v>75</v>
      </c>
      <c r="E127" s="131" t="str">
        <f t="shared" si="4"/>
        <v>Ladies Grand Masters</v>
      </c>
      <c r="F127" s="136">
        <v>24364</v>
      </c>
      <c r="G127" s="133">
        <f t="shared" si="7"/>
        <v>46387</v>
      </c>
      <c r="H127" s="134">
        <f t="shared" si="5"/>
        <v>60</v>
      </c>
      <c r="I127" s="131" t="str">
        <f t="shared" si="6"/>
        <v>Grand Masters</v>
      </c>
      <c r="J127" s="129" t="s">
        <v>67</v>
      </c>
      <c r="K127" s="135">
        <v>66091400053</v>
      </c>
      <c r="L127" s="167" t="s">
        <v>1373</v>
      </c>
    </row>
    <row r="128" spans="1:12" x14ac:dyDescent="0.25">
      <c r="A128" s="128" t="s">
        <v>550</v>
      </c>
      <c r="B128" s="129" t="s">
        <v>43</v>
      </c>
      <c r="C128" s="129" t="s">
        <v>1670</v>
      </c>
      <c r="D128" s="129" t="s">
        <v>1152</v>
      </c>
      <c r="E128" s="131" t="s">
        <v>2181</v>
      </c>
      <c r="F128" s="136">
        <v>38105</v>
      </c>
      <c r="G128" s="133">
        <f t="shared" si="7"/>
        <v>46387</v>
      </c>
      <c r="H128" s="134">
        <f t="shared" si="5"/>
        <v>22</v>
      </c>
      <c r="I128" s="131" t="str">
        <f t="shared" si="6"/>
        <v>Senior</v>
      </c>
      <c r="J128" s="129" t="s">
        <v>1184</v>
      </c>
      <c r="K128" s="176">
        <v>4042800378</v>
      </c>
      <c r="L128" s="167" t="s">
        <v>1373</v>
      </c>
    </row>
    <row r="129" spans="1:12" x14ac:dyDescent="0.25">
      <c r="A129" s="128" t="s">
        <v>551</v>
      </c>
      <c r="B129" s="129" t="s">
        <v>1180</v>
      </c>
      <c r="C129" s="129" t="s">
        <v>301</v>
      </c>
      <c r="D129" s="129" t="s">
        <v>302</v>
      </c>
      <c r="E129" s="131" t="str">
        <f t="shared" si="4"/>
        <v>Men Grand Masters</v>
      </c>
      <c r="F129" s="136">
        <v>22270</v>
      </c>
      <c r="G129" s="133">
        <f t="shared" si="7"/>
        <v>46387</v>
      </c>
      <c r="H129" s="134">
        <f t="shared" si="5"/>
        <v>66</v>
      </c>
      <c r="I129" s="131" t="str">
        <f t="shared" si="6"/>
        <v>Grand Masters</v>
      </c>
      <c r="J129" s="129" t="s">
        <v>1184</v>
      </c>
      <c r="K129" s="135">
        <v>60122000617</v>
      </c>
      <c r="L129" s="167" t="s">
        <v>1373</v>
      </c>
    </row>
    <row r="130" spans="1:12" x14ac:dyDescent="0.25">
      <c r="A130" s="128" t="s">
        <v>552</v>
      </c>
      <c r="B130" s="129" t="s">
        <v>1552</v>
      </c>
      <c r="C130" s="129" t="s">
        <v>340</v>
      </c>
      <c r="D130" s="129" t="s">
        <v>75</v>
      </c>
      <c r="E130" s="131" t="str">
        <f t="shared" si="4"/>
        <v>Men Master</v>
      </c>
      <c r="F130" s="136">
        <v>27240</v>
      </c>
      <c r="G130" s="133">
        <f t="shared" si="7"/>
        <v>46387</v>
      </c>
      <c r="H130" s="134">
        <f t="shared" si="5"/>
        <v>52</v>
      </c>
      <c r="I130" s="131" t="str">
        <f t="shared" si="6"/>
        <v>Master</v>
      </c>
      <c r="J130" s="129" t="s">
        <v>1184</v>
      </c>
      <c r="K130" s="135"/>
      <c r="L130" s="167"/>
    </row>
    <row r="131" spans="1:12" x14ac:dyDescent="0.25">
      <c r="A131" s="128" t="s">
        <v>553</v>
      </c>
      <c r="B131" s="129" t="s">
        <v>44</v>
      </c>
      <c r="C131" s="129" t="s">
        <v>160</v>
      </c>
      <c r="D131" s="129" t="s">
        <v>161</v>
      </c>
      <c r="E131" s="131" t="str">
        <f t="shared" si="4"/>
        <v>Men Veteran</v>
      </c>
      <c r="F131" s="136">
        <v>28958</v>
      </c>
      <c r="G131" s="133">
        <f t="shared" si="7"/>
        <v>46387</v>
      </c>
      <c r="H131" s="134">
        <f t="shared" si="5"/>
        <v>47</v>
      </c>
      <c r="I131" s="131" t="str">
        <f t="shared" si="6"/>
        <v>Veteran</v>
      </c>
      <c r="J131" s="129" t="s">
        <v>1184</v>
      </c>
      <c r="K131" s="135">
        <v>79041310290</v>
      </c>
      <c r="L131" s="167" t="s">
        <v>1373</v>
      </c>
    </row>
    <row r="132" spans="1:12" x14ac:dyDescent="0.25">
      <c r="A132" s="128" t="s">
        <v>554</v>
      </c>
      <c r="B132" s="129" t="s">
        <v>1180</v>
      </c>
      <c r="C132" s="129" t="s">
        <v>140</v>
      </c>
      <c r="D132" s="129" t="s">
        <v>258</v>
      </c>
      <c r="E132" s="131" t="str">
        <f t="shared" si="4"/>
        <v>Men Grand Masters</v>
      </c>
      <c r="F132" s="136">
        <v>20671</v>
      </c>
      <c r="G132" s="133">
        <f t="shared" si="7"/>
        <v>46387</v>
      </c>
      <c r="H132" s="134">
        <f t="shared" si="5"/>
        <v>70</v>
      </c>
      <c r="I132" s="131" t="str">
        <f t="shared" si="6"/>
        <v>Grand Masters</v>
      </c>
      <c r="J132" s="129" t="s">
        <v>1184</v>
      </c>
      <c r="K132" s="135">
        <v>56080400863</v>
      </c>
      <c r="L132" s="167" t="s">
        <v>1373</v>
      </c>
    </row>
    <row r="133" spans="1:12" x14ac:dyDescent="0.25">
      <c r="A133" s="128" t="s">
        <v>555</v>
      </c>
      <c r="B133" s="129" t="s">
        <v>38</v>
      </c>
      <c r="C133" s="129" t="s">
        <v>88</v>
      </c>
      <c r="D133" s="129" t="s">
        <v>1975</v>
      </c>
      <c r="E133" s="131" t="str">
        <f t="shared" ref="E133:E196" si="8">CONCATENATE(J133," ",I133)</f>
        <v>Men Senior</v>
      </c>
      <c r="F133" s="136">
        <v>32323</v>
      </c>
      <c r="G133" s="133">
        <f t="shared" si="7"/>
        <v>46387</v>
      </c>
      <c r="H133" s="134">
        <f t="shared" ref="H133:H196" si="9">INT(YEARFRAC(F133,G133))</f>
        <v>38</v>
      </c>
      <c r="I133" s="131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129" t="s">
        <v>1184</v>
      </c>
      <c r="K133" s="135">
        <v>88062900495</v>
      </c>
      <c r="L133" s="167" t="s">
        <v>1373</v>
      </c>
    </row>
    <row r="134" spans="1:12" x14ac:dyDescent="0.25">
      <c r="A134" s="128" t="s">
        <v>556</v>
      </c>
      <c r="B134" s="129" t="s">
        <v>1275</v>
      </c>
      <c r="C134" s="129" t="s">
        <v>373</v>
      </c>
      <c r="D134" s="129" t="s">
        <v>210</v>
      </c>
      <c r="E134" s="131" t="str">
        <f t="shared" si="8"/>
        <v>Men Senior</v>
      </c>
      <c r="F134" s="136">
        <v>35961</v>
      </c>
      <c r="G134" s="133">
        <f t="shared" ref="G134:G197" si="11">$G$5</f>
        <v>46387</v>
      </c>
      <c r="H134" s="134">
        <f t="shared" si="9"/>
        <v>28</v>
      </c>
      <c r="I134" s="131" t="str">
        <f t="shared" si="10"/>
        <v>Senior</v>
      </c>
      <c r="J134" s="129" t="s">
        <v>1184</v>
      </c>
      <c r="K134" s="135">
        <v>98061500027</v>
      </c>
      <c r="L134" s="167" t="s">
        <v>1373</v>
      </c>
    </row>
    <row r="135" spans="1:12" x14ac:dyDescent="0.25">
      <c r="A135" s="128" t="s">
        <v>557</v>
      </c>
      <c r="B135" s="129" t="s">
        <v>1797</v>
      </c>
      <c r="C135" s="129" t="s">
        <v>168</v>
      </c>
      <c r="D135" s="129" t="s">
        <v>316</v>
      </c>
      <c r="E135" s="131" t="str">
        <f t="shared" si="8"/>
        <v>Men Master</v>
      </c>
      <c r="F135" s="136">
        <v>25560</v>
      </c>
      <c r="G135" s="133">
        <f t="shared" si="11"/>
        <v>46387</v>
      </c>
      <c r="H135" s="134">
        <f t="shared" si="9"/>
        <v>57</v>
      </c>
      <c r="I135" s="131" t="str">
        <f t="shared" si="10"/>
        <v>Master</v>
      </c>
      <c r="J135" s="129" t="s">
        <v>1184</v>
      </c>
      <c r="K135" s="135">
        <v>69122235136082</v>
      </c>
      <c r="L135" s="167" t="s">
        <v>1376</v>
      </c>
    </row>
    <row r="136" spans="1:12" x14ac:dyDescent="0.25">
      <c r="A136" s="128" t="s">
        <v>558</v>
      </c>
      <c r="B136" s="129" t="s">
        <v>1164</v>
      </c>
      <c r="C136" s="129" t="s">
        <v>140</v>
      </c>
      <c r="D136" s="129" t="s">
        <v>333</v>
      </c>
      <c r="E136" s="131" t="str">
        <f t="shared" si="8"/>
        <v>Men Veteran</v>
      </c>
      <c r="F136" s="136">
        <v>28213</v>
      </c>
      <c r="G136" s="133">
        <f t="shared" si="11"/>
        <v>46387</v>
      </c>
      <c r="H136" s="134">
        <f t="shared" si="9"/>
        <v>49</v>
      </c>
      <c r="I136" s="131" t="str">
        <f t="shared" si="10"/>
        <v>Veteran</v>
      </c>
      <c r="J136" s="129" t="s">
        <v>1184</v>
      </c>
      <c r="K136" s="135">
        <v>77032900259</v>
      </c>
      <c r="L136" s="167" t="s">
        <v>1373</v>
      </c>
    </row>
    <row r="137" spans="1:12" x14ac:dyDescent="0.25">
      <c r="A137" s="128" t="s">
        <v>559</v>
      </c>
      <c r="B137" s="129" t="s">
        <v>1164</v>
      </c>
      <c r="C137" s="129" t="s">
        <v>1834</v>
      </c>
      <c r="D137" s="129" t="s">
        <v>1835</v>
      </c>
      <c r="E137" s="131" t="str">
        <f t="shared" si="8"/>
        <v>Men Master</v>
      </c>
      <c r="F137" s="136">
        <v>25514</v>
      </c>
      <c r="G137" s="133">
        <f t="shared" si="11"/>
        <v>46387</v>
      </c>
      <c r="H137" s="134">
        <f t="shared" si="9"/>
        <v>57</v>
      </c>
      <c r="I137" s="131" t="str">
        <f t="shared" si="10"/>
        <v>Master</v>
      </c>
      <c r="J137" s="129" t="s">
        <v>1184</v>
      </c>
      <c r="K137" s="135">
        <v>518168758</v>
      </c>
      <c r="L137" s="167" t="s">
        <v>1375</v>
      </c>
    </row>
    <row r="138" spans="1:12" x14ac:dyDescent="0.25">
      <c r="A138" s="128" t="s">
        <v>560</v>
      </c>
      <c r="B138" s="129" t="s">
        <v>1254</v>
      </c>
      <c r="C138" s="129" t="s">
        <v>80</v>
      </c>
      <c r="D138" s="129" t="s">
        <v>362</v>
      </c>
      <c r="E138" s="131" t="str">
        <f t="shared" si="8"/>
        <v>Men Grand Masters</v>
      </c>
      <c r="F138" s="136">
        <v>20998</v>
      </c>
      <c r="G138" s="133">
        <f t="shared" si="11"/>
        <v>46387</v>
      </c>
      <c r="H138" s="134">
        <f t="shared" si="9"/>
        <v>69</v>
      </c>
      <c r="I138" s="131" t="str">
        <f t="shared" si="10"/>
        <v>Grand Masters</v>
      </c>
      <c r="J138" s="129" t="s">
        <v>1184</v>
      </c>
      <c r="K138" s="135">
        <v>570627500</v>
      </c>
      <c r="L138" s="167" t="s">
        <v>1373</v>
      </c>
    </row>
    <row r="139" spans="1:12" x14ac:dyDescent="0.25">
      <c r="A139" s="128" t="s">
        <v>561</v>
      </c>
      <c r="B139" s="129" t="s">
        <v>1797</v>
      </c>
      <c r="C139" s="129" t="s">
        <v>1877</v>
      </c>
      <c r="D139" s="129" t="s">
        <v>328</v>
      </c>
      <c r="E139" s="131" t="str">
        <f t="shared" si="8"/>
        <v>Ladies Senior</v>
      </c>
      <c r="F139" s="136">
        <v>35193</v>
      </c>
      <c r="G139" s="133">
        <f t="shared" si="11"/>
        <v>46387</v>
      </c>
      <c r="H139" s="134">
        <f t="shared" si="9"/>
        <v>30</v>
      </c>
      <c r="I139" s="131" t="str">
        <f t="shared" si="10"/>
        <v>Senior</v>
      </c>
      <c r="J139" s="129" t="s">
        <v>67</v>
      </c>
      <c r="K139" s="135">
        <v>96050800332</v>
      </c>
      <c r="L139" s="167" t="s">
        <v>1373</v>
      </c>
    </row>
    <row r="140" spans="1:12" x14ac:dyDescent="0.25">
      <c r="A140" s="128" t="s">
        <v>562</v>
      </c>
      <c r="B140" s="129" t="s">
        <v>43</v>
      </c>
      <c r="C140" s="129" t="s">
        <v>1849</v>
      </c>
      <c r="D140" s="129" t="s">
        <v>1671</v>
      </c>
      <c r="E140" s="131" t="s">
        <v>2181</v>
      </c>
      <c r="F140" s="136">
        <v>38875</v>
      </c>
      <c r="G140" s="133">
        <f t="shared" si="11"/>
        <v>46387</v>
      </c>
      <c r="H140" s="134">
        <f t="shared" si="9"/>
        <v>20</v>
      </c>
      <c r="I140" s="131" t="str">
        <f t="shared" si="10"/>
        <v>U/21</v>
      </c>
      <c r="J140" s="129" t="s">
        <v>1184</v>
      </c>
      <c r="K140" s="176" t="s">
        <v>2149</v>
      </c>
      <c r="L140" s="167" t="s">
        <v>1373</v>
      </c>
    </row>
    <row r="141" spans="1:12" x14ac:dyDescent="0.25">
      <c r="A141" s="128" t="s">
        <v>563</v>
      </c>
      <c r="B141" s="129" t="s">
        <v>1254</v>
      </c>
      <c r="C141" s="129" t="s">
        <v>104</v>
      </c>
      <c r="D141" s="129" t="s">
        <v>361</v>
      </c>
      <c r="E141" s="131" t="str">
        <f t="shared" si="8"/>
        <v>Ladies Grand Masters</v>
      </c>
      <c r="F141" s="136">
        <v>20702</v>
      </c>
      <c r="G141" s="133">
        <f t="shared" si="11"/>
        <v>46387</v>
      </c>
      <c r="H141" s="134">
        <f t="shared" si="9"/>
        <v>70</v>
      </c>
      <c r="I141" s="131" t="str">
        <f t="shared" si="10"/>
        <v>Grand Masters</v>
      </c>
      <c r="J141" s="129" t="s">
        <v>67</v>
      </c>
      <c r="K141" s="135">
        <v>56090400343</v>
      </c>
      <c r="L141" s="167" t="s">
        <v>1373</v>
      </c>
    </row>
    <row r="142" spans="1:12" x14ac:dyDescent="0.25">
      <c r="A142" s="128" t="s">
        <v>564</v>
      </c>
      <c r="B142" s="129" t="s">
        <v>1269</v>
      </c>
      <c r="C142" s="129" t="s">
        <v>1876</v>
      </c>
      <c r="D142" s="129" t="s">
        <v>1124</v>
      </c>
      <c r="E142" s="131" t="str">
        <f t="shared" si="8"/>
        <v>Men Senior</v>
      </c>
      <c r="F142" s="136">
        <v>35111</v>
      </c>
      <c r="G142" s="133">
        <f t="shared" si="11"/>
        <v>46387</v>
      </c>
      <c r="H142" s="134">
        <f t="shared" si="9"/>
        <v>30</v>
      </c>
      <c r="I142" s="131" t="str">
        <f t="shared" si="10"/>
        <v>Senior</v>
      </c>
      <c r="J142" s="129" t="s">
        <v>1184</v>
      </c>
      <c r="K142" s="135">
        <v>96021600339</v>
      </c>
      <c r="L142" s="167" t="s">
        <v>1373</v>
      </c>
    </row>
    <row r="143" spans="1:12" x14ac:dyDescent="0.25">
      <c r="A143" s="128" t="s">
        <v>565</v>
      </c>
      <c r="B143" s="129" t="s">
        <v>40</v>
      </c>
      <c r="C143" s="129" t="s">
        <v>341</v>
      </c>
      <c r="D143" s="129" t="s">
        <v>118</v>
      </c>
      <c r="E143" s="131" t="str">
        <f t="shared" si="8"/>
        <v>Men Veteran</v>
      </c>
      <c r="F143" s="136">
        <v>30156</v>
      </c>
      <c r="G143" s="133">
        <f t="shared" si="11"/>
        <v>46387</v>
      </c>
      <c r="H143" s="134">
        <f t="shared" si="9"/>
        <v>44</v>
      </c>
      <c r="I143" s="131" t="str">
        <f t="shared" si="10"/>
        <v>Veteran</v>
      </c>
      <c r="J143" s="129" t="s">
        <v>1184</v>
      </c>
      <c r="K143" s="135">
        <v>820724522408</v>
      </c>
      <c r="L143" s="167" t="s">
        <v>1373</v>
      </c>
    </row>
    <row r="144" spans="1:12" x14ac:dyDescent="0.25">
      <c r="A144" s="128" t="s">
        <v>566</v>
      </c>
      <c r="B144" s="129" t="s">
        <v>1798</v>
      </c>
      <c r="C144" s="129" t="s">
        <v>211</v>
      </c>
      <c r="D144" s="129" t="s">
        <v>311</v>
      </c>
      <c r="E144" s="131" t="str">
        <f t="shared" si="8"/>
        <v>Men Veteran</v>
      </c>
      <c r="F144" s="136">
        <v>28164</v>
      </c>
      <c r="G144" s="133">
        <f t="shared" si="11"/>
        <v>46387</v>
      </c>
      <c r="H144" s="134">
        <f t="shared" si="9"/>
        <v>49</v>
      </c>
      <c r="I144" s="131" t="str">
        <f t="shared" si="10"/>
        <v>Veteran</v>
      </c>
      <c r="J144" s="129" t="s">
        <v>1184</v>
      </c>
      <c r="K144" s="135">
        <v>77020810403</v>
      </c>
      <c r="L144" s="167" t="s">
        <v>1373</v>
      </c>
    </row>
    <row r="145" spans="1:12" x14ac:dyDescent="0.25">
      <c r="A145" s="128" t="s">
        <v>567</v>
      </c>
      <c r="B145" s="129" t="s">
        <v>40</v>
      </c>
      <c r="C145" s="129" t="s">
        <v>309</v>
      </c>
      <c r="D145" s="129" t="s">
        <v>1840</v>
      </c>
      <c r="E145" s="131" t="str">
        <f t="shared" si="8"/>
        <v>Men U/21</v>
      </c>
      <c r="F145" s="136">
        <v>38441</v>
      </c>
      <c r="G145" s="133">
        <f t="shared" si="11"/>
        <v>46387</v>
      </c>
      <c r="H145" s="134">
        <f t="shared" si="9"/>
        <v>21</v>
      </c>
      <c r="I145" s="131" t="str">
        <f t="shared" si="10"/>
        <v>U/21</v>
      </c>
      <c r="J145" s="129" t="s">
        <v>1184</v>
      </c>
      <c r="K145" s="176" t="s">
        <v>1841</v>
      </c>
      <c r="L145" s="167" t="s">
        <v>1373</v>
      </c>
    </row>
    <row r="146" spans="1:12" x14ac:dyDescent="0.25">
      <c r="A146" s="128" t="s">
        <v>568</v>
      </c>
      <c r="B146" s="129" t="s">
        <v>40</v>
      </c>
      <c r="C146" s="129" t="s">
        <v>159</v>
      </c>
      <c r="D146" s="129" t="s">
        <v>173</v>
      </c>
      <c r="E146" s="131" t="str">
        <f t="shared" si="8"/>
        <v>Men Grand Masters</v>
      </c>
      <c r="F146" s="136">
        <v>22774</v>
      </c>
      <c r="G146" s="133">
        <f t="shared" si="11"/>
        <v>46387</v>
      </c>
      <c r="H146" s="134">
        <f t="shared" si="9"/>
        <v>64</v>
      </c>
      <c r="I146" s="131" t="str">
        <f t="shared" si="10"/>
        <v>Grand Masters</v>
      </c>
      <c r="J146" s="129" t="s">
        <v>1184</v>
      </c>
      <c r="K146" s="135">
        <v>6205085090107</v>
      </c>
      <c r="L146" s="167" t="s">
        <v>1375</v>
      </c>
    </row>
    <row r="147" spans="1:12" x14ac:dyDescent="0.25">
      <c r="A147" s="128" t="s">
        <v>569</v>
      </c>
      <c r="B147" s="129" t="s">
        <v>44</v>
      </c>
      <c r="C147" s="129" t="s">
        <v>167</v>
      </c>
      <c r="D147" s="129" t="s">
        <v>142</v>
      </c>
      <c r="E147" s="131" t="str">
        <f t="shared" si="8"/>
        <v>Men Veteran</v>
      </c>
      <c r="F147" s="136">
        <v>30617</v>
      </c>
      <c r="G147" s="133">
        <f t="shared" si="11"/>
        <v>46387</v>
      </c>
      <c r="H147" s="134">
        <f t="shared" si="9"/>
        <v>43</v>
      </c>
      <c r="I147" s="131" t="str">
        <f t="shared" si="10"/>
        <v>Veteran</v>
      </c>
      <c r="J147" s="129" t="s">
        <v>1184</v>
      </c>
      <c r="K147" s="135">
        <v>83102810462</v>
      </c>
      <c r="L147" s="167" t="s">
        <v>1373</v>
      </c>
    </row>
    <row r="148" spans="1:12" x14ac:dyDescent="0.25">
      <c r="A148" s="128" t="s">
        <v>570</v>
      </c>
      <c r="B148" s="129" t="s">
        <v>1177</v>
      </c>
      <c r="C148" s="129" t="s">
        <v>356</v>
      </c>
      <c r="D148" s="129" t="s">
        <v>79</v>
      </c>
      <c r="E148" s="131" t="str">
        <f t="shared" si="8"/>
        <v>Ladies Grand Masters</v>
      </c>
      <c r="F148" s="136">
        <v>21323</v>
      </c>
      <c r="G148" s="133">
        <f t="shared" si="11"/>
        <v>46387</v>
      </c>
      <c r="H148" s="134">
        <f t="shared" si="9"/>
        <v>68</v>
      </c>
      <c r="I148" s="131" t="str">
        <f t="shared" si="10"/>
        <v>Grand Masters</v>
      </c>
      <c r="J148" s="129" t="s">
        <v>67</v>
      </c>
      <c r="K148" s="135">
        <v>5805180064005</v>
      </c>
      <c r="L148" s="167" t="s">
        <v>1376</v>
      </c>
    </row>
    <row r="149" spans="1:12" x14ac:dyDescent="0.25">
      <c r="A149" s="128" t="s">
        <v>571</v>
      </c>
      <c r="B149" s="129" t="s">
        <v>42</v>
      </c>
      <c r="C149" s="129" t="s">
        <v>80</v>
      </c>
      <c r="D149" s="129" t="s">
        <v>81</v>
      </c>
      <c r="E149" s="131" t="str">
        <f t="shared" si="8"/>
        <v>Men Veteran</v>
      </c>
      <c r="F149" s="136">
        <v>28605</v>
      </c>
      <c r="G149" s="133">
        <f t="shared" si="11"/>
        <v>46387</v>
      </c>
      <c r="H149" s="134">
        <f t="shared" si="9"/>
        <v>48</v>
      </c>
      <c r="I149" s="131" t="str">
        <f t="shared" si="10"/>
        <v>Veteran</v>
      </c>
      <c r="J149" s="129" t="s">
        <v>1184</v>
      </c>
      <c r="K149" s="135">
        <v>78042510381</v>
      </c>
      <c r="L149" s="167" t="s">
        <v>1373</v>
      </c>
    </row>
    <row r="150" spans="1:12" x14ac:dyDescent="0.25">
      <c r="A150" s="128" t="s">
        <v>572</v>
      </c>
      <c r="B150" s="129" t="s">
        <v>40</v>
      </c>
      <c r="C150" s="129" t="s">
        <v>95</v>
      </c>
      <c r="D150" s="129" t="s">
        <v>169</v>
      </c>
      <c r="E150" s="131" t="str">
        <f t="shared" si="8"/>
        <v>Men Grand Masters</v>
      </c>
      <c r="F150" s="136">
        <v>20390</v>
      </c>
      <c r="G150" s="133">
        <f t="shared" si="11"/>
        <v>46387</v>
      </c>
      <c r="H150" s="134">
        <f t="shared" si="9"/>
        <v>71</v>
      </c>
      <c r="I150" s="131" t="str">
        <f t="shared" si="10"/>
        <v>Grand Masters</v>
      </c>
      <c r="J150" s="129" t="s">
        <v>1184</v>
      </c>
      <c r="K150" s="135">
        <v>55103010027</v>
      </c>
      <c r="L150" s="167" t="s">
        <v>1373</v>
      </c>
    </row>
    <row r="151" spans="1:12" x14ac:dyDescent="0.25">
      <c r="A151" s="128" t="s">
        <v>573</v>
      </c>
      <c r="B151" s="129" t="s">
        <v>1797</v>
      </c>
      <c r="C151" s="129" t="s">
        <v>1676</v>
      </c>
      <c r="D151" s="129" t="s">
        <v>1677</v>
      </c>
      <c r="E151" s="131" t="str">
        <f t="shared" si="8"/>
        <v>Men Master</v>
      </c>
      <c r="F151" s="136">
        <v>26639</v>
      </c>
      <c r="G151" s="133">
        <f t="shared" si="11"/>
        <v>46387</v>
      </c>
      <c r="H151" s="134">
        <f t="shared" si="9"/>
        <v>54</v>
      </c>
      <c r="I151" s="131" t="str">
        <f t="shared" si="10"/>
        <v>Master</v>
      </c>
      <c r="J151" s="129" t="s">
        <v>1184</v>
      </c>
      <c r="K151" s="135">
        <v>72120610320</v>
      </c>
      <c r="L151" s="167" t="s">
        <v>1373</v>
      </c>
    </row>
    <row r="152" spans="1:12" x14ac:dyDescent="0.25">
      <c r="A152" s="128" t="s">
        <v>574</v>
      </c>
      <c r="B152" s="129" t="s">
        <v>43</v>
      </c>
      <c r="C152" s="129" t="s">
        <v>324</v>
      </c>
      <c r="D152" s="129" t="s">
        <v>352</v>
      </c>
      <c r="E152" s="131" t="str">
        <f t="shared" si="8"/>
        <v>Men Master</v>
      </c>
      <c r="F152" s="136">
        <v>27224</v>
      </c>
      <c r="G152" s="133">
        <f t="shared" si="11"/>
        <v>46387</v>
      </c>
      <c r="H152" s="134">
        <f t="shared" si="9"/>
        <v>52</v>
      </c>
      <c r="I152" s="131" t="str">
        <f t="shared" si="10"/>
        <v>Master</v>
      </c>
      <c r="J152" s="129" t="s">
        <v>1184</v>
      </c>
      <c r="K152" s="135">
        <v>74071410310</v>
      </c>
      <c r="L152" s="167" t="s">
        <v>1373</v>
      </c>
    </row>
    <row r="153" spans="1:12" x14ac:dyDescent="0.25">
      <c r="A153" s="128" t="s">
        <v>575</v>
      </c>
      <c r="B153" s="129" t="s">
        <v>1269</v>
      </c>
      <c r="C153" s="129" t="s">
        <v>174</v>
      </c>
      <c r="D153" s="129" t="s">
        <v>175</v>
      </c>
      <c r="E153" s="131" t="str">
        <f t="shared" si="8"/>
        <v>Men Veteran</v>
      </c>
      <c r="F153" s="136">
        <v>28357</v>
      </c>
      <c r="G153" s="133">
        <f t="shared" si="11"/>
        <v>46387</v>
      </c>
      <c r="H153" s="134">
        <f t="shared" si="9"/>
        <v>49</v>
      </c>
      <c r="I153" s="131" t="str">
        <f t="shared" si="10"/>
        <v>Veteran</v>
      </c>
      <c r="J153" s="129" t="s">
        <v>1184</v>
      </c>
      <c r="K153" s="135">
        <v>77082010354</v>
      </c>
      <c r="L153" s="167" t="s">
        <v>1373</v>
      </c>
    </row>
    <row r="154" spans="1:12" ht="13.5" customHeight="1" x14ac:dyDescent="0.25">
      <c r="A154" s="128" t="s">
        <v>576</v>
      </c>
      <c r="B154" s="129" t="s">
        <v>38</v>
      </c>
      <c r="C154" s="129" t="s">
        <v>390</v>
      </c>
      <c r="D154" s="129" t="s">
        <v>70</v>
      </c>
      <c r="E154" s="131" t="str">
        <f t="shared" si="8"/>
        <v>Ladies Master</v>
      </c>
      <c r="F154" s="136">
        <v>27616</v>
      </c>
      <c r="G154" s="133">
        <f t="shared" si="11"/>
        <v>46387</v>
      </c>
      <c r="H154" s="134">
        <f t="shared" si="9"/>
        <v>51</v>
      </c>
      <c r="I154" s="131" t="str">
        <f t="shared" si="10"/>
        <v>Master</v>
      </c>
      <c r="J154" s="129" t="s">
        <v>67</v>
      </c>
      <c r="K154" s="135">
        <v>75081050067</v>
      </c>
      <c r="L154" s="167" t="s">
        <v>1373</v>
      </c>
    </row>
    <row r="155" spans="1:12" x14ac:dyDescent="0.25">
      <c r="A155" s="128" t="s">
        <v>577</v>
      </c>
      <c r="B155" s="129" t="s">
        <v>1798</v>
      </c>
      <c r="C155" s="129" t="s">
        <v>315</v>
      </c>
      <c r="D155" s="129" t="s">
        <v>303</v>
      </c>
      <c r="E155" s="131" t="str">
        <f t="shared" si="8"/>
        <v>Men Master</v>
      </c>
      <c r="F155" s="136">
        <v>25099</v>
      </c>
      <c r="G155" s="133">
        <f t="shared" si="11"/>
        <v>46387</v>
      </c>
      <c r="H155" s="134">
        <f t="shared" si="9"/>
        <v>58</v>
      </c>
      <c r="I155" s="131" t="str">
        <f t="shared" si="10"/>
        <v>Master</v>
      </c>
      <c r="J155" s="129" t="s">
        <v>1184</v>
      </c>
      <c r="K155" s="135">
        <v>68091800649</v>
      </c>
      <c r="L155" s="167" t="s">
        <v>1373</v>
      </c>
    </row>
    <row r="156" spans="1:12" x14ac:dyDescent="0.25">
      <c r="A156" s="128" t="s">
        <v>578</v>
      </c>
      <c r="B156" s="129" t="s">
        <v>1797</v>
      </c>
      <c r="C156" s="129" t="s">
        <v>308</v>
      </c>
      <c r="D156" s="129" t="s">
        <v>305</v>
      </c>
      <c r="E156" s="131" t="str">
        <f t="shared" si="8"/>
        <v>Men Grand Masters</v>
      </c>
      <c r="F156" s="136">
        <v>23171</v>
      </c>
      <c r="G156" s="133">
        <f t="shared" si="11"/>
        <v>46387</v>
      </c>
      <c r="H156" s="134">
        <f t="shared" si="9"/>
        <v>63</v>
      </c>
      <c r="I156" s="131" t="str">
        <f t="shared" si="10"/>
        <v>Grand Masters</v>
      </c>
      <c r="J156" s="129" t="s">
        <v>1184</v>
      </c>
      <c r="K156" s="135">
        <v>63060900183</v>
      </c>
      <c r="L156" s="167" t="s">
        <v>1373</v>
      </c>
    </row>
    <row r="157" spans="1:12" x14ac:dyDescent="0.25">
      <c r="A157" s="128" t="s">
        <v>579</v>
      </c>
      <c r="B157" s="129" t="s">
        <v>1797</v>
      </c>
      <c r="C157" s="129" t="s">
        <v>86</v>
      </c>
      <c r="D157" s="129" t="s">
        <v>326</v>
      </c>
      <c r="E157" s="131" t="str">
        <f t="shared" si="8"/>
        <v>Men Senior</v>
      </c>
      <c r="F157" s="136">
        <v>33995</v>
      </c>
      <c r="G157" s="133">
        <f t="shared" si="11"/>
        <v>46387</v>
      </c>
      <c r="H157" s="134">
        <f t="shared" si="9"/>
        <v>33</v>
      </c>
      <c r="I157" s="131" t="str">
        <f t="shared" si="10"/>
        <v>Senior</v>
      </c>
      <c r="J157" s="129" t="s">
        <v>1184</v>
      </c>
      <c r="K157" s="135">
        <v>93012600035</v>
      </c>
      <c r="L157" s="167" t="s">
        <v>1373</v>
      </c>
    </row>
    <row r="158" spans="1:12" x14ac:dyDescent="0.25">
      <c r="A158" s="128" t="s">
        <v>580</v>
      </c>
      <c r="B158" s="129" t="s">
        <v>1164</v>
      </c>
      <c r="C158" s="129" t="s">
        <v>388</v>
      </c>
      <c r="D158" s="129" t="s">
        <v>128</v>
      </c>
      <c r="E158" s="131" t="str">
        <f t="shared" si="8"/>
        <v>Ladies Grand Masters</v>
      </c>
      <c r="F158" s="136">
        <v>24211</v>
      </c>
      <c r="G158" s="133">
        <f t="shared" si="11"/>
        <v>46387</v>
      </c>
      <c r="H158" s="134">
        <f t="shared" si="9"/>
        <v>60</v>
      </c>
      <c r="I158" s="131" t="str">
        <f t="shared" si="10"/>
        <v>Grand Masters</v>
      </c>
      <c r="J158" s="129" t="s">
        <v>67</v>
      </c>
      <c r="K158" s="135">
        <v>66041400882</v>
      </c>
      <c r="L158" s="167" t="s">
        <v>1373</v>
      </c>
    </row>
    <row r="159" spans="1:12" x14ac:dyDescent="0.25">
      <c r="A159" s="128" t="s">
        <v>581</v>
      </c>
      <c r="B159" s="129" t="s">
        <v>1275</v>
      </c>
      <c r="C159" s="129" t="s">
        <v>374</v>
      </c>
      <c r="D159" s="129" t="s">
        <v>208</v>
      </c>
      <c r="E159" s="131" t="str">
        <f t="shared" si="8"/>
        <v>Men Senior</v>
      </c>
      <c r="F159" s="136">
        <v>36060</v>
      </c>
      <c r="G159" s="133">
        <f t="shared" si="11"/>
        <v>46387</v>
      </c>
      <c r="H159" s="134">
        <f t="shared" si="9"/>
        <v>28</v>
      </c>
      <c r="I159" s="131" t="str">
        <f t="shared" si="10"/>
        <v>Senior</v>
      </c>
      <c r="J159" s="129" t="s">
        <v>1184</v>
      </c>
      <c r="K159" s="135"/>
      <c r="L159" s="167"/>
    </row>
    <row r="160" spans="1:12" x14ac:dyDescent="0.25">
      <c r="A160" s="128" t="s">
        <v>582</v>
      </c>
      <c r="B160" s="129" t="s">
        <v>44</v>
      </c>
      <c r="C160" s="129" t="s">
        <v>385</v>
      </c>
      <c r="D160" s="129" t="s">
        <v>277</v>
      </c>
      <c r="E160" s="131" t="str">
        <f t="shared" si="8"/>
        <v>Men Senior</v>
      </c>
      <c r="F160" s="136">
        <v>36537</v>
      </c>
      <c r="G160" s="133">
        <f t="shared" si="11"/>
        <v>46387</v>
      </c>
      <c r="H160" s="134">
        <f t="shared" si="9"/>
        <v>26</v>
      </c>
      <c r="I160" s="131" t="str">
        <f t="shared" si="10"/>
        <v>Senior</v>
      </c>
      <c r="J160" s="129" t="s">
        <v>1184</v>
      </c>
      <c r="K160" s="135" t="s">
        <v>1381</v>
      </c>
      <c r="L160" s="167" t="s">
        <v>1373</v>
      </c>
    </row>
    <row r="161" spans="1:12" x14ac:dyDescent="0.25">
      <c r="A161" s="128" t="s">
        <v>583</v>
      </c>
      <c r="B161" s="129" t="s">
        <v>47</v>
      </c>
      <c r="C161" s="129" t="s">
        <v>218</v>
      </c>
      <c r="D161" s="129" t="s">
        <v>107</v>
      </c>
      <c r="E161" s="131" t="str">
        <f t="shared" si="8"/>
        <v>Men Grand Masters</v>
      </c>
      <c r="F161" s="136">
        <v>19427</v>
      </c>
      <c r="G161" s="133">
        <f t="shared" si="11"/>
        <v>46387</v>
      </c>
      <c r="H161" s="134">
        <f t="shared" si="9"/>
        <v>73</v>
      </c>
      <c r="I161" s="131" t="str">
        <f t="shared" si="10"/>
        <v>Grand Masters</v>
      </c>
      <c r="J161" s="129" t="s">
        <v>1184</v>
      </c>
      <c r="K161" s="135">
        <v>53030900371</v>
      </c>
      <c r="L161" s="167" t="s">
        <v>1373</v>
      </c>
    </row>
    <row r="162" spans="1:12" x14ac:dyDescent="0.25">
      <c r="A162" s="128" t="s">
        <v>584</v>
      </c>
      <c r="B162" s="129" t="s">
        <v>49</v>
      </c>
      <c r="C162" s="129" t="s">
        <v>206</v>
      </c>
      <c r="D162" s="129" t="s">
        <v>296</v>
      </c>
      <c r="E162" s="131" t="str">
        <f t="shared" si="8"/>
        <v>Men Veteran</v>
      </c>
      <c r="F162" s="136">
        <v>29922</v>
      </c>
      <c r="G162" s="133">
        <f t="shared" si="11"/>
        <v>46387</v>
      </c>
      <c r="H162" s="134">
        <f t="shared" si="9"/>
        <v>45</v>
      </c>
      <c r="I162" s="131" t="str">
        <f t="shared" si="10"/>
        <v>Veteran</v>
      </c>
      <c r="J162" s="129" t="s">
        <v>1184</v>
      </c>
      <c r="K162" s="135">
        <v>81120210607</v>
      </c>
      <c r="L162" s="167" t="s">
        <v>1373</v>
      </c>
    </row>
    <row r="163" spans="1:12" x14ac:dyDescent="0.25">
      <c r="A163" s="128" t="s">
        <v>585</v>
      </c>
      <c r="B163" s="129" t="s">
        <v>1275</v>
      </c>
      <c r="C163" s="129" t="s">
        <v>203</v>
      </c>
      <c r="D163" s="129" t="s">
        <v>204</v>
      </c>
      <c r="E163" s="131" t="str">
        <f t="shared" si="8"/>
        <v>Men Veteran</v>
      </c>
      <c r="F163" s="136">
        <v>28757</v>
      </c>
      <c r="G163" s="133">
        <f t="shared" si="11"/>
        <v>46387</v>
      </c>
      <c r="H163" s="134">
        <f t="shared" si="9"/>
        <v>48</v>
      </c>
      <c r="I163" s="131" t="str">
        <f t="shared" si="10"/>
        <v>Veteran</v>
      </c>
      <c r="J163" s="129" t="s">
        <v>1184</v>
      </c>
      <c r="K163" s="135"/>
      <c r="L163" s="167"/>
    </row>
    <row r="164" spans="1:12" x14ac:dyDescent="0.25">
      <c r="A164" s="128" t="s">
        <v>586</v>
      </c>
      <c r="B164" s="129" t="s">
        <v>1180</v>
      </c>
      <c r="C164" s="129" t="s">
        <v>398</v>
      </c>
      <c r="D164" s="129" t="s">
        <v>302</v>
      </c>
      <c r="E164" s="131" t="str">
        <f t="shared" si="8"/>
        <v>Ladies Grand Masters</v>
      </c>
      <c r="F164" s="136">
        <v>24046</v>
      </c>
      <c r="G164" s="133">
        <f t="shared" si="11"/>
        <v>46387</v>
      </c>
      <c r="H164" s="134">
        <f t="shared" si="9"/>
        <v>61</v>
      </c>
      <c r="I164" s="131" t="str">
        <f t="shared" si="10"/>
        <v>Grand Masters</v>
      </c>
      <c r="J164" s="129" t="s">
        <v>67</v>
      </c>
      <c r="K164" s="135">
        <v>65103100231</v>
      </c>
      <c r="L164" s="167" t="s">
        <v>1373</v>
      </c>
    </row>
    <row r="165" spans="1:12" x14ac:dyDescent="0.25">
      <c r="A165" s="128" t="s">
        <v>587</v>
      </c>
      <c r="B165" s="129" t="s">
        <v>48</v>
      </c>
      <c r="C165" s="129" t="s">
        <v>943</v>
      </c>
      <c r="D165" s="129" t="s">
        <v>2091</v>
      </c>
      <c r="E165" s="131" t="str">
        <f t="shared" si="8"/>
        <v>Men Senior</v>
      </c>
      <c r="F165" s="136">
        <v>32669</v>
      </c>
      <c r="G165" s="133">
        <f t="shared" si="11"/>
        <v>46387</v>
      </c>
      <c r="H165" s="134">
        <f t="shared" si="9"/>
        <v>37</v>
      </c>
      <c r="I165" s="131" t="str">
        <f t="shared" si="10"/>
        <v>Senior</v>
      </c>
      <c r="J165" s="129" t="s">
        <v>1184</v>
      </c>
      <c r="K165" s="135">
        <v>89061000815</v>
      </c>
      <c r="L165" s="167" t="s">
        <v>1373</v>
      </c>
    </row>
    <row r="166" spans="1:12" x14ac:dyDescent="0.25">
      <c r="A166" s="128" t="s">
        <v>588</v>
      </c>
      <c r="B166" s="129" t="s">
        <v>40</v>
      </c>
      <c r="C166" s="129" t="s">
        <v>321</v>
      </c>
      <c r="D166" s="129" t="s">
        <v>102</v>
      </c>
      <c r="E166" s="131" t="str">
        <f t="shared" si="8"/>
        <v>Men Grand Masters</v>
      </c>
      <c r="F166" s="136">
        <v>22248</v>
      </c>
      <c r="G166" s="133">
        <f t="shared" si="11"/>
        <v>46387</v>
      </c>
      <c r="H166" s="134">
        <f t="shared" si="9"/>
        <v>66</v>
      </c>
      <c r="I166" s="131" t="str">
        <f t="shared" si="10"/>
        <v>Grand Masters</v>
      </c>
      <c r="J166" s="129" t="s">
        <v>1184</v>
      </c>
      <c r="K166" s="135">
        <v>60112800327</v>
      </c>
      <c r="L166" s="167" t="s">
        <v>1373</v>
      </c>
    </row>
    <row r="167" spans="1:12" x14ac:dyDescent="0.25">
      <c r="A167" s="128" t="s">
        <v>589</v>
      </c>
      <c r="B167" s="129" t="s">
        <v>1178</v>
      </c>
      <c r="C167" s="129" t="s">
        <v>214</v>
      </c>
      <c r="D167" s="129" t="s">
        <v>229</v>
      </c>
      <c r="E167" s="131" t="str">
        <f t="shared" si="8"/>
        <v>Men Master</v>
      </c>
      <c r="F167" s="136">
        <v>25980</v>
      </c>
      <c r="G167" s="133">
        <f t="shared" si="11"/>
        <v>46387</v>
      </c>
      <c r="H167" s="134">
        <f t="shared" si="9"/>
        <v>55</v>
      </c>
      <c r="I167" s="131" t="str">
        <f t="shared" si="10"/>
        <v>Master</v>
      </c>
      <c r="J167" s="129" t="s">
        <v>1184</v>
      </c>
      <c r="K167" s="135">
        <v>71021600245</v>
      </c>
      <c r="L167" s="167" t="s">
        <v>1373</v>
      </c>
    </row>
    <row r="168" spans="1:12" x14ac:dyDescent="0.25">
      <c r="A168" s="128" t="s">
        <v>590</v>
      </c>
      <c r="B168" s="129" t="s">
        <v>1797</v>
      </c>
      <c r="C168" s="129" t="s">
        <v>1857</v>
      </c>
      <c r="D168" s="129" t="s">
        <v>1704</v>
      </c>
      <c r="E168" s="131" t="str">
        <f t="shared" si="8"/>
        <v>Men Senior</v>
      </c>
      <c r="F168" s="136">
        <v>32933</v>
      </c>
      <c r="G168" s="133">
        <f t="shared" si="11"/>
        <v>46387</v>
      </c>
      <c r="H168" s="134">
        <f t="shared" si="9"/>
        <v>36</v>
      </c>
      <c r="I168" s="131" t="str">
        <f t="shared" si="10"/>
        <v>Senior</v>
      </c>
      <c r="J168" s="129" t="s">
        <v>1184</v>
      </c>
      <c r="K168" s="135">
        <v>90030100167</v>
      </c>
      <c r="L168" s="167" t="s">
        <v>1373</v>
      </c>
    </row>
    <row r="169" spans="1:12" x14ac:dyDescent="0.25">
      <c r="A169" s="128" t="s">
        <v>591</v>
      </c>
      <c r="B169" s="129" t="s">
        <v>50</v>
      </c>
      <c r="C169" s="129" t="s">
        <v>1740</v>
      </c>
      <c r="D169" s="129" t="s">
        <v>1827</v>
      </c>
      <c r="E169" s="131" t="str">
        <f t="shared" si="8"/>
        <v>Men Veteran</v>
      </c>
      <c r="F169" s="136">
        <v>29465</v>
      </c>
      <c r="G169" s="133">
        <f t="shared" si="11"/>
        <v>46387</v>
      </c>
      <c r="H169" s="134">
        <f t="shared" si="9"/>
        <v>46</v>
      </c>
      <c r="I169" s="131" t="str">
        <f t="shared" si="10"/>
        <v>Veteran</v>
      </c>
      <c r="J169" s="129" t="s">
        <v>1184</v>
      </c>
      <c r="K169" s="135">
        <v>80090110080</v>
      </c>
      <c r="L169" s="167" t="s">
        <v>1373</v>
      </c>
    </row>
    <row r="170" spans="1:12" x14ac:dyDescent="0.25">
      <c r="A170" s="128" t="s">
        <v>592</v>
      </c>
      <c r="B170" s="129" t="s">
        <v>1180</v>
      </c>
      <c r="C170" s="129" t="s">
        <v>242</v>
      </c>
      <c r="D170" s="129" t="s">
        <v>243</v>
      </c>
      <c r="E170" s="131" t="str">
        <f t="shared" si="8"/>
        <v>Men Master</v>
      </c>
      <c r="F170" s="136">
        <v>27544</v>
      </c>
      <c r="G170" s="133">
        <f t="shared" si="11"/>
        <v>46387</v>
      </c>
      <c r="H170" s="134">
        <f t="shared" si="9"/>
        <v>51</v>
      </c>
      <c r="I170" s="131" t="str">
        <f t="shared" si="10"/>
        <v>Master</v>
      </c>
      <c r="J170" s="129" t="s">
        <v>1184</v>
      </c>
      <c r="K170" s="135">
        <v>75053000034</v>
      </c>
      <c r="L170" s="167" t="s">
        <v>1373</v>
      </c>
    </row>
    <row r="171" spans="1:12" x14ac:dyDescent="0.25">
      <c r="A171" s="128" t="s">
        <v>593</v>
      </c>
      <c r="B171" s="129" t="s">
        <v>40</v>
      </c>
      <c r="C171" s="129" t="s">
        <v>1914</v>
      </c>
      <c r="D171" s="129" t="s">
        <v>1691</v>
      </c>
      <c r="E171" s="131" t="str">
        <f t="shared" si="8"/>
        <v>Ladies Senior</v>
      </c>
      <c r="F171" s="136">
        <v>38244</v>
      </c>
      <c r="G171" s="133">
        <f t="shared" si="11"/>
        <v>46387</v>
      </c>
      <c r="H171" s="134">
        <f t="shared" si="9"/>
        <v>22</v>
      </c>
      <c r="I171" s="131" t="str">
        <f t="shared" si="10"/>
        <v>Senior</v>
      </c>
      <c r="J171" s="129" t="s">
        <v>67</v>
      </c>
      <c r="K171" s="176" t="s">
        <v>1976</v>
      </c>
      <c r="L171" s="167" t="s">
        <v>1376</v>
      </c>
    </row>
    <row r="172" spans="1:12" x14ac:dyDescent="0.25">
      <c r="A172" s="128" t="s">
        <v>594</v>
      </c>
      <c r="B172" s="129" t="s">
        <v>1178</v>
      </c>
      <c r="C172" s="129" t="s">
        <v>1755</v>
      </c>
      <c r="D172" s="129" t="s">
        <v>129</v>
      </c>
      <c r="E172" s="131" t="str">
        <f t="shared" si="8"/>
        <v>Men Veteran</v>
      </c>
      <c r="F172" s="136">
        <v>29465</v>
      </c>
      <c r="G172" s="133">
        <f t="shared" si="11"/>
        <v>46387</v>
      </c>
      <c r="H172" s="134">
        <f t="shared" si="9"/>
        <v>46</v>
      </c>
      <c r="I172" s="131" t="str">
        <f t="shared" si="10"/>
        <v>Veteran</v>
      </c>
      <c r="J172" s="129" t="s">
        <v>1184</v>
      </c>
      <c r="K172" s="135">
        <v>80090110463</v>
      </c>
      <c r="L172" s="167" t="s">
        <v>1373</v>
      </c>
    </row>
    <row r="173" spans="1:12" x14ac:dyDescent="0.25">
      <c r="A173" s="128" t="s">
        <v>595</v>
      </c>
      <c r="B173" s="129" t="s">
        <v>43</v>
      </c>
      <c r="C173" s="129" t="s">
        <v>153</v>
      </c>
      <c r="D173" s="129" t="s">
        <v>248</v>
      </c>
      <c r="E173" s="131" t="str">
        <f t="shared" si="8"/>
        <v>Men Master</v>
      </c>
      <c r="F173" s="136">
        <v>27779</v>
      </c>
      <c r="G173" s="133">
        <f t="shared" si="11"/>
        <v>46387</v>
      </c>
      <c r="H173" s="134">
        <f t="shared" si="9"/>
        <v>50</v>
      </c>
      <c r="I173" s="131" t="str">
        <f t="shared" si="10"/>
        <v>Master</v>
      </c>
      <c r="J173" s="129" t="s">
        <v>1184</v>
      </c>
      <c r="K173" s="135">
        <v>76012000154</v>
      </c>
      <c r="L173" s="167" t="s">
        <v>1373</v>
      </c>
    </row>
    <row r="174" spans="1:12" x14ac:dyDescent="0.25">
      <c r="A174" s="128" t="s">
        <v>596</v>
      </c>
      <c r="B174" s="129" t="s">
        <v>1180</v>
      </c>
      <c r="C174" s="129" t="s">
        <v>112</v>
      </c>
      <c r="D174" s="129" t="s">
        <v>270</v>
      </c>
      <c r="E174" s="131" t="str">
        <f t="shared" si="8"/>
        <v>Men Master</v>
      </c>
      <c r="F174" s="136">
        <v>26070</v>
      </c>
      <c r="G174" s="133">
        <f t="shared" si="11"/>
        <v>46387</v>
      </c>
      <c r="H174" s="134">
        <f t="shared" si="9"/>
        <v>55</v>
      </c>
      <c r="I174" s="131" t="str">
        <f t="shared" si="10"/>
        <v>Master</v>
      </c>
      <c r="J174" s="129" t="s">
        <v>1184</v>
      </c>
      <c r="K174" s="135">
        <v>71051710127</v>
      </c>
      <c r="L174" s="167" t="s">
        <v>1373</v>
      </c>
    </row>
    <row r="175" spans="1:12" x14ac:dyDescent="0.25">
      <c r="A175" s="128" t="s">
        <v>597</v>
      </c>
      <c r="B175" s="129" t="s">
        <v>37</v>
      </c>
      <c r="C175" s="129" t="s">
        <v>194</v>
      </c>
      <c r="D175" s="129" t="s">
        <v>888</v>
      </c>
      <c r="E175" s="131" t="str">
        <f t="shared" si="8"/>
        <v>Men Senior</v>
      </c>
      <c r="F175" s="136">
        <v>33288</v>
      </c>
      <c r="G175" s="133">
        <f t="shared" si="11"/>
        <v>46387</v>
      </c>
      <c r="H175" s="134">
        <f t="shared" si="9"/>
        <v>35</v>
      </c>
      <c r="I175" s="131" t="str">
        <f t="shared" si="10"/>
        <v>Senior</v>
      </c>
      <c r="J175" s="129" t="s">
        <v>1184</v>
      </c>
      <c r="K175" s="135">
        <v>91021900583</v>
      </c>
      <c r="L175" s="167" t="s">
        <v>1373</v>
      </c>
    </row>
    <row r="176" spans="1:12" x14ac:dyDescent="0.25">
      <c r="A176" s="128" t="s">
        <v>598</v>
      </c>
      <c r="B176" s="129" t="s">
        <v>1254</v>
      </c>
      <c r="C176" s="129" t="s">
        <v>382</v>
      </c>
      <c r="D176" s="129" t="s">
        <v>100</v>
      </c>
      <c r="E176" s="131" t="str">
        <f t="shared" si="8"/>
        <v>Men Senior</v>
      </c>
      <c r="F176" s="136">
        <v>33914</v>
      </c>
      <c r="G176" s="133">
        <f t="shared" si="11"/>
        <v>46387</v>
      </c>
      <c r="H176" s="134">
        <f t="shared" si="9"/>
        <v>34</v>
      </c>
      <c r="I176" s="131" t="str">
        <f t="shared" si="10"/>
        <v>Senior</v>
      </c>
      <c r="J176" s="129" t="s">
        <v>1184</v>
      </c>
      <c r="K176" s="135">
        <v>92110600470</v>
      </c>
      <c r="L176" s="167" t="s">
        <v>1373</v>
      </c>
    </row>
    <row r="177" spans="1:12" x14ac:dyDescent="0.25">
      <c r="A177" s="128" t="s">
        <v>599</v>
      </c>
      <c r="B177" s="129" t="s">
        <v>39</v>
      </c>
      <c r="C177" s="129" t="s">
        <v>97</v>
      </c>
      <c r="D177" s="129" t="s">
        <v>1021</v>
      </c>
      <c r="E177" s="131" t="str">
        <f t="shared" si="8"/>
        <v>Men Senior</v>
      </c>
      <c r="F177" s="136">
        <v>35943</v>
      </c>
      <c r="G177" s="133">
        <f t="shared" si="11"/>
        <v>46387</v>
      </c>
      <c r="H177" s="134">
        <f t="shared" si="9"/>
        <v>28</v>
      </c>
      <c r="I177" s="131" t="str">
        <f t="shared" si="10"/>
        <v>Senior</v>
      </c>
      <c r="J177" s="129" t="s">
        <v>1184</v>
      </c>
      <c r="K177" s="135">
        <v>98052800153</v>
      </c>
      <c r="L177" s="167" t="s">
        <v>1373</v>
      </c>
    </row>
    <row r="178" spans="1:12" x14ac:dyDescent="0.25">
      <c r="A178" s="128" t="s">
        <v>600</v>
      </c>
      <c r="B178" s="129" t="s">
        <v>49</v>
      </c>
      <c r="C178" s="129" t="s">
        <v>94</v>
      </c>
      <c r="D178" s="129" t="s">
        <v>79</v>
      </c>
      <c r="E178" s="131" t="str">
        <f t="shared" si="8"/>
        <v>Men Master</v>
      </c>
      <c r="F178" s="136">
        <v>27848</v>
      </c>
      <c r="G178" s="133">
        <f t="shared" si="11"/>
        <v>46387</v>
      </c>
      <c r="H178" s="134">
        <f t="shared" si="9"/>
        <v>50</v>
      </c>
      <c r="I178" s="131" t="str">
        <f t="shared" si="10"/>
        <v>Master</v>
      </c>
      <c r="J178" s="129" t="s">
        <v>1184</v>
      </c>
      <c r="K178" s="135">
        <v>76032900053</v>
      </c>
      <c r="L178" s="167" t="s">
        <v>1373</v>
      </c>
    </row>
    <row r="179" spans="1:12" x14ac:dyDescent="0.25">
      <c r="A179" s="128" t="s">
        <v>601</v>
      </c>
      <c r="B179" s="129" t="s">
        <v>1178</v>
      </c>
      <c r="C179" s="129" t="s">
        <v>1712</v>
      </c>
      <c r="D179" s="129" t="s">
        <v>129</v>
      </c>
      <c r="E179" s="131" t="str">
        <f t="shared" si="8"/>
        <v>Men U/21</v>
      </c>
      <c r="F179" s="136">
        <v>39284</v>
      </c>
      <c r="G179" s="133">
        <f t="shared" si="11"/>
        <v>46387</v>
      </c>
      <c r="H179" s="134">
        <f t="shared" si="9"/>
        <v>19</v>
      </c>
      <c r="I179" s="131" t="str">
        <f t="shared" si="10"/>
        <v>U/21</v>
      </c>
      <c r="J179" s="129" t="s">
        <v>1184</v>
      </c>
      <c r="K179" s="135">
        <v>20070721</v>
      </c>
      <c r="L179" s="167" t="s">
        <v>1373</v>
      </c>
    </row>
    <row r="180" spans="1:12" ht="13.5" customHeight="1" x14ac:dyDescent="0.25">
      <c r="A180" s="128" t="s">
        <v>602</v>
      </c>
      <c r="B180" s="129" t="s">
        <v>1177</v>
      </c>
      <c r="C180" s="129" t="s">
        <v>239</v>
      </c>
      <c r="D180" s="129" t="s">
        <v>329</v>
      </c>
      <c r="E180" s="131" t="str">
        <f t="shared" si="8"/>
        <v>Men Master</v>
      </c>
      <c r="F180" s="136">
        <v>27518</v>
      </c>
      <c r="G180" s="133">
        <f t="shared" si="11"/>
        <v>46387</v>
      </c>
      <c r="H180" s="134">
        <f t="shared" si="9"/>
        <v>51</v>
      </c>
      <c r="I180" s="131" t="str">
        <f t="shared" si="10"/>
        <v>Master</v>
      </c>
      <c r="J180" s="129" t="s">
        <v>1184</v>
      </c>
      <c r="K180" s="135">
        <v>75050410557</v>
      </c>
      <c r="L180" s="167" t="s">
        <v>1373</v>
      </c>
    </row>
    <row r="181" spans="1:12" x14ac:dyDescent="0.25">
      <c r="A181" s="128" t="s">
        <v>603</v>
      </c>
      <c r="B181" s="129" t="s">
        <v>37</v>
      </c>
      <c r="C181" s="129" t="s">
        <v>194</v>
      </c>
      <c r="D181" s="129" t="s">
        <v>161</v>
      </c>
      <c r="E181" s="131" t="str">
        <f t="shared" si="8"/>
        <v>Men Senior</v>
      </c>
      <c r="F181" s="136">
        <v>37971</v>
      </c>
      <c r="G181" s="133">
        <f t="shared" si="11"/>
        <v>46387</v>
      </c>
      <c r="H181" s="134">
        <f t="shared" si="9"/>
        <v>23</v>
      </c>
      <c r="I181" s="131" t="str">
        <f t="shared" si="10"/>
        <v>Senior</v>
      </c>
      <c r="J181" s="129" t="s">
        <v>1184</v>
      </c>
      <c r="K181" s="176" t="s">
        <v>1793</v>
      </c>
      <c r="L181" s="167" t="s">
        <v>1373</v>
      </c>
    </row>
    <row r="182" spans="1:12" x14ac:dyDescent="0.25">
      <c r="A182" s="128" t="s">
        <v>604</v>
      </c>
      <c r="B182" s="129" t="s">
        <v>37</v>
      </c>
      <c r="C182" s="129" t="s">
        <v>1644</v>
      </c>
      <c r="D182" s="129" t="s">
        <v>161</v>
      </c>
      <c r="E182" s="131" t="str">
        <f t="shared" si="8"/>
        <v>Men U/21</v>
      </c>
      <c r="F182" s="136">
        <v>38698</v>
      </c>
      <c r="G182" s="133">
        <f t="shared" si="11"/>
        <v>46387</v>
      </c>
      <c r="H182" s="134">
        <f t="shared" si="9"/>
        <v>21</v>
      </c>
      <c r="I182" s="131" t="str">
        <f t="shared" si="10"/>
        <v>U/21</v>
      </c>
      <c r="J182" s="129" t="s">
        <v>1184</v>
      </c>
      <c r="K182" s="176" t="s">
        <v>1884</v>
      </c>
      <c r="L182" s="167" t="s">
        <v>1373</v>
      </c>
    </row>
    <row r="183" spans="1:12" x14ac:dyDescent="0.25">
      <c r="A183" s="128" t="s">
        <v>605</v>
      </c>
      <c r="B183" s="129" t="s">
        <v>1797</v>
      </c>
      <c r="C183" s="129" t="s">
        <v>167</v>
      </c>
      <c r="D183" s="129" t="s">
        <v>327</v>
      </c>
      <c r="E183" s="131" t="str">
        <f t="shared" si="8"/>
        <v>Men Senior</v>
      </c>
      <c r="F183" s="136">
        <v>34320</v>
      </c>
      <c r="G183" s="133">
        <f t="shared" si="11"/>
        <v>46387</v>
      </c>
      <c r="H183" s="134">
        <f t="shared" si="9"/>
        <v>33</v>
      </c>
      <c r="I183" s="131" t="str">
        <f t="shared" si="10"/>
        <v>Senior</v>
      </c>
      <c r="J183" s="129" t="s">
        <v>1184</v>
      </c>
      <c r="K183" s="135">
        <v>93121700111</v>
      </c>
      <c r="L183" s="167" t="s">
        <v>1373</v>
      </c>
    </row>
    <row r="184" spans="1:12" x14ac:dyDescent="0.25">
      <c r="A184" s="128" t="s">
        <v>606</v>
      </c>
      <c r="B184" s="129" t="s">
        <v>38</v>
      </c>
      <c r="C184" s="129" t="s">
        <v>389</v>
      </c>
      <c r="D184" s="129" t="s">
        <v>131</v>
      </c>
      <c r="E184" s="131" t="str">
        <f t="shared" si="8"/>
        <v>Ladies Veteran</v>
      </c>
      <c r="F184" s="136">
        <v>28800</v>
      </c>
      <c r="G184" s="133">
        <f t="shared" si="11"/>
        <v>46387</v>
      </c>
      <c r="H184" s="134">
        <f t="shared" si="9"/>
        <v>48</v>
      </c>
      <c r="I184" s="131" t="str">
        <f t="shared" si="10"/>
        <v>Veteran</v>
      </c>
      <c r="J184" s="129" t="s">
        <v>67</v>
      </c>
      <c r="K184" s="135">
        <v>78110610137</v>
      </c>
      <c r="L184" s="167" t="s">
        <v>1373</v>
      </c>
    </row>
    <row r="185" spans="1:12" x14ac:dyDescent="0.25">
      <c r="A185" s="128" t="s">
        <v>607</v>
      </c>
      <c r="B185" s="129" t="s">
        <v>41</v>
      </c>
      <c r="C185" s="129" t="s">
        <v>1413</v>
      </c>
      <c r="D185" s="129" t="s">
        <v>328</v>
      </c>
      <c r="E185" s="131" t="str">
        <f t="shared" si="8"/>
        <v>Ladies Grand Masters</v>
      </c>
      <c r="F185" s="136">
        <v>21087</v>
      </c>
      <c r="G185" s="133">
        <f t="shared" si="11"/>
        <v>46387</v>
      </c>
      <c r="H185" s="134">
        <f t="shared" si="9"/>
        <v>69</v>
      </c>
      <c r="I185" s="131" t="str">
        <f t="shared" si="10"/>
        <v>Grand Masters</v>
      </c>
      <c r="J185" s="129" t="s">
        <v>67</v>
      </c>
      <c r="K185" s="135">
        <v>57092400260</v>
      </c>
      <c r="L185" s="167" t="s">
        <v>1373</v>
      </c>
    </row>
    <row r="186" spans="1:12" x14ac:dyDescent="0.25">
      <c r="A186" s="128" t="s">
        <v>608</v>
      </c>
      <c r="B186" s="129" t="s">
        <v>48</v>
      </c>
      <c r="C186" s="129" t="s">
        <v>95</v>
      </c>
      <c r="D186" s="129" t="s">
        <v>1704</v>
      </c>
      <c r="E186" s="131" t="str">
        <f t="shared" si="8"/>
        <v>Men Grand Masters</v>
      </c>
      <c r="F186" s="136">
        <v>22780</v>
      </c>
      <c r="G186" s="133">
        <f t="shared" si="11"/>
        <v>46387</v>
      </c>
      <c r="H186" s="134">
        <f t="shared" si="9"/>
        <v>64</v>
      </c>
      <c r="I186" s="131" t="str">
        <f t="shared" si="10"/>
        <v>Grand Masters</v>
      </c>
      <c r="J186" s="129" t="s">
        <v>1184</v>
      </c>
      <c r="K186" s="135">
        <v>62051400350</v>
      </c>
      <c r="L186" s="167" t="s">
        <v>1373</v>
      </c>
    </row>
    <row r="187" spans="1:12" x14ac:dyDescent="0.25">
      <c r="A187" s="128" t="s">
        <v>609</v>
      </c>
      <c r="B187" s="129" t="s">
        <v>50</v>
      </c>
      <c r="C187" s="129" t="s">
        <v>1826</v>
      </c>
      <c r="D187" s="129" t="s">
        <v>1827</v>
      </c>
      <c r="E187" s="131" t="str">
        <f t="shared" si="8"/>
        <v>Men Senior</v>
      </c>
      <c r="F187" s="136">
        <v>36956</v>
      </c>
      <c r="G187" s="133">
        <f t="shared" si="11"/>
        <v>46387</v>
      </c>
      <c r="H187" s="134">
        <f t="shared" si="9"/>
        <v>25</v>
      </c>
      <c r="I187" s="131" t="str">
        <f t="shared" si="10"/>
        <v>Senior</v>
      </c>
      <c r="J187" s="129" t="s">
        <v>1184</v>
      </c>
      <c r="K187" s="176" t="s">
        <v>1828</v>
      </c>
      <c r="L187" s="167" t="s">
        <v>1373</v>
      </c>
    </row>
    <row r="188" spans="1:12" ht="13.5" customHeight="1" x14ac:dyDescent="0.25">
      <c r="A188" s="128" t="s">
        <v>610</v>
      </c>
      <c r="B188" s="129" t="s">
        <v>1164</v>
      </c>
      <c r="C188" s="129" t="s">
        <v>91</v>
      </c>
      <c r="D188" s="129" t="s">
        <v>92</v>
      </c>
      <c r="E188" s="131" t="str">
        <f t="shared" si="8"/>
        <v>Men Veteran</v>
      </c>
      <c r="F188" s="136">
        <v>30055</v>
      </c>
      <c r="G188" s="133">
        <f t="shared" si="11"/>
        <v>46387</v>
      </c>
      <c r="H188" s="134">
        <f t="shared" si="9"/>
        <v>44</v>
      </c>
      <c r="I188" s="131" t="str">
        <f t="shared" si="10"/>
        <v>Veteran</v>
      </c>
      <c r="J188" s="129" t="s">
        <v>1184</v>
      </c>
      <c r="K188" s="135">
        <v>73113010117</v>
      </c>
      <c r="L188" s="167" t="s">
        <v>1373</v>
      </c>
    </row>
    <row r="189" spans="1:12" x14ac:dyDescent="0.25">
      <c r="A189" s="128" t="s">
        <v>611</v>
      </c>
      <c r="B189" s="129" t="s">
        <v>44</v>
      </c>
      <c r="C189" s="129" t="s">
        <v>393</v>
      </c>
      <c r="D189" s="129" t="s">
        <v>150</v>
      </c>
      <c r="E189" s="131" t="str">
        <f t="shared" si="8"/>
        <v>Ladies Grand Masters</v>
      </c>
      <c r="F189" s="136">
        <v>20253</v>
      </c>
      <c r="G189" s="133">
        <f t="shared" si="11"/>
        <v>46387</v>
      </c>
      <c r="H189" s="134">
        <f t="shared" si="9"/>
        <v>71</v>
      </c>
      <c r="I189" s="131" t="str">
        <f t="shared" si="10"/>
        <v>Grand Masters</v>
      </c>
      <c r="J189" s="129" t="s">
        <v>67</v>
      </c>
      <c r="K189" s="135">
        <v>55061310047</v>
      </c>
      <c r="L189" s="167" t="s">
        <v>1375</v>
      </c>
    </row>
    <row r="190" spans="1:12" x14ac:dyDescent="0.25">
      <c r="A190" s="128" t="s">
        <v>612</v>
      </c>
      <c r="B190" s="129" t="s">
        <v>43</v>
      </c>
      <c r="C190" s="129" t="s">
        <v>2092</v>
      </c>
      <c r="D190" s="129" t="s">
        <v>1163</v>
      </c>
      <c r="E190" s="131" t="str">
        <f t="shared" si="8"/>
        <v>Ladies Senior</v>
      </c>
      <c r="F190" s="136">
        <v>33165</v>
      </c>
      <c r="G190" s="133">
        <f t="shared" si="11"/>
        <v>46387</v>
      </c>
      <c r="H190" s="134">
        <f t="shared" si="9"/>
        <v>36</v>
      </c>
      <c r="I190" s="131" t="str">
        <f t="shared" si="10"/>
        <v>Senior</v>
      </c>
      <c r="J190" s="129" t="s">
        <v>67</v>
      </c>
      <c r="K190" s="135">
        <v>90101900163</v>
      </c>
      <c r="L190" s="167" t="s">
        <v>1373</v>
      </c>
    </row>
    <row r="191" spans="1:12" ht="13.8" thickBot="1" x14ac:dyDescent="0.3">
      <c r="A191" s="128" t="s">
        <v>613</v>
      </c>
      <c r="B191" s="165" t="s">
        <v>1385</v>
      </c>
      <c r="C191" s="129" t="s">
        <v>1669</v>
      </c>
      <c r="D191" s="129" t="s">
        <v>360</v>
      </c>
      <c r="E191" s="131" t="str">
        <f t="shared" si="8"/>
        <v>Men Senior</v>
      </c>
      <c r="F191" s="136">
        <v>36841</v>
      </c>
      <c r="G191" s="133">
        <f t="shared" si="11"/>
        <v>46387</v>
      </c>
      <c r="H191" s="134">
        <f t="shared" si="9"/>
        <v>26</v>
      </c>
      <c r="I191" s="131" t="str">
        <f t="shared" si="10"/>
        <v>Senior</v>
      </c>
      <c r="J191" s="129" t="s">
        <v>1184</v>
      </c>
      <c r="K191" s="135">
        <v>111100224</v>
      </c>
      <c r="L191" s="167" t="s">
        <v>1373</v>
      </c>
    </row>
    <row r="192" spans="1:12" x14ac:dyDescent="0.25">
      <c r="A192" s="128" t="s">
        <v>614</v>
      </c>
      <c r="B192" s="129" t="s">
        <v>37</v>
      </c>
      <c r="C192" s="129" t="s">
        <v>1915</v>
      </c>
      <c r="D192" s="129" t="s">
        <v>102</v>
      </c>
      <c r="E192" s="131" t="str">
        <f t="shared" si="8"/>
        <v>Men Senior</v>
      </c>
      <c r="F192" s="136">
        <v>35827</v>
      </c>
      <c r="G192" s="133">
        <f t="shared" si="11"/>
        <v>46387</v>
      </c>
      <c r="H192" s="134">
        <f t="shared" si="9"/>
        <v>28</v>
      </c>
      <c r="I192" s="131" t="str">
        <f t="shared" si="10"/>
        <v>Senior</v>
      </c>
      <c r="J192" s="129" t="s">
        <v>1184</v>
      </c>
      <c r="K192" s="135">
        <v>98020100083</v>
      </c>
      <c r="L192" s="167" t="s">
        <v>1373</v>
      </c>
    </row>
    <row r="193" spans="1:12" x14ac:dyDescent="0.25">
      <c r="A193" s="128" t="s">
        <v>615</v>
      </c>
      <c r="B193" s="129" t="s">
        <v>1177</v>
      </c>
      <c r="C193" s="129" t="s">
        <v>1852</v>
      </c>
      <c r="D193" s="129" t="s">
        <v>1677</v>
      </c>
      <c r="E193" s="131" t="str">
        <f t="shared" si="8"/>
        <v>Ladies Veteran</v>
      </c>
      <c r="F193" s="136">
        <v>30901</v>
      </c>
      <c r="G193" s="133">
        <f t="shared" si="11"/>
        <v>46387</v>
      </c>
      <c r="H193" s="134">
        <f t="shared" si="9"/>
        <v>42</v>
      </c>
      <c r="I193" s="131" t="str">
        <f t="shared" si="10"/>
        <v>Veteran</v>
      </c>
      <c r="J193" s="129" t="s">
        <v>67</v>
      </c>
      <c r="K193" s="135">
        <v>8408070036089</v>
      </c>
      <c r="L193" s="167" t="s">
        <v>1763</v>
      </c>
    </row>
    <row r="194" spans="1:12" x14ac:dyDescent="0.25">
      <c r="A194" s="128" t="s">
        <v>616</v>
      </c>
      <c r="B194" s="129" t="s">
        <v>1180</v>
      </c>
      <c r="C194" s="129" t="s">
        <v>273</v>
      </c>
      <c r="D194" s="129" t="s">
        <v>258</v>
      </c>
      <c r="E194" s="131" t="str">
        <f t="shared" si="8"/>
        <v>Men Senior</v>
      </c>
      <c r="F194" s="136">
        <v>32554</v>
      </c>
      <c r="G194" s="133">
        <f t="shared" si="11"/>
        <v>46387</v>
      </c>
      <c r="H194" s="134">
        <f t="shared" si="9"/>
        <v>37</v>
      </c>
      <c r="I194" s="131" t="str">
        <f t="shared" si="10"/>
        <v>Senior</v>
      </c>
      <c r="J194" s="129" t="s">
        <v>1184</v>
      </c>
      <c r="K194" s="135">
        <v>89021500132</v>
      </c>
      <c r="L194" s="167" t="s">
        <v>1373</v>
      </c>
    </row>
    <row r="195" spans="1:12" x14ac:dyDescent="0.25">
      <c r="A195" s="128" t="s">
        <v>617</v>
      </c>
      <c r="B195" s="129" t="s">
        <v>1179</v>
      </c>
      <c r="C195" s="129" t="s">
        <v>384</v>
      </c>
      <c r="D195" s="129" t="s">
        <v>292</v>
      </c>
      <c r="E195" s="131" t="str">
        <f t="shared" si="8"/>
        <v>Men Senior</v>
      </c>
      <c r="F195" s="136">
        <v>35184</v>
      </c>
      <c r="G195" s="133">
        <f t="shared" si="11"/>
        <v>46387</v>
      </c>
      <c r="H195" s="134">
        <f t="shared" si="9"/>
        <v>30</v>
      </c>
      <c r="I195" s="131" t="str">
        <f t="shared" si="10"/>
        <v>Senior</v>
      </c>
      <c r="J195" s="129" t="s">
        <v>1184</v>
      </c>
      <c r="K195" s="135">
        <v>96042900161</v>
      </c>
      <c r="L195" s="167" t="s">
        <v>1373</v>
      </c>
    </row>
    <row r="196" spans="1:12" x14ac:dyDescent="0.25">
      <c r="A196" s="128" t="s">
        <v>618</v>
      </c>
      <c r="B196" s="129" t="s">
        <v>48</v>
      </c>
      <c r="C196" s="129" t="s">
        <v>211</v>
      </c>
      <c r="D196" s="129" t="s">
        <v>292</v>
      </c>
      <c r="E196" s="131" t="str">
        <f t="shared" si="8"/>
        <v>Men Grand Masters</v>
      </c>
      <c r="F196" s="136">
        <v>23476</v>
      </c>
      <c r="G196" s="133">
        <f t="shared" si="11"/>
        <v>46387</v>
      </c>
      <c r="H196" s="134">
        <f t="shared" si="9"/>
        <v>62</v>
      </c>
      <c r="I196" s="131" t="str">
        <f t="shared" si="10"/>
        <v>Grand Masters</v>
      </c>
      <c r="J196" s="129" t="s">
        <v>1184</v>
      </c>
      <c r="K196" s="135">
        <v>64040900294</v>
      </c>
      <c r="L196" s="167" t="s">
        <v>1373</v>
      </c>
    </row>
    <row r="197" spans="1:12" x14ac:dyDescent="0.25">
      <c r="A197" s="128" t="s">
        <v>619</v>
      </c>
      <c r="B197" s="129" t="s">
        <v>48</v>
      </c>
      <c r="C197" s="129" t="s">
        <v>282</v>
      </c>
      <c r="D197" s="129" t="s">
        <v>291</v>
      </c>
      <c r="E197" s="131" t="str">
        <f t="shared" ref="E197:E260" si="12">CONCATENATE(J197," ",I197)</f>
        <v>Men Veteran</v>
      </c>
      <c r="F197" s="136">
        <v>30359</v>
      </c>
      <c r="G197" s="133">
        <f t="shared" si="11"/>
        <v>46387</v>
      </c>
      <c r="H197" s="134">
        <f t="shared" ref="H197:H260" si="13">INT(YEARFRAC(F197,G197))</f>
        <v>43</v>
      </c>
      <c r="I197" s="131" t="str">
        <f t="shared" ref="I197:I260" si="14">IF(H197="","Senior",IF(H197&gt;59.999,"Grand Masters",IF(H197&gt;49.999,"Master",IF(H197&gt;39.999,"Veteran",IF(H197&gt;21.999,"Senior",IF(H197&gt;16.999,"U/21","U/16"))))))</f>
        <v>Veteran</v>
      </c>
      <c r="J197" s="129" t="s">
        <v>1184</v>
      </c>
      <c r="K197" s="135">
        <v>83021210813</v>
      </c>
      <c r="L197" s="167" t="s">
        <v>1373</v>
      </c>
    </row>
    <row r="198" spans="1:12" x14ac:dyDescent="0.25">
      <c r="A198" s="128" t="s">
        <v>620</v>
      </c>
      <c r="B198" s="129" t="s">
        <v>1797</v>
      </c>
      <c r="C198" s="129" t="s">
        <v>1668</v>
      </c>
      <c r="D198" s="129" t="s">
        <v>120</v>
      </c>
      <c r="E198" s="131" t="str">
        <f t="shared" si="12"/>
        <v>Ladies Senior</v>
      </c>
      <c r="F198" s="136">
        <v>35731</v>
      </c>
      <c r="G198" s="133">
        <f t="shared" ref="G198:G261" si="15">$G$5</f>
        <v>46387</v>
      </c>
      <c r="H198" s="134">
        <f t="shared" si="13"/>
        <v>29</v>
      </c>
      <c r="I198" s="131" t="str">
        <f t="shared" si="14"/>
        <v>Senior</v>
      </c>
      <c r="J198" s="129" t="s">
        <v>67</v>
      </c>
      <c r="K198" s="135">
        <v>97102800355</v>
      </c>
      <c r="L198" s="167" t="s">
        <v>1373</v>
      </c>
    </row>
    <row r="199" spans="1:12" x14ac:dyDescent="0.25">
      <c r="A199" s="128" t="s">
        <v>621</v>
      </c>
      <c r="B199" s="129" t="s">
        <v>38</v>
      </c>
      <c r="C199" s="129" t="s">
        <v>74</v>
      </c>
      <c r="D199" s="129" t="s">
        <v>144</v>
      </c>
      <c r="E199" s="131" t="str">
        <f t="shared" si="12"/>
        <v>Men Veteran</v>
      </c>
      <c r="F199" s="136">
        <v>29140</v>
      </c>
      <c r="G199" s="133">
        <f t="shared" si="15"/>
        <v>46387</v>
      </c>
      <c r="H199" s="134">
        <f t="shared" si="13"/>
        <v>47</v>
      </c>
      <c r="I199" s="131" t="str">
        <f t="shared" si="14"/>
        <v>Veteran</v>
      </c>
      <c r="J199" s="129" t="s">
        <v>1184</v>
      </c>
      <c r="K199" s="135">
        <v>814536324</v>
      </c>
      <c r="L199" s="167" t="s">
        <v>1383</v>
      </c>
    </row>
    <row r="200" spans="1:12" x14ac:dyDescent="0.25">
      <c r="A200" s="128" t="s">
        <v>622</v>
      </c>
      <c r="B200" s="129" t="s">
        <v>1281</v>
      </c>
      <c r="C200" s="129" t="s">
        <v>1829</v>
      </c>
      <c r="D200" s="129" t="s">
        <v>1830</v>
      </c>
      <c r="E200" s="131" t="str">
        <f t="shared" si="12"/>
        <v>Men Veteran</v>
      </c>
      <c r="F200" s="136">
        <v>30897</v>
      </c>
      <c r="G200" s="133">
        <f t="shared" si="15"/>
        <v>46387</v>
      </c>
      <c r="H200" s="134">
        <f t="shared" si="13"/>
        <v>42</v>
      </c>
      <c r="I200" s="131" t="str">
        <f t="shared" si="14"/>
        <v>Veteran</v>
      </c>
      <c r="J200" s="129" t="s">
        <v>1184</v>
      </c>
      <c r="K200" s="135" t="s">
        <v>1831</v>
      </c>
      <c r="L200" s="167" t="s">
        <v>1832</v>
      </c>
    </row>
    <row r="201" spans="1:12" x14ac:dyDescent="0.25">
      <c r="A201" s="128" t="s">
        <v>623</v>
      </c>
      <c r="B201" s="129" t="s">
        <v>1797</v>
      </c>
      <c r="C201" s="129" t="s">
        <v>86</v>
      </c>
      <c r="D201" s="129" t="s">
        <v>317</v>
      </c>
      <c r="E201" s="131" t="str">
        <f t="shared" si="12"/>
        <v>Men Senior</v>
      </c>
      <c r="F201" s="136">
        <v>35487</v>
      </c>
      <c r="G201" s="133">
        <f t="shared" si="15"/>
        <v>46387</v>
      </c>
      <c r="H201" s="134">
        <f t="shared" si="13"/>
        <v>29</v>
      </c>
      <c r="I201" s="131" t="str">
        <f t="shared" si="14"/>
        <v>Senior</v>
      </c>
      <c r="J201" s="129" t="s">
        <v>1184</v>
      </c>
      <c r="K201" s="135">
        <v>97022600228</v>
      </c>
      <c r="L201" s="167" t="s">
        <v>1373</v>
      </c>
    </row>
    <row r="202" spans="1:12" x14ac:dyDescent="0.25">
      <c r="A202" s="128" t="s">
        <v>624</v>
      </c>
      <c r="B202" s="129" t="s">
        <v>41</v>
      </c>
      <c r="C202" s="129" t="s">
        <v>1101</v>
      </c>
      <c r="D202" s="129" t="s">
        <v>1627</v>
      </c>
      <c r="E202" s="131" t="s">
        <v>2181</v>
      </c>
      <c r="F202" s="136">
        <v>38935</v>
      </c>
      <c r="G202" s="133">
        <f t="shared" si="15"/>
        <v>46387</v>
      </c>
      <c r="H202" s="134">
        <f t="shared" si="13"/>
        <v>20</v>
      </c>
      <c r="I202" s="131" t="str">
        <f t="shared" si="14"/>
        <v>U/21</v>
      </c>
      <c r="J202" s="129" t="s">
        <v>1184</v>
      </c>
      <c r="K202" s="176" t="s">
        <v>2150</v>
      </c>
      <c r="L202" s="167" t="s">
        <v>1373</v>
      </c>
    </row>
    <row r="203" spans="1:12" x14ac:dyDescent="0.25">
      <c r="A203" s="128" t="s">
        <v>625</v>
      </c>
      <c r="B203" s="129" t="s">
        <v>1254</v>
      </c>
      <c r="C203" s="129" t="s">
        <v>97</v>
      </c>
      <c r="D203" s="129" t="s">
        <v>1701</v>
      </c>
      <c r="E203" s="131" t="str">
        <f t="shared" si="12"/>
        <v>Men Grand Masters</v>
      </c>
      <c r="F203" s="136">
        <v>20380</v>
      </c>
      <c r="G203" s="133">
        <f t="shared" si="15"/>
        <v>46387</v>
      </c>
      <c r="H203" s="134">
        <f t="shared" si="13"/>
        <v>71</v>
      </c>
      <c r="I203" s="131" t="str">
        <f t="shared" si="14"/>
        <v>Grand Masters</v>
      </c>
      <c r="J203" s="129" t="s">
        <v>1184</v>
      </c>
      <c r="K203" s="135">
        <v>55101800228</v>
      </c>
      <c r="L203" s="167" t="s">
        <v>1373</v>
      </c>
    </row>
    <row r="204" spans="1:12" x14ac:dyDescent="0.25">
      <c r="A204" s="128" t="s">
        <v>626</v>
      </c>
      <c r="B204" s="129" t="s">
        <v>1179</v>
      </c>
      <c r="C204" s="129" t="s">
        <v>1754</v>
      </c>
      <c r="D204" s="129" t="s">
        <v>1708</v>
      </c>
      <c r="E204" s="131" t="str">
        <f t="shared" si="12"/>
        <v>Ladies Senior</v>
      </c>
      <c r="F204" s="136">
        <v>33971</v>
      </c>
      <c r="G204" s="133">
        <f t="shared" si="15"/>
        <v>46387</v>
      </c>
      <c r="H204" s="134">
        <f t="shared" si="13"/>
        <v>33</v>
      </c>
      <c r="I204" s="131" t="str">
        <f t="shared" si="14"/>
        <v>Senior</v>
      </c>
      <c r="J204" s="129" t="s">
        <v>67</v>
      </c>
      <c r="K204" s="135">
        <v>93010200269</v>
      </c>
      <c r="L204" s="167" t="s">
        <v>1373</v>
      </c>
    </row>
    <row r="205" spans="1:12" x14ac:dyDescent="0.25">
      <c r="A205" s="128" t="s">
        <v>627</v>
      </c>
      <c r="B205" s="129" t="s">
        <v>1281</v>
      </c>
      <c r="C205" s="129" t="s">
        <v>140</v>
      </c>
      <c r="D205" s="129" t="s">
        <v>131</v>
      </c>
      <c r="E205" s="131" t="str">
        <f t="shared" si="12"/>
        <v>Men Veteran</v>
      </c>
      <c r="F205" s="136">
        <v>28922</v>
      </c>
      <c r="G205" s="133">
        <f t="shared" si="15"/>
        <v>46387</v>
      </c>
      <c r="H205" s="134">
        <f t="shared" si="13"/>
        <v>47</v>
      </c>
      <c r="I205" s="131" t="str">
        <f t="shared" si="14"/>
        <v>Veteran</v>
      </c>
      <c r="J205" s="129" t="s">
        <v>1184</v>
      </c>
      <c r="K205" s="135">
        <v>68090600050</v>
      </c>
      <c r="L205" s="167" t="s">
        <v>1373</v>
      </c>
    </row>
    <row r="206" spans="1:12" x14ac:dyDescent="0.25">
      <c r="A206" s="128" t="s">
        <v>628</v>
      </c>
      <c r="B206" s="129" t="s">
        <v>48</v>
      </c>
      <c r="C206" s="129" t="s">
        <v>1872</v>
      </c>
      <c r="D206" s="129" t="s">
        <v>1704</v>
      </c>
      <c r="E206" s="131" t="str">
        <f t="shared" si="12"/>
        <v>Men Grand Masters</v>
      </c>
      <c r="F206" s="136">
        <v>21783</v>
      </c>
      <c r="G206" s="133">
        <f t="shared" si="15"/>
        <v>46387</v>
      </c>
      <c r="H206" s="134">
        <f t="shared" si="13"/>
        <v>67</v>
      </c>
      <c r="I206" s="131" t="str">
        <f t="shared" si="14"/>
        <v>Grand Masters</v>
      </c>
      <c r="J206" s="129" t="s">
        <v>1184</v>
      </c>
      <c r="K206" s="135">
        <v>59082100428</v>
      </c>
      <c r="L206" s="167" t="s">
        <v>1373</v>
      </c>
    </row>
    <row r="207" spans="1:12" x14ac:dyDescent="0.25">
      <c r="A207" s="128" t="s">
        <v>629</v>
      </c>
      <c r="B207" s="129" t="s">
        <v>41</v>
      </c>
      <c r="C207" s="129" t="s">
        <v>167</v>
      </c>
      <c r="D207" s="129" t="s">
        <v>293</v>
      </c>
      <c r="E207" s="131" t="str">
        <f t="shared" si="12"/>
        <v>Men Grand Masters</v>
      </c>
      <c r="F207" s="136">
        <v>18986</v>
      </c>
      <c r="G207" s="133">
        <f t="shared" si="15"/>
        <v>46387</v>
      </c>
      <c r="H207" s="134">
        <f t="shared" si="13"/>
        <v>75</v>
      </c>
      <c r="I207" s="131" t="str">
        <f t="shared" si="14"/>
        <v>Grand Masters</v>
      </c>
      <c r="J207" s="129" t="s">
        <v>1184</v>
      </c>
      <c r="K207" s="135">
        <v>51122400349</v>
      </c>
      <c r="L207" s="167" t="s">
        <v>1373</v>
      </c>
    </row>
    <row r="208" spans="1:12" x14ac:dyDescent="0.25">
      <c r="A208" s="128" t="s">
        <v>630</v>
      </c>
      <c r="B208" s="129" t="s">
        <v>44</v>
      </c>
      <c r="C208" s="129" t="s">
        <v>285</v>
      </c>
      <c r="D208" s="129" t="s">
        <v>286</v>
      </c>
      <c r="E208" s="131" t="str">
        <f t="shared" si="12"/>
        <v>Men Senior</v>
      </c>
      <c r="F208" s="136">
        <v>34463</v>
      </c>
      <c r="G208" s="133">
        <f t="shared" si="15"/>
        <v>46387</v>
      </c>
      <c r="H208" s="134">
        <f t="shared" si="13"/>
        <v>32</v>
      </c>
      <c r="I208" s="131" t="str">
        <f t="shared" si="14"/>
        <v>Senior</v>
      </c>
      <c r="J208" s="129" t="s">
        <v>1184</v>
      </c>
      <c r="K208" s="135">
        <v>94050900173</v>
      </c>
      <c r="L208" s="167" t="s">
        <v>1373</v>
      </c>
    </row>
    <row r="209" spans="1:12" x14ac:dyDescent="0.25">
      <c r="A209" s="128" t="s">
        <v>631</v>
      </c>
      <c r="B209" s="129" t="s">
        <v>1254</v>
      </c>
      <c r="C209" s="129" t="s">
        <v>88</v>
      </c>
      <c r="D209" s="129" t="s">
        <v>1159</v>
      </c>
      <c r="E209" s="131" t="str">
        <f t="shared" si="12"/>
        <v>Men Master</v>
      </c>
      <c r="F209" s="136">
        <v>24813</v>
      </c>
      <c r="G209" s="133">
        <f t="shared" si="15"/>
        <v>46387</v>
      </c>
      <c r="H209" s="134">
        <f t="shared" si="13"/>
        <v>59</v>
      </c>
      <c r="I209" s="131" t="str">
        <f t="shared" si="14"/>
        <v>Master</v>
      </c>
      <c r="J209" s="129" t="s">
        <v>1184</v>
      </c>
      <c r="K209" s="135">
        <v>67071210074</v>
      </c>
      <c r="L209" s="167" t="s">
        <v>1373</v>
      </c>
    </row>
    <row r="210" spans="1:12" x14ac:dyDescent="0.25">
      <c r="A210" s="128" t="s">
        <v>632</v>
      </c>
      <c r="B210" s="129" t="s">
        <v>1178</v>
      </c>
      <c r="C210" s="129" t="s">
        <v>282</v>
      </c>
      <c r="D210" s="129" t="s">
        <v>998</v>
      </c>
      <c r="E210" s="131" t="str">
        <f t="shared" si="12"/>
        <v>Men U/21</v>
      </c>
      <c r="F210" s="136">
        <v>38817</v>
      </c>
      <c r="G210" s="133">
        <f t="shared" si="15"/>
        <v>46387</v>
      </c>
      <c r="H210" s="134">
        <f t="shared" si="13"/>
        <v>20</v>
      </c>
      <c r="I210" s="131" t="str">
        <f t="shared" si="14"/>
        <v>U/21</v>
      </c>
      <c r="J210" s="129" t="s">
        <v>1184</v>
      </c>
      <c r="K210" s="135"/>
      <c r="L210" s="167" t="s">
        <v>1373</v>
      </c>
    </row>
    <row r="211" spans="1:12" x14ac:dyDescent="0.25">
      <c r="A211" s="128" t="s">
        <v>633</v>
      </c>
      <c r="B211" s="129" t="s">
        <v>47</v>
      </c>
      <c r="C211" s="129" t="s">
        <v>96</v>
      </c>
      <c r="D211" s="129" t="s">
        <v>210</v>
      </c>
      <c r="E211" s="131" t="str">
        <f t="shared" si="12"/>
        <v>Men Master</v>
      </c>
      <c r="F211" s="136">
        <v>27046</v>
      </c>
      <c r="G211" s="133">
        <f t="shared" si="15"/>
        <v>46387</v>
      </c>
      <c r="H211" s="134">
        <f t="shared" si="13"/>
        <v>52</v>
      </c>
      <c r="I211" s="131" t="str">
        <f t="shared" si="14"/>
        <v>Master</v>
      </c>
      <c r="J211" s="129" t="s">
        <v>1184</v>
      </c>
      <c r="K211" s="135">
        <v>74011710113</v>
      </c>
      <c r="L211" s="167" t="s">
        <v>1373</v>
      </c>
    </row>
    <row r="212" spans="1:12" x14ac:dyDescent="0.25">
      <c r="A212" s="128" t="s">
        <v>634</v>
      </c>
      <c r="B212" s="129" t="s">
        <v>42</v>
      </c>
      <c r="C212" s="129" t="s">
        <v>203</v>
      </c>
      <c r="D212" s="129" t="s">
        <v>81</v>
      </c>
      <c r="E212" s="131" t="str">
        <f t="shared" si="12"/>
        <v>Men Master</v>
      </c>
      <c r="F212" s="132">
        <v>25751</v>
      </c>
      <c r="G212" s="133">
        <f t="shared" si="15"/>
        <v>46387</v>
      </c>
      <c r="H212" s="134">
        <f t="shared" si="13"/>
        <v>56</v>
      </c>
      <c r="I212" s="131" t="str">
        <f t="shared" si="14"/>
        <v>Master</v>
      </c>
      <c r="J212" s="129" t="s">
        <v>1184</v>
      </c>
      <c r="K212" s="135">
        <v>70070200386</v>
      </c>
      <c r="L212" s="167" t="s">
        <v>1373</v>
      </c>
    </row>
    <row r="213" spans="1:12" x14ac:dyDescent="0.25">
      <c r="A213" s="128" t="s">
        <v>635</v>
      </c>
      <c r="B213" s="129" t="s">
        <v>1254</v>
      </c>
      <c r="C213" s="129" t="s">
        <v>93</v>
      </c>
      <c r="D213" s="129" t="s">
        <v>106</v>
      </c>
      <c r="E213" s="131" t="str">
        <f t="shared" si="12"/>
        <v>Men Master</v>
      </c>
      <c r="F213" s="136">
        <v>24905</v>
      </c>
      <c r="G213" s="133">
        <f t="shared" si="15"/>
        <v>46387</v>
      </c>
      <c r="H213" s="134">
        <f t="shared" si="13"/>
        <v>58</v>
      </c>
      <c r="I213" s="131" t="str">
        <f t="shared" si="14"/>
        <v>Master</v>
      </c>
      <c r="J213" s="129" t="s">
        <v>1184</v>
      </c>
      <c r="K213" s="135">
        <v>68030851690</v>
      </c>
      <c r="L213" s="167" t="s">
        <v>1376</v>
      </c>
    </row>
    <row r="214" spans="1:12" x14ac:dyDescent="0.25">
      <c r="A214" s="128" t="s">
        <v>636</v>
      </c>
      <c r="B214" s="129" t="s">
        <v>1178</v>
      </c>
      <c r="C214" s="129" t="s">
        <v>206</v>
      </c>
      <c r="D214" s="129" t="s">
        <v>329</v>
      </c>
      <c r="E214" s="131" t="str">
        <f t="shared" si="12"/>
        <v>Men Senior</v>
      </c>
      <c r="F214" s="136">
        <v>32932</v>
      </c>
      <c r="G214" s="133">
        <f t="shared" si="15"/>
        <v>46387</v>
      </c>
      <c r="H214" s="134">
        <f t="shared" si="13"/>
        <v>36</v>
      </c>
      <c r="I214" s="131" t="str">
        <f t="shared" si="14"/>
        <v>Senior</v>
      </c>
      <c r="J214" s="129" t="s">
        <v>1184</v>
      </c>
      <c r="K214" s="135">
        <v>9002285201080</v>
      </c>
      <c r="L214" s="167" t="s">
        <v>1373</v>
      </c>
    </row>
    <row r="215" spans="1:12" x14ac:dyDescent="0.25">
      <c r="A215" s="128" t="s">
        <v>637</v>
      </c>
      <c r="B215" s="129" t="s">
        <v>49</v>
      </c>
      <c r="C215" s="129" t="s">
        <v>206</v>
      </c>
      <c r="D215" s="129" t="s">
        <v>1681</v>
      </c>
      <c r="E215" s="131" t="str">
        <f t="shared" si="12"/>
        <v>Men Senior</v>
      </c>
      <c r="F215" s="136">
        <v>32231</v>
      </c>
      <c r="G215" s="133">
        <f t="shared" si="15"/>
        <v>46387</v>
      </c>
      <c r="H215" s="134">
        <f t="shared" si="13"/>
        <v>38</v>
      </c>
      <c r="I215" s="131" t="str">
        <f t="shared" si="14"/>
        <v>Senior</v>
      </c>
      <c r="J215" s="129" t="s">
        <v>1184</v>
      </c>
      <c r="K215" s="135">
        <v>88032900071</v>
      </c>
      <c r="L215" s="167" t="s">
        <v>1373</v>
      </c>
    </row>
    <row r="216" spans="1:12" x14ac:dyDescent="0.25">
      <c r="A216" s="128" t="s">
        <v>638</v>
      </c>
      <c r="B216" s="129" t="s">
        <v>1178</v>
      </c>
      <c r="C216" s="129" t="s">
        <v>1682</v>
      </c>
      <c r="D216" s="129" t="s">
        <v>1683</v>
      </c>
      <c r="E216" s="131" t="str">
        <f t="shared" si="12"/>
        <v>Men Master</v>
      </c>
      <c r="F216" s="136">
        <v>27184</v>
      </c>
      <c r="G216" s="133">
        <f t="shared" si="15"/>
        <v>46387</v>
      </c>
      <c r="H216" s="134">
        <f t="shared" si="13"/>
        <v>52</v>
      </c>
      <c r="I216" s="131" t="str">
        <f t="shared" si="14"/>
        <v>Master</v>
      </c>
      <c r="J216" s="129" t="s">
        <v>1184</v>
      </c>
      <c r="K216" s="135">
        <v>74060400114</v>
      </c>
      <c r="L216" s="167" t="s">
        <v>1373</v>
      </c>
    </row>
    <row r="217" spans="1:12" ht="13.8" thickBot="1" x14ac:dyDescent="0.3">
      <c r="A217" s="128" t="s">
        <v>639</v>
      </c>
      <c r="B217" s="165" t="s">
        <v>1385</v>
      </c>
      <c r="C217" s="129" t="s">
        <v>251</v>
      </c>
      <c r="D217" s="129" t="s">
        <v>1916</v>
      </c>
      <c r="E217" s="131" t="str">
        <f t="shared" si="12"/>
        <v>Men Veteran</v>
      </c>
      <c r="F217" s="136">
        <v>28934</v>
      </c>
      <c r="G217" s="133">
        <f t="shared" si="15"/>
        <v>46387</v>
      </c>
      <c r="H217" s="134">
        <f t="shared" si="13"/>
        <v>47</v>
      </c>
      <c r="I217" s="131" t="str">
        <f t="shared" si="14"/>
        <v>Veteran</v>
      </c>
      <c r="J217" s="129" t="s">
        <v>1184</v>
      </c>
      <c r="K217" s="135">
        <v>79032010050</v>
      </c>
      <c r="L217" s="167" t="s">
        <v>1373</v>
      </c>
    </row>
    <row r="218" spans="1:12" x14ac:dyDescent="0.25">
      <c r="A218" s="128" t="s">
        <v>640</v>
      </c>
      <c r="B218" s="129" t="s">
        <v>1254</v>
      </c>
      <c r="C218" s="129" t="s">
        <v>1684</v>
      </c>
      <c r="D218" s="129" t="s">
        <v>1685</v>
      </c>
      <c r="E218" s="131" t="str">
        <f t="shared" si="12"/>
        <v>Men Grand Masters</v>
      </c>
      <c r="F218" s="136">
        <v>22119</v>
      </c>
      <c r="G218" s="133">
        <f t="shared" si="15"/>
        <v>46387</v>
      </c>
      <c r="H218" s="134">
        <f t="shared" si="13"/>
        <v>66</v>
      </c>
      <c r="I218" s="131" t="str">
        <f t="shared" si="14"/>
        <v>Grand Masters</v>
      </c>
      <c r="J218" s="129" t="s">
        <v>1184</v>
      </c>
      <c r="K218" s="135">
        <v>60072200464</v>
      </c>
      <c r="L218" s="167" t="s">
        <v>1373</v>
      </c>
    </row>
    <row r="219" spans="1:12" x14ac:dyDescent="0.25">
      <c r="A219" s="128" t="s">
        <v>641</v>
      </c>
      <c r="B219" s="129" t="s">
        <v>50</v>
      </c>
      <c r="C219" s="129" t="s">
        <v>373</v>
      </c>
      <c r="D219" s="129" t="s">
        <v>331</v>
      </c>
      <c r="E219" s="131" t="str">
        <f t="shared" si="12"/>
        <v>Men Grand Masters</v>
      </c>
      <c r="F219" s="136">
        <v>24147</v>
      </c>
      <c r="G219" s="133">
        <f t="shared" si="15"/>
        <v>46387</v>
      </c>
      <c r="H219" s="134">
        <f t="shared" si="13"/>
        <v>60</v>
      </c>
      <c r="I219" s="131" t="str">
        <f t="shared" si="14"/>
        <v>Grand Masters</v>
      </c>
      <c r="J219" s="129" t="s">
        <v>1184</v>
      </c>
      <c r="K219" s="135">
        <v>66020900223</v>
      </c>
      <c r="L219" s="167" t="s">
        <v>1373</v>
      </c>
    </row>
    <row r="220" spans="1:12" x14ac:dyDescent="0.25">
      <c r="A220" s="128" t="s">
        <v>642</v>
      </c>
      <c r="B220" s="129" t="s">
        <v>1254</v>
      </c>
      <c r="C220" s="129" t="s">
        <v>143</v>
      </c>
      <c r="D220" s="129" t="s">
        <v>281</v>
      </c>
      <c r="E220" s="131" t="str">
        <f t="shared" si="12"/>
        <v>Men Grand Masters</v>
      </c>
      <c r="F220" s="136">
        <v>19092</v>
      </c>
      <c r="G220" s="133">
        <f t="shared" si="15"/>
        <v>46387</v>
      </c>
      <c r="H220" s="134">
        <f t="shared" si="13"/>
        <v>74</v>
      </c>
      <c r="I220" s="131" t="str">
        <f t="shared" si="14"/>
        <v>Grand Masters</v>
      </c>
      <c r="J220" s="129" t="s">
        <v>1184</v>
      </c>
      <c r="K220" s="135">
        <v>52040800190</v>
      </c>
      <c r="L220" s="167" t="s">
        <v>1373</v>
      </c>
    </row>
    <row r="221" spans="1:12" x14ac:dyDescent="0.25">
      <c r="A221" s="128" t="s">
        <v>643</v>
      </c>
      <c r="B221" s="129" t="s">
        <v>1178</v>
      </c>
      <c r="C221" s="129" t="s">
        <v>140</v>
      </c>
      <c r="D221" s="129" t="s">
        <v>225</v>
      </c>
      <c r="E221" s="131" t="str">
        <f t="shared" si="12"/>
        <v>Men Senior</v>
      </c>
      <c r="F221" s="136">
        <v>32820</v>
      </c>
      <c r="G221" s="133">
        <f t="shared" si="15"/>
        <v>46387</v>
      </c>
      <c r="H221" s="134">
        <f t="shared" si="13"/>
        <v>37</v>
      </c>
      <c r="I221" s="131" t="str">
        <f t="shared" si="14"/>
        <v>Senior</v>
      </c>
      <c r="J221" s="129" t="s">
        <v>1184</v>
      </c>
      <c r="K221" s="135">
        <v>89110800360</v>
      </c>
      <c r="L221" s="167" t="s">
        <v>1373</v>
      </c>
    </row>
    <row r="222" spans="1:12" x14ac:dyDescent="0.25">
      <c r="A222" s="128" t="s">
        <v>644</v>
      </c>
      <c r="B222" s="129" t="s">
        <v>1254</v>
      </c>
      <c r="C222" s="129" t="s">
        <v>93</v>
      </c>
      <c r="D222" s="129" t="s">
        <v>141</v>
      </c>
      <c r="E222" s="131" t="str">
        <f t="shared" si="12"/>
        <v>Men Veteran</v>
      </c>
      <c r="F222" s="136">
        <v>29282</v>
      </c>
      <c r="G222" s="133">
        <f t="shared" si="15"/>
        <v>46387</v>
      </c>
      <c r="H222" s="134">
        <f t="shared" si="13"/>
        <v>46</v>
      </c>
      <c r="I222" s="131" t="str">
        <f t="shared" si="14"/>
        <v>Veteran</v>
      </c>
      <c r="J222" s="129" t="s">
        <v>1184</v>
      </c>
      <c r="K222" s="135">
        <v>80030210992</v>
      </c>
      <c r="L222" s="167" t="s">
        <v>1373</v>
      </c>
    </row>
    <row r="223" spans="1:12" x14ac:dyDescent="0.25">
      <c r="A223" s="128" t="s">
        <v>645</v>
      </c>
      <c r="B223" s="129" t="s">
        <v>50</v>
      </c>
      <c r="C223" s="129" t="s">
        <v>1686</v>
      </c>
      <c r="D223" s="129" t="s">
        <v>331</v>
      </c>
      <c r="E223" s="131" t="str">
        <f t="shared" si="12"/>
        <v>Ladies Master</v>
      </c>
      <c r="F223" s="136">
        <v>26850</v>
      </c>
      <c r="G223" s="133">
        <f t="shared" si="15"/>
        <v>46387</v>
      </c>
      <c r="H223" s="134">
        <f t="shared" si="13"/>
        <v>53</v>
      </c>
      <c r="I223" s="131" t="str">
        <f t="shared" si="14"/>
        <v>Master</v>
      </c>
      <c r="J223" s="129" t="s">
        <v>67</v>
      </c>
      <c r="K223" s="135">
        <v>73070510264</v>
      </c>
      <c r="L223" s="167" t="s">
        <v>1373</v>
      </c>
    </row>
    <row r="224" spans="1:12" x14ac:dyDescent="0.25">
      <c r="A224" s="128" t="s">
        <v>646</v>
      </c>
      <c r="B224" s="129" t="s">
        <v>1178</v>
      </c>
      <c r="C224" s="129" t="s">
        <v>365</v>
      </c>
      <c r="D224" s="129" t="s">
        <v>225</v>
      </c>
      <c r="E224" s="131" t="str">
        <f t="shared" si="12"/>
        <v>Men Senior</v>
      </c>
      <c r="F224" s="136">
        <v>34119</v>
      </c>
      <c r="G224" s="133">
        <f t="shared" si="15"/>
        <v>46387</v>
      </c>
      <c r="H224" s="134">
        <f t="shared" si="13"/>
        <v>33</v>
      </c>
      <c r="I224" s="131" t="str">
        <f t="shared" si="14"/>
        <v>Senior</v>
      </c>
      <c r="J224" s="129" t="s">
        <v>1184</v>
      </c>
      <c r="K224" s="135">
        <v>93053000474</v>
      </c>
      <c r="L224" s="167" t="s">
        <v>1373</v>
      </c>
    </row>
    <row r="225" spans="1:12" x14ac:dyDescent="0.25">
      <c r="A225" s="128" t="s">
        <v>647</v>
      </c>
      <c r="B225" s="129" t="s">
        <v>47</v>
      </c>
      <c r="C225" s="129" t="s">
        <v>341</v>
      </c>
      <c r="D225" s="129" t="s">
        <v>349</v>
      </c>
      <c r="E225" s="131" t="str">
        <f t="shared" si="12"/>
        <v>Men Senior</v>
      </c>
      <c r="F225" s="136">
        <v>31933</v>
      </c>
      <c r="G225" s="133">
        <f t="shared" si="15"/>
        <v>46387</v>
      </c>
      <c r="H225" s="134">
        <f t="shared" si="13"/>
        <v>39</v>
      </c>
      <c r="I225" s="131" t="str">
        <f t="shared" si="14"/>
        <v>Senior</v>
      </c>
      <c r="J225" s="129" t="s">
        <v>1184</v>
      </c>
      <c r="K225" s="135">
        <v>8706055881084</v>
      </c>
      <c r="L225" s="167" t="s">
        <v>1373</v>
      </c>
    </row>
    <row r="226" spans="1:12" x14ac:dyDescent="0.25">
      <c r="A226" s="128" t="s">
        <v>648</v>
      </c>
      <c r="B226" s="129" t="s">
        <v>40</v>
      </c>
      <c r="C226" s="129" t="s">
        <v>1977</v>
      </c>
      <c r="D226" s="129" t="s">
        <v>1691</v>
      </c>
      <c r="E226" s="131" t="str">
        <f t="shared" si="12"/>
        <v>Ladies U/16</v>
      </c>
      <c r="F226" s="132">
        <v>42139</v>
      </c>
      <c r="G226" s="133">
        <f t="shared" si="15"/>
        <v>46387</v>
      </c>
      <c r="H226" s="134">
        <f t="shared" si="13"/>
        <v>11</v>
      </c>
      <c r="I226" s="131" t="str">
        <f t="shared" si="14"/>
        <v>U/16</v>
      </c>
      <c r="J226" s="129" t="s">
        <v>67</v>
      </c>
      <c r="K226" s="135" t="s">
        <v>1978</v>
      </c>
      <c r="L226" s="167" t="s">
        <v>1376</v>
      </c>
    </row>
    <row r="227" spans="1:12" x14ac:dyDescent="0.25">
      <c r="A227" s="128" t="s">
        <v>649</v>
      </c>
      <c r="B227" s="129" t="s">
        <v>1164</v>
      </c>
      <c r="C227" s="129" t="s">
        <v>1411</v>
      </c>
      <c r="D227" s="129" t="s">
        <v>360</v>
      </c>
      <c r="E227" s="131" t="str">
        <f t="shared" si="12"/>
        <v>Men Veteran</v>
      </c>
      <c r="F227" s="136">
        <v>31239</v>
      </c>
      <c r="G227" s="133">
        <f t="shared" si="15"/>
        <v>46387</v>
      </c>
      <c r="H227" s="134">
        <f t="shared" si="13"/>
        <v>41</v>
      </c>
      <c r="I227" s="131" t="str">
        <f t="shared" si="14"/>
        <v>Veteran</v>
      </c>
      <c r="J227" s="129" t="s">
        <v>1184</v>
      </c>
      <c r="K227" s="135">
        <v>85071111144</v>
      </c>
      <c r="L227" s="167" t="s">
        <v>1373</v>
      </c>
    </row>
    <row r="228" spans="1:12" x14ac:dyDescent="0.25">
      <c r="A228" s="128" t="s">
        <v>650</v>
      </c>
      <c r="B228" s="129" t="s">
        <v>38</v>
      </c>
      <c r="C228" s="129" t="s">
        <v>153</v>
      </c>
      <c r="D228" s="129" t="s">
        <v>887</v>
      </c>
      <c r="E228" s="131" t="str">
        <f t="shared" si="12"/>
        <v>Men Senior</v>
      </c>
      <c r="F228" s="136">
        <v>34949</v>
      </c>
      <c r="G228" s="133">
        <f t="shared" si="15"/>
        <v>46387</v>
      </c>
      <c r="H228" s="134">
        <f t="shared" si="13"/>
        <v>31</v>
      </c>
      <c r="I228" s="131" t="str">
        <f t="shared" si="14"/>
        <v>Senior</v>
      </c>
      <c r="J228" s="129" t="s">
        <v>1184</v>
      </c>
      <c r="K228" s="135">
        <v>9509075094087</v>
      </c>
      <c r="L228" s="167" t="s">
        <v>1376</v>
      </c>
    </row>
    <row r="229" spans="1:12" x14ac:dyDescent="0.25">
      <c r="A229" s="128" t="s">
        <v>960</v>
      </c>
      <c r="B229" s="129" t="s">
        <v>1254</v>
      </c>
      <c r="C229" s="129" t="s">
        <v>1443</v>
      </c>
      <c r="D229" s="129" t="s">
        <v>1444</v>
      </c>
      <c r="E229" s="131" t="str">
        <f t="shared" si="12"/>
        <v>Men Veteran</v>
      </c>
      <c r="F229" s="136">
        <v>28960</v>
      </c>
      <c r="G229" s="133">
        <f t="shared" si="15"/>
        <v>46387</v>
      </c>
      <c r="H229" s="134">
        <f t="shared" si="13"/>
        <v>47</v>
      </c>
      <c r="I229" s="131" t="str">
        <f t="shared" si="14"/>
        <v>Veteran</v>
      </c>
      <c r="J229" s="129" t="s">
        <v>1184</v>
      </c>
      <c r="K229" s="135">
        <v>79041510974</v>
      </c>
      <c r="L229" s="167" t="s">
        <v>1373</v>
      </c>
    </row>
    <row r="230" spans="1:12" x14ac:dyDescent="0.25">
      <c r="A230" s="128" t="s">
        <v>651</v>
      </c>
      <c r="B230" s="129" t="s">
        <v>1281</v>
      </c>
      <c r="C230" s="129" t="s">
        <v>195</v>
      </c>
      <c r="D230" s="129" t="s">
        <v>196</v>
      </c>
      <c r="E230" s="131" t="str">
        <f t="shared" si="12"/>
        <v>Men Senior</v>
      </c>
      <c r="F230" s="136">
        <v>32610</v>
      </c>
      <c r="G230" s="133">
        <f t="shared" si="15"/>
        <v>46387</v>
      </c>
      <c r="H230" s="134">
        <f t="shared" si="13"/>
        <v>37</v>
      </c>
      <c r="I230" s="131" t="str">
        <f t="shared" si="14"/>
        <v>Senior</v>
      </c>
      <c r="J230" s="129" t="s">
        <v>1184</v>
      </c>
      <c r="K230" s="135">
        <v>89041200053</v>
      </c>
      <c r="L230" s="167" t="s">
        <v>1373</v>
      </c>
    </row>
    <row r="231" spans="1:12" x14ac:dyDescent="0.25">
      <c r="A231" s="128" t="s">
        <v>652</v>
      </c>
      <c r="B231" s="129" t="s">
        <v>1179</v>
      </c>
      <c r="C231" s="129" t="s">
        <v>95</v>
      </c>
      <c r="D231" s="129" t="s">
        <v>296</v>
      </c>
      <c r="E231" s="131" t="str">
        <f t="shared" si="12"/>
        <v>Men Senior</v>
      </c>
      <c r="F231" s="136">
        <v>32538</v>
      </c>
      <c r="G231" s="133">
        <f t="shared" si="15"/>
        <v>46387</v>
      </c>
      <c r="H231" s="134">
        <f t="shared" si="13"/>
        <v>37</v>
      </c>
      <c r="I231" s="131" t="str">
        <f t="shared" si="14"/>
        <v>Senior</v>
      </c>
      <c r="J231" s="129" t="s">
        <v>1184</v>
      </c>
      <c r="K231" s="135" t="s">
        <v>1816</v>
      </c>
      <c r="L231" s="167" t="s">
        <v>1373</v>
      </c>
    </row>
    <row r="232" spans="1:12" x14ac:dyDescent="0.25">
      <c r="A232" s="128" t="s">
        <v>653</v>
      </c>
      <c r="B232" s="129" t="s">
        <v>38</v>
      </c>
      <c r="C232" s="129" t="s">
        <v>194</v>
      </c>
      <c r="D232" s="129" t="s">
        <v>136</v>
      </c>
      <c r="E232" s="131" t="str">
        <f t="shared" si="12"/>
        <v>Men Senior</v>
      </c>
      <c r="F232" s="136">
        <v>32467</v>
      </c>
      <c r="G232" s="133">
        <f t="shared" si="15"/>
        <v>46387</v>
      </c>
      <c r="H232" s="134">
        <f t="shared" si="13"/>
        <v>38</v>
      </c>
      <c r="I232" s="131" t="str">
        <f t="shared" si="14"/>
        <v>Senior</v>
      </c>
      <c r="J232" s="129" t="s">
        <v>1184</v>
      </c>
      <c r="K232" s="135">
        <v>88112000395</v>
      </c>
      <c r="L232" s="167" t="s">
        <v>1373</v>
      </c>
    </row>
    <row r="233" spans="1:12" x14ac:dyDescent="0.25">
      <c r="A233" s="128" t="s">
        <v>654</v>
      </c>
      <c r="B233" s="129" t="s">
        <v>1254</v>
      </c>
      <c r="C233" s="129" t="s">
        <v>410</v>
      </c>
      <c r="D233" s="129" t="s">
        <v>136</v>
      </c>
      <c r="E233" s="131" t="str">
        <f t="shared" si="12"/>
        <v>Men Master</v>
      </c>
      <c r="F233" s="136">
        <v>24732</v>
      </c>
      <c r="G233" s="133">
        <f t="shared" si="15"/>
        <v>46387</v>
      </c>
      <c r="H233" s="134">
        <f t="shared" si="13"/>
        <v>59</v>
      </c>
      <c r="I233" s="131" t="str">
        <f t="shared" si="14"/>
        <v>Master</v>
      </c>
      <c r="J233" s="129" t="s">
        <v>1184</v>
      </c>
      <c r="K233" s="135">
        <v>67091700422</v>
      </c>
      <c r="L233" s="167" t="s">
        <v>1373</v>
      </c>
    </row>
    <row r="234" spans="1:12" x14ac:dyDescent="0.25">
      <c r="A234" s="128" t="s">
        <v>655</v>
      </c>
      <c r="B234" s="129" t="s">
        <v>48</v>
      </c>
      <c r="C234" s="129" t="s">
        <v>1979</v>
      </c>
      <c r="D234" s="129" t="s">
        <v>284</v>
      </c>
      <c r="E234" s="131" t="str">
        <f t="shared" si="12"/>
        <v>Ladies Veteran</v>
      </c>
      <c r="F234" s="132">
        <v>29316</v>
      </c>
      <c r="G234" s="133">
        <f t="shared" si="15"/>
        <v>46387</v>
      </c>
      <c r="H234" s="134">
        <f t="shared" si="13"/>
        <v>46</v>
      </c>
      <c r="I234" s="131" t="str">
        <f t="shared" si="14"/>
        <v>Veteran</v>
      </c>
      <c r="J234" s="129" t="s">
        <v>67</v>
      </c>
      <c r="K234" s="135">
        <v>80040510727</v>
      </c>
      <c r="L234" s="167" t="s">
        <v>1373</v>
      </c>
    </row>
    <row r="235" spans="1:12" x14ac:dyDescent="0.25">
      <c r="A235" s="128" t="s">
        <v>656</v>
      </c>
      <c r="B235" s="129" t="s">
        <v>37</v>
      </c>
      <c r="C235" s="129" t="s">
        <v>124</v>
      </c>
      <c r="D235" s="129" t="s">
        <v>78</v>
      </c>
      <c r="E235" s="131" t="str">
        <f t="shared" si="12"/>
        <v>Men Senior</v>
      </c>
      <c r="F235" s="136">
        <v>32553</v>
      </c>
      <c r="G235" s="133">
        <f t="shared" si="15"/>
        <v>46387</v>
      </c>
      <c r="H235" s="134">
        <f t="shared" si="13"/>
        <v>37</v>
      </c>
      <c r="I235" s="131" t="str">
        <f t="shared" si="14"/>
        <v>Senior</v>
      </c>
      <c r="J235" s="129" t="s">
        <v>1184</v>
      </c>
      <c r="K235" s="135">
        <v>89021400960</v>
      </c>
      <c r="L235" s="167" t="s">
        <v>1373</v>
      </c>
    </row>
    <row r="236" spans="1:12" x14ac:dyDescent="0.25">
      <c r="A236" s="128" t="s">
        <v>657</v>
      </c>
      <c r="B236" s="129" t="s">
        <v>1254</v>
      </c>
      <c r="C236" s="129" t="s">
        <v>93</v>
      </c>
      <c r="D236" s="129" t="s">
        <v>888</v>
      </c>
      <c r="E236" s="131" t="str">
        <f t="shared" si="12"/>
        <v>Men Master</v>
      </c>
      <c r="F236" s="136">
        <v>26238</v>
      </c>
      <c r="G236" s="133">
        <f t="shared" si="15"/>
        <v>46387</v>
      </c>
      <c r="H236" s="134">
        <f t="shared" si="13"/>
        <v>55</v>
      </c>
      <c r="I236" s="131" t="str">
        <f t="shared" si="14"/>
        <v>Master</v>
      </c>
      <c r="J236" s="129" t="s">
        <v>1184</v>
      </c>
      <c r="K236" s="135">
        <v>7111065036087</v>
      </c>
      <c r="L236" s="167" t="s">
        <v>1376</v>
      </c>
    </row>
    <row r="237" spans="1:12" x14ac:dyDescent="0.25">
      <c r="A237" s="128" t="s">
        <v>658</v>
      </c>
      <c r="B237" s="129" t="s">
        <v>44</v>
      </c>
      <c r="C237" s="129" t="s">
        <v>379</v>
      </c>
      <c r="D237" s="129" t="s">
        <v>1729</v>
      </c>
      <c r="E237" s="131" t="str">
        <f t="shared" si="12"/>
        <v>Men Senior</v>
      </c>
      <c r="F237" s="136">
        <v>35590</v>
      </c>
      <c r="G237" s="133">
        <f t="shared" si="15"/>
        <v>46387</v>
      </c>
      <c r="H237" s="134">
        <f t="shared" si="13"/>
        <v>29</v>
      </c>
      <c r="I237" s="131" t="str">
        <f t="shared" si="14"/>
        <v>Senior</v>
      </c>
      <c r="J237" s="129" t="s">
        <v>1184</v>
      </c>
      <c r="K237" s="135">
        <v>97060900578</v>
      </c>
      <c r="L237" s="167" t="s">
        <v>1373</v>
      </c>
    </row>
    <row r="238" spans="1:12" x14ac:dyDescent="0.25">
      <c r="A238" s="128" t="s">
        <v>659</v>
      </c>
      <c r="B238" s="129" t="s">
        <v>42</v>
      </c>
      <c r="C238" s="129" t="s">
        <v>1137</v>
      </c>
      <c r="D238" s="129" t="s">
        <v>887</v>
      </c>
      <c r="E238" s="131" t="str">
        <f t="shared" si="12"/>
        <v>Men Master</v>
      </c>
      <c r="F238" s="136">
        <v>25837</v>
      </c>
      <c r="G238" s="133">
        <f t="shared" si="15"/>
        <v>46387</v>
      </c>
      <c r="H238" s="134">
        <f t="shared" si="13"/>
        <v>56</v>
      </c>
      <c r="I238" s="131" t="str">
        <f t="shared" si="14"/>
        <v>Master</v>
      </c>
      <c r="J238" s="129" t="s">
        <v>1184</v>
      </c>
      <c r="K238" s="135">
        <v>70092600638</v>
      </c>
      <c r="L238" s="167" t="s">
        <v>1373</v>
      </c>
    </row>
    <row r="239" spans="1:12" x14ac:dyDescent="0.25">
      <c r="A239" s="128" t="s">
        <v>660</v>
      </c>
      <c r="B239" s="129" t="s">
        <v>44</v>
      </c>
      <c r="C239" s="129" t="s">
        <v>325</v>
      </c>
      <c r="D239" s="129" t="s">
        <v>137</v>
      </c>
      <c r="E239" s="131" t="str">
        <f t="shared" si="12"/>
        <v>Men Master</v>
      </c>
      <c r="F239" s="136">
        <v>26513</v>
      </c>
      <c r="G239" s="133">
        <f t="shared" si="15"/>
        <v>46387</v>
      </c>
      <c r="H239" s="134">
        <f t="shared" si="13"/>
        <v>54</v>
      </c>
      <c r="I239" s="131" t="str">
        <f t="shared" si="14"/>
        <v>Master</v>
      </c>
      <c r="J239" s="129" t="s">
        <v>1184</v>
      </c>
      <c r="K239" s="135">
        <v>72080200011</v>
      </c>
      <c r="L239" s="167" t="s">
        <v>1373</v>
      </c>
    </row>
    <row r="240" spans="1:12" x14ac:dyDescent="0.25">
      <c r="A240" s="128" t="s">
        <v>661</v>
      </c>
      <c r="B240" s="129" t="s">
        <v>48</v>
      </c>
      <c r="C240" s="129" t="s">
        <v>1980</v>
      </c>
      <c r="D240" s="129" t="s">
        <v>284</v>
      </c>
      <c r="E240" s="131" t="str">
        <f t="shared" si="12"/>
        <v>Men Veteran</v>
      </c>
      <c r="F240" s="136">
        <v>30770</v>
      </c>
      <c r="G240" s="133">
        <f t="shared" si="15"/>
        <v>46387</v>
      </c>
      <c r="H240" s="134">
        <f t="shared" si="13"/>
        <v>42</v>
      </c>
      <c r="I240" s="131" t="str">
        <f t="shared" si="14"/>
        <v>Veteran</v>
      </c>
      <c r="J240" s="129" t="s">
        <v>1184</v>
      </c>
      <c r="K240" s="135">
        <v>84032910375</v>
      </c>
      <c r="L240" s="167" t="s">
        <v>1373</v>
      </c>
    </row>
    <row r="241" spans="1:12" x14ac:dyDescent="0.25">
      <c r="A241" s="128" t="s">
        <v>662</v>
      </c>
      <c r="B241" s="129" t="s">
        <v>37</v>
      </c>
      <c r="C241" s="129" t="s">
        <v>1917</v>
      </c>
      <c r="D241" s="129" t="s">
        <v>79</v>
      </c>
      <c r="E241" s="131" t="str">
        <f t="shared" si="12"/>
        <v>Ladies Master</v>
      </c>
      <c r="F241" s="136">
        <v>27297</v>
      </c>
      <c r="G241" s="133">
        <f t="shared" si="15"/>
        <v>46387</v>
      </c>
      <c r="H241" s="134">
        <f t="shared" si="13"/>
        <v>52</v>
      </c>
      <c r="I241" s="131" t="str">
        <f t="shared" si="14"/>
        <v>Master</v>
      </c>
      <c r="J241" s="129" t="s">
        <v>67</v>
      </c>
      <c r="K241" s="135">
        <v>74092510225</v>
      </c>
      <c r="L241" s="167" t="s">
        <v>1373</v>
      </c>
    </row>
    <row r="242" spans="1:12" x14ac:dyDescent="0.25">
      <c r="A242" s="128" t="s">
        <v>663</v>
      </c>
      <c r="B242" s="129" t="s">
        <v>48</v>
      </c>
      <c r="C242" s="129" t="s">
        <v>1738</v>
      </c>
      <c r="D242" s="129" t="s">
        <v>297</v>
      </c>
      <c r="E242" s="131" t="s">
        <v>1196</v>
      </c>
      <c r="F242" s="136">
        <v>40165</v>
      </c>
      <c r="G242" s="133">
        <f t="shared" si="15"/>
        <v>46387</v>
      </c>
      <c r="H242" s="134">
        <f t="shared" si="13"/>
        <v>17</v>
      </c>
      <c r="I242" s="131" t="str">
        <f t="shared" si="14"/>
        <v>U/21</v>
      </c>
      <c r="J242" s="129" t="s">
        <v>1184</v>
      </c>
      <c r="K242" s="135">
        <v>20091218</v>
      </c>
      <c r="L242" s="167" t="s">
        <v>1373</v>
      </c>
    </row>
    <row r="243" spans="1:12" x14ac:dyDescent="0.25">
      <c r="A243" s="128" t="s">
        <v>664</v>
      </c>
      <c r="B243" s="129" t="s">
        <v>37</v>
      </c>
      <c r="C243" s="129" t="s">
        <v>1258</v>
      </c>
      <c r="D243" s="129" t="s">
        <v>102</v>
      </c>
      <c r="E243" s="131" t="str">
        <f t="shared" si="12"/>
        <v>Men Senior</v>
      </c>
      <c r="F243" s="136">
        <v>34813</v>
      </c>
      <c r="G243" s="133">
        <f t="shared" si="15"/>
        <v>46387</v>
      </c>
      <c r="H243" s="134">
        <f t="shared" si="13"/>
        <v>31</v>
      </c>
      <c r="I243" s="131" t="str">
        <f t="shared" si="14"/>
        <v>Senior</v>
      </c>
      <c r="J243" s="129" t="s">
        <v>1184</v>
      </c>
      <c r="K243" s="135">
        <v>95042400327</v>
      </c>
      <c r="L243" s="167" t="s">
        <v>1373</v>
      </c>
    </row>
    <row r="244" spans="1:12" ht="14.25" customHeight="1" x14ac:dyDescent="0.25">
      <c r="A244" s="128" t="s">
        <v>665</v>
      </c>
      <c r="B244" s="129" t="s">
        <v>42</v>
      </c>
      <c r="C244" s="129" t="s">
        <v>401</v>
      </c>
      <c r="D244" s="129" t="s">
        <v>349</v>
      </c>
      <c r="E244" s="131" t="str">
        <f t="shared" si="12"/>
        <v>Ladies Veteran</v>
      </c>
      <c r="F244" s="136">
        <v>31461</v>
      </c>
      <c r="G244" s="133">
        <f t="shared" si="15"/>
        <v>46387</v>
      </c>
      <c r="H244" s="134">
        <f t="shared" si="13"/>
        <v>40</v>
      </c>
      <c r="I244" s="131" t="str">
        <f t="shared" si="14"/>
        <v>Veteran</v>
      </c>
      <c r="J244" s="129" t="s">
        <v>67</v>
      </c>
      <c r="K244" s="135">
        <v>86021800834</v>
      </c>
      <c r="L244" s="167" t="s">
        <v>1373</v>
      </c>
    </row>
    <row r="245" spans="1:12" x14ac:dyDescent="0.25">
      <c r="A245" s="128" t="s">
        <v>666</v>
      </c>
      <c r="B245" s="129" t="s">
        <v>1178</v>
      </c>
      <c r="C245" s="129" t="s">
        <v>126</v>
      </c>
      <c r="D245" s="129" t="s">
        <v>200</v>
      </c>
      <c r="E245" s="131" t="str">
        <f t="shared" si="12"/>
        <v>Men Master</v>
      </c>
      <c r="F245" s="136">
        <v>27184</v>
      </c>
      <c r="G245" s="133">
        <f t="shared" si="15"/>
        <v>46387</v>
      </c>
      <c r="H245" s="134">
        <f t="shared" si="13"/>
        <v>52</v>
      </c>
      <c r="I245" s="131" t="str">
        <f t="shared" si="14"/>
        <v>Master</v>
      </c>
      <c r="J245" s="129" t="s">
        <v>1184</v>
      </c>
      <c r="K245" s="135">
        <v>74060400114</v>
      </c>
      <c r="L245" s="167" t="s">
        <v>1373</v>
      </c>
    </row>
    <row r="246" spans="1:12" x14ac:dyDescent="0.25">
      <c r="A246" s="128" t="s">
        <v>667</v>
      </c>
      <c r="B246" s="129" t="s">
        <v>1797</v>
      </c>
      <c r="C246" s="129" t="s">
        <v>307</v>
      </c>
      <c r="D246" s="129" t="s">
        <v>305</v>
      </c>
      <c r="E246" s="131" t="str">
        <f t="shared" si="12"/>
        <v>Men Grand Masters</v>
      </c>
      <c r="F246" s="136">
        <v>22564</v>
      </c>
      <c r="G246" s="133">
        <f t="shared" si="15"/>
        <v>46387</v>
      </c>
      <c r="H246" s="134">
        <f t="shared" si="13"/>
        <v>65</v>
      </c>
      <c r="I246" s="131" t="str">
        <f t="shared" si="14"/>
        <v>Grand Masters</v>
      </c>
      <c r="J246" s="129" t="s">
        <v>1184</v>
      </c>
      <c r="K246" s="135">
        <v>61101000864</v>
      </c>
      <c r="L246" s="167" t="s">
        <v>1373</v>
      </c>
    </row>
    <row r="247" spans="1:12" x14ac:dyDescent="0.25">
      <c r="A247" s="128" t="s">
        <v>668</v>
      </c>
      <c r="B247" s="129" t="s">
        <v>48</v>
      </c>
      <c r="C247" s="129" t="s">
        <v>94</v>
      </c>
      <c r="D247" s="129" t="s">
        <v>297</v>
      </c>
      <c r="E247" s="131" t="str">
        <f t="shared" si="12"/>
        <v>Men Veteran</v>
      </c>
      <c r="F247" s="136">
        <v>30186</v>
      </c>
      <c r="G247" s="133">
        <f t="shared" si="15"/>
        <v>46387</v>
      </c>
      <c r="H247" s="134">
        <f t="shared" si="13"/>
        <v>44</v>
      </c>
      <c r="I247" s="131" t="str">
        <f t="shared" si="14"/>
        <v>Veteran</v>
      </c>
      <c r="J247" s="129" t="s">
        <v>1184</v>
      </c>
      <c r="K247" s="135">
        <v>82082310337</v>
      </c>
      <c r="L247" s="167" t="s">
        <v>1373</v>
      </c>
    </row>
    <row r="248" spans="1:12" x14ac:dyDescent="0.25">
      <c r="A248" s="128" t="s">
        <v>669</v>
      </c>
      <c r="B248" s="129" t="s">
        <v>1180</v>
      </c>
      <c r="C248" s="129" t="s">
        <v>269</v>
      </c>
      <c r="D248" s="129" t="s">
        <v>247</v>
      </c>
      <c r="E248" s="131" t="str">
        <f t="shared" si="12"/>
        <v>Men Grand Masters</v>
      </c>
      <c r="F248" s="136">
        <v>17322</v>
      </c>
      <c r="G248" s="133">
        <f t="shared" si="15"/>
        <v>46387</v>
      </c>
      <c r="H248" s="134">
        <f t="shared" si="13"/>
        <v>79</v>
      </c>
      <c r="I248" s="131" t="str">
        <f t="shared" si="14"/>
        <v>Grand Masters</v>
      </c>
      <c r="J248" s="129" t="s">
        <v>1184</v>
      </c>
      <c r="K248" s="135"/>
      <c r="L248" s="167"/>
    </row>
    <row r="249" spans="1:12" x14ac:dyDescent="0.25">
      <c r="A249" s="128" t="s">
        <v>670</v>
      </c>
      <c r="B249" s="129" t="s">
        <v>50</v>
      </c>
      <c r="C249" s="129" t="s">
        <v>1854</v>
      </c>
      <c r="D249" s="129" t="s">
        <v>146</v>
      </c>
      <c r="E249" s="131" t="str">
        <f t="shared" si="12"/>
        <v>Ladies Veteran</v>
      </c>
      <c r="F249" s="136">
        <v>28277</v>
      </c>
      <c r="G249" s="133">
        <f t="shared" si="15"/>
        <v>46387</v>
      </c>
      <c r="H249" s="134">
        <f t="shared" si="13"/>
        <v>49</v>
      </c>
      <c r="I249" s="131" t="str">
        <f t="shared" si="14"/>
        <v>Veteran</v>
      </c>
      <c r="J249" s="129" t="s">
        <v>67</v>
      </c>
      <c r="K249" s="135">
        <v>77060310614</v>
      </c>
      <c r="L249" s="167" t="s">
        <v>1373</v>
      </c>
    </row>
    <row r="250" spans="1:12" x14ac:dyDescent="0.25">
      <c r="A250" s="128" t="s">
        <v>671</v>
      </c>
      <c r="B250" s="129" t="s">
        <v>47</v>
      </c>
      <c r="C250" s="129" t="s">
        <v>1796</v>
      </c>
      <c r="D250" s="129" t="s">
        <v>1629</v>
      </c>
      <c r="E250" s="131" t="str">
        <f t="shared" si="12"/>
        <v>Men Grand Masters</v>
      </c>
      <c r="F250" s="136">
        <v>24060</v>
      </c>
      <c r="G250" s="133">
        <f t="shared" si="15"/>
        <v>46387</v>
      </c>
      <c r="H250" s="134">
        <f t="shared" si="13"/>
        <v>61</v>
      </c>
      <c r="I250" s="131" t="str">
        <f t="shared" si="14"/>
        <v>Grand Masters</v>
      </c>
      <c r="J250" s="129" t="s">
        <v>1184</v>
      </c>
      <c r="K250" s="135">
        <v>65111400052</v>
      </c>
      <c r="L250" s="167" t="s">
        <v>1373</v>
      </c>
    </row>
    <row r="251" spans="1:12" x14ac:dyDescent="0.25">
      <c r="A251" s="128" t="s">
        <v>672</v>
      </c>
      <c r="B251" s="129" t="s">
        <v>1179</v>
      </c>
      <c r="C251" s="129" t="s">
        <v>1707</v>
      </c>
      <c r="D251" s="129" t="s">
        <v>1708</v>
      </c>
      <c r="E251" s="131" t="str">
        <f t="shared" si="12"/>
        <v>Men Veteran</v>
      </c>
      <c r="F251" s="136">
        <v>31380</v>
      </c>
      <c r="G251" s="133">
        <f t="shared" si="15"/>
        <v>46387</v>
      </c>
      <c r="H251" s="134">
        <f t="shared" si="13"/>
        <v>41</v>
      </c>
      <c r="I251" s="131" t="str">
        <f t="shared" si="14"/>
        <v>Veteran</v>
      </c>
      <c r="J251" s="129" t="s">
        <v>1184</v>
      </c>
      <c r="K251" s="135">
        <v>85112910305</v>
      </c>
      <c r="L251" s="167" t="s">
        <v>1373</v>
      </c>
    </row>
    <row r="252" spans="1:12" x14ac:dyDescent="0.25">
      <c r="A252" s="128" t="s">
        <v>673</v>
      </c>
      <c r="B252" s="129" t="s">
        <v>48</v>
      </c>
      <c r="C252" s="129" t="s">
        <v>2071</v>
      </c>
      <c r="D252" s="129" t="s">
        <v>296</v>
      </c>
      <c r="E252" s="131" t="str">
        <f t="shared" si="12"/>
        <v>Ladies Veteran</v>
      </c>
      <c r="F252" s="136">
        <v>31472</v>
      </c>
      <c r="G252" s="133">
        <f t="shared" si="15"/>
        <v>46387</v>
      </c>
      <c r="H252" s="134">
        <f t="shared" si="13"/>
        <v>40</v>
      </c>
      <c r="I252" s="131" t="str">
        <f t="shared" si="14"/>
        <v>Veteran</v>
      </c>
      <c r="J252" s="129" t="s">
        <v>67</v>
      </c>
      <c r="K252" s="135">
        <v>86030100947</v>
      </c>
      <c r="L252" s="167" t="s">
        <v>1373</v>
      </c>
    </row>
    <row r="253" spans="1:12" x14ac:dyDescent="0.25">
      <c r="A253" s="128" t="s">
        <v>674</v>
      </c>
      <c r="B253" s="129" t="s">
        <v>1798</v>
      </c>
      <c r="C253" s="129" t="s">
        <v>1808</v>
      </c>
      <c r="D253" s="129" t="s">
        <v>1809</v>
      </c>
      <c r="E253" s="131" t="str">
        <f t="shared" si="12"/>
        <v>Ladies Master</v>
      </c>
      <c r="F253" s="136">
        <v>25454</v>
      </c>
      <c r="G253" s="133">
        <f t="shared" si="15"/>
        <v>46387</v>
      </c>
      <c r="H253" s="134">
        <f t="shared" si="13"/>
        <v>57</v>
      </c>
      <c r="I253" s="131" t="str">
        <f t="shared" si="14"/>
        <v>Master</v>
      </c>
      <c r="J253" s="129" t="s">
        <v>67</v>
      </c>
      <c r="K253" s="135">
        <v>69090810188</v>
      </c>
      <c r="L253" s="167" t="s">
        <v>1373</v>
      </c>
    </row>
    <row r="254" spans="1:12" x14ac:dyDescent="0.25">
      <c r="A254" s="128" t="s">
        <v>675</v>
      </c>
      <c r="B254" s="129" t="s">
        <v>1798</v>
      </c>
      <c r="C254" s="129" t="s">
        <v>318</v>
      </c>
      <c r="D254" s="129" t="s">
        <v>1809</v>
      </c>
      <c r="E254" s="131" t="str">
        <f t="shared" si="12"/>
        <v>Men Master</v>
      </c>
      <c r="F254" s="136">
        <v>26477</v>
      </c>
      <c r="G254" s="133">
        <f t="shared" si="15"/>
        <v>46387</v>
      </c>
      <c r="H254" s="134">
        <f t="shared" si="13"/>
        <v>54</v>
      </c>
      <c r="I254" s="131" t="str">
        <f t="shared" si="14"/>
        <v>Master</v>
      </c>
      <c r="J254" s="129" t="s">
        <v>1184</v>
      </c>
      <c r="K254" s="135">
        <v>7206275234082</v>
      </c>
      <c r="L254" s="167" t="s">
        <v>1373</v>
      </c>
    </row>
    <row r="255" spans="1:12" x14ac:dyDescent="0.25">
      <c r="A255" s="128" t="s">
        <v>676</v>
      </c>
      <c r="B255" s="129" t="s">
        <v>1254</v>
      </c>
      <c r="C255" s="129" t="s">
        <v>207</v>
      </c>
      <c r="D255" s="129" t="s">
        <v>1693</v>
      </c>
      <c r="E255" s="131" t="str">
        <f t="shared" si="12"/>
        <v>Men Senior</v>
      </c>
      <c r="F255" s="136">
        <v>33413</v>
      </c>
      <c r="G255" s="133">
        <f t="shared" si="15"/>
        <v>46387</v>
      </c>
      <c r="H255" s="134">
        <f t="shared" si="13"/>
        <v>35</v>
      </c>
      <c r="I255" s="131" t="str">
        <f t="shared" si="14"/>
        <v>Senior</v>
      </c>
      <c r="J255" s="129" t="s">
        <v>1184</v>
      </c>
      <c r="K255" s="135">
        <v>91062400135</v>
      </c>
      <c r="L255" s="167" t="s">
        <v>1373</v>
      </c>
    </row>
    <row r="256" spans="1:12" x14ac:dyDescent="0.25">
      <c r="A256" s="128" t="s">
        <v>677</v>
      </c>
      <c r="B256" s="129" t="s">
        <v>50</v>
      </c>
      <c r="C256" s="129" t="s">
        <v>2093</v>
      </c>
      <c r="D256" s="129" t="s">
        <v>1159</v>
      </c>
      <c r="E256" s="131" t="str">
        <f t="shared" si="12"/>
        <v>Ladies Master</v>
      </c>
      <c r="F256" s="136">
        <v>26197</v>
      </c>
      <c r="G256" s="133">
        <f t="shared" si="15"/>
        <v>46387</v>
      </c>
      <c r="H256" s="134">
        <f t="shared" si="13"/>
        <v>55</v>
      </c>
      <c r="I256" s="131" t="str">
        <f t="shared" si="14"/>
        <v>Master</v>
      </c>
      <c r="J256" s="129" t="s">
        <v>67</v>
      </c>
      <c r="K256" s="176" t="s">
        <v>2151</v>
      </c>
      <c r="L256" s="167" t="s">
        <v>1373</v>
      </c>
    </row>
    <row r="257" spans="1:12" ht="14.25" customHeight="1" x14ac:dyDescent="0.25">
      <c r="A257" s="128" t="s">
        <v>678</v>
      </c>
      <c r="B257" s="129" t="s">
        <v>43</v>
      </c>
      <c r="C257" s="129" t="s">
        <v>153</v>
      </c>
      <c r="D257" s="129" t="s">
        <v>136</v>
      </c>
      <c r="E257" s="131" t="str">
        <f t="shared" si="12"/>
        <v>Men Veteran</v>
      </c>
      <c r="F257" s="136">
        <v>30560</v>
      </c>
      <c r="G257" s="133">
        <f t="shared" si="15"/>
        <v>46387</v>
      </c>
      <c r="H257" s="134">
        <f t="shared" si="13"/>
        <v>43</v>
      </c>
      <c r="I257" s="131" t="str">
        <f t="shared" si="14"/>
        <v>Veteran</v>
      </c>
      <c r="J257" s="129" t="s">
        <v>1184</v>
      </c>
      <c r="K257" s="135">
        <v>83090110199</v>
      </c>
      <c r="L257" s="167" t="s">
        <v>1373</v>
      </c>
    </row>
    <row r="258" spans="1:12" x14ac:dyDescent="0.25">
      <c r="A258" s="128" t="s">
        <v>679</v>
      </c>
      <c r="B258" s="129" t="s">
        <v>37</v>
      </c>
      <c r="C258" s="129" t="s">
        <v>278</v>
      </c>
      <c r="D258" s="129" t="s">
        <v>279</v>
      </c>
      <c r="E258" s="131" t="str">
        <f t="shared" si="12"/>
        <v>Men Veteran</v>
      </c>
      <c r="F258" s="136">
        <v>28244</v>
      </c>
      <c r="G258" s="133">
        <f t="shared" si="15"/>
        <v>46387</v>
      </c>
      <c r="H258" s="134">
        <f t="shared" si="13"/>
        <v>49</v>
      </c>
      <c r="I258" s="131" t="str">
        <f t="shared" si="14"/>
        <v>Veteran</v>
      </c>
      <c r="J258" s="129" t="s">
        <v>1184</v>
      </c>
      <c r="K258" s="135">
        <v>77042910297</v>
      </c>
      <c r="L258" s="167" t="s">
        <v>1373</v>
      </c>
    </row>
    <row r="259" spans="1:12" x14ac:dyDescent="0.25">
      <c r="A259" s="128" t="s">
        <v>680</v>
      </c>
      <c r="B259" s="129" t="s">
        <v>1797</v>
      </c>
      <c r="C259" s="129" t="s">
        <v>221</v>
      </c>
      <c r="D259" s="129" t="s">
        <v>222</v>
      </c>
      <c r="E259" s="131" t="str">
        <f t="shared" si="12"/>
        <v>Men Veteran</v>
      </c>
      <c r="F259" s="136">
        <v>29166</v>
      </c>
      <c r="G259" s="133">
        <f t="shared" si="15"/>
        <v>46387</v>
      </c>
      <c r="H259" s="134">
        <f t="shared" si="13"/>
        <v>47</v>
      </c>
      <c r="I259" s="131" t="str">
        <f t="shared" si="14"/>
        <v>Veteran</v>
      </c>
      <c r="J259" s="129" t="s">
        <v>1184</v>
      </c>
      <c r="K259" s="135">
        <v>79110710167</v>
      </c>
      <c r="L259" s="167" t="s">
        <v>1373</v>
      </c>
    </row>
    <row r="260" spans="1:12" x14ac:dyDescent="0.25">
      <c r="A260" s="128" t="s">
        <v>681</v>
      </c>
      <c r="B260" s="129" t="s">
        <v>1254</v>
      </c>
      <c r="C260" s="129" t="s">
        <v>216</v>
      </c>
      <c r="D260" s="129" t="s">
        <v>210</v>
      </c>
      <c r="E260" s="131" t="str">
        <f t="shared" si="12"/>
        <v>Men Master</v>
      </c>
      <c r="F260" s="136">
        <v>26704</v>
      </c>
      <c r="G260" s="133">
        <f t="shared" si="15"/>
        <v>46387</v>
      </c>
      <c r="H260" s="134">
        <f t="shared" si="13"/>
        <v>53</v>
      </c>
      <c r="I260" s="131" t="str">
        <f t="shared" si="14"/>
        <v>Master</v>
      </c>
      <c r="J260" s="129" t="s">
        <v>1184</v>
      </c>
      <c r="K260" s="135"/>
      <c r="L260" s="167"/>
    </row>
    <row r="261" spans="1:12" x14ac:dyDescent="0.25">
      <c r="A261" s="128" t="s">
        <v>682</v>
      </c>
      <c r="B261" s="129" t="s">
        <v>1797</v>
      </c>
      <c r="C261" s="129" t="s">
        <v>330</v>
      </c>
      <c r="D261" s="129" t="s">
        <v>73</v>
      </c>
      <c r="E261" s="131" t="str">
        <f t="shared" ref="E261:E324" si="16">CONCATENATE(J261," ",I261)</f>
        <v>Men Senior</v>
      </c>
      <c r="F261" s="136">
        <v>32639</v>
      </c>
      <c r="G261" s="133">
        <f t="shared" si="15"/>
        <v>46387</v>
      </c>
      <c r="H261" s="134">
        <f t="shared" ref="H261:H324" si="17">INT(YEARFRAC(F261,G261))</f>
        <v>37</v>
      </c>
      <c r="I261" s="131" t="str">
        <f t="shared" ref="I261:I324" si="18">IF(H261="","Senior",IF(H261&gt;59.999,"Grand Masters",IF(H261&gt;49.999,"Master",IF(H261&gt;39.999,"Veteran",IF(H261&gt;21.999,"Senior",IF(H261&gt;16.999,"U/21","U/16"))))))</f>
        <v>Senior</v>
      </c>
      <c r="J261" s="129" t="s">
        <v>1184</v>
      </c>
      <c r="K261" s="135">
        <v>89051100523</v>
      </c>
      <c r="L261" s="167" t="s">
        <v>1373</v>
      </c>
    </row>
    <row r="262" spans="1:12" x14ac:dyDescent="0.25">
      <c r="A262" s="128" t="s">
        <v>683</v>
      </c>
      <c r="B262" s="129" t="s">
        <v>37</v>
      </c>
      <c r="C262" s="129" t="s">
        <v>1666</v>
      </c>
      <c r="D262" s="129" t="s">
        <v>1864</v>
      </c>
      <c r="E262" s="131" t="str">
        <f t="shared" si="16"/>
        <v>Men Senior</v>
      </c>
      <c r="F262" s="136">
        <v>32209</v>
      </c>
      <c r="G262" s="133">
        <f t="shared" ref="G262:G325" si="19">$G$5</f>
        <v>46387</v>
      </c>
      <c r="H262" s="134">
        <f t="shared" si="17"/>
        <v>38</v>
      </c>
      <c r="I262" s="131" t="str">
        <f t="shared" si="18"/>
        <v>Senior</v>
      </c>
      <c r="J262" s="129" t="s">
        <v>1184</v>
      </c>
      <c r="K262" s="135">
        <v>88030700016</v>
      </c>
      <c r="L262" s="167" t="s">
        <v>1373</v>
      </c>
    </row>
    <row r="263" spans="1:12" x14ac:dyDescent="0.25">
      <c r="A263" s="128" t="s">
        <v>684</v>
      </c>
      <c r="B263" s="129" t="s">
        <v>37</v>
      </c>
      <c r="C263" s="129" t="s">
        <v>262</v>
      </c>
      <c r="D263" s="129" t="s">
        <v>263</v>
      </c>
      <c r="E263" s="131" t="str">
        <f t="shared" si="16"/>
        <v>Men Master</v>
      </c>
      <c r="F263" s="136">
        <v>27354</v>
      </c>
      <c r="G263" s="133">
        <f t="shared" si="19"/>
        <v>46387</v>
      </c>
      <c r="H263" s="134">
        <f t="shared" si="17"/>
        <v>52</v>
      </c>
      <c r="I263" s="131" t="str">
        <f t="shared" si="18"/>
        <v>Master</v>
      </c>
      <c r="J263" s="129" t="s">
        <v>1184</v>
      </c>
      <c r="K263" s="135">
        <v>74112110146</v>
      </c>
      <c r="L263" s="167" t="s">
        <v>1373</v>
      </c>
    </row>
    <row r="264" spans="1:12" x14ac:dyDescent="0.25">
      <c r="A264" s="128" t="s">
        <v>685</v>
      </c>
      <c r="B264" s="129" t="s">
        <v>1798</v>
      </c>
      <c r="C264" s="129" t="s">
        <v>74</v>
      </c>
      <c r="D264" s="129" t="s">
        <v>304</v>
      </c>
      <c r="E264" s="131" t="str">
        <f t="shared" si="16"/>
        <v>Men Master</v>
      </c>
      <c r="F264" s="136">
        <v>26876</v>
      </c>
      <c r="G264" s="133">
        <f t="shared" si="19"/>
        <v>46387</v>
      </c>
      <c r="H264" s="134">
        <f t="shared" si="17"/>
        <v>53</v>
      </c>
      <c r="I264" s="131" t="str">
        <f t="shared" si="18"/>
        <v>Master</v>
      </c>
      <c r="J264" s="129" t="s">
        <v>1184</v>
      </c>
      <c r="K264" s="135">
        <v>73073100091</v>
      </c>
      <c r="L264" s="167" t="s">
        <v>1373</v>
      </c>
    </row>
    <row r="265" spans="1:12" x14ac:dyDescent="0.25">
      <c r="A265" s="128" t="s">
        <v>686</v>
      </c>
      <c r="B265" s="129" t="s">
        <v>1281</v>
      </c>
      <c r="C265" s="129" t="s">
        <v>1814</v>
      </c>
      <c r="D265" s="129" t="s">
        <v>1012</v>
      </c>
      <c r="E265" s="131" t="str">
        <f t="shared" si="16"/>
        <v>Men Veteran</v>
      </c>
      <c r="F265" s="136">
        <v>30996</v>
      </c>
      <c r="G265" s="133">
        <f t="shared" si="19"/>
        <v>46387</v>
      </c>
      <c r="H265" s="134">
        <f t="shared" si="17"/>
        <v>42</v>
      </c>
      <c r="I265" s="131" t="str">
        <f t="shared" si="18"/>
        <v>Veteran</v>
      </c>
      <c r="J265" s="129" t="s">
        <v>1184</v>
      </c>
      <c r="K265" s="135">
        <v>84111010229</v>
      </c>
      <c r="L265" s="167" t="s">
        <v>1373</v>
      </c>
    </row>
    <row r="266" spans="1:12" x14ac:dyDescent="0.25">
      <c r="A266" s="128" t="s">
        <v>687</v>
      </c>
      <c r="B266" s="129" t="s">
        <v>1797</v>
      </c>
      <c r="C266" s="129" t="s">
        <v>1856</v>
      </c>
      <c r="D266" s="129" t="s">
        <v>311</v>
      </c>
      <c r="E266" s="131" t="str">
        <f t="shared" si="16"/>
        <v>Men U/16</v>
      </c>
      <c r="F266" s="136">
        <v>41008</v>
      </c>
      <c r="G266" s="133">
        <f t="shared" si="19"/>
        <v>46387</v>
      </c>
      <c r="H266" s="134">
        <f t="shared" si="17"/>
        <v>14</v>
      </c>
      <c r="I266" s="131" t="str">
        <f t="shared" si="18"/>
        <v>U/16</v>
      </c>
      <c r="J266" s="129" t="s">
        <v>1184</v>
      </c>
      <c r="K266" s="135" t="s">
        <v>1981</v>
      </c>
      <c r="L266" s="167" t="s">
        <v>1373</v>
      </c>
    </row>
    <row r="267" spans="1:12" x14ac:dyDescent="0.25">
      <c r="A267" s="128" t="s">
        <v>688</v>
      </c>
      <c r="B267" s="129" t="s">
        <v>38</v>
      </c>
      <c r="C267" s="129" t="s">
        <v>153</v>
      </c>
      <c r="D267" s="129" t="s">
        <v>186</v>
      </c>
      <c r="E267" s="131" t="str">
        <f t="shared" si="16"/>
        <v>Men Veteran</v>
      </c>
      <c r="F267" s="136">
        <v>30942</v>
      </c>
      <c r="G267" s="133">
        <f t="shared" si="19"/>
        <v>46387</v>
      </c>
      <c r="H267" s="134">
        <f t="shared" si="17"/>
        <v>42</v>
      </c>
      <c r="I267" s="131" t="str">
        <f t="shared" si="18"/>
        <v>Veteran</v>
      </c>
      <c r="J267" s="129" t="s">
        <v>1184</v>
      </c>
      <c r="K267" s="135">
        <v>84091710611</v>
      </c>
      <c r="L267" s="167" t="s">
        <v>1373</v>
      </c>
    </row>
    <row r="268" spans="1:12" x14ac:dyDescent="0.25">
      <c r="A268" s="128" t="s">
        <v>689</v>
      </c>
      <c r="B268" s="129" t="s">
        <v>1180</v>
      </c>
      <c r="C268" s="129" t="s">
        <v>238</v>
      </c>
      <c r="D268" s="129" t="s">
        <v>231</v>
      </c>
      <c r="E268" s="131" t="str">
        <f t="shared" si="16"/>
        <v>Men Grand Masters</v>
      </c>
      <c r="F268" s="136"/>
      <c r="G268" s="133">
        <f t="shared" si="19"/>
        <v>46387</v>
      </c>
      <c r="H268" s="134">
        <f t="shared" si="17"/>
        <v>127</v>
      </c>
      <c r="I268" s="131" t="str">
        <f t="shared" si="18"/>
        <v>Grand Masters</v>
      </c>
      <c r="J268" s="129" t="s">
        <v>1184</v>
      </c>
      <c r="K268" s="135"/>
      <c r="L268" s="167"/>
    </row>
    <row r="269" spans="1:12" x14ac:dyDescent="0.25">
      <c r="A269" s="128" t="s">
        <v>690</v>
      </c>
      <c r="B269" s="129" t="s">
        <v>938</v>
      </c>
      <c r="C269" s="129" t="s">
        <v>368</v>
      </c>
      <c r="D269" s="129" t="s">
        <v>121</v>
      </c>
      <c r="E269" s="131" t="str">
        <f t="shared" si="16"/>
        <v>Ladies Senior</v>
      </c>
      <c r="F269" s="136">
        <v>37881</v>
      </c>
      <c r="G269" s="133">
        <f t="shared" si="19"/>
        <v>46387</v>
      </c>
      <c r="H269" s="134">
        <f t="shared" si="17"/>
        <v>23</v>
      </c>
      <c r="I269" s="131" t="str">
        <f t="shared" si="18"/>
        <v>Senior</v>
      </c>
      <c r="J269" s="129" t="s">
        <v>67</v>
      </c>
      <c r="K269" s="135"/>
      <c r="L269" s="167"/>
    </row>
    <row r="270" spans="1:12" x14ac:dyDescent="0.25">
      <c r="A270" s="128" t="s">
        <v>691</v>
      </c>
      <c r="B270" s="129" t="s">
        <v>1179</v>
      </c>
      <c r="C270" s="129" t="s">
        <v>252</v>
      </c>
      <c r="D270" s="129" t="s">
        <v>281</v>
      </c>
      <c r="E270" s="131" t="str">
        <f t="shared" si="16"/>
        <v>Men Veteran</v>
      </c>
      <c r="F270" s="136">
        <v>28129</v>
      </c>
      <c r="G270" s="133">
        <f t="shared" si="19"/>
        <v>46387</v>
      </c>
      <c r="H270" s="134">
        <f t="shared" si="17"/>
        <v>49</v>
      </c>
      <c r="I270" s="131" t="str">
        <f t="shared" si="18"/>
        <v>Veteran</v>
      </c>
      <c r="J270" s="129" t="s">
        <v>1184</v>
      </c>
      <c r="K270" s="135">
        <v>77010400121</v>
      </c>
      <c r="L270" s="167" t="s">
        <v>1373</v>
      </c>
    </row>
    <row r="271" spans="1:12" x14ac:dyDescent="0.25">
      <c r="A271" s="128" t="s">
        <v>692</v>
      </c>
      <c r="B271" s="129" t="s">
        <v>1797</v>
      </c>
      <c r="C271" s="129" t="s">
        <v>271</v>
      </c>
      <c r="D271" s="129" t="s">
        <v>169</v>
      </c>
      <c r="E271" s="131" t="str">
        <f t="shared" si="16"/>
        <v>Men Veteran</v>
      </c>
      <c r="F271" s="136">
        <v>31227</v>
      </c>
      <c r="G271" s="133">
        <f t="shared" si="19"/>
        <v>46387</v>
      </c>
      <c r="H271" s="134">
        <f t="shared" si="17"/>
        <v>41</v>
      </c>
      <c r="I271" s="131" t="str">
        <f t="shared" si="18"/>
        <v>Veteran</v>
      </c>
      <c r="J271" s="129" t="s">
        <v>1184</v>
      </c>
      <c r="K271" s="135">
        <v>85062910390</v>
      </c>
      <c r="L271" s="167" t="s">
        <v>1373</v>
      </c>
    </row>
    <row r="272" spans="1:12" x14ac:dyDescent="0.25">
      <c r="A272" s="128" t="s">
        <v>693</v>
      </c>
      <c r="B272" s="129" t="s">
        <v>1797</v>
      </c>
      <c r="C272" s="129" t="s">
        <v>167</v>
      </c>
      <c r="D272" s="129" t="s">
        <v>75</v>
      </c>
      <c r="E272" s="131" t="str">
        <f t="shared" si="16"/>
        <v>Men Veteran</v>
      </c>
      <c r="F272" s="136">
        <v>30580</v>
      </c>
      <c r="G272" s="133">
        <f t="shared" si="19"/>
        <v>46387</v>
      </c>
      <c r="H272" s="134">
        <f t="shared" si="17"/>
        <v>43</v>
      </c>
      <c r="I272" s="131" t="str">
        <f t="shared" si="18"/>
        <v>Veteran</v>
      </c>
      <c r="J272" s="129" t="s">
        <v>1184</v>
      </c>
      <c r="K272" s="135">
        <v>83092110889</v>
      </c>
      <c r="L272" s="167" t="s">
        <v>1373</v>
      </c>
    </row>
    <row r="273" spans="1:12" ht="13.5" customHeight="1" x14ac:dyDescent="0.25">
      <c r="A273" s="128" t="s">
        <v>694</v>
      </c>
      <c r="B273" s="129" t="s">
        <v>42</v>
      </c>
      <c r="C273" s="129" t="s">
        <v>238</v>
      </c>
      <c r="D273" s="129" t="s">
        <v>231</v>
      </c>
      <c r="E273" s="131" t="str">
        <f t="shared" si="16"/>
        <v>Men Grand Masters</v>
      </c>
      <c r="F273" s="136">
        <v>20659</v>
      </c>
      <c r="G273" s="133">
        <f t="shared" si="19"/>
        <v>46387</v>
      </c>
      <c r="H273" s="134">
        <f t="shared" si="17"/>
        <v>70</v>
      </c>
      <c r="I273" s="131" t="str">
        <f t="shared" si="18"/>
        <v>Grand Masters</v>
      </c>
      <c r="J273" s="129" t="s">
        <v>1184</v>
      </c>
      <c r="K273" s="135">
        <v>56072300383</v>
      </c>
      <c r="L273" s="167" t="s">
        <v>1373</v>
      </c>
    </row>
    <row r="274" spans="1:12" x14ac:dyDescent="0.25">
      <c r="A274" s="128" t="s">
        <v>695</v>
      </c>
      <c r="B274" s="129" t="s">
        <v>1797</v>
      </c>
      <c r="C274" s="129" t="s">
        <v>236</v>
      </c>
      <c r="D274" s="129" t="s">
        <v>311</v>
      </c>
      <c r="E274" s="131" t="str">
        <f t="shared" si="16"/>
        <v>Men U/16</v>
      </c>
      <c r="F274" s="136">
        <v>40611</v>
      </c>
      <c r="G274" s="133">
        <f t="shared" si="19"/>
        <v>46387</v>
      </c>
      <c r="H274" s="134">
        <f t="shared" si="17"/>
        <v>15</v>
      </c>
      <c r="I274" s="131" t="str">
        <f t="shared" si="18"/>
        <v>U/16</v>
      </c>
      <c r="J274" s="129" t="s">
        <v>1184</v>
      </c>
      <c r="K274" s="135" t="s">
        <v>1982</v>
      </c>
      <c r="L274" s="167" t="s">
        <v>1373</v>
      </c>
    </row>
    <row r="275" spans="1:12" x14ac:dyDescent="0.25">
      <c r="A275" s="128" t="s">
        <v>696</v>
      </c>
      <c r="B275" s="129" t="s">
        <v>47</v>
      </c>
      <c r="C275" s="129" t="s">
        <v>98</v>
      </c>
      <c r="D275" s="129" t="s">
        <v>1732</v>
      </c>
      <c r="E275" s="131" t="str">
        <f t="shared" si="16"/>
        <v>Men Veteran</v>
      </c>
      <c r="F275" s="136">
        <v>31450</v>
      </c>
      <c r="G275" s="133">
        <f t="shared" si="19"/>
        <v>46387</v>
      </c>
      <c r="H275" s="134">
        <f t="shared" si="17"/>
        <v>40</v>
      </c>
      <c r="I275" s="131" t="str">
        <f t="shared" si="18"/>
        <v>Veteran</v>
      </c>
      <c r="J275" s="129" t="s">
        <v>1184</v>
      </c>
      <c r="K275" s="135">
        <v>86020700453</v>
      </c>
      <c r="L275" s="167" t="s">
        <v>1373</v>
      </c>
    </row>
    <row r="276" spans="1:12" x14ac:dyDescent="0.25">
      <c r="A276" s="128" t="s">
        <v>697</v>
      </c>
      <c r="B276" s="129" t="s">
        <v>1254</v>
      </c>
      <c r="C276" s="129" t="s">
        <v>90</v>
      </c>
      <c r="D276" s="129" t="s">
        <v>103</v>
      </c>
      <c r="E276" s="131" t="str">
        <f t="shared" si="16"/>
        <v>Men Master</v>
      </c>
      <c r="F276" s="136">
        <v>24964</v>
      </c>
      <c r="G276" s="133">
        <f t="shared" si="19"/>
        <v>46387</v>
      </c>
      <c r="H276" s="134">
        <f t="shared" si="17"/>
        <v>58</v>
      </c>
      <c r="I276" s="131" t="str">
        <f t="shared" si="18"/>
        <v>Master</v>
      </c>
      <c r="J276" s="129" t="s">
        <v>1184</v>
      </c>
      <c r="K276" s="174">
        <v>68050670024</v>
      </c>
      <c r="L276" s="175" t="s">
        <v>1373</v>
      </c>
    </row>
    <row r="277" spans="1:12" x14ac:dyDescent="0.25">
      <c r="A277" s="128" t="s">
        <v>698</v>
      </c>
      <c r="B277" s="129" t="s">
        <v>43</v>
      </c>
      <c r="C277" s="129" t="s">
        <v>1918</v>
      </c>
      <c r="D277" s="129" t="s">
        <v>136</v>
      </c>
      <c r="E277" s="131" t="str">
        <f t="shared" si="16"/>
        <v>Men U/16</v>
      </c>
      <c r="F277" s="136">
        <v>40969</v>
      </c>
      <c r="G277" s="133">
        <f t="shared" si="19"/>
        <v>46387</v>
      </c>
      <c r="H277" s="134">
        <f t="shared" si="17"/>
        <v>14</v>
      </c>
      <c r="I277" s="131" t="str">
        <f t="shared" si="18"/>
        <v>U/16</v>
      </c>
      <c r="J277" s="129" t="s">
        <v>1184</v>
      </c>
      <c r="K277" s="135" t="s">
        <v>1983</v>
      </c>
      <c r="L277" s="167" t="s">
        <v>1373</v>
      </c>
    </row>
    <row r="278" spans="1:12" x14ac:dyDescent="0.25">
      <c r="A278" s="128" t="s">
        <v>699</v>
      </c>
      <c r="B278" s="129" t="s">
        <v>1269</v>
      </c>
      <c r="C278" s="129" t="s">
        <v>2094</v>
      </c>
      <c r="D278" s="129" t="s">
        <v>120</v>
      </c>
      <c r="E278" s="131" t="str">
        <f t="shared" si="16"/>
        <v>Men Veteran</v>
      </c>
      <c r="F278" s="136">
        <v>29948</v>
      </c>
      <c r="G278" s="133">
        <f t="shared" si="19"/>
        <v>46387</v>
      </c>
      <c r="H278" s="134">
        <f t="shared" si="17"/>
        <v>45</v>
      </c>
      <c r="I278" s="131" t="str">
        <f t="shared" si="18"/>
        <v>Veteran</v>
      </c>
      <c r="J278" s="129" t="s">
        <v>1184</v>
      </c>
      <c r="K278" s="174">
        <v>81122810636</v>
      </c>
      <c r="L278" s="175" t="s">
        <v>1373</v>
      </c>
    </row>
    <row r="279" spans="1:12" x14ac:dyDescent="0.25">
      <c r="A279" s="128" t="s">
        <v>700</v>
      </c>
      <c r="B279" s="129" t="s">
        <v>49</v>
      </c>
      <c r="C279" s="129" t="s">
        <v>232</v>
      </c>
      <c r="D279" s="129" t="s">
        <v>233</v>
      </c>
      <c r="E279" s="131" t="str">
        <f t="shared" si="16"/>
        <v>Men Veteran</v>
      </c>
      <c r="F279" s="136">
        <v>29437</v>
      </c>
      <c r="G279" s="133">
        <f t="shared" si="19"/>
        <v>46387</v>
      </c>
      <c r="H279" s="134">
        <f t="shared" si="17"/>
        <v>46</v>
      </c>
      <c r="I279" s="131" t="str">
        <f t="shared" si="18"/>
        <v>Veteran</v>
      </c>
      <c r="J279" s="129" t="s">
        <v>1184</v>
      </c>
      <c r="K279" s="135">
        <v>80080411177</v>
      </c>
      <c r="L279" s="167" t="s">
        <v>1373</v>
      </c>
    </row>
    <row r="280" spans="1:12" x14ac:dyDescent="0.25">
      <c r="A280" s="128" t="s">
        <v>701</v>
      </c>
      <c r="B280" s="129" t="s">
        <v>43</v>
      </c>
      <c r="C280" s="129" t="s">
        <v>2095</v>
      </c>
      <c r="D280" s="129" t="s">
        <v>2096</v>
      </c>
      <c r="E280" s="131" t="str">
        <f t="shared" si="16"/>
        <v>Ladies U/21</v>
      </c>
      <c r="F280" s="136">
        <v>39245</v>
      </c>
      <c r="G280" s="133">
        <f t="shared" si="19"/>
        <v>46387</v>
      </c>
      <c r="H280" s="134">
        <f t="shared" si="17"/>
        <v>19</v>
      </c>
      <c r="I280" s="131" t="str">
        <f t="shared" si="18"/>
        <v>U/21</v>
      </c>
      <c r="J280" s="129" t="s">
        <v>67</v>
      </c>
      <c r="K280" s="176" t="s">
        <v>2152</v>
      </c>
      <c r="L280" s="167" t="s">
        <v>1376</v>
      </c>
    </row>
    <row r="281" spans="1:12" x14ac:dyDescent="0.25">
      <c r="A281" s="128" t="s">
        <v>702</v>
      </c>
      <c r="B281" s="129" t="s">
        <v>1797</v>
      </c>
      <c r="C281" s="129" t="s">
        <v>1858</v>
      </c>
      <c r="D281" s="129" t="s">
        <v>305</v>
      </c>
      <c r="E281" s="131" t="str">
        <f t="shared" si="16"/>
        <v>Men U/16</v>
      </c>
      <c r="F281" s="136">
        <v>42093</v>
      </c>
      <c r="G281" s="133">
        <f t="shared" si="19"/>
        <v>46387</v>
      </c>
      <c r="H281" s="134">
        <f t="shared" si="17"/>
        <v>11</v>
      </c>
      <c r="I281" s="131" t="str">
        <f t="shared" si="18"/>
        <v>U/16</v>
      </c>
      <c r="J281" s="129" t="s">
        <v>1184</v>
      </c>
      <c r="K281" s="135" t="s">
        <v>1984</v>
      </c>
      <c r="L281" s="167" t="s">
        <v>1373</v>
      </c>
    </row>
    <row r="282" spans="1:12" x14ac:dyDescent="0.25">
      <c r="A282" s="128" t="s">
        <v>703</v>
      </c>
      <c r="B282" s="129" t="s">
        <v>1275</v>
      </c>
      <c r="C282" s="129" t="s">
        <v>1733</v>
      </c>
      <c r="D282" s="129" t="s">
        <v>1734</v>
      </c>
      <c r="E282" s="131" t="str">
        <f t="shared" si="16"/>
        <v>Men Veteran</v>
      </c>
      <c r="F282" s="136">
        <v>28356</v>
      </c>
      <c r="G282" s="133">
        <f t="shared" si="19"/>
        <v>46387</v>
      </c>
      <c r="H282" s="134">
        <f t="shared" si="17"/>
        <v>49</v>
      </c>
      <c r="I282" s="131" t="str">
        <f t="shared" si="18"/>
        <v>Veteran</v>
      </c>
      <c r="J282" s="129" t="s">
        <v>1184</v>
      </c>
      <c r="K282" s="135">
        <v>77081910386</v>
      </c>
      <c r="L282" s="167" t="s">
        <v>1373</v>
      </c>
    </row>
    <row r="283" spans="1:12" x14ac:dyDescent="0.25">
      <c r="A283" s="128" t="s">
        <v>704</v>
      </c>
      <c r="B283" s="129" t="s">
        <v>41</v>
      </c>
      <c r="C283" s="129" t="s">
        <v>334</v>
      </c>
      <c r="D283" s="129" t="s">
        <v>1012</v>
      </c>
      <c r="E283" s="131" t="str">
        <f t="shared" si="16"/>
        <v>Men Senior</v>
      </c>
      <c r="F283" s="136">
        <v>34064</v>
      </c>
      <c r="G283" s="133">
        <f t="shared" si="19"/>
        <v>46387</v>
      </c>
      <c r="H283" s="134">
        <f t="shared" si="17"/>
        <v>33</v>
      </c>
      <c r="I283" s="131" t="str">
        <f t="shared" si="18"/>
        <v>Senior</v>
      </c>
      <c r="J283" s="129" t="s">
        <v>1184</v>
      </c>
      <c r="K283" s="135">
        <v>93040500139</v>
      </c>
      <c r="L283" s="167" t="s">
        <v>1373</v>
      </c>
    </row>
    <row r="284" spans="1:12" x14ac:dyDescent="0.25">
      <c r="A284" s="128" t="s">
        <v>961</v>
      </c>
      <c r="B284" s="129" t="s">
        <v>43</v>
      </c>
      <c r="C284" s="162" t="s">
        <v>2097</v>
      </c>
      <c r="D284" s="162" t="s">
        <v>1927</v>
      </c>
      <c r="E284" s="131" t="str">
        <f t="shared" si="16"/>
        <v>Men Senior</v>
      </c>
      <c r="F284" s="136">
        <v>34994</v>
      </c>
      <c r="G284" s="133">
        <f t="shared" si="19"/>
        <v>46387</v>
      </c>
      <c r="H284" s="134">
        <f t="shared" si="17"/>
        <v>31</v>
      </c>
      <c r="I284" s="131" t="str">
        <f t="shared" si="18"/>
        <v>Senior</v>
      </c>
      <c r="J284" s="129" t="s">
        <v>1184</v>
      </c>
      <c r="K284" s="135">
        <v>95102200372</v>
      </c>
      <c r="L284" s="167" t="s">
        <v>1373</v>
      </c>
    </row>
    <row r="285" spans="1:12" x14ac:dyDescent="0.25">
      <c r="A285" s="128" t="s">
        <v>705</v>
      </c>
      <c r="B285" s="129" t="s">
        <v>1178</v>
      </c>
      <c r="C285" s="129" t="s">
        <v>86</v>
      </c>
      <c r="D285" s="129" t="s">
        <v>314</v>
      </c>
      <c r="E285" s="131" t="str">
        <f t="shared" si="16"/>
        <v>Men Senior</v>
      </c>
      <c r="F285" s="136">
        <v>34654</v>
      </c>
      <c r="G285" s="133">
        <f t="shared" si="19"/>
        <v>46387</v>
      </c>
      <c r="H285" s="134">
        <f t="shared" si="17"/>
        <v>32</v>
      </c>
      <c r="I285" s="131" t="str">
        <f t="shared" si="18"/>
        <v>Senior</v>
      </c>
      <c r="J285" s="129" t="s">
        <v>1184</v>
      </c>
      <c r="K285" s="135"/>
      <c r="L285" s="167"/>
    </row>
    <row r="286" spans="1:12" x14ac:dyDescent="0.25">
      <c r="A286" s="128" t="s">
        <v>706</v>
      </c>
      <c r="B286" s="129" t="s">
        <v>1254</v>
      </c>
      <c r="C286" s="129" t="s">
        <v>108</v>
      </c>
      <c r="D286" s="129" t="s">
        <v>129</v>
      </c>
      <c r="E286" s="131" t="str">
        <f t="shared" si="16"/>
        <v>Men Master</v>
      </c>
      <c r="F286" s="136">
        <v>25230</v>
      </c>
      <c r="G286" s="133">
        <f t="shared" si="19"/>
        <v>46387</v>
      </c>
      <c r="H286" s="134">
        <f t="shared" si="17"/>
        <v>57</v>
      </c>
      <c r="I286" s="131" t="str">
        <f t="shared" si="18"/>
        <v>Master</v>
      </c>
      <c r="J286" s="129" t="s">
        <v>1184</v>
      </c>
      <c r="K286" s="135">
        <v>94111600069</v>
      </c>
      <c r="L286" s="167" t="s">
        <v>1373</v>
      </c>
    </row>
    <row r="287" spans="1:12" x14ac:dyDescent="0.25">
      <c r="A287" s="128" t="s">
        <v>707</v>
      </c>
      <c r="B287" s="129" t="s">
        <v>37</v>
      </c>
      <c r="C287" s="129" t="s">
        <v>376</v>
      </c>
      <c r="D287" s="129" t="s">
        <v>260</v>
      </c>
      <c r="E287" s="131" t="str">
        <f t="shared" si="16"/>
        <v>Men Senior</v>
      </c>
      <c r="F287" s="136">
        <v>37196</v>
      </c>
      <c r="G287" s="133">
        <f t="shared" si="19"/>
        <v>46387</v>
      </c>
      <c r="H287" s="134">
        <f t="shared" si="17"/>
        <v>25</v>
      </c>
      <c r="I287" s="131" t="str">
        <f t="shared" si="18"/>
        <v>Senior</v>
      </c>
      <c r="J287" s="129" t="s">
        <v>1184</v>
      </c>
      <c r="K287" s="176" t="s">
        <v>1885</v>
      </c>
      <c r="L287" s="167" t="s">
        <v>1373</v>
      </c>
    </row>
    <row r="288" spans="1:12" x14ac:dyDescent="0.25">
      <c r="A288" s="128" t="s">
        <v>708</v>
      </c>
      <c r="B288" s="129" t="s">
        <v>1164</v>
      </c>
      <c r="C288" s="129" t="s">
        <v>153</v>
      </c>
      <c r="D288" s="129" t="s">
        <v>1704</v>
      </c>
      <c r="E288" s="131" t="str">
        <f t="shared" si="16"/>
        <v>Men Senior</v>
      </c>
      <c r="F288" s="136">
        <v>33243</v>
      </c>
      <c r="G288" s="133">
        <f t="shared" si="19"/>
        <v>46387</v>
      </c>
      <c r="H288" s="134">
        <f t="shared" si="17"/>
        <v>35</v>
      </c>
      <c r="I288" s="131" t="str">
        <f t="shared" si="18"/>
        <v>Senior</v>
      </c>
      <c r="J288" s="129" t="s">
        <v>1184</v>
      </c>
      <c r="K288" s="135">
        <v>9101055048083</v>
      </c>
      <c r="L288" s="167" t="s">
        <v>1376</v>
      </c>
    </row>
    <row r="289" spans="1:12" x14ac:dyDescent="0.25">
      <c r="A289" s="128" t="s">
        <v>709</v>
      </c>
      <c r="B289" s="129" t="s">
        <v>49</v>
      </c>
      <c r="C289" s="129" t="s">
        <v>1919</v>
      </c>
      <c r="D289" s="129" t="s">
        <v>110</v>
      </c>
      <c r="E289" s="131" t="str">
        <f t="shared" si="16"/>
        <v>Men Senior</v>
      </c>
      <c r="F289" s="136">
        <v>33392</v>
      </c>
      <c r="G289" s="133">
        <f t="shared" si="19"/>
        <v>46387</v>
      </c>
      <c r="H289" s="134">
        <f t="shared" si="17"/>
        <v>35</v>
      </c>
      <c r="I289" s="131" t="str">
        <f t="shared" si="18"/>
        <v>Senior</v>
      </c>
      <c r="J289" s="129" t="s">
        <v>1184</v>
      </c>
      <c r="K289" s="135">
        <v>91060300095</v>
      </c>
      <c r="L289" s="167" t="s">
        <v>1373</v>
      </c>
    </row>
    <row r="290" spans="1:12" x14ac:dyDescent="0.25">
      <c r="A290" s="128" t="s">
        <v>710</v>
      </c>
      <c r="B290" s="129" t="s">
        <v>39</v>
      </c>
      <c r="C290" s="129" t="s">
        <v>218</v>
      </c>
      <c r="D290" s="129" t="s">
        <v>263</v>
      </c>
      <c r="E290" s="131" t="str">
        <f t="shared" si="16"/>
        <v>Men Master</v>
      </c>
      <c r="F290" s="136">
        <v>28006</v>
      </c>
      <c r="G290" s="133">
        <f t="shared" si="19"/>
        <v>46387</v>
      </c>
      <c r="H290" s="134">
        <f t="shared" si="17"/>
        <v>50</v>
      </c>
      <c r="I290" s="131" t="str">
        <f t="shared" si="18"/>
        <v>Master</v>
      </c>
      <c r="J290" s="129" t="s">
        <v>1184</v>
      </c>
      <c r="K290" s="135">
        <v>76090300144</v>
      </c>
      <c r="L290" s="167" t="s">
        <v>1373</v>
      </c>
    </row>
    <row r="291" spans="1:12" x14ac:dyDescent="0.25">
      <c r="A291" s="128" t="s">
        <v>962</v>
      </c>
      <c r="B291" s="129" t="s">
        <v>44</v>
      </c>
      <c r="C291" s="162" t="s">
        <v>1730</v>
      </c>
      <c r="D291" s="162" t="s">
        <v>1731</v>
      </c>
      <c r="E291" s="131" t="str">
        <f t="shared" si="16"/>
        <v>Men Master</v>
      </c>
      <c r="F291" s="136">
        <v>24520</v>
      </c>
      <c r="G291" s="133">
        <f t="shared" si="19"/>
        <v>46387</v>
      </c>
      <c r="H291" s="134">
        <f t="shared" si="17"/>
        <v>59</v>
      </c>
      <c r="I291" s="131" t="str">
        <f t="shared" si="18"/>
        <v>Master</v>
      </c>
      <c r="J291" s="129" t="s">
        <v>1184</v>
      </c>
      <c r="K291" s="135">
        <v>67021700229</v>
      </c>
      <c r="L291" s="167" t="s">
        <v>1373</v>
      </c>
    </row>
    <row r="292" spans="1:12" x14ac:dyDescent="0.25">
      <c r="A292" s="128" t="s">
        <v>711</v>
      </c>
      <c r="B292" s="129" t="s">
        <v>48</v>
      </c>
      <c r="C292" s="129" t="s">
        <v>283</v>
      </c>
      <c r="D292" s="129" t="s">
        <v>1985</v>
      </c>
      <c r="E292" s="131" t="str">
        <f t="shared" si="16"/>
        <v>Men Master</v>
      </c>
      <c r="F292" s="136">
        <v>27020</v>
      </c>
      <c r="G292" s="133">
        <f t="shared" si="19"/>
        <v>46387</v>
      </c>
      <c r="H292" s="134">
        <f t="shared" si="17"/>
        <v>53</v>
      </c>
      <c r="I292" s="131" t="str">
        <f t="shared" si="18"/>
        <v>Master</v>
      </c>
      <c r="J292" s="129" t="s">
        <v>1184</v>
      </c>
      <c r="K292" s="135">
        <v>73122200066</v>
      </c>
      <c r="L292" s="167" t="s">
        <v>1373</v>
      </c>
    </row>
    <row r="293" spans="1:12" x14ac:dyDescent="0.25">
      <c r="A293" s="128" t="s">
        <v>712</v>
      </c>
      <c r="B293" s="129" t="s">
        <v>1179</v>
      </c>
      <c r="C293" s="129" t="s">
        <v>140</v>
      </c>
      <c r="D293" s="129" t="s">
        <v>138</v>
      </c>
      <c r="E293" s="131" t="str">
        <f t="shared" si="16"/>
        <v>Men Senior</v>
      </c>
      <c r="F293" s="136">
        <v>34005</v>
      </c>
      <c r="G293" s="133">
        <f t="shared" si="19"/>
        <v>46387</v>
      </c>
      <c r="H293" s="134">
        <f t="shared" si="17"/>
        <v>33</v>
      </c>
      <c r="I293" s="131" t="str">
        <f t="shared" si="18"/>
        <v>Senior</v>
      </c>
      <c r="J293" s="129" t="s">
        <v>1184</v>
      </c>
      <c r="K293" s="135">
        <v>93020500486</v>
      </c>
      <c r="L293" s="167" t="s">
        <v>1373</v>
      </c>
    </row>
    <row r="294" spans="1:12" x14ac:dyDescent="0.25">
      <c r="A294" s="128" t="s">
        <v>713</v>
      </c>
      <c r="B294" s="129" t="s">
        <v>37</v>
      </c>
      <c r="C294" s="129" t="s">
        <v>1895</v>
      </c>
      <c r="D294" s="129" t="s">
        <v>1450</v>
      </c>
      <c r="E294" s="131" t="str">
        <f t="shared" si="16"/>
        <v>Men U/21</v>
      </c>
      <c r="F294" s="136">
        <v>39117</v>
      </c>
      <c r="G294" s="133">
        <f t="shared" si="19"/>
        <v>46387</v>
      </c>
      <c r="H294" s="134">
        <f t="shared" si="17"/>
        <v>19</v>
      </c>
      <c r="I294" s="131" t="str">
        <f t="shared" si="18"/>
        <v>U/21</v>
      </c>
      <c r="J294" s="129" t="s">
        <v>1184</v>
      </c>
      <c r="K294" s="135" t="s">
        <v>1896</v>
      </c>
      <c r="L294" s="167" t="s">
        <v>1373</v>
      </c>
    </row>
    <row r="295" spans="1:12" x14ac:dyDescent="0.25">
      <c r="A295" s="128" t="s">
        <v>714</v>
      </c>
      <c r="B295" s="129" t="s">
        <v>1179</v>
      </c>
      <c r="C295" s="129" t="s">
        <v>1866</v>
      </c>
      <c r="D295" s="129" t="s">
        <v>1867</v>
      </c>
      <c r="E295" s="131" t="str">
        <f t="shared" si="16"/>
        <v>Men Senior</v>
      </c>
      <c r="F295" s="136">
        <v>33288</v>
      </c>
      <c r="G295" s="133">
        <f t="shared" si="19"/>
        <v>46387</v>
      </c>
      <c r="H295" s="134">
        <f t="shared" si="17"/>
        <v>35</v>
      </c>
      <c r="I295" s="131" t="str">
        <f t="shared" si="18"/>
        <v>Senior</v>
      </c>
      <c r="J295" s="129" t="s">
        <v>1184</v>
      </c>
      <c r="K295" s="135" t="s">
        <v>1865</v>
      </c>
      <c r="L295" s="167" t="s">
        <v>1373</v>
      </c>
    </row>
    <row r="296" spans="1:12" x14ac:dyDescent="0.25">
      <c r="A296" s="128" t="s">
        <v>715</v>
      </c>
      <c r="B296" s="129" t="s">
        <v>1180</v>
      </c>
      <c r="C296" s="129" t="s">
        <v>143</v>
      </c>
      <c r="D296" s="129" t="s">
        <v>241</v>
      </c>
      <c r="E296" s="131" t="str">
        <f t="shared" si="16"/>
        <v>Men Grand Masters</v>
      </c>
      <c r="F296" s="136"/>
      <c r="G296" s="133">
        <f t="shared" si="19"/>
        <v>46387</v>
      </c>
      <c r="H296" s="134">
        <f t="shared" si="17"/>
        <v>127</v>
      </c>
      <c r="I296" s="131" t="str">
        <f t="shared" si="18"/>
        <v>Grand Masters</v>
      </c>
      <c r="J296" s="129" t="s">
        <v>1184</v>
      </c>
      <c r="K296" s="135"/>
      <c r="L296" s="167"/>
    </row>
    <row r="297" spans="1:12" x14ac:dyDescent="0.25">
      <c r="A297" s="128" t="s">
        <v>716</v>
      </c>
      <c r="B297" s="129" t="s">
        <v>38</v>
      </c>
      <c r="C297" s="129" t="s">
        <v>1920</v>
      </c>
      <c r="D297" s="129" t="s">
        <v>1921</v>
      </c>
      <c r="E297" s="131" t="str">
        <f t="shared" si="16"/>
        <v>Men Senior</v>
      </c>
      <c r="F297" s="136">
        <v>32640</v>
      </c>
      <c r="G297" s="133">
        <f t="shared" si="19"/>
        <v>46387</v>
      </c>
      <c r="H297" s="134">
        <f t="shared" si="17"/>
        <v>37</v>
      </c>
      <c r="I297" s="131" t="str">
        <f t="shared" si="18"/>
        <v>Senior</v>
      </c>
      <c r="J297" s="129" t="s">
        <v>1184</v>
      </c>
      <c r="K297" s="135">
        <v>89051200552</v>
      </c>
      <c r="L297" s="167" t="s">
        <v>1373</v>
      </c>
    </row>
    <row r="298" spans="1:12" ht="13.5" customHeight="1" x14ac:dyDescent="0.25">
      <c r="A298" s="128" t="s">
        <v>717</v>
      </c>
      <c r="B298" s="129" t="s">
        <v>1180</v>
      </c>
      <c r="C298" s="129" t="s">
        <v>219</v>
      </c>
      <c r="D298" s="129" t="s">
        <v>161</v>
      </c>
      <c r="E298" s="131" t="str">
        <f t="shared" si="16"/>
        <v>Men Master</v>
      </c>
      <c r="F298" s="136">
        <v>28089</v>
      </c>
      <c r="G298" s="133">
        <f t="shared" si="19"/>
        <v>46387</v>
      </c>
      <c r="H298" s="134">
        <f t="shared" si="17"/>
        <v>50</v>
      </c>
      <c r="I298" s="131" t="str">
        <f t="shared" si="18"/>
        <v>Master</v>
      </c>
      <c r="J298" s="129" t="s">
        <v>1184</v>
      </c>
      <c r="K298" s="135">
        <v>76112510267</v>
      </c>
      <c r="L298" s="167" t="s">
        <v>1373</v>
      </c>
    </row>
    <row r="299" spans="1:12" x14ac:dyDescent="0.25">
      <c r="A299" s="128" t="s">
        <v>718</v>
      </c>
      <c r="B299" s="129" t="s">
        <v>41</v>
      </c>
      <c r="C299" s="129" t="s">
        <v>1786</v>
      </c>
      <c r="D299" s="129" t="s">
        <v>1787</v>
      </c>
      <c r="E299" s="131" t="str">
        <f t="shared" si="16"/>
        <v>Men Senior</v>
      </c>
      <c r="F299" s="136">
        <v>34995</v>
      </c>
      <c r="G299" s="133">
        <f t="shared" si="19"/>
        <v>46387</v>
      </c>
      <c r="H299" s="134">
        <f t="shared" si="17"/>
        <v>31</v>
      </c>
      <c r="I299" s="131" t="str">
        <f t="shared" si="18"/>
        <v>Senior</v>
      </c>
      <c r="J299" s="129" t="s">
        <v>1184</v>
      </c>
      <c r="K299" s="135">
        <v>95102301209</v>
      </c>
      <c r="L299" s="167" t="s">
        <v>1373</v>
      </c>
    </row>
    <row r="300" spans="1:12" x14ac:dyDescent="0.25">
      <c r="A300" s="128" t="s">
        <v>719</v>
      </c>
      <c r="B300" s="129" t="s">
        <v>1281</v>
      </c>
      <c r="C300" s="129" t="s">
        <v>86</v>
      </c>
      <c r="D300" s="129" t="s">
        <v>193</v>
      </c>
      <c r="E300" s="131" t="str">
        <f t="shared" si="16"/>
        <v>Men Senior</v>
      </c>
      <c r="F300" s="136">
        <v>33933</v>
      </c>
      <c r="G300" s="133">
        <f t="shared" si="19"/>
        <v>46387</v>
      </c>
      <c r="H300" s="134">
        <f t="shared" si="17"/>
        <v>34</v>
      </c>
      <c r="I300" s="131" t="str">
        <f t="shared" si="18"/>
        <v>Senior</v>
      </c>
      <c r="J300" s="129" t="s">
        <v>1184</v>
      </c>
      <c r="K300" s="135">
        <v>921112501046</v>
      </c>
      <c r="L300" s="167" t="s">
        <v>1373</v>
      </c>
    </row>
    <row r="301" spans="1:12" x14ac:dyDescent="0.25">
      <c r="A301" s="128" t="s">
        <v>720</v>
      </c>
      <c r="B301" s="129" t="s">
        <v>48</v>
      </c>
      <c r="C301" s="129" t="s">
        <v>112</v>
      </c>
      <c r="D301" s="129" t="s">
        <v>113</v>
      </c>
      <c r="E301" s="131" t="str">
        <f t="shared" si="16"/>
        <v>Men Veteran</v>
      </c>
      <c r="F301" s="136">
        <v>28335</v>
      </c>
      <c r="G301" s="133">
        <f t="shared" si="19"/>
        <v>46387</v>
      </c>
      <c r="H301" s="134">
        <f t="shared" si="17"/>
        <v>49</v>
      </c>
      <c r="I301" s="131" t="str">
        <f t="shared" si="18"/>
        <v>Veteran</v>
      </c>
      <c r="J301" s="129" t="s">
        <v>1184</v>
      </c>
      <c r="K301" s="135">
        <v>77072900144</v>
      </c>
      <c r="L301" s="167" t="s">
        <v>1373</v>
      </c>
    </row>
    <row r="302" spans="1:12" x14ac:dyDescent="0.25">
      <c r="A302" s="128" t="s">
        <v>721</v>
      </c>
      <c r="B302" s="129" t="s">
        <v>1281</v>
      </c>
      <c r="C302" s="129" t="s">
        <v>1873</v>
      </c>
      <c r="D302" s="129" t="s">
        <v>1874</v>
      </c>
      <c r="E302" s="131" t="str">
        <f t="shared" si="16"/>
        <v>Men Senior</v>
      </c>
      <c r="F302" s="136">
        <v>34067</v>
      </c>
      <c r="G302" s="133">
        <f t="shared" si="19"/>
        <v>46387</v>
      </c>
      <c r="H302" s="134">
        <f t="shared" si="17"/>
        <v>33</v>
      </c>
      <c r="I302" s="131" t="str">
        <f t="shared" si="18"/>
        <v>Senior</v>
      </c>
      <c r="J302" s="129" t="s">
        <v>1184</v>
      </c>
      <c r="K302" s="135">
        <v>93040800337</v>
      </c>
      <c r="L302" s="167" t="s">
        <v>1373</v>
      </c>
    </row>
    <row r="303" spans="1:12" x14ac:dyDescent="0.25">
      <c r="A303" s="128" t="s">
        <v>722</v>
      </c>
      <c r="B303" s="129" t="s">
        <v>38</v>
      </c>
      <c r="C303" s="129" t="s">
        <v>1922</v>
      </c>
      <c r="D303" s="129" t="s">
        <v>1156</v>
      </c>
      <c r="E303" s="131" t="str">
        <f t="shared" si="16"/>
        <v>Men Senior</v>
      </c>
      <c r="F303" s="136">
        <v>37224</v>
      </c>
      <c r="G303" s="133">
        <f t="shared" si="19"/>
        <v>46387</v>
      </c>
      <c r="H303" s="134">
        <f t="shared" si="17"/>
        <v>25</v>
      </c>
      <c r="I303" s="131" t="str">
        <f t="shared" si="18"/>
        <v>Senior</v>
      </c>
      <c r="J303" s="129" t="s">
        <v>1184</v>
      </c>
      <c r="K303" s="176" t="s">
        <v>1986</v>
      </c>
      <c r="L303" s="167" t="s">
        <v>1373</v>
      </c>
    </row>
    <row r="304" spans="1:12" x14ac:dyDescent="0.25">
      <c r="A304" s="128" t="s">
        <v>723</v>
      </c>
      <c r="B304" s="129" t="s">
        <v>1797</v>
      </c>
      <c r="C304" s="129" t="s">
        <v>95</v>
      </c>
      <c r="D304" s="129" t="s">
        <v>113</v>
      </c>
      <c r="E304" s="131" t="str">
        <f t="shared" si="16"/>
        <v>Men Veteran</v>
      </c>
      <c r="F304" s="136">
        <v>29190</v>
      </c>
      <c r="G304" s="133">
        <f t="shared" si="19"/>
        <v>46387</v>
      </c>
      <c r="H304" s="134">
        <f t="shared" si="17"/>
        <v>47</v>
      </c>
      <c r="I304" s="131" t="str">
        <f t="shared" si="18"/>
        <v>Veteran</v>
      </c>
      <c r="J304" s="129" t="s">
        <v>1184</v>
      </c>
      <c r="K304" s="135">
        <v>79120110607</v>
      </c>
      <c r="L304" s="167" t="s">
        <v>1373</v>
      </c>
    </row>
    <row r="305" spans="1:12" x14ac:dyDescent="0.25">
      <c r="A305" s="128" t="s">
        <v>724</v>
      </c>
      <c r="B305" s="129" t="s">
        <v>1180</v>
      </c>
      <c r="C305" s="129" t="s">
        <v>282</v>
      </c>
      <c r="D305" s="129" t="s">
        <v>289</v>
      </c>
      <c r="E305" s="131" t="str">
        <f t="shared" si="16"/>
        <v>Men Veteran</v>
      </c>
      <c r="F305" s="136">
        <v>31378</v>
      </c>
      <c r="G305" s="133">
        <f t="shared" si="19"/>
        <v>46387</v>
      </c>
      <c r="H305" s="134">
        <f t="shared" si="17"/>
        <v>41</v>
      </c>
      <c r="I305" s="131" t="str">
        <f t="shared" si="18"/>
        <v>Veteran</v>
      </c>
      <c r="J305" s="129" t="s">
        <v>1184</v>
      </c>
      <c r="K305" s="135">
        <v>85112710160</v>
      </c>
      <c r="L305" s="167" t="s">
        <v>1373</v>
      </c>
    </row>
    <row r="306" spans="1:12" x14ac:dyDescent="0.25">
      <c r="A306" s="128" t="s">
        <v>725</v>
      </c>
      <c r="B306" s="129" t="s">
        <v>41</v>
      </c>
      <c r="C306" s="129" t="s">
        <v>1923</v>
      </c>
      <c r="D306" s="129" t="s">
        <v>1874</v>
      </c>
      <c r="E306" s="131" t="str">
        <f t="shared" si="16"/>
        <v>Men Veteran</v>
      </c>
      <c r="F306" s="136">
        <v>31052</v>
      </c>
      <c r="G306" s="133">
        <f t="shared" si="19"/>
        <v>46387</v>
      </c>
      <c r="H306" s="134">
        <f t="shared" si="17"/>
        <v>41</v>
      </c>
      <c r="I306" s="131" t="str">
        <f t="shared" si="18"/>
        <v>Veteran</v>
      </c>
      <c r="J306" s="129" t="s">
        <v>1184</v>
      </c>
      <c r="K306" s="135">
        <v>85010511002</v>
      </c>
      <c r="L306" s="167" t="s">
        <v>1373</v>
      </c>
    </row>
    <row r="307" spans="1:12" x14ac:dyDescent="0.25">
      <c r="A307" s="128" t="s">
        <v>726</v>
      </c>
      <c r="B307" s="129" t="s">
        <v>1275</v>
      </c>
      <c r="C307" s="129" t="s">
        <v>1745</v>
      </c>
      <c r="D307" s="129" t="s">
        <v>1703</v>
      </c>
      <c r="E307" s="131" t="str">
        <f t="shared" si="16"/>
        <v>Ladies U/16</v>
      </c>
      <c r="F307" s="136">
        <v>40802</v>
      </c>
      <c r="G307" s="133">
        <f t="shared" si="19"/>
        <v>46387</v>
      </c>
      <c r="H307" s="134">
        <f t="shared" si="17"/>
        <v>15</v>
      </c>
      <c r="I307" s="131" t="str">
        <f t="shared" si="18"/>
        <v>U/16</v>
      </c>
      <c r="J307" s="129" t="s">
        <v>67</v>
      </c>
      <c r="K307" s="135">
        <v>20110916</v>
      </c>
      <c r="L307" s="167" t="s">
        <v>1373</v>
      </c>
    </row>
    <row r="308" spans="1:12" x14ac:dyDescent="0.25">
      <c r="A308" s="128" t="s">
        <v>1820</v>
      </c>
      <c r="B308" s="129" t="s">
        <v>1177</v>
      </c>
      <c r="C308" s="129" t="s">
        <v>98</v>
      </c>
      <c r="D308" s="129" t="s">
        <v>255</v>
      </c>
      <c r="E308" s="131" t="str">
        <f t="shared" si="16"/>
        <v>Men Grand Masters</v>
      </c>
      <c r="F308" s="136">
        <v>21772</v>
      </c>
      <c r="G308" s="133">
        <f t="shared" si="19"/>
        <v>46387</v>
      </c>
      <c r="H308" s="134">
        <f t="shared" si="17"/>
        <v>67</v>
      </c>
      <c r="I308" s="131" t="str">
        <f t="shared" si="18"/>
        <v>Grand Masters</v>
      </c>
      <c r="J308" s="129" t="s">
        <v>1184</v>
      </c>
      <c r="K308" s="135">
        <v>59081001485</v>
      </c>
      <c r="L308" s="167" t="s">
        <v>1373</v>
      </c>
    </row>
    <row r="309" spans="1:12" x14ac:dyDescent="0.25">
      <c r="A309" s="128" t="s">
        <v>727</v>
      </c>
      <c r="B309" s="129" t="s">
        <v>1178</v>
      </c>
      <c r="C309" s="129" t="s">
        <v>188</v>
      </c>
      <c r="D309" s="129" t="s">
        <v>123</v>
      </c>
      <c r="E309" s="131" t="str">
        <f t="shared" si="16"/>
        <v>Men Veteran</v>
      </c>
      <c r="F309" s="136">
        <v>28916</v>
      </c>
      <c r="G309" s="133">
        <f t="shared" si="19"/>
        <v>46387</v>
      </c>
      <c r="H309" s="134">
        <f t="shared" si="17"/>
        <v>47</v>
      </c>
      <c r="I309" s="131" t="str">
        <f t="shared" si="18"/>
        <v>Veteran</v>
      </c>
      <c r="J309" s="129" t="s">
        <v>1184</v>
      </c>
      <c r="K309" s="135">
        <v>20110916</v>
      </c>
      <c r="L309" s="167" t="s">
        <v>1373</v>
      </c>
    </row>
    <row r="310" spans="1:12" x14ac:dyDescent="0.25">
      <c r="A310" s="128" t="s">
        <v>728</v>
      </c>
      <c r="B310" s="129" t="s">
        <v>1269</v>
      </c>
      <c r="C310" s="129" t="s">
        <v>2076</v>
      </c>
      <c r="D310" s="129" t="s">
        <v>353</v>
      </c>
      <c r="E310" s="131" t="str">
        <f t="shared" si="16"/>
        <v>Men Senior</v>
      </c>
      <c r="F310" s="136">
        <v>35860</v>
      </c>
      <c r="G310" s="133">
        <f t="shared" si="19"/>
        <v>46387</v>
      </c>
      <c r="H310" s="134">
        <f t="shared" si="17"/>
        <v>28</v>
      </c>
      <c r="I310" s="131" t="str">
        <f t="shared" si="18"/>
        <v>Senior</v>
      </c>
      <c r="J310" s="129" t="s">
        <v>1184</v>
      </c>
      <c r="K310" s="135">
        <v>98030600097</v>
      </c>
      <c r="L310" s="167" t="s">
        <v>1373</v>
      </c>
    </row>
    <row r="311" spans="1:12" x14ac:dyDescent="0.25">
      <c r="A311" s="128" t="s">
        <v>729</v>
      </c>
      <c r="B311" s="129" t="s">
        <v>1281</v>
      </c>
      <c r="C311" s="129" t="s">
        <v>207</v>
      </c>
      <c r="D311" s="129" t="s">
        <v>70</v>
      </c>
      <c r="E311" s="131" t="str">
        <f t="shared" si="16"/>
        <v>Men Senior</v>
      </c>
      <c r="F311" s="136">
        <v>38026</v>
      </c>
      <c r="G311" s="133">
        <f t="shared" si="19"/>
        <v>46387</v>
      </c>
      <c r="H311" s="134">
        <f t="shared" si="17"/>
        <v>22</v>
      </c>
      <c r="I311" s="131" t="str">
        <f t="shared" si="18"/>
        <v>Senior</v>
      </c>
      <c r="J311" s="129" t="s">
        <v>1184</v>
      </c>
      <c r="K311" s="135">
        <v>20110916</v>
      </c>
      <c r="L311" s="167" t="s">
        <v>1373</v>
      </c>
    </row>
    <row r="312" spans="1:12" x14ac:dyDescent="0.25">
      <c r="A312" s="128" t="s">
        <v>730</v>
      </c>
      <c r="B312" s="129" t="s">
        <v>1164</v>
      </c>
      <c r="C312" s="129" t="s">
        <v>367</v>
      </c>
      <c r="D312" s="129" t="s">
        <v>70</v>
      </c>
      <c r="E312" s="131" t="str">
        <f t="shared" si="16"/>
        <v>Ladies Senior</v>
      </c>
      <c r="F312" s="136">
        <v>36956</v>
      </c>
      <c r="G312" s="133">
        <f t="shared" si="19"/>
        <v>46387</v>
      </c>
      <c r="H312" s="134">
        <f t="shared" si="17"/>
        <v>25</v>
      </c>
      <c r="I312" s="131" t="str">
        <f t="shared" si="18"/>
        <v>Senior</v>
      </c>
      <c r="J312" s="129" t="s">
        <v>67</v>
      </c>
      <c r="K312" s="135"/>
      <c r="L312" s="167"/>
    </row>
    <row r="313" spans="1:12" ht="13.5" customHeight="1" x14ac:dyDescent="0.25">
      <c r="A313" s="128" t="s">
        <v>731</v>
      </c>
      <c r="B313" s="129" t="s">
        <v>1281</v>
      </c>
      <c r="C313" s="129" t="s">
        <v>1812</v>
      </c>
      <c r="D313" s="129" t="s">
        <v>1813</v>
      </c>
      <c r="E313" s="131" t="str">
        <f t="shared" si="16"/>
        <v>Ladies U/21</v>
      </c>
      <c r="F313" s="136">
        <v>39670</v>
      </c>
      <c r="G313" s="133">
        <f t="shared" si="19"/>
        <v>46387</v>
      </c>
      <c r="H313" s="134">
        <f t="shared" si="17"/>
        <v>18</v>
      </c>
      <c r="I313" s="131" t="str">
        <f t="shared" si="18"/>
        <v>U/21</v>
      </c>
      <c r="J313" s="129" t="s">
        <v>67</v>
      </c>
      <c r="K313" s="135">
        <v>20080810</v>
      </c>
      <c r="L313" s="167" t="s">
        <v>1373</v>
      </c>
    </row>
    <row r="314" spans="1:12" x14ac:dyDescent="0.25">
      <c r="A314" s="128" t="s">
        <v>963</v>
      </c>
      <c r="B314" s="129" t="s">
        <v>1266</v>
      </c>
      <c r="C314" s="129" t="s">
        <v>1581</v>
      </c>
      <c r="D314" s="129" t="s">
        <v>230</v>
      </c>
      <c r="E314" s="131" t="str">
        <f t="shared" si="16"/>
        <v>Men Senior</v>
      </c>
      <c r="F314" s="136">
        <v>33589</v>
      </c>
      <c r="G314" s="133">
        <f t="shared" si="19"/>
        <v>46387</v>
      </c>
      <c r="H314" s="134">
        <f t="shared" si="17"/>
        <v>35</v>
      </c>
      <c r="I314" s="131" t="str">
        <f t="shared" si="18"/>
        <v>Senior</v>
      </c>
      <c r="J314" s="129" t="s">
        <v>1184</v>
      </c>
      <c r="K314" s="135">
        <v>91121700128</v>
      </c>
      <c r="L314" s="167" t="s">
        <v>1373</v>
      </c>
    </row>
    <row r="315" spans="1:12" x14ac:dyDescent="0.25">
      <c r="A315" s="128" t="s">
        <v>732</v>
      </c>
      <c r="B315" s="129" t="s">
        <v>1385</v>
      </c>
      <c r="C315" s="129" t="s">
        <v>246</v>
      </c>
      <c r="D315" s="129" t="s">
        <v>247</v>
      </c>
      <c r="E315" s="131" t="str">
        <f t="shared" si="16"/>
        <v>Men Veteran</v>
      </c>
      <c r="F315" s="136">
        <v>30547</v>
      </c>
      <c r="G315" s="133">
        <f t="shared" si="19"/>
        <v>46387</v>
      </c>
      <c r="H315" s="134">
        <f t="shared" si="17"/>
        <v>43</v>
      </c>
      <c r="I315" s="131" t="str">
        <f t="shared" si="18"/>
        <v>Veteran</v>
      </c>
      <c r="J315" s="129" t="s">
        <v>1184</v>
      </c>
      <c r="K315" s="135">
        <v>83081910382</v>
      </c>
      <c r="L315" s="167" t="s">
        <v>1373</v>
      </c>
    </row>
    <row r="316" spans="1:12" x14ac:dyDescent="0.25">
      <c r="A316" s="128" t="s">
        <v>733</v>
      </c>
      <c r="B316" s="129" t="s">
        <v>1281</v>
      </c>
      <c r="C316" s="129" t="s">
        <v>201</v>
      </c>
      <c r="D316" s="129" t="s">
        <v>202</v>
      </c>
      <c r="E316" s="131" t="str">
        <f t="shared" si="16"/>
        <v>Men Senior</v>
      </c>
      <c r="F316" s="136">
        <v>32042</v>
      </c>
      <c r="G316" s="133">
        <f t="shared" si="19"/>
        <v>46387</v>
      </c>
      <c r="H316" s="134">
        <f t="shared" si="17"/>
        <v>39</v>
      </c>
      <c r="I316" s="131" t="str">
        <f t="shared" si="18"/>
        <v>Senior</v>
      </c>
      <c r="J316" s="129" t="s">
        <v>1184</v>
      </c>
      <c r="K316" s="135">
        <v>91121700128</v>
      </c>
      <c r="L316" s="167" t="s">
        <v>1373</v>
      </c>
    </row>
    <row r="317" spans="1:12" x14ac:dyDescent="0.25">
      <c r="A317" s="128" t="s">
        <v>734</v>
      </c>
      <c r="B317" s="129" t="s">
        <v>49</v>
      </c>
      <c r="C317" s="129" t="s">
        <v>98</v>
      </c>
      <c r="D317" s="129" t="s">
        <v>331</v>
      </c>
      <c r="E317" s="131" t="str">
        <f t="shared" si="16"/>
        <v>Men Master</v>
      </c>
      <c r="F317" s="136">
        <v>27434</v>
      </c>
      <c r="G317" s="133">
        <f t="shared" si="19"/>
        <v>46387</v>
      </c>
      <c r="H317" s="134">
        <f t="shared" si="17"/>
        <v>51</v>
      </c>
      <c r="I317" s="131" t="str">
        <f t="shared" si="18"/>
        <v>Master</v>
      </c>
      <c r="J317" s="129" t="s">
        <v>1184</v>
      </c>
      <c r="K317" s="135">
        <v>75020900214</v>
      </c>
      <c r="L317" s="167" t="s">
        <v>1373</v>
      </c>
    </row>
    <row r="318" spans="1:12" x14ac:dyDescent="0.25">
      <c r="A318" s="128" t="s">
        <v>735</v>
      </c>
      <c r="B318" s="129" t="s">
        <v>1164</v>
      </c>
      <c r="C318" s="129" t="s">
        <v>239</v>
      </c>
      <c r="D318" s="129" t="s">
        <v>349</v>
      </c>
      <c r="E318" s="131" t="str">
        <f t="shared" si="16"/>
        <v>Men Senior</v>
      </c>
      <c r="F318" s="136">
        <v>33969</v>
      </c>
      <c r="G318" s="133">
        <f t="shared" si="19"/>
        <v>46387</v>
      </c>
      <c r="H318" s="134">
        <f t="shared" si="17"/>
        <v>34</v>
      </c>
      <c r="I318" s="131" t="str">
        <f t="shared" si="18"/>
        <v>Senior</v>
      </c>
      <c r="J318" s="129" t="s">
        <v>1184</v>
      </c>
      <c r="K318" s="135">
        <v>92123100137</v>
      </c>
      <c r="L318" s="167" t="s">
        <v>1373</v>
      </c>
    </row>
    <row r="319" spans="1:12" x14ac:dyDescent="0.25">
      <c r="A319" s="128" t="s">
        <v>736</v>
      </c>
      <c r="B319" s="129" t="s">
        <v>1178</v>
      </c>
      <c r="C319" s="129" t="s">
        <v>1561</v>
      </c>
      <c r="D319" s="129" t="s">
        <v>1163</v>
      </c>
      <c r="E319" s="131" t="str">
        <f t="shared" si="16"/>
        <v>Ladies Master</v>
      </c>
      <c r="F319" s="132">
        <v>27420</v>
      </c>
      <c r="G319" s="133">
        <f t="shared" si="19"/>
        <v>46387</v>
      </c>
      <c r="H319" s="134">
        <f t="shared" si="17"/>
        <v>51</v>
      </c>
      <c r="I319" s="131" t="str">
        <f t="shared" si="18"/>
        <v>Master</v>
      </c>
      <c r="J319" s="129" t="s">
        <v>67</v>
      </c>
      <c r="K319" s="135">
        <v>75012610172</v>
      </c>
      <c r="L319" s="167" t="s">
        <v>1373</v>
      </c>
    </row>
    <row r="320" spans="1:12" x14ac:dyDescent="0.25">
      <c r="A320" s="128" t="s">
        <v>737</v>
      </c>
      <c r="B320" s="129" t="s">
        <v>1797</v>
      </c>
      <c r="C320" s="129" t="s">
        <v>1548</v>
      </c>
      <c r="D320" s="129" t="s">
        <v>1924</v>
      </c>
      <c r="E320" s="131" t="str">
        <f t="shared" si="16"/>
        <v>Men Grand Masters</v>
      </c>
      <c r="F320" s="136">
        <v>20827</v>
      </c>
      <c r="G320" s="133">
        <f t="shared" si="19"/>
        <v>46387</v>
      </c>
      <c r="H320" s="134">
        <f t="shared" si="17"/>
        <v>69</v>
      </c>
      <c r="I320" s="131" t="str">
        <f t="shared" si="18"/>
        <v>Grand Masters</v>
      </c>
      <c r="J320" s="129" t="s">
        <v>1184</v>
      </c>
      <c r="K320" s="135">
        <v>57010700699</v>
      </c>
      <c r="L320" s="167" t="s">
        <v>1373</v>
      </c>
    </row>
    <row r="321" spans="1:12" x14ac:dyDescent="0.25">
      <c r="A321" s="128" t="s">
        <v>738</v>
      </c>
      <c r="B321" s="129" t="s">
        <v>1180</v>
      </c>
      <c r="C321" s="129" t="s">
        <v>261</v>
      </c>
      <c r="D321" s="129" t="s">
        <v>123</v>
      </c>
      <c r="E321" s="131" t="str">
        <f t="shared" si="16"/>
        <v>Men Veteran</v>
      </c>
      <c r="F321" s="136">
        <v>30093</v>
      </c>
      <c r="G321" s="133">
        <f t="shared" si="19"/>
        <v>46387</v>
      </c>
      <c r="H321" s="134">
        <f t="shared" si="17"/>
        <v>44</v>
      </c>
      <c r="I321" s="131" t="str">
        <f t="shared" si="18"/>
        <v>Veteran</v>
      </c>
      <c r="J321" s="129" t="s">
        <v>1184</v>
      </c>
      <c r="K321" s="135"/>
      <c r="L321" s="167"/>
    </row>
    <row r="322" spans="1:12" x14ac:dyDescent="0.25">
      <c r="A322" s="128" t="s">
        <v>964</v>
      </c>
      <c r="B322" s="129" t="s">
        <v>44</v>
      </c>
      <c r="C322" s="129" t="s">
        <v>1783</v>
      </c>
      <c r="D322" s="129" t="s">
        <v>1784</v>
      </c>
      <c r="E322" s="131" t="str">
        <f t="shared" si="16"/>
        <v>Men Senior</v>
      </c>
      <c r="F322" s="136">
        <v>32645</v>
      </c>
      <c r="G322" s="133">
        <f t="shared" si="19"/>
        <v>46387</v>
      </c>
      <c r="H322" s="134">
        <f t="shared" si="17"/>
        <v>37</v>
      </c>
      <c r="I322" s="131" t="str">
        <f t="shared" si="18"/>
        <v>Senior</v>
      </c>
      <c r="J322" s="129" t="s">
        <v>1184</v>
      </c>
      <c r="K322" s="135">
        <v>89051700032</v>
      </c>
      <c r="L322" s="167" t="s">
        <v>1373</v>
      </c>
    </row>
    <row r="323" spans="1:12" x14ac:dyDescent="0.25">
      <c r="A323" s="128" t="s">
        <v>739</v>
      </c>
      <c r="B323" s="129" t="s">
        <v>48</v>
      </c>
      <c r="C323" s="129" t="s">
        <v>295</v>
      </c>
      <c r="D323" s="129" t="s">
        <v>291</v>
      </c>
      <c r="E323" s="131" t="str">
        <f t="shared" si="16"/>
        <v>Men Veteran</v>
      </c>
      <c r="F323" s="132">
        <v>31426</v>
      </c>
      <c r="G323" s="133">
        <f t="shared" si="19"/>
        <v>46387</v>
      </c>
      <c r="H323" s="134">
        <f t="shared" si="17"/>
        <v>40</v>
      </c>
      <c r="I323" s="131" t="str">
        <f t="shared" si="18"/>
        <v>Veteran</v>
      </c>
      <c r="J323" s="129" t="s">
        <v>1184</v>
      </c>
      <c r="K323" s="135">
        <v>86011400590</v>
      </c>
      <c r="L323" s="167" t="s">
        <v>1373</v>
      </c>
    </row>
    <row r="324" spans="1:12" x14ac:dyDescent="0.25">
      <c r="A324" s="128" t="s">
        <v>740</v>
      </c>
      <c r="B324" s="129" t="s">
        <v>1797</v>
      </c>
      <c r="C324" s="129" t="s">
        <v>1859</v>
      </c>
      <c r="D324" s="129" t="s">
        <v>1719</v>
      </c>
      <c r="E324" s="131" t="str">
        <f t="shared" si="16"/>
        <v>Men U/16</v>
      </c>
      <c r="F324" s="136">
        <v>41337</v>
      </c>
      <c r="G324" s="133">
        <f t="shared" si="19"/>
        <v>46387</v>
      </c>
      <c r="H324" s="134">
        <f t="shared" si="17"/>
        <v>13</v>
      </c>
      <c r="I324" s="131" t="str">
        <f t="shared" si="18"/>
        <v>U/16</v>
      </c>
      <c r="J324" s="129" t="s">
        <v>1184</v>
      </c>
      <c r="K324" s="135" t="s">
        <v>1987</v>
      </c>
      <c r="L324" s="167" t="s">
        <v>1373</v>
      </c>
    </row>
    <row r="325" spans="1:12" x14ac:dyDescent="0.25">
      <c r="A325" s="128" t="s">
        <v>741</v>
      </c>
      <c r="B325" s="129" t="s">
        <v>1798</v>
      </c>
      <c r="C325" s="129" t="s">
        <v>88</v>
      </c>
      <c r="D325" s="129" t="s">
        <v>314</v>
      </c>
      <c r="E325" s="131" t="str">
        <f t="shared" ref="E325:E388" si="20">CONCATENATE(J325," ",I325)</f>
        <v>Men Master</v>
      </c>
      <c r="F325" s="136">
        <v>25110</v>
      </c>
      <c r="G325" s="133">
        <f t="shared" si="19"/>
        <v>46387</v>
      </c>
      <c r="H325" s="134">
        <f t="shared" ref="H325:H388" si="21">INT(YEARFRAC(F325,G325))</f>
        <v>58</v>
      </c>
      <c r="I325" s="131" t="str">
        <f t="shared" ref="I325:I388" si="22">IF(H325="","Senior",IF(H325&gt;59.999,"Grand Masters",IF(H325&gt;49.999,"Master",IF(H325&gt;39.999,"Veteran",IF(H325&gt;21.999,"Senior",IF(H325&gt;16.999,"U/21","U/16"))))))</f>
        <v>Master</v>
      </c>
      <c r="J325" s="129" t="s">
        <v>1184</v>
      </c>
      <c r="K325" s="174">
        <v>86011400590</v>
      </c>
      <c r="L325" s="175" t="s">
        <v>1373</v>
      </c>
    </row>
    <row r="326" spans="1:12" x14ac:dyDescent="0.25">
      <c r="A326" s="128" t="s">
        <v>742</v>
      </c>
      <c r="B326" s="129" t="s">
        <v>1266</v>
      </c>
      <c r="C326" s="129" t="s">
        <v>1824</v>
      </c>
      <c r="D326" s="129" t="s">
        <v>127</v>
      </c>
      <c r="E326" s="131" t="str">
        <f t="shared" si="20"/>
        <v>Men Veteran</v>
      </c>
      <c r="F326" s="136">
        <v>28588</v>
      </c>
      <c r="G326" s="133">
        <f t="shared" ref="G326:G389" si="23">$G$5</f>
        <v>46387</v>
      </c>
      <c r="H326" s="134">
        <f t="shared" si="21"/>
        <v>48</v>
      </c>
      <c r="I326" s="131" t="str">
        <f t="shared" si="22"/>
        <v>Veteran</v>
      </c>
      <c r="J326" s="129" t="s">
        <v>1184</v>
      </c>
      <c r="K326" s="135">
        <v>78040810663</v>
      </c>
      <c r="L326" s="167" t="s">
        <v>1373</v>
      </c>
    </row>
    <row r="327" spans="1:12" x14ac:dyDescent="0.25">
      <c r="A327" s="128" t="s">
        <v>743</v>
      </c>
      <c r="B327" s="129" t="s">
        <v>50</v>
      </c>
      <c r="C327" s="129" t="s">
        <v>129</v>
      </c>
      <c r="D327" s="129" t="s">
        <v>331</v>
      </c>
      <c r="E327" s="131" t="str">
        <f t="shared" si="20"/>
        <v>Men Senior</v>
      </c>
      <c r="F327" s="136">
        <v>36434</v>
      </c>
      <c r="G327" s="133">
        <f t="shared" si="23"/>
        <v>46387</v>
      </c>
      <c r="H327" s="134">
        <f t="shared" si="21"/>
        <v>27</v>
      </c>
      <c r="I327" s="131" t="str">
        <f t="shared" si="22"/>
        <v>Senior</v>
      </c>
      <c r="J327" s="129" t="s">
        <v>1184</v>
      </c>
      <c r="K327" s="135">
        <v>99100100579</v>
      </c>
      <c r="L327" s="167" t="s">
        <v>1373</v>
      </c>
    </row>
    <row r="328" spans="1:12" x14ac:dyDescent="0.25">
      <c r="A328" s="128" t="s">
        <v>744</v>
      </c>
      <c r="B328" s="129" t="s">
        <v>1179</v>
      </c>
      <c r="C328" s="129" t="s">
        <v>904</v>
      </c>
      <c r="D328" s="129" t="s">
        <v>1012</v>
      </c>
      <c r="E328" s="131" t="str">
        <f t="shared" si="20"/>
        <v>Men Veteran</v>
      </c>
      <c r="F328" s="136">
        <v>30322</v>
      </c>
      <c r="G328" s="133">
        <f t="shared" si="23"/>
        <v>46387</v>
      </c>
      <c r="H328" s="134">
        <f t="shared" si="21"/>
        <v>43</v>
      </c>
      <c r="I328" s="131" t="str">
        <f t="shared" si="22"/>
        <v>Veteran</v>
      </c>
      <c r="J328" s="129" t="s">
        <v>1184</v>
      </c>
      <c r="K328" s="135">
        <v>83010610823</v>
      </c>
      <c r="L328" s="167" t="s">
        <v>1373</v>
      </c>
    </row>
    <row r="329" spans="1:12" x14ac:dyDescent="0.25">
      <c r="A329" s="128" t="s">
        <v>745</v>
      </c>
      <c r="B329" s="129" t="s">
        <v>1269</v>
      </c>
      <c r="C329" s="129" t="s">
        <v>1740</v>
      </c>
      <c r="D329" s="129" t="s">
        <v>1925</v>
      </c>
      <c r="E329" s="131" t="str">
        <f t="shared" si="20"/>
        <v>Men Senior</v>
      </c>
      <c r="F329" s="136">
        <v>35694</v>
      </c>
      <c r="G329" s="133">
        <f t="shared" si="23"/>
        <v>46387</v>
      </c>
      <c r="H329" s="134">
        <f t="shared" si="21"/>
        <v>29</v>
      </c>
      <c r="I329" s="131" t="str">
        <f t="shared" si="22"/>
        <v>Senior</v>
      </c>
      <c r="J329" s="129" t="s">
        <v>1184</v>
      </c>
      <c r="K329" s="135">
        <v>97092100984</v>
      </c>
      <c r="L329" s="167" t="s">
        <v>1373</v>
      </c>
    </row>
    <row r="330" spans="1:12" x14ac:dyDescent="0.25">
      <c r="A330" s="128" t="s">
        <v>746</v>
      </c>
      <c r="B330" s="129" t="s">
        <v>43</v>
      </c>
      <c r="C330" s="129" t="s">
        <v>218</v>
      </c>
      <c r="D330" s="129" t="s">
        <v>1687</v>
      </c>
      <c r="E330" s="131" t="str">
        <f t="shared" si="20"/>
        <v>Men Veteran</v>
      </c>
      <c r="F330" s="136">
        <v>28782</v>
      </c>
      <c r="G330" s="133">
        <f t="shared" si="23"/>
        <v>46387</v>
      </c>
      <c r="H330" s="134">
        <f t="shared" si="21"/>
        <v>48</v>
      </c>
      <c r="I330" s="131" t="str">
        <f t="shared" si="22"/>
        <v>Veteran</v>
      </c>
      <c r="J330" s="129" t="s">
        <v>1184</v>
      </c>
      <c r="K330" s="135">
        <v>7810195074088</v>
      </c>
      <c r="L330" s="167" t="s">
        <v>1376</v>
      </c>
    </row>
    <row r="331" spans="1:12" x14ac:dyDescent="0.25">
      <c r="A331" s="128" t="s">
        <v>747</v>
      </c>
      <c r="B331" s="129" t="s">
        <v>1180</v>
      </c>
      <c r="C331" s="129" t="s">
        <v>395</v>
      </c>
      <c r="D331" s="129" t="s">
        <v>79</v>
      </c>
      <c r="E331" s="131" t="str">
        <f t="shared" si="20"/>
        <v>Ladies Grand Masters</v>
      </c>
      <c r="F331" s="136"/>
      <c r="G331" s="133">
        <f t="shared" si="23"/>
        <v>46387</v>
      </c>
      <c r="H331" s="134">
        <f t="shared" si="21"/>
        <v>127</v>
      </c>
      <c r="I331" s="131" t="str">
        <f t="shared" si="22"/>
        <v>Grand Masters</v>
      </c>
      <c r="J331" s="129" t="s">
        <v>67</v>
      </c>
      <c r="K331" s="135"/>
      <c r="L331" s="167"/>
    </row>
    <row r="332" spans="1:12" x14ac:dyDescent="0.25">
      <c r="A332" s="128" t="s">
        <v>748</v>
      </c>
      <c r="B332" s="129" t="s">
        <v>1180</v>
      </c>
      <c r="C332" s="129" t="s">
        <v>272</v>
      </c>
      <c r="D332" s="129" t="s">
        <v>107</v>
      </c>
      <c r="E332" s="131" t="str">
        <f t="shared" si="20"/>
        <v>Men Master</v>
      </c>
      <c r="F332" s="136">
        <v>25101</v>
      </c>
      <c r="G332" s="133">
        <f t="shared" si="23"/>
        <v>46387</v>
      </c>
      <c r="H332" s="134">
        <f t="shared" si="21"/>
        <v>58</v>
      </c>
      <c r="I332" s="131" t="str">
        <f t="shared" si="22"/>
        <v>Master</v>
      </c>
      <c r="J332" s="129" t="s">
        <v>1184</v>
      </c>
      <c r="K332" s="135">
        <v>7810195074088</v>
      </c>
      <c r="L332" s="167" t="s">
        <v>1373</v>
      </c>
    </row>
    <row r="333" spans="1:12" x14ac:dyDescent="0.25">
      <c r="A333" s="128" t="s">
        <v>749</v>
      </c>
      <c r="B333" s="129" t="s">
        <v>1254</v>
      </c>
      <c r="C333" s="129" t="s">
        <v>357</v>
      </c>
      <c r="D333" s="129" t="s">
        <v>204</v>
      </c>
      <c r="E333" s="131" t="str">
        <f t="shared" si="20"/>
        <v>Men Veteran</v>
      </c>
      <c r="F333" s="132">
        <v>30065</v>
      </c>
      <c r="G333" s="133">
        <f t="shared" si="23"/>
        <v>46387</v>
      </c>
      <c r="H333" s="134">
        <f t="shared" si="21"/>
        <v>44</v>
      </c>
      <c r="I333" s="131" t="str">
        <f t="shared" si="22"/>
        <v>Veteran</v>
      </c>
      <c r="J333" s="129" t="s">
        <v>1184</v>
      </c>
      <c r="K333" s="135">
        <v>82042410691</v>
      </c>
      <c r="L333" s="167" t="s">
        <v>1373</v>
      </c>
    </row>
    <row r="334" spans="1:12" ht="13.5" customHeight="1" x14ac:dyDescent="0.25">
      <c r="A334" s="128" t="s">
        <v>750</v>
      </c>
      <c r="B334" s="129" t="s">
        <v>42</v>
      </c>
      <c r="C334" s="129" t="s">
        <v>1988</v>
      </c>
      <c r="D334" s="129" t="s">
        <v>81</v>
      </c>
      <c r="E334" s="131" t="str">
        <f t="shared" si="20"/>
        <v>Ladies Master</v>
      </c>
      <c r="F334" s="132">
        <v>26429</v>
      </c>
      <c r="G334" s="133">
        <f t="shared" si="23"/>
        <v>46387</v>
      </c>
      <c r="H334" s="134">
        <f t="shared" si="21"/>
        <v>54</v>
      </c>
      <c r="I334" s="131" t="str">
        <f t="shared" si="22"/>
        <v>Master</v>
      </c>
      <c r="J334" s="129" t="s">
        <v>67</v>
      </c>
      <c r="K334" s="135">
        <v>72051010277</v>
      </c>
      <c r="L334" s="167" t="s">
        <v>1373</v>
      </c>
    </row>
    <row r="335" spans="1:12" x14ac:dyDescent="0.25">
      <c r="A335" s="128" t="s">
        <v>751</v>
      </c>
      <c r="B335" s="129" t="s">
        <v>1254</v>
      </c>
      <c r="C335" s="129" t="s">
        <v>140</v>
      </c>
      <c r="D335" s="129" t="s">
        <v>79</v>
      </c>
      <c r="E335" s="131" t="str">
        <f t="shared" si="20"/>
        <v>Men Grand Masters</v>
      </c>
      <c r="F335" s="136">
        <v>20024</v>
      </c>
      <c r="G335" s="133">
        <f t="shared" si="23"/>
        <v>46387</v>
      </c>
      <c r="H335" s="134">
        <f t="shared" si="21"/>
        <v>72</v>
      </c>
      <c r="I335" s="131" t="str">
        <f t="shared" si="22"/>
        <v>Grand Masters</v>
      </c>
      <c r="J335" s="129" t="s">
        <v>1184</v>
      </c>
      <c r="K335" s="135"/>
      <c r="L335" s="167"/>
    </row>
    <row r="336" spans="1:12" x14ac:dyDescent="0.25">
      <c r="A336" s="128" t="s">
        <v>752</v>
      </c>
      <c r="B336" s="129" t="s">
        <v>43</v>
      </c>
      <c r="C336" s="129" t="s">
        <v>147</v>
      </c>
      <c r="D336" s="129" t="s">
        <v>1703</v>
      </c>
      <c r="E336" s="131" t="str">
        <f t="shared" si="20"/>
        <v>Men Veteran</v>
      </c>
      <c r="F336" s="132">
        <v>31307</v>
      </c>
      <c r="G336" s="133">
        <f t="shared" si="23"/>
        <v>46387</v>
      </c>
      <c r="H336" s="134">
        <f t="shared" si="21"/>
        <v>41</v>
      </c>
      <c r="I336" s="131" t="str">
        <f t="shared" si="22"/>
        <v>Veteran</v>
      </c>
      <c r="J336" s="129" t="s">
        <v>1184</v>
      </c>
      <c r="K336" s="135">
        <v>85091710728</v>
      </c>
      <c r="L336" s="167" t="s">
        <v>1373</v>
      </c>
    </row>
    <row r="337" spans="1:12" x14ac:dyDescent="0.25">
      <c r="A337" s="128" t="s">
        <v>753</v>
      </c>
      <c r="B337" s="129" t="s">
        <v>1281</v>
      </c>
      <c r="C337" s="129" t="s">
        <v>117</v>
      </c>
      <c r="D337" s="129" t="s">
        <v>118</v>
      </c>
      <c r="E337" s="131" t="str">
        <f t="shared" si="20"/>
        <v>Men Veteran</v>
      </c>
      <c r="F337" s="136">
        <v>31773</v>
      </c>
      <c r="G337" s="133">
        <f t="shared" si="23"/>
        <v>46387</v>
      </c>
      <c r="H337" s="134">
        <f t="shared" si="21"/>
        <v>40</v>
      </c>
      <c r="I337" s="131" t="str">
        <f t="shared" si="22"/>
        <v>Veteran</v>
      </c>
      <c r="J337" s="129" t="s">
        <v>1184</v>
      </c>
      <c r="K337" s="135">
        <v>86122700770</v>
      </c>
      <c r="L337" s="167" t="s">
        <v>1373</v>
      </c>
    </row>
    <row r="338" spans="1:12" x14ac:dyDescent="0.25">
      <c r="A338" s="128" t="s">
        <v>754</v>
      </c>
      <c r="B338" s="129" t="s">
        <v>1164</v>
      </c>
      <c r="C338" s="129" t="s">
        <v>88</v>
      </c>
      <c r="D338" s="129" t="s">
        <v>145</v>
      </c>
      <c r="E338" s="131" t="str">
        <f t="shared" si="20"/>
        <v>Men Grand Masters</v>
      </c>
      <c r="F338" s="136"/>
      <c r="G338" s="133">
        <f t="shared" si="23"/>
        <v>46387</v>
      </c>
      <c r="H338" s="134">
        <f t="shared" si="21"/>
        <v>127</v>
      </c>
      <c r="I338" s="131" t="str">
        <f t="shared" si="22"/>
        <v>Grand Masters</v>
      </c>
      <c r="J338" s="129" t="s">
        <v>1184</v>
      </c>
      <c r="K338" s="135">
        <v>85091710728</v>
      </c>
      <c r="L338" s="167" t="s">
        <v>1373</v>
      </c>
    </row>
    <row r="339" spans="1:12" x14ac:dyDescent="0.25">
      <c r="A339" s="128" t="s">
        <v>755</v>
      </c>
      <c r="B339" s="129" t="s">
        <v>47</v>
      </c>
      <c r="C339" s="129" t="s">
        <v>95</v>
      </c>
      <c r="D339" s="129" t="s">
        <v>1823</v>
      </c>
      <c r="E339" s="131" t="str">
        <f t="shared" si="20"/>
        <v>Men Grand Masters</v>
      </c>
      <c r="F339" s="136">
        <v>23183</v>
      </c>
      <c r="G339" s="133">
        <f t="shared" si="23"/>
        <v>46387</v>
      </c>
      <c r="H339" s="134">
        <f t="shared" si="21"/>
        <v>63</v>
      </c>
      <c r="I339" s="131" t="str">
        <f t="shared" si="22"/>
        <v>Grand Masters</v>
      </c>
      <c r="J339" s="129" t="s">
        <v>1184</v>
      </c>
      <c r="K339" s="135">
        <v>6306215033080</v>
      </c>
      <c r="L339" s="167" t="s">
        <v>1376</v>
      </c>
    </row>
    <row r="340" spans="1:12" x14ac:dyDescent="0.25">
      <c r="A340" s="128" t="s">
        <v>756</v>
      </c>
      <c r="B340" s="129" t="s">
        <v>43</v>
      </c>
      <c r="C340" s="129" t="s">
        <v>1807</v>
      </c>
      <c r="D340" s="129" t="s">
        <v>178</v>
      </c>
      <c r="E340" s="131" t="str">
        <f t="shared" si="20"/>
        <v>Men Senior</v>
      </c>
      <c r="F340" s="136">
        <v>32269</v>
      </c>
      <c r="G340" s="133">
        <f t="shared" si="23"/>
        <v>46387</v>
      </c>
      <c r="H340" s="134">
        <f t="shared" si="21"/>
        <v>38</v>
      </c>
      <c r="I340" s="131" t="str">
        <f t="shared" si="22"/>
        <v>Senior</v>
      </c>
      <c r="J340" s="129" t="s">
        <v>1184</v>
      </c>
      <c r="K340" s="135">
        <v>88050600424</v>
      </c>
      <c r="L340" s="167" t="s">
        <v>1373</v>
      </c>
    </row>
    <row r="341" spans="1:12" x14ac:dyDescent="0.25">
      <c r="A341" s="128" t="s">
        <v>757</v>
      </c>
      <c r="B341" s="129" t="s">
        <v>1178</v>
      </c>
      <c r="C341" s="129" t="s">
        <v>140</v>
      </c>
      <c r="D341" s="129" t="s">
        <v>79</v>
      </c>
      <c r="E341" s="131" t="str">
        <f t="shared" si="20"/>
        <v>Men Grand Masters</v>
      </c>
      <c r="F341" s="136">
        <v>17503</v>
      </c>
      <c r="G341" s="133">
        <f t="shared" si="23"/>
        <v>46387</v>
      </c>
      <c r="H341" s="134">
        <f t="shared" si="21"/>
        <v>79</v>
      </c>
      <c r="I341" s="131" t="str">
        <f t="shared" si="22"/>
        <v>Grand Masters</v>
      </c>
      <c r="J341" s="129" t="s">
        <v>1184</v>
      </c>
      <c r="K341" s="135"/>
      <c r="L341" s="167"/>
    </row>
    <row r="342" spans="1:12" x14ac:dyDescent="0.25">
      <c r="A342" s="128" t="s">
        <v>758</v>
      </c>
      <c r="B342" s="129" t="s">
        <v>1180</v>
      </c>
      <c r="C342" s="129" t="s">
        <v>236</v>
      </c>
      <c r="D342" s="129" t="s">
        <v>237</v>
      </c>
      <c r="E342" s="131" t="str">
        <f t="shared" si="20"/>
        <v>Men Grand Masters</v>
      </c>
      <c r="F342" s="136"/>
      <c r="G342" s="133">
        <f t="shared" si="23"/>
        <v>46387</v>
      </c>
      <c r="H342" s="134">
        <f t="shared" si="21"/>
        <v>127</v>
      </c>
      <c r="I342" s="131" t="str">
        <f t="shared" si="22"/>
        <v>Grand Masters</v>
      </c>
      <c r="J342" s="129" t="s">
        <v>1184</v>
      </c>
      <c r="K342" s="135">
        <v>88050600424</v>
      </c>
      <c r="L342" s="167" t="s">
        <v>1373</v>
      </c>
    </row>
    <row r="343" spans="1:12" x14ac:dyDescent="0.25">
      <c r="A343" s="128" t="s">
        <v>759</v>
      </c>
      <c r="B343" s="129" t="s">
        <v>1798</v>
      </c>
      <c r="C343" s="129" t="s">
        <v>88</v>
      </c>
      <c r="D343" s="129" t="s">
        <v>1152</v>
      </c>
      <c r="E343" s="131" t="str">
        <f t="shared" si="20"/>
        <v>Men Master</v>
      </c>
      <c r="F343" s="136">
        <v>24656</v>
      </c>
      <c r="G343" s="133">
        <f t="shared" si="23"/>
        <v>46387</v>
      </c>
      <c r="H343" s="134">
        <f t="shared" si="21"/>
        <v>59</v>
      </c>
      <c r="I343" s="131" t="str">
        <f t="shared" si="22"/>
        <v>Master</v>
      </c>
      <c r="J343" s="129" t="s">
        <v>1184</v>
      </c>
      <c r="K343" s="135">
        <v>6707035193089</v>
      </c>
      <c r="L343" s="167" t="s">
        <v>1376</v>
      </c>
    </row>
    <row r="344" spans="1:12" x14ac:dyDescent="0.25">
      <c r="A344" s="128" t="s">
        <v>760</v>
      </c>
      <c r="B344" s="129" t="s">
        <v>1797</v>
      </c>
      <c r="C344" s="129" t="s">
        <v>407</v>
      </c>
      <c r="D344" s="129" t="s">
        <v>1704</v>
      </c>
      <c r="E344" s="131" t="str">
        <f t="shared" si="20"/>
        <v>Men Senior</v>
      </c>
      <c r="F344" s="132">
        <v>36245</v>
      </c>
      <c r="G344" s="133">
        <f t="shared" si="23"/>
        <v>46387</v>
      </c>
      <c r="H344" s="134">
        <f t="shared" si="21"/>
        <v>27</v>
      </c>
      <c r="I344" s="131" t="str">
        <f t="shared" si="22"/>
        <v>Senior</v>
      </c>
      <c r="J344" s="129" t="s">
        <v>1184</v>
      </c>
      <c r="K344" s="135">
        <v>99032600202</v>
      </c>
      <c r="L344" s="167" t="s">
        <v>1373</v>
      </c>
    </row>
    <row r="345" spans="1:12" x14ac:dyDescent="0.25">
      <c r="A345" s="128" t="s">
        <v>761</v>
      </c>
      <c r="B345" s="129" t="s">
        <v>1281</v>
      </c>
      <c r="C345" s="129" t="s">
        <v>319</v>
      </c>
      <c r="D345" s="129" t="s">
        <v>169</v>
      </c>
      <c r="E345" s="131" t="str">
        <f t="shared" si="20"/>
        <v>Men Senior</v>
      </c>
      <c r="F345" s="136">
        <v>36961</v>
      </c>
      <c r="G345" s="133">
        <f t="shared" si="23"/>
        <v>46387</v>
      </c>
      <c r="H345" s="134">
        <f t="shared" si="21"/>
        <v>25</v>
      </c>
      <c r="I345" s="131" t="str">
        <f t="shared" si="22"/>
        <v>Senior</v>
      </c>
      <c r="J345" s="129" t="s">
        <v>1184</v>
      </c>
      <c r="K345" s="135">
        <v>6707065193089</v>
      </c>
      <c r="L345" s="167" t="s">
        <v>1373</v>
      </c>
    </row>
    <row r="346" spans="1:12" x14ac:dyDescent="0.25">
      <c r="A346" s="128" t="s">
        <v>762</v>
      </c>
      <c r="B346" s="129" t="s">
        <v>1179</v>
      </c>
      <c r="C346" s="129" t="s">
        <v>397</v>
      </c>
      <c r="D346" s="129" t="s">
        <v>1743</v>
      </c>
      <c r="E346" s="131" t="str">
        <f t="shared" si="20"/>
        <v>Ladies Master</v>
      </c>
      <c r="F346" s="136">
        <v>27783</v>
      </c>
      <c r="G346" s="133">
        <f t="shared" si="23"/>
        <v>46387</v>
      </c>
      <c r="H346" s="134">
        <f t="shared" si="21"/>
        <v>50</v>
      </c>
      <c r="I346" s="131" t="str">
        <f t="shared" si="22"/>
        <v>Master</v>
      </c>
      <c r="J346" s="129" t="s">
        <v>67</v>
      </c>
      <c r="K346" s="135">
        <v>7601240103083</v>
      </c>
      <c r="L346" s="167" t="s">
        <v>1376</v>
      </c>
    </row>
    <row r="347" spans="1:12" x14ac:dyDescent="0.25">
      <c r="A347" s="128" t="s">
        <v>763</v>
      </c>
      <c r="B347" s="129" t="s">
        <v>1385</v>
      </c>
      <c r="C347" s="129" t="s">
        <v>1848</v>
      </c>
      <c r="D347" s="129" t="s">
        <v>276</v>
      </c>
      <c r="E347" s="131" t="str">
        <f t="shared" si="20"/>
        <v>Men U/21</v>
      </c>
      <c r="F347" s="136">
        <v>38566</v>
      </c>
      <c r="G347" s="133">
        <f t="shared" si="23"/>
        <v>46387</v>
      </c>
      <c r="H347" s="134">
        <f t="shared" si="21"/>
        <v>21</v>
      </c>
      <c r="I347" s="131" t="str">
        <f t="shared" si="22"/>
        <v>U/21</v>
      </c>
      <c r="J347" s="129" t="s">
        <v>1184</v>
      </c>
      <c r="K347" s="135">
        <v>5080200642</v>
      </c>
      <c r="L347" s="167" t="s">
        <v>1373</v>
      </c>
    </row>
    <row r="348" spans="1:12" x14ac:dyDescent="0.25">
      <c r="A348" s="128" t="s">
        <v>764</v>
      </c>
      <c r="B348" s="129" t="s">
        <v>43</v>
      </c>
      <c r="C348" s="129" t="s">
        <v>153</v>
      </c>
      <c r="D348" s="129" t="s">
        <v>178</v>
      </c>
      <c r="E348" s="131" t="str">
        <f t="shared" si="20"/>
        <v>Men Veteran</v>
      </c>
      <c r="F348" s="136">
        <v>29572</v>
      </c>
      <c r="G348" s="133">
        <f t="shared" si="23"/>
        <v>46387</v>
      </c>
      <c r="H348" s="134">
        <f t="shared" si="21"/>
        <v>46</v>
      </c>
      <c r="I348" s="131" t="str">
        <f t="shared" si="22"/>
        <v>Veteran</v>
      </c>
      <c r="J348" s="129" t="s">
        <v>1184</v>
      </c>
      <c r="K348" s="135">
        <v>80121710475</v>
      </c>
      <c r="L348" s="167" t="s">
        <v>1373</v>
      </c>
    </row>
    <row r="349" spans="1:12" x14ac:dyDescent="0.25">
      <c r="A349" s="128" t="s">
        <v>765</v>
      </c>
      <c r="B349" s="129" t="s">
        <v>1164</v>
      </c>
      <c r="C349" s="129" t="s">
        <v>417</v>
      </c>
      <c r="D349" s="129" t="s">
        <v>146</v>
      </c>
      <c r="E349" s="131" t="str">
        <f t="shared" si="20"/>
        <v>Men Grand Masters</v>
      </c>
      <c r="F349" s="137">
        <v>23734</v>
      </c>
      <c r="G349" s="133">
        <f t="shared" si="23"/>
        <v>46387</v>
      </c>
      <c r="H349" s="134">
        <f t="shared" si="21"/>
        <v>62</v>
      </c>
      <c r="I349" s="131" t="str">
        <f t="shared" si="22"/>
        <v>Grand Masters</v>
      </c>
      <c r="J349" s="129" t="s">
        <v>1184</v>
      </c>
      <c r="K349" s="135">
        <v>83090110199</v>
      </c>
      <c r="L349" s="167" t="s">
        <v>1373</v>
      </c>
    </row>
    <row r="350" spans="1:12" x14ac:dyDescent="0.25">
      <c r="A350" s="128" t="s">
        <v>965</v>
      </c>
      <c r="B350" s="129" t="s">
        <v>40</v>
      </c>
      <c r="C350" s="129" t="s">
        <v>167</v>
      </c>
      <c r="D350" s="129" t="s">
        <v>339</v>
      </c>
      <c r="E350" s="131" t="str">
        <f t="shared" si="20"/>
        <v>Men Veteran</v>
      </c>
      <c r="F350" s="136">
        <v>31254</v>
      </c>
      <c r="G350" s="133">
        <f t="shared" si="23"/>
        <v>46387</v>
      </c>
      <c r="H350" s="134">
        <f t="shared" si="21"/>
        <v>41</v>
      </c>
      <c r="I350" s="131" t="str">
        <f t="shared" si="22"/>
        <v>Veteran</v>
      </c>
      <c r="J350" s="129" t="s">
        <v>1184</v>
      </c>
      <c r="K350" s="135">
        <v>80121710475</v>
      </c>
      <c r="L350" s="167" t="s">
        <v>1373</v>
      </c>
    </row>
    <row r="351" spans="1:12" x14ac:dyDescent="0.25">
      <c r="A351" s="128" t="s">
        <v>766</v>
      </c>
      <c r="B351" s="129" t="s">
        <v>1281</v>
      </c>
      <c r="C351" s="129" t="s">
        <v>298</v>
      </c>
      <c r="D351" s="129" t="s">
        <v>189</v>
      </c>
      <c r="E351" s="131" t="str">
        <f t="shared" si="20"/>
        <v>Men Grand Masters</v>
      </c>
      <c r="F351" s="136">
        <v>23788</v>
      </c>
      <c r="G351" s="133">
        <f t="shared" si="23"/>
        <v>46387</v>
      </c>
      <c r="H351" s="134">
        <f t="shared" si="21"/>
        <v>61</v>
      </c>
      <c r="I351" s="131" t="str">
        <f t="shared" si="22"/>
        <v>Grand Masters</v>
      </c>
      <c r="J351" s="129" t="s">
        <v>1184</v>
      </c>
      <c r="K351" s="135">
        <v>64122300541</v>
      </c>
      <c r="L351" s="167" t="s">
        <v>1373</v>
      </c>
    </row>
    <row r="352" spans="1:12" x14ac:dyDescent="0.25">
      <c r="A352" s="128" t="s">
        <v>767</v>
      </c>
      <c r="B352" s="129" t="s">
        <v>1178</v>
      </c>
      <c r="C352" s="129" t="s">
        <v>1037</v>
      </c>
      <c r="D352" s="129" t="s">
        <v>1823</v>
      </c>
      <c r="E352" s="131" t="str">
        <f t="shared" si="20"/>
        <v>Men Grand Masters</v>
      </c>
      <c r="F352" s="136">
        <v>22007</v>
      </c>
      <c r="G352" s="133">
        <f t="shared" si="23"/>
        <v>46387</v>
      </c>
      <c r="H352" s="134">
        <f t="shared" si="21"/>
        <v>66</v>
      </c>
      <c r="I352" s="131" t="str">
        <f t="shared" si="22"/>
        <v>Grand Masters</v>
      </c>
      <c r="J352" s="129" t="s">
        <v>1184</v>
      </c>
      <c r="K352" s="135">
        <v>60040150400088</v>
      </c>
      <c r="L352" s="167" t="s">
        <v>1376</v>
      </c>
    </row>
    <row r="353" spans="1:12" x14ac:dyDescent="0.25">
      <c r="A353" s="128" t="s">
        <v>768</v>
      </c>
      <c r="B353" s="129" t="s">
        <v>1254</v>
      </c>
      <c r="C353" s="129" t="s">
        <v>1818</v>
      </c>
      <c r="D353" s="129" t="s">
        <v>1255</v>
      </c>
      <c r="E353" s="131" t="str">
        <f t="shared" si="20"/>
        <v>Men Grand Masters</v>
      </c>
      <c r="F353" s="136">
        <v>23258</v>
      </c>
      <c r="G353" s="133">
        <f t="shared" si="23"/>
        <v>46387</v>
      </c>
      <c r="H353" s="134">
        <f t="shared" si="21"/>
        <v>63</v>
      </c>
      <c r="I353" s="131" t="str">
        <f t="shared" si="22"/>
        <v>Grand Masters</v>
      </c>
      <c r="J353" s="129" t="s">
        <v>1184</v>
      </c>
      <c r="K353" s="135">
        <v>63090400847</v>
      </c>
      <c r="L353" s="167" t="s">
        <v>1373</v>
      </c>
    </row>
    <row r="354" spans="1:12" x14ac:dyDescent="0.25">
      <c r="A354" s="128" t="s">
        <v>769</v>
      </c>
      <c r="B354" s="129" t="s">
        <v>1179</v>
      </c>
      <c r="C354" s="129" t="s">
        <v>257</v>
      </c>
      <c r="D354" s="129" t="s">
        <v>1743</v>
      </c>
      <c r="E354" s="131" t="str">
        <f t="shared" si="20"/>
        <v>Men Master</v>
      </c>
      <c r="F354" s="136">
        <v>26992</v>
      </c>
      <c r="G354" s="133">
        <f t="shared" si="23"/>
        <v>46387</v>
      </c>
      <c r="H354" s="134">
        <f t="shared" si="21"/>
        <v>53</v>
      </c>
      <c r="I354" s="131" t="str">
        <f t="shared" si="22"/>
        <v>Master</v>
      </c>
      <c r="J354" s="129" t="s">
        <v>1184</v>
      </c>
      <c r="K354" s="135">
        <v>7311245058080</v>
      </c>
      <c r="L354" s="167" t="s">
        <v>1376</v>
      </c>
    </row>
    <row r="355" spans="1:12" x14ac:dyDescent="0.25">
      <c r="A355" s="128" t="s">
        <v>770</v>
      </c>
      <c r="B355" s="129" t="s">
        <v>1415</v>
      </c>
      <c r="C355" s="129" t="s">
        <v>86</v>
      </c>
      <c r="D355" s="129" t="s">
        <v>276</v>
      </c>
      <c r="E355" s="131" t="str">
        <f t="shared" si="20"/>
        <v>Men Grand Masters</v>
      </c>
      <c r="F355" s="136">
        <v>21020</v>
      </c>
      <c r="G355" s="133">
        <f t="shared" si="23"/>
        <v>46387</v>
      </c>
      <c r="H355" s="134">
        <f t="shared" si="21"/>
        <v>69</v>
      </c>
      <c r="I355" s="131" t="str">
        <f t="shared" si="22"/>
        <v>Grand Masters</v>
      </c>
      <c r="J355" s="129" t="s">
        <v>1184</v>
      </c>
      <c r="K355" s="135"/>
      <c r="L355" s="167"/>
    </row>
    <row r="356" spans="1:12" x14ac:dyDescent="0.25">
      <c r="A356" s="128" t="s">
        <v>771</v>
      </c>
      <c r="B356" s="129" t="s">
        <v>1180</v>
      </c>
      <c r="C356" s="129" t="s">
        <v>239</v>
      </c>
      <c r="D356" s="129" t="s">
        <v>79</v>
      </c>
      <c r="E356" s="131" t="str">
        <f t="shared" si="20"/>
        <v>Men Grand Masters</v>
      </c>
      <c r="F356" s="136"/>
      <c r="G356" s="133">
        <f t="shared" si="23"/>
        <v>46387</v>
      </c>
      <c r="H356" s="134">
        <f t="shared" si="21"/>
        <v>127</v>
      </c>
      <c r="I356" s="131" t="str">
        <f t="shared" si="22"/>
        <v>Grand Masters</v>
      </c>
      <c r="J356" s="129" t="s">
        <v>1184</v>
      </c>
      <c r="K356" s="135">
        <v>7311245058080</v>
      </c>
      <c r="L356" s="167" t="s">
        <v>1376</v>
      </c>
    </row>
    <row r="357" spans="1:12" x14ac:dyDescent="0.25">
      <c r="A357" s="128" t="s">
        <v>772</v>
      </c>
      <c r="B357" s="129" t="s">
        <v>1164</v>
      </c>
      <c r="C357" s="129" t="s">
        <v>1836</v>
      </c>
      <c r="D357" s="129" t="s">
        <v>1837</v>
      </c>
      <c r="E357" s="131" t="str">
        <f t="shared" si="20"/>
        <v>Men Senior</v>
      </c>
      <c r="F357" s="132">
        <v>37294</v>
      </c>
      <c r="G357" s="133">
        <f t="shared" si="23"/>
        <v>46387</v>
      </c>
      <c r="H357" s="134">
        <f t="shared" si="21"/>
        <v>24</v>
      </c>
      <c r="I357" s="131" t="str">
        <f t="shared" si="22"/>
        <v>Senior</v>
      </c>
      <c r="J357" s="129" t="s">
        <v>1184</v>
      </c>
      <c r="K357" s="176" t="s">
        <v>1838</v>
      </c>
      <c r="L357" s="167" t="s">
        <v>1373</v>
      </c>
    </row>
    <row r="358" spans="1:12" x14ac:dyDescent="0.25">
      <c r="A358" s="128" t="s">
        <v>966</v>
      </c>
      <c r="B358" s="129" t="s">
        <v>1281</v>
      </c>
      <c r="C358" s="129" t="s">
        <v>967</v>
      </c>
      <c r="D358" s="129" t="s">
        <v>968</v>
      </c>
      <c r="E358" s="131" t="str">
        <f t="shared" si="20"/>
        <v>Men Grand Masters</v>
      </c>
      <c r="F358" s="132">
        <v>23788</v>
      </c>
      <c r="G358" s="133">
        <f t="shared" si="23"/>
        <v>46387</v>
      </c>
      <c r="H358" s="134">
        <f t="shared" si="21"/>
        <v>61</v>
      </c>
      <c r="I358" s="131" t="str">
        <f t="shared" si="22"/>
        <v>Grand Masters</v>
      </c>
      <c r="J358" s="129" t="s">
        <v>1184</v>
      </c>
      <c r="K358" s="135">
        <v>65021500902</v>
      </c>
      <c r="L358" s="167" t="s">
        <v>1373</v>
      </c>
    </row>
    <row r="359" spans="1:12" x14ac:dyDescent="0.25">
      <c r="A359" s="128" t="s">
        <v>773</v>
      </c>
      <c r="B359" s="129" t="s">
        <v>1178</v>
      </c>
      <c r="C359" s="129" t="s">
        <v>153</v>
      </c>
      <c r="D359" s="129" t="s">
        <v>169</v>
      </c>
      <c r="E359" s="131" t="str">
        <f t="shared" si="20"/>
        <v>Men Grand Masters</v>
      </c>
      <c r="F359" s="136"/>
      <c r="G359" s="133">
        <f t="shared" si="23"/>
        <v>46387</v>
      </c>
      <c r="H359" s="134">
        <f t="shared" si="21"/>
        <v>127</v>
      </c>
      <c r="I359" s="131" t="str">
        <f t="shared" si="22"/>
        <v>Grand Masters</v>
      </c>
      <c r="J359" s="129" t="s">
        <v>1184</v>
      </c>
      <c r="K359" s="135">
        <v>5007070100681</v>
      </c>
      <c r="L359" s="167" t="s">
        <v>1384</v>
      </c>
    </row>
    <row r="360" spans="1:12" x14ac:dyDescent="0.25">
      <c r="A360" s="128" t="s">
        <v>1661</v>
      </c>
      <c r="B360" s="129" t="s">
        <v>1798</v>
      </c>
      <c r="C360" s="129" t="s">
        <v>88</v>
      </c>
      <c r="D360" s="129" t="s">
        <v>1706</v>
      </c>
      <c r="E360" s="131" t="str">
        <f t="shared" si="20"/>
        <v>Men Veteran</v>
      </c>
      <c r="F360" s="132">
        <v>29635</v>
      </c>
      <c r="G360" s="133">
        <f t="shared" si="23"/>
        <v>46387</v>
      </c>
      <c r="H360" s="134">
        <f t="shared" si="21"/>
        <v>45</v>
      </c>
      <c r="I360" s="131" t="str">
        <f t="shared" si="22"/>
        <v>Veteran</v>
      </c>
      <c r="J360" s="129" t="s">
        <v>1184</v>
      </c>
      <c r="K360" s="135">
        <v>81021810387</v>
      </c>
      <c r="L360" s="167" t="s">
        <v>1373</v>
      </c>
    </row>
    <row r="361" spans="1:12" x14ac:dyDescent="0.25">
      <c r="A361" s="128" t="s">
        <v>774</v>
      </c>
      <c r="B361" s="129" t="s">
        <v>1798</v>
      </c>
      <c r="C361" s="129" t="s">
        <v>1926</v>
      </c>
      <c r="D361" s="129" t="s">
        <v>1927</v>
      </c>
      <c r="E361" s="131" t="str">
        <f t="shared" si="20"/>
        <v>Ladies Veteran</v>
      </c>
      <c r="F361" s="136">
        <v>29303</v>
      </c>
      <c r="G361" s="133">
        <f t="shared" si="23"/>
        <v>46387</v>
      </c>
      <c r="H361" s="134">
        <f t="shared" si="21"/>
        <v>46</v>
      </c>
      <c r="I361" s="131" t="str">
        <f t="shared" si="22"/>
        <v>Veteran</v>
      </c>
      <c r="J361" s="129" t="s">
        <v>67</v>
      </c>
      <c r="K361" s="135">
        <v>80032310692</v>
      </c>
      <c r="L361" s="167" t="s">
        <v>1373</v>
      </c>
    </row>
    <row r="362" spans="1:12" x14ac:dyDescent="0.25">
      <c r="A362" s="128" t="s">
        <v>775</v>
      </c>
      <c r="B362" s="129" t="s">
        <v>1164</v>
      </c>
      <c r="C362" s="129" t="s">
        <v>1989</v>
      </c>
      <c r="D362" s="129" t="s">
        <v>1629</v>
      </c>
      <c r="E362" s="131" t="str">
        <f t="shared" si="20"/>
        <v>Ladies Master</v>
      </c>
      <c r="F362" s="138">
        <v>25290</v>
      </c>
      <c r="G362" s="133">
        <f t="shared" si="23"/>
        <v>46387</v>
      </c>
      <c r="H362" s="134">
        <f t="shared" si="21"/>
        <v>57</v>
      </c>
      <c r="I362" s="131" t="str">
        <f t="shared" si="22"/>
        <v>Master</v>
      </c>
      <c r="J362" s="129" t="s">
        <v>67</v>
      </c>
      <c r="K362" s="135">
        <v>69032800175</v>
      </c>
      <c r="L362" s="167" t="s">
        <v>1373</v>
      </c>
    </row>
    <row r="363" spans="1:12" x14ac:dyDescent="0.25">
      <c r="A363" s="128" t="s">
        <v>776</v>
      </c>
      <c r="B363" s="129" t="s">
        <v>1266</v>
      </c>
      <c r="C363" s="129" t="s">
        <v>98</v>
      </c>
      <c r="D363" s="129" t="s">
        <v>154</v>
      </c>
      <c r="E363" s="131" t="str">
        <f t="shared" si="20"/>
        <v>Men Senior</v>
      </c>
      <c r="F363" s="138">
        <v>36745</v>
      </c>
      <c r="G363" s="133">
        <f t="shared" si="23"/>
        <v>46387</v>
      </c>
      <c r="H363" s="134">
        <f t="shared" si="21"/>
        <v>26</v>
      </c>
      <c r="I363" s="131" t="str">
        <f t="shared" si="22"/>
        <v>Senior</v>
      </c>
      <c r="J363" s="129" t="s">
        <v>1184</v>
      </c>
      <c r="K363" s="135"/>
      <c r="L363" s="167"/>
    </row>
    <row r="364" spans="1:12" x14ac:dyDescent="0.25">
      <c r="A364" s="128" t="s">
        <v>777</v>
      </c>
      <c r="B364" s="129" t="s">
        <v>1275</v>
      </c>
      <c r="C364" s="129" t="s">
        <v>346</v>
      </c>
      <c r="D364" s="129" t="s">
        <v>1703</v>
      </c>
      <c r="E364" s="131" t="str">
        <f t="shared" si="20"/>
        <v>Men Master</v>
      </c>
      <c r="F364" s="136">
        <v>28105</v>
      </c>
      <c r="G364" s="133">
        <f t="shared" si="23"/>
        <v>46387</v>
      </c>
      <c r="H364" s="134">
        <f t="shared" si="21"/>
        <v>50</v>
      </c>
      <c r="I364" s="131" t="str">
        <f t="shared" si="22"/>
        <v>Master</v>
      </c>
      <c r="J364" s="129" t="s">
        <v>1184</v>
      </c>
      <c r="K364" s="135">
        <v>76121100257</v>
      </c>
      <c r="L364" s="167" t="s">
        <v>1373</v>
      </c>
    </row>
    <row r="365" spans="1:12" x14ac:dyDescent="0.25">
      <c r="A365" s="128" t="s">
        <v>778</v>
      </c>
      <c r="B365" s="129" t="s">
        <v>1180</v>
      </c>
      <c r="C365" s="129" t="s">
        <v>378</v>
      </c>
      <c r="D365" s="129" t="s">
        <v>161</v>
      </c>
      <c r="E365" s="131" t="str">
        <f t="shared" si="20"/>
        <v>Men Senior</v>
      </c>
      <c r="F365" s="136">
        <v>36745</v>
      </c>
      <c r="G365" s="133">
        <f t="shared" si="23"/>
        <v>46387</v>
      </c>
      <c r="H365" s="134">
        <f t="shared" si="21"/>
        <v>26</v>
      </c>
      <c r="I365" s="131" t="str">
        <f t="shared" si="22"/>
        <v>Senior</v>
      </c>
      <c r="J365" s="129" t="s">
        <v>1184</v>
      </c>
      <c r="K365" s="135">
        <v>20000807</v>
      </c>
      <c r="L365" s="167" t="s">
        <v>1373</v>
      </c>
    </row>
    <row r="366" spans="1:12" x14ac:dyDescent="0.25">
      <c r="A366" s="128" t="s">
        <v>779</v>
      </c>
      <c r="B366" s="129" t="s">
        <v>1180</v>
      </c>
      <c r="C366" s="129" t="s">
        <v>379</v>
      </c>
      <c r="D366" s="129" t="s">
        <v>161</v>
      </c>
      <c r="E366" s="131" t="str">
        <f t="shared" si="20"/>
        <v>Men Senior</v>
      </c>
      <c r="F366" s="132">
        <v>37370</v>
      </c>
      <c r="G366" s="133">
        <f t="shared" si="23"/>
        <v>46387</v>
      </c>
      <c r="H366" s="134">
        <f t="shared" si="21"/>
        <v>24</v>
      </c>
      <c r="I366" s="131" t="str">
        <f t="shared" si="22"/>
        <v>Senior</v>
      </c>
      <c r="J366" s="129" t="s">
        <v>1184</v>
      </c>
      <c r="K366" s="135">
        <v>20020424</v>
      </c>
      <c r="L366" s="167" t="s">
        <v>1373</v>
      </c>
    </row>
    <row r="367" spans="1:12" x14ac:dyDescent="0.25">
      <c r="A367" s="128" t="s">
        <v>780</v>
      </c>
      <c r="B367" s="129" t="s">
        <v>1180</v>
      </c>
      <c r="C367" s="129" t="s">
        <v>280</v>
      </c>
      <c r="D367" s="129" t="s">
        <v>279</v>
      </c>
      <c r="E367" s="131" t="str">
        <f t="shared" si="20"/>
        <v>Men Veteran</v>
      </c>
      <c r="F367" s="132">
        <v>29494</v>
      </c>
      <c r="G367" s="133">
        <f t="shared" si="23"/>
        <v>46387</v>
      </c>
      <c r="H367" s="134">
        <f t="shared" si="21"/>
        <v>46</v>
      </c>
      <c r="I367" s="131" t="str">
        <f t="shared" si="22"/>
        <v>Veteran</v>
      </c>
      <c r="J367" s="129" t="s">
        <v>1184</v>
      </c>
      <c r="K367" s="135">
        <v>20020424</v>
      </c>
      <c r="L367" s="167" t="s">
        <v>1373</v>
      </c>
    </row>
    <row r="368" spans="1:12" x14ac:dyDescent="0.25">
      <c r="A368" s="128" t="s">
        <v>781</v>
      </c>
      <c r="B368" s="129" t="s">
        <v>37</v>
      </c>
      <c r="C368" s="129" t="s">
        <v>261</v>
      </c>
      <c r="D368" s="129" t="s">
        <v>1950</v>
      </c>
      <c r="E368" s="131" t="str">
        <f t="shared" si="20"/>
        <v>Men Senior</v>
      </c>
      <c r="F368" s="136">
        <v>32518</v>
      </c>
      <c r="G368" s="133">
        <f t="shared" si="23"/>
        <v>46387</v>
      </c>
      <c r="H368" s="134">
        <f t="shared" si="21"/>
        <v>37</v>
      </c>
      <c r="I368" s="131" t="str">
        <f t="shared" si="22"/>
        <v>Senior</v>
      </c>
      <c r="J368" s="129" t="s">
        <v>1184</v>
      </c>
      <c r="K368" s="135">
        <v>89041000763</v>
      </c>
      <c r="L368" s="167" t="s">
        <v>1373</v>
      </c>
    </row>
    <row r="369" spans="1:12" x14ac:dyDescent="0.25">
      <c r="A369" s="128" t="s">
        <v>969</v>
      </c>
      <c r="B369" s="129" t="s">
        <v>43</v>
      </c>
      <c r="C369" s="129" t="s">
        <v>1928</v>
      </c>
      <c r="D369" s="129" t="s">
        <v>136</v>
      </c>
      <c r="E369" s="131" t="str">
        <f t="shared" si="20"/>
        <v>Men U/16</v>
      </c>
      <c r="F369" s="132">
        <v>40190</v>
      </c>
      <c r="G369" s="133">
        <f t="shared" si="23"/>
        <v>46387</v>
      </c>
      <c r="H369" s="134">
        <f t="shared" si="21"/>
        <v>16</v>
      </c>
      <c r="I369" s="131" t="str">
        <f t="shared" si="22"/>
        <v>U/16</v>
      </c>
      <c r="J369" s="129" t="s">
        <v>1184</v>
      </c>
      <c r="K369" s="135" t="s">
        <v>1990</v>
      </c>
      <c r="L369" s="167" t="s">
        <v>1373</v>
      </c>
    </row>
    <row r="370" spans="1:12" x14ac:dyDescent="0.25">
      <c r="A370" s="128" t="s">
        <v>782</v>
      </c>
      <c r="B370" s="129" t="s">
        <v>40</v>
      </c>
      <c r="C370" s="129" t="s">
        <v>1773</v>
      </c>
      <c r="D370" s="129" t="s">
        <v>1774</v>
      </c>
      <c r="E370" s="131" t="str">
        <f t="shared" si="20"/>
        <v>Men Senior</v>
      </c>
      <c r="F370" s="136">
        <v>32876</v>
      </c>
      <c r="G370" s="133">
        <f t="shared" si="23"/>
        <v>46387</v>
      </c>
      <c r="H370" s="134">
        <f t="shared" si="21"/>
        <v>36</v>
      </c>
      <c r="I370" s="131" t="str">
        <f t="shared" si="22"/>
        <v>Senior</v>
      </c>
      <c r="J370" s="129" t="s">
        <v>1184</v>
      </c>
      <c r="K370" s="135">
        <v>90010300058</v>
      </c>
      <c r="L370" s="167" t="s">
        <v>1373</v>
      </c>
    </row>
    <row r="371" spans="1:12" x14ac:dyDescent="0.25">
      <c r="A371" s="128" t="s">
        <v>783</v>
      </c>
      <c r="B371" s="129" t="s">
        <v>1798</v>
      </c>
      <c r="C371" s="129" t="s">
        <v>1929</v>
      </c>
      <c r="D371" s="129" t="s">
        <v>1927</v>
      </c>
      <c r="E371" s="131" t="str">
        <f t="shared" si="20"/>
        <v>Men Veteran</v>
      </c>
      <c r="F371" s="136">
        <v>28657</v>
      </c>
      <c r="G371" s="133">
        <f t="shared" si="23"/>
        <v>46387</v>
      </c>
      <c r="H371" s="134">
        <f t="shared" si="21"/>
        <v>48</v>
      </c>
      <c r="I371" s="131" t="str">
        <f t="shared" si="22"/>
        <v>Veteran</v>
      </c>
      <c r="J371" s="129" t="s">
        <v>1184</v>
      </c>
      <c r="K371" s="135">
        <v>78061610825</v>
      </c>
      <c r="L371" s="167" t="s">
        <v>1373</v>
      </c>
    </row>
    <row r="372" spans="1:12" x14ac:dyDescent="0.25">
      <c r="A372" s="128" t="s">
        <v>784</v>
      </c>
      <c r="B372" s="129" t="s">
        <v>1180</v>
      </c>
      <c r="C372" s="129" t="s">
        <v>266</v>
      </c>
      <c r="D372" s="129" t="s">
        <v>267</v>
      </c>
      <c r="E372" s="131" t="str">
        <f t="shared" si="20"/>
        <v>Men Grand Masters</v>
      </c>
      <c r="F372" s="136"/>
      <c r="G372" s="133">
        <f t="shared" si="23"/>
        <v>46387</v>
      </c>
      <c r="H372" s="134">
        <f t="shared" si="21"/>
        <v>127</v>
      </c>
      <c r="I372" s="131" t="str">
        <f t="shared" si="22"/>
        <v>Grand Masters</v>
      </c>
      <c r="J372" s="129" t="s">
        <v>1184</v>
      </c>
      <c r="K372" s="135">
        <v>90052701514</v>
      </c>
      <c r="L372" s="167" t="s">
        <v>1373</v>
      </c>
    </row>
    <row r="373" spans="1:12" x14ac:dyDescent="0.25">
      <c r="A373" s="128" t="s">
        <v>970</v>
      </c>
      <c r="B373" s="129" t="s">
        <v>1552</v>
      </c>
      <c r="C373" s="129" t="s">
        <v>1788</v>
      </c>
      <c r="D373" s="129" t="s">
        <v>1787</v>
      </c>
      <c r="E373" s="131" t="str">
        <f t="shared" si="20"/>
        <v>Men Senior</v>
      </c>
      <c r="F373" s="132">
        <v>33689</v>
      </c>
      <c r="G373" s="133">
        <f t="shared" si="23"/>
        <v>46387</v>
      </c>
      <c r="H373" s="134">
        <f t="shared" si="21"/>
        <v>34</v>
      </c>
      <c r="I373" s="131" t="str">
        <f t="shared" si="22"/>
        <v>Senior</v>
      </c>
      <c r="J373" s="129" t="s">
        <v>1184</v>
      </c>
      <c r="K373" s="135">
        <v>92032601451</v>
      </c>
      <c r="L373" s="167" t="s">
        <v>1373</v>
      </c>
    </row>
    <row r="374" spans="1:12" x14ac:dyDescent="0.25">
      <c r="A374" s="128" t="s">
        <v>785</v>
      </c>
      <c r="B374" s="129" t="s">
        <v>38</v>
      </c>
      <c r="C374" s="129" t="s">
        <v>1883</v>
      </c>
      <c r="D374" s="129" t="s">
        <v>1001</v>
      </c>
      <c r="E374" s="131" t="str">
        <f t="shared" si="20"/>
        <v>Ladies Grand Masters</v>
      </c>
      <c r="F374" s="132">
        <v>23880</v>
      </c>
      <c r="G374" s="133">
        <f t="shared" si="23"/>
        <v>46387</v>
      </c>
      <c r="H374" s="134">
        <f t="shared" si="21"/>
        <v>61</v>
      </c>
      <c r="I374" s="131" t="str">
        <f t="shared" si="22"/>
        <v>Grand Masters</v>
      </c>
      <c r="J374" s="129" t="s">
        <v>67</v>
      </c>
      <c r="K374" s="135">
        <v>65051800513</v>
      </c>
      <c r="L374" s="167" t="s">
        <v>1373</v>
      </c>
    </row>
    <row r="375" spans="1:12" x14ac:dyDescent="0.25">
      <c r="A375" s="128" t="s">
        <v>786</v>
      </c>
      <c r="B375" s="129" t="s">
        <v>37</v>
      </c>
      <c r="C375" s="129" t="s">
        <v>264</v>
      </c>
      <c r="D375" s="129" t="s">
        <v>263</v>
      </c>
      <c r="E375" s="131" t="str">
        <f t="shared" si="20"/>
        <v>Men Master</v>
      </c>
      <c r="F375" s="136">
        <v>27354</v>
      </c>
      <c r="G375" s="133">
        <f t="shared" si="23"/>
        <v>46387</v>
      </c>
      <c r="H375" s="134">
        <f t="shared" si="21"/>
        <v>52</v>
      </c>
      <c r="I375" s="131" t="str">
        <f t="shared" si="22"/>
        <v>Master</v>
      </c>
      <c r="J375" s="129" t="s">
        <v>1184</v>
      </c>
      <c r="K375" s="135">
        <v>74112110057</v>
      </c>
      <c r="L375" s="167" t="s">
        <v>1373</v>
      </c>
    </row>
    <row r="376" spans="1:12" x14ac:dyDescent="0.25">
      <c r="A376" s="128" t="s">
        <v>787</v>
      </c>
      <c r="B376" s="129" t="s">
        <v>48</v>
      </c>
      <c r="C376" s="129" t="s">
        <v>1991</v>
      </c>
      <c r="D376" s="129" t="s">
        <v>1408</v>
      </c>
      <c r="E376" s="131" t="str">
        <f t="shared" si="20"/>
        <v>Men Veteran</v>
      </c>
      <c r="F376" s="132">
        <v>30251</v>
      </c>
      <c r="G376" s="133">
        <f t="shared" si="23"/>
        <v>46387</v>
      </c>
      <c r="H376" s="134">
        <f t="shared" si="21"/>
        <v>44</v>
      </c>
      <c r="I376" s="131" t="str">
        <f t="shared" si="22"/>
        <v>Veteran</v>
      </c>
      <c r="J376" s="129" t="s">
        <v>1184</v>
      </c>
      <c r="K376" s="135">
        <v>82102710955</v>
      </c>
      <c r="L376" s="167" t="s">
        <v>1373</v>
      </c>
    </row>
    <row r="377" spans="1:12" x14ac:dyDescent="0.25">
      <c r="A377" s="128" t="s">
        <v>788</v>
      </c>
      <c r="B377" s="129" t="s">
        <v>1797</v>
      </c>
      <c r="C377" s="129" t="s">
        <v>1930</v>
      </c>
      <c r="D377" s="129" t="s">
        <v>1931</v>
      </c>
      <c r="E377" s="131" t="str">
        <f t="shared" si="20"/>
        <v>Men Master</v>
      </c>
      <c r="F377" s="132">
        <v>25788</v>
      </c>
      <c r="G377" s="133">
        <f t="shared" si="23"/>
        <v>46387</v>
      </c>
      <c r="H377" s="134">
        <f t="shared" si="21"/>
        <v>56</v>
      </c>
      <c r="I377" s="131" t="str">
        <f t="shared" si="22"/>
        <v>Master</v>
      </c>
      <c r="J377" s="129" t="s">
        <v>1184</v>
      </c>
      <c r="K377" s="135">
        <v>70080800475</v>
      </c>
      <c r="L377" s="167" t="s">
        <v>1373</v>
      </c>
    </row>
    <row r="378" spans="1:12" x14ac:dyDescent="0.25">
      <c r="A378" s="128" t="s">
        <v>789</v>
      </c>
      <c r="B378" s="129" t="s">
        <v>1798</v>
      </c>
      <c r="C378" s="129" t="s">
        <v>1932</v>
      </c>
      <c r="D378" s="129" t="s">
        <v>87</v>
      </c>
      <c r="E378" s="131" t="str">
        <f t="shared" si="20"/>
        <v>Ladies Master</v>
      </c>
      <c r="F378" s="136">
        <v>27665</v>
      </c>
      <c r="G378" s="133">
        <f t="shared" si="23"/>
        <v>46387</v>
      </c>
      <c r="H378" s="134">
        <f t="shared" si="21"/>
        <v>51</v>
      </c>
      <c r="I378" s="131" t="str">
        <f t="shared" si="22"/>
        <v>Master</v>
      </c>
      <c r="J378" s="129" t="s">
        <v>67</v>
      </c>
      <c r="K378" s="135">
        <v>75092810343</v>
      </c>
      <c r="L378" s="167" t="s">
        <v>1373</v>
      </c>
    </row>
    <row r="379" spans="1:12" x14ac:dyDescent="0.25">
      <c r="A379" s="128" t="s">
        <v>790</v>
      </c>
      <c r="B379" s="129" t="s">
        <v>38</v>
      </c>
      <c r="C379" s="129" t="s">
        <v>1850</v>
      </c>
      <c r="D379" s="129" t="s">
        <v>1767</v>
      </c>
      <c r="E379" s="131" t="str">
        <f t="shared" si="20"/>
        <v>Men U/21</v>
      </c>
      <c r="F379" s="136">
        <v>39286</v>
      </c>
      <c r="G379" s="133">
        <f t="shared" si="23"/>
        <v>46387</v>
      </c>
      <c r="H379" s="134">
        <f t="shared" si="21"/>
        <v>19</v>
      </c>
      <c r="I379" s="131" t="str">
        <f t="shared" si="22"/>
        <v>U/21</v>
      </c>
      <c r="J379" s="129" t="s">
        <v>1184</v>
      </c>
      <c r="K379" s="176" t="s">
        <v>2153</v>
      </c>
      <c r="L379" s="167" t="s">
        <v>1373</v>
      </c>
    </row>
    <row r="380" spans="1:12" x14ac:dyDescent="0.25">
      <c r="A380" s="128" t="s">
        <v>791</v>
      </c>
      <c r="B380" s="129" t="s">
        <v>1275</v>
      </c>
      <c r="C380" s="129" t="s">
        <v>223</v>
      </c>
      <c r="D380" s="129" t="s">
        <v>224</v>
      </c>
      <c r="E380" s="131" t="str">
        <f t="shared" si="20"/>
        <v>Men Master</v>
      </c>
      <c r="F380" s="136">
        <v>24497</v>
      </c>
      <c r="G380" s="133">
        <f t="shared" si="23"/>
        <v>46387</v>
      </c>
      <c r="H380" s="134">
        <f t="shared" si="21"/>
        <v>59</v>
      </c>
      <c r="I380" s="131" t="str">
        <f t="shared" si="22"/>
        <v>Master</v>
      </c>
      <c r="J380" s="129" t="s">
        <v>1184</v>
      </c>
      <c r="K380" s="135"/>
      <c r="L380" s="167"/>
    </row>
    <row r="381" spans="1:12" x14ac:dyDescent="0.25">
      <c r="A381" s="128" t="s">
        <v>792</v>
      </c>
      <c r="B381" s="129" t="s">
        <v>1180</v>
      </c>
      <c r="C381" s="129" t="s">
        <v>257</v>
      </c>
      <c r="D381" s="129" t="s">
        <v>275</v>
      </c>
      <c r="E381" s="131" t="str">
        <f t="shared" si="20"/>
        <v>Men Grand Masters</v>
      </c>
      <c r="F381" s="136"/>
      <c r="G381" s="133">
        <f t="shared" si="23"/>
        <v>46387</v>
      </c>
      <c r="H381" s="134">
        <f t="shared" si="21"/>
        <v>127</v>
      </c>
      <c r="I381" s="131" t="str">
        <f t="shared" si="22"/>
        <v>Grand Masters</v>
      </c>
      <c r="J381" s="129" t="s">
        <v>1184</v>
      </c>
      <c r="K381" s="135"/>
      <c r="L381" s="167"/>
    </row>
    <row r="382" spans="1:12" x14ac:dyDescent="0.25">
      <c r="A382" s="128" t="s">
        <v>793</v>
      </c>
      <c r="B382" s="129" t="s">
        <v>1552</v>
      </c>
      <c r="C382" s="129" t="s">
        <v>1933</v>
      </c>
      <c r="D382" s="129" t="s">
        <v>129</v>
      </c>
      <c r="E382" s="131" t="str">
        <f t="shared" si="20"/>
        <v>Men Senior</v>
      </c>
      <c r="F382" s="132">
        <v>35902</v>
      </c>
      <c r="G382" s="133">
        <f t="shared" si="23"/>
        <v>46387</v>
      </c>
      <c r="H382" s="134">
        <f t="shared" si="21"/>
        <v>28</v>
      </c>
      <c r="I382" s="131" t="str">
        <f t="shared" si="22"/>
        <v>Senior</v>
      </c>
      <c r="J382" s="129" t="s">
        <v>1184</v>
      </c>
      <c r="K382" s="135">
        <v>98041700209</v>
      </c>
      <c r="L382" s="167" t="s">
        <v>1373</v>
      </c>
    </row>
    <row r="383" spans="1:12" x14ac:dyDescent="0.25">
      <c r="A383" s="128" t="s">
        <v>794</v>
      </c>
      <c r="B383" s="129" t="s">
        <v>1266</v>
      </c>
      <c r="C383" s="129" t="s">
        <v>405</v>
      </c>
      <c r="D383" s="129" t="s">
        <v>100</v>
      </c>
      <c r="E383" s="131" t="str">
        <f t="shared" si="20"/>
        <v>Men Grand Masters</v>
      </c>
      <c r="F383" s="132"/>
      <c r="G383" s="133">
        <f t="shared" si="23"/>
        <v>46387</v>
      </c>
      <c r="H383" s="134">
        <f t="shared" si="21"/>
        <v>127</v>
      </c>
      <c r="I383" s="131" t="str">
        <f t="shared" si="22"/>
        <v>Grand Masters</v>
      </c>
      <c r="J383" s="129" t="s">
        <v>1184</v>
      </c>
      <c r="K383" s="135">
        <v>96022300107</v>
      </c>
      <c r="L383" s="167" t="s">
        <v>1373</v>
      </c>
    </row>
    <row r="384" spans="1:12" x14ac:dyDescent="0.25">
      <c r="A384" s="128" t="s">
        <v>795</v>
      </c>
      <c r="B384" s="129" t="s">
        <v>1797</v>
      </c>
      <c r="C384" s="129" t="s">
        <v>1892</v>
      </c>
      <c r="D384" s="129" t="s">
        <v>311</v>
      </c>
      <c r="E384" s="131" t="str">
        <f t="shared" si="20"/>
        <v>Ladies Veteran</v>
      </c>
      <c r="F384" s="137">
        <v>30665</v>
      </c>
      <c r="G384" s="133">
        <f t="shared" si="23"/>
        <v>46387</v>
      </c>
      <c r="H384" s="134">
        <f t="shared" si="21"/>
        <v>43</v>
      </c>
      <c r="I384" s="131" t="str">
        <f t="shared" si="22"/>
        <v>Veteran</v>
      </c>
      <c r="J384" s="129" t="s">
        <v>67</v>
      </c>
      <c r="K384" s="135">
        <v>83121510932</v>
      </c>
      <c r="L384" s="167" t="s">
        <v>1373</v>
      </c>
    </row>
    <row r="385" spans="1:12" x14ac:dyDescent="0.25">
      <c r="A385" s="128" t="s">
        <v>796</v>
      </c>
      <c r="B385" s="129" t="s">
        <v>38</v>
      </c>
      <c r="C385" s="129" t="s">
        <v>1805</v>
      </c>
      <c r="D385" s="129" t="s">
        <v>209</v>
      </c>
      <c r="E385" s="131" t="str">
        <f t="shared" si="20"/>
        <v>Men Senior</v>
      </c>
      <c r="F385" s="136">
        <v>35848</v>
      </c>
      <c r="G385" s="133">
        <f t="shared" si="23"/>
        <v>46387</v>
      </c>
      <c r="H385" s="134">
        <f t="shared" si="21"/>
        <v>28</v>
      </c>
      <c r="I385" s="131" t="str">
        <f t="shared" si="22"/>
        <v>Senior</v>
      </c>
      <c r="J385" s="129" t="s">
        <v>1184</v>
      </c>
      <c r="K385" s="135">
        <v>98022200174</v>
      </c>
      <c r="L385" s="167" t="s">
        <v>1373</v>
      </c>
    </row>
    <row r="386" spans="1:12" x14ac:dyDescent="0.25">
      <c r="A386" s="128" t="s">
        <v>797</v>
      </c>
      <c r="B386" s="129" t="s">
        <v>1254</v>
      </c>
      <c r="C386" s="129" t="s">
        <v>115</v>
      </c>
      <c r="D386" s="129" t="s">
        <v>116</v>
      </c>
      <c r="E386" s="131" t="str">
        <f t="shared" si="20"/>
        <v>Men Master</v>
      </c>
      <c r="F386" s="136">
        <v>25061</v>
      </c>
      <c r="G386" s="133">
        <f t="shared" si="23"/>
        <v>46387</v>
      </c>
      <c r="H386" s="134">
        <f t="shared" si="21"/>
        <v>58</v>
      </c>
      <c r="I386" s="131" t="str">
        <f t="shared" si="22"/>
        <v>Master</v>
      </c>
      <c r="J386" s="129" t="s">
        <v>1184</v>
      </c>
      <c r="K386" s="135"/>
      <c r="L386" s="167"/>
    </row>
    <row r="387" spans="1:12" x14ac:dyDescent="0.25">
      <c r="A387" s="128" t="s">
        <v>798</v>
      </c>
      <c r="B387" s="129" t="s">
        <v>1164</v>
      </c>
      <c r="C387" s="129" t="s">
        <v>383</v>
      </c>
      <c r="D387" s="129" t="s">
        <v>87</v>
      </c>
      <c r="E387" s="131" t="str">
        <f t="shared" si="20"/>
        <v>Men Senior</v>
      </c>
      <c r="F387" s="136">
        <v>35214</v>
      </c>
      <c r="G387" s="133">
        <f t="shared" si="23"/>
        <v>46387</v>
      </c>
      <c r="H387" s="134">
        <f t="shared" si="21"/>
        <v>30</v>
      </c>
      <c r="I387" s="131" t="str">
        <f t="shared" si="22"/>
        <v>Senior</v>
      </c>
      <c r="J387" s="129" t="s">
        <v>1184</v>
      </c>
      <c r="K387" s="135">
        <v>96052900342</v>
      </c>
      <c r="L387" s="167" t="s">
        <v>1373</v>
      </c>
    </row>
    <row r="388" spans="1:12" x14ac:dyDescent="0.25">
      <c r="A388" s="128" t="s">
        <v>799</v>
      </c>
      <c r="B388" s="129" t="s">
        <v>38</v>
      </c>
      <c r="C388" s="129" t="s">
        <v>1889</v>
      </c>
      <c r="D388" s="129" t="s">
        <v>1890</v>
      </c>
      <c r="E388" s="131" t="str">
        <f t="shared" si="20"/>
        <v>Men Senior</v>
      </c>
      <c r="F388" s="136">
        <v>34572</v>
      </c>
      <c r="G388" s="133">
        <f t="shared" si="23"/>
        <v>46387</v>
      </c>
      <c r="H388" s="134">
        <f t="shared" si="21"/>
        <v>32</v>
      </c>
      <c r="I388" s="131" t="str">
        <f t="shared" si="22"/>
        <v>Senior</v>
      </c>
      <c r="J388" s="129" t="s">
        <v>1184</v>
      </c>
      <c r="K388" s="135">
        <v>94082600493</v>
      </c>
      <c r="L388" s="167" t="s">
        <v>1373</v>
      </c>
    </row>
    <row r="389" spans="1:12" x14ac:dyDescent="0.25">
      <c r="A389" s="128" t="s">
        <v>800</v>
      </c>
      <c r="B389" s="129" t="s">
        <v>48</v>
      </c>
      <c r="C389" s="129" t="s">
        <v>1992</v>
      </c>
      <c r="D389" s="129" t="s">
        <v>1993</v>
      </c>
      <c r="E389" s="131" t="str">
        <f t="shared" ref="E389:E452" si="24">CONCATENATE(J389," ",I389)</f>
        <v>Men U/16</v>
      </c>
      <c r="F389" s="136">
        <v>40491</v>
      </c>
      <c r="G389" s="133">
        <f t="shared" si="23"/>
        <v>46387</v>
      </c>
      <c r="H389" s="134">
        <f t="shared" ref="H389:H452" si="25">INT(YEARFRAC(F389,G389))</f>
        <v>16</v>
      </c>
      <c r="I389" s="131" t="str">
        <f t="shared" ref="I389:I452" si="26">IF(H389="","Senior",IF(H389&gt;59.999,"Grand Masters",IF(H389&gt;49.999,"Master",IF(H389&gt;39.999,"Veteran",IF(H389&gt;21.999,"Senior",IF(H389&gt;16.999,"U/21","U/16"))))))</f>
        <v>U/16</v>
      </c>
      <c r="J389" s="129" t="s">
        <v>1184</v>
      </c>
      <c r="K389" s="135" t="s">
        <v>1994</v>
      </c>
      <c r="L389" s="167" t="s">
        <v>1373</v>
      </c>
    </row>
    <row r="390" spans="1:12" x14ac:dyDescent="0.25">
      <c r="A390" s="128" t="s">
        <v>801</v>
      </c>
      <c r="B390" s="129" t="s">
        <v>48</v>
      </c>
      <c r="C390" s="129" t="s">
        <v>1862</v>
      </c>
      <c r="D390" s="129" t="s">
        <v>1771</v>
      </c>
      <c r="E390" s="131" t="str">
        <f t="shared" si="24"/>
        <v>Men U/16</v>
      </c>
      <c r="F390" s="136">
        <v>41627</v>
      </c>
      <c r="G390" s="133">
        <f t="shared" ref="G390:G453" si="27">$G$5</f>
        <v>46387</v>
      </c>
      <c r="H390" s="134">
        <f t="shared" si="25"/>
        <v>13</v>
      </c>
      <c r="I390" s="131" t="str">
        <f t="shared" si="26"/>
        <v>U/16</v>
      </c>
      <c r="J390" s="129" t="s">
        <v>1184</v>
      </c>
      <c r="K390" s="135">
        <v>20131219</v>
      </c>
      <c r="L390" s="167" t="s">
        <v>1373</v>
      </c>
    </row>
    <row r="391" spans="1:12" x14ac:dyDescent="0.25">
      <c r="A391" s="128" t="s">
        <v>802</v>
      </c>
      <c r="B391" s="129" t="s">
        <v>40</v>
      </c>
      <c r="C391" s="129" t="s">
        <v>156</v>
      </c>
      <c r="D391" s="129" t="s">
        <v>1800</v>
      </c>
      <c r="E391" s="131" t="str">
        <f t="shared" si="24"/>
        <v>Men Master</v>
      </c>
      <c r="F391" s="136">
        <v>27201</v>
      </c>
      <c r="G391" s="133">
        <f t="shared" si="27"/>
        <v>46387</v>
      </c>
      <c r="H391" s="134">
        <f t="shared" si="25"/>
        <v>52</v>
      </c>
      <c r="I391" s="131" t="str">
        <f t="shared" si="26"/>
        <v>Master</v>
      </c>
      <c r="J391" s="129" t="s">
        <v>1184</v>
      </c>
      <c r="K391" s="135">
        <v>74062110180</v>
      </c>
      <c r="L391" s="167" t="s">
        <v>1373</v>
      </c>
    </row>
    <row r="392" spans="1:12" x14ac:dyDescent="0.25">
      <c r="A392" s="128" t="s">
        <v>803</v>
      </c>
      <c r="B392" s="129" t="s">
        <v>1798</v>
      </c>
      <c r="C392" s="129" t="s">
        <v>1801</v>
      </c>
      <c r="D392" s="129" t="s">
        <v>311</v>
      </c>
      <c r="E392" s="131" t="str">
        <f t="shared" si="24"/>
        <v>Ladies Senior</v>
      </c>
      <c r="F392" s="136">
        <v>32109</v>
      </c>
      <c r="G392" s="133">
        <f t="shared" si="27"/>
        <v>46387</v>
      </c>
      <c r="H392" s="134">
        <f t="shared" si="25"/>
        <v>39</v>
      </c>
      <c r="I392" s="131" t="str">
        <f t="shared" si="26"/>
        <v>Senior</v>
      </c>
      <c r="J392" s="129" t="s">
        <v>67</v>
      </c>
      <c r="K392" s="135">
        <v>87112800455</v>
      </c>
      <c r="L392" s="167" t="s">
        <v>1373</v>
      </c>
    </row>
    <row r="393" spans="1:12" x14ac:dyDescent="0.25">
      <c r="A393" s="128" t="s">
        <v>804</v>
      </c>
      <c r="B393" s="129" t="s">
        <v>1798</v>
      </c>
      <c r="C393" s="129" t="s">
        <v>1804</v>
      </c>
      <c r="D393" s="129" t="s">
        <v>1803</v>
      </c>
      <c r="E393" s="131" t="str">
        <f t="shared" si="24"/>
        <v>Men Grand Masters</v>
      </c>
      <c r="F393" s="136">
        <v>24015</v>
      </c>
      <c r="G393" s="133">
        <f t="shared" si="27"/>
        <v>46387</v>
      </c>
      <c r="H393" s="134">
        <f t="shared" si="25"/>
        <v>61</v>
      </c>
      <c r="I393" s="131" t="str">
        <f t="shared" si="26"/>
        <v>Grand Masters</v>
      </c>
      <c r="J393" s="129" t="s">
        <v>1184</v>
      </c>
      <c r="K393" s="135">
        <v>65093000302</v>
      </c>
      <c r="L393" s="167" t="s">
        <v>1373</v>
      </c>
    </row>
    <row r="394" spans="1:12" x14ac:dyDescent="0.25">
      <c r="A394" s="128" t="s">
        <v>805</v>
      </c>
      <c r="B394" s="129" t="s">
        <v>1177</v>
      </c>
      <c r="C394" s="129" t="s">
        <v>891</v>
      </c>
      <c r="D394" s="129" t="s">
        <v>1756</v>
      </c>
      <c r="E394" s="131" t="str">
        <f t="shared" si="24"/>
        <v>Men Master</v>
      </c>
      <c r="F394" s="136">
        <v>27750</v>
      </c>
      <c r="G394" s="133">
        <f t="shared" si="27"/>
        <v>46387</v>
      </c>
      <c r="H394" s="134">
        <f t="shared" si="25"/>
        <v>51</v>
      </c>
      <c r="I394" s="131" t="str">
        <f t="shared" si="26"/>
        <v>Master</v>
      </c>
      <c r="J394" s="129" t="s">
        <v>1184</v>
      </c>
      <c r="K394" s="135">
        <v>7512225259081</v>
      </c>
      <c r="L394" s="167" t="s">
        <v>1376</v>
      </c>
    </row>
    <row r="395" spans="1:12" x14ac:dyDescent="0.25">
      <c r="A395" s="128" t="s">
        <v>806</v>
      </c>
      <c r="B395" s="129" t="s">
        <v>42</v>
      </c>
      <c r="C395" s="129" t="s">
        <v>1761</v>
      </c>
      <c r="D395" s="129" t="s">
        <v>1762</v>
      </c>
      <c r="E395" s="131" t="str">
        <f t="shared" si="24"/>
        <v>Ladies Grand Masters</v>
      </c>
      <c r="F395" s="136">
        <v>23604</v>
      </c>
      <c r="G395" s="133">
        <f t="shared" si="27"/>
        <v>46387</v>
      </c>
      <c r="H395" s="134">
        <f t="shared" si="25"/>
        <v>62</v>
      </c>
      <c r="I395" s="131" t="str">
        <f t="shared" si="26"/>
        <v>Grand Masters</v>
      </c>
      <c r="J395" s="129" t="s">
        <v>67</v>
      </c>
      <c r="K395" s="135">
        <v>228426916</v>
      </c>
      <c r="L395" s="167" t="s">
        <v>1763</v>
      </c>
    </row>
    <row r="396" spans="1:12" x14ac:dyDescent="0.25">
      <c r="A396" s="128" t="s">
        <v>807</v>
      </c>
      <c r="B396" s="129" t="s">
        <v>50</v>
      </c>
      <c r="C396" s="129" t="s">
        <v>1790</v>
      </c>
      <c r="D396" s="129" t="s">
        <v>303</v>
      </c>
      <c r="E396" s="131" t="str">
        <f t="shared" si="24"/>
        <v>Men Senior</v>
      </c>
      <c r="F396" s="136">
        <v>36300</v>
      </c>
      <c r="G396" s="133">
        <f t="shared" si="27"/>
        <v>46387</v>
      </c>
      <c r="H396" s="134">
        <f t="shared" si="25"/>
        <v>27</v>
      </c>
      <c r="I396" s="131" t="str">
        <f t="shared" si="26"/>
        <v>Senior</v>
      </c>
      <c r="J396" s="129" t="s">
        <v>1184</v>
      </c>
      <c r="K396" s="135">
        <v>99052000042</v>
      </c>
      <c r="L396" s="167" t="s">
        <v>1373</v>
      </c>
    </row>
    <row r="397" spans="1:12" x14ac:dyDescent="0.25">
      <c r="A397" s="128" t="s">
        <v>808</v>
      </c>
      <c r="B397" s="129" t="s">
        <v>50</v>
      </c>
      <c r="C397" s="129" t="s">
        <v>1789</v>
      </c>
      <c r="D397" s="129" t="s">
        <v>284</v>
      </c>
      <c r="E397" s="131" t="str">
        <f t="shared" si="24"/>
        <v>Ladies Veteran</v>
      </c>
      <c r="F397" s="136">
        <v>30830</v>
      </c>
      <c r="G397" s="133">
        <f t="shared" si="27"/>
        <v>46387</v>
      </c>
      <c r="H397" s="134">
        <f t="shared" si="25"/>
        <v>42</v>
      </c>
      <c r="I397" s="131" t="str">
        <f t="shared" si="26"/>
        <v>Veteran</v>
      </c>
      <c r="J397" s="129" t="s">
        <v>67</v>
      </c>
      <c r="K397" s="135">
        <v>84052810163</v>
      </c>
      <c r="L397" s="167" t="s">
        <v>1373</v>
      </c>
    </row>
    <row r="398" spans="1:12" x14ac:dyDescent="0.25">
      <c r="A398" s="128" t="s">
        <v>809</v>
      </c>
      <c r="B398" s="129" t="s">
        <v>43</v>
      </c>
      <c r="C398" s="129" t="s">
        <v>350</v>
      </c>
      <c r="D398" s="129" t="s">
        <v>349</v>
      </c>
      <c r="E398" s="131" t="str">
        <f t="shared" si="24"/>
        <v>Men Grand Masters</v>
      </c>
      <c r="F398" s="136">
        <v>19584</v>
      </c>
      <c r="G398" s="133">
        <f t="shared" si="27"/>
        <v>46387</v>
      </c>
      <c r="H398" s="134">
        <f t="shared" si="25"/>
        <v>73</v>
      </c>
      <c r="I398" s="131" t="str">
        <f t="shared" si="26"/>
        <v>Grand Masters</v>
      </c>
      <c r="J398" s="129" t="s">
        <v>1184</v>
      </c>
      <c r="K398" s="135">
        <v>53081310016</v>
      </c>
      <c r="L398" s="167" t="s">
        <v>1373</v>
      </c>
    </row>
    <row r="399" spans="1:12" ht="14.25" customHeight="1" x14ac:dyDescent="0.25">
      <c r="A399" s="128" t="s">
        <v>810</v>
      </c>
      <c r="B399" s="129" t="s">
        <v>1385</v>
      </c>
      <c r="C399" s="129" t="s">
        <v>1740</v>
      </c>
      <c r="D399" s="129" t="s">
        <v>1741</v>
      </c>
      <c r="E399" s="131" t="str">
        <f t="shared" si="24"/>
        <v>Men Veteran</v>
      </c>
      <c r="F399" s="136">
        <v>30294</v>
      </c>
      <c r="G399" s="133">
        <f t="shared" si="27"/>
        <v>46387</v>
      </c>
      <c r="H399" s="134">
        <f t="shared" si="25"/>
        <v>44</v>
      </c>
      <c r="I399" s="131" t="str">
        <f t="shared" si="26"/>
        <v>Veteran</v>
      </c>
      <c r="J399" s="129" t="s">
        <v>1184</v>
      </c>
      <c r="K399" s="135">
        <v>53081310016</v>
      </c>
      <c r="L399" s="167" t="s">
        <v>1373</v>
      </c>
    </row>
    <row r="400" spans="1:12" x14ac:dyDescent="0.25">
      <c r="A400" s="128" t="s">
        <v>811</v>
      </c>
      <c r="B400" s="129" t="s">
        <v>41</v>
      </c>
      <c r="C400" s="129" t="s">
        <v>72</v>
      </c>
      <c r="D400" s="129" t="s">
        <v>73</v>
      </c>
      <c r="E400" s="131" t="str">
        <f t="shared" si="24"/>
        <v>Men Veteran</v>
      </c>
      <c r="F400" s="136">
        <v>30265</v>
      </c>
      <c r="G400" s="133">
        <f t="shared" si="27"/>
        <v>46387</v>
      </c>
      <c r="H400" s="134">
        <f t="shared" si="25"/>
        <v>44</v>
      </c>
      <c r="I400" s="131" t="str">
        <f t="shared" si="26"/>
        <v>Veteran</v>
      </c>
      <c r="J400" s="129" t="s">
        <v>1184</v>
      </c>
      <c r="K400" s="135">
        <v>82111010014</v>
      </c>
      <c r="L400" s="167" t="s">
        <v>1373</v>
      </c>
    </row>
    <row r="401" spans="1:12" x14ac:dyDescent="0.25">
      <c r="A401" s="128" t="s">
        <v>812</v>
      </c>
      <c r="B401" s="129" t="s">
        <v>938</v>
      </c>
      <c r="C401" s="129" t="s">
        <v>370</v>
      </c>
      <c r="D401" s="129" t="s">
        <v>79</v>
      </c>
      <c r="E401" s="131" t="str">
        <f t="shared" si="24"/>
        <v>Men Grand Masters</v>
      </c>
      <c r="F401" s="136"/>
      <c r="G401" s="133">
        <f t="shared" si="27"/>
        <v>46387</v>
      </c>
      <c r="H401" s="134">
        <f t="shared" si="25"/>
        <v>127</v>
      </c>
      <c r="I401" s="131" t="str">
        <f t="shared" si="26"/>
        <v>Grand Masters</v>
      </c>
      <c r="J401" s="129" t="s">
        <v>1184</v>
      </c>
      <c r="K401" s="135">
        <v>82111010014</v>
      </c>
      <c r="L401" s="167" t="s">
        <v>1373</v>
      </c>
    </row>
    <row r="402" spans="1:12" x14ac:dyDescent="0.25">
      <c r="A402" s="128" t="s">
        <v>971</v>
      </c>
      <c r="B402" s="129" t="s">
        <v>1266</v>
      </c>
      <c r="C402" s="129" t="s">
        <v>1738</v>
      </c>
      <c r="D402" s="129" t="s">
        <v>336</v>
      </c>
      <c r="E402" s="131" t="str">
        <f t="shared" si="24"/>
        <v>Men U/16</v>
      </c>
      <c r="F402" s="136">
        <v>40787</v>
      </c>
      <c r="G402" s="133">
        <f t="shared" si="27"/>
        <v>46387</v>
      </c>
      <c r="H402" s="134">
        <f t="shared" si="25"/>
        <v>15</v>
      </c>
      <c r="I402" s="131" t="str">
        <f t="shared" si="26"/>
        <v>U/16</v>
      </c>
      <c r="J402" s="129" t="s">
        <v>1184</v>
      </c>
      <c r="K402" s="135">
        <v>20110901</v>
      </c>
      <c r="L402" s="167" t="s">
        <v>1373</v>
      </c>
    </row>
    <row r="403" spans="1:12" x14ac:dyDescent="0.25">
      <c r="A403" s="128" t="s">
        <v>813</v>
      </c>
      <c r="B403" s="129" t="s">
        <v>44</v>
      </c>
      <c r="C403" s="129" t="s">
        <v>1346</v>
      </c>
      <c r="D403" s="129" t="s">
        <v>1711</v>
      </c>
      <c r="E403" s="131" t="str">
        <f t="shared" si="24"/>
        <v>Men Veteran</v>
      </c>
      <c r="F403" s="136">
        <v>30819</v>
      </c>
      <c r="G403" s="133">
        <f t="shared" si="27"/>
        <v>46387</v>
      </c>
      <c r="H403" s="134">
        <f t="shared" si="25"/>
        <v>42</v>
      </c>
      <c r="I403" s="131" t="str">
        <f t="shared" si="26"/>
        <v>Veteran</v>
      </c>
      <c r="J403" s="129" t="s">
        <v>1184</v>
      </c>
      <c r="K403" s="135">
        <v>84051710572</v>
      </c>
      <c r="L403" s="167" t="s">
        <v>1373</v>
      </c>
    </row>
    <row r="404" spans="1:12" x14ac:dyDescent="0.25">
      <c r="A404" s="128" t="s">
        <v>814</v>
      </c>
      <c r="B404" s="129" t="s">
        <v>49</v>
      </c>
      <c r="C404" s="129" t="s">
        <v>1934</v>
      </c>
      <c r="D404" s="129" t="s">
        <v>1935</v>
      </c>
      <c r="E404" s="131" t="str">
        <f t="shared" si="24"/>
        <v>Ladies Veteran</v>
      </c>
      <c r="F404" s="136">
        <v>31436</v>
      </c>
      <c r="G404" s="133">
        <f t="shared" si="27"/>
        <v>46387</v>
      </c>
      <c r="H404" s="134">
        <f t="shared" si="25"/>
        <v>40</v>
      </c>
      <c r="I404" s="131" t="str">
        <f t="shared" si="26"/>
        <v>Veteran</v>
      </c>
      <c r="J404" s="129" t="s">
        <v>67</v>
      </c>
      <c r="K404" s="135">
        <v>86012400160</v>
      </c>
      <c r="L404" s="167" t="s">
        <v>1373</v>
      </c>
    </row>
    <row r="405" spans="1:12" x14ac:dyDescent="0.25">
      <c r="A405" s="128" t="s">
        <v>815</v>
      </c>
      <c r="B405" s="129" t="s">
        <v>37</v>
      </c>
      <c r="C405" s="129" t="s">
        <v>1936</v>
      </c>
      <c r="D405" s="129" t="s">
        <v>263</v>
      </c>
      <c r="E405" s="131" t="str">
        <f t="shared" si="24"/>
        <v>Men Senior</v>
      </c>
      <c r="F405" s="136">
        <v>37256</v>
      </c>
      <c r="G405" s="133">
        <f t="shared" si="27"/>
        <v>46387</v>
      </c>
      <c r="H405" s="134">
        <f t="shared" si="25"/>
        <v>25</v>
      </c>
      <c r="I405" s="131" t="str">
        <f t="shared" si="26"/>
        <v>Senior</v>
      </c>
      <c r="J405" s="129" t="s">
        <v>1184</v>
      </c>
      <c r="K405" s="176" t="s">
        <v>1885</v>
      </c>
      <c r="L405" s="167" t="s">
        <v>1373</v>
      </c>
    </row>
    <row r="406" spans="1:12" x14ac:dyDescent="0.25">
      <c r="A406" s="128" t="s">
        <v>816</v>
      </c>
      <c r="B406" s="129" t="s">
        <v>1798</v>
      </c>
      <c r="C406" s="129" t="s">
        <v>1937</v>
      </c>
      <c r="D406" s="129" t="s">
        <v>87</v>
      </c>
      <c r="E406" s="131" t="str">
        <f t="shared" si="24"/>
        <v>Ladies U/16</v>
      </c>
      <c r="F406" s="136">
        <v>40476</v>
      </c>
      <c r="G406" s="133">
        <f t="shared" si="27"/>
        <v>46387</v>
      </c>
      <c r="H406" s="134">
        <f t="shared" si="25"/>
        <v>16</v>
      </c>
      <c r="I406" s="131" t="str">
        <f t="shared" si="26"/>
        <v>U/16</v>
      </c>
      <c r="J406" s="129" t="s">
        <v>67</v>
      </c>
      <c r="K406" s="135">
        <v>20101025</v>
      </c>
      <c r="L406" s="167" t="s">
        <v>1373</v>
      </c>
    </row>
    <row r="407" spans="1:12" x14ac:dyDescent="0.25">
      <c r="A407" s="128" t="s">
        <v>817</v>
      </c>
      <c r="B407" s="129" t="s">
        <v>42</v>
      </c>
      <c r="C407" s="129" t="s">
        <v>1764</v>
      </c>
      <c r="D407" s="129" t="s">
        <v>1762</v>
      </c>
      <c r="E407" s="131" t="str">
        <f t="shared" si="24"/>
        <v>Men Grand Masters</v>
      </c>
      <c r="F407" s="136">
        <v>23542</v>
      </c>
      <c r="G407" s="133">
        <f t="shared" si="27"/>
        <v>46387</v>
      </c>
      <c r="H407" s="134">
        <f t="shared" si="25"/>
        <v>62</v>
      </c>
      <c r="I407" s="131" t="str">
        <f t="shared" si="26"/>
        <v>Grand Masters</v>
      </c>
      <c r="J407" s="129" t="s">
        <v>1184</v>
      </c>
      <c r="K407" s="135">
        <v>6406145110089</v>
      </c>
      <c r="L407" s="167" t="s">
        <v>1376</v>
      </c>
    </row>
    <row r="408" spans="1:12" x14ac:dyDescent="0.25">
      <c r="A408" s="128" t="s">
        <v>818</v>
      </c>
      <c r="B408" s="129" t="s">
        <v>44</v>
      </c>
      <c r="C408" s="129" t="s">
        <v>1747</v>
      </c>
      <c r="D408" s="129" t="s">
        <v>1748</v>
      </c>
      <c r="E408" s="131" t="str">
        <f t="shared" si="24"/>
        <v>Ladies Grand Masters</v>
      </c>
      <c r="F408" s="136">
        <v>23521</v>
      </c>
      <c r="G408" s="133">
        <f t="shared" si="27"/>
        <v>46387</v>
      </c>
      <c r="H408" s="134">
        <f t="shared" si="25"/>
        <v>62</v>
      </c>
      <c r="I408" s="131" t="str">
        <f t="shared" si="26"/>
        <v>Grand Masters</v>
      </c>
      <c r="J408" s="129" t="s">
        <v>67</v>
      </c>
      <c r="K408" s="135">
        <v>64052400038</v>
      </c>
      <c r="L408" s="167" t="s">
        <v>1373</v>
      </c>
    </row>
    <row r="409" spans="1:12" x14ac:dyDescent="0.25">
      <c r="A409" s="128" t="s">
        <v>819</v>
      </c>
      <c r="B409" s="129" t="s">
        <v>1180</v>
      </c>
      <c r="C409" s="129" t="s">
        <v>274</v>
      </c>
      <c r="D409" s="129" t="s">
        <v>100</v>
      </c>
      <c r="E409" s="131" t="str">
        <f t="shared" si="24"/>
        <v>Men Grand Masters</v>
      </c>
      <c r="F409" s="136"/>
      <c r="G409" s="133">
        <f t="shared" si="27"/>
        <v>46387</v>
      </c>
      <c r="H409" s="134">
        <f t="shared" si="25"/>
        <v>127</v>
      </c>
      <c r="I409" s="131" t="str">
        <f t="shared" si="26"/>
        <v>Grand Masters</v>
      </c>
      <c r="J409" s="129" t="s">
        <v>1184</v>
      </c>
      <c r="K409" s="135">
        <v>64052400038</v>
      </c>
      <c r="L409" s="167" t="s">
        <v>1373</v>
      </c>
    </row>
    <row r="410" spans="1:12" x14ac:dyDescent="0.25">
      <c r="A410" s="128" t="s">
        <v>820</v>
      </c>
      <c r="B410" s="129" t="s">
        <v>48</v>
      </c>
      <c r="C410" s="129" t="s">
        <v>1770</v>
      </c>
      <c r="D410" s="129" t="s">
        <v>1771</v>
      </c>
      <c r="E410" s="131" t="str">
        <f t="shared" si="24"/>
        <v>Men Veteran</v>
      </c>
      <c r="F410" s="132">
        <v>30544</v>
      </c>
      <c r="G410" s="133">
        <f t="shared" si="27"/>
        <v>46387</v>
      </c>
      <c r="H410" s="134">
        <f t="shared" si="25"/>
        <v>43</v>
      </c>
      <c r="I410" s="131" t="str">
        <f t="shared" si="26"/>
        <v>Veteran</v>
      </c>
      <c r="J410" s="129" t="s">
        <v>1184</v>
      </c>
      <c r="K410" s="135">
        <v>83081610273</v>
      </c>
      <c r="L410" s="167" t="s">
        <v>1373</v>
      </c>
    </row>
    <row r="411" spans="1:12" x14ac:dyDescent="0.25">
      <c r="A411" s="128" t="s">
        <v>821</v>
      </c>
      <c r="B411" s="129" t="s">
        <v>47</v>
      </c>
      <c r="C411" s="129" t="s">
        <v>126</v>
      </c>
      <c r="D411" s="129" t="s">
        <v>284</v>
      </c>
      <c r="E411" s="131" t="str">
        <f t="shared" si="24"/>
        <v>Men Veteran</v>
      </c>
      <c r="F411" s="136">
        <v>29692</v>
      </c>
      <c r="G411" s="133">
        <f t="shared" si="27"/>
        <v>46387</v>
      </c>
      <c r="H411" s="134">
        <f t="shared" si="25"/>
        <v>45</v>
      </c>
      <c r="I411" s="131" t="str">
        <f t="shared" si="26"/>
        <v>Veteran</v>
      </c>
      <c r="J411" s="129" t="s">
        <v>1184</v>
      </c>
      <c r="K411" s="135">
        <v>81041650043</v>
      </c>
      <c r="L411" s="167" t="s">
        <v>1373</v>
      </c>
    </row>
    <row r="412" spans="1:12" x14ac:dyDescent="0.25">
      <c r="A412" s="128" t="s">
        <v>822</v>
      </c>
      <c r="B412" s="129" t="s">
        <v>38</v>
      </c>
      <c r="C412" s="129" t="s">
        <v>295</v>
      </c>
      <c r="D412" s="129" t="s">
        <v>1891</v>
      </c>
      <c r="E412" s="131" t="str">
        <f t="shared" si="24"/>
        <v>Men Senior</v>
      </c>
      <c r="F412" s="136">
        <v>33973</v>
      </c>
      <c r="G412" s="133">
        <f t="shared" si="27"/>
        <v>46387</v>
      </c>
      <c r="H412" s="134">
        <f t="shared" si="25"/>
        <v>33</v>
      </c>
      <c r="I412" s="131" t="str">
        <f t="shared" si="26"/>
        <v>Senior</v>
      </c>
      <c r="J412" s="129" t="s">
        <v>1184</v>
      </c>
      <c r="K412" s="135">
        <v>93010400152</v>
      </c>
      <c r="L412" s="167" t="s">
        <v>1373</v>
      </c>
    </row>
    <row r="413" spans="1:12" x14ac:dyDescent="0.25">
      <c r="A413" s="128" t="s">
        <v>823</v>
      </c>
      <c r="B413" s="129" t="s">
        <v>1254</v>
      </c>
      <c r="C413" s="129" t="s">
        <v>363</v>
      </c>
      <c r="D413" s="129" t="s">
        <v>109</v>
      </c>
      <c r="E413" s="131" t="str">
        <f t="shared" si="24"/>
        <v>Men Senior</v>
      </c>
      <c r="F413" s="136">
        <v>36942</v>
      </c>
      <c r="G413" s="133">
        <f t="shared" si="27"/>
        <v>46387</v>
      </c>
      <c r="H413" s="134">
        <f t="shared" si="25"/>
        <v>25</v>
      </c>
      <c r="I413" s="131" t="str">
        <f t="shared" si="26"/>
        <v>Senior</v>
      </c>
      <c r="J413" s="129" t="s">
        <v>1184</v>
      </c>
      <c r="K413" s="176" t="s">
        <v>1855</v>
      </c>
      <c r="L413" s="167" t="s">
        <v>1373</v>
      </c>
    </row>
    <row r="414" spans="1:12" x14ac:dyDescent="0.25">
      <c r="A414" s="128" t="s">
        <v>824</v>
      </c>
      <c r="B414" s="129" t="s">
        <v>1177</v>
      </c>
      <c r="C414" s="129" t="s">
        <v>93</v>
      </c>
      <c r="D414" s="129" t="s">
        <v>1780</v>
      </c>
      <c r="E414" s="131" t="str">
        <f t="shared" si="24"/>
        <v>Men Master</v>
      </c>
      <c r="F414" s="136">
        <v>26796</v>
      </c>
      <c r="G414" s="133">
        <f t="shared" si="27"/>
        <v>46387</v>
      </c>
      <c r="H414" s="134">
        <f t="shared" si="25"/>
        <v>53</v>
      </c>
      <c r="I414" s="131" t="str">
        <f t="shared" si="26"/>
        <v>Master</v>
      </c>
      <c r="J414" s="129" t="s">
        <v>1184</v>
      </c>
      <c r="K414" s="135">
        <v>7305125121083</v>
      </c>
      <c r="L414" s="167" t="s">
        <v>1376</v>
      </c>
    </row>
    <row r="415" spans="1:12" x14ac:dyDescent="0.25">
      <c r="A415" s="128" t="s">
        <v>825</v>
      </c>
      <c r="B415" s="129" t="s">
        <v>1275</v>
      </c>
      <c r="C415" s="129" t="s">
        <v>112</v>
      </c>
      <c r="D415" s="129" t="s">
        <v>219</v>
      </c>
      <c r="E415" s="131" t="str">
        <f t="shared" si="24"/>
        <v>Men Master</v>
      </c>
      <c r="F415" s="136">
        <v>28102</v>
      </c>
      <c r="G415" s="133">
        <f t="shared" si="27"/>
        <v>46387</v>
      </c>
      <c r="H415" s="134">
        <f t="shared" si="25"/>
        <v>50</v>
      </c>
      <c r="I415" s="131" t="str">
        <f t="shared" si="26"/>
        <v>Master</v>
      </c>
      <c r="J415" s="129" t="s">
        <v>1184</v>
      </c>
      <c r="K415" s="135">
        <v>7305125121083</v>
      </c>
      <c r="L415" s="167" t="s">
        <v>1551</v>
      </c>
    </row>
    <row r="416" spans="1:12" x14ac:dyDescent="0.25">
      <c r="A416" s="128" t="s">
        <v>826</v>
      </c>
      <c r="B416" s="129" t="s">
        <v>1275</v>
      </c>
      <c r="C416" s="129" t="s">
        <v>394</v>
      </c>
      <c r="D416" s="129" t="s">
        <v>219</v>
      </c>
      <c r="E416" s="131" t="str">
        <f t="shared" si="24"/>
        <v>Ladies Master</v>
      </c>
      <c r="F416" s="136">
        <v>27993</v>
      </c>
      <c r="G416" s="133">
        <f t="shared" si="27"/>
        <v>46387</v>
      </c>
      <c r="H416" s="134">
        <f t="shared" si="25"/>
        <v>50</v>
      </c>
      <c r="I416" s="131" t="str">
        <f t="shared" si="26"/>
        <v>Master</v>
      </c>
      <c r="J416" s="129" t="s">
        <v>67</v>
      </c>
      <c r="K416" s="135"/>
      <c r="L416" s="167"/>
    </row>
    <row r="417" spans="1:12" x14ac:dyDescent="0.25">
      <c r="A417" s="128" t="s">
        <v>827</v>
      </c>
      <c r="B417" s="129" t="s">
        <v>1180</v>
      </c>
      <c r="C417" s="129" t="s">
        <v>244</v>
      </c>
      <c r="D417" s="129" t="s">
        <v>245</v>
      </c>
      <c r="E417" s="131" t="str">
        <f t="shared" si="24"/>
        <v>Men Grand Masters</v>
      </c>
      <c r="F417" s="136"/>
      <c r="G417" s="133">
        <f t="shared" si="27"/>
        <v>46387</v>
      </c>
      <c r="H417" s="134">
        <f t="shared" si="25"/>
        <v>127</v>
      </c>
      <c r="I417" s="131" t="str">
        <f t="shared" si="26"/>
        <v>Grand Masters</v>
      </c>
      <c r="J417" s="129" t="s">
        <v>1184</v>
      </c>
      <c r="K417" s="135"/>
      <c r="L417" s="167"/>
    </row>
    <row r="418" spans="1:12" x14ac:dyDescent="0.25">
      <c r="A418" s="128" t="s">
        <v>828</v>
      </c>
      <c r="B418" s="129" t="s">
        <v>1180</v>
      </c>
      <c r="C418" s="129" t="s">
        <v>377</v>
      </c>
      <c r="D418" s="129" t="s">
        <v>267</v>
      </c>
      <c r="E418" s="131" t="str">
        <f t="shared" si="24"/>
        <v>Men Grand Masters</v>
      </c>
      <c r="F418" s="132"/>
      <c r="G418" s="133">
        <f t="shared" si="27"/>
        <v>46387</v>
      </c>
      <c r="H418" s="134">
        <f t="shared" si="25"/>
        <v>127</v>
      </c>
      <c r="I418" s="131" t="str">
        <f t="shared" si="26"/>
        <v>Grand Masters</v>
      </c>
      <c r="J418" s="129" t="s">
        <v>1184</v>
      </c>
      <c r="K418" s="135"/>
      <c r="L418" s="167"/>
    </row>
    <row r="419" spans="1:12" x14ac:dyDescent="0.25">
      <c r="A419" s="128" t="s">
        <v>829</v>
      </c>
      <c r="B419" s="129" t="s">
        <v>41</v>
      </c>
      <c r="C419" s="129" t="s">
        <v>1843</v>
      </c>
      <c r="D419" s="129" t="s">
        <v>1844</v>
      </c>
      <c r="E419" s="131" t="str">
        <f t="shared" si="24"/>
        <v>Men Master</v>
      </c>
      <c r="F419" s="132">
        <v>27353</v>
      </c>
      <c r="G419" s="133">
        <f t="shared" si="27"/>
        <v>46387</v>
      </c>
      <c r="H419" s="134">
        <f t="shared" si="25"/>
        <v>52</v>
      </c>
      <c r="I419" s="131" t="str">
        <f t="shared" si="26"/>
        <v>Master</v>
      </c>
      <c r="J419" s="129" t="s">
        <v>1184</v>
      </c>
      <c r="K419" s="135">
        <v>74112000022</v>
      </c>
      <c r="L419" s="167" t="s">
        <v>1373</v>
      </c>
    </row>
    <row r="420" spans="1:12" x14ac:dyDescent="0.25">
      <c r="A420" s="128" t="s">
        <v>830</v>
      </c>
      <c r="B420" s="129" t="s">
        <v>1177</v>
      </c>
      <c r="C420" s="129" t="s">
        <v>1765</v>
      </c>
      <c r="D420" s="129" t="s">
        <v>1762</v>
      </c>
      <c r="E420" s="131" t="str">
        <f t="shared" si="24"/>
        <v>Men Senior</v>
      </c>
      <c r="F420" s="136">
        <v>32673</v>
      </c>
      <c r="G420" s="133">
        <f t="shared" si="27"/>
        <v>46387</v>
      </c>
      <c r="H420" s="134">
        <f t="shared" si="25"/>
        <v>37</v>
      </c>
      <c r="I420" s="131" t="str">
        <f t="shared" si="26"/>
        <v>Senior</v>
      </c>
      <c r="J420" s="129" t="s">
        <v>1184</v>
      </c>
      <c r="K420" s="135">
        <v>194911912</v>
      </c>
      <c r="L420" s="167" t="s">
        <v>1763</v>
      </c>
    </row>
    <row r="421" spans="1:12" x14ac:dyDescent="0.25">
      <c r="A421" s="128" t="s">
        <v>831</v>
      </c>
      <c r="B421" s="129" t="s">
        <v>1254</v>
      </c>
      <c r="C421" s="129" t="s">
        <v>86</v>
      </c>
      <c r="D421" s="129" t="s">
        <v>139</v>
      </c>
      <c r="E421" s="131" t="str">
        <f t="shared" si="24"/>
        <v>Men Senior</v>
      </c>
      <c r="F421" s="136">
        <v>33417</v>
      </c>
      <c r="G421" s="133">
        <f t="shared" si="27"/>
        <v>46387</v>
      </c>
      <c r="H421" s="134">
        <f t="shared" si="25"/>
        <v>35</v>
      </c>
      <c r="I421" s="131" t="str">
        <f t="shared" si="26"/>
        <v>Senior</v>
      </c>
      <c r="J421" s="129" t="s">
        <v>1184</v>
      </c>
      <c r="K421" s="135">
        <v>91062800087</v>
      </c>
      <c r="L421" s="167" t="s">
        <v>1373</v>
      </c>
    </row>
    <row r="422" spans="1:12" x14ac:dyDescent="0.25">
      <c r="A422" s="128" t="s">
        <v>832</v>
      </c>
      <c r="B422" s="129" t="s">
        <v>1164</v>
      </c>
      <c r="C422" s="129" t="s">
        <v>126</v>
      </c>
      <c r="D422" s="129" t="s">
        <v>127</v>
      </c>
      <c r="E422" s="131" t="str">
        <f t="shared" si="24"/>
        <v>Men Grand Masters</v>
      </c>
      <c r="F422" s="136">
        <v>23889</v>
      </c>
      <c r="G422" s="133">
        <f t="shared" si="27"/>
        <v>46387</v>
      </c>
      <c r="H422" s="134">
        <f t="shared" si="25"/>
        <v>61</v>
      </c>
      <c r="I422" s="131" t="str">
        <f t="shared" si="26"/>
        <v>Grand Masters</v>
      </c>
      <c r="J422" s="129" t="s">
        <v>1184</v>
      </c>
      <c r="K422" s="135">
        <v>65052700377</v>
      </c>
      <c r="L422" s="167" t="s">
        <v>1373</v>
      </c>
    </row>
    <row r="423" spans="1:12" x14ac:dyDescent="0.25">
      <c r="A423" s="128" t="s">
        <v>833</v>
      </c>
      <c r="B423" s="129" t="s">
        <v>1164</v>
      </c>
      <c r="C423" s="129" t="s">
        <v>2098</v>
      </c>
      <c r="D423" s="129" t="s">
        <v>2099</v>
      </c>
      <c r="E423" s="131" t="str">
        <f t="shared" si="24"/>
        <v>Ladies Master</v>
      </c>
      <c r="F423" s="136">
        <v>26617</v>
      </c>
      <c r="G423" s="133">
        <f t="shared" si="27"/>
        <v>46387</v>
      </c>
      <c r="H423" s="134">
        <f t="shared" si="25"/>
        <v>54</v>
      </c>
      <c r="I423" s="131" t="str">
        <f t="shared" si="26"/>
        <v>Master</v>
      </c>
      <c r="J423" s="129" t="s">
        <v>67</v>
      </c>
      <c r="K423" s="135">
        <v>7211140117</v>
      </c>
      <c r="L423" s="167" t="s">
        <v>1376</v>
      </c>
    </row>
    <row r="424" spans="1:12" x14ac:dyDescent="0.25">
      <c r="A424" s="128" t="s">
        <v>834</v>
      </c>
      <c r="B424" s="129" t="s">
        <v>39</v>
      </c>
      <c r="C424" s="129" t="s">
        <v>218</v>
      </c>
      <c r="D424" s="129" t="s">
        <v>323</v>
      </c>
      <c r="E424" s="131" t="str">
        <f t="shared" si="24"/>
        <v>Men Senior</v>
      </c>
      <c r="F424" s="136">
        <v>31966</v>
      </c>
      <c r="G424" s="133">
        <f t="shared" si="27"/>
        <v>46387</v>
      </c>
      <c r="H424" s="134">
        <f t="shared" si="25"/>
        <v>39</v>
      </c>
      <c r="I424" s="131" t="str">
        <f t="shared" si="26"/>
        <v>Senior</v>
      </c>
      <c r="J424" s="129" t="s">
        <v>1184</v>
      </c>
      <c r="K424" s="135">
        <v>87070801017</v>
      </c>
      <c r="L424" s="167" t="s">
        <v>1373</v>
      </c>
    </row>
    <row r="425" spans="1:12" x14ac:dyDescent="0.25">
      <c r="A425" s="128" t="s">
        <v>835</v>
      </c>
      <c r="B425" s="129" t="s">
        <v>938</v>
      </c>
      <c r="C425" s="129" t="s">
        <v>95</v>
      </c>
      <c r="D425" s="129" t="s">
        <v>134</v>
      </c>
      <c r="E425" s="131" t="str">
        <f t="shared" si="24"/>
        <v>Men Grand Masters</v>
      </c>
      <c r="F425" s="136"/>
      <c r="G425" s="133">
        <f t="shared" si="27"/>
        <v>46387</v>
      </c>
      <c r="H425" s="134">
        <f t="shared" si="25"/>
        <v>127</v>
      </c>
      <c r="I425" s="131" t="str">
        <f t="shared" si="26"/>
        <v>Grand Masters</v>
      </c>
      <c r="J425" s="129" t="s">
        <v>1184</v>
      </c>
      <c r="K425" s="135"/>
      <c r="L425" s="167"/>
    </row>
    <row r="426" spans="1:12" x14ac:dyDescent="0.25">
      <c r="A426" s="128" t="s">
        <v>836</v>
      </c>
      <c r="B426" s="129" t="s">
        <v>1164</v>
      </c>
      <c r="C426" s="129" t="s">
        <v>90</v>
      </c>
      <c r="D426" s="129" t="s">
        <v>138</v>
      </c>
      <c r="E426" s="131" t="str">
        <f t="shared" si="24"/>
        <v>Men Grand Masters</v>
      </c>
      <c r="F426" s="129">
        <v>17187</v>
      </c>
      <c r="G426" s="133">
        <f t="shared" si="27"/>
        <v>46387</v>
      </c>
      <c r="H426" s="134">
        <f t="shared" si="25"/>
        <v>79</v>
      </c>
      <c r="I426" s="131" t="str">
        <f t="shared" si="26"/>
        <v>Grand Masters</v>
      </c>
      <c r="J426" s="129" t="s">
        <v>1184</v>
      </c>
      <c r="K426" s="135"/>
      <c r="L426" s="167"/>
    </row>
    <row r="427" spans="1:12" x14ac:dyDescent="0.25">
      <c r="A427" s="128" t="s">
        <v>837</v>
      </c>
      <c r="B427" s="129" t="s">
        <v>44</v>
      </c>
      <c r="C427" s="129" t="s">
        <v>1878</v>
      </c>
      <c r="D427" s="129" t="s">
        <v>1879</v>
      </c>
      <c r="E427" s="131" t="str">
        <f t="shared" si="24"/>
        <v>Men Senior</v>
      </c>
      <c r="F427" s="136">
        <v>34966</v>
      </c>
      <c r="G427" s="133">
        <f t="shared" si="27"/>
        <v>46387</v>
      </c>
      <c r="H427" s="134">
        <f t="shared" si="25"/>
        <v>31</v>
      </c>
      <c r="I427" s="131" t="str">
        <f t="shared" si="26"/>
        <v>Senior</v>
      </c>
      <c r="J427" s="129" t="s">
        <v>1184</v>
      </c>
      <c r="K427" s="135">
        <v>95092400781</v>
      </c>
      <c r="L427" s="167" t="s">
        <v>1373</v>
      </c>
    </row>
    <row r="428" spans="1:12" x14ac:dyDescent="0.25">
      <c r="A428" s="128" t="s">
        <v>838</v>
      </c>
      <c r="B428" s="129" t="s">
        <v>1266</v>
      </c>
      <c r="C428" s="129" t="s">
        <v>236</v>
      </c>
      <c r="D428" s="129" t="s">
        <v>1842</v>
      </c>
      <c r="E428" s="131" t="str">
        <f t="shared" si="24"/>
        <v>Men Veteran</v>
      </c>
      <c r="F428" s="136">
        <v>31021</v>
      </c>
      <c r="G428" s="133">
        <f t="shared" si="27"/>
        <v>46387</v>
      </c>
      <c r="H428" s="134">
        <f t="shared" si="25"/>
        <v>42</v>
      </c>
      <c r="I428" s="131" t="str">
        <f t="shared" si="26"/>
        <v>Veteran</v>
      </c>
      <c r="J428" s="129" t="s">
        <v>1184</v>
      </c>
      <c r="K428" s="135">
        <v>8412055041080</v>
      </c>
      <c r="L428" s="167" t="s">
        <v>1376</v>
      </c>
    </row>
    <row r="429" spans="1:12" x14ac:dyDescent="0.25">
      <c r="A429" s="128" t="s">
        <v>839</v>
      </c>
      <c r="B429" s="129" t="s">
        <v>1269</v>
      </c>
      <c r="C429" s="129" t="s">
        <v>98</v>
      </c>
      <c r="D429" s="129" t="s">
        <v>138</v>
      </c>
      <c r="E429" s="131" t="str">
        <f t="shared" si="24"/>
        <v>Men Master</v>
      </c>
      <c r="F429" s="136">
        <v>27226</v>
      </c>
      <c r="G429" s="133">
        <f t="shared" si="27"/>
        <v>46387</v>
      </c>
      <c r="H429" s="134">
        <f t="shared" si="25"/>
        <v>52</v>
      </c>
      <c r="I429" s="131" t="str">
        <f t="shared" si="26"/>
        <v>Master</v>
      </c>
      <c r="J429" s="129" t="s">
        <v>1184</v>
      </c>
      <c r="K429" s="135">
        <v>74071610182</v>
      </c>
      <c r="L429" s="167" t="s">
        <v>1373</v>
      </c>
    </row>
    <row r="430" spans="1:12" x14ac:dyDescent="0.25">
      <c r="A430" s="128" t="s">
        <v>840</v>
      </c>
      <c r="B430" s="129" t="s">
        <v>38</v>
      </c>
      <c r="C430" s="129" t="s">
        <v>2100</v>
      </c>
      <c r="D430" s="129" t="s">
        <v>1704</v>
      </c>
      <c r="E430" s="131" t="str">
        <f t="shared" si="24"/>
        <v>Men U/16</v>
      </c>
      <c r="F430" s="136">
        <v>44021</v>
      </c>
      <c r="G430" s="133">
        <f t="shared" si="27"/>
        <v>46387</v>
      </c>
      <c r="H430" s="134">
        <f t="shared" si="25"/>
        <v>6</v>
      </c>
      <c r="I430" s="131" t="str">
        <f t="shared" si="26"/>
        <v>U/16</v>
      </c>
      <c r="J430" s="129" t="s">
        <v>1184</v>
      </c>
      <c r="K430" s="135">
        <v>20200709</v>
      </c>
      <c r="L430" s="167" t="s">
        <v>1373</v>
      </c>
    </row>
    <row r="431" spans="1:12" x14ac:dyDescent="0.25">
      <c r="A431" s="128" t="s">
        <v>841</v>
      </c>
      <c r="B431" s="129" t="s">
        <v>1281</v>
      </c>
      <c r="C431" s="129" t="s">
        <v>198</v>
      </c>
      <c r="D431" s="129" t="s">
        <v>199</v>
      </c>
      <c r="E431" s="131" t="str">
        <f t="shared" si="24"/>
        <v>Men Senior</v>
      </c>
      <c r="F431" s="132">
        <v>34148</v>
      </c>
      <c r="G431" s="133">
        <f t="shared" si="27"/>
        <v>46387</v>
      </c>
      <c r="H431" s="134">
        <f t="shared" si="25"/>
        <v>33</v>
      </c>
      <c r="I431" s="131" t="str">
        <f t="shared" si="26"/>
        <v>Senior</v>
      </c>
      <c r="J431" s="129" t="s">
        <v>1184</v>
      </c>
      <c r="K431" s="135">
        <v>93062800038</v>
      </c>
      <c r="L431" s="167" t="s">
        <v>1373</v>
      </c>
    </row>
    <row r="432" spans="1:12" x14ac:dyDescent="0.25">
      <c r="A432" s="128" t="s">
        <v>842</v>
      </c>
      <c r="B432" s="129" t="s">
        <v>1281</v>
      </c>
      <c r="C432" s="129" t="s">
        <v>1875</v>
      </c>
      <c r="D432" s="129" t="s">
        <v>993</v>
      </c>
      <c r="E432" s="131" t="str">
        <f t="shared" si="24"/>
        <v>Ladies Senior</v>
      </c>
      <c r="F432" s="132">
        <v>36116</v>
      </c>
      <c r="G432" s="133">
        <f t="shared" si="27"/>
        <v>46387</v>
      </c>
      <c r="H432" s="134">
        <f t="shared" si="25"/>
        <v>28</v>
      </c>
      <c r="I432" s="131" t="str">
        <f t="shared" si="26"/>
        <v>Senior</v>
      </c>
      <c r="J432" s="129" t="s">
        <v>67</v>
      </c>
      <c r="K432" s="135">
        <v>98111701039</v>
      </c>
      <c r="L432" s="167" t="s">
        <v>1373</v>
      </c>
    </row>
    <row r="433" spans="1:12" x14ac:dyDescent="0.25">
      <c r="A433" s="128" t="s">
        <v>843</v>
      </c>
      <c r="B433" s="129" t="s">
        <v>38</v>
      </c>
      <c r="C433" s="129" t="s">
        <v>214</v>
      </c>
      <c r="D433" s="129" t="s">
        <v>284</v>
      </c>
      <c r="E433" s="131" t="str">
        <f t="shared" si="24"/>
        <v>Men Senior</v>
      </c>
      <c r="F433" s="132">
        <v>34819</v>
      </c>
      <c r="G433" s="133">
        <f t="shared" si="27"/>
        <v>46387</v>
      </c>
      <c r="H433" s="134">
        <f t="shared" si="25"/>
        <v>31</v>
      </c>
      <c r="I433" s="131" t="str">
        <f t="shared" si="26"/>
        <v>Senior</v>
      </c>
      <c r="J433" s="129" t="s">
        <v>1184</v>
      </c>
      <c r="K433" s="135">
        <v>9504305073084</v>
      </c>
      <c r="L433" s="167" t="s">
        <v>1376</v>
      </c>
    </row>
    <row r="434" spans="1:12" x14ac:dyDescent="0.25">
      <c r="A434" s="128" t="s">
        <v>844</v>
      </c>
      <c r="B434" s="129" t="s">
        <v>1281</v>
      </c>
      <c r="C434" s="129" t="s">
        <v>1581</v>
      </c>
      <c r="D434" s="129" t="s">
        <v>1938</v>
      </c>
      <c r="E434" s="131" t="str">
        <f t="shared" si="24"/>
        <v>Men Senior</v>
      </c>
      <c r="F434" s="132">
        <v>35369</v>
      </c>
      <c r="G434" s="133">
        <f t="shared" si="27"/>
        <v>46387</v>
      </c>
      <c r="H434" s="134">
        <f t="shared" si="25"/>
        <v>30</v>
      </c>
      <c r="I434" s="131" t="str">
        <f t="shared" si="26"/>
        <v>Senior</v>
      </c>
      <c r="J434" s="129" t="s">
        <v>1184</v>
      </c>
      <c r="K434" s="135">
        <v>96103100984</v>
      </c>
      <c r="L434" s="167" t="s">
        <v>1373</v>
      </c>
    </row>
    <row r="435" spans="1:12" x14ac:dyDescent="0.25">
      <c r="A435" s="128" t="s">
        <v>845</v>
      </c>
      <c r="B435" s="129" t="s">
        <v>38</v>
      </c>
      <c r="C435" s="129" t="s">
        <v>2101</v>
      </c>
      <c r="D435" s="129" t="s">
        <v>1704</v>
      </c>
      <c r="E435" s="131" t="str">
        <f t="shared" si="24"/>
        <v>Men Senior</v>
      </c>
      <c r="F435" s="132">
        <v>33282</v>
      </c>
      <c r="G435" s="133">
        <f t="shared" si="27"/>
        <v>46387</v>
      </c>
      <c r="H435" s="134">
        <f t="shared" si="25"/>
        <v>35</v>
      </c>
      <c r="I435" s="131" t="str">
        <f t="shared" si="26"/>
        <v>Senior</v>
      </c>
      <c r="J435" s="129" t="s">
        <v>1184</v>
      </c>
      <c r="K435" s="135">
        <v>91021300454</v>
      </c>
      <c r="L435" s="167" t="s">
        <v>1373</v>
      </c>
    </row>
    <row r="436" spans="1:12" x14ac:dyDescent="0.25">
      <c r="A436" s="128" t="s">
        <v>972</v>
      </c>
      <c r="B436" s="129" t="s">
        <v>47</v>
      </c>
      <c r="C436" s="129" t="s">
        <v>1749</v>
      </c>
      <c r="D436" s="129" t="s">
        <v>120</v>
      </c>
      <c r="E436" s="131" t="str">
        <f t="shared" si="24"/>
        <v>Men Grand Masters</v>
      </c>
      <c r="F436" s="136">
        <v>19009</v>
      </c>
      <c r="G436" s="133">
        <f t="shared" si="27"/>
        <v>46387</v>
      </c>
      <c r="H436" s="134">
        <f t="shared" si="25"/>
        <v>74</v>
      </c>
      <c r="I436" s="131" t="str">
        <f t="shared" si="26"/>
        <v>Grand Masters</v>
      </c>
      <c r="J436" s="129" t="s">
        <v>1184</v>
      </c>
      <c r="K436" s="135">
        <v>52011600081</v>
      </c>
      <c r="L436" s="167" t="s">
        <v>1373</v>
      </c>
    </row>
    <row r="437" spans="1:12" x14ac:dyDescent="0.25">
      <c r="A437" s="128" t="s">
        <v>846</v>
      </c>
      <c r="B437" s="129" t="s">
        <v>1180</v>
      </c>
      <c r="C437" s="129" t="s">
        <v>249</v>
      </c>
      <c r="D437" s="129" t="s">
        <v>250</v>
      </c>
      <c r="E437" s="131" t="str">
        <f t="shared" si="24"/>
        <v>Men Grand Masters</v>
      </c>
      <c r="F437" s="136"/>
      <c r="G437" s="133">
        <f t="shared" si="27"/>
        <v>46387</v>
      </c>
      <c r="H437" s="134">
        <f t="shared" si="25"/>
        <v>127</v>
      </c>
      <c r="I437" s="131" t="str">
        <f t="shared" si="26"/>
        <v>Grand Masters</v>
      </c>
      <c r="J437" s="129" t="s">
        <v>1184</v>
      </c>
      <c r="K437" s="135">
        <v>52011600081</v>
      </c>
      <c r="L437" s="167" t="s">
        <v>1373</v>
      </c>
    </row>
    <row r="438" spans="1:12" x14ac:dyDescent="0.25">
      <c r="A438" s="128" t="s">
        <v>847</v>
      </c>
      <c r="B438" s="129" t="s">
        <v>1178</v>
      </c>
      <c r="C438" s="129" t="s">
        <v>1494</v>
      </c>
      <c r="D438" s="129" t="s">
        <v>92</v>
      </c>
      <c r="E438" s="131" t="str">
        <f t="shared" si="24"/>
        <v>Men Master</v>
      </c>
      <c r="F438" s="132">
        <v>25802</v>
      </c>
      <c r="G438" s="133">
        <f t="shared" si="27"/>
        <v>46387</v>
      </c>
      <c r="H438" s="134">
        <f t="shared" si="25"/>
        <v>56</v>
      </c>
      <c r="I438" s="131" t="str">
        <f t="shared" si="26"/>
        <v>Master</v>
      </c>
      <c r="J438" s="129" t="s">
        <v>1184</v>
      </c>
      <c r="K438" s="135">
        <v>70082200203</v>
      </c>
      <c r="L438" s="167" t="s">
        <v>1373</v>
      </c>
    </row>
    <row r="439" spans="1:12" x14ac:dyDescent="0.25">
      <c r="A439" s="128" t="s">
        <v>848</v>
      </c>
      <c r="B439" s="129" t="s">
        <v>1797</v>
      </c>
      <c r="C439" s="129" t="s">
        <v>1393</v>
      </c>
      <c r="D439" s="129" t="s">
        <v>1704</v>
      </c>
      <c r="E439" s="131" t="str">
        <f t="shared" si="24"/>
        <v>Men Senior</v>
      </c>
      <c r="F439" s="136">
        <v>35625</v>
      </c>
      <c r="G439" s="133">
        <f t="shared" si="27"/>
        <v>46387</v>
      </c>
      <c r="H439" s="134">
        <f t="shared" si="25"/>
        <v>29</v>
      </c>
      <c r="I439" s="131" t="str">
        <f t="shared" si="26"/>
        <v>Senior</v>
      </c>
      <c r="J439" s="129" t="s">
        <v>1184</v>
      </c>
      <c r="K439" s="135">
        <v>97071400148</v>
      </c>
      <c r="L439" s="167" t="s">
        <v>1373</v>
      </c>
    </row>
    <row r="440" spans="1:12" x14ac:dyDescent="0.25">
      <c r="A440" s="128" t="s">
        <v>849</v>
      </c>
      <c r="B440" s="129" t="s">
        <v>38</v>
      </c>
      <c r="C440" s="129" t="s">
        <v>1859</v>
      </c>
      <c r="D440" s="129" t="s">
        <v>1995</v>
      </c>
      <c r="E440" s="131" t="str">
        <f t="shared" si="24"/>
        <v>Men Senior</v>
      </c>
      <c r="F440" s="136">
        <v>36158</v>
      </c>
      <c r="G440" s="133">
        <f t="shared" si="27"/>
        <v>46387</v>
      </c>
      <c r="H440" s="134">
        <f t="shared" si="25"/>
        <v>28</v>
      </c>
      <c r="I440" s="131" t="str">
        <f t="shared" si="26"/>
        <v>Senior</v>
      </c>
      <c r="J440" s="129" t="s">
        <v>1184</v>
      </c>
      <c r="K440" s="135">
        <v>98122900027</v>
      </c>
      <c r="L440" s="167" t="s">
        <v>1373</v>
      </c>
    </row>
    <row r="441" spans="1:12" x14ac:dyDescent="0.25">
      <c r="A441" s="128" t="s">
        <v>850</v>
      </c>
      <c r="B441" s="129" t="s">
        <v>43</v>
      </c>
      <c r="C441" s="129" t="s">
        <v>2076</v>
      </c>
      <c r="D441" s="129" t="s">
        <v>353</v>
      </c>
      <c r="E441" s="131" t="str">
        <f t="shared" si="24"/>
        <v>Men Senior</v>
      </c>
      <c r="F441" s="136">
        <v>35860</v>
      </c>
      <c r="G441" s="133">
        <f t="shared" si="27"/>
        <v>46387</v>
      </c>
      <c r="H441" s="134">
        <f t="shared" si="25"/>
        <v>28</v>
      </c>
      <c r="I441" s="131" t="str">
        <f t="shared" si="26"/>
        <v>Senior</v>
      </c>
      <c r="J441" s="129" t="s">
        <v>1184</v>
      </c>
      <c r="K441" s="135">
        <v>98030600097</v>
      </c>
      <c r="L441" s="167" t="s">
        <v>1373</v>
      </c>
    </row>
    <row r="442" spans="1:12" x14ac:dyDescent="0.25">
      <c r="A442" s="128" t="s">
        <v>851</v>
      </c>
      <c r="B442" s="129" t="s">
        <v>38</v>
      </c>
      <c r="C442" s="129" t="s">
        <v>216</v>
      </c>
      <c r="D442" s="129" t="s">
        <v>1163</v>
      </c>
      <c r="E442" s="131" t="str">
        <f t="shared" si="24"/>
        <v>Men Senior</v>
      </c>
      <c r="F442" s="136">
        <v>37165</v>
      </c>
      <c r="G442" s="133">
        <f t="shared" si="27"/>
        <v>46387</v>
      </c>
      <c r="H442" s="134">
        <f t="shared" si="25"/>
        <v>25</v>
      </c>
      <c r="I442" s="131" t="str">
        <f t="shared" si="26"/>
        <v>Senior</v>
      </c>
      <c r="J442" s="129" t="s">
        <v>1184</v>
      </c>
      <c r="K442" s="176" t="s">
        <v>1799</v>
      </c>
      <c r="L442" s="167" t="s">
        <v>1373</v>
      </c>
    </row>
    <row r="443" spans="1:12" x14ac:dyDescent="0.25">
      <c r="A443" s="128" t="s">
        <v>852</v>
      </c>
      <c r="B443" s="129" t="s">
        <v>1797</v>
      </c>
      <c r="C443" s="129" t="s">
        <v>108</v>
      </c>
      <c r="D443" s="129" t="s">
        <v>314</v>
      </c>
      <c r="E443" s="131" t="str">
        <f t="shared" si="24"/>
        <v>Men Master</v>
      </c>
      <c r="F443" s="132">
        <v>26737</v>
      </c>
      <c r="G443" s="133">
        <f t="shared" si="27"/>
        <v>46387</v>
      </c>
      <c r="H443" s="134">
        <f t="shared" si="25"/>
        <v>53</v>
      </c>
      <c r="I443" s="131" t="str">
        <f t="shared" si="26"/>
        <v>Master</v>
      </c>
      <c r="J443" s="129" t="s">
        <v>1184</v>
      </c>
      <c r="K443" s="135">
        <v>7303145035086</v>
      </c>
      <c r="L443" s="167" t="s">
        <v>1376</v>
      </c>
    </row>
    <row r="444" spans="1:12" x14ac:dyDescent="0.25">
      <c r="A444" s="128" t="s">
        <v>853</v>
      </c>
      <c r="B444" s="129" t="s">
        <v>49</v>
      </c>
      <c r="C444" s="129" t="s">
        <v>1996</v>
      </c>
      <c r="D444" s="129" t="s">
        <v>1997</v>
      </c>
      <c r="E444" s="131" t="str">
        <f t="shared" si="24"/>
        <v>Men Senior</v>
      </c>
      <c r="F444" s="132">
        <v>35123</v>
      </c>
      <c r="G444" s="133">
        <f t="shared" si="27"/>
        <v>46387</v>
      </c>
      <c r="H444" s="134">
        <f t="shared" si="25"/>
        <v>30</v>
      </c>
      <c r="I444" s="131" t="str">
        <f t="shared" si="26"/>
        <v>Senior</v>
      </c>
      <c r="J444" s="129" t="s">
        <v>1184</v>
      </c>
      <c r="K444" s="135">
        <v>96022800037</v>
      </c>
      <c r="L444" s="167" t="s">
        <v>1373</v>
      </c>
    </row>
    <row r="445" spans="1:12" x14ac:dyDescent="0.25">
      <c r="A445" s="128" t="s">
        <v>854</v>
      </c>
      <c r="B445" s="129" t="s">
        <v>49</v>
      </c>
      <c r="C445" s="129" t="s">
        <v>88</v>
      </c>
      <c r="D445" s="129" t="s">
        <v>1998</v>
      </c>
      <c r="E445" s="131" t="str">
        <f t="shared" si="24"/>
        <v>Men Senior</v>
      </c>
      <c r="F445" s="132">
        <v>33110</v>
      </c>
      <c r="G445" s="133">
        <f t="shared" si="27"/>
        <v>46387</v>
      </c>
      <c r="H445" s="134">
        <f t="shared" si="25"/>
        <v>36</v>
      </c>
      <c r="I445" s="131" t="str">
        <f t="shared" si="26"/>
        <v>Senior</v>
      </c>
      <c r="J445" s="129" t="s">
        <v>1184</v>
      </c>
      <c r="K445" s="135">
        <v>90082500010</v>
      </c>
      <c r="L445" s="167" t="s">
        <v>1373</v>
      </c>
    </row>
    <row r="446" spans="1:12" x14ac:dyDescent="0.25">
      <c r="A446" s="128" t="s">
        <v>855</v>
      </c>
      <c r="B446" s="129" t="s">
        <v>1385</v>
      </c>
      <c r="C446" s="129" t="s">
        <v>98</v>
      </c>
      <c r="D446" s="129" t="s">
        <v>175</v>
      </c>
      <c r="E446" s="131" t="str">
        <f t="shared" si="24"/>
        <v>Men Veteran</v>
      </c>
      <c r="F446" s="136">
        <v>30136</v>
      </c>
      <c r="G446" s="133">
        <f t="shared" si="27"/>
        <v>46387</v>
      </c>
      <c r="H446" s="134">
        <f t="shared" si="25"/>
        <v>44</v>
      </c>
      <c r="I446" s="131" t="str">
        <f t="shared" si="26"/>
        <v>Veteran</v>
      </c>
      <c r="J446" s="129" t="s">
        <v>1184</v>
      </c>
      <c r="K446" s="135">
        <v>82070410803</v>
      </c>
      <c r="L446" s="167" t="s">
        <v>1373</v>
      </c>
    </row>
    <row r="447" spans="1:12" x14ac:dyDescent="0.25">
      <c r="A447" s="128" t="s">
        <v>856</v>
      </c>
      <c r="B447" s="129" t="s">
        <v>1385</v>
      </c>
      <c r="C447" s="129" t="s">
        <v>86</v>
      </c>
      <c r="D447" s="129" t="s">
        <v>139</v>
      </c>
      <c r="E447" s="131" t="str">
        <f t="shared" si="24"/>
        <v>Men Senior</v>
      </c>
      <c r="F447" s="136">
        <v>32281</v>
      </c>
      <c r="G447" s="133">
        <f t="shared" si="27"/>
        <v>46387</v>
      </c>
      <c r="H447" s="134">
        <f t="shared" si="25"/>
        <v>38</v>
      </c>
      <c r="I447" s="131" t="str">
        <f t="shared" si="26"/>
        <v>Senior</v>
      </c>
      <c r="J447" s="129" t="s">
        <v>1184</v>
      </c>
      <c r="K447" s="135">
        <v>88051801164</v>
      </c>
      <c r="L447" s="167" t="s">
        <v>1373</v>
      </c>
    </row>
    <row r="448" spans="1:12" x14ac:dyDescent="0.25">
      <c r="A448" s="128" t="s">
        <v>857</v>
      </c>
      <c r="B448" s="129" t="s">
        <v>41</v>
      </c>
      <c r="C448" s="129" t="s">
        <v>1845</v>
      </c>
      <c r="D448" s="129" t="s">
        <v>1844</v>
      </c>
      <c r="E448" s="131" t="str">
        <f t="shared" si="24"/>
        <v>Ladies Master</v>
      </c>
      <c r="F448" s="136">
        <v>26955</v>
      </c>
      <c r="G448" s="133">
        <f t="shared" si="27"/>
        <v>46387</v>
      </c>
      <c r="H448" s="134">
        <f t="shared" si="25"/>
        <v>53</v>
      </c>
      <c r="I448" s="131" t="str">
        <f t="shared" si="26"/>
        <v>Master</v>
      </c>
      <c r="J448" s="129" t="s">
        <v>67</v>
      </c>
      <c r="K448" s="135">
        <v>73101810027</v>
      </c>
      <c r="L448" s="167" t="s">
        <v>1373</v>
      </c>
    </row>
    <row r="449" spans="1:12" x14ac:dyDescent="0.25">
      <c r="A449" s="128" t="s">
        <v>858</v>
      </c>
      <c r="B449" s="129" t="s">
        <v>1798</v>
      </c>
      <c r="C449" s="129" t="s">
        <v>153</v>
      </c>
      <c r="D449" s="129" t="s">
        <v>1693</v>
      </c>
      <c r="E449" s="131" t="str">
        <f t="shared" si="24"/>
        <v>Men Veteran</v>
      </c>
      <c r="F449" s="136">
        <v>31557</v>
      </c>
      <c r="G449" s="133">
        <f t="shared" si="27"/>
        <v>46387</v>
      </c>
      <c r="H449" s="134">
        <f t="shared" si="25"/>
        <v>40</v>
      </c>
      <c r="I449" s="131" t="str">
        <f t="shared" si="26"/>
        <v>Veteran</v>
      </c>
      <c r="J449" s="129" t="s">
        <v>1184</v>
      </c>
      <c r="K449" s="135">
        <v>86052500395</v>
      </c>
      <c r="L449" s="167" t="s">
        <v>1373</v>
      </c>
    </row>
    <row r="450" spans="1:12" x14ac:dyDescent="0.25">
      <c r="A450" s="128" t="s">
        <v>859</v>
      </c>
      <c r="B450" s="129" t="s">
        <v>47</v>
      </c>
      <c r="C450" s="129" t="s">
        <v>1750</v>
      </c>
      <c r="D450" s="129" t="s">
        <v>1751</v>
      </c>
      <c r="E450" s="131" t="str">
        <f t="shared" si="24"/>
        <v>Men Senior</v>
      </c>
      <c r="F450" s="136">
        <v>32715</v>
      </c>
      <c r="G450" s="133">
        <f t="shared" si="27"/>
        <v>46387</v>
      </c>
      <c r="H450" s="134">
        <f t="shared" si="25"/>
        <v>37</v>
      </c>
      <c r="I450" s="131" t="str">
        <f t="shared" si="26"/>
        <v>Senior</v>
      </c>
      <c r="J450" s="129" t="s">
        <v>1184</v>
      </c>
      <c r="K450" s="135">
        <v>8907265019081</v>
      </c>
      <c r="L450" s="167" t="s">
        <v>1376</v>
      </c>
    </row>
    <row r="451" spans="1:12" x14ac:dyDescent="0.25">
      <c r="A451" s="128" t="s">
        <v>861</v>
      </c>
      <c r="B451" s="129" t="s">
        <v>1797</v>
      </c>
      <c r="C451" s="129" t="s">
        <v>318</v>
      </c>
      <c r="D451" s="129" t="s">
        <v>426</v>
      </c>
      <c r="E451" s="131" t="str">
        <f t="shared" si="24"/>
        <v>Men Senior</v>
      </c>
      <c r="F451" s="136">
        <v>35431</v>
      </c>
      <c r="G451" s="133">
        <f t="shared" si="27"/>
        <v>46387</v>
      </c>
      <c r="H451" s="134">
        <f t="shared" si="25"/>
        <v>30</v>
      </c>
      <c r="I451" s="131" t="str">
        <f t="shared" si="26"/>
        <v>Senior</v>
      </c>
      <c r="J451" s="129" t="s">
        <v>1184</v>
      </c>
      <c r="K451" s="135">
        <v>97010100357</v>
      </c>
      <c r="L451" s="167" t="s">
        <v>1373</v>
      </c>
    </row>
    <row r="452" spans="1:12" x14ac:dyDescent="0.25">
      <c r="A452" s="128" t="s">
        <v>862</v>
      </c>
      <c r="B452" s="129" t="s">
        <v>1269</v>
      </c>
      <c r="C452" s="129" t="s">
        <v>281</v>
      </c>
      <c r="D452" s="129" t="s">
        <v>907</v>
      </c>
      <c r="E452" s="131" t="str">
        <f t="shared" si="24"/>
        <v>Men Veteran</v>
      </c>
      <c r="F452" s="136">
        <v>28807</v>
      </c>
      <c r="G452" s="133">
        <f t="shared" si="27"/>
        <v>46387</v>
      </c>
      <c r="H452" s="134">
        <f t="shared" si="25"/>
        <v>48</v>
      </c>
      <c r="I452" s="131" t="str">
        <f t="shared" si="26"/>
        <v>Veteran</v>
      </c>
      <c r="J452" s="129" t="s">
        <v>1184</v>
      </c>
      <c r="K452" s="135">
        <v>97010100357</v>
      </c>
      <c r="L452" s="167" t="s">
        <v>1373</v>
      </c>
    </row>
    <row r="453" spans="1:12" x14ac:dyDescent="0.25">
      <c r="A453" s="128" t="s">
        <v>864</v>
      </c>
      <c r="B453" s="129" t="s">
        <v>40</v>
      </c>
      <c r="C453" s="129" t="s">
        <v>927</v>
      </c>
      <c r="D453" s="129" t="s">
        <v>303</v>
      </c>
      <c r="E453" s="131" t="str">
        <f t="shared" ref="E453:E516" si="28">CONCATENATE(J453," ",I453)</f>
        <v>Men Senior</v>
      </c>
      <c r="F453" s="136">
        <v>33134</v>
      </c>
      <c r="G453" s="133">
        <f t="shared" si="27"/>
        <v>46387</v>
      </c>
      <c r="H453" s="134">
        <f t="shared" ref="H453:H516" si="29">INT(YEARFRAC(F453,G453))</f>
        <v>36</v>
      </c>
      <c r="I453" s="131" t="str">
        <f t="shared" ref="I453:I516" si="30">IF(H453="","Senior",IF(H453&gt;59.999,"Grand Masters",IF(H453&gt;49.999,"Master",IF(H453&gt;39.999,"Veteran",IF(H453&gt;21.999,"Senior",IF(H453&gt;16.999,"U/21","U/16"))))))</f>
        <v>Senior</v>
      </c>
      <c r="J453" s="129" t="s">
        <v>1184</v>
      </c>
      <c r="K453" s="135">
        <v>90091800013</v>
      </c>
      <c r="L453" s="167" t="s">
        <v>1373</v>
      </c>
    </row>
    <row r="454" spans="1:12" x14ac:dyDescent="0.25">
      <c r="A454" s="128" t="s">
        <v>865</v>
      </c>
      <c r="B454" s="129" t="s">
        <v>1164</v>
      </c>
      <c r="C454" s="129" t="s">
        <v>111</v>
      </c>
      <c r="D454" s="129" t="s">
        <v>866</v>
      </c>
      <c r="E454" s="131" t="str">
        <f t="shared" si="28"/>
        <v>Men Master</v>
      </c>
      <c r="F454" s="136">
        <v>26264</v>
      </c>
      <c r="G454" s="133">
        <f t="shared" ref="G454:G517" si="31">$G$5</f>
        <v>46387</v>
      </c>
      <c r="H454" s="134">
        <f t="shared" si="29"/>
        <v>55</v>
      </c>
      <c r="I454" s="131" t="str">
        <f t="shared" si="30"/>
        <v>Master</v>
      </c>
      <c r="J454" s="129" t="s">
        <v>1184</v>
      </c>
      <c r="K454" s="135">
        <v>86110700053</v>
      </c>
      <c r="L454" s="167" t="s">
        <v>1373</v>
      </c>
    </row>
    <row r="455" spans="1:12" x14ac:dyDescent="0.25">
      <c r="A455" s="128" t="s">
        <v>867</v>
      </c>
      <c r="B455" s="129" t="s">
        <v>1164</v>
      </c>
      <c r="C455" s="129" t="s">
        <v>868</v>
      </c>
      <c r="D455" s="129" t="s">
        <v>869</v>
      </c>
      <c r="E455" s="131" t="str">
        <f t="shared" si="28"/>
        <v>Men Grand Masters</v>
      </c>
      <c r="F455" s="136"/>
      <c r="G455" s="133">
        <f t="shared" si="31"/>
        <v>46387</v>
      </c>
      <c r="H455" s="134">
        <f t="shared" si="29"/>
        <v>127</v>
      </c>
      <c r="I455" s="131" t="str">
        <f t="shared" si="30"/>
        <v>Grand Masters</v>
      </c>
      <c r="J455" s="129" t="s">
        <v>1184</v>
      </c>
      <c r="K455" s="135">
        <v>71112700080</v>
      </c>
      <c r="L455" s="167" t="s">
        <v>1373</v>
      </c>
    </row>
    <row r="456" spans="1:12" x14ac:dyDescent="0.25">
      <c r="A456" s="128" t="s">
        <v>870</v>
      </c>
      <c r="B456" s="129" t="s">
        <v>1164</v>
      </c>
      <c r="C456" s="129" t="s">
        <v>398</v>
      </c>
      <c r="D456" s="129" t="s">
        <v>869</v>
      </c>
      <c r="E456" s="131" t="str">
        <f t="shared" si="28"/>
        <v>Ladies Grand Masters</v>
      </c>
      <c r="F456" s="136"/>
      <c r="G456" s="133">
        <f t="shared" si="31"/>
        <v>46387</v>
      </c>
      <c r="H456" s="134">
        <f t="shared" si="29"/>
        <v>127</v>
      </c>
      <c r="I456" s="131" t="str">
        <f t="shared" si="30"/>
        <v>Grand Masters</v>
      </c>
      <c r="J456" s="129" t="s">
        <v>67</v>
      </c>
      <c r="K456" s="135"/>
      <c r="L456" s="167"/>
    </row>
    <row r="457" spans="1:12" x14ac:dyDescent="0.25">
      <c r="A457" s="128" t="s">
        <v>871</v>
      </c>
      <c r="B457" s="129" t="s">
        <v>48</v>
      </c>
      <c r="C457" s="129" t="s">
        <v>1939</v>
      </c>
      <c r="D457" s="129" t="s">
        <v>343</v>
      </c>
      <c r="E457" s="131" t="str">
        <f t="shared" si="28"/>
        <v>Men Veteran</v>
      </c>
      <c r="F457" s="136">
        <v>29579</v>
      </c>
      <c r="G457" s="133">
        <f t="shared" si="31"/>
        <v>46387</v>
      </c>
      <c r="H457" s="134">
        <f t="shared" si="29"/>
        <v>46</v>
      </c>
      <c r="I457" s="131" t="str">
        <f t="shared" si="30"/>
        <v>Veteran</v>
      </c>
      <c r="J457" s="129" t="s">
        <v>1184</v>
      </c>
      <c r="K457" s="135">
        <v>80122410831</v>
      </c>
      <c r="L457" s="167" t="s">
        <v>1373</v>
      </c>
    </row>
    <row r="458" spans="1:12" x14ac:dyDescent="0.25">
      <c r="A458" s="128" t="s">
        <v>872</v>
      </c>
      <c r="B458" s="129" t="s">
        <v>1164</v>
      </c>
      <c r="C458" s="129" t="s">
        <v>873</v>
      </c>
      <c r="D458" s="129" t="s">
        <v>874</v>
      </c>
      <c r="E458" s="131" t="str">
        <f t="shared" si="28"/>
        <v>Men Veteran</v>
      </c>
      <c r="F458" s="136">
        <v>29933</v>
      </c>
      <c r="G458" s="133">
        <f t="shared" si="31"/>
        <v>46387</v>
      </c>
      <c r="H458" s="134">
        <f t="shared" si="29"/>
        <v>45</v>
      </c>
      <c r="I458" s="131" t="str">
        <f t="shared" si="30"/>
        <v>Veteran</v>
      </c>
      <c r="J458" s="129" t="s">
        <v>1184</v>
      </c>
      <c r="K458" s="135">
        <v>77051400126</v>
      </c>
      <c r="L458" s="167" t="s">
        <v>1373</v>
      </c>
    </row>
    <row r="459" spans="1:12" x14ac:dyDescent="0.25">
      <c r="A459" s="128" t="s">
        <v>875</v>
      </c>
      <c r="B459" s="129" t="s">
        <v>1164</v>
      </c>
      <c r="C459" s="129" t="s">
        <v>876</v>
      </c>
      <c r="D459" s="129" t="s">
        <v>284</v>
      </c>
      <c r="E459" s="131" t="str">
        <f t="shared" si="28"/>
        <v>Men Grand Masters</v>
      </c>
      <c r="F459" s="136"/>
      <c r="G459" s="133">
        <f t="shared" si="31"/>
        <v>46387</v>
      </c>
      <c r="H459" s="134">
        <f t="shared" si="29"/>
        <v>127</v>
      </c>
      <c r="I459" s="131" t="str">
        <f t="shared" si="30"/>
        <v>Grand Masters</v>
      </c>
      <c r="J459" s="129" t="s">
        <v>1184</v>
      </c>
      <c r="K459" s="135"/>
      <c r="L459" s="167"/>
    </row>
    <row r="460" spans="1:12" x14ac:dyDescent="0.25">
      <c r="A460" s="128" t="s">
        <v>877</v>
      </c>
      <c r="B460" s="129" t="s">
        <v>1164</v>
      </c>
      <c r="C460" s="129" t="s">
        <v>890</v>
      </c>
      <c r="D460" s="129" t="s">
        <v>284</v>
      </c>
      <c r="E460" s="131" t="str">
        <f t="shared" si="28"/>
        <v>Men Grand Masters</v>
      </c>
      <c r="F460" s="136"/>
      <c r="G460" s="133">
        <f t="shared" si="31"/>
        <v>46387</v>
      </c>
      <c r="H460" s="134">
        <f t="shared" si="29"/>
        <v>127</v>
      </c>
      <c r="I460" s="131" t="str">
        <f t="shared" si="30"/>
        <v>Grand Masters</v>
      </c>
      <c r="J460" s="129" t="s">
        <v>1184</v>
      </c>
      <c r="K460" s="135"/>
      <c r="L460" s="167"/>
    </row>
    <row r="461" spans="1:12" x14ac:dyDescent="0.25">
      <c r="A461" s="128" t="s">
        <v>878</v>
      </c>
      <c r="B461" s="129" t="s">
        <v>39</v>
      </c>
      <c r="C461" s="129" t="s">
        <v>2102</v>
      </c>
      <c r="D461" s="129" t="s">
        <v>314</v>
      </c>
      <c r="E461" s="131" t="str">
        <f t="shared" si="28"/>
        <v>Ladies Veteran</v>
      </c>
      <c r="F461" s="136">
        <v>30224</v>
      </c>
      <c r="G461" s="133">
        <f t="shared" si="31"/>
        <v>46387</v>
      </c>
      <c r="H461" s="134">
        <f t="shared" si="29"/>
        <v>44</v>
      </c>
      <c r="I461" s="131" t="str">
        <f t="shared" si="30"/>
        <v>Veteran</v>
      </c>
      <c r="J461" s="129" t="s">
        <v>67</v>
      </c>
      <c r="K461" s="135">
        <v>820930010623</v>
      </c>
      <c r="L461" s="167" t="s">
        <v>1373</v>
      </c>
    </row>
    <row r="462" spans="1:12" x14ac:dyDescent="0.25">
      <c r="A462" s="128" t="s">
        <v>879</v>
      </c>
      <c r="B462" s="129" t="s">
        <v>39</v>
      </c>
      <c r="C462" s="129" t="s">
        <v>167</v>
      </c>
      <c r="D462" s="129" t="s">
        <v>314</v>
      </c>
      <c r="E462" s="131" t="str">
        <f t="shared" si="28"/>
        <v>Men Master</v>
      </c>
      <c r="F462" s="136">
        <v>26247</v>
      </c>
      <c r="G462" s="133">
        <f t="shared" si="31"/>
        <v>46387</v>
      </c>
      <c r="H462" s="134">
        <f t="shared" si="29"/>
        <v>55</v>
      </c>
      <c r="I462" s="131" t="str">
        <f t="shared" si="30"/>
        <v>Master</v>
      </c>
      <c r="J462" s="129" t="s">
        <v>1184</v>
      </c>
      <c r="K462" s="135">
        <v>71110400063</v>
      </c>
      <c r="L462" s="167" t="s">
        <v>1373</v>
      </c>
    </row>
    <row r="463" spans="1:12" x14ac:dyDescent="0.25">
      <c r="A463" s="128" t="s">
        <v>880</v>
      </c>
      <c r="B463" s="129" t="s">
        <v>1164</v>
      </c>
      <c r="C463" s="129" t="s">
        <v>197</v>
      </c>
      <c r="D463" s="129" t="s">
        <v>1702</v>
      </c>
      <c r="E463" s="131" t="str">
        <f t="shared" si="28"/>
        <v>Men Grand Masters</v>
      </c>
      <c r="F463" s="136">
        <v>20142</v>
      </c>
      <c r="G463" s="133">
        <f t="shared" si="31"/>
        <v>46387</v>
      </c>
      <c r="H463" s="134">
        <f t="shared" si="29"/>
        <v>71</v>
      </c>
      <c r="I463" s="131" t="str">
        <f t="shared" si="30"/>
        <v>Grand Masters</v>
      </c>
      <c r="J463" s="129" t="s">
        <v>1184</v>
      </c>
      <c r="K463" s="135"/>
      <c r="L463" s="167" t="s">
        <v>1383</v>
      </c>
    </row>
    <row r="464" spans="1:12" ht="13.5" customHeight="1" x14ac:dyDescent="0.25">
      <c r="A464" s="128" t="s">
        <v>881</v>
      </c>
      <c r="B464" s="129" t="s">
        <v>42</v>
      </c>
      <c r="C464" s="129" t="s">
        <v>93</v>
      </c>
      <c r="D464" s="129" t="s">
        <v>217</v>
      </c>
      <c r="E464" s="131" t="str">
        <f t="shared" si="28"/>
        <v>Men Master</v>
      </c>
      <c r="F464" s="132">
        <v>25253</v>
      </c>
      <c r="G464" s="133">
        <f t="shared" si="31"/>
        <v>46387</v>
      </c>
      <c r="H464" s="134">
        <f t="shared" si="29"/>
        <v>57</v>
      </c>
      <c r="I464" s="131" t="str">
        <f t="shared" si="30"/>
        <v>Master</v>
      </c>
      <c r="J464" s="129" t="s">
        <v>1184</v>
      </c>
      <c r="K464" s="135">
        <v>69021900017</v>
      </c>
      <c r="L464" s="167" t="s">
        <v>1373</v>
      </c>
    </row>
    <row r="465" spans="1:12" x14ac:dyDescent="0.25">
      <c r="A465" s="128" t="s">
        <v>882</v>
      </c>
      <c r="B465" s="129" t="s">
        <v>42</v>
      </c>
      <c r="C465" s="129" t="s">
        <v>383</v>
      </c>
      <c r="D465" s="129" t="s">
        <v>161</v>
      </c>
      <c r="E465" s="131" t="str">
        <f t="shared" si="28"/>
        <v>Men Grand Masters</v>
      </c>
      <c r="F465" s="132">
        <v>24440</v>
      </c>
      <c r="G465" s="133">
        <f t="shared" si="31"/>
        <v>46387</v>
      </c>
      <c r="H465" s="134">
        <f t="shared" si="29"/>
        <v>60</v>
      </c>
      <c r="I465" s="131" t="str">
        <f t="shared" si="30"/>
        <v>Grand Masters</v>
      </c>
      <c r="J465" s="129" t="s">
        <v>1184</v>
      </c>
      <c r="K465" s="135">
        <v>66112900319</v>
      </c>
      <c r="L465" s="167" t="s">
        <v>1373</v>
      </c>
    </row>
    <row r="466" spans="1:12" x14ac:dyDescent="0.25">
      <c r="A466" s="128" t="s">
        <v>883</v>
      </c>
      <c r="B466" s="129" t="s">
        <v>42</v>
      </c>
      <c r="C466" s="129" t="s">
        <v>2103</v>
      </c>
      <c r="D466" s="129" t="s">
        <v>161</v>
      </c>
      <c r="E466" s="131" t="str">
        <f t="shared" si="28"/>
        <v>Men U/21</v>
      </c>
      <c r="F466" s="136">
        <v>39811</v>
      </c>
      <c r="G466" s="133">
        <f t="shared" si="31"/>
        <v>46387</v>
      </c>
      <c r="H466" s="134">
        <f t="shared" si="29"/>
        <v>18</v>
      </c>
      <c r="I466" s="131" t="str">
        <f t="shared" si="30"/>
        <v>U/21</v>
      </c>
      <c r="J466" s="129" t="s">
        <v>1184</v>
      </c>
      <c r="K466" s="135" t="s">
        <v>1853</v>
      </c>
      <c r="L466" s="167" t="s">
        <v>1373</v>
      </c>
    </row>
    <row r="467" spans="1:12" x14ac:dyDescent="0.25">
      <c r="A467" s="128" t="s">
        <v>884</v>
      </c>
      <c r="B467" s="129" t="s">
        <v>41</v>
      </c>
      <c r="C467" s="129" t="s">
        <v>1725</v>
      </c>
      <c r="D467" s="129" t="s">
        <v>889</v>
      </c>
      <c r="E467" s="131" t="str">
        <f t="shared" si="28"/>
        <v>Men Veteran</v>
      </c>
      <c r="F467" s="132">
        <v>28810</v>
      </c>
      <c r="G467" s="133">
        <f t="shared" si="31"/>
        <v>46387</v>
      </c>
      <c r="H467" s="134">
        <f t="shared" si="29"/>
        <v>48</v>
      </c>
      <c r="I467" s="131" t="str">
        <f t="shared" si="30"/>
        <v>Veteran</v>
      </c>
      <c r="J467" s="129" t="s">
        <v>1184</v>
      </c>
      <c r="K467" s="135">
        <v>78111610343</v>
      </c>
      <c r="L467" s="167" t="s">
        <v>1373</v>
      </c>
    </row>
    <row r="468" spans="1:12" x14ac:dyDescent="0.25">
      <c r="A468" s="128" t="s">
        <v>885</v>
      </c>
      <c r="B468" s="129" t="s">
        <v>42</v>
      </c>
      <c r="C468" s="129" t="s">
        <v>892</v>
      </c>
      <c r="D468" s="129" t="s">
        <v>893</v>
      </c>
      <c r="E468" s="131" t="str">
        <f t="shared" si="28"/>
        <v>Men Master</v>
      </c>
      <c r="F468" s="132">
        <v>24804</v>
      </c>
      <c r="G468" s="133">
        <f t="shared" si="31"/>
        <v>46387</v>
      </c>
      <c r="H468" s="134">
        <f t="shared" si="29"/>
        <v>59</v>
      </c>
      <c r="I468" s="131" t="str">
        <f t="shared" si="30"/>
        <v>Master</v>
      </c>
      <c r="J468" s="129" t="s">
        <v>1184</v>
      </c>
      <c r="K468" s="135">
        <v>67112800048</v>
      </c>
      <c r="L468" s="167" t="s">
        <v>1373</v>
      </c>
    </row>
    <row r="469" spans="1:12" x14ac:dyDescent="0.25">
      <c r="A469" s="128" t="s">
        <v>886</v>
      </c>
      <c r="B469" s="129" t="s">
        <v>1281</v>
      </c>
      <c r="C469" s="129" t="s">
        <v>384</v>
      </c>
      <c r="D469" s="129" t="s">
        <v>303</v>
      </c>
      <c r="E469" s="131" t="str">
        <f t="shared" si="28"/>
        <v>Men Senior</v>
      </c>
      <c r="F469" s="136">
        <v>32630</v>
      </c>
      <c r="G469" s="133">
        <f t="shared" si="31"/>
        <v>46387</v>
      </c>
      <c r="H469" s="134">
        <f t="shared" si="29"/>
        <v>37</v>
      </c>
      <c r="I469" s="131" t="str">
        <f t="shared" si="30"/>
        <v>Senior</v>
      </c>
      <c r="J469" s="129" t="s">
        <v>1184</v>
      </c>
      <c r="K469" s="135">
        <v>89050200036</v>
      </c>
      <c r="L469" s="167" t="s">
        <v>1373</v>
      </c>
    </row>
    <row r="470" spans="1:12" x14ac:dyDescent="0.25">
      <c r="A470" s="128" t="s">
        <v>894</v>
      </c>
      <c r="B470" s="129" t="s">
        <v>1266</v>
      </c>
      <c r="C470" s="129" t="s">
        <v>220</v>
      </c>
      <c r="D470" s="129" t="s">
        <v>186</v>
      </c>
      <c r="E470" s="131" t="str">
        <f t="shared" si="28"/>
        <v>Men Senior</v>
      </c>
      <c r="F470" s="136">
        <v>32006</v>
      </c>
      <c r="G470" s="133">
        <f t="shared" si="31"/>
        <v>46387</v>
      </c>
      <c r="H470" s="134">
        <f t="shared" si="29"/>
        <v>39</v>
      </c>
      <c r="I470" s="131" t="str">
        <f t="shared" si="30"/>
        <v>Senior</v>
      </c>
      <c r="J470" s="129" t="s">
        <v>1184</v>
      </c>
      <c r="K470" s="135">
        <v>89050200036</v>
      </c>
      <c r="L470" s="167" t="s">
        <v>1373</v>
      </c>
    </row>
    <row r="471" spans="1:12" x14ac:dyDescent="0.25">
      <c r="A471" s="128" t="s">
        <v>895</v>
      </c>
      <c r="B471" s="129" t="s">
        <v>48</v>
      </c>
      <c r="C471" s="129" t="s">
        <v>112</v>
      </c>
      <c r="D471" s="129" t="s">
        <v>2091</v>
      </c>
      <c r="E471" s="131" t="str">
        <f t="shared" si="28"/>
        <v>Men U/16</v>
      </c>
      <c r="F471" s="136">
        <v>42359</v>
      </c>
      <c r="G471" s="133">
        <f t="shared" si="31"/>
        <v>46387</v>
      </c>
      <c r="H471" s="134">
        <f t="shared" si="29"/>
        <v>11</v>
      </c>
      <c r="I471" s="131" t="str">
        <f t="shared" si="30"/>
        <v>U/16</v>
      </c>
      <c r="J471" s="129" t="s">
        <v>1184</v>
      </c>
      <c r="K471" s="135">
        <v>20151221</v>
      </c>
      <c r="L471" s="167" t="s">
        <v>1373</v>
      </c>
    </row>
    <row r="472" spans="1:12" x14ac:dyDescent="0.25">
      <c r="A472" s="128" t="s">
        <v>896</v>
      </c>
      <c r="B472" s="129" t="s">
        <v>48</v>
      </c>
      <c r="C472" s="129" t="s">
        <v>1738</v>
      </c>
      <c r="D472" s="129" t="s">
        <v>2091</v>
      </c>
      <c r="E472" s="131" t="str">
        <f t="shared" si="28"/>
        <v>Men U/16</v>
      </c>
      <c r="F472" s="136">
        <v>40823</v>
      </c>
      <c r="G472" s="133">
        <f t="shared" si="31"/>
        <v>46387</v>
      </c>
      <c r="H472" s="134">
        <f t="shared" si="29"/>
        <v>15</v>
      </c>
      <c r="I472" s="131" t="str">
        <f t="shared" si="30"/>
        <v>U/16</v>
      </c>
      <c r="J472" s="129" t="s">
        <v>1184</v>
      </c>
      <c r="K472" s="135">
        <v>20111007</v>
      </c>
      <c r="L472" s="167" t="s">
        <v>1373</v>
      </c>
    </row>
    <row r="473" spans="1:12" x14ac:dyDescent="0.25">
      <c r="A473" s="128" t="s">
        <v>897</v>
      </c>
      <c r="B473" s="129" t="s">
        <v>1178</v>
      </c>
      <c r="C473" s="129" t="s">
        <v>1999</v>
      </c>
      <c r="D473" s="129" t="s">
        <v>87</v>
      </c>
      <c r="E473" s="131" t="str">
        <f t="shared" si="28"/>
        <v>Men Senior</v>
      </c>
      <c r="F473" s="136">
        <v>37287</v>
      </c>
      <c r="G473" s="133">
        <f t="shared" si="31"/>
        <v>46387</v>
      </c>
      <c r="H473" s="134">
        <f t="shared" si="29"/>
        <v>24</v>
      </c>
      <c r="I473" s="131" t="str">
        <f t="shared" si="30"/>
        <v>Senior</v>
      </c>
      <c r="J473" s="129" t="s">
        <v>1184</v>
      </c>
      <c r="K473" s="176" t="s">
        <v>2000</v>
      </c>
      <c r="L473" s="167" t="s">
        <v>1373</v>
      </c>
    </row>
    <row r="474" spans="1:12" x14ac:dyDescent="0.25">
      <c r="A474" s="128" t="s">
        <v>898</v>
      </c>
      <c r="B474" s="129" t="s">
        <v>1178</v>
      </c>
      <c r="C474" s="129" t="s">
        <v>2001</v>
      </c>
      <c r="D474" s="129" t="s">
        <v>87</v>
      </c>
      <c r="E474" s="131" t="str">
        <f t="shared" si="28"/>
        <v>Men Master</v>
      </c>
      <c r="F474" s="136">
        <v>27088</v>
      </c>
      <c r="G474" s="133">
        <f t="shared" si="31"/>
        <v>46387</v>
      </c>
      <c r="H474" s="134">
        <f t="shared" si="29"/>
        <v>52</v>
      </c>
      <c r="I474" s="131" t="str">
        <f t="shared" si="30"/>
        <v>Master</v>
      </c>
      <c r="J474" s="129" t="s">
        <v>1184</v>
      </c>
      <c r="K474" s="135">
        <v>74022800097</v>
      </c>
      <c r="L474" s="167" t="s">
        <v>1373</v>
      </c>
    </row>
    <row r="475" spans="1:12" x14ac:dyDescent="0.25">
      <c r="A475" s="128" t="s">
        <v>899</v>
      </c>
      <c r="B475" s="129" t="s">
        <v>1798</v>
      </c>
      <c r="C475" s="129" t="s">
        <v>318</v>
      </c>
      <c r="D475" s="129" t="s">
        <v>317</v>
      </c>
      <c r="E475" s="131" t="str">
        <f t="shared" si="28"/>
        <v>Men Senior</v>
      </c>
      <c r="F475" s="136">
        <v>33253</v>
      </c>
      <c r="G475" s="133">
        <f t="shared" si="31"/>
        <v>46387</v>
      </c>
      <c r="H475" s="134">
        <f t="shared" si="29"/>
        <v>35</v>
      </c>
      <c r="I475" s="131" t="str">
        <f t="shared" si="30"/>
        <v>Senior</v>
      </c>
      <c r="J475" s="129" t="s">
        <v>1184</v>
      </c>
      <c r="K475" s="135">
        <v>91011500857</v>
      </c>
      <c r="L475" s="167" t="s">
        <v>1373</v>
      </c>
    </row>
    <row r="476" spans="1:12" x14ac:dyDescent="0.25">
      <c r="A476" s="128" t="s">
        <v>900</v>
      </c>
      <c r="B476" s="129" t="s">
        <v>1797</v>
      </c>
      <c r="C476" s="129" t="s">
        <v>1836</v>
      </c>
      <c r="D476" s="129" t="s">
        <v>131</v>
      </c>
      <c r="E476" s="131" t="str">
        <f t="shared" si="28"/>
        <v>Men U/16</v>
      </c>
      <c r="F476" s="136">
        <v>42109</v>
      </c>
      <c r="G476" s="133">
        <f t="shared" si="31"/>
        <v>46387</v>
      </c>
      <c r="H476" s="134">
        <f t="shared" si="29"/>
        <v>11</v>
      </c>
      <c r="I476" s="131" t="str">
        <f t="shared" si="30"/>
        <v>U/16</v>
      </c>
      <c r="J476" s="129" t="s">
        <v>1184</v>
      </c>
      <c r="K476" s="135" t="s">
        <v>2154</v>
      </c>
      <c r="L476" s="167" t="s">
        <v>1373</v>
      </c>
    </row>
    <row r="477" spans="1:12" x14ac:dyDescent="0.25">
      <c r="A477" s="128" t="s">
        <v>901</v>
      </c>
      <c r="B477" s="129" t="s">
        <v>1798</v>
      </c>
      <c r="C477" s="129" t="s">
        <v>1940</v>
      </c>
      <c r="D477" s="129" t="s">
        <v>1013</v>
      </c>
      <c r="E477" s="131" t="str">
        <f t="shared" si="28"/>
        <v>Men Senior</v>
      </c>
      <c r="F477" s="136">
        <v>36764</v>
      </c>
      <c r="G477" s="133">
        <f t="shared" si="31"/>
        <v>46387</v>
      </c>
      <c r="H477" s="134">
        <f t="shared" si="29"/>
        <v>26</v>
      </c>
      <c r="I477" s="131" t="str">
        <f t="shared" si="30"/>
        <v>Senior</v>
      </c>
      <c r="J477" s="129" t="s">
        <v>1184</v>
      </c>
      <c r="K477" s="176" t="s">
        <v>2002</v>
      </c>
      <c r="L477" s="167" t="s">
        <v>1373</v>
      </c>
    </row>
    <row r="478" spans="1:12" x14ac:dyDescent="0.25">
      <c r="A478" s="128" t="s">
        <v>902</v>
      </c>
      <c r="B478" s="129" t="s">
        <v>41</v>
      </c>
      <c r="C478" s="129" t="s">
        <v>2003</v>
      </c>
      <c r="D478" s="129" t="s">
        <v>1860</v>
      </c>
      <c r="E478" s="131" t="str">
        <f t="shared" si="28"/>
        <v>Men U/16</v>
      </c>
      <c r="F478" s="136">
        <v>42720</v>
      </c>
      <c r="G478" s="133">
        <f t="shared" si="31"/>
        <v>46387</v>
      </c>
      <c r="H478" s="134">
        <f t="shared" si="29"/>
        <v>10</v>
      </c>
      <c r="I478" s="131" t="str">
        <f t="shared" si="30"/>
        <v>U/16</v>
      </c>
      <c r="J478" s="129" t="s">
        <v>1184</v>
      </c>
      <c r="K478" s="135">
        <v>20161216</v>
      </c>
      <c r="L478" s="167" t="s">
        <v>1373</v>
      </c>
    </row>
    <row r="479" spans="1:12" x14ac:dyDescent="0.25">
      <c r="A479" s="128" t="s">
        <v>903</v>
      </c>
      <c r="B479" s="129" t="s">
        <v>1797</v>
      </c>
      <c r="C479" s="129" t="s">
        <v>93</v>
      </c>
      <c r="D479" s="129" t="s">
        <v>2104</v>
      </c>
      <c r="E479" s="131" t="str">
        <f t="shared" si="28"/>
        <v>Men Senior</v>
      </c>
      <c r="F479" s="136">
        <v>35130</v>
      </c>
      <c r="G479" s="133">
        <f t="shared" si="31"/>
        <v>46387</v>
      </c>
      <c r="H479" s="134">
        <f t="shared" si="29"/>
        <v>30</v>
      </c>
      <c r="I479" s="131" t="str">
        <f t="shared" si="30"/>
        <v>Senior</v>
      </c>
      <c r="J479" s="129" t="s">
        <v>1184</v>
      </c>
      <c r="K479" s="135">
        <v>960306000338</v>
      </c>
      <c r="L479" s="167" t="s">
        <v>1373</v>
      </c>
    </row>
    <row r="480" spans="1:12" x14ac:dyDescent="0.25">
      <c r="A480" s="128" t="s">
        <v>905</v>
      </c>
      <c r="B480" s="129" t="s">
        <v>1798</v>
      </c>
      <c r="C480" s="129" t="s">
        <v>908</v>
      </c>
      <c r="D480" s="129" t="s">
        <v>155</v>
      </c>
      <c r="E480" s="131" t="str">
        <f t="shared" si="28"/>
        <v>Men Veteran</v>
      </c>
      <c r="F480" s="136">
        <v>28198</v>
      </c>
      <c r="G480" s="133">
        <f t="shared" si="31"/>
        <v>46387</v>
      </c>
      <c r="H480" s="134">
        <f t="shared" si="29"/>
        <v>49</v>
      </c>
      <c r="I480" s="131" t="str">
        <f t="shared" si="30"/>
        <v>Veteran</v>
      </c>
      <c r="J480" s="129" t="s">
        <v>1184</v>
      </c>
      <c r="K480" s="135">
        <v>77031400058</v>
      </c>
      <c r="L480" s="167" t="s">
        <v>1373</v>
      </c>
    </row>
    <row r="481" spans="1:12" x14ac:dyDescent="0.25">
      <c r="A481" s="128" t="s">
        <v>906</v>
      </c>
      <c r="B481" s="129" t="s">
        <v>1275</v>
      </c>
      <c r="C481" s="129" t="s">
        <v>1806</v>
      </c>
      <c r="D481" s="129" t="s">
        <v>136</v>
      </c>
      <c r="E481" s="131" t="str">
        <f t="shared" si="28"/>
        <v>Men Veteran</v>
      </c>
      <c r="F481" s="136">
        <v>30060</v>
      </c>
      <c r="G481" s="133">
        <f t="shared" si="31"/>
        <v>46387</v>
      </c>
      <c r="H481" s="134">
        <f t="shared" si="29"/>
        <v>44</v>
      </c>
      <c r="I481" s="131" t="str">
        <f t="shared" si="30"/>
        <v>Veteran</v>
      </c>
      <c r="J481" s="129" t="s">
        <v>1184</v>
      </c>
      <c r="K481" s="135">
        <v>82041910569</v>
      </c>
      <c r="L481" s="167" t="s">
        <v>1373</v>
      </c>
    </row>
    <row r="482" spans="1:12" x14ac:dyDescent="0.25">
      <c r="A482" s="128" t="s">
        <v>909</v>
      </c>
      <c r="B482" s="129" t="s">
        <v>1275</v>
      </c>
      <c r="C482" s="129" t="s">
        <v>93</v>
      </c>
      <c r="D482" s="129" t="s">
        <v>2004</v>
      </c>
      <c r="E482" s="131" t="str">
        <f t="shared" si="28"/>
        <v>Men Master</v>
      </c>
      <c r="F482" s="136">
        <v>27681</v>
      </c>
      <c r="G482" s="133">
        <f t="shared" si="31"/>
        <v>46387</v>
      </c>
      <c r="H482" s="134">
        <f t="shared" si="29"/>
        <v>51</v>
      </c>
      <c r="I482" s="131" t="str">
        <f t="shared" si="30"/>
        <v>Master</v>
      </c>
      <c r="J482" s="129" t="s">
        <v>1184</v>
      </c>
      <c r="K482" s="135">
        <v>56050200165</v>
      </c>
      <c r="L482" s="167"/>
    </row>
    <row r="483" spans="1:12" x14ac:dyDescent="0.25">
      <c r="A483" s="128" t="s">
        <v>910</v>
      </c>
      <c r="B483" s="129" t="s">
        <v>37</v>
      </c>
      <c r="C483" s="129" t="s">
        <v>2105</v>
      </c>
      <c r="D483" s="129" t="s">
        <v>2106</v>
      </c>
      <c r="E483" s="131" t="str">
        <f t="shared" si="28"/>
        <v>Men U/21</v>
      </c>
      <c r="F483" s="136">
        <v>39257</v>
      </c>
      <c r="G483" s="133">
        <f t="shared" si="31"/>
        <v>46387</v>
      </c>
      <c r="H483" s="134">
        <f t="shared" si="29"/>
        <v>19</v>
      </c>
      <c r="I483" s="131" t="str">
        <f t="shared" si="30"/>
        <v>U/21</v>
      </c>
      <c r="J483" s="129" t="s">
        <v>1184</v>
      </c>
      <c r="K483" s="176" t="s">
        <v>2155</v>
      </c>
      <c r="L483" s="167" t="s">
        <v>1373</v>
      </c>
    </row>
    <row r="484" spans="1:12" x14ac:dyDescent="0.25">
      <c r="A484" s="128" t="s">
        <v>911</v>
      </c>
      <c r="B484" s="129" t="s">
        <v>47</v>
      </c>
      <c r="C484" s="129" t="s">
        <v>239</v>
      </c>
      <c r="D484" s="129" t="s">
        <v>2005</v>
      </c>
      <c r="E484" s="131" t="str">
        <f t="shared" si="28"/>
        <v>Men Grand Masters</v>
      </c>
      <c r="F484" s="136">
        <v>22327</v>
      </c>
      <c r="G484" s="133">
        <f t="shared" si="31"/>
        <v>46387</v>
      </c>
      <c r="H484" s="134">
        <f t="shared" si="29"/>
        <v>65</v>
      </c>
      <c r="I484" s="131" t="str">
        <f t="shared" si="30"/>
        <v>Grand Masters</v>
      </c>
      <c r="J484" s="129" t="s">
        <v>1184</v>
      </c>
      <c r="K484" s="135">
        <v>6102155016080</v>
      </c>
      <c r="L484" s="167" t="s">
        <v>1376</v>
      </c>
    </row>
    <row r="485" spans="1:12" x14ac:dyDescent="0.25">
      <c r="A485" s="128" t="s">
        <v>912</v>
      </c>
      <c r="B485" s="129" t="s">
        <v>1275</v>
      </c>
      <c r="C485" s="129" t="s">
        <v>216</v>
      </c>
      <c r="D485" s="129" t="s">
        <v>2006</v>
      </c>
      <c r="E485" s="131" t="str">
        <f t="shared" si="28"/>
        <v>Men Grand Masters</v>
      </c>
      <c r="F485" s="136">
        <v>24059</v>
      </c>
      <c r="G485" s="133">
        <f t="shared" si="31"/>
        <v>46387</v>
      </c>
      <c r="H485" s="134">
        <f t="shared" si="29"/>
        <v>61</v>
      </c>
      <c r="I485" s="131" t="str">
        <f t="shared" si="30"/>
        <v>Grand Masters</v>
      </c>
      <c r="J485" s="129" t="s">
        <v>1184</v>
      </c>
      <c r="K485" s="135"/>
      <c r="L485" s="167"/>
    </row>
    <row r="486" spans="1:12" x14ac:dyDescent="0.25">
      <c r="A486" s="128" t="s">
        <v>913</v>
      </c>
      <c r="B486" s="129" t="s">
        <v>47</v>
      </c>
      <c r="C486" s="129" t="s">
        <v>1941</v>
      </c>
      <c r="D486" s="129" t="s">
        <v>120</v>
      </c>
      <c r="E486" s="131" t="str">
        <f t="shared" si="28"/>
        <v>Men U/16</v>
      </c>
      <c r="F486" s="136">
        <v>41327</v>
      </c>
      <c r="G486" s="133">
        <f t="shared" si="31"/>
        <v>46387</v>
      </c>
      <c r="H486" s="134">
        <f t="shared" si="29"/>
        <v>13</v>
      </c>
      <c r="I486" s="131" t="str">
        <f t="shared" si="30"/>
        <v>U/16</v>
      </c>
      <c r="J486" s="129" t="s">
        <v>1184</v>
      </c>
      <c r="K486" s="135" t="s">
        <v>2007</v>
      </c>
      <c r="L486" s="167" t="s">
        <v>1373</v>
      </c>
    </row>
    <row r="487" spans="1:12" x14ac:dyDescent="0.25">
      <c r="A487" s="128" t="s">
        <v>914</v>
      </c>
      <c r="B487" s="129" t="s">
        <v>1275</v>
      </c>
      <c r="C487" s="129" t="s">
        <v>83</v>
      </c>
      <c r="D487" s="129" t="s">
        <v>139</v>
      </c>
      <c r="E487" s="131" t="str">
        <f t="shared" si="28"/>
        <v>Men Senior</v>
      </c>
      <c r="F487" s="136">
        <v>34721</v>
      </c>
      <c r="G487" s="133">
        <f t="shared" si="31"/>
        <v>46387</v>
      </c>
      <c r="H487" s="134">
        <f t="shared" si="29"/>
        <v>31</v>
      </c>
      <c r="I487" s="131" t="str">
        <f t="shared" si="30"/>
        <v>Senior</v>
      </c>
      <c r="J487" s="129" t="s">
        <v>1184</v>
      </c>
      <c r="K487" s="135">
        <v>60051100630</v>
      </c>
      <c r="L487" s="167" t="s">
        <v>1373</v>
      </c>
    </row>
    <row r="488" spans="1:12" x14ac:dyDescent="0.25">
      <c r="A488" s="128" t="s">
        <v>915</v>
      </c>
      <c r="B488" s="129" t="s">
        <v>1266</v>
      </c>
      <c r="C488" s="129" t="s">
        <v>1825</v>
      </c>
      <c r="D488" s="129" t="s">
        <v>127</v>
      </c>
      <c r="E488" s="131" t="str">
        <f t="shared" si="28"/>
        <v>Men U/16</v>
      </c>
      <c r="F488" s="132">
        <v>40887</v>
      </c>
      <c r="G488" s="133">
        <f t="shared" si="31"/>
        <v>46387</v>
      </c>
      <c r="H488" s="134">
        <f t="shared" si="29"/>
        <v>15</v>
      </c>
      <c r="I488" s="131" t="str">
        <f t="shared" si="30"/>
        <v>U/16</v>
      </c>
      <c r="J488" s="129" t="s">
        <v>1184</v>
      </c>
      <c r="K488" s="135">
        <v>10122011</v>
      </c>
      <c r="L488" s="167" t="s">
        <v>1373</v>
      </c>
    </row>
    <row r="489" spans="1:12" x14ac:dyDescent="0.25">
      <c r="A489" s="128" t="s">
        <v>916</v>
      </c>
      <c r="B489" s="129" t="s">
        <v>39</v>
      </c>
      <c r="C489" s="129" t="s">
        <v>98</v>
      </c>
      <c r="D489" s="129" t="s">
        <v>1758</v>
      </c>
      <c r="E489" s="131" t="str">
        <f t="shared" si="28"/>
        <v>Men Veteran</v>
      </c>
      <c r="F489" s="136">
        <v>29550</v>
      </c>
      <c r="G489" s="133">
        <f t="shared" si="31"/>
        <v>46387</v>
      </c>
      <c r="H489" s="134">
        <f t="shared" si="29"/>
        <v>46</v>
      </c>
      <c r="I489" s="131" t="str">
        <f t="shared" si="30"/>
        <v>Veteran</v>
      </c>
      <c r="J489" s="129" t="s">
        <v>1184</v>
      </c>
      <c r="K489" s="135">
        <v>88072900013</v>
      </c>
      <c r="L489" s="167" t="s">
        <v>1373</v>
      </c>
    </row>
    <row r="490" spans="1:12" x14ac:dyDescent="0.25">
      <c r="A490" s="128" t="s">
        <v>917</v>
      </c>
      <c r="B490" s="129" t="s">
        <v>40</v>
      </c>
      <c r="C490" s="129" t="s">
        <v>1866</v>
      </c>
      <c r="D490" s="129" t="s">
        <v>175</v>
      </c>
      <c r="E490" s="131" t="str">
        <f t="shared" si="28"/>
        <v>Men U/16</v>
      </c>
      <c r="F490" s="136">
        <v>40796</v>
      </c>
      <c r="G490" s="133">
        <f t="shared" si="31"/>
        <v>46387</v>
      </c>
      <c r="H490" s="134">
        <f t="shared" si="29"/>
        <v>15</v>
      </c>
      <c r="I490" s="131" t="str">
        <f t="shared" si="30"/>
        <v>U/16</v>
      </c>
      <c r="J490" s="129" t="s">
        <v>1184</v>
      </c>
      <c r="K490" s="135">
        <v>20110910</v>
      </c>
      <c r="L490" s="167" t="s">
        <v>1373</v>
      </c>
    </row>
    <row r="491" spans="1:12" x14ac:dyDescent="0.25">
      <c r="A491" s="128" t="s">
        <v>918</v>
      </c>
      <c r="B491" s="129" t="s">
        <v>40</v>
      </c>
      <c r="C491" s="129" t="s">
        <v>2008</v>
      </c>
      <c r="D491" s="129" t="s">
        <v>2009</v>
      </c>
      <c r="E491" s="131" t="str">
        <f t="shared" si="28"/>
        <v>Men Senior</v>
      </c>
      <c r="F491" s="136">
        <v>31811</v>
      </c>
      <c r="G491" s="133">
        <f t="shared" si="31"/>
        <v>46387</v>
      </c>
      <c r="H491" s="134">
        <f t="shared" si="29"/>
        <v>39</v>
      </c>
      <c r="I491" s="131" t="str">
        <f t="shared" si="30"/>
        <v>Senior</v>
      </c>
      <c r="J491" s="129" t="s">
        <v>1184</v>
      </c>
      <c r="K491" s="135">
        <v>87020300693</v>
      </c>
      <c r="L491" s="167" t="s">
        <v>1373</v>
      </c>
    </row>
    <row r="492" spans="1:12" x14ac:dyDescent="0.25">
      <c r="A492" s="128" t="s">
        <v>919</v>
      </c>
      <c r="B492" s="129" t="s">
        <v>37</v>
      </c>
      <c r="C492" s="129" t="s">
        <v>994</v>
      </c>
      <c r="D492" s="129" t="s">
        <v>2107</v>
      </c>
      <c r="E492" s="131" t="str">
        <f t="shared" si="28"/>
        <v>Men U/21</v>
      </c>
      <c r="F492" s="136">
        <v>39310</v>
      </c>
      <c r="G492" s="133">
        <f t="shared" si="31"/>
        <v>46387</v>
      </c>
      <c r="H492" s="134">
        <f t="shared" si="29"/>
        <v>19</v>
      </c>
      <c r="I492" s="131" t="str">
        <f t="shared" si="30"/>
        <v>U/21</v>
      </c>
      <c r="J492" s="129" t="s">
        <v>1184</v>
      </c>
      <c r="K492" s="176" t="s">
        <v>2156</v>
      </c>
      <c r="L492" s="167" t="s">
        <v>1373</v>
      </c>
    </row>
    <row r="493" spans="1:12" x14ac:dyDescent="0.25">
      <c r="A493" s="128" t="s">
        <v>920</v>
      </c>
      <c r="B493" s="129" t="s">
        <v>42</v>
      </c>
      <c r="C493" s="129" t="s">
        <v>287</v>
      </c>
      <c r="D493" s="129" t="s">
        <v>2108</v>
      </c>
      <c r="E493" s="131" t="str">
        <f t="shared" si="28"/>
        <v>Men U/16</v>
      </c>
      <c r="F493" s="136">
        <v>40344</v>
      </c>
      <c r="G493" s="133">
        <f t="shared" si="31"/>
        <v>46387</v>
      </c>
      <c r="H493" s="134">
        <f t="shared" si="29"/>
        <v>16</v>
      </c>
      <c r="I493" s="131" t="str">
        <f t="shared" si="30"/>
        <v>U/16</v>
      </c>
      <c r="J493" s="129" t="s">
        <v>1184</v>
      </c>
      <c r="K493" s="135" t="s">
        <v>2157</v>
      </c>
      <c r="L493" s="167" t="s">
        <v>1373</v>
      </c>
    </row>
    <row r="494" spans="1:12" x14ac:dyDescent="0.25">
      <c r="A494" s="128" t="s">
        <v>921</v>
      </c>
      <c r="B494" s="129" t="s">
        <v>48</v>
      </c>
      <c r="C494" s="129" t="s">
        <v>926</v>
      </c>
      <c r="D494" s="129" t="s">
        <v>1704</v>
      </c>
      <c r="E494" s="131" t="str">
        <f t="shared" si="28"/>
        <v>Men Grand Masters</v>
      </c>
      <c r="F494" s="136">
        <v>23370</v>
      </c>
      <c r="G494" s="133">
        <f t="shared" si="31"/>
        <v>46387</v>
      </c>
      <c r="H494" s="134">
        <f t="shared" si="29"/>
        <v>63</v>
      </c>
      <c r="I494" s="131" t="str">
        <f t="shared" si="30"/>
        <v>Grand Masters</v>
      </c>
      <c r="J494" s="129" t="s">
        <v>1184</v>
      </c>
      <c r="K494" s="135">
        <v>63122510097</v>
      </c>
      <c r="L494" s="167" t="s">
        <v>1373</v>
      </c>
    </row>
    <row r="495" spans="1:12" x14ac:dyDescent="0.25">
      <c r="A495" s="128" t="s">
        <v>923</v>
      </c>
      <c r="B495" s="129" t="s">
        <v>48</v>
      </c>
      <c r="C495" s="129" t="s">
        <v>129</v>
      </c>
      <c r="D495" s="129" t="s">
        <v>284</v>
      </c>
      <c r="E495" s="131" t="s">
        <v>1196</v>
      </c>
      <c r="F495" s="136">
        <v>39987</v>
      </c>
      <c r="G495" s="133">
        <f t="shared" si="31"/>
        <v>46387</v>
      </c>
      <c r="H495" s="134">
        <f t="shared" si="29"/>
        <v>17</v>
      </c>
      <c r="I495" s="131" t="str">
        <f t="shared" si="30"/>
        <v>U/21</v>
      </c>
      <c r="J495" s="129" t="s">
        <v>1184</v>
      </c>
      <c r="K495" s="135" t="s">
        <v>2010</v>
      </c>
      <c r="L495" s="167" t="s">
        <v>1373</v>
      </c>
    </row>
    <row r="496" spans="1:12" x14ac:dyDescent="0.25">
      <c r="A496" s="128" t="s">
        <v>924</v>
      </c>
      <c r="B496" s="129" t="s">
        <v>48</v>
      </c>
      <c r="C496" s="129" t="s">
        <v>180</v>
      </c>
      <c r="D496" s="129" t="s">
        <v>1942</v>
      </c>
      <c r="E496" s="131" t="str">
        <f t="shared" si="28"/>
        <v>Men Senior</v>
      </c>
      <c r="F496" s="136">
        <v>32994</v>
      </c>
      <c r="G496" s="133">
        <f t="shared" si="31"/>
        <v>46387</v>
      </c>
      <c r="H496" s="134">
        <f t="shared" si="29"/>
        <v>36</v>
      </c>
      <c r="I496" s="131" t="str">
        <f t="shared" si="30"/>
        <v>Senior</v>
      </c>
      <c r="J496" s="129" t="s">
        <v>1184</v>
      </c>
      <c r="K496" s="135">
        <v>90050100130</v>
      </c>
      <c r="L496" s="167" t="s">
        <v>1373</v>
      </c>
    </row>
    <row r="497" spans="1:12" x14ac:dyDescent="0.25">
      <c r="A497" s="128" t="s">
        <v>925</v>
      </c>
      <c r="B497" s="129" t="s">
        <v>1179</v>
      </c>
      <c r="C497" s="129" t="s">
        <v>1548</v>
      </c>
      <c r="D497" s="129" t="s">
        <v>1152</v>
      </c>
      <c r="E497" s="131" t="str">
        <f t="shared" si="28"/>
        <v>Men Veteran</v>
      </c>
      <c r="F497" s="136">
        <v>29832</v>
      </c>
      <c r="G497" s="133">
        <f t="shared" si="31"/>
        <v>46387</v>
      </c>
      <c r="H497" s="134">
        <f t="shared" si="29"/>
        <v>45</v>
      </c>
      <c r="I497" s="131" t="str">
        <f t="shared" si="30"/>
        <v>Veteran</v>
      </c>
      <c r="J497" s="129" t="s">
        <v>1184</v>
      </c>
      <c r="K497" s="135">
        <v>81090350088088</v>
      </c>
      <c r="L497" s="167" t="s">
        <v>1376</v>
      </c>
    </row>
    <row r="498" spans="1:12" x14ac:dyDescent="0.25">
      <c r="A498" s="128" t="s">
        <v>928</v>
      </c>
      <c r="B498" s="129" t="s">
        <v>1385</v>
      </c>
      <c r="C498" s="129" t="s">
        <v>98</v>
      </c>
      <c r="D498" s="129" t="s">
        <v>1714</v>
      </c>
      <c r="E498" s="131" t="str">
        <f t="shared" si="28"/>
        <v>Men Veteran</v>
      </c>
      <c r="F498" s="136">
        <v>29742</v>
      </c>
      <c r="G498" s="133">
        <f t="shared" si="31"/>
        <v>46387</v>
      </c>
      <c r="H498" s="134">
        <f t="shared" si="29"/>
        <v>45</v>
      </c>
      <c r="I498" s="131" t="str">
        <f t="shared" si="30"/>
        <v>Veteran</v>
      </c>
      <c r="J498" s="129" t="s">
        <v>1184</v>
      </c>
      <c r="K498" s="135">
        <v>81060510588</v>
      </c>
      <c r="L498" s="167" t="s">
        <v>1373</v>
      </c>
    </row>
    <row r="499" spans="1:12" x14ac:dyDescent="0.25">
      <c r="A499" s="128" t="s">
        <v>929</v>
      </c>
      <c r="B499" s="129" t="s">
        <v>43</v>
      </c>
      <c r="C499" s="129" t="s">
        <v>936</v>
      </c>
      <c r="D499" s="129" t="s">
        <v>248</v>
      </c>
      <c r="E499" s="131" t="str">
        <f t="shared" si="28"/>
        <v>Men Senior</v>
      </c>
      <c r="F499" s="136">
        <v>37923</v>
      </c>
      <c r="G499" s="133">
        <f t="shared" si="31"/>
        <v>46387</v>
      </c>
      <c r="H499" s="134">
        <f t="shared" si="29"/>
        <v>23</v>
      </c>
      <c r="I499" s="131" t="str">
        <f t="shared" si="30"/>
        <v>Senior</v>
      </c>
      <c r="J499" s="129" t="s">
        <v>1184</v>
      </c>
      <c r="K499" s="176" t="s">
        <v>2011</v>
      </c>
      <c r="L499" s="167" t="s">
        <v>1373</v>
      </c>
    </row>
    <row r="500" spans="1:12" x14ac:dyDescent="0.25">
      <c r="A500" s="128" t="s">
        <v>930</v>
      </c>
      <c r="B500" s="129" t="s">
        <v>44</v>
      </c>
      <c r="C500" s="129" t="s">
        <v>2189</v>
      </c>
      <c r="D500" s="129" t="s">
        <v>155</v>
      </c>
      <c r="E500" s="131" t="str">
        <f t="shared" si="28"/>
        <v>Men Veteran</v>
      </c>
      <c r="F500" s="136">
        <v>29129</v>
      </c>
      <c r="G500" s="133">
        <f t="shared" si="31"/>
        <v>46387</v>
      </c>
      <c r="H500" s="134">
        <f t="shared" si="29"/>
        <v>47</v>
      </c>
      <c r="I500" s="131" t="str">
        <f t="shared" si="30"/>
        <v>Veteran</v>
      </c>
      <c r="J500" s="129" t="s">
        <v>1184</v>
      </c>
      <c r="K500" s="135">
        <v>79100100307</v>
      </c>
      <c r="L500" s="167" t="s">
        <v>1373</v>
      </c>
    </row>
    <row r="501" spans="1:12" x14ac:dyDescent="0.25">
      <c r="A501" s="128" t="s">
        <v>931</v>
      </c>
      <c r="B501" s="129" t="s">
        <v>973</v>
      </c>
      <c r="C501" s="129" t="s">
        <v>941</v>
      </c>
      <c r="D501" s="129" t="s">
        <v>129</v>
      </c>
      <c r="E501" s="131" t="str">
        <f t="shared" si="28"/>
        <v>Men Grand Masters</v>
      </c>
      <c r="F501" s="132">
        <v>23791</v>
      </c>
      <c r="G501" s="133">
        <f t="shared" si="31"/>
        <v>46387</v>
      </c>
      <c r="H501" s="134">
        <f t="shared" si="29"/>
        <v>61</v>
      </c>
      <c r="I501" s="131" t="str">
        <f t="shared" si="30"/>
        <v>Grand Masters</v>
      </c>
      <c r="J501" s="129" t="s">
        <v>1184</v>
      </c>
      <c r="K501" s="135">
        <v>79100100307</v>
      </c>
      <c r="L501" s="167" t="s">
        <v>1373</v>
      </c>
    </row>
    <row r="502" spans="1:12" x14ac:dyDescent="0.25">
      <c r="A502" s="128" t="s">
        <v>932</v>
      </c>
      <c r="B502" s="129" t="s">
        <v>1178</v>
      </c>
      <c r="C502" s="129" t="s">
        <v>167</v>
      </c>
      <c r="D502" s="129" t="s">
        <v>942</v>
      </c>
      <c r="E502" s="131" t="str">
        <f t="shared" si="28"/>
        <v>Men Grand Masters</v>
      </c>
      <c r="F502" s="136"/>
      <c r="G502" s="133">
        <f t="shared" si="31"/>
        <v>46387</v>
      </c>
      <c r="H502" s="134">
        <f t="shared" si="29"/>
        <v>127</v>
      </c>
      <c r="I502" s="131" t="str">
        <f t="shared" si="30"/>
        <v>Grand Masters</v>
      </c>
      <c r="J502" s="129" t="s">
        <v>1184</v>
      </c>
      <c r="K502" s="135"/>
      <c r="L502" s="167"/>
    </row>
    <row r="503" spans="1:12" x14ac:dyDescent="0.25">
      <c r="A503" s="128" t="s">
        <v>933</v>
      </c>
      <c r="B503" s="129" t="s">
        <v>49</v>
      </c>
      <c r="C503" s="129" t="s">
        <v>1765</v>
      </c>
      <c r="D503" s="129" t="s">
        <v>212</v>
      </c>
      <c r="E503" s="131" t="str">
        <f t="shared" si="28"/>
        <v>Men Senior</v>
      </c>
      <c r="F503" s="136">
        <v>34369</v>
      </c>
      <c r="G503" s="133">
        <f t="shared" si="31"/>
        <v>46387</v>
      </c>
      <c r="H503" s="134">
        <f t="shared" si="29"/>
        <v>32</v>
      </c>
      <c r="I503" s="131" t="str">
        <f t="shared" si="30"/>
        <v>Senior</v>
      </c>
      <c r="J503" s="129" t="s">
        <v>1184</v>
      </c>
      <c r="K503" s="135">
        <v>94020400075</v>
      </c>
      <c r="L503" s="167" t="s">
        <v>1373</v>
      </c>
    </row>
    <row r="504" spans="1:12" x14ac:dyDescent="0.25">
      <c r="A504" s="128" t="s">
        <v>934</v>
      </c>
      <c r="B504" s="129" t="s">
        <v>1178</v>
      </c>
      <c r="C504" s="129" t="s">
        <v>943</v>
      </c>
      <c r="D504" s="129" t="s">
        <v>226</v>
      </c>
      <c r="E504" s="131" t="str">
        <f t="shared" si="28"/>
        <v>Men Grand Masters</v>
      </c>
      <c r="F504" s="136">
        <v>22671</v>
      </c>
      <c r="G504" s="133">
        <f t="shared" si="31"/>
        <v>46387</v>
      </c>
      <c r="H504" s="134">
        <f t="shared" si="29"/>
        <v>64</v>
      </c>
      <c r="I504" s="131" t="str">
        <f t="shared" si="30"/>
        <v>Grand Masters</v>
      </c>
      <c r="J504" s="129" t="s">
        <v>1184</v>
      </c>
      <c r="K504" s="135">
        <v>81012110362</v>
      </c>
      <c r="L504" s="167" t="s">
        <v>1373</v>
      </c>
    </row>
    <row r="505" spans="1:12" x14ac:dyDescent="0.25">
      <c r="A505" s="128" t="s">
        <v>935</v>
      </c>
      <c r="B505" s="129" t="s">
        <v>1178</v>
      </c>
      <c r="C505" s="129" t="s">
        <v>948</v>
      </c>
      <c r="D505" s="129" t="s">
        <v>226</v>
      </c>
      <c r="E505" s="131" t="str">
        <f t="shared" si="28"/>
        <v>Men U/21</v>
      </c>
      <c r="F505" s="136">
        <v>38682</v>
      </c>
      <c r="G505" s="133">
        <f t="shared" si="31"/>
        <v>46387</v>
      </c>
      <c r="H505" s="134">
        <f t="shared" si="29"/>
        <v>21</v>
      </c>
      <c r="I505" s="131" t="str">
        <f t="shared" si="30"/>
        <v>U/21</v>
      </c>
      <c r="J505" s="129" t="s">
        <v>1184</v>
      </c>
      <c r="K505" s="135" t="s">
        <v>2012</v>
      </c>
      <c r="L505" s="167" t="s">
        <v>1373</v>
      </c>
    </row>
    <row r="506" spans="1:12" x14ac:dyDescent="0.25">
      <c r="A506" s="128" t="s">
        <v>944</v>
      </c>
      <c r="B506" s="129" t="s">
        <v>50</v>
      </c>
      <c r="C506" s="129" t="s">
        <v>74</v>
      </c>
      <c r="D506" s="129" t="s">
        <v>146</v>
      </c>
      <c r="E506" s="131" t="str">
        <f t="shared" si="28"/>
        <v>Men Master</v>
      </c>
      <c r="F506" s="136">
        <v>26696</v>
      </c>
      <c r="G506" s="133">
        <f t="shared" si="31"/>
        <v>46387</v>
      </c>
      <c r="H506" s="134">
        <f t="shared" si="29"/>
        <v>53</v>
      </c>
      <c r="I506" s="131" t="str">
        <f t="shared" si="30"/>
        <v>Master</v>
      </c>
      <c r="J506" s="129" t="s">
        <v>1184</v>
      </c>
      <c r="K506" s="135">
        <v>73020100038</v>
      </c>
      <c r="L506" s="167" t="s">
        <v>1373</v>
      </c>
    </row>
    <row r="507" spans="1:12" x14ac:dyDescent="0.25">
      <c r="A507" s="128" t="s">
        <v>945</v>
      </c>
      <c r="B507" s="129" t="s">
        <v>1254</v>
      </c>
      <c r="C507" s="129" t="s">
        <v>201</v>
      </c>
      <c r="D507" s="129" t="s">
        <v>110</v>
      </c>
      <c r="E507" s="131" t="str">
        <f t="shared" si="28"/>
        <v>Men Veteran</v>
      </c>
      <c r="F507" s="136">
        <v>31705</v>
      </c>
      <c r="G507" s="133">
        <f t="shared" si="31"/>
        <v>46387</v>
      </c>
      <c r="H507" s="134">
        <f t="shared" si="29"/>
        <v>40</v>
      </c>
      <c r="I507" s="131" t="str">
        <f t="shared" si="30"/>
        <v>Veteran</v>
      </c>
      <c r="J507" s="129" t="s">
        <v>1184</v>
      </c>
      <c r="K507" s="135">
        <v>86102000544</v>
      </c>
      <c r="L507" s="167" t="s">
        <v>1373</v>
      </c>
    </row>
    <row r="508" spans="1:12" x14ac:dyDescent="0.25">
      <c r="A508" s="128" t="s">
        <v>946</v>
      </c>
      <c r="B508" s="129" t="s">
        <v>1281</v>
      </c>
      <c r="C508" s="129" t="s">
        <v>207</v>
      </c>
      <c r="D508" s="129" t="s">
        <v>1061</v>
      </c>
      <c r="E508" s="131" t="str">
        <f t="shared" si="28"/>
        <v>Men Senior</v>
      </c>
      <c r="F508" s="136">
        <v>32203</v>
      </c>
      <c r="G508" s="133">
        <f t="shared" si="31"/>
        <v>46387</v>
      </c>
      <c r="H508" s="134">
        <f t="shared" si="29"/>
        <v>38</v>
      </c>
      <c r="I508" s="131" t="str">
        <f t="shared" si="30"/>
        <v>Senior</v>
      </c>
      <c r="J508" s="129" t="s">
        <v>1184</v>
      </c>
      <c r="K508" s="135">
        <v>88030100604</v>
      </c>
      <c r="L508" s="167" t="s">
        <v>1373</v>
      </c>
    </row>
    <row r="509" spans="1:12" x14ac:dyDescent="0.25">
      <c r="A509" s="128" t="s">
        <v>947</v>
      </c>
      <c r="B509" s="129" t="s">
        <v>43</v>
      </c>
      <c r="C509" s="129" t="s">
        <v>1943</v>
      </c>
      <c r="D509" s="129" t="s">
        <v>1001</v>
      </c>
      <c r="E509" s="131" t="str">
        <f t="shared" si="28"/>
        <v>Men Senior</v>
      </c>
      <c r="F509" s="132">
        <v>34203</v>
      </c>
      <c r="G509" s="133">
        <f t="shared" si="31"/>
        <v>46387</v>
      </c>
      <c r="H509" s="134">
        <f t="shared" si="29"/>
        <v>33</v>
      </c>
      <c r="I509" s="131" t="str">
        <f t="shared" si="30"/>
        <v>Senior</v>
      </c>
      <c r="J509" s="129" t="s">
        <v>1184</v>
      </c>
      <c r="K509" s="135">
        <v>93082200303</v>
      </c>
      <c r="L509" s="167" t="s">
        <v>1373</v>
      </c>
    </row>
    <row r="510" spans="1:12" x14ac:dyDescent="0.25">
      <c r="A510" s="128" t="s">
        <v>949</v>
      </c>
      <c r="B510" s="129" t="s">
        <v>1552</v>
      </c>
      <c r="C510" s="129" t="s">
        <v>269</v>
      </c>
      <c r="D510" s="129" t="s">
        <v>1753</v>
      </c>
      <c r="E510" s="131" t="str">
        <f t="shared" si="28"/>
        <v>Men Senior</v>
      </c>
      <c r="F510" s="132">
        <v>37330</v>
      </c>
      <c r="G510" s="133">
        <f t="shared" si="31"/>
        <v>46387</v>
      </c>
      <c r="H510" s="134">
        <f t="shared" si="29"/>
        <v>24</v>
      </c>
      <c r="I510" s="131" t="str">
        <f t="shared" si="30"/>
        <v>Senior</v>
      </c>
      <c r="J510" s="129" t="s">
        <v>1184</v>
      </c>
      <c r="K510" s="176" t="s">
        <v>1785</v>
      </c>
      <c r="L510" s="167" t="s">
        <v>1373</v>
      </c>
    </row>
    <row r="511" spans="1:12" ht="13.8" thickBot="1" x14ac:dyDescent="0.3">
      <c r="A511" s="128" t="s">
        <v>950</v>
      </c>
      <c r="B511" s="165" t="s">
        <v>1385</v>
      </c>
      <c r="C511" s="129" t="s">
        <v>1709</v>
      </c>
      <c r="D511" s="129" t="s">
        <v>276</v>
      </c>
      <c r="E511" s="131" t="str">
        <f t="shared" si="28"/>
        <v>Men Senior</v>
      </c>
      <c r="F511" s="132">
        <v>37257</v>
      </c>
      <c r="G511" s="133">
        <f t="shared" si="31"/>
        <v>46387</v>
      </c>
      <c r="H511" s="134">
        <f t="shared" si="29"/>
        <v>25</v>
      </c>
      <c r="I511" s="131" t="str">
        <f t="shared" si="30"/>
        <v>Senior</v>
      </c>
      <c r="J511" s="129" t="s">
        <v>1184</v>
      </c>
      <c r="K511" s="176" t="s">
        <v>1710</v>
      </c>
      <c r="L511" s="167" t="s">
        <v>1373</v>
      </c>
    </row>
    <row r="512" spans="1:12" x14ac:dyDescent="0.25">
      <c r="A512" s="128" t="s">
        <v>951</v>
      </c>
      <c r="B512" s="129" t="s">
        <v>1797</v>
      </c>
      <c r="C512" s="129" t="s">
        <v>236</v>
      </c>
      <c r="D512" s="129" t="s">
        <v>1944</v>
      </c>
      <c r="E512" s="131" t="str">
        <f t="shared" si="28"/>
        <v>Men U/16</v>
      </c>
      <c r="F512" s="136">
        <v>41038</v>
      </c>
      <c r="G512" s="133">
        <f t="shared" si="31"/>
        <v>46387</v>
      </c>
      <c r="H512" s="134">
        <f t="shared" si="29"/>
        <v>14</v>
      </c>
      <c r="I512" s="131" t="str">
        <f t="shared" si="30"/>
        <v>U/16</v>
      </c>
      <c r="J512" s="129" t="s">
        <v>1184</v>
      </c>
      <c r="K512" s="174">
        <v>20120509</v>
      </c>
      <c r="L512" s="175" t="s">
        <v>1373</v>
      </c>
    </row>
    <row r="513" spans="1:12" x14ac:dyDescent="0.25">
      <c r="A513" s="128" t="s">
        <v>952</v>
      </c>
      <c r="B513" s="129" t="s">
        <v>1797</v>
      </c>
      <c r="C513" s="129" t="s">
        <v>2013</v>
      </c>
      <c r="D513" s="129" t="s">
        <v>1704</v>
      </c>
      <c r="E513" s="131" t="str">
        <f t="shared" si="28"/>
        <v>Ladies Senior</v>
      </c>
      <c r="F513" s="136">
        <v>33110</v>
      </c>
      <c r="G513" s="133">
        <f t="shared" si="31"/>
        <v>46387</v>
      </c>
      <c r="H513" s="134">
        <f t="shared" si="29"/>
        <v>36</v>
      </c>
      <c r="I513" s="131" t="str">
        <f t="shared" si="30"/>
        <v>Senior</v>
      </c>
      <c r="J513" s="129" t="s">
        <v>67</v>
      </c>
      <c r="K513" s="135">
        <v>90082500134</v>
      </c>
      <c r="L513" s="167" t="s">
        <v>1373</v>
      </c>
    </row>
    <row r="514" spans="1:12" x14ac:dyDescent="0.25">
      <c r="A514" s="128" t="s">
        <v>953</v>
      </c>
      <c r="B514" s="129" t="s">
        <v>48</v>
      </c>
      <c r="C514" s="129" t="s">
        <v>1870</v>
      </c>
      <c r="D514" s="129" t="s">
        <v>291</v>
      </c>
      <c r="E514" s="131" t="str">
        <f t="shared" si="28"/>
        <v>Men Grand Masters</v>
      </c>
      <c r="F514" s="136">
        <v>22166</v>
      </c>
      <c r="G514" s="133">
        <f t="shared" si="31"/>
        <v>46387</v>
      </c>
      <c r="H514" s="134">
        <f t="shared" si="29"/>
        <v>66</v>
      </c>
      <c r="I514" s="131" t="str">
        <f t="shared" si="30"/>
        <v>Grand Masters</v>
      </c>
      <c r="J514" s="129" t="s">
        <v>1184</v>
      </c>
      <c r="K514" s="135" t="s">
        <v>1815</v>
      </c>
      <c r="L514" s="167" t="s">
        <v>1376</v>
      </c>
    </row>
    <row r="515" spans="1:12" x14ac:dyDescent="0.25">
      <c r="A515" s="128" t="s">
        <v>954</v>
      </c>
      <c r="B515" s="129" t="s">
        <v>48</v>
      </c>
      <c r="C515" s="129" t="s">
        <v>1945</v>
      </c>
      <c r="D515" s="129" t="s">
        <v>1152</v>
      </c>
      <c r="E515" s="131" t="str">
        <f t="shared" si="28"/>
        <v>Men U/16</v>
      </c>
      <c r="F515" s="136">
        <v>42180</v>
      </c>
      <c r="G515" s="133">
        <f t="shared" si="31"/>
        <v>46387</v>
      </c>
      <c r="H515" s="134">
        <f t="shared" si="29"/>
        <v>11</v>
      </c>
      <c r="I515" s="131" t="str">
        <f t="shared" si="30"/>
        <v>U/16</v>
      </c>
      <c r="J515" s="129" t="s">
        <v>1184</v>
      </c>
      <c r="K515" s="135">
        <v>20150625</v>
      </c>
      <c r="L515" s="167" t="s">
        <v>1373</v>
      </c>
    </row>
    <row r="516" spans="1:12" x14ac:dyDescent="0.25">
      <c r="A516" s="128" t="s">
        <v>981</v>
      </c>
      <c r="B516" s="129" t="s">
        <v>48</v>
      </c>
      <c r="C516" s="129" t="s">
        <v>1946</v>
      </c>
      <c r="D516" s="129" t="s">
        <v>1152</v>
      </c>
      <c r="E516" s="131" t="str">
        <f t="shared" si="28"/>
        <v>Men U/16</v>
      </c>
      <c r="F516" s="136">
        <v>40317</v>
      </c>
      <c r="G516" s="133">
        <f t="shared" si="31"/>
        <v>46387</v>
      </c>
      <c r="H516" s="134">
        <f t="shared" si="29"/>
        <v>16</v>
      </c>
      <c r="I516" s="131" t="str">
        <f t="shared" si="30"/>
        <v>U/16</v>
      </c>
      <c r="J516" s="129" t="s">
        <v>1184</v>
      </c>
      <c r="K516" s="135">
        <v>20100519</v>
      </c>
      <c r="L516" s="167" t="s">
        <v>1373</v>
      </c>
    </row>
    <row r="517" spans="1:12" x14ac:dyDescent="0.25">
      <c r="A517" s="128" t="s">
        <v>982</v>
      </c>
      <c r="B517" s="129" t="s">
        <v>1797</v>
      </c>
      <c r="C517" s="129" t="s">
        <v>991</v>
      </c>
      <c r="D517" s="129" t="s">
        <v>311</v>
      </c>
      <c r="E517" s="131" t="str">
        <f t="shared" ref="E517:E580" si="32">CONCATENATE(J517," ",I517)</f>
        <v>Men U/16</v>
      </c>
      <c r="F517" s="136">
        <v>41800</v>
      </c>
      <c r="G517" s="133">
        <f t="shared" si="31"/>
        <v>46387</v>
      </c>
      <c r="H517" s="134">
        <f t="shared" ref="H517:H580" si="33">INT(YEARFRAC(F517,G517))</f>
        <v>12</v>
      </c>
      <c r="I517" s="131" t="str">
        <f t="shared" ref="I517:I580" si="34">IF(H517="","Senior",IF(H517&gt;59.999,"Grand Masters",IF(H517&gt;49.999,"Master",IF(H517&gt;39.999,"Veteran",IF(H517&gt;21.999,"Senior",IF(H517&gt;16.999,"U/21","U/16"))))))</f>
        <v>U/16</v>
      </c>
      <c r="J517" s="129" t="s">
        <v>1184</v>
      </c>
      <c r="K517" s="135" t="s">
        <v>2014</v>
      </c>
      <c r="L517" s="167" t="s">
        <v>1373</v>
      </c>
    </row>
    <row r="518" spans="1:12" x14ac:dyDescent="0.25">
      <c r="A518" s="128" t="s">
        <v>983</v>
      </c>
      <c r="B518" s="129" t="s">
        <v>48</v>
      </c>
      <c r="C518" s="129" t="s">
        <v>2146</v>
      </c>
      <c r="D518" s="129" t="s">
        <v>360</v>
      </c>
      <c r="E518" s="131" t="str">
        <f t="shared" si="32"/>
        <v>Men U/16</v>
      </c>
      <c r="F518" s="136">
        <v>41501</v>
      </c>
      <c r="G518" s="133">
        <f t="shared" ref="G518:G581" si="35">$G$5</f>
        <v>46387</v>
      </c>
      <c r="H518" s="134">
        <f t="shared" si="33"/>
        <v>13</v>
      </c>
      <c r="I518" s="131" t="str">
        <f t="shared" si="34"/>
        <v>U/16</v>
      </c>
      <c r="J518" s="129" t="s">
        <v>1184</v>
      </c>
      <c r="K518" s="135">
        <v>20130815</v>
      </c>
      <c r="L518" s="167" t="s">
        <v>1373</v>
      </c>
    </row>
    <row r="519" spans="1:12" x14ac:dyDescent="0.25">
      <c r="A519" s="128" t="s">
        <v>984</v>
      </c>
      <c r="B519" s="129" t="s">
        <v>44</v>
      </c>
      <c r="C519" s="129" t="s">
        <v>98</v>
      </c>
      <c r="D519" s="129" t="s">
        <v>161</v>
      </c>
      <c r="E519" s="131" t="str">
        <f t="shared" si="32"/>
        <v>Men Master</v>
      </c>
      <c r="F519" s="136">
        <v>24723</v>
      </c>
      <c r="G519" s="133">
        <f t="shared" si="35"/>
        <v>46387</v>
      </c>
      <c r="H519" s="134">
        <f t="shared" si="33"/>
        <v>59</v>
      </c>
      <c r="I519" s="131" t="str">
        <f t="shared" si="34"/>
        <v>Master</v>
      </c>
      <c r="J519" s="129" t="s">
        <v>1184</v>
      </c>
      <c r="K519" s="135">
        <v>67090810054</v>
      </c>
      <c r="L519" s="167" t="s">
        <v>1373</v>
      </c>
    </row>
    <row r="520" spans="1:12" x14ac:dyDescent="0.25">
      <c r="A520" s="128" t="s">
        <v>985</v>
      </c>
      <c r="B520" s="129" t="s">
        <v>44</v>
      </c>
      <c r="C520" s="129" t="s">
        <v>265</v>
      </c>
      <c r="D520" s="129" t="s">
        <v>2124</v>
      </c>
      <c r="E520" s="131" t="str">
        <f t="shared" si="32"/>
        <v>Men Veteran</v>
      </c>
      <c r="F520" s="136">
        <v>29478</v>
      </c>
      <c r="G520" s="133">
        <f t="shared" si="35"/>
        <v>46387</v>
      </c>
      <c r="H520" s="134">
        <f t="shared" si="33"/>
        <v>46</v>
      </c>
      <c r="I520" s="131" t="str">
        <f t="shared" si="34"/>
        <v>Veteran</v>
      </c>
      <c r="J520" s="129" t="s">
        <v>1184</v>
      </c>
      <c r="K520" s="135">
        <v>8009145023084</v>
      </c>
      <c r="L520" s="167" t="s">
        <v>1376</v>
      </c>
    </row>
    <row r="521" spans="1:12" ht="13.5" customHeight="1" x14ac:dyDescent="0.25">
      <c r="A521" s="128" t="s">
        <v>986</v>
      </c>
      <c r="B521" s="129" t="s">
        <v>42</v>
      </c>
      <c r="C521" s="129" t="s">
        <v>1781</v>
      </c>
      <c r="D521" s="129" t="s">
        <v>1492</v>
      </c>
      <c r="E521" s="131" t="str">
        <f t="shared" si="32"/>
        <v>Men U/16</v>
      </c>
      <c r="F521" s="132">
        <v>41731</v>
      </c>
      <c r="G521" s="133">
        <f t="shared" si="35"/>
        <v>46387</v>
      </c>
      <c r="H521" s="134">
        <f t="shared" si="33"/>
        <v>12</v>
      </c>
      <c r="I521" s="131" t="str">
        <f t="shared" si="34"/>
        <v>U/16</v>
      </c>
      <c r="J521" s="129" t="s">
        <v>1184</v>
      </c>
      <c r="K521" s="176">
        <v>20140402</v>
      </c>
      <c r="L521" s="167" t="s">
        <v>1373</v>
      </c>
    </row>
    <row r="522" spans="1:12" x14ac:dyDescent="0.25">
      <c r="A522" s="128" t="s">
        <v>987</v>
      </c>
      <c r="B522" s="129" t="s">
        <v>1254</v>
      </c>
      <c r="C522" s="129" t="s">
        <v>992</v>
      </c>
      <c r="D522" s="129" t="s">
        <v>1046</v>
      </c>
      <c r="E522" s="131" t="str">
        <f t="shared" si="32"/>
        <v>Men Master</v>
      </c>
      <c r="F522" s="136">
        <v>27079</v>
      </c>
      <c r="G522" s="133">
        <f t="shared" si="35"/>
        <v>46387</v>
      </c>
      <c r="H522" s="134">
        <f t="shared" si="33"/>
        <v>52</v>
      </c>
      <c r="I522" s="131" t="str">
        <f t="shared" si="34"/>
        <v>Master</v>
      </c>
      <c r="J522" s="129" t="s">
        <v>1184</v>
      </c>
      <c r="K522" s="135">
        <v>7402190020</v>
      </c>
      <c r="L522" s="167" t="s">
        <v>1373</v>
      </c>
    </row>
    <row r="523" spans="1:12" x14ac:dyDescent="0.25">
      <c r="A523" s="128" t="s">
        <v>988</v>
      </c>
      <c r="B523" s="129" t="s">
        <v>48</v>
      </c>
      <c r="C523" s="129" t="s">
        <v>2015</v>
      </c>
      <c r="D523" s="129" t="s">
        <v>291</v>
      </c>
      <c r="E523" s="131" t="str">
        <f t="shared" si="32"/>
        <v>Ladies Grand Masters</v>
      </c>
      <c r="F523" s="136">
        <v>22657</v>
      </c>
      <c r="G523" s="133">
        <f t="shared" si="35"/>
        <v>46387</v>
      </c>
      <c r="H523" s="134">
        <f t="shared" si="33"/>
        <v>64</v>
      </c>
      <c r="I523" s="131" t="str">
        <f t="shared" si="34"/>
        <v>Grand Masters</v>
      </c>
      <c r="J523" s="129" t="s">
        <v>67</v>
      </c>
      <c r="K523" s="135">
        <v>62011110033</v>
      </c>
      <c r="L523" s="167" t="s">
        <v>1373</v>
      </c>
    </row>
    <row r="524" spans="1:12" x14ac:dyDescent="0.25">
      <c r="A524" s="128" t="s">
        <v>989</v>
      </c>
      <c r="B524" s="129" t="s">
        <v>1164</v>
      </c>
      <c r="C524" s="129" t="s">
        <v>172</v>
      </c>
      <c r="D524" s="129" t="s">
        <v>993</v>
      </c>
      <c r="E524" s="131" t="str">
        <f t="shared" si="32"/>
        <v>Men Veteran</v>
      </c>
      <c r="F524" s="136">
        <v>28790</v>
      </c>
      <c r="G524" s="133">
        <f t="shared" si="35"/>
        <v>46387</v>
      </c>
      <c r="H524" s="134">
        <f t="shared" si="33"/>
        <v>48</v>
      </c>
      <c r="I524" s="131" t="str">
        <f t="shared" si="34"/>
        <v>Veteran</v>
      </c>
      <c r="J524" s="129" t="s">
        <v>1184</v>
      </c>
      <c r="K524" s="135">
        <v>99012900255</v>
      </c>
      <c r="L524" s="167" t="s">
        <v>1373</v>
      </c>
    </row>
    <row r="525" spans="1:12" x14ac:dyDescent="0.25">
      <c r="A525" s="128" t="s">
        <v>990</v>
      </c>
      <c r="B525" s="129" t="s">
        <v>1164</v>
      </c>
      <c r="C525" s="129" t="s">
        <v>994</v>
      </c>
      <c r="D525" s="129" t="s">
        <v>311</v>
      </c>
      <c r="E525" s="131" t="str">
        <f t="shared" si="32"/>
        <v>Men Senior</v>
      </c>
      <c r="F525" s="136">
        <v>33368</v>
      </c>
      <c r="G525" s="133">
        <f t="shared" si="35"/>
        <v>46387</v>
      </c>
      <c r="H525" s="134">
        <f t="shared" si="33"/>
        <v>35</v>
      </c>
      <c r="I525" s="131" t="str">
        <f t="shared" si="34"/>
        <v>Senior</v>
      </c>
      <c r="J525" s="129" t="s">
        <v>1184</v>
      </c>
      <c r="K525" s="135">
        <v>78102700106</v>
      </c>
      <c r="L525" s="167" t="s">
        <v>1373</v>
      </c>
    </row>
    <row r="526" spans="1:12" x14ac:dyDescent="0.25">
      <c r="A526" s="128" t="s">
        <v>995</v>
      </c>
      <c r="B526" s="129" t="s">
        <v>49</v>
      </c>
      <c r="C526" s="129" t="s">
        <v>129</v>
      </c>
      <c r="D526" s="129" t="s">
        <v>998</v>
      </c>
      <c r="E526" s="131" t="str">
        <f t="shared" si="32"/>
        <v>Men Master</v>
      </c>
      <c r="F526" s="136">
        <v>26990</v>
      </c>
      <c r="G526" s="133">
        <f t="shared" si="35"/>
        <v>46387</v>
      </c>
      <c r="H526" s="134">
        <f t="shared" si="33"/>
        <v>53</v>
      </c>
      <c r="I526" s="131" t="str">
        <f t="shared" si="34"/>
        <v>Master</v>
      </c>
      <c r="J526" s="129" t="s">
        <v>1184</v>
      </c>
      <c r="K526" s="135">
        <v>73112200047</v>
      </c>
      <c r="L526" s="167" t="s">
        <v>1373</v>
      </c>
    </row>
    <row r="527" spans="1:12" x14ac:dyDescent="0.25">
      <c r="A527" s="128" t="s">
        <v>996</v>
      </c>
      <c r="B527" s="129" t="s">
        <v>1275</v>
      </c>
      <c r="C527" s="129" t="s">
        <v>158</v>
      </c>
      <c r="D527" s="129" t="s">
        <v>999</v>
      </c>
      <c r="E527" s="131" t="str">
        <f t="shared" si="32"/>
        <v>Men Grand Masters</v>
      </c>
      <c r="F527" s="136">
        <v>21494</v>
      </c>
      <c r="G527" s="133">
        <f t="shared" si="35"/>
        <v>46387</v>
      </c>
      <c r="H527" s="134">
        <f t="shared" si="33"/>
        <v>68</v>
      </c>
      <c r="I527" s="131" t="str">
        <f t="shared" si="34"/>
        <v>Grand Masters</v>
      </c>
      <c r="J527" s="129" t="s">
        <v>1184</v>
      </c>
      <c r="K527" s="135">
        <v>73112200047</v>
      </c>
      <c r="L527" s="167" t="s">
        <v>1373</v>
      </c>
    </row>
    <row r="528" spans="1:12" x14ac:dyDescent="0.25">
      <c r="A528" s="128" t="s">
        <v>997</v>
      </c>
      <c r="B528" s="129" t="s">
        <v>1180</v>
      </c>
      <c r="C528" s="129" t="s">
        <v>1000</v>
      </c>
      <c r="D528" s="129" t="s">
        <v>294</v>
      </c>
      <c r="E528" s="131" t="str">
        <f t="shared" si="32"/>
        <v>Men Senior</v>
      </c>
      <c r="F528" s="136">
        <v>32091</v>
      </c>
      <c r="G528" s="133">
        <f t="shared" si="35"/>
        <v>46387</v>
      </c>
      <c r="H528" s="134">
        <f t="shared" si="33"/>
        <v>39</v>
      </c>
      <c r="I528" s="131" t="str">
        <f t="shared" si="34"/>
        <v>Senior</v>
      </c>
      <c r="J528" s="129" t="s">
        <v>1184</v>
      </c>
      <c r="K528" s="135"/>
      <c r="L528" s="167"/>
    </row>
    <row r="529" spans="1:12" x14ac:dyDescent="0.25">
      <c r="A529" s="128" t="s">
        <v>1002</v>
      </c>
      <c r="B529" s="129" t="s">
        <v>1385</v>
      </c>
      <c r="C529" s="129" t="s">
        <v>1744</v>
      </c>
      <c r="D529" s="129" t="s">
        <v>136</v>
      </c>
      <c r="E529" s="131" t="str">
        <f t="shared" si="32"/>
        <v>Men Veteran</v>
      </c>
      <c r="F529" s="132">
        <v>31454</v>
      </c>
      <c r="G529" s="133">
        <f t="shared" si="35"/>
        <v>46387</v>
      </c>
      <c r="H529" s="134">
        <f t="shared" si="33"/>
        <v>40</v>
      </c>
      <c r="I529" s="131" t="str">
        <f t="shared" si="34"/>
        <v>Veteran</v>
      </c>
      <c r="J529" s="129" t="s">
        <v>1184</v>
      </c>
      <c r="K529" s="135">
        <v>86021100050</v>
      </c>
      <c r="L529" s="167" t="s">
        <v>1373</v>
      </c>
    </row>
    <row r="530" spans="1:12" x14ac:dyDescent="0.25">
      <c r="A530" s="128" t="s">
        <v>1003</v>
      </c>
      <c r="B530" s="129" t="s">
        <v>43</v>
      </c>
      <c r="C530" s="129" t="s">
        <v>93</v>
      </c>
      <c r="D530" s="129" t="s">
        <v>1001</v>
      </c>
      <c r="E530" s="131" t="str">
        <f t="shared" si="32"/>
        <v>Men Veteran</v>
      </c>
      <c r="F530" s="136">
        <v>28866</v>
      </c>
      <c r="G530" s="133">
        <f t="shared" si="35"/>
        <v>46387</v>
      </c>
      <c r="H530" s="134">
        <f t="shared" si="33"/>
        <v>47</v>
      </c>
      <c r="I530" s="131" t="str">
        <f t="shared" si="34"/>
        <v>Veteran</v>
      </c>
      <c r="J530" s="129" t="s">
        <v>1184</v>
      </c>
      <c r="K530" s="135">
        <v>79011110455</v>
      </c>
      <c r="L530" s="167" t="s">
        <v>1373</v>
      </c>
    </row>
    <row r="531" spans="1:12" x14ac:dyDescent="0.25">
      <c r="A531" s="128" t="s">
        <v>1004</v>
      </c>
      <c r="B531" s="129" t="s">
        <v>49</v>
      </c>
      <c r="C531" s="129" t="s">
        <v>994</v>
      </c>
      <c r="D531" s="129" t="s">
        <v>2109</v>
      </c>
      <c r="E531" s="131" t="str">
        <f t="shared" si="32"/>
        <v>Men Senior</v>
      </c>
      <c r="F531" s="136">
        <v>37363</v>
      </c>
      <c r="G531" s="133">
        <f t="shared" si="35"/>
        <v>46387</v>
      </c>
      <c r="H531" s="134">
        <f t="shared" si="33"/>
        <v>24</v>
      </c>
      <c r="I531" s="131" t="str">
        <f t="shared" si="34"/>
        <v>Senior</v>
      </c>
      <c r="J531" s="129" t="s">
        <v>1184</v>
      </c>
      <c r="K531" s="176" t="s">
        <v>2158</v>
      </c>
      <c r="L531" s="167" t="s">
        <v>1373</v>
      </c>
    </row>
    <row r="532" spans="1:12" x14ac:dyDescent="0.25">
      <c r="A532" s="128" t="s">
        <v>1005</v>
      </c>
      <c r="B532" s="129" t="s">
        <v>1178</v>
      </c>
      <c r="C532" s="129" t="s">
        <v>1011</v>
      </c>
      <c r="D532" s="129" t="s">
        <v>99</v>
      </c>
      <c r="E532" s="131" t="str">
        <f t="shared" si="32"/>
        <v>Men Senior</v>
      </c>
      <c r="F532" s="136">
        <v>32233</v>
      </c>
      <c r="G532" s="133">
        <f t="shared" si="35"/>
        <v>46387</v>
      </c>
      <c r="H532" s="134">
        <f t="shared" si="33"/>
        <v>38</v>
      </c>
      <c r="I532" s="131" t="str">
        <f t="shared" si="34"/>
        <v>Senior</v>
      </c>
      <c r="J532" s="129" t="s">
        <v>1184</v>
      </c>
      <c r="K532" s="135"/>
      <c r="L532" s="167"/>
    </row>
    <row r="533" spans="1:12" x14ac:dyDescent="0.25">
      <c r="A533" s="128" t="s">
        <v>1006</v>
      </c>
      <c r="B533" s="129" t="s">
        <v>47</v>
      </c>
      <c r="C533" s="129" t="s">
        <v>1791</v>
      </c>
      <c r="D533" s="129" t="s">
        <v>110</v>
      </c>
      <c r="E533" s="131" t="str">
        <f t="shared" si="32"/>
        <v>Men Veteran</v>
      </c>
      <c r="F533" s="136">
        <v>31117</v>
      </c>
      <c r="G533" s="133">
        <f t="shared" si="35"/>
        <v>46387</v>
      </c>
      <c r="H533" s="134">
        <f t="shared" si="33"/>
        <v>41</v>
      </c>
      <c r="I533" s="131" t="str">
        <f t="shared" si="34"/>
        <v>Veteran</v>
      </c>
      <c r="J533" s="129" t="s">
        <v>1184</v>
      </c>
      <c r="K533" s="135">
        <v>85031110678</v>
      </c>
      <c r="L533" s="167" t="s">
        <v>1373</v>
      </c>
    </row>
    <row r="534" spans="1:12" x14ac:dyDescent="0.25">
      <c r="A534" s="128" t="s">
        <v>1007</v>
      </c>
      <c r="B534" s="129" t="s">
        <v>47</v>
      </c>
      <c r="C534" s="129" t="s">
        <v>215</v>
      </c>
      <c r="D534" s="129" t="s">
        <v>1706</v>
      </c>
      <c r="E534" s="131" t="str">
        <f t="shared" si="32"/>
        <v>Men Grand Masters</v>
      </c>
      <c r="F534" s="136">
        <v>22406</v>
      </c>
      <c r="G534" s="133">
        <f t="shared" si="35"/>
        <v>46387</v>
      </c>
      <c r="H534" s="134">
        <f t="shared" si="33"/>
        <v>65</v>
      </c>
      <c r="I534" s="131" t="str">
        <f t="shared" si="34"/>
        <v>Grand Masters</v>
      </c>
      <c r="J534" s="129" t="s">
        <v>1184</v>
      </c>
      <c r="K534" s="135">
        <v>61050501608</v>
      </c>
      <c r="L534" s="167" t="s">
        <v>1373</v>
      </c>
    </row>
    <row r="535" spans="1:12" x14ac:dyDescent="0.25">
      <c r="A535" s="128" t="s">
        <v>1008</v>
      </c>
      <c r="B535" s="129" t="s">
        <v>44</v>
      </c>
      <c r="C535" s="129" t="s">
        <v>1014</v>
      </c>
      <c r="D535" s="129" t="s">
        <v>155</v>
      </c>
      <c r="E535" s="131" t="s">
        <v>2181</v>
      </c>
      <c r="F535" s="136">
        <v>39066</v>
      </c>
      <c r="G535" s="133">
        <f t="shared" si="35"/>
        <v>46387</v>
      </c>
      <c r="H535" s="134">
        <f t="shared" si="33"/>
        <v>20</v>
      </c>
      <c r="I535" s="131" t="str">
        <f t="shared" si="34"/>
        <v>U/21</v>
      </c>
      <c r="J535" s="129" t="s">
        <v>1184</v>
      </c>
      <c r="K535" s="135">
        <v>20061215</v>
      </c>
      <c r="L535" s="167" t="s">
        <v>1373</v>
      </c>
    </row>
    <row r="536" spans="1:12" x14ac:dyDescent="0.25">
      <c r="A536" s="128" t="s">
        <v>1009</v>
      </c>
      <c r="B536" s="129" t="s">
        <v>48</v>
      </c>
      <c r="C536" s="129" t="s">
        <v>2016</v>
      </c>
      <c r="D536" s="129" t="s">
        <v>228</v>
      </c>
      <c r="E536" s="131" t="str">
        <f t="shared" si="32"/>
        <v>Men Veteran</v>
      </c>
      <c r="F536" s="136">
        <v>28196</v>
      </c>
      <c r="G536" s="133">
        <f t="shared" si="35"/>
        <v>46387</v>
      </c>
      <c r="H536" s="134">
        <f t="shared" si="33"/>
        <v>49</v>
      </c>
      <c r="I536" s="131" t="str">
        <f t="shared" si="34"/>
        <v>Veteran</v>
      </c>
      <c r="J536" s="129" t="s">
        <v>1184</v>
      </c>
      <c r="K536" s="135">
        <v>77031200296</v>
      </c>
      <c r="L536" s="167" t="s">
        <v>1373</v>
      </c>
    </row>
    <row r="537" spans="1:12" x14ac:dyDescent="0.25">
      <c r="A537" s="128" t="s">
        <v>1010</v>
      </c>
      <c r="B537" s="129" t="s">
        <v>48</v>
      </c>
      <c r="C537" s="129" t="s">
        <v>171</v>
      </c>
      <c r="D537" s="129" t="s">
        <v>328</v>
      </c>
      <c r="E537" s="131" t="str">
        <f t="shared" si="32"/>
        <v>Men Master</v>
      </c>
      <c r="F537" s="132">
        <v>26470</v>
      </c>
      <c r="G537" s="133">
        <f t="shared" si="35"/>
        <v>46387</v>
      </c>
      <c r="H537" s="134">
        <f t="shared" si="33"/>
        <v>54</v>
      </c>
      <c r="I537" s="131" t="str">
        <f t="shared" si="34"/>
        <v>Master</v>
      </c>
      <c r="J537" s="129" t="s">
        <v>1184</v>
      </c>
      <c r="K537" s="135">
        <v>72062000030</v>
      </c>
      <c r="L537" s="167" t="s">
        <v>1373</v>
      </c>
    </row>
    <row r="538" spans="1:12" x14ac:dyDescent="0.25">
      <c r="A538" s="128" t="s">
        <v>1015</v>
      </c>
      <c r="B538" s="129" t="s">
        <v>48</v>
      </c>
      <c r="C538" s="129" t="s">
        <v>98</v>
      </c>
      <c r="D538" s="129" t="s">
        <v>907</v>
      </c>
      <c r="E538" s="131" t="str">
        <f t="shared" si="32"/>
        <v>Men Senior</v>
      </c>
      <c r="F538" s="132">
        <v>32071</v>
      </c>
      <c r="G538" s="133">
        <f t="shared" si="35"/>
        <v>46387</v>
      </c>
      <c r="H538" s="134">
        <f t="shared" si="33"/>
        <v>39</v>
      </c>
      <c r="I538" s="131" t="str">
        <f t="shared" si="34"/>
        <v>Senior</v>
      </c>
      <c r="J538" s="129" t="s">
        <v>1184</v>
      </c>
      <c r="K538" s="135">
        <v>87102100108</v>
      </c>
      <c r="L538" s="167" t="s">
        <v>1373</v>
      </c>
    </row>
    <row r="539" spans="1:12" x14ac:dyDescent="0.25">
      <c r="A539" s="128" t="s">
        <v>1016</v>
      </c>
      <c r="B539" s="129" t="s">
        <v>1254</v>
      </c>
      <c r="C539" s="129" t="s">
        <v>1022</v>
      </c>
      <c r="D539" s="129" t="s">
        <v>1023</v>
      </c>
      <c r="E539" s="131" t="str">
        <f t="shared" si="32"/>
        <v>Men Senior</v>
      </c>
      <c r="F539" s="136">
        <v>36452</v>
      </c>
      <c r="G539" s="133">
        <f t="shared" si="35"/>
        <v>46387</v>
      </c>
      <c r="H539" s="134">
        <f t="shared" si="33"/>
        <v>27</v>
      </c>
      <c r="I539" s="131" t="str">
        <f t="shared" si="34"/>
        <v>Senior</v>
      </c>
      <c r="J539" s="129" t="s">
        <v>1184</v>
      </c>
      <c r="K539" s="135">
        <v>79101210793</v>
      </c>
      <c r="L539" s="167" t="s">
        <v>1373</v>
      </c>
    </row>
    <row r="540" spans="1:12" x14ac:dyDescent="0.25">
      <c r="A540" s="128" t="s">
        <v>1017</v>
      </c>
      <c r="B540" s="129" t="s">
        <v>1254</v>
      </c>
      <c r="C540" s="129" t="s">
        <v>112</v>
      </c>
      <c r="D540" s="129" t="s">
        <v>1023</v>
      </c>
      <c r="E540" s="131" t="str">
        <f t="shared" si="32"/>
        <v>Men Master</v>
      </c>
      <c r="F540" s="136">
        <v>24651</v>
      </c>
      <c r="G540" s="133">
        <f t="shared" si="35"/>
        <v>46387</v>
      </c>
      <c r="H540" s="134">
        <f t="shared" si="33"/>
        <v>59</v>
      </c>
      <c r="I540" s="131" t="str">
        <f t="shared" si="34"/>
        <v>Master</v>
      </c>
      <c r="J540" s="129" t="s">
        <v>1184</v>
      </c>
      <c r="K540" s="135"/>
      <c r="L540" s="167"/>
    </row>
    <row r="541" spans="1:12" x14ac:dyDescent="0.25">
      <c r="A541" s="128" t="s">
        <v>1024</v>
      </c>
      <c r="B541" s="129" t="s">
        <v>1385</v>
      </c>
      <c r="C541" s="129" t="s">
        <v>1028</v>
      </c>
      <c r="D541" s="129" t="s">
        <v>1027</v>
      </c>
      <c r="E541" s="131" t="str">
        <f t="shared" si="32"/>
        <v>Men Veteran</v>
      </c>
      <c r="F541" s="136">
        <v>30816</v>
      </c>
      <c r="G541" s="133">
        <f t="shared" si="35"/>
        <v>46387</v>
      </c>
      <c r="H541" s="134">
        <f t="shared" si="33"/>
        <v>42</v>
      </c>
      <c r="I541" s="131" t="str">
        <f t="shared" si="34"/>
        <v>Veteran</v>
      </c>
      <c r="J541" s="129" t="s">
        <v>1184</v>
      </c>
      <c r="K541" s="135">
        <v>8405145219088</v>
      </c>
      <c r="L541" s="167" t="s">
        <v>1376</v>
      </c>
    </row>
    <row r="542" spans="1:12" x14ac:dyDescent="0.25">
      <c r="A542" s="128" t="s">
        <v>1025</v>
      </c>
      <c r="B542" s="163" t="s">
        <v>44</v>
      </c>
      <c r="C542" s="129" t="s">
        <v>1947</v>
      </c>
      <c r="D542" s="129" t="s">
        <v>263</v>
      </c>
      <c r="E542" s="131" t="str">
        <f t="shared" si="32"/>
        <v>Men Senior</v>
      </c>
      <c r="F542" s="136">
        <v>35282</v>
      </c>
      <c r="G542" s="133">
        <f t="shared" si="35"/>
        <v>46387</v>
      </c>
      <c r="H542" s="134">
        <f t="shared" si="33"/>
        <v>30</v>
      </c>
      <c r="I542" s="131" t="str">
        <f t="shared" si="34"/>
        <v>Senior</v>
      </c>
      <c r="J542" s="129" t="s">
        <v>1184</v>
      </c>
      <c r="K542" s="135">
        <v>96080500388</v>
      </c>
      <c r="L542" s="167" t="s">
        <v>1373</v>
      </c>
    </row>
    <row r="543" spans="1:12" x14ac:dyDescent="0.25">
      <c r="A543" s="128" t="s">
        <v>1026</v>
      </c>
      <c r="B543" s="129" t="s">
        <v>1266</v>
      </c>
      <c r="C543" s="129" t="s">
        <v>1034</v>
      </c>
      <c r="D543" s="129" t="s">
        <v>1035</v>
      </c>
      <c r="E543" s="131" t="str">
        <f t="shared" si="32"/>
        <v>Men Veteran</v>
      </c>
      <c r="F543" s="136">
        <v>30079</v>
      </c>
      <c r="G543" s="133">
        <f t="shared" si="35"/>
        <v>46387</v>
      </c>
      <c r="H543" s="134">
        <f t="shared" si="33"/>
        <v>44</v>
      </c>
      <c r="I543" s="131" t="str">
        <f t="shared" si="34"/>
        <v>Veteran</v>
      </c>
      <c r="J543" s="129" t="s">
        <v>1184</v>
      </c>
      <c r="K543" s="135">
        <v>82050811020</v>
      </c>
      <c r="L543" s="167" t="s">
        <v>1376</v>
      </c>
    </row>
    <row r="544" spans="1:12" x14ac:dyDescent="0.25">
      <c r="A544" s="128" t="s">
        <v>1029</v>
      </c>
      <c r="B544" s="129" t="s">
        <v>44</v>
      </c>
      <c r="C544" s="129" t="s">
        <v>1692</v>
      </c>
      <c r="D544" s="129" t="s">
        <v>1036</v>
      </c>
      <c r="E544" s="131" t="str">
        <f t="shared" si="32"/>
        <v>Men Veteran</v>
      </c>
      <c r="F544" s="136">
        <v>29618</v>
      </c>
      <c r="G544" s="133">
        <f t="shared" si="35"/>
        <v>46387</v>
      </c>
      <c r="H544" s="134">
        <f t="shared" si="33"/>
        <v>45</v>
      </c>
      <c r="I544" s="131" t="str">
        <f t="shared" si="34"/>
        <v>Veteran</v>
      </c>
      <c r="J544" s="129" t="s">
        <v>1184</v>
      </c>
      <c r="K544" s="135">
        <v>8102015119080</v>
      </c>
      <c r="L544" s="167" t="s">
        <v>1376</v>
      </c>
    </row>
    <row r="545" spans="1:12" x14ac:dyDescent="0.25">
      <c r="A545" s="128" t="s">
        <v>1030</v>
      </c>
      <c r="B545" s="129" t="s">
        <v>47</v>
      </c>
      <c r="C545" s="129" t="s">
        <v>214</v>
      </c>
      <c r="D545" s="129" t="s">
        <v>1550</v>
      </c>
      <c r="E545" s="131" t="str">
        <f t="shared" si="32"/>
        <v>Men Senior</v>
      </c>
      <c r="F545" s="136">
        <v>35002</v>
      </c>
      <c r="G545" s="133">
        <f t="shared" si="35"/>
        <v>46387</v>
      </c>
      <c r="H545" s="134">
        <f t="shared" si="33"/>
        <v>31</v>
      </c>
      <c r="I545" s="131" t="str">
        <f t="shared" si="34"/>
        <v>Senior</v>
      </c>
      <c r="J545" s="129" t="s">
        <v>1184</v>
      </c>
      <c r="K545" s="135">
        <v>95103000040</v>
      </c>
      <c r="L545" s="167" t="s">
        <v>1373</v>
      </c>
    </row>
    <row r="546" spans="1:12" x14ac:dyDescent="0.25">
      <c r="A546" s="128" t="s">
        <v>1031</v>
      </c>
      <c r="B546" s="129" t="s">
        <v>1385</v>
      </c>
      <c r="C546" s="129" t="s">
        <v>1810</v>
      </c>
      <c r="D546" s="129" t="s">
        <v>1625</v>
      </c>
      <c r="E546" s="131" t="str">
        <f t="shared" si="32"/>
        <v>Men Veteran</v>
      </c>
      <c r="F546" s="136">
        <v>30502</v>
      </c>
      <c r="G546" s="133">
        <f t="shared" si="35"/>
        <v>46387</v>
      </c>
      <c r="H546" s="134">
        <f t="shared" si="33"/>
        <v>43</v>
      </c>
      <c r="I546" s="131" t="str">
        <f t="shared" si="34"/>
        <v>Veteran</v>
      </c>
      <c r="J546" s="129" t="s">
        <v>1184</v>
      </c>
      <c r="K546" s="135">
        <v>83070510094</v>
      </c>
      <c r="L546" s="167" t="s">
        <v>1373</v>
      </c>
    </row>
    <row r="547" spans="1:12" x14ac:dyDescent="0.25">
      <c r="A547" s="128" t="s">
        <v>1032</v>
      </c>
      <c r="B547" s="129" t="s">
        <v>1385</v>
      </c>
      <c r="C547" s="129" t="s">
        <v>1811</v>
      </c>
      <c r="D547" s="129" t="s">
        <v>1625</v>
      </c>
      <c r="E547" s="131" t="str">
        <f t="shared" si="32"/>
        <v>Men Veteran</v>
      </c>
      <c r="F547" s="136">
        <v>29512</v>
      </c>
      <c r="G547" s="133">
        <f t="shared" si="35"/>
        <v>46387</v>
      </c>
      <c r="H547" s="134">
        <f t="shared" si="33"/>
        <v>46</v>
      </c>
      <c r="I547" s="131" t="str">
        <f t="shared" si="34"/>
        <v>Veteran</v>
      </c>
      <c r="J547" s="129" t="s">
        <v>1184</v>
      </c>
      <c r="K547" s="135">
        <v>80101810423</v>
      </c>
      <c r="L547" s="167" t="s">
        <v>1373</v>
      </c>
    </row>
    <row r="548" spans="1:12" x14ac:dyDescent="0.25">
      <c r="A548" s="128" t="s">
        <v>1033</v>
      </c>
      <c r="B548" s="129" t="s">
        <v>43</v>
      </c>
      <c r="C548" s="129" t="s">
        <v>1846</v>
      </c>
      <c r="D548" s="129" t="s">
        <v>1630</v>
      </c>
      <c r="E548" s="131" t="str">
        <f t="shared" si="32"/>
        <v>Men Grand Masters</v>
      </c>
      <c r="F548" s="136">
        <v>23902</v>
      </c>
      <c r="G548" s="133">
        <f t="shared" si="35"/>
        <v>46387</v>
      </c>
      <c r="H548" s="134">
        <f t="shared" si="33"/>
        <v>61</v>
      </c>
      <c r="I548" s="131" t="str">
        <f t="shared" si="34"/>
        <v>Grand Masters</v>
      </c>
      <c r="J548" s="129" t="s">
        <v>1184</v>
      </c>
      <c r="K548" s="135">
        <v>65070900412</v>
      </c>
      <c r="L548" s="167" t="s">
        <v>1373</v>
      </c>
    </row>
    <row r="549" spans="1:12" x14ac:dyDescent="0.25">
      <c r="A549" s="128" t="s">
        <v>1039</v>
      </c>
      <c r="B549" s="129" t="s">
        <v>1178</v>
      </c>
      <c r="C549" s="129" t="s">
        <v>1044</v>
      </c>
      <c r="D549" s="129" t="s">
        <v>1045</v>
      </c>
      <c r="E549" s="131" t="str">
        <f t="shared" si="32"/>
        <v>Men Veteran</v>
      </c>
      <c r="F549" s="136">
        <v>31571</v>
      </c>
      <c r="G549" s="133">
        <f t="shared" si="35"/>
        <v>46387</v>
      </c>
      <c r="H549" s="134">
        <f t="shared" si="33"/>
        <v>40</v>
      </c>
      <c r="I549" s="131" t="str">
        <f t="shared" si="34"/>
        <v>Veteran</v>
      </c>
      <c r="J549" s="129" t="s">
        <v>1184</v>
      </c>
      <c r="K549" s="135"/>
      <c r="L549" s="167"/>
    </row>
    <row r="550" spans="1:12" x14ac:dyDescent="0.25">
      <c r="A550" s="128" t="s">
        <v>1040</v>
      </c>
      <c r="B550" s="129" t="s">
        <v>1797</v>
      </c>
      <c r="C550" s="129" t="s">
        <v>299</v>
      </c>
      <c r="D550" s="129" t="s">
        <v>349</v>
      </c>
      <c r="E550" s="131" t="str">
        <f t="shared" si="32"/>
        <v>Men Senior</v>
      </c>
      <c r="F550" s="136">
        <v>32785</v>
      </c>
      <c r="G550" s="133">
        <f t="shared" si="35"/>
        <v>46387</v>
      </c>
      <c r="H550" s="134">
        <f t="shared" si="33"/>
        <v>37</v>
      </c>
      <c r="I550" s="131" t="str">
        <f t="shared" si="34"/>
        <v>Senior</v>
      </c>
      <c r="J550" s="129" t="s">
        <v>1184</v>
      </c>
      <c r="K550" s="135">
        <v>89100400041</v>
      </c>
      <c r="L550" s="167" t="s">
        <v>1373</v>
      </c>
    </row>
    <row r="551" spans="1:12" x14ac:dyDescent="0.25">
      <c r="A551" s="128" t="s">
        <v>1041</v>
      </c>
      <c r="B551" s="129" t="s">
        <v>48</v>
      </c>
      <c r="C551" s="129" t="s">
        <v>2017</v>
      </c>
      <c r="D551" s="129" t="s">
        <v>1408</v>
      </c>
      <c r="E551" s="131" t="str">
        <f t="shared" si="32"/>
        <v>Men U/16</v>
      </c>
      <c r="F551" s="136">
        <v>41585</v>
      </c>
      <c r="G551" s="133">
        <f t="shared" si="35"/>
        <v>46387</v>
      </c>
      <c r="H551" s="134">
        <f t="shared" si="33"/>
        <v>13</v>
      </c>
      <c r="I551" s="131" t="str">
        <f t="shared" si="34"/>
        <v>U/16</v>
      </c>
      <c r="J551" s="129" t="s">
        <v>1184</v>
      </c>
      <c r="K551" s="135">
        <v>1311075253088</v>
      </c>
      <c r="L551" s="167" t="s">
        <v>1376</v>
      </c>
    </row>
    <row r="552" spans="1:12" x14ac:dyDescent="0.25">
      <c r="A552" s="128" t="s">
        <v>1042</v>
      </c>
      <c r="B552" s="129" t="s">
        <v>43</v>
      </c>
      <c r="C552" s="129" t="s">
        <v>119</v>
      </c>
      <c r="D552" s="129" t="s">
        <v>353</v>
      </c>
      <c r="E552" s="131" t="str">
        <f t="shared" si="32"/>
        <v>Men Senior</v>
      </c>
      <c r="F552" s="136">
        <v>37158</v>
      </c>
      <c r="G552" s="133">
        <f t="shared" si="35"/>
        <v>46387</v>
      </c>
      <c r="H552" s="134">
        <f t="shared" si="33"/>
        <v>25</v>
      </c>
      <c r="I552" s="131" t="str">
        <f t="shared" si="34"/>
        <v>Senior</v>
      </c>
      <c r="J552" s="129" t="s">
        <v>1184</v>
      </c>
      <c r="K552" s="176" t="s">
        <v>2018</v>
      </c>
      <c r="L552" s="167" t="s">
        <v>1373</v>
      </c>
    </row>
    <row r="553" spans="1:12" x14ac:dyDescent="0.25">
      <c r="A553" s="128" t="s">
        <v>1043</v>
      </c>
      <c r="B553" s="129" t="s">
        <v>48</v>
      </c>
      <c r="C553" s="129" t="s">
        <v>2019</v>
      </c>
      <c r="D553" s="129" t="s">
        <v>1985</v>
      </c>
      <c r="E553" s="131" t="s">
        <v>1196</v>
      </c>
      <c r="F553" s="136">
        <v>40004</v>
      </c>
      <c r="G553" s="133">
        <f t="shared" si="35"/>
        <v>46387</v>
      </c>
      <c r="H553" s="134">
        <f t="shared" si="33"/>
        <v>17</v>
      </c>
      <c r="I553" s="131" t="str">
        <f t="shared" si="34"/>
        <v>U/21</v>
      </c>
      <c r="J553" s="129" t="s">
        <v>1184</v>
      </c>
      <c r="K553" s="135" t="s">
        <v>2020</v>
      </c>
      <c r="L553" s="167" t="s">
        <v>1373</v>
      </c>
    </row>
    <row r="554" spans="1:12" x14ac:dyDescent="0.25">
      <c r="A554" s="128" t="s">
        <v>1049</v>
      </c>
      <c r="B554" s="129" t="s">
        <v>48</v>
      </c>
      <c r="C554" s="129" t="s">
        <v>1794</v>
      </c>
      <c r="D554" s="129" t="s">
        <v>1159</v>
      </c>
      <c r="E554" s="131" t="str">
        <f t="shared" si="32"/>
        <v>Men Senior</v>
      </c>
      <c r="F554" s="136">
        <v>31956</v>
      </c>
      <c r="G554" s="133">
        <f t="shared" si="35"/>
        <v>46387</v>
      </c>
      <c r="H554" s="134">
        <f t="shared" si="33"/>
        <v>39</v>
      </c>
      <c r="I554" s="131" t="str">
        <f t="shared" si="34"/>
        <v>Senior</v>
      </c>
      <c r="J554" s="129" t="s">
        <v>1184</v>
      </c>
      <c r="K554" s="135">
        <v>87062801038</v>
      </c>
      <c r="L554" s="167" t="s">
        <v>1373</v>
      </c>
    </row>
    <row r="555" spans="1:12" x14ac:dyDescent="0.25">
      <c r="A555" s="128" t="s">
        <v>1050</v>
      </c>
      <c r="B555" s="129" t="s">
        <v>41</v>
      </c>
      <c r="C555" s="129" t="s">
        <v>2021</v>
      </c>
      <c r="D555" s="129" t="s">
        <v>73</v>
      </c>
      <c r="E555" s="131" t="str">
        <f t="shared" si="32"/>
        <v>Men Senior</v>
      </c>
      <c r="F555" s="136">
        <v>38147</v>
      </c>
      <c r="G555" s="133">
        <f t="shared" si="35"/>
        <v>46387</v>
      </c>
      <c r="H555" s="134">
        <f t="shared" si="33"/>
        <v>22</v>
      </c>
      <c r="I555" s="131" t="str">
        <f t="shared" si="34"/>
        <v>Senior</v>
      </c>
      <c r="J555" s="129" t="s">
        <v>1184</v>
      </c>
      <c r="K555" s="176" t="s">
        <v>2022</v>
      </c>
      <c r="L555" s="167" t="s">
        <v>1373</v>
      </c>
    </row>
    <row r="556" spans="1:12" x14ac:dyDescent="0.25">
      <c r="A556" s="128" t="s">
        <v>1051</v>
      </c>
      <c r="B556" s="129" t="s">
        <v>1797</v>
      </c>
      <c r="C556" s="129" t="s">
        <v>2023</v>
      </c>
      <c r="D556" s="129" t="s">
        <v>113</v>
      </c>
      <c r="E556" s="131" t="str">
        <f t="shared" si="32"/>
        <v>Men Senior</v>
      </c>
      <c r="F556" s="136">
        <v>36634</v>
      </c>
      <c r="G556" s="133">
        <f t="shared" si="35"/>
        <v>46387</v>
      </c>
      <c r="H556" s="134">
        <f t="shared" si="33"/>
        <v>26</v>
      </c>
      <c r="I556" s="131" t="str">
        <f t="shared" si="34"/>
        <v>Senior</v>
      </c>
      <c r="J556" s="129" t="s">
        <v>1184</v>
      </c>
      <c r="K556" s="176" t="s">
        <v>2024</v>
      </c>
      <c r="L556" s="167" t="s">
        <v>1373</v>
      </c>
    </row>
    <row r="557" spans="1:12" x14ac:dyDescent="0.25">
      <c r="A557" s="128" t="s">
        <v>1052</v>
      </c>
      <c r="B557" s="129" t="s">
        <v>1281</v>
      </c>
      <c r="C557" s="129" t="s">
        <v>257</v>
      </c>
      <c r="D557" s="129" t="s">
        <v>121</v>
      </c>
      <c r="E557" s="131" t="str">
        <f t="shared" si="32"/>
        <v>Men Master</v>
      </c>
      <c r="F557" s="136">
        <v>25325</v>
      </c>
      <c r="G557" s="133">
        <f t="shared" si="35"/>
        <v>46387</v>
      </c>
      <c r="H557" s="134">
        <f t="shared" si="33"/>
        <v>57</v>
      </c>
      <c r="I557" s="131" t="str">
        <f t="shared" si="34"/>
        <v>Master</v>
      </c>
      <c r="J557" s="129" t="s">
        <v>1184</v>
      </c>
      <c r="K557" s="135"/>
      <c r="L557" s="167"/>
    </row>
    <row r="558" spans="1:12" x14ac:dyDescent="0.25">
      <c r="A558" s="128" t="s">
        <v>1053</v>
      </c>
      <c r="B558" s="129" t="s">
        <v>40</v>
      </c>
      <c r="C558" s="129" t="s">
        <v>168</v>
      </c>
      <c r="D558" s="129" t="s">
        <v>79</v>
      </c>
      <c r="E558" s="131" t="str">
        <f t="shared" si="32"/>
        <v>Men Veteran</v>
      </c>
      <c r="F558" s="136">
        <v>30197</v>
      </c>
      <c r="G558" s="133">
        <f t="shared" si="35"/>
        <v>46387</v>
      </c>
      <c r="H558" s="134">
        <f t="shared" si="33"/>
        <v>44</v>
      </c>
      <c r="I558" s="131" t="str">
        <f t="shared" si="34"/>
        <v>Veteran</v>
      </c>
      <c r="J558" s="129" t="s">
        <v>1184</v>
      </c>
      <c r="K558" s="135">
        <v>82090310030</v>
      </c>
      <c r="L558" s="167" t="s">
        <v>1373</v>
      </c>
    </row>
    <row r="559" spans="1:12" x14ac:dyDescent="0.25">
      <c r="A559" s="128" t="s">
        <v>1054</v>
      </c>
      <c r="B559" s="129" t="s">
        <v>1281</v>
      </c>
      <c r="C559" s="129" t="s">
        <v>1060</v>
      </c>
      <c r="D559" s="129" t="s">
        <v>1061</v>
      </c>
      <c r="E559" s="131" t="str">
        <f t="shared" si="32"/>
        <v>Men Senior</v>
      </c>
      <c r="F559" s="136">
        <v>33988</v>
      </c>
      <c r="G559" s="133">
        <f t="shared" si="35"/>
        <v>46387</v>
      </c>
      <c r="H559" s="134">
        <f t="shared" si="33"/>
        <v>33</v>
      </c>
      <c r="I559" s="131" t="str">
        <f t="shared" si="34"/>
        <v>Senior</v>
      </c>
      <c r="J559" s="129" t="s">
        <v>1184</v>
      </c>
      <c r="K559" s="135">
        <v>93011900124</v>
      </c>
      <c r="L559" s="167" t="s">
        <v>1373</v>
      </c>
    </row>
    <row r="560" spans="1:12" x14ac:dyDescent="0.25">
      <c r="A560" s="128" t="s">
        <v>1055</v>
      </c>
      <c r="B560" s="129" t="s">
        <v>1254</v>
      </c>
      <c r="C560" s="129" t="s">
        <v>115</v>
      </c>
      <c r="D560" s="129" t="s">
        <v>116</v>
      </c>
      <c r="E560" s="131" t="str">
        <f t="shared" si="32"/>
        <v>Men Master</v>
      </c>
      <c r="F560" s="136">
        <v>25426</v>
      </c>
      <c r="G560" s="133">
        <f t="shared" si="35"/>
        <v>46387</v>
      </c>
      <c r="H560" s="134">
        <f t="shared" si="33"/>
        <v>57</v>
      </c>
      <c r="I560" s="131" t="str">
        <f t="shared" si="34"/>
        <v>Master</v>
      </c>
      <c r="J560" s="129" t="s">
        <v>1184</v>
      </c>
      <c r="K560" s="135">
        <v>93011900124</v>
      </c>
      <c r="L560" s="167" t="s">
        <v>1373</v>
      </c>
    </row>
    <row r="561" spans="1:12" x14ac:dyDescent="0.25">
      <c r="A561" s="128" t="s">
        <v>1056</v>
      </c>
      <c r="B561" s="129" t="s">
        <v>1254</v>
      </c>
      <c r="C561" s="129" t="s">
        <v>1792</v>
      </c>
      <c r="D561" s="129" t="s">
        <v>87</v>
      </c>
      <c r="E561" s="131" t="str">
        <f t="shared" si="32"/>
        <v>Men Veteran</v>
      </c>
      <c r="F561" s="136">
        <v>29723</v>
      </c>
      <c r="G561" s="133">
        <f t="shared" si="35"/>
        <v>46387</v>
      </c>
      <c r="H561" s="134">
        <f t="shared" si="33"/>
        <v>45</v>
      </c>
      <c r="I561" s="131" t="str">
        <f t="shared" si="34"/>
        <v>Veteran</v>
      </c>
      <c r="J561" s="129" t="s">
        <v>1184</v>
      </c>
      <c r="K561" s="135">
        <v>81051710642</v>
      </c>
      <c r="L561" s="167" t="s">
        <v>1373</v>
      </c>
    </row>
    <row r="562" spans="1:12" x14ac:dyDescent="0.25">
      <c r="A562" s="128" t="s">
        <v>1057</v>
      </c>
      <c r="B562" s="129" t="s">
        <v>1254</v>
      </c>
      <c r="C562" s="129" t="s">
        <v>1068</v>
      </c>
      <c r="D562" s="129" t="s">
        <v>303</v>
      </c>
      <c r="E562" s="131" t="str">
        <f t="shared" si="32"/>
        <v>Ladies Senior</v>
      </c>
      <c r="F562" s="136">
        <v>32874</v>
      </c>
      <c r="G562" s="133">
        <f t="shared" si="35"/>
        <v>46387</v>
      </c>
      <c r="H562" s="134">
        <f t="shared" si="33"/>
        <v>37</v>
      </c>
      <c r="I562" s="131" t="str">
        <f t="shared" si="34"/>
        <v>Senior</v>
      </c>
      <c r="J562" s="129" t="s">
        <v>67</v>
      </c>
      <c r="K562" s="135"/>
      <c r="L562" s="167"/>
    </row>
    <row r="563" spans="1:12" x14ac:dyDescent="0.25">
      <c r="A563" s="128" t="s">
        <v>1062</v>
      </c>
      <c r="B563" s="129" t="s">
        <v>1254</v>
      </c>
      <c r="C563" s="129" t="s">
        <v>1069</v>
      </c>
      <c r="D563" s="129" t="s">
        <v>888</v>
      </c>
      <c r="E563" s="131" t="str">
        <f t="shared" si="32"/>
        <v>Men Veteran</v>
      </c>
      <c r="F563" s="136">
        <v>29355</v>
      </c>
      <c r="G563" s="133">
        <f t="shared" si="35"/>
        <v>46387</v>
      </c>
      <c r="H563" s="134">
        <f t="shared" si="33"/>
        <v>46</v>
      </c>
      <c r="I563" s="131" t="str">
        <f t="shared" si="34"/>
        <v>Veteran</v>
      </c>
      <c r="J563" s="129" t="s">
        <v>1184</v>
      </c>
      <c r="K563" s="135"/>
      <c r="L563" s="167"/>
    </row>
    <row r="564" spans="1:12" x14ac:dyDescent="0.25">
      <c r="A564" s="128" t="s">
        <v>1063</v>
      </c>
      <c r="B564" s="129" t="s">
        <v>1275</v>
      </c>
      <c r="C564" s="129" t="s">
        <v>214</v>
      </c>
      <c r="D564" s="129" t="s">
        <v>1070</v>
      </c>
      <c r="E564" s="131" t="str">
        <f t="shared" si="32"/>
        <v>Men Veteran</v>
      </c>
      <c r="F564" s="136">
        <v>30673</v>
      </c>
      <c r="G564" s="133">
        <f t="shared" si="35"/>
        <v>46387</v>
      </c>
      <c r="H564" s="134">
        <f t="shared" si="33"/>
        <v>43</v>
      </c>
      <c r="I564" s="131" t="str">
        <f t="shared" si="34"/>
        <v>Veteran</v>
      </c>
      <c r="J564" s="129" t="s">
        <v>1184</v>
      </c>
      <c r="K564" s="135">
        <v>83122310749</v>
      </c>
      <c r="L564" s="167" t="s">
        <v>1373</v>
      </c>
    </row>
    <row r="565" spans="1:12" x14ac:dyDescent="0.25">
      <c r="A565" s="128" t="s">
        <v>1064</v>
      </c>
      <c r="B565" s="129" t="s">
        <v>1797</v>
      </c>
      <c r="C565" s="129" t="s">
        <v>1071</v>
      </c>
      <c r="D565" s="129" t="s">
        <v>131</v>
      </c>
      <c r="E565" s="131" t="str">
        <f t="shared" si="32"/>
        <v>Men Veteran</v>
      </c>
      <c r="F565" s="136">
        <v>29374</v>
      </c>
      <c r="G565" s="133">
        <f t="shared" si="35"/>
        <v>46387</v>
      </c>
      <c r="H565" s="134">
        <f t="shared" si="33"/>
        <v>46</v>
      </c>
      <c r="I565" s="131" t="str">
        <f t="shared" si="34"/>
        <v>Veteran</v>
      </c>
      <c r="J565" s="129" t="s">
        <v>1184</v>
      </c>
      <c r="K565" s="135">
        <v>80060210982</v>
      </c>
      <c r="L565" s="167" t="s">
        <v>1373</v>
      </c>
    </row>
    <row r="566" spans="1:12" x14ac:dyDescent="0.25">
      <c r="A566" s="128" t="s">
        <v>1065</v>
      </c>
      <c r="B566" s="129" t="s">
        <v>37</v>
      </c>
      <c r="C566" s="301" t="s">
        <v>2110</v>
      </c>
      <c r="D566" s="301" t="s">
        <v>2111</v>
      </c>
      <c r="E566" s="131" t="str">
        <f t="shared" si="32"/>
        <v>Ladies Senior</v>
      </c>
      <c r="F566" s="302">
        <v>36208</v>
      </c>
      <c r="G566" s="133">
        <f t="shared" si="35"/>
        <v>46387</v>
      </c>
      <c r="H566" s="134">
        <f t="shared" si="33"/>
        <v>27</v>
      </c>
      <c r="I566" s="131" t="str">
        <f t="shared" si="34"/>
        <v>Senior</v>
      </c>
      <c r="J566" s="303" t="s">
        <v>67</v>
      </c>
      <c r="K566" s="301">
        <v>99021700174</v>
      </c>
      <c r="L566" s="301" t="s">
        <v>1373</v>
      </c>
    </row>
    <row r="567" spans="1:12" x14ac:dyDescent="0.25">
      <c r="A567" s="128" t="s">
        <v>1066</v>
      </c>
      <c r="B567" s="129" t="s">
        <v>37</v>
      </c>
      <c r="C567" s="301" t="s">
        <v>2112</v>
      </c>
      <c r="D567" s="301" t="s">
        <v>294</v>
      </c>
      <c r="E567" s="131" t="str">
        <f t="shared" si="32"/>
        <v>Men Senior</v>
      </c>
      <c r="F567" s="302">
        <v>36973</v>
      </c>
      <c r="G567" s="133">
        <f t="shared" si="35"/>
        <v>46387</v>
      </c>
      <c r="H567" s="134">
        <f t="shared" si="33"/>
        <v>25</v>
      </c>
      <c r="I567" s="131" t="str">
        <f t="shared" si="34"/>
        <v>Senior</v>
      </c>
      <c r="J567" s="303" t="s">
        <v>1184</v>
      </c>
      <c r="K567" s="301">
        <v>1032300043</v>
      </c>
      <c r="L567" s="301" t="s">
        <v>1373</v>
      </c>
    </row>
    <row r="568" spans="1:12" x14ac:dyDescent="0.25">
      <c r="A568" s="128" t="s">
        <v>1067</v>
      </c>
      <c r="B568" s="129" t="s">
        <v>50</v>
      </c>
      <c r="C568" s="129" t="s">
        <v>2113</v>
      </c>
      <c r="D568" s="129" t="s">
        <v>2114</v>
      </c>
      <c r="E568" s="131" t="str">
        <f t="shared" si="32"/>
        <v>Men Senior</v>
      </c>
      <c r="F568" s="136">
        <v>34777</v>
      </c>
      <c r="G568" s="133">
        <f t="shared" si="35"/>
        <v>46387</v>
      </c>
      <c r="H568" s="134">
        <f t="shared" si="33"/>
        <v>31</v>
      </c>
      <c r="I568" s="131" t="str">
        <f t="shared" si="34"/>
        <v>Senior</v>
      </c>
      <c r="J568" s="129" t="s">
        <v>1184</v>
      </c>
      <c r="K568" s="135">
        <v>95031900237</v>
      </c>
      <c r="L568" s="167" t="s">
        <v>1373</v>
      </c>
    </row>
    <row r="569" spans="1:12" x14ac:dyDescent="0.25">
      <c r="A569" s="128" t="s">
        <v>1072</v>
      </c>
      <c r="B569" s="129" t="s">
        <v>42</v>
      </c>
      <c r="C569" s="129" t="s">
        <v>287</v>
      </c>
      <c r="D569" s="129" t="s">
        <v>2115</v>
      </c>
      <c r="E569" s="131" t="str">
        <f t="shared" si="32"/>
        <v>Men Veteran</v>
      </c>
      <c r="F569" s="136">
        <v>30819</v>
      </c>
      <c r="G569" s="133">
        <f t="shared" si="35"/>
        <v>46387</v>
      </c>
      <c r="H569" s="134">
        <f t="shared" si="33"/>
        <v>42</v>
      </c>
      <c r="I569" s="131" t="str">
        <f t="shared" si="34"/>
        <v>Veteran</v>
      </c>
      <c r="J569" s="129" t="s">
        <v>1184</v>
      </c>
      <c r="K569" s="135">
        <v>84051710033</v>
      </c>
      <c r="L569" s="167" t="s">
        <v>1373</v>
      </c>
    </row>
    <row r="570" spans="1:12" x14ac:dyDescent="0.25">
      <c r="A570" s="128" t="s">
        <v>1073</v>
      </c>
      <c r="B570" s="129" t="s">
        <v>1798</v>
      </c>
      <c r="C570" s="129" t="s">
        <v>1078</v>
      </c>
      <c r="D570" s="129" t="s">
        <v>78</v>
      </c>
      <c r="E570" s="131" t="str">
        <f t="shared" si="32"/>
        <v>Men Senior</v>
      </c>
      <c r="F570" s="136">
        <v>31838</v>
      </c>
      <c r="G570" s="133">
        <f t="shared" si="35"/>
        <v>46387</v>
      </c>
      <c r="H570" s="134">
        <f t="shared" si="33"/>
        <v>39</v>
      </c>
      <c r="I570" s="131" t="str">
        <f t="shared" si="34"/>
        <v>Senior</v>
      </c>
      <c r="J570" s="129" t="s">
        <v>1184</v>
      </c>
      <c r="K570" s="135">
        <v>87030200179</v>
      </c>
      <c r="L570" s="167" t="s">
        <v>1373</v>
      </c>
    </row>
    <row r="571" spans="1:12" x14ac:dyDescent="0.25">
      <c r="A571" s="128" t="s">
        <v>1074</v>
      </c>
      <c r="B571" s="129" t="s">
        <v>37</v>
      </c>
      <c r="C571" s="301" t="s">
        <v>2116</v>
      </c>
      <c r="D571" s="301" t="s">
        <v>2117</v>
      </c>
      <c r="E571" s="131" t="str">
        <f t="shared" si="32"/>
        <v>Men Senior</v>
      </c>
      <c r="F571" s="302">
        <v>37095</v>
      </c>
      <c r="G571" s="133">
        <f t="shared" si="35"/>
        <v>46387</v>
      </c>
      <c r="H571" s="134">
        <f t="shared" si="33"/>
        <v>25</v>
      </c>
      <c r="I571" s="131" t="str">
        <f t="shared" si="34"/>
        <v>Senior</v>
      </c>
      <c r="J571" s="304" t="s">
        <v>1184</v>
      </c>
      <c r="K571" s="301">
        <v>1072300494</v>
      </c>
      <c r="L571" s="301" t="s">
        <v>1373</v>
      </c>
    </row>
    <row r="572" spans="1:12" x14ac:dyDescent="0.25">
      <c r="A572" s="128" t="s">
        <v>1075</v>
      </c>
      <c r="B572" s="129" t="s">
        <v>37</v>
      </c>
      <c r="C572" s="301" t="s">
        <v>386</v>
      </c>
      <c r="D572" s="301" t="s">
        <v>169</v>
      </c>
      <c r="E572" s="131" t="str">
        <f t="shared" si="32"/>
        <v>Men U/16</v>
      </c>
      <c r="F572" s="302">
        <v>42016</v>
      </c>
      <c r="G572" s="133">
        <f t="shared" si="35"/>
        <v>46387</v>
      </c>
      <c r="H572" s="134">
        <f t="shared" si="33"/>
        <v>11</v>
      </c>
      <c r="I572" s="131" t="str">
        <f t="shared" si="34"/>
        <v>U/16</v>
      </c>
      <c r="J572" s="304" t="s">
        <v>1184</v>
      </c>
      <c r="K572" s="301" t="s">
        <v>2159</v>
      </c>
      <c r="L572" s="301" t="s">
        <v>1373</v>
      </c>
    </row>
    <row r="573" spans="1:12" x14ac:dyDescent="0.25">
      <c r="A573" s="128" t="s">
        <v>1079</v>
      </c>
      <c r="B573" s="129" t="s">
        <v>40</v>
      </c>
      <c r="C573" s="129" t="s">
        <v>122</v>
      </c>
      <c r="D573" s="129" t="s">
        <v>284</v>
      </c>
      <c r="E573" s="131" t="str">
        <f t="shared" si="32"/>
        <v>Men Master</v>
      </c>
      <c r="F573" s="136">
        <v>27284</v>
      </c>
      <c r="G573" s="133">
        <f t="shared" si="35"/>
        <v>46387</v>
      </c>
      <c r="H573" s="134">
        <f t="shared" si="33"/>
        <v>52</v>
      </c>
      <c r="I573" s="131" t="str">
        <f t="shared" si="34"/>
        <v>Master</v>
      </c>
      <c r="J573" s="129" t="s">
        <v>1184</v>
      </c>
      <c r="K573" s="135">
        <v>740912102295</v>
      </c>
      <c r="L573" s="167" t="s">
        <v>1373</v>
      </c>
    </row>
    <row r="574" spans="1:12" x14ac:dyDescent="0.25">
      <c r="A574" s="128" t="s">
        <v>1080</v>
      </c>
      <c r="B574" s="129" t="s">
        <v>1180</v>
      </c>
      <c r="C574" s="129" t="s">
        <v>366</v>
      </c>
      <c r="D574" s="129" t="s">
        <v>113</v>
      </c>
      <c r="E574" s="131" t="str">
        <f t="shared" si="32"/>
        <v>Men Senior</v>
      </c>
      <c r="F574" s="136">
        <v>33222</v>
      </c>
      <c r="G574" s="133">
        <f t="shared" si="35"/>
        <v>46387</v>
      </c>
      <c r="H574" s="134">
        <f t="shared" si="33"/>
        <v>36</v>
      </c>
      <c r="I574" s="131" t="str">
        <f t="shared" si="34"/>
        <v>Senior</v>
      </c>
      <c r="J574" s="129" t="s">
        <v>1184</v>
      </c>
      <c r="K574" s="135">
        <v>74091210295</v>
      </c>
      <c r="L574" s="167" t="s">
        <v>1373</v>
      </c>
    </row>
    <row r="575" spans="1:12" x14ac:dyDescent="0.25">
      <c r="A575" s="128" t="s">
        <v>1081</v>
      </c>
      <c r="B575" s="129" t="s">
        <v>938</v>
      </c>
      <c r="C575" s="129" t="s">
        <v>1084</v>
      </c>
      <c r="D575" s="129" t="s">
        <v>133</v>
      </c>
      <c r="E575" s="131" t="str">
        <f t="shared" si="32"/>
        <v>Men Senior</v>
      </c>
      <c r="F575" s="132">
        <v>36643</v>
      </c>
      <c r="G575" s="133">
        <f t="shared" si="35"/>
        <v>46387</v>
      </c>
      <c r="H575" s="134">
        <f t="shared" si="33"/>
        <v>26</v>
      </c>
      <c r="I575" s="131" t="str">
        <f t="shared" si="34"/>
        <v>Senior</v>
      </c>
      <c r="J575" s="129" t="s">
        <v>1184</v>
      </c>
      <c r="K575" s="135">
        <v>901215600122</v>
      </c>
      <c r="L575" s="167"/>
    </row>
    <row r="576" spans="1:12" x14ac:dyDescent="0.25">
      <c r="A576" s="128" t="s">
        <v>1082</v>
      </c>
      <c r="B576" s="129" t="s">
        <v>1164</v>
      </c>
      <c r="C576" s="129" t="s">
        <v>287</v>
      </c>
      <c r="D576" s="129" t="s">
        <v>1090</v>
      </c>
      <c r="E576" s="131" t="str">
        <f t="shared" si="32"/>
        <v>Men Grand Masters</v>
      </c>
      <c r="F576" s="136"/>
      <c r="G576" s="133">
        <f t="shared" si="35"/>
        <v>46387</v>
      </c>
      <c r="H576" s="134">
        <f t="shared" si="33"/>
        <v>127</v>
      </c>
      <c r="I576" s="131" t="str">
        <f t="shared" si="34"/>
        <v>Grand Masters</v>
      </c>
      <c r="J576" s="129" t="s">
        <v>1184</v>
      </c>
      <c r="K576" s="135"/>
      <c r="L576" s="167"/>
    </row>
    <row r="577" spans="1:12" x14ac:dyDescent="0.25">
      <c r="A577" s="128" t="s">
        <v>1083</v>
      </c>
      <c r="B577" s="129" t="s">
        <v>49</v>
      </c>
      <c r="C577" s="129" t="s">
        <v>1091</v>
      </c>
      <c r="D577" s="129" t="s">
        <v>1012</v>
      </c>
      <c r="E577" s="131" t="str">
        <f t="shared" si="32"/>
        <v>Men Veteran</v>
      </c>
      <c r="F577" s="136">
        <v>30624</v>
      </c>
      <c r="G577" s="133">
        <f t="shared" si="35"/>
        <v>46387</v>
      </c>
      <c r="H577" s="134">
        <f t="shared" si="33"/>
        <v>43</v>
      </c>
      <c r="I577" s="131" t="str">
        <f t="shared" si="34"/>
        <v>Veteran</v>
      </c>
      <c r="J577" s="129" t="s">
        <v>1184</v>
      </c>
      <c r="K577" s="135">
        <v>83110410637</v>
      </c>
      <c r="L577" s="167" t="s">
        <v>1373</v>
      </c>
    </row>
    <row r="578" spans="1:12" x14ac:dyDescent="0.25">
      <c r="A578" s="128" t="s">
        <v>1085</v>
      </c>
      <c r="B578" s="129" t="s">
        <v>1178</v>
      </c>
      <c r="C578" s="129" t="s">
        <v>365</v>
      </c>
      <c r="D578" s="129" t="s">
        <v>230</v>
      </c>
      <c r="E578" s="131" t="str">
        <f t="shared" si="32"/>
        <v>Men Grand Masters</v>
      </c>
      <c r="F578" s="136">
        <v>22086</v>
      </c>
      <c r="G578" s="133">
        <f t="shared" si="35"/>
        <v>46387</v>
      </c>
      <c r="H578" s="134">
        <f t="shared" si="33"/>
        <v>66</v>
      </c>
      <c r="I578" s="131" t="str">
        <f t="shared" si="34"/>
        <v>Grand Masters</v>
      </c>
      <c r="J578" s="129" t="s">
        <v>1184</v>
      </c>
      <c r="K578" s="135">
        <v>83110410637</v>
      </c>
      <c r="L578" s="167" t="s">
        <v>1373</v>
      </c>
    </row>
    <row r="579" spans="1:12" x14ac:dyDescent="0.25">
      <c r="A579" s="128" t="s">
        <v>1086</v>
      </c>
      <c r="B579" s="129" t="s">
        <v>1178</v>
      </c>
      <c r="C579" s="129" t="s">
        <v>72</v>
      </c>
      <c r="D579" s="129" t="s">
        <v>1092</v>
      </c>
      <c r="E579" s="131" t="str">
        <f t="shared" si="32"/>
        <v>Men Veteran</v>
      </c>
      <c r="F579" s="136">
        <v>31261</v>
      </c>
      <c r="G579" s="133">
        <f t="shared" si="35"/>
        <v>46387</v>
      </c>
      <c r="H579" s="134">
        <f t="shared" si="33"/>
        <v>41</v>
      </c>
      <c r="I579" s="131" t="str">
        <f t="shared" si="34"/>
        <v>Veteran</v>
      </c>
      <c r="J579" s="129" t="s">
        <v>1184</v>
      </c>
      <c r="K579" s="135">
        <v>60061900257</v>
      </c>
      <c r="L579" s="167" t="s">
        <v>1373</v>
      </c>
    </row>
    <row r="580" spans="1:12" x14ac:dyDescent="0.25">
      <c r="A580" s="128" t="s">
        <v>1087</v>
      </c>
      <c r="B580" s="129" t="s">
        <v>1178</v>
      </c>
      <c r="C580" s="129" t="s">
        <v>86</v>
      </c>
      <c r="D580" s="129" t="s">
        <v>887</v>
      </c>
      <c r="E580" s="131" t="str">
        <f t="shared" si="32"/>
        <v>Men Master</v>
      </c>
      <c r="F580" s="136">
        <v>28078</v>
      </c>
      <c r="G580" s="133">
        <f t="shared" si="35"/>
        <v>46387</v>
      </c>
      <c r="H580" s="134">
        <f t="shared" si="33"/>
        <v>50</v>
      </c>
      <c r="I580" s="131" t="str">
        <f t="shared" si="34"/>
        <v>Master</v>
      </c>
      <c r="J580" s="129" t="s">
        <v>1184</v>
      </c>
      <c r="K580" s="135">
        <v>76111410296</v>
      </c>
      <c r="L580" s="167" t="s">
        <v>1373</v>
      </c>
    </row>
    <row r="581" spans="1:12" x14ac:dyDescent="0.25">
      <c r="A581" s="128" t="s">
        <v>1088</v>
      </c>
      <c r="B581" s="129" t="s">
        <v>1178</v>
      </c>
      <c r="C581" s="129" t="s">
        <v>1099</v>
      </c>
      <c r="D581" s="129" t="s">
        <v>228</v>
      </c>
      <c r="E581" s="131" t="str">
        <f t="shared" ref="E581:E644" si="36">CONCATENATE(J581," ",I581)</f>
        <v>Men U/21</v>
      </c>
      <c r="F581" s="136">
        <v>39329</v>
      </c>
      <c r="G581" s="133">
        <f t="shared" si="35"/>
        <v>46387</v>
      </c>
      <c r="H581" s="134">
        <f t="shared" ref="H581:H644" si="37">INT(YEARFRAC(F581,G581))</f>
        <v>19</v>
      </c>
      <c r="I581" s="131" t="str">
        <f t="shared" ref="I581:I644" si="38">IF(H581="","Senior",IF(H581&gt;59.999,"Grand Masters",IF(H581&gt;49.999,"Master",IF(H581&gt;39.999,"Veteran",IF(H581&gt;21.999,"Senior",IF(H581&gt;16.999,"U/21","U/16"))))))</f>
        <v>U/21</v>
      </c>
      <c r="J581" s="129" t="s">
        <v>1184</v>
      </c>
      <c r="K581" s="135">
        <v>76111410296</v>
      </c>
      <c r="L581" s="167" t="s">
        <v>1373</v>
      </c>
    </row>
    <row r="582" spans="1:12" x14ac:dyDescent="0.25">
      <c r="A582" s="128" t="s">
        <v>1089</v>
      </c>
      <c r="B582" s="129" t="s">
        <v>1178</v>
      </c>
      <c r="C582" s="129" t="s">
        <v>1100</v>
      </c>
      <c r="D582" s="129" t="s">
        <v>887</v>
      </c>
      <c r="E582" s="131" t="str">
        <f t="shared" si="36"/>
        <v>Men Veteran</v>
      </c>
      <c r="F582" s="136">
        <v>30038</v>
      </c>
      <c r="G582" s="133">
        <f t="shared" ref="G582:G645" si="39">$G$5</f>
        <v>46387</v>
      </c>
      <c r="H582" s="134">
        <f t="shared" si="37"/>
        <v>44</v>
      </c>
      <c r="I582" s="131" t="str">
        <f t="shared" si="38"/>
        <v>Veteran</v>
      </c>
      <c r="J582" s="129" t="s">
        <v>1184</v>
      </c>
      <c r="K582" s="135"/>
      <c r="L582" s="167"/>
    </row>
    <row r="583" spans="1:12" x14ac:dyDescent="0.25">
      <c r="A583" s="128" t="s">
        <v>1093</v>
      </c>
      <c r="B583" s="129" t="s">
        <v>1178</v>
      </c>
      <c r="C583" s="129" t="s">
        <v>1101</v>
      </c>
      <c r="D583" s="129" t="s">
        <v>328</v>
      </c>
      <c r="E583" s="131" t="str">
        <f t="shared" si="36"/>
        <v>Men Grand Masters</v>
      </c>
      <c r="F583" s="136">
        <v>22348</v>
      </c>
      <c r="G583" s="133">
        <f t="shared" si="39"/>
        <v>46387</v>
      </c>
      <c r="H583" s="134">
        <f t="shared" si="37"/>
        <v>65</v>
      </c>
      <c r="I583" s="131" t="str">
        <f t="shared" si="38"/>
        <v>Grand Masters</v>
      </c>
      <c r="J583" s="129" t="s">
        <v>1184</v>
      </c>
      <c r="K583" s="135">
        <v>82032810107</v>
      </c>
      <c r="L583" s="167" t="s">
        <v>1373</v>
      </c>
    </row>
    <row r="584" spans="1:12" x14ac:dyDescent="0.25">
      <c r="A584" s="128" t="s">
        <v>1094</v>
      </c>
      <c r="B584" s="129" t="s">
        <v>47</v>
      </c>
      <c r="C584" s="129" t="s">
        <v>318</v>
      </c>
      <c r="D584" s="129" t="s">
        <v>1110</v>
      </c>
      <c r="E584" s="131" t="str">
        <f t="shared" si="36"/>
        <v>Men Master</v>
      </c>
      <c r="F584" s="136">
        <v>27968</v>
      </c>
      <c r="G584" s="133">
        <f t="shared" si="39"/>
        <v>46387</v>
      </c>
      <c r="H584" s="134">
        <f t="shared" si="37"/>
        <v>50</v>
      </c>
      <c r="I584" s="131" t="str">
        <f t="shared" si="38"/>
        <v>Master</v>
      </c>
      <c r="J584" s="129" t="s">
        <v>1184</v>
      </c>
      <c r="K584" s="135">
        <v>76072710611</v>
      </c>
      <c r="L584" s="167" t="s">
        <v>1373</v>
      </c>
    </row>
    <row r="585" spans="1:12" x14ac:dyDescent="0.25">
      <c r="A585" s="128" t="s">
        <v>1095</v>
      </c>
      <c r="B585" s="129" t="s">
        <v>41</v>
      </c>
      <c r="C585" s="129" t="s">
        <v>863</v>
      </c>
      <c r="D585" s="129" t="s">
        <v>1948</v>
      </c>
      <c r="E585" s="131" t="str">
        <f t="shared" si="36"/>
        <v>Men Grand Masters</v>
      </c>
      <c r="F585" s="136">
        <v>21906</v>
      </c>
      <c r="G585" s="133">
        <f t="shared" si="39"/>
        <v>46387</v>
      </c>
      <c r="H585" s="134">
        <f t="shared" si="37"/>
        <v>67</v>
      </c>
      <c r="I585" s="131" t="str">
        <f t="shared" si="38"/>
        <v>Grand Masters</v>
      </c>
      <c r="J585" s="129" t="s">
        <v>1184</v>
      </c>
      <c r="K585" s="135">
        <v>59122200142</v>
      </c>
      <c r="L585" s="167" t="s">
        <v>1373</v>
      </c>
    </row>
    <row r="586" spans="1:12" x14ac:dyDescent="0.25">
      <c r="A586" s="128" t="s">
        <v>1096</v>
      </c>
      <c r="B586" s="129" t="s">
        <v>973</v>
      </c>
      <c r="C586" s="129" t="s">
        <v>167</v>
      </c>
      <c r="D586" s="129" t="s">
        <v>136</v>
      </c>
      <c r="E586" s="131" t="str">
        <f t="shared" si="36"/>
        <v>Men Veteran</v>
      </c>
      <c r="F586" s="136">
        <v>30652</v>
      </c>
      <c r="G586" s="133">
        <f t="shared" si="39"/>
        <v>46387</v>
      </c>
      <c r="H586" s="134">
        <f t="shared" si="37"/>
        <v>43</v>
      </c>
      <c r="I586" s="131" t="str">
        <f t="shared" si="38"/>
        <v>Veteran</v>
      </c>
      <c r="J586" s="129" t="s">
        <v>1184</v>
      </c>
      <c r="K586" s="135">
        <v>70012600385</v>
      </c>
      <c r="L586" s="167" t="s">
        <v>1373</v>
      </c>
    </row>
    <row r="587" spans="1:12" x14ac:dyDescent="0.25">
      <c r="A587" s="128" t="s">
        <v>1097</v>
      </c>
      <c r="B587" s="129" t="s">
        <v>1177</v>
      </c>
      <c r="C587" s="129" t="s">
        <v>1414</v>
      </c>
      <c r="D587" s="129" t="s">
        <v>893</v>
      </c>
      <c r="E587" s="131" t="str">
        <f t="shared" si="36"/>
        <v>Ladies Master</v>
      </c>
      <c r="F587" s="136">
        <v>25594</v>
      </c>
      <c r="G587" s="133">
        <f t="shared" si="39"/>
        <v>46387</v>
      </c>
      <c r="H587" s="134">
        <f t="shared" si="37"/>
        <v>56</v>
      </c>
      <c r="I587" s="131" t="str">
        <f t="shared" si="38"/>
        <v>Master</v>
      </c>
      <c r="J587" s="129" t="s">
        <v>67</v>
      </c>
      <c r="K587" s="135">
        <v>70012600385</v>
      </c>
      <c r="L587" s="167" t="s">
        <v>1373</v>
      </c>
    </row>
    <row r="588" spans="1:12" ht="13.5" customHeight="1" x14ac:dyDescent="0.25">
      <c r="A588" s="128" t="s">
        <v>1098</v>
      </c>
      <c r="B588" s="129" t="s">
        <v>1177</v>
      </c>
      <c r="C588" s="129" t="s">
        <v>1766</v>
      </c>
      <c r="D588" s="129" t="s">
        <v>79</v>
      </c>
      <c r="E588" s="131" t="str">
        <f t="shared" si="36"/>
        <v>Ladies Senior</v>
      </c>
      <c r="F588" s="136">
        <v>37743</v>
      </c>
      <c r="G588" s="133">
        <f t="shared" si="39"/>
        <v>46387</v>
      </c>
      <c r="H588" s="134">
        <f t="shared" si="37"/>
        <v>23</v>
      </c>
      <c r="I588" s="131" t="str">
        <f t="shared" si="38"/>
        <v>Senior</v>
      </c>
      <c r="J588" s="129" t="s">
        <v>67</v>
      </c>
      <c r="K588" s="135">
        <v>3050200057</v>
      </c>
      <c r="L588" s="167" t="s">
        <v>1373</v>
      </c>
    </row>
    <row r="589" spans="1:12" x14ac:dyDescent="0.25">
      <c r="A589" s="128" t="s">
        <v>1102</v>
      </c>
      <c r="B589" s="129" t="s">
        <v>50</v>
      </c>
      <c r="C589" s="129" t="s">
        <v>287</v>
      </c>
      <c r="D589" s="129" t="s">
        <v>161</v>
      </c>
      <c r="E589" s="131" t="str">
        <f t="shared" si="36"/>
        <v>Men Veteran</v>
      </c>
      <c r="F589" s="136">
        <v>28514</v>
      </c>
      <c r="G589" s="133">
        <f t="shared" si="39"/>
        <v>46387</v>
      </c>
      <c r="H589" s="134">
        <f t="shared" si="37"/>
        <v>48</v>
      </c>
      <c r="I589" s="131" t="str">
        <f t="shared" si="38"/>
        <v>Veteran</v>
      </c>
      <c r="J589" s="129" t="s">
        <v>1184</v>
      </c>
      <c r="K589" s="135">
        <v>78012410362</v>
      </c>
      <c r="L589" s="167" t="s">
        <v>1373</v>
      </c>
    </row>
    <row r="590" spans="1:12" x14ac:dyDescent="0.25">
      <c r="A590" s="128" t="s">
        <v>1103</v>
      </c>
      <c r="B590" s="129" t="s">
        <v>1281</v>
      </c>
      <c r="C590" s="129" t="s">
        <v>1111</v>
      </c>
      <c r="D590" s="129" t="s">
        <v>193</v>
      </c>
      <c r="E590" s="131" t="str">
        <f t="shared" si="36"/>
        <v>Men Senior</v>
      </c>
      <c r="F590" s="136">
        <v>36178</v>
      </c>
      <c r="G590" s="133">
        <f t="shared" si="39"/>
        <v>46387</v>
      </c>
      <c r="H590" s="134">
        <f t="shared" si="37"/>
        <v>27</v>
      </c>
      <c r="I590" s="131" t="str">
        <f t="shared" si="38"/>
        <v>Senior</v>
      </c>
      <c r="J590" s="129" t="s">
        <v>1184</v>
      </c>
      <c r="K590" s="135">
        <v>92600269</v>
      </c>
      <c r="L590" s="167" t="s">
        <v>1373</v>
      </c>
    </row>
    <row r="591" spans="1:12" x14ac:dyDescent="0.25">
      <c r="A591" s="128" t="s">
        <v>1104</v>
      </c>
      <c r="B591" s="129" t="s">
        <v>1385</v>
      </c>
      <c r="C591" s="129" t="s">
        <v>135</v>
      </c>
      <c r="D591" s="129" t="s">
        <v>1113</v>
      </c>
      <c r="E591" s="131" t="str">
        <f t="shared" si="36"/>
        <v>Men Master</v>
      </c>
      <c r="F591" s="136">
        <v>26564</v>
      </c>
      <c r="G591" s="133">
        <f t="shared" si="39"/>
        <v>46387</v>
      </c>
      <c r="H591" s="134">
        <f t="shared" si="37"/>
        <v>54</v>
      </c>
      <c r="I591" s="131" t="str">
        <f t="shared" si="38"/>
        <v>Master</v>
      </c>
      <c r="J591" s="129" t="s">
        <v>1184</v>
      </c>
      <c r="K591" s="135">
        <v>72092210181</v>
      </c>
      <c r="L591" s="167" t="s">
        <v>1373</v>
      </c>
    </row>
    <row r="592" spans="1:12" x14ac:dyDescent="0.25">
      <c r="A592" s="128" t="s">
        <v>1105</v>
      </c>
      <c r="B592" s="129" t="s">
        <v>37</v>
      </c>
      <c r="C592" s="129" t="s">
        <v>172</v>
      </c>
      <c r="D592" s="129" t="s">
        <v>208</v>
      </c>
      <c r="E592" s="131" t="str">
        <f t="shared" si="36"/>
        <v>Men Master</v>
      </c>
      <c r="F592" s="136">
        <v>25087</v>
      </c>
      <c r="G592" s="133">
        <f t="shared" si="39"/>
        <v>46387</v>
      </c>
      <c r="H592" s="134">
        <f t="shared" si="37"/>
        <v>58</v>
      </c>
      <c r="I592" s="131" t="str">
        <f t="shared" si="38"/>
        <v>Master</v>
      </c>
      <c r="J592" s="129" t="s">
        <v>1184</v>
      </c>
      <c r="K592" s="135">
        <v>68090600050</v>
      </c>
      <c r="L592" s="167" t="s">
        <v>1373</v>
      </c>
    </row>
    <row r="593" spans="1:12" ht="13.5" customHeight="1" x14ac:dyDescent="0.25">
      <c r="A593" s="128" t="s">
        <v>1106</v>
      </c>
      <c r="B593" s="129" t="s">
        <v>48</v>
      </c>
      <c r="C593" s="129" t="s">
        <v>1393</v>
      </c>
      <c r="D593" s="129" t="s">
        <v>297</v>
      </c>
      <c r="E593" s="131" t="str">
        <f t="shared" si="36"/>
        <v>Men U/16</v>
      </c>
      <c r="F593" s="136">
        <v>41529</v>
      </c>
      <c r="G593" s="133">
        <f t="shared" si="39"/>
        <v>46387</v>
      </c>
      <c r="H593" s="134">
        <f t="shared" si="37"/>
        <v>13</v>
      </c>
      <c r="I593" s="131" t="str">
        <f t="shared" si="38"/>
        <v>U/16</v>
      </c>
      <c r="J593" s="129" t="s">
        <v>1184</v>
      </c>
      <c r="K593" s="135">
        <v>20130912</v>
      </c>
      <c r="L593" s="167" t="s">
        <v>1373</v>
      </c>
    </row>
    <row r="594" spans="1:12" x14ac:dyDescent="0.25">
      <c r="A594" s="128" t="s">
        <v>1107</v>
      </c>
      <c r="B594" s="129" t="s">
        <v>1552</v>
      </c>
      <c r="C594" s="129" t="s">
        <v>1949</v>
      </c>
      <c r="D594" s="129" t="s">
        <v>1950</v>
      </c>
      <c r="E594" s="131" t="str">
        <f t="shared" si="36"/>
        <v>Men Grand Masters</v>
      </c>
      <c r="F594" s="136">
        <v>23530</v>
      </c>
      <c r="G594" s="133">
        <f t="shared" si="39"/>
        <v>46387</v>
      </c>
      <c r="H594" s="134">
        <f t="shared" si="37"/>
        <v>62</v>
      </c>
      <c r="I594" s="131" t="str">
        <f t="shared" si="38"/>
        <v>Grand Masters</v>
      </c>
      <c r="J594" s="129" t="s">
        <v>1184</v>
      </c>
      <c r="K594" s="135">
        <v>64060200018</v>
      </c>
      <c r="L594" s="167" t="s">
        <v>1373</v>
      </c>
    </row>
    <row r="595" spans="1:12" x14ac:dyDescent="0.25">
      <c r="A595" s="128" t="s">
        <v>1108</v>
      </c>
      <c r="B595" s="129" t="s">
        <v>1798</v>
      </c>
      <c r="C595" s="129" t="s">
        <v>1114</v>
      </c>
      <c r="D595" s="129" t="s">
        <v>1152</v>
      </c>
      <c r="E595" s="131" t="str">
        <f t="shared" si="36"/>
        <v>Men Senior</v>
      </c>
      <c r="F595" s="136">
        <v>36504</v>
      </c>
      <c r="G595" s="133">
        <f t="shared" si="39"/>
        <v>46387</v>
      </c>
      <c r="H595" s="134">
        <f t="shared" si="37"/>
        <v>27</v>
      </c>
      <c r="I595" s="131" t="str">
        <f t="shared" si="38"/>
        <v>Senior</v>
      </c>
      <c r="J595" s="129" t="s">
        <v>1184</v>
      </c>
      <c r="K595" s="135">
        <v>19991210</v>
      </c>
      <c r="L595" s="167" t="s">
        <v>1373</v>
      </c>
    </row>
    <row r="596" spans="1:12" x14ac:dyDescent="0.25">
      <c r="A596" s="128" t="s">
        <v>1115</v>
      </c>
      <c r="B596" s="129" t="s">
        <v>48</v>
      </c>
      <c r="C596" s="129" t="s">
        <v>239</v>
      </c>
      <c r="D596" s="129" t="s">
        <v>2025</v>
      </c>
      <c r="E596" s="131" t="str">
        <f t="shared" si="36"/>
        <v>Men Grand Masters</v>
      </c>
      <c r="F596" s="136">
        <v>20743</v>
      </c>
      <c r="G596" s="133">
        <f t="shared" si="39"/>
        <v>46387</v>
      </c>
      <c r="H596" s="134">
        <f t="shared" si="37"/>
        <v>70</v>
      </c>
      <c r="I596" s="131" t="str">
        <f t="shared" si="38"/>
        <v>Grand Masters</v>
      </c>
      <c r="J596" s="129" t="s">
        <v>1184</v>
      </c>
      <c r="K596" s="135">
        <v>56101500179</v>
      </c>
      <c r="L596" s="167" t="s">
        <v>1373</v>
      </c>
    </row>
    <row r="597" spans="1:12" x14ac:dyDescent="0.25">
      <c r="A597" s="128" t="s">
        <v>1116</v>
      </c>
      <c r="B597" s="129" t="s">
        <v>48</v>
      </c>
      <c r="C597" s="129" t="s">
        <v>2026</v>
      </c>
      <c r="D597" s="129" t="s">
        <v>1993</v>
      </c>
      <c r="E597" s="131" t="str">
        <f t="shared" si="36"/>
        <v>Men Grand Masters</v>
      </c>
      <c r="F597" s="136">
        <v>21423</v>
      </c>
      <c r="G597" s="133">
        <f t="shared" si="39"/>
        <v>46387</v>
      </c>
      <c r="H597" s="134">
        <f t="shared" si="37"/>
        <v>68</v>
      </c>
      <c r="I597" s="131" t="str">
        <f t="shared" si="38"/>
        <v>Grand Masters</v>
      </c>
      <c r="J597" s="129" t="s">
        <v>1184</v>
      </c>
      <c r="K597" s="135">
        <v>58082600152</v>
      </c>
      <c r="L597" s="167" t="s">
        <v>1373</v>
      </c>
    </row>
    <row r="598" spans="1:12" x14ac:dyDescent="0.25">
      <c r="A598" s="128" t="s">
        <v>1117</v>
      </c>
      <c r="B598" s="129" t="s">
        <v>37</v>
      </c>
      <c r="C598" s="301" t="s">
        <v>1623</v>
      </c>
      <c r="D598" s="301" t="s">
        <v>2118</v>
      </c>
      <c r="E598" s="131" t="str">
        <f t="shared" si="36"/>
        <v>Men U/16</v>
      </c>
      <c r="F598" s="302">
        <v>40242</v>
      </c>
      <c r="G598" s="133">
        <f t="shared" si="39"/>
        <v>46387</v>
      </c>
      <c r="H598" s="134">
        <f t="shared" si="37"/>
        <v>16</v>
      </c>
      <c r="I598" s="131" t="str">
        <f t="shared" si="38"/>
        <v>U/16</v>
      </c>
      <c r="J598" s="304" t="s">
        <v>1184</v>
      </c>
      <c r="K598" s="301" t="s">
        <v>2160</v>
      </c>
      <c r="L598" s="301" t="s">
        <v>1373</v>
      </c>
    </row>
    <row r="599" spans="1:12" ht="14.25" customHeight="1" x14ac:dyDescent="0.25">
      <c r="A599" s="128" t="s">
        <v>1118</v>
      </c>
      <c r="B599" s="129" t="s">
        <v>1275</v>
      </c>
      <c r="C599" s="129" t="s">
        <v>86</v>
      </c>
      <c r="D599" s="129" t="s">
        <v>1124</v>
      </c>
      <c r="E599" s="131" t="str">
        <f t="shared" si="36"/>
        <v>Men Veteran</v>
      </c>
      <c r="F599" s="136">
        <v>31176</v>
      </c>
      <c r="G599" s="133">
        <f t="shared" si="39"/>
        <v>46387</v>
      </c>
      <c r="H599" s="134">
        <f t="shared" si="37"/>
        <v>41</v>
      </c>
      <c r="I599" s="131" t="str">
        <f t="shared" si="38"/>
        <v>Veteran</v>
      </c>
      <c r="J599" s="129" t="s">
        <v>1184</v>
      </c>
      <c r="K599" s="135">
        <v>91052300235</v>
      </c>
      <c r="L599" s="167" t="s">
        <v>1373</v>
      </c>
    </row>
    <row r="600" spans="1:12" x14ac:dyDescent="0.25">
      <c r="A600" s="128" t="s">
        <v>1119</v>
      </c>
      <c r="B600" s="129" t="s">
        <v>1178</v>
      </c>
      <c r="C600" s="129" t="s">
        <v>1125</v>
      </c>
      <c r="D600" s="129" t="s">
        <v>1126</v>
      </c>
      <c r="E600" s="131" t="str">
        <f t="shared" si="36"/>
        <v>Men Veteran</v>
      </c>
      <c r="F600" s="136">
        <v>29902</v>
      </c>
      <c r="G600" s="133">
        <f t="shared" si="39"/>
        <v>46387</v>
      </c>
      <c r="H600" s="134">
        <f t="shared" si="37"/>
        <v>45</v>
      </c>
      <c r="I600" s="131" t="str">
        <f t="shared" si="38"/>
        <v>Veteran</v>
      </c>
      <c r="J600" s="129" t="s">
        <v>1184</v>
      </c>
      <c r="K600" s="135">
        <v>85051911013</v>
      </c>
      <c r="L600" s="167" t="s">
        <v>1373</v>
      </c>
    </row>
    <row r="601" spans="1:12" x14ac:dyDescent="0.25">
      <c r="A601" s="128" t="s">
        <v>1120</v>
      </c>
      <c r="B601" s="129" t="s">
        <v>38</v>
      </c>
      <c r="C601" s="129" t="s">
        <v>1847</v>
      </c>
      <c r="D601" s="129" t="s">
        <v>1767</v>
      </c>
      <c r="E601" s="131" t="str">
        <f t="shared" si="36"/>
        <v>Men Veteran</v>
      </c>
      <c r="F601" s="136">
        <v>31306</v>
      </c>
      <c r="G601" s="133">
        <f t="shared" si="39"/>
        <v>46387</v>
      </c>
      <c r="H601" s="134">
        <f t="shared" si="37"/>
        <v>41</v>
      </c>
      <c r="I601" s="131" t="str">
        <f t="shared" si="38"/>
        <v>Veteran</v>
      </c>
      <c r="J601" s="129" t="s">
        <v>1184</v>
      </c>
      <c r="K601" s="135">
        <v>85091610278</v>
      </c>
      <c r="L601" s="167" t="s">
        <v>1373</v>
      </c>
    </row>
    <row r="602" spans="1:12" x14ac:dyDescent="0.25">
      <c r="A602" s="128" t="s">
        <v>1121</v>
      </c>
      <c r="B602" s="129" t="s">
        <v>1275</v>
      </c>
      <c r="C602" s="129" t="s">
        <v>1137</v>
      </c>
      <c r="D602" s="129" t="s">
        <v>1159</v>
      </c>
      <c r="E602" s="131" t="str">
        <f t="shared" si="36"/>
        <v>Men Veteran</v>
      </c>
      <c r="F602" s="136">
        <v>30822</v>
      </c>
      <c r="G602" s="133">
        <f t="shared" si="39"/>
        <v>46387</v>
      </c>
      <c r="H602" s="134">
        <f t="shared" si="37"/>
        <v>42</v>
      </c>
      <c r="I602" s="131" t="str">
        <f t="shared" si="38"/>
        <v>Veteran</v>
      </c>
      <c r="J602" s="129" t="s">
        <v>1184</v>
      </c>
      <c r="K602" s="135"/>
      <c r="L602" s="167"/>
    </row>
    <row r="603" spans="1:12" x14ac:dyDescent="0.25">
      <c r="A603" s="128" t="s">
        <v>1122</v>
      </c>
      <c r="B603" s="129" t="s">
        <v>49</v>
      </c>
      <c r="C603" s="129" t="s">
        <v>386</v>
      </c>
      <c r="D603" s="129" t="s">
        <v>1772</v>
      </c>
      <c r="E603" s="131" t="str">
        <f t="shared" si="36"/>
        <v>Men U/21</v>
      </c>
      <c r="F603" s="136">
        <v>38462</v>
      </c>
      <c r="G603" s="133">
        <f t="shared" si="39"/>
        <v>46387</v>
      </c>
      <c r="H603" s="134">
        <f t="shared" si="37"/>
        <v>21</v>
      </c>
      <c r="I603" s="131" t="str">
        <f t="shared" si="38"/>
        <v>U/21</v>
      </c>
      <c r="J603" s="129" t="s">
        <v>1184</v>
      </c>
      <c r="K603" s="135">
        <v>20050420</v>
      </c>
      <c r="L603" s="167" t="s">
        <v>1373</v>
      </c>
    </row>
    <row r="604" spans="1:12" x14ac:dyDescent="0.25">
      <c r="A604" s="128" t="s">
        <v>1123</v>
      </c>
      <c r="B604" s="129" t="s">
        <v>1178</v>
      </c>
      <c r="C604" s="129" t="s">
        <v>1713</v>
      </c>
      <c r="D604" s="129" t="s">
        <v>1580</v>
      </c>
      <c r="E604" s="131" t="str">
        <f t="shared" si="36"/>
        <v>Men Senior</v>
      </c>
      <c r="F604" s="136">
        <v>36006</v>
      </c>
      <c r="G604" s="133">
        <f t="shared" si="39"/>
        <v>46387</v>
      </c>
      <c r="H604" s="134">
        <f t="shared" si="37"/>
        <v>28</v>
      </c>
      <c r="I604" s="131" t="str">
        <f t="shared" si="38"/>
        <v>Senior</v>
      </c>
      <c r="J604" s="129" t="s">
        <v>1184</v>
      </c>
      <c r="K604" s="135">
        <v>98073000652</v>
      </c>
      <c r="L604" s="167" t="s">
        <v>1373</v>
      </c>
    </row>
    <row r="605" spans="1:12" x14ac:dyDescent="0.25">
      <c r="A605" s="128" t="s">
        <v>1127</v>
      </c>
      <c r="B605" s="129" t="s">
        <v>1178</v>
      </c>
      <c r="C605" s="129" t="s">
        <v>98</v>
      </c>
      <c r="D605" s="129" t="s">
        <v>1150</v>
      </c>
      <c r="E605" s="131" t="str">
        <f t="shared" si="36"/>
        <v>Men Veteran</v>
      </c>
      <c r="F605" s="136">
        <v>29250</v>
      </c>
      <c r="G605" s="133">
        <f t="shared" si="39"/>
        <v>46387</v>
      </c>
      <c r="H605" s="134">
        <f t="shared" si="37"/>
        <v>46</v>
      </c>
      <c r="I605" s="131" t="str">
        <f t="shared" si="38"/>
        <v>Veteran</v>
      </c>
      <c r="J605" s="129" t="s">
        <v>1184</v>
      </c>
      <c r="K605" s="135">
        <v>98073000652</v>
      </c>
      <c r="L605" s="167" t="s">
        <v>1373</v>
      </c>
    </row>
    <row r="606" spans="1:12" x14ac:dyDescent="0.25">
      <c r="A606" s="128" t="s">
        <v>1128</v>
      </c>
      <c r="B606" s="129" t="s">
        <v>1180</v>
      </c>
      <c r="C606" s="129" t="s">
        <v>863</v>
      </c>
      <c r="D606" s="129" t="s">
        <v>1152</v>
      </c>
      <c r="E606" s="131" t="str">
        <f t="shared" si="36"/>
        <v>Men Grand Masters</v>
      </c>
      <c r="F606" s="136">
        <v>22600</v>
      </c>
      <c r="G606" s="133">
        <f t="shared" si="39"/>
        <v>46387</v>
      </c>
      <c r="H606" s="134">
        <f t="shared" si="37"/>
        <v>65</v>
      </c>
      <c r="I606" s="131" t="str">
        <f t="shared" si="38"/>
        <v>Grand Masters</v>
      </c>
      <c r="J606" s="129" t="s">
        <v>1184</v>
      </c>
      <c r="K606" s="135">
        <v>80013010565</v>
      </c>
      <c r="L606" s="167" t="s">
        <v>1373</v>
      </c>
    </row>
    <row r="607" spans="1:12" x14ac:dyDescent="0.25">
      <c r="A607" s="128" t="s">
        <v>1129</v>
      </c>
      <c r="B607" s="129" t="s">
        <v>37</v>
      </c>
      <c r="C607" s="129" t="s">
        <v>1153</v>
      </c>
      <c r="D607" s="129" t="s">
        <v>260</v>
      </c>
      <c r="E607" s="131" t="str">
        <f t="shared" si="36"/>
        <v>Men U/21</v>
      </c>
      <c r="F607" s="136">
        <v>38961</v>
      </c>
      <c r="G607" s="133">
        <f t="shared" si="39"/>
        <v>46387</v>
      </c>
      <c r="H607" s="134">
        <f t="shared" si="37"/>
        <v>20</v>
      </c>
      <c r="I607" s="131" t="str">
        <f t="shared" si="38"/>
        <v>U/21</v>
      </c>
      <c r="J607" s="129" t="s">
        <v>1184</v>
      </c>
      <c r="K607" s="135">
        <v>20060901</v>
      </c>
      <c r="L607" s="167" t="s">
        <v>1373</v>
      </c>
    </row>
    <row r="608" spans="1:12" x14ac:dyDescent="0.25">
      <c r="A608" s="128" t="s">
        <v>1130</v>
      </c>
      <c r="B608" s="129" t="s">
        <v>1281</v>
      </c>
      <c r="C608" s="129" t="s">
        <v>922</v>
      </c>
      <c r="D608" s="129" t="s">
        <v>1154</v>
      </c>
      <c r="E608" s="131" t="str">
        <f t="shared" si="36"/>
        <v>Men Veteran</v>
      </c>
      <c r="F608" s="136">
        <v>28221</v>
      </c>
      <c r="G608" s="133">
        <f t="shared" si="39"/>
        <v>46387</v>
      </c>
      <c r="H608" s="134">
        <f t="shared" si="37"/>
        <v>49</v>
      </c>
      <c r="I608" s="131" t="str">
        <f t="shared" si="38"/>
        <v>Veteran</v>
      </c>
      <c r="J608" s="129" t="s">
        <v>1184</v>
      </c>
      <c r="K608" s="135">
        <v>20060901</v>
      </c>
      <c r="L608" s="167" t="s">
        <v>1373</v>
      </c>
    </row>
    <row r="609" spans="1:12" x14ac:dyDescent="0.25">
      <c r="A609" s="128" t="s">
        <v>1131</v>
      </c>
      <c r="B609" s="129" t="s">
        <v>1797</v>
      </c>
      <c r="C609" s="129" t="s">
        <v>2072</v>
      </c>
      <c r="D609" s="129" t="s">
        <v>79</v>
      </c>
      <c r="E609" s="131" t="str">
        <f t="shared" si="36"/>
        <v>Men Senior</v>
      </c>
      <c r="F609" s="136">
        <v>34108</v>
      </c>
      <c r="G609" s="133">
        <f t="shared" si="39"/>
        <v>46387</v>
      </c>
      <c r="H609" s="134">
        <f t="shared" si="37"/>
        <v>33</v>
      </c>
      <c r="I609" s="131" t="str">
        <f t="shared" si="38"/>
        <v>Senior</v>
      </c>
      <c r="J609" s="129" t="s">
        <v>1184</v>
      </c>
      <c r="K609" s="135">
        <v>93051900443</v>
      </c>
      <c r="L609" s="167" t="s">
        <v>1373</v>
      </c>
    </row>
    <row r="610" spans="1:12" x14ac:dyDescent="0.25">
      <c r="A610" s="128" t="s">
        <v>1132</v>
      </c>
      <c r="B610" s="129" t="s">
        <v>48</v>
      </c>
      <c r="C610" s="129" t="s">
        <v>1155</v>
      </c>
      <c r="D610" s="129" t="s">
        <v>1156</v>
      </c>
      <c r="E610" s="131" t="str">
        <f t="shared" si="36"/>
        <v>Men Master</v>
      </c>
      <c r="F610" s="136">
        <v>26903</v>
      </c>
      <c r="G610" s="133">
        <f t="shared" si="39"/>
        <v>46387</v>
      </c>
      <c r="H610" s="134">
        <f t="shared" si="37"/>
        <v>53</v>
      </c>
      <c r="I610" s="131" t="str">
        <f t="shared" si="38"/>
        <v>Master</v>
      </c>
      <c r="J610" s="129" t="s">
        <v>1184</v>
      </c>
      <c r="K610" s="135">
        <v>73082700098</v>
      </c>
      <c r="L610" s="167" t="s">
        <v>1373</v>
      </c>
    </row>
    <row r="611" spans="1:12" x14ac:dyDescent="0.25">
      <c r="A611" s="128" t="s">
        <v>1133</v>
      </c>
      <c r="B611" s="129" t="s">
        <v>48</v>
      </c>
      <c r="C611" s="129" t="s">
        <v>1861</v>
      </c>
      <c r="D611" s="129" t="s">
        <v>107</v>
      </c>
      <c r="E611" s="131" t="str">
        <f t="shared" si="36"/>
        <v>Ladies U/16</v>
      </c>
      <c r="F611" s="136">
        <v>41001</v>
      </c>
      <c r="G611" s="133">
        <f t="shared" si="39"/>
        <v>46387</v>
      </c>
      <c r="H611" s="134">
        <f t="shared" si="37"/>
        <v>14</v>
      </c>
      <c r="I611" s="131" t="str">
        <f t="shared" si="38"/>
        <v>U/16</v>
      </c>
      <c r="J611" s="129" t="s">
        <v>67</v>
      </c>
      <c r="K611" s="135">
        <v>20120402</v>
      </c>
      <c r="L611" s="167" t="s">
        <v>1373</v>
      </c>
    </row>
    <row r="612" spans="1:12" x14ac:dyDescent="0.25">
      <c r="A612" s="128" t="s">
        <v>1134</v>
      </c>
      <c r="B612" s="129" t="s">
        <v>1552</v>
      </c>
      <c r="C612" s="129" t="s">
        <v>386</v>
      </c>
      <c r="D612" s="129" t="s">
        <v>1787</v>
      </c>
      <c r="E612" s="131" t="str">
        <f t="shared" si="36"/>
        <v>Men Senior</v>
      </c>
      <c r="F612" s="136">
        <v>34303</v>
      </c>
      <c r="G612" s="133">
        <f t="shared" si="39"/>
        <v>46387</v>
      </c>
      <c r="H612" s="134">
        <f t="shared" si="37"/>
        <v>33</v>
      </c>
      <c r="I612" s="131" t="str">
        <f t="shared" si="38"/>
        <v>Senior</v>
      </c>
      <c r="J612" s="129" t="s">
        <v>1184</v>
      </c>
      <c r="K612" s="176">
        <v>93113001153</v>
      </c>
      <c r="L612" s="167" t="s">
        <v>1373</v>
      </c>
    </row>
    <row r="613" spans="1:12" x14ac:dyDescent="0.25">
      <c r="A613" s="128" t="s">
        <v>1135</v>
      </c>
      <c r="B613" s="129" t="s">
        <v>1177</v>
      </c>
      <c r="C613" s="129" t="s">
        <v>171</v>
      </c>
      <c r="D613" s="129" t="s">
        <v>1158</v>
      </c>
      <c r="E613" s="131" t="str">
        <f t="shared" si="36"/>
        <v>Men Veteran</v>
      </c>
      <c r="F613" s="136">
        <v>29869</v>
      </c>
      <c r="G613" s="133">
        <f t="shared" si="39"/>
        <v>46387</v>
      </c>
      <c r="H613" s="134">
        <f t="shared" si="37"/>
        <v>45</v>
      </c>
      <c r="I613" s="131" t="str">
        <f t="shared" si="38"/>
        <v>Veteran</v>
      </c>
      <c r="J613" s="129" t="s">
        <v>1184</v>
      </c>
      <c r="K613" s="135"/>
      <c r="L613" s="167"/>
    </row>
    <row r="614" spans="1:12" x14ac:dyDescent="0.25">
      <c r="A614" s="128" t="s">
        <v>1136</v>
      </c>
      <c r="B614" s="129" t="s">
        <v>49</v>
      </c>
      <c r="C614" s="129" t="s">
        <v>1151</v>
      </c>
      <c r="D614" s="129" t="s">
        <v>217</v>
      </c>
      <c r="E614" s="131" t="str">
        <f t="shared" si="36"/>
        <v>Men Veteran</v>
      </c>
      <c r="F614" s="136">
        <v>30276</v>
      </c>
      <c r="G614" s="133">
        <f t="shared" si="39"/>
        <v>46387</v>
      </c>
      <c r="H614" s="134">
        <f t="shared" si="37"/>
        <v>44</v>
      </c>
      <c r="I614" s="131" t="str">
        <f t="shared" si="38"/>
        <v>Veteran</v>
      </c>
      <c r="J614" s="129" t="s">
        <v>1184</v>
      </c>
      <c r="K614" s="135">
        <v>82112110257</v>
      </c>
      <c r="L614" s="167" t="s">
        <v>1373</v>
      </c>
    </row>
    <row r="615" spans="1:12" x14ac:dyDescent="0.25">
      <c r="A615" s="128" t="s">
        <v>1138</v>
      </c>
      <c r="B615" s="129" t="s">
        <v>1797</v>
      </c>
      <c r="C615" s="129" t="s">
        <v>272</v>
      </c>
      <c r="D615" s="129" t="s">
        <v>328</v>
      </c>
      <c r="E615" s="131" t="str">
        <f t="shared" si="36"/>
        <v>Men Senior</v>
      </c>
      <c r="F615" s="136">
        <v>35334</v>
      </c>
      <c r="G615" s="133">
        <f t="shared" si="39"/>
        <v>46387</v>
      </c>
      <c r="H615" s="134">
        <f t="shared" si="37"/>
        <v>30</v>
      </c>
      <c r="I615" s="131" t="str">
        <f t="shared" si="38"/>
        <v>Senior</v>
      </c>
      <c r="J615" s="129" t="s">
        <v>1184</v>
      </c>
      <c r="K615" s="135">
        <v>96092600072</v>
      </c>
      <c r="L615" s="167" t="s">
        <v>1373</v>
      </c>
    </row>
    <row r="616" spans="1:12" x14ac:dyDescent="0.25">
      <c r="A616" s="128" t="s">
        <v>1139</v>
      </c>
      <c r="B616" s="129" t="s">
        <v>1275</v>
      </c>
      <c r="C616" s="129" t="s">
        <v>991</v>
      </c>
      <c r="D616" s="129" t="s">
        <v>208</v>
      </c>
      <c r="E616" s="131" t="str">
        <f t="shared" si="36"/>
        <v>Men Senior</v>
      </c>
      <c r="F616" s="136">
        <v>32842</v>
      </c>
      <c r="G616" s="133">
        <f t="shared" si="39"/>
        <v>46387</v>
      </c>
      <c r="H616" s="134">
        <f t="shared" si="37"/>
        <v>37</v>
      </c>
      <c r="I616" s="131" t="str">
        <f t="shared" si="38"/>
        <v>Senior</v>
      </c>
      <c r="J616" s="129" t="s">
        <v>1184</v>
      </c>
      <c r="K616" s="135">
        <v>96092600072</v>
      </c>
      <c r="L616" s="167" t="s">
        <v>1373</v>
      </c>
    </row>
    <row r="617" spans="1:12" x14ac:dyDescent="0.25">
      <c r="A617" s="128" t="s">
        <v>1140</v>
      </c>
      <c r="B617" s="129" t="s">
        <v>41</v>
      </c>
      <c r="C617" s="129" t="s">
        <v>1880</v>
      </c>
      <c r="D617" s="129" t="s">
        <v>161</v>
      </c>
      <c r="E617" s="131" t="str">
        <f t="shared" si="36"/>
        <v>Men Senior</v>
      </c>
      <c r="F617" s="136">
        <v>35458</v>
      </c>
      <c r="G617" s="133">
        <f t="shared" si="39"/>
        <v>46387</v>
      </c>
      <c r="H617" s="134">
        <f t="shared" si="37"/>
        <v>29</v>
      </c>
      <c r="I617" s="131" t="str">
        <f t="shared" si="38"/>
        <v>Senior</v>
      </c>
      <c r="J617" s="129" t="s">
        <v>1184</v>
      </c>
      <c r="K617" s="135">
        <v>97012800208</v>
      </c>
      <c r="L617" s="167" t="s">
        <v>1373</v>
      </c>
    </row>
    <row r="618" spans="1:12" x14ac:dyDescent="0.25">
      <c r="A618" s="128" t="s">
        <v>1141</v>
      </c>
      <c r="B618" s="129" t="s">
        <v>1281</v>
      </c>
      <c r="C618" s="129" t="s">
        <v>206</v>
      </c>
      <c r="D618" s="129" t="s">
        <v>1159</v>
      </c>
      <c r="E618" s="131" t="str">
        <f t="shared" si="36"/>
        <v>Men Grand Masters</v>
      </c>
      <c r="F618" s="136"/>
      <c r="G618" s="133">
        <f t="shared" si="39"/>
        <v>46387</v>
      </c>
      <c r="H618" s="134">
        <f t="shared" si="37"/>
        <v>127</v>
      </c>
      <c r="I618" s="131" t="str">
        <f t="shared" si="38"/>
        <v>Grand Masters</v>
      </c>
      <c r="J618" s="129" t="s">
        <v>1184</v>
      </c>
      <c r="K618" s="135">
        <v>821111210188</v>
      </c>
      <c r="L618" s="167"/>
    </row>
    <row r="619" spans="1:12" x14ac:dyDescent="0.25">
      <c r="A619" s="128" t="s">
        <v>1142</v>
      </c>
      <c r="B619" s="129" t="s">
        <v>1281</v>
      </c>
      <c r="C619" s="129" t="s">
        <v>1160</v>
      </c>
      <c r="D619" s="129" t="s">
        <v>121</v>
      </c>
      <c r="E619" s="131" t="str">
        <f t="shared" si="36"/>
        <v>Ladies Grand Masters</v>
      </c>
      <c r="F619" s="136"/>
      <c r="G619" s="133">
        <f t="shared" si="39"/>
        <v>46387</v>
      </c>
      <c r="H619" s="134">
        <f t="shared" si="37"/>
        <v>127</v>
      </c>
      <c r="I619" s="131" t="str">
        <f t="shared" si="38"/>
        <v>Grand Masters</v>
      </c>
      <c r="J619" s="129" t="s">
        <v>67</v>
      </c>
      <c r="K619" s="135"/>
      <c r="L619" s="167"/>
    </row>
    <row r="620" spans="1:12" x14ac:dyDescent="0.25">
      <c r="A620" s="128" t="s">
        <v>1143</v>
      </c>
      <c r="B620" s="129" t="s">
        <v>1180</v>
      </c>
      <c r="C620" s="129" t="s">
        <v>1161</v>
      </c>
      <c r="D620" s="129" t="s">
        <v>113</v>
      </c>
      <c r="E620" s="131" t="str">
        <f t="shared" si="36"/>
        <v>Men Senior</v>
      </c>
      <c r="F620" s="136">
        <v>31995</v>
      </c>
      <c r="G620" s="133">
        <f t="shared" si="39"/>
        <v>46387</v>
      </c>
      <c r="H620" s="134">
        <f t="shared" si="37"/>
        <v>39</v>
      </c>
      <c r="I620" s="131" t="str">
        <f t="shared" si="38"/>
        <v>Senior</v>
      </c>
      <c r="J620" s="129" t="s">
        <v>1184</v>
      </c>
      <c r="K620" s="135"/>
      <c r="L620" s="167"/>
    </row>
    <row r="621" spans="1:12" x14ac:dyDescent="0.25">
      <c r="A621" s="128" t="s">
        <v>1144</v>
      </c>
      <c r="B621" s="129" t="s">
        <v>1269</v>
      </c>
      <c r="C621" s="129" t="s">
        <v>1162</v>
      </c>
      <c r="D621" s="129" t="s">
        <v>887</v>
      </c>
      <c r="E621" s="131" t="str">
        <f t="shared" si="36"/>
        <v>Men Veteran</v>
      </c>
      <c r="F621" s="136">
        <v>29144</v>
      </c>
      <c r="G621" s="133">
        <f t="shared" si="39"/>
        <v>46387</v>
      </c>
      <c r="H621" s="134">
        <f t="shared" si="37"/>
        <v>47</v>
      </c>
      <c r="I621" s="131" t="str">
        <f t="shared" si="38"/>
        <v>Veteran</v>
      </c>
      <c r="J621" s="129" t="s">
        <v>1184</v>
      </c>
      <c r="K621" s="135">
        <v>8708065155087</v>
      </c>
      <c r="L621" s="167" t="s">
        <v>1376</v>
      </c>
    </row>
    <row r="622" spans="1:12" x14ac:dyDescent="0.25">
      <c r="A622" s="128" t="s">
        <v>1145</v>
      </c>
      <c r="B622" s="129" t="s">
        <v>41</v>
      </c>
      <c r="C622" s="129" t="s">
        <v>1881</v>
      </c>
      <c r="D622" s="129" t="s">
        <v>1882</v>
      </c>
      <c r="E622" s="131" t="str">
        <f t="shared" si="36"/>
        <v>Men U/16</v>
      </c>
      <c r="F622" s="136">
        <v>41166</v>
      </c>
      <c r="G622" s="133">
        <f t="shared" si="39"/>
        <v>46387</v>
      </c>
      <c r="H622" s="134">
        <f t="shared" si="37"/>
        <v>14</v>
      </c>
      <c r="I622" s="131" t="str">
        <f t="shared" si="38"/>
        <v>U/16</v>
      </c>
      <c r="J622" s="129" t="s">
        <v>1184</v>
      </c>
      <c r="K622" s="135">
        <v>833708</v>
      </c>
      <c r="L622" s="167" t="s">
        <v>1373</v>
      </c>
    </row>
    <row r="623" spans="1:12" x14ac:dyDescent="0.25">
      <c r="A623" s="128" t="s">
        <v>1146</v>
      </c>
      <c r="B623" s="129" t="s">
        <v>41</v>
      </c>
      <c r="C623" s="163" t="s">
        <v>93</v>
      </c>
      <c r="D623" s="163" t="s">
        <v>73</v>
      </c>
      <c r="E623" s="131" t="str">
        <f t="shared" si="36"/>
        <v>Men Veteran</v>
      </c>
      <c r="F623" s="171">
        <v>29257</v>
      </c>
      <c r="G623" s="133">
        <f t="shared" si="39"/>
        <v>46387</v>
      </c>
      <c r="H623" s="134">
        <f t="shared" si="37"/>
        <v>46</v>
      </c>
      <c r="I623" s="131" t="str">
        <f t="shared" si="38"/>
        <v>Veteran</v>
      </c>
      <c r="J623" s="129" t="s">
        <v>1184</v>
      </c>
      <c r="K623" s="135">
        <v>72101300311</v>
      </c>
      <c r="L623" s="167" t="s">
        <v>1373</v>
      </c>
    </row>
    <row r="624" spans="1:12" x14ac:dyDescent="0.25">
      <c r="A624" s="128" t="s">
        <v>1147</v>
      </c>
      <c r="B624" s="129" t="s">
        <v>1164</v>
      </c>
      <c r="C624" s="129" t="s">
        <v>873</v>
      </c>
      <c r="D624" s="129" t="s">
        <v>1165</v>
      </c>
      <c r="E624" s="131" t="str">
        <f t="shared" si="36"/>
        <v>Men Master</v>
      </c>
      <c r="F624" s="136">
        <v>25074</v>
      </c>
      <c r="G624" s="133">
        <f t="shared" si="39"/>
        <v>46387</v>
      </c>
      <c r="H624" s="134">
        <f t="shared" si="37"/>
        <v>58</v>
      </c>
      <c r="I624" s="131" t="str">
        <f t="shared" si="38"/>
        <v>Master</v>
      </c>
      <c r="J624" s="129" t="s">
        <v>1184</v>
      </c>
      <c r="K624" s="135">
        <v>6808245256086</v>
      </c>
      <c r="L624" s="167" t="s">
        <v>1376</v>
      </c>
    </row>
    <row r="625" spans="1:12" x14ac:dyDescent="0.25">
      <c r="A625" s="128" t="s">
        <v>1148</v>
      </c>
      <c r="B625" s="129" t="s">
        <v>1164</v>
      </c>
      <c r="C625" s="129" t="s">
        <v>1166</v>
      </c>
      <c r="D625" s="129" t="s">
        <v>1165</v>
      </c>
      <c r="E625" s="131" t="str">
        <f t="shared" si="36"/>
        <v>Ladies Master</v>
      </c>
      <c r="F625" s="136">
        <v>24977</v>
      </c>
      <c r="G625" s="133">
        <f t="shared" si="39"/>
        <v>46387</v>
      </c>
      <c r="H625" s="134">
        <f t="shared" si="37"/>
        <v>58</v>
      </c>
      <c r="I625" s="131" t="str">
        <f t="shared" si="38"/>
        <v>Master</v>
      </c>
      <c r="J625" s="129" t="s">
        <v>67</v>
      </c>
      <c r="K625" s="135">
        <v>6805190091088</v>
      </c>
      <c r="L625" s="167" t="s">
        <v>1376</v>
      </c>
    </row>
    <row r="626" spans="1:12" x14ac:dyDescent="0.25">
      <c r="A626" s="128" t="s">
        <v>1149</v>
      </c>
      <c r="B626" s="129" t="s">
        <v>38</v>
      </c>
      <c r="C626" s="129" t="s">
        <v>980</v>
      </c>
      <c r="D626" s="129" t="s">
        <v>177</v>
      </c>
      <c r="E626" s="131" t="str">
        <f t="shared" si="36"/>
        <v>Men Veteran</v>
      </c>
      <c r="F626" s="136">
        <v>30194</v>
      </c>
      <c r="G626" s="133">
        <f t="shared" si="39"/>
        <v>46387</v>
      </c>
      <c r="H626" s="134">
        <f t="shared" si="37"/>
        <v>44</v>
      </c>
      <c r="I626" s="131" t="str">
        <f t="shared" si="38"/>
        <v>Veteran</v>
      </c>
      <c r="J626" s="129" t="s">
        <v>1184</v>
      </c>
      <c r="K626" s="135">
        <v>8208310827</v>
      </c>
      <c r="L626" s="167" t="s">
        <v>1373</v>
      </c>
    </row>
    <row r="627" spans="1:12" x14ac:dyDescent="0.25">
      <c r="A627" s="128" t="s">
        <v>1167</v>
      </c>
      <c r="B627" s="129" t="s">
        <v>39</v>
      </c>
      <c r="C627" s="129" t="s">
        <v>2027</v>
      </c>
      <c r="D627" s="129" t="s">
        <v>2028</v>
      </c>
      <c r="E627" s="131" t="str">
        <f t="shared" si="36"/>
        <v>Men Veteran</v>
      </c>
      <c r="F627" s="136">
        <v>28439</v>
      </c>
      <c r="G627" s="133">
        <f t="shared" si="39"/>
        <v>46387</v>
      </c>
      <c r="H627" s="134">
        <f t="shared" si="37"/>
        <v>49</v>
      </c>
      <c r="I627" s="131" t="str">
        <f t="shared" si="38"/>
        <v>Veteran</v>
      </c>
      <c r="J627" s="129" t="s">
        <v>1184</v>
      </c>
      <c r="K627" s="135">
        <v>77111010717</v>
      </c>
      <c r="L627" s="167" t="s">
        <v>1373</v>
      </c>
    </row>
    <row r="628" spans="1:12" x14ac:dyDescent="0.25">
      <c r="A628" s="128" t="s">
        <v>1168</v>
      </c>
      <c r="B628" s="129" t="s">
        <v>37</v>
      </c>
      <c r="C628" s="129" t="s">
        <v>991</v>
      </c>
      <c r="D628" s="129" t="s">
        <v>77</v>
      </c>
      <c r="E628" s="131" t="str">
        <f t="shared" si="36"/>
        <v>Men Veteran</v>
      </c>
      <c r="F628" s="136">
        <v>31191</v>
      </c>
      <c r="G628" s="133">
        <f t="shared" si="39"/>
        <v>46387</v>
      </c>
      <c r="H628" s="134">
        <f t="shared" si="37"/>
        <v>41</v>
      </c>
      <c r="I628" s="131" t="str">
        <f t="shared" si="38"/>
        <v>Veteran</v>
      </c>
      <c r="J628" s="129" t="s">
        <v>1184</v>
      </c>
      <c r="K628" s="135">
        <v>85052410867</v>
      </c>
      <c r="L628" s="167" t="s">
        <v>1373</v>
      </c>
    </row>
    <row r="629" spans="1:12" x14ac:dyDescent="0.25">
      <c r="A629" s="128" t="s">
        <v>1169</v>
      </c>
      <c r="B629" s="129" t="s">
        <v>1552</v>
      </c>
      <c r="C629" s="129" t="s">
        <v>207</v>
      </c>
      <c r="D629" s="129" t="s">
        <v>213</v>
      </c>
      <c r="E629" s="131" t="str">
        <f t="shared" si="36"/>
        <v>Men Master</v>
      </c>
      <c r="F629" s="136">
        <v>25890</v>
      </c>
      <c r="G629" s="133">
        <f t="shared" si="39"/>
        <v>46387</v>
      </c>
      <c r="H629" s="134">
        <f t="shared" si="37"/>
        <v>56</v>
      </c>
      <c r="I629" s="131" t="str">
        <f t="shared" si="38"/>
        <v>Master</v>
      </c>
      <c r="J629" s="129" t="s">
        <v>1184</v>
      </c>
      <c r="K629" s="135">
        <v>70111800153</v>
      </c>
      <c r="L629" s="167" t="s">
        <v>1373</v>
      </c>
    </row>
    <row r="630" spans="1:12" x14ac:dyDescent="0.25">
      <c r="A630" s="128" t="s">
        <v>1170</v>
      </c>
      <c r="B630" s="129" t="s">
        <v>37</v>
      </c>
      <c r="C630" s="129" t="s">
        <v>1724</v>
      </c>
      <c r="D630" s="129" t="s">
        <v>77</v>
      </c>
      <c r="E630" s="131" t="str">
        <f t="shared" si="36"/>
        <v>Men U/16</v>
      </c>
      <c r="F630" s="136">
        <v>40917</v>
      </c>
      <c r="G630" s="133">
        <f t="shared" si="39"/>
        <v>46387</v>
      </c>
      <c r="H630" s="134">
        <f t="shared" si="37"/>
        <v>14</v>
      </c>
      <c r="I630" s="131" t="str">
        <f t="shared" si="38"/>
        <v>U/16</v>
      </c>
      <c r="J630" s="129" t="s">
        <v>1184</v>
      </c>
      <c r="K630" s="135">
        <v>20120109</v>
      </c>
      <c r="L630" s="167" t="s">
        <v>1373</v>
      </c>
    </row>
    <row r="631" spans="1:12" x14ac:dyDescent="0.25">
      <c r="A631" s="128" t="s">
        <v>1171</v>
      </c>
      <c r="B631" s="129" t="s">
        <v>1385</v>
      </c>
      <c r="C631" s="129" t="s">
        <v>387</v>
      </c>
      <c r="D631" s="129" t="s">
        <v>113</v>
      </c>
      <c r="E631" s="131" t="str">
        <f t="shared" si="36"/>
        <v>Men Senior</v>
      </c>
      <c r="F631" s="136">
        <v>36535</v>
      </c>
      <c r="G631" s="133">
        <f t="shared" si="39"/>
        <v>46387</v>
      </c>
      <c r="H631" s="134">
        <f t="shared" si="37"/>
        <v>26</v>
      </c>
      <c r="I631" s="131" t="str">
        <f t="shared" si="38"/>
        <v>Senior</v>
      </c>
      <c r="J631" s="129" t="s">
        <v>1184</v>
      </c>
      <c r="K631" s="135">
        <v>81090210930</v>
      </c>
      <c r="L631" s="167" t="s">
        <v>1373</v>
      </c>
    </row>
    <row r="632" spans="1:12" x14ac:dyDescent="0.25">
      <c r="A632" s="128" t="s">
        <v>1172</v>
      </c>
      <c r="B632" s="129" t="s">
        <v>42</v>
      </c>
      <c r="C632" s="129" t="s">
        <v>1759</v>
      </c>
      <c r="D632" s="129" t="s">
        <v>1760</v>
      </c>
      <c r="E632" s="131" t="str">
        <f t="shared" si="36"/>
        <v>Men Veteran</v>
      </c>
      <c r="F632" s="136">
        <v>31291</v>
      </c>
      <c r="G632" s="133">
        <f t="shared" si="39"/>
        <v>46387</v>
      </c>
      <c r="H632" s="134">
        <f t="shared" si="37"/>
        <v>41</v>
      </c>
      <c r="I632" s="131" t="str">
        <f t="shared" si="38"/>
        <v>Veteran</v>
      </c>
      <c r="J632" s="129" t="s">
        <v>1184</v>
      </c>
      <c r="K632" s="135">
        <v>8509015299086</v>
      </c>
      <c r="L632" s="167" t="s">
        <v>1376</v>
      </c>
    </row>
    <row r="633" spans="1:12" x14ac:dyDescent="0.25">
      <c r="A633" s="128" t="s">
        <v>1173</v>
      </c>
      <c r="B633" s="129" t="s">
        <v>38</v>
      </c>
      <c r="C633" s="129" t="s">
        <v>1720</v>
      </c>
      <c r="D633" s="129" t="s">
        <v>1163</v>
      </c>
      <c r="E633" s="131" t="str">
        <f t="shared" si="36"/>
        <v>Men Senior</v>
      </c>
      <c r="F633" s="136">
        <v>36032</v>
      </c>
      <c r="G633" s="133">
        <f t="shared" si="39"/>
        <v>46387</v>
      </c>
      <c r="H633" s="134">
        <f t="shared" si="37"/>
        <v>28</v>
      </c>
      <c r="I633" s="131" t="str">
        <f t="shared" si="38"/>
        <v>Senior</v>
      </c>
      <c r="J633" s="129" t="s">
        <v>1184</v>
      </c>
      <c r="K633" s="135">
        <v>98082500174</v>
      </c>
      <c r="L633" s="167" t="s">
        <v>1373</v>
      </c>
    </row>
    <row r="634" spans="1:12" x14ac:dyDescent="0.25">
      <c r="A634" s="128" t="s">
        <v>1174</v>
      </c>
      <c r="B634" s="129" t="s">
        <v>1797</v>
      </c>
      <c r="C634" s="129" t="s">
        <v>2073</v>
      </c>
      <c r="D634" s="129" t="s">
        <v>79</v>
      </c>
      <c r="E634" s="131" t="str">
        <f t="shared" si="36"/>
        <v>Men Master</v>
      </c>
      <c r="F634" s="136">
        <v>25029</v>
      </c>
      <c r="G634" s="133">
        <f t="shared" si="39"/>
        <v>46387</v>
      </c>
      <c r="H634" s="134">
        <f t="shared" si="37"/>
        <v>58</v>
      </c>
      <c r="I634" s="131" t="str">
        <f t="shared" si="38"/>
        <v>Master</v>
      </c>
      <c r="J634" s="129" t="s">
        <v>1184</v>
      </c>
      <c r="K634" s="135">
        <v>68071000914</v>
      </c>
      <c r="L634" s="167" t="s">
        <v>1373</v>
      </c>
    </row>
    <row r="635" spans="1:12" x14ac:dyDescent="0.25">
      <c r="A635" s="128" t="s">
        <v>1175</v>
      </c>
      <c r="B635" s="129" t="s">
        <v>1798</v>
      </c>
      <c r="C635" s="129" t="s">
        <v>1310</v>
      </c>
      <c r="D635" s="129" t="s">
        <v>129</v>
      </c>
      <c r="E635" s="131" t="str">
        <f t="shared" si="36"/>
        <v>Men Senior</v>
      </c>
      <c r="F635" s="136">
        <v>34880</v>
      </c>
      <c r="G635" s="133">
        <f t="shared" si="39"/>
        <v>46387</v>
      </c>
      <c r="H635" s="134">
        <f t="shared" si="37"/>
        <v>31</v>
      </c>
      <c r="I635" s="131" t="str">
        <f t="shared" si="38"/>
        <v>Senior</v>
      </c>
      <c r="J635" s="129" t="s">
        <v>1184</v>
      </c>
      <c r="K635" s="135">
        <v>95063000231</v>
      </c>
      <c r="L635" s="167" t="s">
        <v>1373</v>
      </c>
    </row>
    <row r="636" spans="1:12" x14ac:dyDescent="0.25">
      <c r="A636" s="128" t="s">
        <v>1176</v>
      </c>
      <c r="B636" s="129" t="s">
        <v>1177</v>
      </c>
      <c r="C636" s="129" t="s">
        <v>108</v>
      </c>
      <c r="D636" s="129" t="s">
        <v>1776</v>
      </c>
      <c r="E636" s="131" t="str">
        <f t="shared" si="36"/>
        <v>Men Senior</v>
      </c>
      <c r="F636" s="136">
        <v>32772</v>
      </c>
      <c r="G636" s="133">
        <f t="shared" si="39"/>
        <v>46387</v>
      </c>
      <c r="H636" s="134">
        <f t="shared" si="37"/>
        <v>37</v>
      </c>
      <c r="I636" s="131" t="str">
        <f t="shared" si="38"/>
        <v>Senior</v>
      </c>
      <c r="J636" s="129" t="s">
        <v>1184</v>
      </c>
      <c r="K636" s="135">
        <v>8909215081088</v>
      </c>
      <c r="L636" s="167" t="s">
        <v>1376</v>
      </c>
    </row>
    <row r="637" spans="1:12" x14ac:dyDescent="0.25">
      <c r="A637" s="128" t="s">
        <v>1252</v>
      </c>
      <c r="B637" s="129" t="s">
        <v>50</v>
      </c>
      <c r="C637" s="129" t="s">
        <v>2119</v>
      </c>
      <c r="D637" s="129" t="s">
        <v>294</v>
      </c>
      <c r="E637" s="131" t="str">
        <f t="shared" si="36"/>
        <v>Men Senior</v>
      </c>
      <c r="F637" s="136">
        <v>37544</v>
      </c>
      <c r="G637" s="133">
        <f t="shared" si="39"/>
        <v>46387</v>
      </c>
      <c r="H637" s="134">
        <f t="shared" si="37"/>
        <v>24</v>
      </c>
      <c r="I637" s="131" t="str">
        <f t="shared" si="38"/>
        <v>Senior</v>
      </c>
      <c r="J637" s="129" t="s">
        <v>1184</v>
      </c>
      <c r="K637" s="129" t="s">
        <v>2161</v>
      </c>
      <c r="L637" s="129" t="s">
        <v>1373</v>
      </c>
    </row>
    <row r="638" spans="1:12" x14ac:dyDescent="0.25">
      <c r="A638" s="128" t="s">
        <v>1253</v>
      </c>
      <c r="B638" s="129" t="s">
        <v>50</v>
      </c>
      <c r="C638" s="129" t="s">
        <v>171</v>
      </c>
      <c r="D638" s="129" t="s">
        <v>1012</v>
      </c>
      <c r="E638" s="131" t="str">
        <f t="shared" si="36"/>
        <v>Men Senior</v>
      </c>
      <c r="F638" s="136">
        <v>37596</v>
      </c>
      <c r="G638" s="133">
        <f t="shared" si="39"/>
        <v>46387</v>
      </c>
      <c r="H638" s="134">
        <f t="shared" si="37"/>
        <v>24</v>
      </c>
      <c r="I638" s="131" t="str">
        <f t="shared" si="38"/>
        <v>Senior</v>
      </c>
      <c r="J638" s="129" t="s">
        <v>1184</v>
      </c>
      <c r="K638" s="176" t="s">
        <v>2162</v>
      </c>
      <c r="L638" s="167" t="s">
        <v>1373</v>
      </c>
    </row>
    <row r="639" spans="1:12" x14ac:dyDescent="0.25">
      <c r="A639" s="128" t="s">
        <v>1256</v>
      </c>
      <c r="B639" s="129" t="s">
        <v>1254</v>
      </c>
      <c r="C639" s="129" t="s">
        <v>1048</v>
      </c>
      <c r="D639" s="129" t="s">
        <v>169</v>
      </c>
      <c r="E639" s="131" t="str">
        <f t="shared" si="36"/>
        <v>Men Master</v>
      </c>
      <c r="F639" s="136">
        <v>27162</v>
      </c>
      <c r="G639" s="133">
        <f t="shared" si="39"/>
        <v>46387</v>
      </c>
      <c r="H639" s="134">
        <f t="shared" si="37"/>
        <v>52</v>
      </c>
      <c r="I639" s="131" t="str">
        <f t="shared" si="38"/>
        <v>Master</v>
      </c>
      <c r="J639" s="129" t="s">
        <v>1184</v>
      </c>
      <c r="K639" s="135">
        <v>74051310191</v>
      </c>
      <c r="L639" s="167" t="s">
        <v>1373</v>
      </c>
    </row>
    <row r="640" spans="1:12" ht="14.25" customHeight="1" x14ac:dyDescent="0.25">
      <c r="A640" s="128" t="s">
        <v>1257</v>
      </c>
      <c r="B640" s="129" t="s">
        <v>1254</v>
      </c>
      <c r="C640" s="129" t="s">
        <v>388</v>
      </c>
      <c r="D640" s="129" t="s">
        <v>1258</v>
      </c>
      <c r="E640" s="131" t="str">
        <f t="shared" si="36"/>
        <v>Ladies Veteran</v>
      </c>
      <c r="F640" s="136">
        <v>29035</v>
      </c>
      <c r="G640" s="133">
        <f t="shared" si="39"/>
        <v>46387</v>
      </c>
      <c r="H640" s="134">
        <f t="shared" si="37"/>
        <v>47</v>
      </c>
      <c r="I640" s="131" t="str">
        <f t="shared" si="38"/>
        <v>Veteran</v>
      </c>
      <c r="J640" s="129" t="s">
        <v>67</v>
      </c>
      <c r="K640" s="135">
        <v>79062900119</v>
      </c>
      <c r="L640" s="167" t="s">
        <v>1373</v>
      </c>
    </row>
    <row r="641" spans="1:12" x14ac:dyDescent="0.25">
      <c r="A641" s="128" t="s">
        <v>1260</v>
      </c>
      <c r="B641" s="129" t="s">
        <v>1254</v>
      </c>
      <c r="C641" s="129" t="s">
        <v>1752</v>
      </c>
      <c r="D641" s="129" t="s">
        <v>1735</v>
      </c>
      <c r="E641" s="131" t="str">
        <f t="shared" si="36"/>
        <v>Men U/21</v>
      </c>
      <c r="F641" s="136">
        <v>39427</v>
      </c>
      <c r="G641" s="133">
        <f t="shared" si="39"/>
        <v>46387</v>
      </c>
      <c r="H641" s="134">
        <f t="shared" si="37"/>
        <v>19</v>
      </c>
      <c r="I641" s="131" t="str">
        <f t="shared" si="38"/>
        <v>U/21</v>
      </c>
      <c r="J641" s="129" t="s">
        <v>1184</v>
      </c>
      <c r="K641" s="135">
        <v>20071112</v>
      </c>
      <c r="L641" s="167" t="s">
        <v>1373</v>
      </c>
    </row>
    <row r="642" spans="1:12" x14ac:dyDescent="0.25">
      <c r="A642" s="128" t="s">
        <v>1261</v>
      </c>
      <c r="B642" s="129" t="s">
        <v>50</v>
      </c>
      <c r="C642" s="129" t="s">
        <v>876</v>
      </c>
      <c r="D642" s="129" t="s">
        <v>1735</v>
      </c>
      <c r="E642" s="131" t="str">
        <f t="shared" si="36"/>
        <v>Men Veteran</v>
      </c>
      <c r="F642" s="136">
        <v>28360</v>
      </c>
      <c r="G642" s="133">
        <f t="shared" si="39"/>
        <v>46387</v>
      </c>
      <c r="H642" s="134">
        <f t="shared" si="37"/>
        <v>49</v>
      </c>
      <c r="I642" s="131" t="str">
        <f t="shared" si="38"/>
        <v>Veteran</v>
      </c>
      <c r="J642" s="129" t="s">
        <v>1184</v>
      </c>
      <c r="K642" s="135">
        <v>77082310463</v>
      </c>
      <c r="L642" s="167" t="s">
        <v>1373</v>
      </c>
    </row>
    <row r="643" spans="1:12" x14ac:dyDescent="0.25">
      <c r="A643" s="128" t="s">
        <v>1262</v>
      </c>
      <c r="B643" s="129" t="s">
        <v>1164</v>
      </c>
      <c r="C643" s="129" t="s">
        <v>371</v>
      </c>
      <c r="D643" s="129" t="s">
        <v>161</v>
      </c>
      <c r="E643" s="131" t="str">
        <f t="shared" si="36"/>
        <v>Men Veteran</v>
      </c>
      <c r="F643" s="136">
        <v>29052</v>
      </c>
      <c r="G643" s="133">
        <f t="shared" si="39"/>
        <v>46387</v>
      </c>
      <c r="H643" s="134">
        <f t="shared" si="37"/>
        <v>47</v>
      </c>
      <c r="I643" s="131" t="str">
        <f t="shared" si="38"/>
        <v>Veteran</v>
      </c>
      <c r="J643" s="129" t="s">
        <v>1184</v>
      </c>
      <c r="K643" s="135">
        <v>7907165013086</v>
      </c>
      <c r="L643" s="167" t="s">
        <v>1376</v>
      </c>
    </row>
    <row r="644" spans="1:12" x14ac:dyDescent="0.25">
      <c r="A644" s="128" t="s">
        <v>1263</v>
      </c>
      <c r="B644" s="129" t="s">
        <v>1281</v>
      </c>
      <c r="C644" s="129" t="s">
        <v>1451</v>
      </c>
      <c r="D644" s="129" t="s">
        <v>1452</v>
      </c>
      <c r="E644" s="131" t="str">
        <f t="shared" si="36"/>
        <v>Men Senior</v>
      </c>
      <c r="F644" s="136">
        <v>32274</v>
      </c>
      <c r="G644" s="133">
        <f t="shared" si="39"/>
        <v>46387</v>
      </c>
      <c r="H644" s="134">
        <f t="shared" si="37"/>
        <v>38</v>
      </c>
      <c r="I644" s="131" t="str">
        <f t="shared" si="38"/>
        <v>Senior</v>
      </c>
      <c r="J644" s="129" t="s">
        <v>1184</v>
      </c>
      <c r="K644" s="135">
        <v>88051100042</v>
      </c>
      <c r="L644" s="167" t="s">
        <v>1373</v>
      </c>
    </row>
    <row r="645" spans="1:12" x14ac:dyDescent="0.25">
      <c r="A645" s="128" t="s">
        <v>1264</v>
      </c>
      <c r="B645" s="129" t="s">
        <v>1164</v>
      </c>
      <c r="C645" s="129" t="s">
        <v>332</v>
      </c>
      <c r="D645" s="129" t="s">
        <v>128</v>
      </c>
      <c r="E645" s="131" t="str">
        <f t="shared" ref="E645:E708" si="40">CONCATENATE(J645," ",I645)</f>
        <v>Men Master</v>
      </c>
      <c r="F645" s="136">
        <v>25984</v>
      </c>
      <c r="G645" s="133">
        <f t="shared" si="39"/>
        <v>46387</v>
      </c>
      <c r="H645" s="134">
        <f t="shared" ref="H645:H708" si="41">INT(YEARFRAC(F645,G645))</f>
        <v>55</v>
      </c>
      <c r="I645" s="131" t="str">
        <f t="shared" ref="I645:I708" si="42">IF(H645="","Senior",IF(H645&gt;59.999,"Grand Masters",IF(H645&gt;49.999,"Master",IF(H645&gt;39.999,"Veteran",IF(H645&gt;21.999,"Senior",IF(H645&gt;16.999,"U/21","U/16"))))))</f>
        <v>Master</v>
      </c>
      <c r="J645" s="129" t="s">
        <v>1184</v>
      </c>
      <c r="K645" s="135">
        <v>7102200800327</v>
      </c>
      <c r="L645" s="167" t="s">
        <v>1373</v>
      </c>
    </row>
    <row r="646" spans="1:12" x14ac:dyDescent="0.25">
      <c r="A646" s="128" t="s">
        <v>1265</v>
      </c>
      <c r="B646" s="129" t="s">
        <v>47</v>
      </c>
      <c r="C646" s="129" t="s">
        <v>375</v>
      </c>
      <c r="D646" s="129" t="s">
        <v>208</v>
      </c>
      <c r="E646" s="131" t="str">
        <f t="shared" si="40"/>
        <v>Men Senior</v>
      </c>
      <c r="F646" s="136">
        <v>34752</v>
      </c>
      <c r="G646" s="133">
        <f t="shared" ref="G646:G709" si="43">$G$5</f>
        <v>46387</v>
      </c>
      <c r="H646" s="134">
        <f t="shared" si="41"/>
        <v>31</v>
      </c>
      <c r="I646" s="131" t="str">
        <f t="shared" si="42"/>
        <v>Senior</v>
      </c>
      <c r="J646" s="129" t="s">
        <v>1184</v>
      </c>
      <c r="K646" s="135">
        <v>95022000277</v>
      </c>
      <c r="L646" s="167" t="s">
        <v>1373</v>
      </c>
    </row>
    <row r="647" spans="1:12" x14ac:dyDescent="0.25">
      <c r="A647" s="128" t="s">
        <v>1267</v>
      </c>
      <c r="B647" s="129" t="s">
        <v>43</v>
      </c>
      <c r="C647" s="129" t="s">
        <v>1059</v>
      </c>
      <c r="D647" s="129" t="s">
        <v>241</v>
      </c>
      <c r="E647" s="131" t="str">
        <f t="shared" si="40"/>
        <v>Men Master</v>
      </c>
      <c r="F647" s="136">
        <v>24585</v>
      </c>
      <c r="G647" s="133">
        <f t="shared" si="43"/>
        <v>46387</v>
      </c>
      <c r="H647" s="134">
        <f t="shared" si="41"/>
        <v>59</v>
      </c>
      <c r="I647" s="131" t="str">
        <f t="shared" si="42"/>
        <v>Master</v>
      </c>
      <c r="J647" s="129" t="s">
        <v>1184</v>
      </c>
      <c r="K647" s="190">
        <v>67042310039</v>
      </c>
      <c r="L647" s="191" t="s">
        <v>1376</v>
      </c>
    </row>
    <row r="648" spans="1:12" x14ac:dyDescent="0.25">
      <c r="A648" s="128" t="s">
        <v>1270</v>
      </c>
      <c r="B648" s="129" t="s">
        <v>1269</v>
      </c>
      <c r="C648" s="129" t="s">
        <v>257</v>
      </c>
      <c r="D648" s="129" t="s">
        <v>1704</v>
      </c>
      <c r="E648" s="131" t="str">
        <f t="shared" si="40"/>
        <v>Men Senior</v>
      </c>
      <c r="F648" s="136">
        <v>37685</v>
      </c>
      <c r="G648" s="133">
        <f t="shared" si="43"/>
        <v>46387</v>
      </c>
      <c r="H648" s="134">
        <f t="shared" si="41"/>
        <v>23</v>
      </c>
      <c r="I648" s="131" t="str">
        <f t="shared" si="42"/>
        <v>Senior</v>
      </c>
      <c r="J648" s="129" t="s">
        <v>1184</v>
      </c>
      <c r="K648" s="135">
        <v>20030305</v>
      </c>
      <c r="L648" s="167" t="s">
        <v>1373</v>
      </c>
    </row>
    <row r="649" spans="1:12" ht="12.75" customHeight="1" x14ac:dyDescent="0.25">
      <c r="A649" s="128" t="s">
        <v>1271</v>
      </c>
      <c r="B649" s="129" t="s">
        <v>38</v>
      </c>
      <c r="C649" s="129" t="s">
        <v>1272</v>
      </c>
      <c r="D649" s="129" t="s">
        <v>1273</v>
      </c>
      <c r="E649" s="131" t="str">
        <f t="shared" si="40"/>
        <v>Men Senior</v>
      </c>
      <c r="F649" s="136">
        <v>32167</v>
      </c>
      <c r="G649" s="133">
        <f t="shared" si="43"/>
        <v>46387</v>
      </c>
      <c r="H649" s="134">
        <f t="shared" si="41"/>
        <v>38</v>
      </c>
      <c r="I649" s="131" t="str">
        <f t="shared" si="42"/>
        <v>Senior</v>
      </c>
      <c r="J649" s="129" t="s">
        <v>1184</v>
      </c>
      <c r="K649" s="135">
        <v>88012500256</v>
      </c>
      <c r="L649" s="167" t="s">
        <v>1373</v>
      </c>
    </row>
    <row r="650" spans="1:12" x14ac:dyDescent="0.25">
      <c r="A650" s="128" t="s">
        <v>1274</v>
      </c>
      <c r="B650" s="129" t="s">
        <v>1269</v>
      </c>
      <c r="C650" s="129" t="s">
        <v>1951</v>
      </c>
      <c r="D650" s="129" t="s">
        <v>1952</v>
      </c>
      <c r="E650" s="131" t="str">
        <f t="shared" si="40"/>
        <v>Ladies Veteran</v>
      </c>
      <c r="F650" s="136">
        <v>28662</v>
      </c>
      <c r="G650" s="133">
        <f t="shared" si="43"/>
        <v>46387</v>
      </c>
      <c r="H650" s="134">
        <f t="shared" si="41"/>
        <v>48</v>
      </c>
      <c r="I650" s="131" t="str">
        <f t="shared" si="42"/>
        <v>Veteran</v>
      </c>
      <c r="J650" s="129" t="s">
        <v>67</v>
      </c>
      <c r="K650" s="135">
        <v>78062110141</v>
      </c>
      <c r="L650" s="167" t="s">
        <v>1373</v>
      </c>
    </row>
    <row r="651" spans="1:12" x14ac:dyDescent="0.25">
      <c r="A651" s="128" t="s">
        <v>1276</v>
      </c>
      <c r="B651" s="129" t="s">
        <v>1275</v>
      </c>
      <c r="C651" s="129" t="s">
        <v>322</v>
      </c>
      <c r="D651" s="129" t="s">
        <v>138</v>
      </c>
      <c r="E651" s="131" t="str">
        <f t="shared" si="40"/>
        <v>Men Master</v>
      </c>
      <c r="F651" s="136">
        <v>25182</v>
      </c>
      <c r="G651" s="133">
        <f t="shared" si="43"/>
        <v>46387</v>
      </c>
      <c r="H651" s="134">
        <f t="shared" si="41"/>
        <v>58</v>
      </c>
      <c r="I651" s="131" t="str">
        <f t="shared" si="42"/>
        <v>Master</v>
      </c>
      <c r="J651" s="129" t="s">
        <v>1184</v>
      </c>
      <c r="K651" s="135">
        <v>68121000839</v>
      </c>
      <c r="L651" s="167" t="s">
        <v>1373</v>
      </c>
    </row>
    <row r="652" spans="1:12" x14ac:dyDescent="0.25">
      <c r="A652" s="128" t="s">
        <v>1277</v>
      </c>
      <c r="B652" s="129" t="s">
        <v>1275</v>
      </c>
      <c r="C652" s="129" t="s">
        <v>1278</v>
      </c>
      <c r="D652" s="129" t="s">
        <v>1279</v>
      </c>
      <c r="E652" s="131" t="str">
        <f t="shared" si="40"/>
        <v>Ladies Senior</v>
      </c>
      <c r="F652" s="136">
        <v>35232</v>
      </c>
      <c r="G652" s="133">
        <f t="shared" si="43"/>
        <v>46387</v>
      </c>
      <c r="H652" s="134">
        <f t="shared" si="41"/>
        <v>30</v>
      </c>
      <c r="I652" s="131" t="str">
        <f t="shared" si="42"/>
        <v>Senior</v>
      </c>
      <c r="J652" s="129" t="s">
        <v>67</v>
      </c>
      <c r="K652" s="135">
        <v>96061600957</v>
      </c>
      <c r="L652" s="167" t="s">
        <v>1373</v>
      </c>
    </row>
    <row r="653" spans="1:12" x14ac:dyDescent="0.25">
      <c r="A653" s="128" t="s">
        <v>1280</v>
      </c>
      <c r="B653" s="129" t="s">
        <v>1275</v>
      </c>
      <c r="C653" s="129" t="s">
        <v>167</v>
      </c>
      <c r="D653" s="129" t="s">
        <v>136</v>
      </c>
      <c r="E653" s="131" t="str">
        <f t="shared" si="40"/>
        <v>Men Veteran</v>
      </c>
      <c r="F653" s="136">
        <v>30652</v>
      </c>
      <c r="G653" s="133">
        <f t="shared" si="43"/>
        <v>46387</v>
      </c>
      <c r="H653" s="134">
        <f t="shared" si="41"/>
        <v>43</v>
      </c>
      <c r="I653" s="131" t="str">
        <f t="shared" si="42"/>
        <v>Veteran</v>
      </c>
      <c r="J653" s="129" t="s">
        <v>1184</v>
      </c>
      <c r="K653" s="135">
        <v>8312021074</v>
      </c>
      <c r="L653" s="167" t="s">
        <v>1373</v>
      </c>
    </row>
    <row r="654" spans="1:12" x14ac:dyDescent="0.25">
      <c r="A654" s="128" t="s">
        <v>1282</v>
      </c>
      <c r="B654" s="129" t="s">
        <v>1275</v>
      </c>
      <c r="C654" s="129" t="s">
        <v>1737</v>
      </c>
      <c r="D654" s="129" t="s">
        <v>138</v>
      </c>
      <c r="E654" s="131" t="str">
        <f t="shared" si="40"/>
        <v>Men Senior</v>
      </c>
      <c r="F654" s="136">
        <v>37096</v>
      </c>
      <c r="G654" s="133">
        <f t="shared" si="43"/>
        <v>46387</v>
      </c>
      <c r="H654" s="134">
        <f t="shared" si="41"/>
        <v>25</v>
      </c>
      <c r="I654" s="131" t="str">
        <f t="shared" si="42"/>
        <v>Senior</v>
      </c>
      <c r="J654" s="129" t="s">
        <v>1184</v>
      </c>
      <c r="K654" s="135"/>
      <c r="L654" s="167"/>
    </row>
    <row r="655" spans="1:12" x14ac:dyDescent="0.25">
      <c r="A655" s="128" t="s">
        <v>1283</v>
      </c>
      <c r="B655" s="129" t="s">
        <v>1281</v>
      </c>
      <c r="C655" s="129" t="s">
        <v>1284</v>
      </c>
      <c r="D655" s="129" t="s">
        <v>118</v>
      </c>
      <c r="E655" s="131" t="str">
        <f t="shared" si="40"/>
        <v>Men Grand Masters</v>
      </c>
      <c r="F655" s="136">
        <v>21732</v>
      </c>
      <c r="G655" s="133">
        <f t="shared" si="43"/>
        <v>46387</v>
      </c>
      <c r="H655" s="134">
        <f t="shared" si="41"/>
        <v>67</v>
      </c>
      <c r="I655" s="131" t="str">
        <f t="shared" si="42"/>
        <v>Grand Masters</v>
      </c>
      <c r="J655" s="129" t="s">
        <v>1184</v>
      </c>
      <c r="K655" s="135">
        <v>5907015097087</v>
      </c>
      <c r="L655" s="167"/>
    </row>
    <row r="656" spans="1:12" x14ac:dyDescent="0.25">
      <c r="A656" s="128" t="s">
        <v>1285</v>
      </c>
      <c r="B656" s="129" t="s">
        <v>1178</v>
      </c>
      <c r="C656" s="129" t="s">
        <v>290</v>
      </c>
      <c r="D656" s="129" t="s">
        <v>121</v>
      </c>
      <c r="E656" s="131" t="str">
        <f t="shared" si="40"/>
        <v>Men Grand Masters</v>
      </c>
      <c r="F656" s="136">
        <v>19792</v>
      </c>
      <c r="G656" s="133">
        <f t="shared" si="43"/>
        <v>46387</v>
      </c>
      <c r="H656" s="134">
        <f t="shared" si="41"/>
        <v>72</v>
      </c>
      <c r="I656" s="131" t="str">
        <f t="shared" si="42"/>
        <v>Grand Masters</v>
      </c>
      <c r="J656" s="129" t="s">
        <v>1184</v>
      </c>
      <c r="K656" s="135">
        <v>54030910025</v>
      </c>
      <c r="L656" s="167" t="s">
        <v>1373</v>
      </c>
    </row>
    <row r="657" spans="1:12" x14ac:dyDescent="0.25">
      <c r="A657" s="128" t="s">
        <v>1286</v>
      </c>
      <c r="B657" s="129" t="s">
        <v>1178</v>
      </c>
      <c r="C657" s="129" t="s">
        <v>236</v>
      </c>
      <c r="D657" s="129" t="s">
        <v>79</v>
      </c>
      <c r="E657" s="131" t="str">
        <f t="shared" si="40"/>
        <v>Men Senior</v>
      </c>
      <c r="F657" s="136">
        <v>37825</v>
      </c>
      <c r="G657" s="133">
        <f t="shared" si="43"/>
        <v>46387</v>
      </c>
      <c r="H657" s="134">
        <f t="shared" si="41"/>
        <v>23</v>
      </c>
      <c r="I657" s="131" t="str">
        <f t="shared" si="42"/>
        <v>Senior</v>
      </c>
      <c r="J657" s="129" t="s">
        <v>1184</v>
      </c>
      <c r="K657" s="135">
        <v>200307</v>
      </c>
      <c r="L657" s="167" t="s">
        <v>1373</v>
      </c>
    </row>
    <row r="658" spans="1:12" x14ac:dyDescent="0.25">
      <c r="A658" s="128" t="s">
        <v>1287</v>
      </c>
      <c r="B658" s="129" t="s">
        <v>1178</v>
      </c>
      <c r="C658" s="129" t="s">
        <v>1288</v>
      </c>
      <c r="D658" s="129" t="s">
        <v>79</v>
      </c>
      <c r="E658" s="131" t="str">
        <f t="shared" si="40"/>
        <v>Men U/21</v>
      </c>
      <c r="F658" s="136">
        <v>38420</v>
      </c>
      <c r="G658" s="133">
        <f t="shared" si="43"/>
        <v>46387</v>
      </c>
      <c r="H658" s="134">
        <f t="shared" si="41"/>
        <v>21</v>
      </c>
      <c r="I658" s="131" t="str">
        <f t="shared" si="42"/>
        <v>U/21</v>
      </c>
      <c r="J658" s="129" t="s">
        <v>1184</v>
      </c>
      <c r="K658" s="135">
        <v>200509</v>
      </c>
      <c r="L658" s="167" t="s">
        <v>1373</v>
      </c>
    </row>
    <row r="659" spans="1:12" x14ac:dyDescent="0.25">
      <c r="A659" s="128" t="s">
        <v>1289</v>
      </c>
      <c r="B659" s="129" t="s">
        <v>1178</v>
      </c>
      <c r="C659" s="129" t="s">
        <v>1290</v>
      </c>
      <c r="D659" s="129" t="s">
        <v>1163</v>
      </c>
      <c r="E659" s="131" t="str">
        <f t="shared" si="40"/>
        <v>Men Veteran</v>
      </c>
      <c r="F659" s="136">
        <v>29691</v>
      </c>
      <c r="G659" s="133">
        <f t="shared" si="43"/>
        <v>46387</v>
      </c>
      <c r="H659" s="134">
        <f t="shared" si="41"/>
        <v>45</v>
      </c>
      <c r="I659" s="131" t="str">
        <f t="shared" si="42"/>
        <v>Veteran</v>
      </c>
      <c r="J659" s="129" t="s">
        <v>1184</v>
      </c>
      <c r="K659" s="135">
        <v>8104155147087</v>
      </c>
      <c r="L659" s="167" t="s">
        <v>1376</v>
      </c>
    </row>
    <row r="660" spans="1:12" x14ac:dyDescent="0.25">
      <c r="A660" s="128" t="s">
        <v>1291</v>
      </c>
      <c r="B660" s="129" t="s">
        <v>49</v>
      </c>
      <c r="C660" s="129" t="s">
        <v>908</v>
      </c>
      <c r="D660" s="129" t="s">
        <v>1935</v>
      </c>
      <c r="E660" s="131" t="str">
        <f t="shared" si="40"/>
        <v>Men Veteran</v>
      </c>
      <c r="F660" s="136">
        <v>30442</v>
      </c>
      <c r="G660" s="133">
        <f t="shared" si="43"/>
        <v>46387</v>
      </c>
      <c r="H660" s="134">
        <f t="shared" si="41"/>
        <v>43</v>
      </c>
      <c r="I660" s="131" t="str">
        <f t="shared" si="42"/>
        <v>Veteran</v>
      </c>
      <c r="J660" s="129" t="s">
        <v>1184</v>
      </c>
      <c r="K660" s="135">
        <v>83050610441</v>
      </c>
      <c r="L660" s="167" t="s">
        <v>1373</v>
      </c>
    </row>
    <row r="661" spans="1:12" x14ac:dyDescent="0.25">
      <c r="A661" s="128" t="s">
        <v>1292</v>
      </c>
      <c r="B661" s="129" t="s">
        <v>47</v>
      </c>
      <c r="C661" s="129" t="s">
        <v>1769</v>
      </c>
      <c r="D661" s="129" t="s">
        <v>120</v>
      </c>
      <c r="E661" s="131" t="str">
        <f t="shared" si="40"/>
        <v>Men Veteran</v>
      </c>
      <c r="F661" s="136">
        <v>30656</v>
      </c>
      <c r="G661" s="133">
        <f t="shared" si="43"/>
        <v>46387</v>
      </c>
      <c r="H661" s="134">
        <f t="shared" si="41"/>
        <v>43</v>
      </c>
      <c r="I661" s="131" t="str">
        <f t="shared" si="42"/>
        <v>Veteran</v>
      </c>
      <c r="J661" s="129" t="s">
        <v>1184</v>
      </c>
      <c r="K661" s="135">
        <v>83120610569</v>
      </c>
      <c r="L661" s="167" t="s">
        <v>1373</v>
      </c>
    </row>
    <row r="662" spans="1:12" x14ac:dyDescent="0.25">
      <c r="A662" s="128" t="s">
        <v>1293</v>
      </c>
      <c r="B662" s="129" t="s">
        <v>1178</v>
      </c>
      <c r="C662" s="129" t="s">
        <v>1581</v>
      </c>
      <c r="D662" s="129" t="s">
        <v>226</v>
      </c>
      <c r="E662" s="131" t="str">
        <f t="shared" si="40"/>
        <v>Men U/16</v>
      </c>
      <c r="F662" s="136">
        <v>41669</v>
      </c>
      <c r="G662" s="133">
        <f t="shared" si="43"/>
        <v>46387</v>
      </c>
      <c r="H662" s="134">
        <f t="shared" si="41"/>
        <v>12</v>
      </c>
      <c r="I662" s="131" t="str">
        <f t="shared" si="42"/>
        <v>U/16</v>
      </c>
      <c r="J662" s="129" t="s">
        <v>1184</v>
      </c>
      <c r="K662" s="135">
        <v>20140130</v>
      </c>
      <c r="L662" s="167" t="s">
        <v>1373</v>
      </c>
    </row>
    <row r="663" spans="1:12" x14ac:dyDescent="0.25">
      <c r="A663" s="128" t="s">
        <v>1294</v>
      </c>
      <c r="B663" s="129" t="s">
        <v>1178</v>
      </c>
      <c r="C663" s="129" t="s">
        <v>364</v>
      </c>
      <c r="D663" s="129" t="s">
        <v>1714</v>
      </c>
      <c r="E663" s="131" t="str">
        <f t="shared" si="40"/>
        <v>Men Veteran</v>
      </c>
      <c r="F663" s="136">
        <v>29893</v>
      </c>
      <c r="G663" s="133">
        <f t="shared" si="43"/>
        <v>46387</v>
      </c>
      <c r="H663" s="134">
        <f t="shared" si="41"/>
        <v>45</v>
      </c>
      <c r="I663" s="131" t="str">
        <f t="shared" si="42"/>
        <v>Veteran</v>
      </c>
      <c r="J663" s="129" t="s">
        <v>1184</v>
      </c>
      <c r="K663" s="135">
        <v>811110310595</v>
      </c>
      <c r="L663" s="167" t="s">
        <v>1373</v>
      </c>
    </row>
    <row r="664" spans="1:12" x14ac:dyDescent="0.25">
      <c r="A664" s="128" t="s">
        <v>1295</v>
      </c>
      <c r="B664" s="129" t="s">
        <v>1178</v>
      </c>
      <c r="C664" s="129" t="s">
        <v>86</v>
      </c>
      <c r="D664" s="129" t="s">
        <v>1296</v>
      </c>
      <c r="E664" s="131" t="str">
        <f t="shared" si="40"/>
        <v>Men U/21</v>
      </c>
      <c r="F664" s="136">
        <v>38890</v>
      </c>
      <c r="G664" s="133">
        <f t="shared" si="43"/>
        <v>46387</v>
      </c>
      <c r="H664" s="134">
        <f t="shared" si="41"/>
        <v>20</v>
      </c>
      <c r="I664" s="131" t="str">
        <f t="shared" si="42"/>
        <v>U/21</v>
      </c>
      <c r="J664" s="129" t="s">
        <v>1184</v>
      </c>
      <c r="K664" s="135"/>
      <c r="L664" s="167"/>
    </row>
    <row r="665" spans="1:12" x14ac:dyDescent="0.25">
      <c r="A665" s="128" t="s">
        <v>1297</v>
      </c>
      <c r="B665" s="129" t="s">
        <v>1178</v>
      </c>
      <c r="C665" s="129" t="s">
        <v>1298</v>
      </c>
      <c r="D665" s="129" t="s">
        <v>1296</v>
      </c>
      <c r="E665" s="131" t="str">
        <f t="shared" si="40"/>
        <v>Men Master</v>
      </c>
      <c r="F665" s="136">
        <v>26721</v>
      </c>
      <c r="G665" s="133">
        <f t="shared" si="43"/>
        <v>46387</v>
      </c>
      <c r="H665" s="134">
        <f t="shared" si="41"/>
        <v>53</v>
      </c>
      <c r="I665" s="131" t="str">
        <f t="shared" si="42"/>
        <v>Master</v>
      </c>
      <c r="J665" s="129" t="s">
        <v>1184</v>
      </c>
      <c r="K665" s="135"/>
      <c r="L665" s="167"/>
    </row>
    <row r="666" spans="1:12" x14ac:dyDescent="0.25">
      <c r="A666" s="128" t="s">
        <v>1299</v>
      </c>
      <c r="B666" s="129" t="s">
        <v>1385</v>
      </c>
      <c r="C666" s="129" t="s">
        <v>1300</v>
      </c>
      <c r="D666" s="129" t="s">
        <v>1851</v>
      </c>
      <c r="E666" s="131" t="str">
        <f t="shared" si="40"/>
        <v>Men Senior</v>
      </c>
      <c r="F666" s="136">
        <v>33486</v>
      </c>
      <c r="G666" s="133">
        <f t="shared" si="43"/>
        <v>46387</v>
      </c>
      <c r="H666" s="134">
        <f t="shared" si="41"/>
        <v>35</v>
      </c>
      <c r="I666" s="131" t="str">
        <f t="shared" si="42"/>
        <v>Senior</v>
      </c>
      <c r="J666" s="129" t="s">
        <v>1184</v>
      </c>
      <c r="K666" s="135">
        <v>9109055025084</v>
      </c>
      <c r="L666" s="167" t="s">
        <v>1376</v>
      </c>
    </row>
    <row r="667" spans="1:12" x14ac:dyDescent="0.25">
      <c r="A667" s="128" t="s">
        <v>1302</v>
      </c>
      <c r="B667" s="129" t="s">
        <v>37</v>
      </c>
      <c r="C667" s="129" t="s">
        <v>2029</v>
      </c>
      <c r="D667" s="129" t="s">
        <v>254</v>
      </c>
      <c r="E667" s="131" t="str">
        <f t="shared" si="40"/>
        <v>Men Master</v>
      </c>
      <c r="F667" s="136">
        <v>27638</v>
      </c>
      <c r="G667" s="133">
        <f t="shared" si="43"/>
        <v>46387</v>
      </c>
      <c r="H667" s="134">
        <f t="shared" si="41"/>
        <v>51</v>
      </c>
      <c r="I667" s="131" t="str">
        <f t="shared" si="42"/>
        <v>Master</v>
      </c>
      <c r="J667" s="129" t="s">
        <v>1184</v>
      </c>
      <c r="K667" s="135">
        <v>75090110301</v>
      </c>
      <c r="L667" s="167" t="s">
        <v>1373</v>
      </c>
    </row>
    <row r="668" spans="1:12" x14ac:dyDescent="0.25">
      <c r="A668" s="128" t="s">
        <v>1303</v>
      </c>
      <c r="B668" s="129" t="s">
        <v>48</v>
      </c>
      <c r="C668" s="129" t="s">
        <v>1953</v>
      </c>
      <c r="D668" s="129" t="s">
        <v>281</v>
      </c>
      <c r="E668" s="131" t="str">
        <f t="shared" si="40"/>
        <v>Men U/16</v>
      </c>
      <c r="F668" s="136">
        <v>41379</v>
      </c>
      <c r="G668" s="133">
        <f t="shared" si="43"/>
        <v>46387</v>
      </c>
      <c r="H668" s="134">
        <f t="shared" si="41"/>
        <v>13</v>
      </c>
      <c r="I668" s="131" t="str">
        <f t="shared" si="42"/>
        <v>U/16</v>
      </c>
      <c r="J668" s="129" t="s">
        <v>1184</v>
      </c>
      <c r="K668" s="135">
        <v>20130415</v>
      </c>
      <c r="L668" s="167" t="s">
        <v>1373</v>
      </c>
    </row>
    <row r="669" spans="1:12" x14ac:dyDescent="0.25">
      <c r="A669" s="128" t="s">
        <v>1304</v>
      </c>
      <c r="B669" s="129" t="s">
        <v>1281</v>
      </c>
      <c r="C669" s="129" t="s">
        <v>1305</v>
      </c>
      <c r="D669" s="129" t="s">
        <v>1306</v>
      </c>
      <c r="E669" s="131" t="str">
        <f t="shared" si="40"/>
        <v>Men Senior</v>
      </c>
      <c r="F669" s="136">
        <v>33407</v>
      </c>
      <c r="G669" s="133">
        <f t="shared" si="43"/>
        <v>46387</v>
      </c>
      <c r="H669" s="134">
        <f t="shared" si="41"/>
        <v>35</v>
      </c>
      <c r="I669" s="131" t="str">
        <f t="shared" si="42"/>
        <v>Senior</v>
      </c>
      <c r="J669" s="129" t="s">
        <v>1184</v>
      </c>
      <c r="K669" s="135">
        <v>91061800121</v>
      </c>
      <c r="L669" s="167"/>
    </row>
    <row r="670" spans="1:12" x14ac:dyDescent="0.25">
      <c r="A670" s="128" t="s">
        <v>1307</v>
      </c>
      <c r="B670" s="129"/>
      <c r="C670" s="129"/>
      <c r="D670" s="129"/>
      <c r="E670" s="131" t="str">
        <f t="shared" si="40"/>
        <v xml:space="preserve"> Grand Masters</v>
      </c>
      <c r="F670" s="136"/>
      <c r="G670" s="133">
        <f t="shared" si="43"/>
        <v>46387</v>
      </c>
      <c r="H670" s="134">
        <f t="shared" si="41"/>
        <v>127</v>
      </c>
      <c r="I670" s="131" t="str">
        <f t="shared" si="42"/>
        <v>Grand Masters</v>
      </c>
      <c r="J670" s="129"/>
      <c r="K670" s="135"/>
      <c r="L670" s="167"/>
    </row>
    <row r="671" spans="1:12" x14ac:dyDescent="0.25">
      <c r="A671" s="128" t="s">
        <v>1308</v>
      </c>
      <c r="B671" s="129" t="s">
        <v>39</v>
      </c>
      <c r="C671" s="129" t="s">
        <v>1374</v>
      </c>
      <c r="D671" s="129" t="s">
        <v>1309</v>
      </c>
      <c r="E671" s="131" t="s">
        <v>2190</v>
      </c>
      <c r="F671" s="136">
        <v>26998</v>
      </c>
      <c r="G671" s="133">
        <f t="shared" si="43"/>
        <v>46387</v>
      </c>
      <c r="H671" s="134">
        <f t="shared" si="41"/>
        <v>53</v>
      </c>
      <c r="I671" s="131" t="str">
        <f t="shared" si="42"/>
        <v>Master</v>
      </c>
      <c r="J671" s="129" t="s">
        <v>67</v>
      </c>
      <c r="K671" s="135">
        <v>73113010117</v>
      </c>
      <c r="L671" s="167" t="s">
        <v>1373</v>
      </c>
    </row>
    <row r="672" spans="1:12" x14ac:dyDescent="0.25">
      <c r="A672" s="128" t="s">
        <v>1311</v>
      </c>
      <c r="B672" s="129" t="s">
        <v>49</v>
      </c>
      <c r="C672" s="129" t="s">
        <v>357</v>
      </c>
      <c r="D672" s="129" t="s">
        <v>1998</v>
      </c>
      <c r="E672" s="131" t="str">
        <f t="shared" si="40"/>
        <v>Men Senior</v>
      </c>
      <c r="F672" s="136">
        <v>34559</v>
      </c>
      <c r="G672" s="133">
        <f t="shared" si="43"/>
        <v>46387</v>
      </c>
      <c r="H672" s="134">
        <f t="shared" si="41"/>
        <v>32</v>
      </c>
      <c r="I672" s="131" t="str">
        <f t="shared" si="42"/>
        <v>Senior</v>
      </c>
      <c r="J672" s="129" t="s">
        <v>1184</v>
      </c>
      <c r="K672" s="135">
        <v>94081300844</v>
      </c>
      <c r="L672" s="167" t="s">
        <v>1373</v>
      </c>
    </row>
    <row r="673" spans="1:12" x14ac:dyDescent="0.25">
      <c r="A673" s="128" t="s">
        <v>1312</v>
      </c>
      <c r="B673" s="129" t="s">
        <v>41</v>
      </c>
      <c r="C673" s="129" t="s">
        <v>282</v>
      </c>
      <c r="D673" s="129" t="s">
        <v>128</v>
      </c>
      <c r="E673" s="131" t="s">
        <v>1196</v>
      </c>
      <c r="F673" s="136">
        <v>40098</v>
      </c>
      <c r="G673" s="133">
        <f t="shared" si="43"/>
        <v>46387</v>
      </c>
      <c r="H673" s="134">
        <f t="shared" si="41"/>
        <v>17</v>
      </c>
      <c r="I673" s="131" t="str">
        <f t="shared" si="42"/>
        <v>U/21</v>
      </c>
      <c r="J673" s="129" t="s">
        <v>1184</v>
      </c>
      <c r="K673" s="135">
        <v>12102009</v>
      </c>
      <c r="L673" s="167" t="s">
        <v>1373</v>
      </c>
    </row>
    <row r="674" spans="1:12" x14ac:dyDescent="0.25">
      <c r="A674" s="128" t="s">
        <v>1313</v>
      </c>
      <c r="B674" s="129" t="s">
        <v>1178</v>
      </c>
      <c r="C674" s="129" t="s">
        <v>1314</v>
      </c>
      <c r="D674" s="129" t="s">
        <v>354</v>
      </c>
      <c r="E674" s="131" t="str">
        <f t="shared" si="40"/>
        <v>Men Grand Masters</v>
      </c>
      <c r="F674" s="136">
        <v>22549</v>
      </c>
      <c r="G674" s="133">
        <f t="shared" si="43"/>
        <v>46387</v>
      </c>
      <c r="H674" s="134">
        <f t="shared" si="41"/>
        <v>65</v>
      </c>
      <c r="I674" s="131" t="str">
        <f t="shared" si="42"/>
        <v>Grand Masters</v>
      </c>
      <c r="J674" s="129" t="s">
        <v>1184</v>
      </c>
      <c r="K674" s="135"/>
      <c r="L674" s="167"/>
    </row>
    <row r="675" spans="1:12" x14ac:dyDescent="0.25">
      <c r="A675" s="128" t="s">
        <v>1316</v>
      </c>
      <c r="B675" s="129" t="s">
        <v>44</v>
      </c>
      <c r="C675" s="129" t="s">
        <v>1268</v>
      </c>
      <c r="D675" s="129" t="s">
        <v>1012</v>
      </c>
      <c r="E675" s="131" t="str">
        <f t="shared" si="40"/>
        <v>Ladies Senior</v>
      </c>
      <c r="F675" s="136">
        <v>33030</v>
      </c>
      <c r="G675" s="133">
        <f t="shared" si="43"/>
        <v>46387</v>
      </c>
      <c r="H675" s="134">
        <f t="shared" si="41"/>
        <v>36</v>
      </c>
      <c r="I675" s="131" t="str">
        <f t="shared" si="42"/>
        <v>Senior</v>
      </c>
      <c r="J675" s="129" t="s">
        <v>67</v>
      </c>
      <c r="K675" s="135">
        <v>9006060155080</v>
      </c>
      <c r="L675" s="167" t="s">
        <v>1376</v>
      </c>
    </row>
    <row r="676" spans="1:12" x14ac:dyDescent="0.25">
      <c r="A676" s="128" t="s">
        <v>1317</v>
      </c>
      <c r="B676" s="129" t="s">
        <v>47</v>
      </c>
      <c r="C676" s="129" t="s">
        <v>364</v>
      </c>
      <c r="D676" s="129" t="s">
        <v>1694</v>
      </c>
      <c r="E676" s="131" t="str">
        <f t="shared" si="40"/>
        <v>Men Master</v>
      </c>
      <c r="F676" s="136">
        <v>24538</v>
      </c>
      <c r="G676" s="133">
        <f t="shared" si="43"/>
        <v>46387</v>
      </c>
      <c r="H676" s="134">
        <f t="shared" si="41"/>
        <v>59</v>
      </c>
      <c r="I676" s="131" t="str">
        <f t="shared" si="42"/>
        <v>Master</v>
      </c>
      <c r="J676" s="129" t="s">
        <v>1184</v>
      </c>
      <c r="K676" s="135">
        <v>67030701054</v>
      </c>
      <c r="L676" s="167" t="s">
        <v>1373</v>
      </c>
    </row>
    <row r="677" spans="1:12" x14ac:dyDescent="0.25">
      <c r="A677" s="128" t="s">
        <v>1318</v>
      </c>
      <c r="B677" s="129" t="s">
        <v>1164</v>
      </c>
      <c r="C677" s="129" t="s">
        <v>1157</v>
      </c>
      <c r="D677" s="129" t="s">
        <v>1319</v>
      </c>
      <c r="E677" s="131" t="str">
        <f t="shared" si="40"/>
        <v>Men Master</v>
      </c>
      <c r="F677" s="136">
        <v>27588</v>
      </c>
      <c r="G677" s="133">
        <f t="shared" si="43"/>
        <v>46387</v>
      </c>
      <c r="H677" s="134">
        <f t="shared" si="41"/>
        <v>51</v>
      </c>
      <c r="I677" s="131" t="str">
        <f t="shared" si="42"/>
        <v>Master</v>
      </c>
      <c r="J677" s="129" t="s">
        <v>1184</v>
      </c>
      <c r="K677" s="135">
        <v>75071310217</v>
      </c>
      <c r="L677" s="167" t="s">
        <v>1373</v>
      </c>
    </row>
    <row r="678" spans="1:12" x14ac:dyDescent="0.25">
      <c r="A678" s="128" t="s">
        <v>1320</v>
      </c>
      <c r="B678" s="129" t="s">
        <v>39</v>
      </c>
      <c r="C678" s="129" t="s">
        <v>1928</v>
      </c>
      <c r="D678" s="129" t="s">
        <v>75</v>
      </c>
      <c r="E678" s="131" t="str">
        <f t="shared" si="40"/>
        <v>Men Senior</v>
      </c>
      <c r="F678" s="136">
        <v>32666</v>
      </c>
      <c r="G678" s="133">
        <f t="shared" si="43"/>
        <v>46387</v>
      </c>
      <c r="H678" s="134">
        <f t="shared" si="41"/>
        <v>37</v>
      </c>
      <c r="I678" s="131" t="str">
        <f t="shared" si="42"/>
        <v>Senior</v>
      </c>
      <c r="J678" s="129" t="s">
        <v>1184</v>
      </c>
      <c r="K678" s="135">
        <v>89060700047</v>
      </c>
      <c r="L678" s="167" t="s">
        <v>1373</v>
      </c>
    </row>
    <row r="679" spans="1:12" x14ac:dyDescent="0.25">
      <c r="A679" s="128" t="s">
        <v>1321</v>
      </c>
      <c r="B679" s="129" t="s">
        <v>40</v>
      </c>
      <c r="C679" s="129" t="s">
        <v>98</v>
      </c>
      <c r="D679" s="129" t="s">
        <v>2030</v>
      </c>
      <c r="E679" s="131" t="str">
        <f t="shared" si="40"/>
        <v>Men Senior</v>
      </c>
      <c r="F679" s="136">
        <v>32917</v>
      </c>
      <c r="G679" s="133">
        <f t="shared" si="43"/>
        <v>46387</v>
      </c>
      <c r="H679" s="134">
        <f t="shared" si="41"/>
        <v>36</v>
      </c>
      <c r="I679" s="131" t="str">
        <f t="shared" si="42"/>
        <v>Senior</v>
      </c>
      <c r="J679" s="129" t="s">
        <v>1184</v>
      </c>
      <c r="K679" s="135">
        <v>90021300763</v>
      </c>
      <c r="L679" s="167" t="s">
        <v>1373</v>
      </c>
    </row>
    <row r="680" spans="1:12" x14ac:dyDescent="0.25">
      <c r="A680" s="128" t="s">
        <v>1322</v>
      </c>
      <c r="B680" s="129" t="s">
        <v>1269</v>
      </c>
      <c r="C680" s="129" t="s">
        <v>1058</v>
      </c>
      <c r="D680" s="129" t="s">
        <v>113</v>
      </c>
      <c r="E680" s="131" t="str">
        <f t="shared" si="40"/>
        <v>Men Senior</v>
      </c>
      <c r="F680" s="136">
        <v>32024</v>
      </c>
      <c r="G680" s="133">
        <f t="shared" si="43"/>
        <v>46387</v>
      </c>
      <c r="H680" s="134">
        <f t="shared" si="41"/>
        <v>39</v>
      </c>
      <c r="I680" s="131" t="str">
        <f t="shared" si="42"/>
        <v>Senior</v>
      </c>
      <c r="J680" s="129" t="s">
        <v>1184</v>
      </c>
      <c r="K680" s="135">
        <v>87090401529</v>
      </c>
      <c r="L680" s="167" t="s">
        <v>1373</v>
      </c>
    </row>
    <row r="681" spans="1:12" x14ac:dyDescent="0.25">
      <c r="A681" s="128" t="s">
        <v>1323</v>
      </c>
      <c r="B681" s="129" t="s">
        <v>41</v>
      </c>
      <c r="C681" s="129" t="s">
        <v>991</v>
      </c>
      <c r="D681" s="129" t="s">
        <v>1916</v>
      </c>
      <c r="E681" s="131" t="str">
        <f t="shared" si="40"/>
        <v>Men Senior</v>
      </c>
      <c r="F681" s="136">
        <v>35551</v>
      </c>
      <c r="G681" s="133">
        <f t="shared" si="43"/>
        <v>46387</v>
      </c>
      <c r="H681" s="134">
        <f t="shared" si="41"/>
        <v>29</v>
      </c>
      <c r="I681" s="131" t="str">
        <f t="shared" si="42"/>
        <v>Senior</v>
      </c>
      <c r="J681" s="129" t="s">
        <v>1184</v>
      </c>
      <c r="K681" s="135">
        <v>97050100633</v>
      </c>
      <c r="L681" s="167" t="s">
        <v>1373</v>
      </c>
    </row>
    <row r="682" spans="1:12" x14ac:dyDescent="0.25">
      <c r="A682" s="128" t="s">
        <v>1325</v>
      </c>
      <c r="B682" s="129" t="s">
        <v>48</v>
      </c>
      <c r="C682" s="129" t="s">
        <v>1868</v>
      </c>
      <c r="D682" s="129" t="s">
        <v>292</v>
      </c>
      <c r="E682" s="131" t="str">
        <f t="shared" si="40"/>
        <v>Ladies Senior</v>
      </c>
      <c r="F682" s="136">
        <v>33895</v>
      </c>
      <c r="G682" s="133">
        <f t="shared" si="43"/>
        <v>46387</v>
      </c>
      <c r="H682" s="134">
        <f t="shared" si="41"/>
        <v>34</v>
      </c>
      <c r="I682" s="131" t="str">
        <f t="shared" si="42"/>
        <v>Senior</v>
      </c>
      <c r="J682" s="129" t="s">
        <v>67</v>
      </c>
      <c r="K682" s="135">
        <v>92101800659</v>
      </c>
      <c r="L682" s="167" t="s">
        <v>1373</v>
      </c>
    </row>
    <row r="683" spans="1:12" x14ac:dyDescent="0.25">
      <c r="A683" s="128" t="s">
        <v>1326</v>
      </c>
      <c r="B683" s="129" t="s">
        <v>1275</v>
      </c>
      <c r="C683" s="129" t="s">
        <v>1327</v>
      </c>
      <c r="D683" s="129" t="s">
        <v>138</v>
      </c>
      <c r="E683" s="131" t="str">
        <f t="shared" si="40"/>
        <v>Men Senior</v>
      </c>
      <c r="F683" s="136">
        <v>37066</v>
      </c>
      <c r="G683" s="133">
        <f t="shared" si="43"/>
        <v>46387</v>
      </c>
      <c r="H683" s="134">
        <f t="shared" si="41"/>
        <v>25</v>
      </c>
      <c r="I683" s="131" t="str">
        <f t="shared" si="42"/>
        <v>Senior</v>
      </c>
      <c r="J683" s="129" t="s">
        <v>1184</v>
      </c>
      <c r="K683" s="135"/>
      <c r="L683" s="167" t="s">
        <v>1373</v>
      </c>
    </row>
    <row r="684" spans="1:12" x14ac:dyDescent="0.25">
      <c r="A684" s="128" t="s">
        <v>1328</v>
      </c>
      <c r="B684" s="129" t="s">
        <v>42</v>
      </c>
      <c r="C684" s="129" t="s">
        <v>2120</v>
      </c>
      <c r="D684" s="129" t="s">
        <v>212</v>
      </c>
      <c r="E684" s="131" t="str">
        <f t="shared" si="40"/>
        <v>Men Master</v>
      </c>
      <c r="F684" s="136">
        <v>24706</v>
      </c>
      <c r="G684" s="133">
        <f t="shared" si="43"/>
        <v>46387</v>
      </c>
      <c r="H684" s="134">
        <f t="shared" si="41"/>
        <v>59</v>
      </c>
      <c r="I684" s="131" t="str">
        <f t="shared" si="42"/>
        <v>Master</v>
      </c>
      <c r="J684" s="129" t="s">
        <v>1184</v>
      </c>
      <c r="K684" s="135">
        <v>67082200102</v>
      </c>
      <c r="L684" s="167" t="s">
        <v>1373</v>
      </c>
    </row>
    <row r="685" spans="1:12" x14ac:dyDescent="0.25">
      <c r="A685" s="128" t="s">
        <v>1329</v>
      </c>
      <c r="B685" s="129" t="s">
        <v>37</v>
      </c>
      <c r="C685" s="301" t="s">
        <v>2121</v>
      </c>
      <c r="D685" s="301" t="s">
        <v>169</v>
      </c>
      <c r="E685" s="131" t="str">
        <f t="shared" si="40"/>
        <v>Men Master</v>
      </c>
      <c r="F685" s="302">
        <v>27270</v>
      </c>
      <c r="G685" s="133">
        <f t="shared" si="43"/>
        <v>46387</v>
      </c>
      <c r="H685" s="134">
        <f t="shared" si="41"/>
        <v>52</v>
      </c>
      <c r="I685" s="131" t="str">
        <f t="shared" si="42"/>
        <v>Master</v>
      </c>
      <c r="J685" s="304" t="s">
        <v>1184</v>
      </c>
      <c r="K685" s="301">
        <v>74082900195</v>
      </c>
      <c r="L685" s="301" t="s">
        <v>1373</v>
      </c>
    </row>
    <row r="686" spans="1:12" x14ac:dyDescent="0.25">
      <c r="A686" s="128" t="s">
        <v>1332</v>
      </c>
      <c r="B686" s="129" t="s">
        <v>48</v>
      </c>
      <c r="C686" s="129" t="s">
        <v>1954</v>
      </c>
      <c r="D686" s="129" t="s">
        <v>281</v>
      </c>
      <c r="E686" s="131" t="str">
        <f t="shared" si="40"/>
        <v>Ladies Senior</v>
      </c>
      <c r="F686" s="136">
        <v>33357</v>
      </c>
      <c r="G686" s="133">
        <f t="shared" si="43"/>
        <v>46387</v>
      </c>
      <c r="H686" s="134">
        <f t="shared" si="41"/>
        <v>35</v>
      </c>
      <c r="I686" s="131" t="str">
        <f t="shared" si="42"/>
        <v>Senior</v>
      </c>
      <c r="J686" s="129" t="s">
        <v>67</v>
      </c>
      <c r="K686" s="135">
        <v>91042900067</v>
      </c>
      <c r="L686" s="167" t="s">
        <v>1373</v>
      </c>
    </row>
    <row r="687" spans="1:12" x14ac:dyDescent="0.25">
      <c r="A687" s="128" t="s">
        <v>1333</v>
      </c>
      <c r="B687" s="129" t="s">
        <v>1254</v>
      </c>
      <c r="C687" s="129" t="s">
        <v>1334</v>
      </c>
      <c r="D687" s="129" t="s">
        <v>1038</v>
      </c>
      <c r="E687" s="131" t="str">
        <f t="shared" si="40"/>
        <v>Men Senior</v>
      </c>
      <c r="F687" s="136">
        <v>33357</v>
      </c>
      <c r="G687" s="133">
        <f t="shared" si="43"/>
        <v>46387</v>
      </c>
      <c r="H687" s="134">
        <f t="shared" si="41"/>
        <v>35</v>
      </c>
      <c r="I687" s="131" t="str">
        <f t="shared" si="42"/>
        <v>Senior</v>
      </c>
      <c r="J687" s="129" t="s">
        <v>1184</v>
      </c>
      <c r="K687" s="135">
        <v>91042900108</v>
      </c>
      <c r="L687" s="167" t="s">
        <v>1373</v>
      </c>
    </row>
    <row r="688" spans="1:12" x14ac:dyDescent="0.25">
      <c r="A688" s="128" t="s">
        <v>1335</v>
      </c>
      <c r="B688" s="129" t="s">
        <v>1178</v>
      </c>
      <c r="C688" s="129" t="s">
        <v>1782</v>
      </c>
      <c r="D688" s="129" t="s">
        <v>226</v>
      </c>
      <c r="E688" s="131" t="str">
        <f t="shared" si="40"/>
        <v>ladies Veteran</v>
      </c>
      <c r="F688" s="136">
        <v>28557</v>
      </c>
      <c r="G688" s="133">
        <f t="shared" si="43"/>
        <v>46387</v>
      </c>
      <c r="H688" s="134">
        <f t="shared" si="41"/>
        <v>48</v>
      </c>
      <c r="I688" s="131" t="str">
        <f t="shared" si="42"/>
        <v>Veteran</v>
      </c>
      <c r="J688" s="129" t="s">
        <v>1259</v>
      </c>
      <c r="K688" s="135">
        <v>78030800320</v>
      </c>
      <c r="L688" s="167" t="s">
        <v>1373</v>
      </c>
    </row>
    <row r="689" spans="1:12" x14ac:dyDescent="0.25">
      <c r="A689" s="128" t="s">
        <v>1336</v>
      </c>
      <c r="B689" s="129" t="s">
        <v>49</v>
      </c>
      <c r="C689" s="129" t="s">
        <v>2122</v>
      </c>
      <c r="D689" s="129" t="s">
        <v>228</v>
      </c>
      <c r="E689" s="131" t="str">
        <f t="shared" si="40"/>
        <v>Men U/16</v>
      </c>
      <c r="F689" s="136">
        <v>40298</v>
      </c>
      <c r="G689" s="133">
        <f t="shared" si="43"/>
        <v>46387</v>
      </c>
      <c r="H689" s="134">
        <f t="shared" si="41"/>
        <v>16</v>
      </c>
      <c r="I689" s="131" t="str">
        <f t="shared" si="42"/>
        <v>U/16</v>
      </c>
      <c r="J689" s="129" t="s">
        <v>1184</v>
      </c>
      <c r="K689" s="135">
        <v>20100430</v>
      </c>
      <c r="L689" s="167" t="s">
        <v>1373</v>
      </c>
    </row>
    <row r="690" spans="1:12" ht="13.8" thickBot="1" x14ac:dyDescent="0.3">
      <c r="A690" s="128" t="s">
        <v>1337</v>
      </c>
      <c r="B690" s="165" t="s">
        <v>1385</v>
      </c>
      <c r="C690" s="129" t="s">
        <v>1955</v>
      </c>
      <c r="D690" s="129" t="s">
        <v>320</v>
      </c>
      <c r="E690" s="131" t="str">
        <f t="shared" si="40"/>
        <v>Men U/21</v>
      </c>
      <c r="F690" s="136">
        <v>39449</v>
      </c>
      <c r="G690" s="133">
        <f t="shared" si="43"/>
        <v>46387</v>
      </c>
      <c r="H690" s="134">
        <f t="shared" si="41"/>
        <v>18</v>
      </c>
      <c r="I690" s="131" t="str">
        <f t="shared" si="42"/>
        <v>U/21</v>
      </c>
      <c r="J690" s="129" t="s">
        <v>1184</v>
      </c>
      <c r="K690" s="135" t="s">
        <v>2031</v>
      </c>
      <c r="L690" s="167" t="s">
        <v>1373</v>
      </c>
    </row>
    <row r="691" spans="1:12" x14ac:dyDescent="0.25">
      <c r="A691" s="128" t="s">
        <v>1338</v>
      </c>
      <c r="B691" s="129" t="s">
        <v>37</v>
      </c>
      <c r="C691" s="129" t="s">
        <v>1339</v>
      </c>
      <c r="D691" s="129" t="s">
        <v>1340</v>
      </c>
      <c r="E691" s="131" t="str">
        <f t="shared" si="40"/>
        <v>Men Senior</v>
      </c>
      <c r="F691" s="136">
        <v>36199</v>
      </c>
      <c r="G691" s="133">
        <f t="shared" si="43"/>
        <v>46387</v>
      </c>
      <c r="H691" s="134">
        <f t="shared" si="41"/>
        <v>27</v>
      </c>
      <c r="I691" s="131" t="str">
        <f t="shared" si="42"/>
        <v>Senior</v>
      </c>
      <c r="J691" s="129" t="s">
        <v>1184</v>
      </c>
      <c r="K691" s="135">
        <v>99020800132</v>
      </c>
      <c r="L691" s="167" t="s">
        <v>1373</v>
      </c>
    </row>
    <row r="692" spans="1:12" x14ac:dyDescent="0.25">
      <c r="A692" s="128" t="s">
        <v>1342</v>
      </c>
      <c r="B692" s="129" t="s">
        <v>38</v>
      </c>
      <c r="C692" s="129" t="s">
        <v>2077</v>
      </c>
      <c r="D692" s="129" t="s">
        <v>2078</v>
      </c>
      <c r="E692" s="131" t="str">
        <f t="shared" si="40"/>
        <v>Ladies Senior</v>
      </c>
      <c r="F692" s="136">
        <v>34494</v>
      </c>
      <c r="G692" s="133">
        <f t="shared" si="43"/>
        <v>46387</v>
      </c>
      <c r="H692" s="134">
        <f t="shared" si="41"/>
        <v>32</v>
      </c>
      <c r="I692" s="131" t="str">
        <f t="shared" si="42"/>
        <v>Senior</v>
      </c>
      <c r="J692" s="129" t="s">
        <v>67</v>
      </c>
      <c r="K692" s="135">
        <v>94060900060</v>
      </c>
      <c r="L692" s="167" t="s">
        <v>1373</v>
      </c>
    </row>
    <row r="693" spans="1:12" x14ac:dyDescent="0.25">
      <c r="A693" s="128" t="s">
        <v>1343</v>
      </c>
      <c r="B693" s="129" t="s">
        <v>47</v>
      </c>
      <c r="C693" s="129" t="s">
        <v>1350</v>
      </c>
      <c r="D693" s="129" t="s">
        <v>284</v>
      </c>
      <c r="E693" s="131" t="str">
        <f t="shared" si="40"/>
        <v>Men Grand Masters</v>
      </c>
      <c r="F693" s="136">
        <v>17172</v>
      </c>
      <c r="G693" s="133">
        <f t="shared" si="43"/>
        <v>46387</v>
      </c>
      <c r="H693" s="134">
        <f t="shared" si="41"/>
        <v>79</v>
      </c>
      <c r="I693" s="131" t="str">
        <f t="shared" si="42"/>
        <v>Grand Masters</v>
      </c>
      <c r="J693" s="129" t="s">
        <v>1184</v>
      </c>
      <c r="K693" s="135">
        <v>47010500398</v>
      </c>
      <c r="L693" s="167" t="s">
        <v>1373</v>
      </c>
    </row>
    <row r="694" spans="1:12" ht="13.8" thickBot="1" x14ac:dyDescent="0.3">
      <c r="A694" s="128" t="s">
        <v>1344</v>
      </c>
      <c r="B694" s="165" t="s">
        <v>1385</v>
      </c>
      <c r="C694" s="129" t="s">
        <v>1893</v>
      </c>
      <c r="D694" s="129" t="s">
        <v>1894</v>
      </c>
      <c r="E694" s="131" t="str">
        <f t="shared" si="40"/>
        <v>Men Veteran</v>
      </c>
      <c r="F694" s="136">
        <v>30267</v>
      </c>
      <c r="G694" s="133">
        <f t="shared" si="43"/>
        <v>46387</v>
      </c>
      <c r="H694" s="134">
        <f t="shared" si="41"/>
        <v>44</v>
      </c>
      <c r="I694" s="131" t="str">
        <f t="shared" si="42"/>
        <v>Veteran</v>
      </c>
      <c r="J694" s="129" t="s">
        <v>1184</v>
      </c>
      <c r="K694" s="135">
        <v>82111210188</v>
      </c>
      <c r="L694" s="167" t="s">
        <v>1373</v>
      </c>
    </row>
    <row r="695" spans="1:12" x14ac:dyDescent="0.25">
      <c r="A695" s="128" t="s">
        <v>1345</v>
      </c>
      <c r="B695" s="129" t="s">
        <v>1275</v>
      </c>
      <c r="C695" s="129" t="s">
        <v>318</v>
      </c>
      <c r="D695" s="129" t="s">
        <v>217</v>
      </c>
      <c r="E695" s="131" t="str">
        <f t="shared" si="40"/>
        <v>Men Senior</v>
      </c>
      <c r="F695" s="136">
        <v>33172</v>
      </c>
      <c r="G695" s="133">
        <f t="shared" si="43"/>
        <v>46387</v>
      </c>
      <c r="H695" s="134">
        <f t="shared" si="41"/>
        <v>36</v>
      </c>
      <c r="I695" s="131" t="str">
        <f t="shared" si="42"/>
        <v>Senior</v>
      </c>
      <c r="J695" s="129" t="s">
        <v>1184</v>
      </c>
      <c r="K695" s="135">
        <v>90102600309</v>
      </c>
      <c r="L695" s="167" t="s">
        <v>1373</v>
      </c>
    </row>
    <row r="696" spans="1:12" x14ac:dyDescent="0.25">
      <c r="A696" s="128" t="s">
        <v>1351</v>
      </c>
      <c r="B696" s="129" t="s">
        <v>43</v>
      </c>
      <c r="C696" s="129" t="s">
        <v>1945</v>
      </c>
      <c r="D696" s="129" t="s">
        <v>2032</v>
      </c>
      <c r="E696" s="131" t="str">
        <f t="shared" si="40"/>
        <v>Men Senior</v>
      </c>
      <c r="F696" s="136">
        <v>38029</v>
      </c>
      <c r="G696" s="133">
        <f t="shared" si="43"/>
        <v>46387</v>
      </c>
      <c r="H696" s="134">
        <f t="shared" si="41"/>
        <v>22</v>
      </c>
      <c r="I696" s="131" t="str">
        <f t="shared" si="42"/>
        <v>Senior</v>
      </c>
      <c r="J696" s="129" t="s">
        <v>1184</v>
      </c>
      <c r="K696" s="176" t="s">
        <v>2033</v>
      </c>
      <c r="L696" s="167" t="s">
        <v>1373</v>
      </c>
    </row>
    <row r="697" spans="1:12" x14ac:dyDescent="0.25">
      <c r="A697" s="128" t="s">
        <v>1352</v>
      </c>
      <c r="B697" s="129" t="s">
        <v>39</v>
      </c>
      <c r="C697" s="129" t="s">
        <v>1768</v>
      </c>
      <c r="D697" s="129" t="s">
        <v>1869</v>
      </c>
      <c r="E697" s="131" t="str">
        <f t="shared" si="40"/>
        <v>Men Senior</v>
      </c>
      <c r="F697" s="136">
        <v>34112</v>
      </c>
      <c r="G697" s="133">
        <f t="shared" si="43"/>
        <v>46387</v>
      </c>
      <c r="H697" s="134">
        <f t="shared" si="41"/>
        <v>33</v>
      </c>
      <c r="I697" s="131" t="str">
        <f t="shared" si="42"/>
        <v>Senior</v>
      </c>
      <c r="J697" s="129" t="s">
        <v>1184</v>
      </c>
      <c r="K697" s="135">
        <v>93052300504</v>
      </c>
      <c r="L697" s="167" t="s">
        <v>1373</v>
      </c>
    </row>
    <row r="698" spans="1:12" x14ac:dyDescent="0.25">
      <c r="A698" s="128" t="s">
        <v>1353</v>
      </c>
      <c r="B698" s="129" t="s">
        <v>44</v>
      </c>
      <c r="C698" s="129" t="s">
        <v>2123</v>
      </c>
      <c r="D698" s="129" t="s">
        <v>2124</v>
      </c>
      <c r="E698" s="131" t="str">
        <f t="shared" si="40"/>
        <v>Men U/16</v>
      </c>
      <c r="F698" s="136">
        <v>40234</v>
      </c>
      <c r="G698" s="133">
        <f t="shared" si="43"/>
        <v>46387</v>
      </c>
      <c r="H698" s="134">
        <f t="shared" si="41"/>
        <v>16</v>
      </c>
      <c r="I698" s="131" t="str">
        <f t="shared" si="42"/>
        <v>U/16</v>
      </c>
      <c r="J698" s="129" t="s">
        <v>1184</v>
      </c>
      <c r="K698" s="135" t="s">
        <v>2163</v>
      </c>
      <c r="L698" s="167" t="s">
        <v>1373</v>
      </c>
    </row>
    <row r="699" spans="1:12" x14ac:dyDescent="0.25">
      <c r="A699" s="128" t="s">
        <v>1354</v>
      </c>
      <c r="B699" s="129" t="s">
        <v>1180</v>
      </c>
      <c r="C699" s="129" t="s">
        <v>282</v>
      </c>
      <c r="D699" s="129" t="s">
        <v>1372</v>
      </c>
      <c r="E699" s="131" t="str">
        <f t="shared" si="40"/>
        <v>Men Grand Masters</v>
      </c>
      <c r="F699" s="136">
        <v>24196</v>
      </c>
      <c r="G699" s="133">
        <f t="shared" si="43"/>
        <v>46387</v>
      </c>
      <c r="H699" s="134">
        <f t="shared" si="41"/>
        <v>60</v>
      </c>
      <c r="I699" s="131" t="str">
        <f t="shared" si="42"/>
        <v>Grand Masters</v>
      </c>
      <c r="J699" s="129" t="s">
        <v>1184</v>
      </c>
      <c r="K699" s="135">
        <v>66033000102</v>
      </c>
      <c r="L699" s="167" t="s">
        <v>1373</v>
      </c>
    </row>
    <row r="700" spans="1:12" x14ac:dyDescent="0.25">
      <c r="A700" s="128" t="s">
        <v>1355</v>
      </c>
      <c r="B700" s="129" t="s">
        <v>37</v>
      </c>
      <c r="C700" s="129" t="s">
        <v>274</v>
      </c>
      <c r="D700" s="129" t="s">
        <v>263</v>
      </c>
      <c r="E700" s="131" t="str">
        <f t="shared" si="40"/>
        <v>Men U/21</v>
      </c>
      <c r="F700" s="136">
        <v>39352</v>
      </c>
      <c r="G700" s="133">
        <f t="shared" si="43"/>
        <v>46387</v>
      </c>
      <c r="H700" s="134">
        <f t="shared" si="41"/>
        <v>19</v>
      </c>
      <c r="I700" s="131" t="str">
        <f t="shared" si="42"/>
        <v>U/21</v>
      </c>
      <c r="J700" s="129" t="s">
        <v>1184</v>
      </c>
      <c r="K700" s="135" t="s">
        <v>1886</v>
      </c>
      <c r="L700" s="167" t="s">
        <v>1373</v>
      </c>
    </row>
    <row r="701" spans="1:12" x14ac:dyDescent="0.25">
      <c r="A701" s="128" t="s">
        <v>1356</v>
      </c>
      <c r="B701" s="129" t="s">
        <v>1180</v>
      </c>
      <c r="C701" s="129" t="s">
        <v>1370</v>
      </c>
      <c r="D701" s="129" t="s">
        <v>254</v>
      </c>
      <c r="E701" s="131" t="str">
        <f t="shared" si="40"/>
        <v>Ladies Master</v>
      </c>
      <c r="F701" s="136">
        <v>27699</v>
      </c>
      <c r="G701" s="133">
        <f t="shared" si="43"/>
        <v>46387</v>
      </c>
      <c r="H701" s="134">
        <f t="shared" si="41"/>
        <v>51</v>
      </c>
      <c r="I701" s="131" t="str">
        <f t="shared" si="42"/>
        <v>Master</v>
      </c>
      <c r="J701" s="129" t="s">
        <v>67</v>
      </c>
      <c r="K701" s="135">
        <v>75110100055</v>
      </c>
      <c r="L701" s="167" t="s">
        <v>1373</v>
      </c>
    </row>
    <row r="702" spans="1:12" x14ac:dyDescent="0.25">
      <c r="A702" s="128" t="s">
        <v>1357</v>
      </c>
      <c r="B702" s="129" t="s">
        <v>37</v>
      </c>
      <c r="C702" s="129" t="s">
        <v>1371</v>
      </c>
      <c r="D702" s="129" t="s">
        <v>1340</v>
      </c>
      <c r="E702" s="131" t="str">
        <f t="shared" si="40"/>
        <v>Men Master</v>
      </c>
      <c r="F702" s="136">
        <v>24480</v>
      </c>
      <c r="G702" s="133">
        <f t="shared" si="43"/>
        <v>46387</v>
      </c>
      <c r="H702" s="134">
        <f t="shared" si="41"/>
        <v>59</v>
      </c>
      <c r="I702" s="131" t="str">
        <f t="shared" si="42"/>
        <v>Master</v>
      </c>
      <c r="J702" s="129" t="s">
        <v>1184</v>
      </c>
      <c r="K702" s="135">
        <v>67010800561</v>
      </c>
      <c r="L702" s="167" t="s">
        <v>1373</v>
      </c>
    </row>
    <row r="703" spans="1:12" x14ac:dyDescent="0.25">
      <c r="A703" s="128" t="s">
        <v>1358</v>
      </c>
      <c r="B703" s="129" t="s">
        <v>48</v>
      </c>
      <c r="C703" s="129" t="s">
        <v>1493</v>
      </c>
      <c r="D703" s="129" t="s">
        <v>291</v>
      </c>
      <c r="E703" s="131" t="str">
        <f t="shared" si="40"/>
        <v>Ladies U/16</v>
      </c>
      <c r="F703" s="136">
        <v>41594</v>
      </c>
      <c r="G703" s="133">
        <f t="shared" si="43"/>
        <v>46387</v>
      </c>
      <c r="H703" s="134">
        <f t="shared" si="41"/>
        <v>13</v>
      </c>
      <c r="I703" s="131" t="str">
        <f t="shared" si="42"/>
        <v>U/16</v>
      </c>
      <c r="J703" s="129" t="s">
        <v>67</v>
      </c>
      <c r="K703" s="135">
        <v>20131116</v>
      </c>
      <c r="L703" s="167" t="s">
        <v>1373</v>
      </c>
    </row>
    <row r="704" spans="1:12" x14ac:dyDescent="0.25">
      <c r="A704" s="128" t="s">
        <v>1359</v>
      </c>
      <c r="B704" s="129" t="s">
        <v>1179</v>
      </c>
      <c r="C704" s="129" t="s">
        <v>341</v>
      </c>
      <c r="D704" s="129" t="s">
        <v>1817</v>
      </c>
      <c r="E704" s="131" t="str">
        <f t="shared" si="40"/>
        <v>Men Master</v>
      </c>
      <c r="F704" s="136">
        <v>26960</v>
      </c>
      <c r="G704" s="133">
        <f t="shared" si="43"/>
        <v>46387</v>
      </c>
      <c r="H704" s="134">
        <f t="shared" si="41"/>
        <v>53</v>
      </c>
      <c r="I704" s="131" t="str">
        <f t="shared" si="42"/>
        <v>Master</v>
      </c>
      <c r="J704" s="129" t="s">
        <v>1184</v>
      </c>
      <c r="K704" s="135">
        <v>73102300022</v>
      </c>
      <c r="L704" s="167" t="s">
        <v>1373</v>
      </c>
    </row>
    <row r="705" spans="1:12" x14ac:dyDescent="0.25">
      <c r="A705" s="128" t="s">
        <v>1360</v>
      </c>
      <c r="B705" s="129" t="s">
        <v>1266</v>
      </c>
      <c r="C705" s="129" t="s">
        <v>1378</v>
      </c>
      <c r="D705" s="129" t="s">
        <v>75</v>
      </c>
      <c r="E705" s="131" t="str">
        <f t="shared" si="40"/>
        <v>Men Master</v>
      </c>
      <c r="F705" s="136">
        <v>26811</v>
      </c>
      <c r="G705" s="133">
        <f t="shared" si="43"/>
        <v>46387</v>
      </c>
      <c r="H705" s="134">
        <f t="shared" si="41"/>
        <v>53</v>
      </c>
      <c r="I705" s="131" t="str">
        <f t="shared" si="42"/>
        <v>Master</v>
      </c>
      <c r="J705" s="129" t="s">
        <v>1184</v>
      </c>
      <c r="K705" s="135">
        <v>7305275008080</v>
      </c>
      <c r="L705" s="167" t="s">
        <v>1376</v>
      </c>
    </row>
    <row r="706" spans="1:12" x14ac:dyDescent="0.25">
      <c r="A706" s="128" t="s">
        <v>1361</v>
      </c>
      <c r="B706" s="129" t="s">
        <v>1177</v>
      </c>
      <c r="C706" s="129" t="s">
        <v>1821</v>
      </c>
      <c r="D706" s="129" t="s">
        <v>1822</v>
      </c>
      <c r="E706" s="131" t="str">
        <f t="shared" si="40"/>
        <v>Men Master</v>
      </c>
      <c r="F706" s="136">
        <v>27695</v>
      </c>
      <c r="G706" s="133">
        <f t="shared" si="43"/>
        <v>46387</v>
      </c>
      <c r="H706" s="134">
        <f t="shared" si="41"/>
        <v>51</v>
      </c>
      <c r="I706" s="131" t="str">
        <f t="shared" si="42"/>
        <v>Master</v>
      </c>
      <c r="J706" s="129" t="s">
        <v>1184</v>
      </c>
      <c r="K706" s="135">
        <v>7510285071081</v>
      </c>
      <c r="L706" s="167" t="s">
        <v>1376</v>
      </c>
    </row>
    <row r="707" spans="1:12" ht="13.5" customHeight="1" x14ac:dyDescent="0.25">
      <c r="A707" s="128" t="s">
        <v>1362</v>
      </c>
      <c r="B707" s="129" t="s">
        <v>42</v>
      </c>
      <c r="C707" s="129" t="s">
        <v>1777</v>
      </c>
      <c r="D707" s="129" t="s">
        <v>1379</v>
      </c>
      <c r="E707" s="131" t="str">
        <f t="shared" si="40"/>
        <v>Men Master</v>
      </c>
      <c r="F707" s="136">
        <v>24791</v>
      </c>
      <c r="G707" s="133">
        <f t="shared" si="43"/>
        <v>46387</v>
      </c>
      <c r="H707" s="134">
        <f t="shared" si="41"/>
        <v>59</v>
      </c>
      <c r="I707" s="131" t="str">
        <f t="shared" si="42"/>
        <v>Master</v>
      </c>
      <c r="J707" s="129" t="s">
        <v>1184</v>
      </c>
      <c r="K707" s="135">
        <v>67111500075</v>
      </c>
      <c r="L707" s="167" t="s">
        <v>1373</v>
      </c>
    </row>
    <row r="708" spans="1:12" ht="13.5" customHeight="1" x14ac:dyDescent="0.25">
      <c r="A708" s="128" t="s">
        <v>1363</v>
      </c>
      <c r="B708" s="129" t="s">
        <v>44</v>
      </c>
      <c r="C708" s="129" t="s">
        <v>1380</v>
      </c>
      <c r="D708" s="129" t="s">
        <v>1379</v>
      </c>
      <c r="E708" s="131" t="str">
        <f t="shared" si="40"/>
        <v>Men Senior</v>
      </c>
      <c r="F708" s="136">
        <v>37299</v>
      </c>
      <c r="G708" s="133">
        <f t="shared" si="43"/>
        <v>46387</v>
      </c>
      <c r="H708" s="134">
        <f t="shared" si="41"/>
        <v>24</v>
      </c>
      <c r="I708" s="131" t="str">
        <f t="shared" si="42"/>
        <v>Senior</v>
      </c>
      <c r="J708" s="129" t="s">
        <v>1184</v>
      </c>
      <c r="K708" s="176" t="s">
        <v>1779</v>
      </c>
      <c r="L708" s="167" t="s">
        <v>1373</v>
      </c>
    </row>
    <row r="709" spans="1:12" x14ac:dyDescent="0.25">
      <c r="A709" s="128" t="s">
        <v>1364</v>
      </c>
      <c r="B709" s="129" t="s">
        <v>37</v>
      </c>
      <c r="C709" s="129" t="s">
        <v>1382</v>
      </c>
      <c r="D709" s="129" t="s">
        <v>79</v>
      </c>
      <c r="E709" s="131" t="str">
        <f t="shared" ref="E709:E772" si="44">CONCATENATE(J709," ",I709)</f>
        <v>Men Veteran</v>
      </c>
      <c r="F709" s="136">
        <v>31202</v>
      </c>
      <c r="G709" s="133">
        <f t="shared" si="43"/>
        <v>46387</v>
      </c>
      <c r="H709" s="134">
        <f t="shared" ref="H709:H772" si="45">INT(YEARFRAC(F709,G709))</f>
        <v>41</v>
      </c>
      <c r="I709" s="131" t="str">
        <f t="shared" ref="I709:I772" si="46">IF(H709="","Senior",IF(H709&gt;59.999,"Grand Masters",IF(H709&gt;49.999,"Master",IF(H709&gt;39.999,"Veteran",IF(H709&gt;21.999,"Senior",IF(H709&gt;16.999,"U/21","U/16"))))))</f>
        <v>Veteran</v>
      </c>
      <c r="J709" s="129" t="s">
        <v>1184</v>
      </c>
      <c r="K709" s="135">
        <v>85060410072</v>
      </c>
      <c r="L709" s="167" t="s">
        <v>1373</v>
      </c>
    </row>
    <row r="710" spans="1:12" x14ac:dyDescent="0.25">
      <c r="A710" s="149" t="s">
        <v>1365</v>
      </c>
      <c r="B710" s="129" t="s">
        <v>38</v>
      </c>
      <c r="C710" s="129" t="s">
        <v>341</v>
      </c>
      <c r="D710" s="129" t="s">
        <v>2034</v>
      </c>
      <c r="E710" s="131" t="str">
        <f t="shared" si="44"/>
        <v>Men Senior</v>
      </c>
      <c r="F710" s="136">
        <v>35360</v>
      </c>
      <c r="G710" s="133">
        <f t="shared" ref="G710:G773" si="47">$G$5</f>
        <v>46387</v>
      </c>
      <c r="H710" s="134">
        <f t="shared" si="45"/>
        <v>30</v>
      </c>
      <c r="I710" s="131" t="str">
        <f t="shared" si="46"/>
        <v>Senior</v>
      </c>
      <c r="J710" s="129" t="s">
        <v>1184</v>
      </c>
      <c r="K710" s="135">
        <v>96102200608</v>
      </c>
      <c r="L710" s="129" t="s">
        <v>1373</v>
      </c>
    </row>
    <row r="711" spans="1:12" x14ac:dyDescent="0.25">
      <c r="A711" s="149" t="s">
        <v>1366</v>
      </c>
      <c r="B711" s="129" t="s">
        <v>1281</v>
      </c>
      <c r="C711" s="129" t="s">
        <v>2035</v>
      </c>
      <c r="D711" s="129" t="s">
        <v>152</v>
      </c>
      <c r="E711" s="131" t="str">
        <f t="shared" si="44"/>
        <v>Men Grand Masters</v>
      </c>
      <c r="F711" s="136">
        <v>23690</v>
      </c>
      <c r="G711" s="133">
        <f t="shared" si="47"/>
        <v>46387</v>
      </c>
      <c r="H711" s="134">
        <f t="shared" si="45"/>
        <v>62</v>
      </c>
      <c r="I711" s="131" t="str">
        <f t="shared" si="46"/>
        <v>Grand Masters</v>
      </c>
      <c r="J711" s="129" t="s">
        <v>1184</v>
      </c>
      <c r="K711" s="135">
        <v>64110900182</v>
      </c>
      <c r="L711" s="129" t="s">
        <v>1373</v>
      </c>
    </row>
    <row r="712" spans="1:12" x14ac:dyDescent="0.25">
      <c r="A712" s="149" t="s">
        <v>1367</v>
      </c>
      <c r="B712" s="129" t="s">
        <v>1281</v>
      </c>
      <c r="C712" s="129" t="s">
        <v>2036</v>
      </c>
      <c r="D712" s="129" t="s">
        <v>2037</v>
      </c>
      <c r="E712" s="131" t="str">
        <f t="shared" si="44"/>
        <v>Men Senior</v>
      </c>
      <c r="F712" s="136">
        <v>34876</v>
      </c>
      <c r="G712" s="133">
        <f t="shared" si="47"/>
        <v>46387</v>
      </c>
      <c r="H712" s="134">
        <f t="shared" si="45"/>
        <v>31</v>
      </c>
      <c r="I712" s="131" t="str">
        <f t="shared" si="46"/>
        <v>Senior</v>
      </c>
      <c r="J712" s="129" t="s">
        <v>1184</v>
      </c>
      <c r="K712" s="135">
        <v>95062600218</v>
      </c>
      <c r="L712" s="129" t="s">
        <v>1373</v>
      </c>
    </row>
    <row r="713" spans="1:12" x14ac:dyDescent="0.25">
      <c r="A713" s="177" t="s">
        <v>1368</v>
      </c>
      <c r="B713" s="163" t="s">
        <v>37</v>
      </c>
      <c r="C713" s="163" t="s">
        <v>309</v>
      </c>
      <c r="D713" s="163" t="s">
        <v>208</v>
      </c>
      <c r="E713" s="178" t="str">
        <f t="shared" si="44"/>
        <v>Men Senior</v>
      </c>
      <c r="F713" s="171">
        <v>33907</v>
      </c>
      <c r="G713" s="179">
        <f t="shared" si="47"/>
        <v>46387</v>
      </c>
      <c r="H713" s="180">
        <f t="shared" si="45"/>
        <v>34</v>
      </c>
      <c r="I713" s="178" t="str">
        <f t="shared" si="46"/>
        <v>Senior</v>
      </c>
      <c r="J713" s="163" t="s">
        <v>1184</v>
      </c>
      <c r="K713" s="181">
        <v>92103000102</v>
      </c>
      <c r="L713" s="182" t="s">
        <v>1373</v>
      </c>
    </row>
    <row r="714" spans="1:12" x14ac:dyDescent="0.25">
      <c r="A714" s="128" t="s">
        <v>1369</v>
      </c>
      <c r="B714" s="129" t="s">
        <v>1385</v>
      </c>
      <c r="C714" s="129" t="s">
        <v>215</v>
      </c>
      <c r="D714" s="129" t="s">
        <v>1386</v>
      </c>
      <c r="E714" s="131" t="str">
        <f t="shared" si="44"/>
        <v>Men Veteran</v>
      </c>
      <c r="F714" s="136">
        <v>29634</v>
      </c>
      <c r="G714" s="133">
        <f t="shared" si="47"/>
        <v>46387</v>
      </c>
      <c r="H714" s="134">
        <f t="shared" si="45"/>
        <v>45</v>
      </c>
      <c r="I714" s="131" t="str">
        <f t="shared" si="46"/>
        <v>Veteran</v>
      </c>
      <c r="J714" s="129" t="s">
        <v>1184</v>
      </c>
      <c r="K714" s="135">
        <v>81021710032</v>
      </c>
      <c r="L714" s="167" t="s">
        <v>1373</v>
      </c>
    </row>
    <row r="715" spans="1:12" x14ac:dyDescent="0.25">
      <c r="A715" s="128" t="s">
        <v>1387</v>
      </c>
      <c r="B715" s="129" t="s">
        <v>1385</v>
      </c>
      <c r="C715" s="129" t="s">
        <v>1956</v>
      </c>
      <c r="D715" s="129" t="s">
        <v>358</v>
      </c>
      <c r="E715" s="131" t="str">
        <f t="shared" si="44"/>
        <v>Men Senior</v>
      </c>
      <c r="F715" s="136">
        <v>32685</v>
      </c>
      <c r="G715" s="133">
        <f t="shared" si="47"/>
        <v>46387</v>
      </c>
      <c r="H715" s="134">
        <f t="shared" si="45"/>
        <v>37</v>
      </c>
      <c r="I715" s="131" t="str">
        <f t="shared" si="46"/>
        <v>Senior</v>
      </c>
      <c r="J715" s="129" t="s">
        <v>1184</v>
      </c>
      <c r="K715" s="135">
        <v>8906265044081</v>
      </c>
      <c r="L715" s="167" t="s">
        <v>1376</v>
      </c>
    </row>
    <row r="716" spans="1:12" x14ac:dyDescent="0.25">
      <c r="A716" s="128" t="s">
        <v>1388</v>
      </c>
      <c r="B716" s="129" t="s">
        <v>1178</v>
      </c>
      <c r="C716" s="129" t="s">
        <v>112</v>
      </c>
      <c r="D716" s="129" t="s">
        <v>110</v>
      </c>
      <c r="E716" s="131" t="str">
        <f t="shared" si="44"/>
        <v>Men Veteran</v>
      </c>
      <c r="F716" s="136">
        <v>30116</v>
      </c>
      <c r="G716" s="133">
        <f t="shared" si="47"/>
        <v>46387</v>
      </c>
      <c r="H716" s="134">
        <f t="shared" si="45"/>
        <v>44</v>
      </c>
      <c r="I716" s="131" t="str">
        <f t="shared" si="46"/>
        <v>Veteran</v>
      </c>
      <c r="J716" s="129" t="s">
        <v>1184</v>
      </c>
      <c r="K716" s="135">
        <v>82061410332</v>
      </c>
      <c r="L716" s="167" t="s">
        <v>1373</v>
      </c>
    </row>
    <row r="717" spans="1:12" x14ac:dyDescent="0.25">
      <c r="A717" s="128" t="s">
        <v>1389</v>
      </c>
      <c r="B717" s="129" t="s">
        <v>48</v>
      </c>
      <c r="C717" s="129" t="s">
        <v>1393</v>
      </c>
      <c r="D717" s="129" t="s">
        <v>1330</v>
      </c>
      <c r="E717" s="131" t="str">
        <f t="shared" si="44"/>
        <v>Men U/21</v>
      </c>
      <c r="F717" s="136">
        <v>39696</v>
      </c>
      <c r="G717" s="133">
        <f t="shared" si="47"/>
        <v>46387</v>
      </c>
      <c r="H717" s="134">
        <f t="shared" si="45"/>
        <v>18</v>
      </c>
      <c r="I717" s="131" t="str">
        <f t="shared" si="46"/>
        <v>U/21</v>
      </c>
      <c r="J717" s="129" t="s">
        <v>1184</v>
      </c>
      <c r="K717" s="176" t="s">
        <v>2164</v>
      </c>
      <c r="L717" s="167" t="s">
        <v>1373</v>
      </c>
    </row>
    <row r="718" spans="1:12" x14ac:dyDescent="0.25">
      <c r="A718" s="128" t="s">
        <v>1390</v>
      </c>
      <c r="B718" s="129" t="s">
        <v>1797</v>
      </c>
      <c r="C718" s="129" t="s">
        <v>167</v>
      </c>
      <c r="D718" s="129" t="s">
        <v>346</v>
      </c>
      <c r="E718" s="131" t="str">
        <f t="shared" si="44"/>
        <v>Men Senior</v>
      </c>
      <c r="F718" s="136">
        <v>35582</v>
      </c>
      <c r="G718" s="133">
        <f t="shared" si="47"/>
        <v>46387</v>
      </c>
      <c r="H718" s="134">
        <f t="shared" si="45"/>
        <v>29</v>
      </c>
      <c r="I718" s="131" t="str">
        <f t="shared" si="46"/>
        <v>Senior</v>
      </c>
      <c r="J718" s="129" t="s">
        <v>1184</v>
      </c>
      <c r="K718" s="135">
        <v>97060100625</v>
      </c>
      <c r="L718" s="167" t="s">
        <v>1373</v>
      </c>
    </row>
    <row r="719" spans="1:12" x14ac:dyDescent="0.25">
      <c r="A719" s="128" t="s">
        <v>1391</v>
      </c>
      <c r="B719" s="129" t="s">
        <v>1797</v>
      </c>
      <c r="C719" s="129" t="s">
        <v>216</v>
      </c>
      <c r="D719" s="129" t="s">
        <v>888</v>
      </c>
      <c r="E719" s="131" t="str">
        <f t="shared" si="44"/>
        <v>Men Senior</v>
      </c>
      <c r="F719" s="136">
        <v>34250</v>
      </c>
      <c r="G719" s="133">
        <f t="shared" si="47"/>
        <v>46387</v>
      </c>
      <c r="H719" s="134">
        <f t="shared" si="45"/>
        <v>33</v>
      </c>
      <c r="I719" s="131" t="str">
        <f t="shared" si="46"/>
        <v>Senior</v>
      </c>
      <c r="J719" s="129" t="s">
        <v>1184</v>
      </c>
      <c r="K719" s="135">
        <v>93100800060</v>
      </c>
      <c r="L719" s="167" t="s">
        <v>1373</v>
      </c>
    </row>
    <row r="720" spans="1:12" x14ac:dyDescent="0.25">
      <c r="A720" s="128" t="s">
        <v>1392</v>
      </c>
      <c r="B720" s="129" t="s">
        <v>1798</v>
      </c>
      <c r="C720" s="129" t="s">
        <v>93</v>
      </c>
      <c r="D720" s="129" t="s">
        <v>1394</v>
      </c>
      <c r="E720" s="131" t="str">
        <f t="shared" si="44"/>
        <v>Men Senior</v>
      </c>
      <c r="F720" s="136">
        <v>33253</v>
      </c>
      <c r="G720" s="133">
        <f t="shared" si="47"/>
        <v>46387</v>
      </c>
      <c r="H720" s="134">
        <f t="shared" si="45"/>
        <v>35</v>
      </c>
      <c r="I720" s="131" t="str">
        <f t="shared" si="46"/>
        <v>Senior</v>
      </c>
      <c r="J720" s="129" t="s">
        <v>1184</v>
      </c>
      <c r="K720" s="135">
        <v>91011500857</v>
      </c>
      <c r="L720" s="167" t="s">
        <v>1373</v>
      </c>
    </row>
    <row r="721" spans="1:12" x14ac:dyDescent="0.25">
      <c r="A721" s="128" t="s">
        <v>1395</v>
      </c>
      <c r="B721" s="129" t="s">
        <v>1269</v>
      </c>
      <c r="C721" s="129" t="s">
        <v>2125</v>
      </c>
      <c r="D721" s="129" t="s">
        <v>1163</v>
      </c>
      <c r="E721" s="131" t="str">
        <f t="shared" si="44"/>
        <v>Men U/16</v>
      </c>
      <c r="F721" s="136">
        <v>40497</v>
      </c>
      <c r="G721" s="133">
        <f t="shared" si="47"/>
        <v>46387</v>
      </c>
      <c r="H721" s="134">
        <f t="shared" si="45"/>
        <v>16</v>
      </c>
      <c r="I721" s="131" t="str">
        <f t="shared" si="46"/>
        <v>U/16</v>
      </c>
      <c r="J721" s="129" t="s">
        <v>1184</v>
      </c>
      <c r="K721" s="135">
        <v>20101115</v>
      </c>
      <c r="L721" s="167" t="s">
        <v>1373</v>
      </c>
    </row>
    <row r="722" spans="1:12" x14ac:dyDescent="0.25">
      <c r="A722" s="128" t="s">
        <v>1396</v>
      </c>
      <c r="B722" s="129" t="s">
        <v>37</v>
      </c>
      <c r="C722" s="301" t="s">
        <v>2126</v>
      </c>
      <c r="D722" s="301" t="s">
        <v>178</v>
      </c>
      <c r="E722" s="131" t="str">
        <f t="shared" si="44"/>
        <v>Men Senior</v>
      </c>
      <c r="F722" s="302">
        <v>33238</v>
      </c>
      <c r="G722" s="133">
        <f t="shared" si="47"/>
        <v>46387</v>
      </c>
      <c r="H722" s="134">
        <f t="shared" si="45"/>
        <v>36</v>
      </c>
      <c r="I722" s="131" t="str">
        <f t="shared" si="46"/>
        <v>Senior</v>
      </c>
      <c r="J722" s="304" t="s">
        <v>1184</v>
      </c>
      <c r="K722" s="301">
        <v>90123100167</v>
      </c>
      <c r="L722" s="301" t="s">
        <v>1373</v>
      </c>
    </row>
    <row r="723" spans="1:12" x14ac:dyDescent="0.25">
      <c r="A723" s="128" t="s">
        <v>1397</v>
      </c>
      <c r="B723" s="129" t="s">
        <v>37</v>
      </c>
      <c r="C723" s="301" t="s">
        <v>2127</v>
      </c>
      <c r="D723" s="301" t="s">
        <v>303</v>
      </c>
      <c r="E723" s="131" t="str">
        <f t="shared" si="44"/>
        <v>Men U/21</v>
      </c>
      <c r="F723" s="302">
        <v>39596</v>
      </c>
      <c r="G723" s="133">
        <f t="shared" si="47"/>
        <v>46387</v>
      </c>
      <c r="H723" s="134">
        <f t="shared" si="45"/>
        <v>18</v>
      </c>
      <c r="I723" s="131" t="str">
        <f t="shared" si="46"/>
        <v>U/21</v>
      </c>
      <c r="J723" s="304" t="s">
        <v>1184</v>
      </c>
      <c r="K723" s="305" t="s">
        <v>2165</v>
      </c>
      <c r="L723" s="301" t="s">
        <v>1373</v>
      </c>
    </row>
    <row r="724" spans="1:12" x14ac:dyDescent="0.25">
      <c r="A724" s="128" t="s">
        <v>1398</v>
      </c>
      <c r="B724" s="129" t="s">
        <v>37</v>
      </c>
      <c r="C724" s="301" t="s">
        <v>1928</v>
      </c>
      <c r="D724" s="301" t="s">
        <v>1550</v>
      </c>
      <c r="E724" s="131" t="str">
        <f t="shared" si="44"/>
        <v>Men U/21</v>
      </c>
      <c r="F724" s="302">
        <v>39534</v>
      </c>
      <c r="G724" s="133">
        <f t="shared" si="47"/>
        <v>46387</v>
      </c>
      <c r="H724" s="134">
        <f t="shared" si="45"/>
        <v>18</v>
      </c>
      <c r="I724" s="131" t="str">
        <f t="shared" si="46"/>
        <v>U/21</v>
      </c>
      <c r="J724" s="304" t="s">
        <v>1184</v>
      </c>
      <c r="K724" s="301">
        <v>8032701079</v>
      </c>
      <c r="L724" s="301" t="s">
        <v>1373</v>
      </c>
    </row>
    <row r="725" spans="1:12" x14ac:dyDescent="0.25">
      <c r="A725" s="128" t="s">
        <v>1399</v>
      </c>
      <c r="B725" s="129" t="s">
        <v>1254</v>
      </c>
      <c r="C725" s="129" t="s">
        <v>1409</v>
      </c>
      <c r="D725" s="129" t="s">
        <v>1410</v>
      </c>
      <c r="E725" s="131" t="str">
        <f t="shared" si="44"/>
        <v>Men Master</v>
      </c>
      <c r="F725" s="136">
        <v>27973</v>
      </c>
      <c r="G725" s="133">
        <f t="shared" si="47"/>
        <v>46387</v>
      </c>
      <c r="H725" s="134">
        <f t="shared" si="45"/>
        <v>50</v>
      </c>
      <c r="I725" s="131" t="str">
        <f t="shared" si="46"/>
        <v>Master</v>
      </c>
      <c r="J725" s="129" t="s">
        <v>1184</v>
      </c>
      <c r="K725" s="135">
        <v>76080110490</v>
      </c>
      <c r="L725" s="167" t="s">
        <v>1373</v>
      </c>
    </row>
    <row r="726" spans="1:12" x14ac:dyDescent="0.25">
      <c r="A726" s="128" t="s">
        <v>1400</v>
      </c>
      <c r="B726" s="129" t="s">
        <v>37</v>
      </c>
      <c r="C726" s="301" t="s">
        <v>2128</v>
      </c>
      <c r="D726" s="301" t="s">
        <v>107</v>
      </c>
      <c r="E726" s="131" t="str">
        <f t="shared" si="44"/>
        <v>Men Senior</v>
      </c>
      <c r="F726" s="302">
        <v>36966</v>
      </c>
      <c r="G726" s="133">
        <f t="shared" si="47"/>
        <v>46387</v>
      </c>
      <c r="H726" s="134">
        <f t="shared" si="45"/>
        <v>25</v>
      </c>
      <c r="I726" s="131" t="str">
        <f t="shared" si="46"/>
        <v>Senior</v>
      </c>
      <c r="J726" s="304" t="s">
        <v>1184</v>
      </c>
      <c r="K726" s="305" t="s">
        <v>2166</v>
      </c>
      <c r="L726" s="301" t="s">
        <v>1373</v>
      </c>
    </row>
    <row r="727" spans="1:12" x14ac:dyDescent="0.25">
      <c r="A727" s="128" t="s">
        <v>1401</v>
      </c>
      <c r="B727" s="129" t="s">
        <v>37</v>
      </c>
      <c r="C727" s="301" t="s">
        <v>2129</v>
      </c>
      <c r="D727" s="301" t="s">
        <v>1874</v>
      </c>
      <c r="E727" s="131" t="str">
        <f t="shared" si="44"/>
        <v>Ladies Senior</v>
      </c>
      <c r="F727" s="302">
        <v>33774</v>
      </c>
      <c r="G727" s="133">
        <f t="shared" si="47"/>
        <v>46387</v>
      </c>
      <c r="H727" s="134">
        <f t="shared" si="45"/>
        <v>34</v>
      </c>
      <c r="I727" s="131" t="str">
        <f t="shared" si="46"/>
        <v>Senior</v>
      </c>
      <c r="J727" s="303" t="s">
        <v>67</v>
      </c>
      <c r="K727" s="305">
        <v>92061900747</v>
      </c>
      <c r="L727" s="301" t="s">
        <v>1373</v>
      </c>
    </row>
    <row r="728" spans="1:12" x14ac:dyDescent="0.25">
      <c r="A728" s="128" t="s">
        <v>1402</v>
      </c>
      <c r="B728" s="129" t="s">
        <v>47</v>
      </c>
      <c r="C728" s="129" t="s">
        <v>2130</v>
      </c>
      <c r="D728" s="129" t="s">
        <v>2131</v>
      </c>
      <c r="E728" s="131" t="str">
        <f t="shared" si="44"/>
        <v>Ladies Veteran</v>
      </c>
      <c r="F728" s="136">
        <v>29751</v>
      </c>
      <c r="G728" s="133">
        <f t="shared" si="47"/>
        <v>46387</v>
      </c>
      <c r="H728" s="134">
        <f t="shared" si="45"/>
        <v>45</v>
      </c>
      <c r="I728" s="131" t="str">
        <f t="shared" si="46"/>
        <v>Veteran</v>
      </c>
      <c r="J728" s="129" t="s">
        <v>67</v>
      </c>
      <c r="K728" s="135">
        <v>81061410838</v>
      </c>
      <c r="L728" s="167" t="s">
        <v>1373</v>
      </c>
    </row>
    <row r="729" spans="1:12" x14ac:dyDescent="0.25">
      <c r="A729" s="128" t="s">
        <v>1403</v>
      </c>
      <c r="B729" s="129" t="s">
        <v>1269</v>
      </c>
      <c r="C729" s="129" t="s">
        <v>191</v>
      </c>
      <c r="D729" s="129" t="s">
        <v>1182</v>
      </c>
      <c r="E729" s="131" t="str">
        <f t="shared" si="44"/>
        <v>Men Senior</v>
      </c>
      <c r="F729" s="136">
        <v>33777</v>
      </c>
      <c r="G729" s="133">
        <f t="shared" si="47"/>
        <v>46387</v>
      </c>
      <c r="H729" s="134">
        <f t="shared" si="45"/>
        <v>34</v>
      </c>
      <c r="I729" s="131" t="str">
        <f t="shared" si="46"/>
        <v>Senior</v>
      </c>
      <c r="J729" s="129" t="s">
        <v>1184</v>
      </c>
      <c r="K729" s="135">
        <v>92062200684</v>
      </c>
      <c r="L729" s="167" t="s">
        <v>1373</v>
      </c>
    </row>
    <row r="730" spans="1:12" x14ac:dyDescent="0.25">
      <c r="A730" s="128" t="s">
        <v>1404</v>
      </c>
      <c r="B730" s="129" t="s">
        <v>1254</v>
      </c>
      <c r="C730" s="129" t="s">
        <v>2038</v>
      </c>
      <c r="D730" s="129" t="s">
        <v>1255</v>
      </c>
      <c r="E730" s="131" t="str">
        <f t="shared" si="44"/>
        <v>Men U/21</v>
      </c>
      <c r="F730" s="136">
        <v>38932</v>
      </c>
      <c r="G730" s="133">
        <f t="shared" si="47"/>
        <v>46387</v>
      </c>
      <c r="H730" s="134">
        <f t="shared" si="45"/>
        <v>20</v>
      </c>
      <c r="I730" s="131" t="str">
        <f t="shared" si="46"/>
        <v>U/21</v>
      </c>
      <c r="J730" s="129" t="s">
        <v>1184</v>
      </c>
      <c r="K730" s="176" t="s">
        <v>2039</v>
      </c>
      <c r="L730" s="167" t="s">
        <v>1373</v>
      </c>
    </row>
    <row r="731" spans="1:12" x14ac:dyDescent="0.25">
      <c r="A731" s="128" t="s">
        <v>1405</v>
      </c>
      <c r="B731" s="129" t="s">
        <v>1798</v>
      </c>
      <c r="C731" s="129" t="s">
        <v>271</v>
      </c>
      <c r="D731" s="129" t="s">
        <v>1717</v>
      </c>
      <c r="E731" s="131" t="str">
        <f t="shared" si="44"/>
        <v>Men Senior</v>
      </c>
      <c r="F731" s="136">
        <v>34422</v>
      </c>
      <c r="G731" s="133">
        <f t="shared" si="47"/>
        <v>46387</v>
      </c>
      <c r="H731" s="134">
        <f t="shared" si="45"/>
        <v>32</v>
      </c>
      <c r="I731" s="131" t="str">
        <f t="shared" si="46"/>
        <v>Senior</v>
      </c>
      <c r="J731" s="129" t="s">
        <v>1184</v>
      </c>
      <c r="K731" s="135">
        <v>94032900299</v>
      </c>
      <c r="L731" s="167" t="s">
        <v>1373</v>
      </c>
    </row>
    <row r="732" spans="1:12" x14ac:dyDescent="0.25">
      <c r="A732" s="128" t="s">
        <v>1406</v>
      </c>
      <c r="B732" s="129" t="s">
        <v>50</v>
      </c>
      <c r="C732" s="129" t="s">
        <v>2040</v>
      </c>
      <c r="D732" s="129" t="s">
        <v>1159</v>
      </c>
      <c r="E732" s="131" t="str">
        <f t="shared" si="44"/>
        <v>Men Master</v>
      </c>
      <c r="F732" s="136">
        <v>25938</v>
      </c>
      <c r="G732" s="133">
        <f t="shared" si="47"/>
        <v>46387</v>
      </c>
      <c r="H732" s="134">
        <f t="shared" si="45"/>
        <v>55</v>
      </c>
      <c r="I732" s="131" t="str">
        <f t="shared" si="46"/>
        <v>Master</v>
      </c>
      <c r="J732" s="129" t="s">
        <v>1184</v>
      </c>
      <c r="K732" s="135">
        <v>71010500031</v>
      </c>
      <c r="L732" s="167" t="s">
        <v>1373</v>
      </c>
    </row>
    <row r="733" spans="1:12" x14ac:dyDescent="0.25">
      <c r="A733" s="128" t="s">
        <v>1407</v>
      </c>
      <c r="B733" s="129" t="s">
        <v>1798</v>
      </c>
      <c r="C733" s="129" t="s">
        <v>300</v>
      </c>
      <c r="D733" s="129" t="s">
        <v>1412</v>
      </c>
      <c r="E733" s="131" t="str">
        <f t="shared" si="44"/>
        <v>Men Senior</v>
      </c>
      <c r="F733" s="136">
        <v>35870</v>
      </c>
      <c r="G733" s="133">
        <f t="shared" si="47"/>
        <v>46387</v>
      </c>
      <c r="H733" s="134">
        <f t="shared" si="45"/>
        <v>28</v>
      </c>
      <c r="I733" s="131" t="str">
        <f t="shared" si="46"/>
        <v>Senior</v>
      </c>
      <c r="J733" s="129" t="s">
        <v>1184</v>
      </c>
      <c r="K733" s="135">
        <v>98031600775</v>
      </c>
      <c r="L733" s="167" t="s">
        <v>1373</v>
      </c>
    </row>
    <row r="734" spans="1:12" x14ac:dyDescent="0.25">
      <c r="A734" s="128" t="s">
        <v>1416</v>
      </c>
      <c r="B734" s="129" t="s">
        <v>48</v>
      </c>
      <c r="C734" s="129" t="s">
        <v>891</v>
      </c>
      <c r="D734" s="129" t="s">
        <v>107</v>
      </c>
      <c r="E734" s="131" t="str">
        <f t="shared" si="44"/>
        <v>Men Veteran</v>
      </c>
      <c r="F734" s="136">
        <v>29902</v>
      </c>
      <c r="G734" s="133">
        <f t="shared" si="47"/>
        <v>46387</v>
      </c>
      <c r="H734" s="134">
        <f t="shared" si="45"/>
        <v>45</v>
      </c>
      <c r="I734" s="131" t="str">
        <f t="shared" si="46"/>
        <v>Veteran</v>
      </c>
      <c r="J734" s="129" t="s">
        <v>1184</v>
      </c>
      <c r="K734" s="135">
        <v>81112700064</v>
      </c>
      <c r="L734" s="167" t="s">
        <v>1373</v>
      </c>
    </row>
    <row r="735" spans="1:12" x14ac:dyDescent="0.25">
      <c r="A735" s="128" t="s">
        <v>1417</v>
      </c>
      <c r="B735" s="129" t="s">
        <v>48</v>
      </c>
      <c r="C735" s="129" t="s">
        <v>1440</v>
      </c>
      <c r="D735" s="129" t="s">
        <v>107</v>
      </c>
      <c r="E735" s="131" t="str">
        <f t="shared" si="44"/>
        <v>Ladies Senior</v>
      </c>
      <c r="F735" s="136">
        <v>32033</v>
      </c>
      <c r="G735" s="133">
        <f t="shared" si="47"/>
        <v>46387</v>
      </c>
      <c r="H735" s="134">
        <f t="shared" si="45"/>
        <v>39</v>
      </c>
      <c r="I735" s="131" t="str">
        <f t="shared" si="46"/>
        <v>Senior</v>
      </c>
      <c r="J735" s="129" t="s">
        <v>67</v>
      </c>
      <c r="K735" s="135">
        <v>87091300815</v>
      </c>
      <c r="L735" s="167" t="s">
        <v>1373</v>
      </c>
    </row>
    <row r="736" spans="1:12" x14ac:dyDescent="0.25">
      <c r="A736" s="128" t="s">
        <v>1418</v>
      </c>
      <c r="B736" s="129" t="s">
        <v>48</v>
      </c>
      <c r="C736" s="129" t="s">
        <v>1957</v>
      </c>
      <c r="D736" s="129" t="s">
        <v>1159</v>
      </c>
      <c r="E736" s="131" t="str">
        <f t="shared" si="44"/>
        <v>Men U/16</v>
      </c>
      <c r="F736" s="136">
        <v>40625</v>
      </c>
      <c r="G736" s="133">
        <f t="shared" si="47"/>
        <v>46387</v>
      </c>
      <c r="H736" s="134">
        <f t="shared" si="45"/>
        <v>15</v>
      </c>
      <c r="I736" s="131" t="str">
        <f t="shared" si="46"/>
        <v>U/16</v>
      </c>
      <c r="J736" s="129" t="s">
        <v>1184</v>
      </c>
      <c r="K736" s="135">
        <v>20110323</v>
      </c>
      <c r="L736" s="167" t="s">
        <v>1373</v>
      </c>
    </row>
    <row r="737" spans="1:12" x14ac:dyDescent="0.25">
      <c r="A737" s="128" t="s">
        <v>1419</v>
      </c>
      <c r="B737" s="129" t="s">
        <v>48</v>
      </c>
      <c r="C737" s="129" t="s">
        <v>1958</v>
      </c>
      <c r="D737" s="129" t="s">
        <v>263</v>
      </c>
      <c r="E737" s="131" t="str">
        <f t="shared" si="44"/>
        <v>Men Master</v>
      </c>
      <c r="F737" s="136">
        <v>25151</v>
      </c>
      <c r="G737" s="133">
        <f t="shared" si="47"/>
        <v>46387</v>
      </c>
      <c r="H737" s="134">
        <f t="shared" si="45"/>
        <v>58</v>
      </c>
      <c r="I737" s="131" t="str">
        <f t="shared" si="46"/>
        <v>Master</v>
      </c>
      <c r="J737" s="129" t="s">
        <v>1184</v>
      </c>
      <c r="K737" s="135">
        <v>68110910084</v>
      </c>
      <c r="L737" s="167" t="s">
        <v>1373</v>
      </c>
    </row>
    <row r="738" spans="1:12" x14ac:dyDescent="0.25">
      <c r="A738" s="128" t="s">
        <v>1420</v>
      </c>
      <c r="B738" s="129" t="s">
        <v>1164</v>
      </c>
      <c r="C738" s="129" t="s">
        <v>1441</v>
      </c>
      <c r="D738" s="129" t="s">
        <v>137</v>
      </c>
      <c r="E738" s="131" t="str">
        <f t="shared" si="44"/>
        <v>Ladies Veteran</v>
      </c>
      <c r="F738" s="136">
        <v>31552</v>
      </c>
      <c r="G738" s="133">
        <f t="shared" si="47"/>
        <v>46387</v>
      </c>
      <c r="H738" s="134">
        <f t="shared" si="45"/>
        <v>40</v>
      </c>
      <c r="I738" s="131" t="str">
        <f t="shared" si="46"/>
        <v>Veteran</v>
      </c>
      <c r="J738" s="129" t="s">
        <v>67</v>
      </c>
      <c r="K738" s="135">
        <v>86052000635</v>
      </c>
      <c r="L738" s="167" t="s">
        <v>1373</v>
      </c>
    </row>
    <row r="739" spans="1:12" x14ac:dyDescent="0.25">
      <c r="A739" s="128" t="s">
        <v>1421</v>
      </c>
      <c r="B739" s="129" t="s">
        <v>41</v>
      </c>
      <c r="C739" s="129" t="s">
        <v>381</v>
      </c>
      <c r="D739" s="129" t="s">
        <v>87</v>
      </c>
      <c r="E739" s="131" t="str">
        <f t="shared" si="44"/>
        <v>Men Master</v>
      </c>
      <c r="F739" s="136">
        <v>24647</v>
      </c>
      <c r="G739" s="133">
        <f t="shared" si="47"/>
        <v>46387</v>
      </c>
      <c r="H739" s="134">
        <f t="shared" si="45"/>
        <v>59</v>
      </c>
      <c r="I739" s="131" t="str">
        <f t="shared" si="46"/>
        <v>Master</v>
      </c>
      <c r="J739" s="129" t="s">
        <v>1184</v>
      </c>
      <c r="K739" s="135">
        <v>67062400483</v>
      </c>
      <c r="L739" s="167" t="s">
        <v>1373</v>
      </c>
    </row>
    <row r="740" spans="1:12" x14ac:dyDescent="0.25">
      <c r="A740" s="128" t="s">
        <v>1422</v>
      </c>
      <c r="B740" s="129" t="s">
        <v>41</v>
      </c>
      <c r="C740" s="129" t="s">
        <v>1442</v>
      </c>
      <c r="D740" s="129" t="s">
        <v>87</v>
      </c>
      <c r="E740" s="131" t="str">
        <f t="shared" si="44"/>
        <v>Ladies Master</v>
      </c>
      <c r="F740" s="136">
        <v>25093</v>
      </c>
      <c r="G740" s="133">
        <f t="shared" si="47"/>
        <v>46387</v>
      </c>
      <c r="H740" s="134">
        <f t="shared" si="45"/>
        <v>58</v>
      </c>
      <c r="I740" s="131" t="str">
        <f t="shared" si="46"/>
        <v>Master</v>
      </c>
      <c r="J740" s="129" t="s">
        <v>67</v>
      </c>
      <c r="K740" s="135">
        <v>68091210086</v>
      </c>
      <c r="L740" s="167" t="s">
        <v>1373</v>
      </c>
    </row>
    <row r="741" spans="1:12" x14ac:dyDescent="0.25">
      <c r="A741" s="128" t="s">
        <v>1423</v>
      </c>
      <c r="B741" s="129" t="s">
        <v>1177</v>
      </c>
      <c r="C741" s="129" t="s">
        <v>98</v>
      </c>
      <c r="D741" s="129" t="s">
        <v>1445</v>
      </c>
      <c r="E741" s="131" t="str">
        <f t="shared" si="44"/>
        <v>Men Master</v>
      </c>
      <c r="F741" s="136">
        <v>26331</v>
      </c>
      <c r="G741" s="133">
        <f t="shared" si="47"/>
        <v>46387</v>
      </c>
      <c r="H741" s="134">
        <f t="shared" si="45"/>
        <v>54</v>
      </c>
      <c r="I741" s="131" t="str">
        <f t="shared" si="46"/>
        <v>Master</v>
      </c>
      <c r="J741" s="129" t="s">
        <v>1184</v>
      </c>
      <c r="K741" s="135">
        <v>72020211262</v>
      </c>
      <c r="L741" s="167" t="s">
        <v>1376</v>
      </c>
    </row>
    <row r="742" spans="1:12" x14ac:dyDescent="0.25">
      <c r="A742" s="128" t="s">
        <v>1424</v>
      </c>
      <c r="B742" s="129" t="s">
        <v>1275</v>
      </c>
      <c r="C742" s="129" t="s">
        <v>135</v>
      </c>
      <c r="D742" s="129" t="s">
        <v>1159</v>
      </c>
      <c r="E742" s="131" t="str">
        <f t="shared" si="44"/>
        <v>Men Senior</v>
      </c>
      <c r="F742" s="136">
        <v>32545</v>
      </c>
      <c r="G742" s="133">
        <f t="shared" si="47"/>
        <v>46387</v>
      </c>
      <c r="H742" s="134">
        <f t="shared" si="45"/>
        <v>37</v>
      </c>
      <c r="I742" s="131" t="str">
        <f t="shared" si="46"/>
        <v>Senior</v>
      </c>
      <c r="J742" s="129" t="s">
        <v>1184</v>
      </c>
      <c r="K742" s="135">
        <v>89020600184</v>
      </c>
      <c r="L742" s="167" t="s">
        <v>1373</v>
      </c>
    </row>
    <row r="743" spans="1:12" x14ac:dyDescent="0.25">
      <c r="A743" s="128" t="s">
        <v>1425</v>
      </c>
      <c r="B743" s="129" t="s">
        <v>1275</v>
      </c>
      <c r="C743" s="129" t="s">
        <v>1446</v>
      </c>
      <c r="D743" s="129" t="s">
        <v>888</v>
      </c>
      <c r="E743" s="131" t="str">
        <f t="shared" si="44"/>
        <v>Men Veteran</v>
      </c>
      <c r="F743" s="136">
        <v>30777</v>
      </c>
      <c r="G743" s="133">
        <f t="shared" si="47"/>
        <v>46387</v>
      </c>
      <c r="H743" s="134">
        <f t="shared" si="45"/>
        <v>42</v>
      </c>
      <c r="I743" s="131" t="str">
        <f t="shared" si="46"/>
        <v>Veteran</v>
      </c>
      <c r="J743" s="129" t="s">
        <v>1184</v>
      </c>
      <c r="K743" s="135">
        <v>84040510836</v>
      </c>
      <c r="L743" s="167" t="s">
        <v>1373</v>
      </c>
    </row>
    <row r="744" spans="1:12" x14ac:dyDescent="0.25">
      <c r="A744" s="128" t="s">
        <v>1426</v>
      </c>
      <c r="B744" s="129" t="s">
        <v>1275</v>
      </c>
      <c r="C744" s="129" t="s">
        <v>102</v>
      </c>
      <c r="D744" s="129" t="s">
        <v>139</v>
      </c>
      <c r="E744" s="131" t="str">
        <f t="shared" si="44"/>
        <v>Men Senior</v>
      </c>
      <c r="F744" s="136">
        <v>33212</v>
      </c>
      <c r="G744" s="133">
        <f t="shared" si="47"/>
        <v>46387</v>
      </c>
      <c r="H744" s="134">
        <f t="shared" si="45"/>
        <v>36</v>
      </c>
      <c r="I744" s="131" t="str">
        <f t="shared" si="46"/>
        <v>Senior</v>
      </c>
      <c r="J744" s="129" t="s">
        <v>1184</v>
      </c>
      <c r="K744" s="135">
        <v>90120500086</v>
      </c>
      <c r="L744" s="167" t="s">
        <v>1373</v>
      </c>
    </row>
    <row r="745" spans="1:12" x14ac:dyDescent="0.25">
      <c r="A745" s="128" t="s">
        <v>1427</v>
      </c>
      <c r="B745" s="129" t="s">
        <v>1275</v>
      </c>
      <c r="C745" s="129" t="s">
        <v>1447</v>
      </c>
      <c r="D745" s="129" t="s">
        <v>887</v>
      </c>
      <c r="E745" s="131" t="str">
        <f t="shared" si="44"/>
        <v>Men Veteran</v>
      </c>
      <c r="F745" s="136">
        <v>30822</v>
      </c>
      <c r="G745" s="133">
        <f t="shared" si="47"/>
        <v>46387</v>
      </c>
      <c r="H745" s="134">
        <f t="shared" si="45"/>
        <v>42</v>
      </c>
      <c r="I745" s="131" t="str">
        <f t="shared" si="46"/>
        <v>Veteran</v>
      </c>
      <c r="J745" s="129" t="s">
        <v>1184</v>
      </c>
      <c r="K745" s="135">
        <v>84052010407</v>
      </c>
      <c r="L745" s="167" t="s">
        <v>1373</v>
      </c>
    </row>
    <row r="746" spans="1:12" x14ac:dyDescent="0.25">
      <c r="A746" s="128" t="s">
        <v>1428</v>
      </c>
      <c r="B746" s="129" t="s">
        <v>1275</v>
      </c>
      <c r="C746" s="129" t="s">
        <v>1448</v>
      </c>
      <c r="D746" s="129" t="s">
        <v>130</v>
      </c>
      <c r="E746" s="131" t="str">
        <f t="shared" si="44"/>
        <v>Men Veteran</v>
      </c>
      <c r="F746" s="136">
        <v>30491</v>
      </c>
      <c r="G746" s="133">
        <f t="shared" si="47"/>
        <v>46387</v>
      </c>
      <c r="H746" s="134">
        <f t="shared" si="45"/>
        <v>43</v>
      </c>
      <c r="I746" s="131" t="str">
        <f t="shared" si="46"/>
        <v>Veteran</v>
      </c>
      <c r="J746" s="129" t="s">
        <v>1184</v>
      </c>
      <c r="K746" s="135">
        <v>83062410957</v>
      </c>
      <c r="L746" s="167" t="s">
        <v>1373</v>
      </c>
    </row>
    <row r="747" spans="1:12" x14ac:dyDescent="0.25">
      <c r="A747" s="128" t="s">
        <v>1429</v>
      </c>
      <c r="B747" s="129" t="s">
        <v>1275</v>
      </c>
      <c r="C747" s="129" t="s">
        <v>1449</v>
      </c>
      <c r="D747" s="129" t="s">
        <v>1450</v>
      </c>
      <c r="E747" s="131" t="str">
        <f t="shared" si="44"/>
        <v>Men Veteran</v>
      </c>
      <c r="F747" s="136">
        <v>30719</v>
      </c>
      <c r="G747" s="133">
        <f t="shared" si="47"/>
        <v>46387</v>
      </c>
      <c r="H747" s="134">
        <f t="shared" si="45"/>
        <v>42</v>
      </c>
      <c r="I747" s="131" t="str">
        <f t="shared" si="46"/>
        <v>Veteran</v>
      </c>
      <c r="J747" s="129" t="s">
        <v>1184</v>
      </c>
      <c r="K747" s="135">
        <v>84020710953</v>
      </c>
      <c r="L747" s="167" t="s">
        <v>1373</v>
      </c>
    </row>
    <row r="748" spans="1:12" x14ac:dyDescent="0.25">
      <c r="A748" s="128" t="s">
        <v>1430</v>
      </c>
      <c r="B748" s="129" t="s">
        <v>47</v>
      </c>
      <c r="C748" s="129" t="s">
        <v>1447</v>
      </c>
      <c r="D748" s="129" t="s">
        <v>887</v>
      </c>
      <c r="E748" s="131" t="str">
        <f t="shared" si="44"/>
        <v>Men Veteran</v>
      </c>
      <c r="F748" s="136">
        <v>30822</v>
      </c>
      <c r="G748" s="133">
        <f t="shared" si="47"/>
        <v>46387</v>
      </c>
      <c r="H748" s="134">
        <f t="shared" si="45"/>
        <v>42</v>
      </c>
      <c r="I748" s="131" t="str">
        <f t="shared" si="46"/>
        <v>Veteran</v>
      </c>
      <c r="J748" s="129" t="s">
        <v>1184</v>
      </c>
      <c r="K748" s="135">
        <v>84052010407</v>
      </c>
      <c r="L748" s="167" t="s">
        <v>1373</v>
      </c>
    </row>
    <row r="749" spans="1:12" x14ac:dyDescent="0.25">
      <c r="A749" s="128" t="s">
        <v>1431</v>
      </c>
      <c r="B749" s="129" t="s">
        <v>1281</v>
      </c>
      <c r="C749" s="129" t="s">
        <v>1453</v>
      </c>
      <c r="D749" s="129" t="s">
        <v>1454</v>
      </c>
      <c r="E749" s="131" t="str">
        <f t="shared" si="44"/>
        <v>Men Grand Masters</v>
      </c>
      <c r="F749" s="136">
        <v>20707</v>
      </c>
      <c r="G749" s="133">
        <f t="shared" si="47"/>
        <v>46387</v>
      </c>
      <c r="H749" s="134">
        <f t="shared" si="45"/>
        <v>70</v>
      </c>
      <c r="I749" s="131" t="str">
        <f t="shared" si="46"/>
        <v>Grand Masters</v>
      </c>
      <c r="J749" s="129" t="s">
        <v>1184</v>
      </c>
      <c r="K749" s="135">
        <v>56090901377</v>
      </c>
      <c r="L749" s="167" t="s">
        <v>1373</v>
      </c>
    </row>
    <row r="750" spans="1:12" x14ac:dyDescent="0.25">
      <c r="A750" s="128" t="s">
        <v>1432</v>
      </c>
      <c r="B750" s="129" t="s">
        <v>1281</v>
      </c>
      <c r="C750" s="129" t="s">
        <v>1455</v>
      </c>
      <c r="D750" s="129" t="s">
        <v>1454</v>
      </c>
      <c r="E750" s="131" t="str">
        <f t="shared" si="44"/>
        <v>Men Senior</v>
      </c>
      <c r="F750" s="136">
        <v>32063</v>
      </c>
      <c r="G750" s="133">
        <f t="shared" si="47"/>
        <v>46387</v>
      </c>
      <c r="H750" s="134">
        <f t="shared" si="45"/>
        <v>39</v>
      </c>
      <c r="I750" s="131" t="str">
        <f t="shared" si="46"/>
        <v>Senior</v>
      </c>
      <c r="J750" s="129" t="s">
        <v>1184</v>
      </c>
      <c r="K750" s="135">
        <v>87101300049</v>
      </c>
      <c r="L750" s="167" t="s">
        <v>1373</v>
      </c>
    </row>
    <row r="751" spans="1:12" x14ac:dyDescent="0.25">
      <c r="A751" s="128" t="s">
        <v>1433</v>
      </c>
      <c r="B751" s="129" t="s">
        <v>48</v>
      </c>
      <c r="C751" s="129" t="s">
        <v>1623</v>
      </c>
      <c r="D751" s="129" t="s">
        <v>161</v>
      </c>
      <c r="E751" s="131" t="str">
        <f t="shared" si="44"/>
        <v>Men Senior</v>
      </c>
      <c r="F751" s="136">
        <v>32030</v>
      </c>
      <c r="G751" s="133">
        <f t="shared" si="47"/>
        <v>46387</v>
      </c>
      <c r="H751" s="134">
        <f t="shared" si="45"/>
        <v>39</v>
      </c>
      <c r="I751" s="131" t="str">
        <f t="shared" si="46"/>
        <v>Senior</v>
      </c>
      <c r="J751" s="129" t="s">
        <v>1184</v>
      </c>
      <c r="K751" s="135">
        <v>87091001370</v>
      </c>
      <c r="L751" s="167" t="s">
        <v>1373</v>
      </c>
    </row>
    <row r="752" spans="1:12" x14ac:dyDescent="0.25">
      <c r="A752" s="128" t="s">
        <v>1434</v>
      </c>
      <c r="B752" s="129" t="s">
        <v>1164</v>
      </c>
      <c r="C752" s="129" t="s">
        <v>300</v>
      </c>
      <c r="D752" s="129" t="s">
        <v>293</v>
      </c>
      <c r="E752" s="131" t="str">
        <f t="shared" si="44"/>
        <v>Men Veteran</v>
      </c>
      <c r="F752" s="136">
        <v>30960</v>
      </c>
      <c r="G752" s="133">
        <f t="shared" si="47"/>
        <v>46387</v>
      </c>
      <c r="H752" s="134">
        <f t="shared" si="45"/>
        <v>42</v>
      </c>
      <c r="I752" s="131" t="str">
        <f t="shared" si="46"/>
        <v>Veteran</v>
      </c>
      <c r="J752" s="129" t="s">
        <v>1184</v>
      </c>
      <c r="K752" s="135">
        <v>84100510397</v>
      </c>
      <c r="L752" s="167" t="s">
        <v>1373</v>
      </c>
    </row>
    <row r="753" spans="1:12" x14ac:dyDescent="0.25">
      <c r="A753" s="128" t="s">
        <v>1435</v>
      </c>
      <c r="B753" s="129" t="s">
        <v>1552</v>
      </c>
      <c r="C753" s="129" t="s">
        <v>2041</v>
      </c>
      <c r="D753" s="129" t="s">
        <v>2042</v>
      </c>
      <c r="E753" s="131" t="str">
        <f t="shared" si="44"/>
        <v>Ladies Senior</v>
      </c>
      <c r="F753" s="136">
        <v>32272</v>
      </c>
      <c r="G753" s="133">
        <f t="shared" si="47"/>
        <v>46387</v>
      </c>
      <c r="H753" s="134">
        <f t="shared" si="45"/>
        <v>38</v>
      </c>
      <c r="I753" s="131" t="str">
        <f t="shared" si="46"/>
        <v>Senior</v>
      </c>
      <c r="J753" s="129" t="s">
        <v>67</v>
      </c>
      <c r="K753" s="135">
        <v>88050900142</v>
      </c>
      <c r="L753" s="167" t="s">
        <v>1373</v>
      </c>
    </row>
    <row r="754" spans="1:12" x14ac:dyDescent="0.25">
      <c r="A754" s="128" t="s">
        <v>1436</v>
      </c>
      <c r="B754" s="129" t="s">
        <v>41</v>
      </c>
      <c r="C754" s="129" t="s">
        <v>2043</v>
      </c>
      <c r="D754" s="129" t="s">
        <v>2044</v>
      </c>
      <c r="E754" s="131" t="str">
        <f t="shared" si="44"/>
        <v>Men Senior</v>
      </c>
      <c r="F754" s="136">
        <v>33270</v>
      </c>
      <c r="G754" s="133">
        <f t="shared" si="47"/>
        <v>46387</v>
      </c>
      <c r="H754" s="134">
        <f t="shared" si="45"/>
        <v>35</v>
      </c>
      <c r="I754" s="131" t="str">
        <f t="shared" si="46"/>
        <v>Senior</v>
      </c>
      <c r="J754" s="129" t="s">
        <v>1184</v>
      </c>
      <c r="K754" s="135">
        <v>91020100176</v>
      </c>
      <c r="L754" s="167" t="s">
        <v>1373</v>
      </c>
    </row>
    <row r="755" spans="1:12" x14ac:dyDescent="0.25">
      <c r="A755" s="128" t="s">
        <v>1437</v>
      </c>
      <c r="B755" s="129" t="s">
        <v>37</v>
      </c>
      <c r="C755" s="129" t="s">
        <v>1959</v>
      </c>
      <c r="D755" s="129" t="s">
        <v>102</v>
      </c>
      <c r="E755" s="131" t="str">
        <f t="shared" si="44"/>
        <v>Men Senior</v>
      </c>
      <c r="F755" s="136">
        <v>34142</v>
      </c>
      <c r="G755" s="133">
        <f t="shared" si="47"/>
        <v>46387</v>
      </c>
      <c r="H755" s="134">
        <f t="shared" si="45"/>
        <v>33</v>
      </c>
      <c r="I755" s="131" t="str">
        <f t="shared" si="46"/>
        <v>Senior</v>
      </c>
      <c r="J755" s="129" t="s">
        <v>1184</v>
      </c>
      <c r="K755" s="135">
        <v>93062200243</v>
      </c>
      <c r="L755" s="167" t="s">
        <v>1373</v>
      </c>
    </row>
    <row r="756" spans="1:12" x14ac:dyDescent="0.25">
      <c r="A756" s="128" t="s">
        <v>1438</v>
      </c>
      <c r="B756" s="129" t="s">
        <v>41</v>
      </c>
      <c r="C756" s="129" t="s">
        <v>94</v>
      </c>
      <c r="D756" s="129" t="s">
        <v>284</v>
      </c>
      <c r="E756" s="131" t="str">
        <f t="shared" si="44"/>
        <v>Men Master</v>
      </c>
      <c r="F756" s="136">
        <v>24702</v>
      </c>
      <c r="G756" s="133">
        <f t="shared" si="47"/>
        <v>46387</v>
      </c>
      <c r="H756" s="134">
        <f t="shared" si="45"/>
        <v>59</v>
      </c>
      <c r="I756" s="131" t="str">
        <f t="shared" si="46"/>
        <v>Master</v>
      </c>
      <c r="J756" s="129" t="s">
        <v>1184</v>
      </c>
      <c r="K756" s="135">
        <v>67081800238</v>
      </c>
      <c r="L756" s="167" t="s">
        <v>1373</v>
      </c>
    </row>
    <row r="757" spans="1:12" ht="11.1" customHeight="1" x14ac:dyDescent="0.25">
      <c r="A757" s="128" t="s">
        <v>1439</v>
      </c>
      <c r="B757" s="129" t="s">
        <v>41</v>
      </c>
      <c r="C757" s="129" t="s">
        <v>1484</v>
      </c>
      <c r="D757" s="129" t="s">
        <v>213</v>
      </c>
      <c r="E757" s="131" t="str">
        <f t="shared" si="44"/>
        <v>Men Senior</v>
      </c>
      <c r="F757" s="136">
        <v>34422</v>
      </c>
      <c r="G757" s="133">
        <f t="shared" si="47"/>
        <v>46387</v>
      </c>
      <c r="H757" s="134">
        <f t="shared" si="45"/>
        <v>32</v>
      </c>
      <c r="I757" s="131" t="str">
        <f t="shared" si="46"/>
        <v>Senior</v>
      </c>
      <c r="J757" s="129" t="s">
        <v>1184</v>
      </c>
      <c r="K757" s="135">
        <v>94032900515</v>
      </c>
      <c r="L757" s="167" t="s">
        <v>1373</v>
      </c>
    </row>
    <row r="758" spans="1:12" x14ac:dyDescent="0.25">
      <c r="A758" s="128" t="s">
        <v>1457</v>
      </c>
      <c r="B758" s="129" t="s">
        <v>49</v>
      </c>
      <c r="C758" s="129" t="s">
        <v>1485</v>
      </c>
      <c r="D758" s="129" t="s">
        <v>328</v>
      </c>
      <c r="E758" s="131" t="str">
        <f t="shared" si="44"/>
        <v>Men Veteran</v>
      </c>
      <c r="F758" s="136">
        <v>30994</v>
      </c>
      <c r="G758" s="133">
        <f t="shared" si="47"/>
        <v>46387</v>
      </c>
      <c r="H758" s="134">
        <f t="shared" si="45"/>
        <v>42</v>
      </c>
      <c r="I758" s="131" t="str">
        <f t="shared" si="46"/>
        <v>Veteran</v>
      </c>
      <c r="J758" s="129" t="s">
        <v>1184</v>
      </c>
      <c r="K758" s="135">
        <v>84110810221</v>
      </c>
      <c r="L758" s="167" t="s">
        <v>1373</v>
      </c>
    </row>
    <row r="759" spans="1:12" x14ac:dyDescent="0.25">
      <c r="A759" s="128" t="s">
        <v>1458</v>
      </c>
      <c r="B759" s="129" t="s">
        <v>1385</v>
      </c>
      <c r="C759" s="129" t="s">
        <v>1486</v>
      </c>
      <c r="D759" s="129" t="s">
        <v>281</v>
      </c>
      <c r="E759" s="131" t="str">
        <f t="shared" si="44"/>
        <v>Men Veteran</v>
      </c>
      <c r="F759" s="136">
        <v>31262</v>
      </c>
      <c r="G759" s="133">
        <f t="shared" si="47"/>
        <v>46387</v>
      </c>
      <c r="H759" s="134">
        <f t="shared" si="45"/>
        <v>41</v>
      </c>
      <c r="I759" s="131" t="str">
        <f t="shared" si="46"/>
        <v>Veteran</v>
      </c>
      <c r="J759" s="129" t="s">
        <v>1184</v>
      </c>
      <c r="K759" s="135">
        <v>8508035031081</v>
      </c>
      <c r="L759" s="167" t="s">
        <v>1376</v>
      </c>
    </row>
    <row r="760" spans="1:12" x14ac:dyDescent="0.25">
      <c r="A760" s="128" t="s">
        <v>1459</v>
      </c>
      <c r="B760" s="129" t="s">
        <v>37</v>
      </c>
      <c r="C760" s="129" t="s">
        <v>1487</v>
      </c>
      <c r="D760" s="129" t="s">
        <v>279</v>
      </c>
      <c r="E760" s="131" t="str">
        <f t="shared" si="44"/>
        <v>Men U/21</v>
      </c>
      <c r="F760" s="136">
        <v>39331</v>
      </c>
      <c r="G760" s="133">
        <f t="shared" si="47"/>
        <v>46387</v>
      </c>
      <c r="H760" s="134">
        <f t="shared" si="45"/>
        <v>19</v>
      </c>
      <c r="I760" s="131" t="str">
        <f t="shared" si="46"/>
        <v>U/21</v>
      </c>
      <c r="J760" s="129" t="s">
        <v>1184</v>
      </c>
      <c r="K760" s="135" t="s">
        <v>1887</v>
      </c>
      <c r="L760" s="167" t="s">
        <v>1373</v>
      </c>
    </row>
    <row r="761" spans="1:12" x14ac:dyDescent="0.25">
      <c r="A761" s="128" t="s">
        <v>1460</v>
      </c>
      <c r="B761" s="129" t="s">
        <v>1385</v>
      </c>
      <c r="C761" s="129" t="s">
        <v>1489</v>
      </c>
      <c r="D761" s="129" t="s">
        <v>351</v>
      </c>
      <c r="E761" s="131" t="str">
        <f t="shared" si="44"/>
        <v>Men Senior</v>
      </c>
      <c r="F761" s="136">
        <v>36728</v>
      </c>
      <c r="G761" s="133">
        <f t="shared" si="47"/>
        <v>46387</v>
      </c>
      <c r="H761" s="134">
        <f t="shared" si="45"/>
        <v>26</v>
      </c>
      <c r="I761" s="131" t="str">
        <f t="shared" si="46"/>
        <v>Senior</v>
      </c>
      <c r="J761" s="129" t="s">
        <v>1184</v>
      </c>
      <c r="K761" s="135">
        <v>72100397</v>
      </c>
      <c r="L761" s="167" t="s">
        <v>1373</v>
      </c>
    </row>
    <row r="762" spans="1:12" x14ac:dyDescent="0.25">
      <c r="A762" s="128" t="s">
        <v>1461</v>
      </c>
      <c r="B762" s="129" t="s">
        <v>1179</v>
      </c>
      <c r="C762" s="129" t="s">
        <v>1490</v>
      </c>
      <c r="D762" s="129" t="s">
        <v>79</v>
      </c>
      <c r="E762" s="131" t="str">
        <f t="shared" si="44"/>
        <v>Men Master</v>
      </c>
      <c r="F762" s="136">
        <v>27575</v>
      </c>
      <c r="G762" s="133">
        <f t="shared" si="47"/>
        <v>46387</v>
      </c>
      <c r="H762" s="134">
        <f t="shared" si="45"/>
        <v>51</v>
      </c>
      <c r="I762" s="131" t="str">
        <f t="shared" si="46"/>
        <v>Master</v>
      </c>
      <c r="J762" s="129" t="s">
        <v>1184</v>
      </c>
      <c r="K762" s="135">
        <v>75063010199</v>
      </c>
      <c r="L762" s="167" t="s">
        <v>1373</v>
      </c>
    </row>
    <row r="763" spans="1:12" x14ac:dyDescent="0.25">
      <c r="A763" s="128" t="s">
        <v>1462</v>
      </c>
      <c r="B763" s="129" t="s">
        <v>1178</v>
      </c>
      <c r="C763" s="129" t="s">
        <v>1011</v>
      </c>
      <c r="D763" s="129" t="s">
        <v>1012</v>
      </c>
      <c r="E763" s="131" t="str">
        <f t="shared" si="44"/>
        <v>Men Veteran</v>
      </c>
      <c r="F763" s="136">
        <v>28302</v>
      </c>
      <c r="G763" s="133">
        <f t="shared" si="47"/>
        <v>46387</v>
      </c>
      <c r="H763" s="134">
        <f t="shared" si="45"/>
        <v>49</v>
      </c>
      <c r="I763" s="131" t="str">
        <f t="shared" si="46"/>
        <v>Veteran</v>
      </c>
      <c r="J763" s="129" t="s">
        <v>1184</v>
      </c>
      <c r="K763" s="135">
        <v>77062600091</v>
      </c>
      <c r="L763" s="167" t="s">
        <v>1373</v>
      </c>
    </row>
    <row r="764" spans="1:12" x14ac:dyDescent="0.25">
      <c r="A764" s="128" t="s">
        <v>1463</v>
      </c>
      <c r="B764" s="129" t="s">
        <v>41</v>
      </c>
      <c r="C764" s="129" t="s">
        <v>386</v>
      </c>
      <c r="D764" s="129" t="s">
        <v>77</v>
      </c>
      <c r="E764" s="131" t="str">
        <f t="shared" si="44"/>
        <v>Men Senior</v>
      </c>
      <c r="F764" s="136">
        <v>33529</v>
      </c>
      <c r="G764" s="133">
        <f t="shared" si="47"/>
        <v>46387</v>
      </c>
      <c r="H764" s="134">
        <f t="shared" si="45"/>
        <v>35</v>
      </c>
      <c r="I764" s="131" t="str">
        <f t="shared" si="46"/>
        <v>Senior</v>
      </c>
      <c r="J764" s="129" t="s">
        <v>1184</v>
      </c>
      <c r="K764" s="135">
        <v>91101856080</v>
      </c>
      <c r="L764" s="167" t="s">
        <v>1373</v>
      </c>
    </row>
    <row r="765" spans="1:12" ht="13.5" customHeight="1" x14ac:dyDescent="0.25">
      <c r="A765" s="128" t="s">
        <v>1464</v>
      </c>
      <c r="B765" s="129" t="s">
        <v>42</v>
      </c>
      <c r="C765" s="129" t="s">
        <v>1491</v>
      </c>
      <c r="D765" s="129" t="s">
        <v>1492</v>
      </c>
      <c r="E765" s="131" t="str">
        <f t="shared" si="44"/>
        <v>Men Veteran</v>
      </c>
      <c r="F765" s="136">
        <v>30083</v>
      </c>
      <c r="G765" s="133">
        <f t="shared" si="47"/>
        <v>46387</v>
      </c>
      <c r="H765" s="134">
        <f t="shared" si="45"/>
        <v>44</v>
      </c>
      <c r="I765" s="131" t="str">
        <f t="shared" si="46"/>
        <v>Veteran</v>
      </c>
      <c r="J765" s="129" t="s">
        <v>1184</v>
      </c>
      <c r="K765" s="135">
        <v>82051210020</v>
      </c>
      <c r="L765" s="167" t="s">
        <v>1373</v>
      </c>
    </row>
    <row r="766" spans="1:12" x14ac:dyDescent="0.25">
      <c r="A766" s="128" t="s">
        <v>1465</v>
      </c>
      <c r="B766" s="129" t="s">
        <v>44</v>
      </c>
      <c r="C766" s="129" t="s">
        <v>2147</v>
      </c>
      <c r="D766" s="129" t="s">
        <v>2124</v>
      </c>
      <c r="E766" s="131" t="str">
        <f t="shared" si="44"/>
        <v>Ladies Veteran</v>
      </c>
      <c r="F766" s="136">
        <v>31082</v>
      </c>
      <c r="G766" s="133">
        <f t="shared" si="47"/>
        <v>46387</v>
      </c>
      <c r="H766" s="134">
        <f t="shared" si="45"/>
        <v>41</v>
      </c>
      <c r="I766" s="131" t="str">
        <f t="shared" si="46"/>
        <v>Veteran</v>
      </c>
      <c r="J766" s="129" t="s">
        <v>67</v>
      </c>
      <c r="K766" s="135">
        <v>85020410497</v>
      </c>
      <c r="L766" s="167" t="s">
        <v>1373</v>
      </c>
    </row>
    <row r="767" spans="1:12" x14ac:dyDescent="0.25">
      <c r="A767" s="128" t="s">
        <v>1466</v>
      </c>
      <c r="B767" s="129" t="s">
        <v>44</v>
      </c>
      <c r="C767" s="129" t="s">
        <v>341</v>
      </c>
      <c r="D767" s="129" t="s">
        <v>2148</v>
      </c>
      <c r="E767" s="131" t="str">
        <f t="shared" si="44"/>
        <v>Men Senior</v>
      </c>
      <c r="F767" s="136">
        <v>35258</v>
      </c>
      <c r="G767" s="133">
        <f t="shared" si="47"/>
        <v>46387</v>
      </c>
      <c r="H767" s="134">
        <f t="shared" si="45"/>
        <v>30</v>
      </c>
      <c r="I767" s="131" t="str">
        <f t="shared" si="46"/>
        <v>Senior</v>
      </c>
      <c r="J767" s="129" t="s">
        <v>1184</v>
      </c>
      <c r="K767" s="135">
        <v>96071201403</v>
      </c>
      <c r="L767" s="167" t="s">
        <v>1373</v>
      </c>
    </row>
    <row r="768" spans="1:12" x14ac:dyDescent="0.25">
      <c r="A768" s="128" t="s">
        <v>1467</v>
      </c>
      <c r="B768" s="129" t="s">
        <v>41</v>
      </c>
      <c r="C768" s="129" t="s">
        <v>1495</v>
      </c>
      <c r="D768" s="129" t="s">
        <v>73</v>
      </c>
      <c r="E768" s="131" t="str">
        <f t="shared" si="44"/>
        <v>Men U/16</v>
      </c>
      <c r="F768" s="136">
        <v>40246</v>
      </c>
      <c r="G768" s="133">
        <f t="shared" si="47"/>
        <v>46387</v>
      </c>
      <c r="H768" s="134">
        <f t="shared" si="45"/>
        <v>16</v>
      </c>
      <c r="I768" s="131" t="str">
        <f t="shared" si="46"/>
        <v>U/16</v>
      </c>
      <c r="J768" s="129" t="s">
        <v>1184</v>
      </c>
      <c r="K768" s="135" t="s">
        <v>2045</v>
      </c>
      <c r="L768" s="167" t="s">
        <v>1373</v>
      </c>
    </row>
    <row r="769" spans="1:12" x14ac:dyDescent="0.25">
      <c r="A769" s="128" t="s">
        <v>1468</v>
      </c>
      <c r="B769" s="129" t="s">
        <v>1281</v>
      </c>
      <c r="C769" s="129" t="s">
        <v>1497</v>
      </c>
      <c r="D769" s="129" t="s">
        <v>1496</v>
      </c>
      <c r="E769" s="131" t="str">
        <f t="shared" si="44"/>
        <v>Ladies Senior</v>
      </c>
      <c r="F769" s="136">
        <v>33747</v>
      </c>
      <c r="G769" s="133">
        <f t="shared" si="47"/>
        <v>46387</v>
      </c>
      <c r="H769" s="134">
        <f t="shared" si="45"/>
        <v>34</v>
      </c>
      <c r="I769" s="131" t="str">
        <f t="shared" si="46"/>
        <v>Senior</v>
      </c>
      <c r="J769" s="129" t="s">
        <v>67</v>
      </c>
      <c r="K769" s="135">
        <v>92052300910</v>
      </c>
      <c r="L769" s="167" t="s">
        <v>1373</v>
      </c>
    </row>
    <row r="770" spans="1:12" x14ac:dyDescent="0.25">
      <c r="A770" s="128" t="s">
        <v>1469</v>
      </c>
      <c r="B770" s="129" t="s">
        <v>1180</v>
      </c>
      <c r="C770" s="129" t="s">
        <v>98</v>
      </c>
      <c r="D770" s="129" t="s">
        <v>85</v>
      </c>
      <c r="E770" s="131" t="str">
        <f t="shared" si="44"/>
        <v>Men Senior</v>
      </c>
      <c r="F770" s="136">
        <v>31835</v>
      </c>
      <c r="G770" s="133">
        <f t="shared" si="47"/>
        <v>46387</v>
      </c>
      <c r="H770" s="134">
        <f t="shared" si="45"/>
        <v>39</v>
      </c>
      <c r="I770" s="131" t="str">
        <f t="shared" si="46"/>
        <v>Senior</v>
      </c>
      <c r="J770" s="129" t="s">
        <v>1184</v>
      </c>
      <c r="K770" s="135">
        <v>87022700028</v>
      </c>
      <c r="L770" s="167" t="s">
        <v>1373</v>
      </c>
    </row>
    <row r="771" spans="1:12" x14ac:dyDescent="0.25">
      <c r="A771" s="128" t="s">
        <v>1470</v>
      </c>
      <c r="B771" s="129" t="s">
        <v>1254</v>
      </c>
      <c r="C771" s="129" t="s">
        <v>357</v>
      </c>
      <c r="D771" s="129" t="s">
        <v>1498</v>
      </c>
      <c r="E771" s="131" t="str">
        <f t="shared" si="44"/>
        <v>Men Veteran</v>
      </c>
      <c r="F771" s="136">
        <v>29317</v>
      </c>
      <c r="G771" s="133">
        <f t="shared" si="47"/>
        <v>46387</v>
      </c>
      <c r="H771" s="134">
        <f t="shared" si="45"/>
        <v>46</v>
      </c>
      <c r="I771" s="131" t="str">
        <f t="shared" si="46"/>
        <v>Veteran</v>
      </c>
      <c r="J771" s="129" t="s">
        <v>1184</v>
      </c>
      <c r="K771" s="135">
        <v>80040610926</v>
      </c>
      <c r="L771" s="167" t="s">
        <v>1373</v>
      </c>
    </row>
    <row r="772" spans="1:12" x14ac:dyDescent="0.25">
      <c r="A772" s="128" t="s">
        <v>1471</v>
      </c>
      <c r="B772" s="129" t="s">
        <v>1254</v>
      </c>
      <c r="C772" s="129" t="s">
        <v>1499</v>
      </c>
      <c r="D772" s="129" t="s">
        <v>1500</v>
      </c>
      <c r="E772" s="131" t="str">
        <f t="shared" si="44"/>
        <v>Ladies Veteran</v>
      </c>
      <c r="F772" s="136">
        <v>28987</v>
      </c>
      <c r="G772" s="133">
        <f t="shared" si="47"/>
        <v>46387</v>
      </c>
      <c r="H772" s="134">
        <f t="shared" si="45"/>
        <v>47</v>
      </c>
      <c r="I772" s="131" t="str">
        <f t="shared" si="46"/>
        <v>Veteran</v>
      </c>
      <c r="J772" s="129" t="s">
        <v>67</v>
      </c>
      <c r="K772" s="135">
        <v>79051200269</v>
      </c>
      <c r="L772" s="167" t="s">
        <v>1373</v>
      </c>
    </row>
    <row r="773" spans="1:12" ht="13.5" customHeight="1" x14ac:dyDescent="0.25">
      <c r="A773" s="128" t="s">
        <v>1472</v>
      </c>
      <c r="B773" s="129" t="s">
        <v>44</v>
      </c>
      <c r="C773" s="129" t="s">
        <v>1501</v>
      </c>
      <c r="D773" s="129" t="s">
        <v>1502</v>
      </c>
      <c r="E773" s="131" t="str">
        <f t="shared" ref="E773:E836" si="48">CONCATENATE(J773," ",I773)</f>
        <v>Men Senior</v>
      </c>
      <c r="F773" s="136">
        <v>37703</v>
      </c>
      <c r="G773" s="133">
        <f t="shared" si="47"/>
        <v>46387</v>
      </c>
      <c r="H773" s="134">
        <f t="shared" ref="H773:H836" si="49">INT(YEARFRAC(F773,G773))</f>
        <v>23</v>
      </c>
      <c r="I773" s="131" t="str">
        <f t="shared" ref="I773:I836" si="50">IF(H773="","Senior",IF(H773&gt;59.999,"Grand Masters",IF(H773&gt;49.999,"Master",IF(H773&gt;39.999,"Veteran",IF(H773&gt;21.999,"Senior",IF(H773&gt;16.999,"U/21","U/16"))))))</f>
        <v>Senior</v>
      </c>
      <c r="J773" s="129" t="s">
        <v>1184</v>
      </c>
      <c r="K773" s="176" t="s">
        <v>1778</v>
      </c>
      <c r="L773" s="167" t="s">
        <v>1373</v>
      </c>
    </row>
    <row r="774" spans="1:12" x14ac:dyDescent="0.25">
      <c r="A774" s="128" t="s">
        <v>1473</v>
      </c>
      <c r="B774" s="129" t="s">
        <v>43</v>
      </c>
      <c r="C774" s="129" t="s">
        <v>1888</v>
      </c>
      <c r="D774" s="129" t="s">
        <v>887</v>
      </c>
      <c r="E774" s="131" t="str">
        <f t="shared" si="48"/>
        <v>Ladies Master</v>
      </c>
      <c r="F774" s="136">
        <v>24977</v>
      </c>
      <c r="G774" s="133">
        <f t="shared" ref="G774:G837" si="51">$G$5</f>
        <v>46387</v>
      </c>
      <c r="H774" s="134">
        <f t="shared" si="49"/>
        <v>58</v>
      </c>
      <c r="I774" s="131" t="str">
        <f t="shared" si="50"/>
        <v>Master</v>
      </c>
      <c r="J774" s="129" t="s">
        <v>67</v>
      </c>
      <c r="K774" s="135">
        <v>68051910157</v>
      </c>
      <c r="L774" s="167" t="s">
        <v>1376</v>
      </c>
    </row>
    <row r="775" spans="1:12" x14ac:dyDescent="0.25">
      <c r="A775" s="128" t="s">
        <v>1474</v>
      </c>
      <c r="B775" s="129" t="s">
        <v>40</v>
      </c>
      <c r="C775" s="129" t="s">
        <v>80</v>
      </c>
      <c r="D775" s="129" t="s">
        <v>1691</v>
      </c>
      <c r="E775" s="131" t="str">
        <f t="shared" si="48"/>
        <v>Men Master</v>
      </c>
      <c r="F775" s="136">
        <v>27272</v>
      </c>
      <c r="G775" s="133">
        <f t="shared" si="51"/>
        <v>46387</v>
      </c>
      <c r="H775" s="134">
        <f t="shared" si="49"/>
        <v>52</v>
      </c>
      <c r="I775" s="131" t="str">
        <f t="shared" si="50"/>
        <v>Master</v>
      </c>
      <c r="J775" s="129" t="s">
        <v>1184</v>
      </c>
      <c r="K775" s="135">
        <v>7408315281087</v>
      </c>
      <c r="L775" s="167" t="s">
        <v>1376</v>
      </c>
    </row>
    <row r="776" spans="1:12" x14ac:dyDescent="0.25">
      <c r="A776" s="128" t="s">
        <v>1475</v>
      </c>
      <c r="B776" s="129" t="s">
        <v>43</v>
      </c>
      <c r="C776" s="129" t="s">
        <v>1960</v>
      </c>
      <c r="D776" s="129" t="s">
        <v>1961</v>
      </c>
      <c r="E776" s="131" t="str">
        <f t="shared" si="48"/>
        <v>Men Senior</v>
      </c>
      <c r="F776" s="136">
        <v>35018</v>
      </c>
      <c r="G776" s="133">
        <f t="shared" si="51"/>
        <v>46387</v>
      </c>
      <c r="H776" s="134">
        <f t="shared" si="49"/>
        <v>31</v>
      </c>
      <c r="I776" s="131" t="str">
        <f t="shared" si="50"/>
        <v>Senior</v>
      </c>
      <c r="J776" s="129" t="s">
        <v>1184</v>
      </c>
      <c r="K776" s="135">
        <v>95111501002</v>
      </c>
      <c r="L776" s="167" t="s">
        <v>1373</v>
      </c>
    </row>
    <row r="777" spans="1:12" x14ac:dyDescent="0.25">
      <c r="A777" s="128" t="s">
        <v>1476</v>
      </c>
      <c r="B777" s="129" t="s">
        <v>43</v>
      </c>
      <c r="C777" s="129" t="s">
        <v>1503</v>
      </c>
      <c r="D777" s="129" t="s">
        <v>241</v>
      </c>
      <c r="E777" s="131" t="str">
        <f t="shared" si="48"/>
        <v>Ladies Master</v>
      </c>
      <c r="F777" s="136">
        <v>25600</v>
      </c>
      <c r="G777" s="133">
        <f t="shared" si="51"/>
        <v>46387</v>
      </c>
      <c r="H777" s="134">
        <f t="shared" si="49"/>
        <v>56</v>
      </c>
      <c r="I777" s="131" t="str">
        <f t="shared" si="50"/>
        <v>Master</v>
      </c>
      <c r="J777" s="129" t="s">
        <v>67</v>
      </c>
      <c r="K777" s="135">
        <v>70020100094</v>
      </c>
      <c r="L777" s="167" t="s">
        <v>1373</v>
      </c>
    </row>
    <row r="778" spans="1:12" x14ac:dyDescent="0.25">
      <c r="A778" s="128" t="s">
        <v>1477</v>
      </c>
      <c r="B778" s="129" t="s">
        <v>43</v>
      </c>
      <c r="C778" s="129" t="s">
        <v>1560</v>
      </c>
      <c r="D778" s="129" t="s">
        <v>188</v>
      </c>
      <c r="E778" s="131" t="str">
        <f t="shared" si="48"/>
        <v>Men U/21</v>
      </c>
      <c r="F778" s="136">
        <v>38434</v>
      </c>
      <c r="G778" s="133">
        <f t="shared" si="51"/>
        <v>46387</v>
      </c>
      <c r="H778" s="134">
        <f t="shared" si="49"/>
        <v>21</v>
      </c>
      <c r="I778" s="131" t="str">
        <f t="shared" si="50"/>
        <v>U/21</v>
      </c>
      <c r="J778" s="129" t="s">
        <v>1184</v>
      </c>
      <c r="K778" s="176" t="s">
        <v>2046</v>
      </c>
      <c r="L778" s="167" t="s">
        <v>1373</v>
      </c>
    </row>
    <row r="779" spans="1:12" x14ac:dyDescent="0.25">
      <c r="A779" s="149" t="s">
        <v>1478</v>
      </c>
      <c r="B779" s="129" t="s">
        <v>47</v>
      </c>
      <c r="C779" s="129" t="s">
        <v>159</v>
      </c>
      <c r="D779" s="129" t="s">
        <v>2047</v>
      </c>
      <c r="E779" s="131" t="str">
        <f t="shared" si="48"/>
        <v>Men Senior</v>
      </c>
      <c r="F779" s="136">
        <v>32959</v>
      </c>
      <c r="G779" s="133">
        <f t="shared" si="51"/>
        <v>46387</v>
      </c>
      <c r="H779" s="134">
        <f t="shared" si="49"/>
        <v>36</v>
      </c>
      <c r="I779" s="131" t="str">
        <f t="shared" si="50"/>
        <v>Senior</v>
      </c>
      <c r="J779" s="129" t="s">
        <v>1184</v>
      </c>
      <c r="K779" s="135">
        <v>90032700016</v>
      </c>
      <c r="L779" s="129" t="s">
        <v>1373</v>
      </c>
    </row>
    <row r="780" spans="1:12" x14ac:dyDescent="0.25">
      <c r="A780" s="177" t="s">
        <v>1479</v>
      </c>
      <c r="B780" s="163" t="s">
        <v>1164</v>
      </c>
      <c r="C780" s="163" t="s">
        <v>1504</v>
      </c>
      <c r="D780" s="163" t="s">
        <v>161</v>
      </c>
      <c r="E780" s="178" t="str">
        <f t="shared" si="48"/>
        <v>Ladies Veteran</v>
      </c>
      <c r="F780" s="171">
        <v>30555</v>
      </c>
      <c r="G780" s="179">
        <f t="shared" si="51"/>
        <v>46387</v>
      </c>
      <c r="H780" s="180">
        <f t="shared" si="49"/>
        <v>43</v>
      </c>
      <c r="I780" s="178" t="str">
        <f t="shared" si="50"/>
        <v>Veteran</v>
      </c>
      <c r="J780" s="163" t="s">
        <v>67</v>
      </c>
      <c r="K780" s="181">
        <v>8308270121089</v>
      </c>
      <c r="L780" s="182" t="s">
        <v>1376</v>
      </c>
    </row>
    <row r="781" spans="1:12" x14ac:dyDescent="0.25">
      <c r="A781" s="128" t="s">
        <v>1480</v>
      </c>
      <c r="B781" s="129" t="s">
        <v>48</v>
      </c>
      <c r="C781" s="129" t="s">
        <v>364</v>
      </c>
      <c r="D781" s="129" t="s">
        <v>1505</v>
      </c>
      <c r="E781" s="131" t="str">
        <f t="shared" si="48"/>
        <v>Men Veteran</v>
      </c>
      <c r="F781" s="136">
        <v>31721</v>
      </c>
      <c r="G781" s="133">
        <f t="shared" si="51"/>
        <v>46387</v>
      </c>
      <c r="H781" s="134">
        <f t="shared" si="49"/>
        <v>40</v>
      </c>
      <c r="I781" s="131" t="str">
        <f t="shared" si="50"/>
        <v>Veteran</v>
      </c>
      <c r="J781" s="129" t="s">
        <v>1184</v>
      </c>
      <c r="K781" s="135">
        <v>86110500488</v>
      </c>
      <c r="L781" s="167" t="s">
        <v>1373</v>
      </c>
    </row>
    <row r="782" spans="1:12" x14ac:dyDescent="0.25">
      <c r="A782" s="128" t="s">
        <v>1481</v>
      </c>
      <c r="B782" s="129" t="s">
        <v>48</v>
      </c>
      <c r="C782" s="129" t="s">
        <v>1506</v>
      </c>
      <c r="D782" s="129" t="s">
        <v>360</v>
      </c>
      <c r="E782" s="131" t="str">
        <f t="shared" si="48"/>
        <v>Men Veteran</v>
      </c>
      <c r="F782" s="136">
        <v>31539</v>
      </c>
      <c r="G782" s="133">
        <f t="shared" si="51"/>
        <v>46387</v>
      </c>
      <c r="H782" s="134">
        <f t="shared" si="49"/>
        <v>40</v>
      </c>
      <c r="I782" s="131" t="str">
        <f t="shared" si="50"/>
        <v>Veteran</v>
      </c>
      <c r="J782" s="129" t="s">
        <v>1184</v>
      </c>
      <c r="K782" s="135">
        <v>86050701148</v>
      </c>
      <c r="L782" s="167" t="s">
        <v>1373</v>
      </c>
    </row>
    <row r="783" spans="1:12" x14ac:dyDescent="0.25">
      <c r="A783" s="128" t="s">
        <v>1482</v>
      </c>
      <c r="B783" s="129" t="s">
        <v>48</v>
      </c>
      <c r="C783" s="129" t="s">
        <v>1324</v>
      </c>
      <c r="D783" s="129" t="s">
        <v>1547</v>
      </c>
      <c r="E783" s="131" t="str">
        <f t="shared" si="48"/>
        <v>Men Veteran</v>
      </c>
      <c r="F783" s="136">
        <v>31284</v>
      </c>
      <c r="G783" s="133">
        <f t="shared" si="51"/>
        <v>46387</v>
      </c>
      <c r="H783" s="134">
        <f t="shared" si="49"/>
        <v>41</v>
      </c>
      <c r="I783" s="131" t="str">
        <f t="shared" si="50"/>
        <v>Veteran</v>
      </c>
      <c r="J783" s="129" t="s">
        <v>1184</v>
      </c>
      <c r="K783" s="135">
        <v>85082510867</v>
      </c>
      <c r="L783" s="167" t="s">
        <v>1373</v>
      </c>
    </row>
    <row r="784" spans="1:12" x14ac:dyDescent="0.25">
      <c r="A784" s="128" t="s">
        <v>1483</v>
      </c>
      <c r="B784" s="129" t="s">
        <v>1179</v>
      </c>
      <c r="C784" s="129" t="s">
        <v>1722</v>
      </c>
      <c r="D784" s="129" t="s">
        <v>1723</v>
      </c>
      <c r="E784" s="131" t="str">
        <f t="shared" si="48"/>
        <v>Ladies Senior</v>
      </c>
      <c r="F784" s="136">
        <v>34529</v>
      </c>
      <c r="G784" s="133">
        <f t="shared" si="51"/>
        <v>46387</v>
      </c>
      <c r="H784" s="134">
        <f t="shared" si="49"/>
        <v>32</v>
      </c>
      <c r="I784" s="131" t="str">
        <f t="shared" si="50"/>
        <v>Senior</v>
      </c>
      <c r="J784" s="129" t="s">
        <v>67</v>
      </c>
      <c r="K784" s="135">
        <v>94071401516</v>
      </c>
      <c r="L784" s="167" t="s">
        <v>1373</v>
      </c>
    </row>
    <row r="785" spans="1:12" ht="13.5" customHeight="1" x14ac:dyDescent="0.25">
      <c r="A785" s="128" t="s">
        <v>1507</v>
      </c>
      <c r="B785" s="129" t="s">
        <v>1164</v>
      </c>
      <c r="C785" s="129" t="s">
        <v>216</v>
      </c>
      <c r="D785" s="129" t="s">
        <v>120</v>
      </c>
      <c r="E785" s="131" t="str">
        <f t="shared" si="48"/>
        <v>Men Veteran</v>
      </c>
      <c r="F785" s="136">
        <v>29766</v>
      </c>
      <c r="G785" s="133">
        <f t="shared" si="51"/>
        <v>46387</v>
      </c>
      <c r="H785" s="134">
        <f t="shared" si="49"/>
        <v>45</v>
      </c>
      <c r="I785" s="131" t="str">
        <f t="shared" si="50"/>
        <v>Veteran</v>
      </c>
      <c r="J785" s="129" t="s">
        <v>1184</v>
      </c>
      <c r="K785" s="135">
        <v>71091800219</v>
      </c>
      <c r="L785" s="167" t="s">
        <v>1373</v>
      </c>
    </row>
    <row r="786" spans="1:12" x14ac:dyDescent="0.25">
      <c r="A786" s="128" t="s">
        <v>1508</v>
      </c>
      <c r="B786" s="129" t="s">
        <v>40</v>
      </c>
      <c r="C786" s="129" t="s">
        <v>79</v>
      </c>
      <c r="D786" s="129" t="s">
        <v>175</v>
      </c>
      <c r="E786" s="131" t="str">
        <f t="shared" si="48"/>
        <v>Men U/16</v>
      </c>
      <c r="F786" s="136">
        <v>40796</v>
      </c>
      <c r="G786" s="133">
        <f t="shared" si="51"/>
        <v>46387</v>
      </c>
      <c r="H786" s="134">
        <f t="shared" si="49"/>
        <v>15</v>
      </c>
      <c r="I786" s="131" t="str">
        <f t="shared" si="50"/>
        <v>U/16</v>
      </c>
      <c r="J786" s="129" t="s">
        <v>1184</v>
      </c>
      <c r="K786" s="135">
        <v>20110910</v>
      </c>
      <c r="L786" s="167" t="s">
        <v>1373</v>
      </c>
    </row>
    <row r="787" spans="1:12" x14ac:dyDescent="0.25">
      <c r="A787" s="128" t="s">
        <v>1509</v>
      </c>
      <c r="B787" s="129" t="s">
        <v>40</v>
      </c>
      <c r="C787" s="129" t="s">
        <v>98</v>
      </c>
      <c r="D787" s="129" t="s">
        <v>888</v>
      </c>
      <c r="E787" s="131" t="str">
        <f t="shared" si="48"/>
        <v>Men Veteran</v>
      </c>
      <c r="F787" s="136">
        <v>30495</v>
      </c>
      <c r="G787" s="133">
        <f t="shared" si="51"/>
        <v>46387</v>
      </c>
      <c r="H787" s="134">
        <f t="shared" si="49"/>
        <v>43</v>
      </c>
      <c r="I787" s="131" t="str">
        <f t="shared" si="50"/>
        <v>Veteran</v>
      </c>
      <c r="J787" s="129" t="s">
        <v>1184</v>
      </c>
      <c r="K787" s="135">
        <v>8306285140086</v>
      </c>
      <c r="L787" s="167" t="s">
        <v>1376</v>
      </c>
    </row>
    <row r="788" spans="1:12" x14ac:dyDescent="0.25">
      <c r="A788" s="128" t="s">
        <v>1510</v>
      </c>
      <c r="B788" s="129" t="s">
        <v>44</v>
      </c>
      <c r="C788" s="129" t="s">
        <v>2048</v>
      </c>
      <c r="D788" s="129" t="s">
        <v>2049</v>
      </c>
      <c r="E788" s="131" t="str">
        <f t="shared" si="48"/>
        <v>Men Senior</v>
      </c>
      <c r="F788" s="136">
        <v>36739</v>
      </c>
      <c r="G788" s="133">
        <f t="shared" si="51"/>
        <v>46387</v>
      </c>
      <c r="H788" s="134">
        <f t="shared" si="49"/>
        <v>26</v>
      </c>
      <c r="I788" s="131" t="str">
        <f t="shared" si="50"/>
        <v>Senior</v>
      </c>
      <c r="J788" s="129" t="s">
        <v>1184</v>
      </c>
      <c r="K788" s="176" t="s">
        <v>2050</v>
      </c>
      <c r="L788" s="167" t="s">
        <v>1373</v>
      </c>
    </row>
    <row r="789" spans="1:12" x14ac:dyDescent="0.25">
      <c r="A789" s="128" t="s">
        <v>1511</v>
      </c>
      <c r="B789" s="129" t="s">
        <v>1385</v>
      </c>
      <c r="C789" s="129" t="s">
        <v>1727</v>
      </c>
      <c r="D789" s="129" t="s">
        <v>1694</v>
      </c>
      <c r="E789" s="131" t="str">
        <f t="shared" si="48"/>
        <v>Men Senior</v>
      </c>
      <c r="F789" s="136">
        <v>37449</v>
      </c>
      <c r="G789" s="133">
        <f t="shared" si="51"/>
        <v>46387</v>
      </c>
      <c r="H789" s="134">
        <f t="shared" si="49"/>
        <v>24</v>
      </c>
      <c r="I789" s="131" t="str">
        <f t="shared" si="50"/>
        <v>Senior</v>
      </c>
      <c r="J789" s="129" t="s">
        <v>1184</v>
      </c>
      <c r="K789" s="135" t="s">
        <v>1728</v>
      </c>
      <c r="L789" s="167" t="s">
        <v>1373</v>
      </c>
    </row>
    <row r="790" spans="1:12" x14ac:dyDescent="0.25">
      <c r="A790" s="128" t="s">
        <v>1512</v>
      </c>
      <c r="B790" s="129" t="s">
        <v>1269</v>
      </c>
      <c r="C790" s="129" t="s">
        <v>1962</v>
      </c>
      <c r="D790" s="129" t="s">
        <v>1952</v>
      </c>
      <c r="E790" s="131" t="str">
        <f t="shared" si="48"/>
        <v>Men Master</v>
      </c>
      <c r="F790" s="136">
        <v>27111</v>
      </c>
      <c r="G790" s="133">
        <f t="shared" si="51"/>
        <v>46387</v>
      </c>
      <c r="H790" s="134">
        <f t="shared" si="49"/>
        <v>52</v>
      </c>
      <c r="I790" s="131" t="str">
        <f t="shared" si="50"/>
        <v>Master</v>
      </c>
      <c r="J790" s="129" t="s">
        <v>1184</v>
      </c>
      <c r="K790" s="135">
        <v>74032310238</v>
      </c>
      <c r="L790" s="167" t="s">
        <v>1373</v>
      </c>
    </row>
    <row r="791" spans="1:12" x14ac:dyDescent="0.25">
      <c r="A791" s="128" t="s">
        <v>1513</v>
      </c>
      <c r="B791" s="129" t="s">
        <v>1275</v>
      </c>
      <c r="C791" s="129" t="s">
        <v>1549</v>
      </c>
      <c r="D791" s="129" t="s">
        <v>83</v>
      </c>
      <c r="E791" s="131" t="str">
        <f t="shared" si="48"/>
        <v>Men Veteran</v>
      </c>
      <c r="F791" s="136">
        <v>30838</v>
      </c>
      <c r="G791" s="133">
        <f t="shared" si="51"/>
        <v>46387</v>
      </c>
      <c r="H791" s="134">
        <f t="shared" si="49"/>
        <v>42</v>
      </c>
      <c r="I791" s="131" t="str">
        <f t="shared" si="50"/>
        <v>Veteran</v>
      </c>
      <c r="J791" s="129" t="s">
        <v>1184</v>
      </c>
      <c r="K791" s="135">
        <v>84060510319</v>
      </c>
      <c r="L791" s="167" t="s">
        <v>1373</v>
      </c>
    </row>
    <row r="792" spans="1:12" x14ac:dyDescent="0.25">
      <c r="A792" s="128" t="s">
        <v>1514</v>
      </c>
      <c r="B792" s="129" t="s">
        <v>49</v>
      </c>
      <c r="C792" s="129" t="s">
        <v>1581</v>
      </c>
      <c r="D792" s="129" t="s">
        <v>1715</v>
      </c>
      <c r="E792" s="131" t="s">
        <v>1196</v>
      </c>
      <c r="F792" s="136">
        <v>40142</v>
      </c>
      <c r="G792" s="133">
        <f t="shared" si="51"/>
        <v>46387</v>
      </c>
      <c r="H792" s="134">
        <f t="shared" si="49"/>
        <v>17</v>
      </c>
      <c r="I792" s="131" t="str">
        <f t="shared" si="50"/>
        <v>U/21</v>
      </c>
      <c r="J792" s="129" t="s">
        <v>1184</v>
      </c>
      <c r="K792" s="135">
        <v>20091125</v>
      </c>
      <c r="L792" s="167" t="s">
        <v>1373</v>
      </c>
    </row>
    <row r="793" spans="1:12" x14ac:dyDescent="0.25">
      <c r="A793" s="128" t="s">
        <v>1515</v>
      </c>
      <c r="B793" s="129" t="s">
        <v>49</v>
      </c>
      <c r="C793" s="129" t="s">
        <v>1331</v>
      </c>
      <c r="D793" s="129" t="s">
        <v>1935</v>
      </c>
      <c r="E793" s="131" t="str">
        <f t="shared" si="48"/>
        <v>Men U/16</v>
      </c>
      <c r="F793" s="136">
        <v>42460</v>
      </c>
      <c r="G793" s="133">
        <f t="shared" si="51"/>
        <v>46387</v>
      </c>
      <c r="H793" s="134">
        <f t="shared" si="49"/>
        <v>10</v>
      </c>
      <c r="I793" s="131" t="str">
        <f t="shared" si="50"/>
        <v>U/16</v>
      </c>
      <c r="J793" s="129" t="s">
        <v>1184</v>
      </c>
      <c r="K793" s="135">
        <v>20160331</v>
      </c>
      <c r="L793" s="167" t="s">
        <v>1373</v>
      </c>
    </row>
    <row r="794" spans="1:12" x14ac:dyDescent="0.25">
      <c r="A794" s="128" t="s">
        <v>1516</v>
      </c>
      <c r="B794" s="129" t="s">
        <v>1797</v>
      </c>
      <c r="C794" s="129" t="s">
        <v>1839</v>
      </c>
      <c r="D794" s="129" t="s">
        <v>120</v>
      </c>
      <c r="E794" s="131" t="str">
        <f t="shared" si="48"/>
        <v>Men Senior</v>
      </c>
      <c r="F794" s="136">
        <v>35873</v>
      </c>
      <c r="G794" s="133">
        <f t="shared" si="51"/>
        <v>46387</v>
      </c>
      <c r="H794" s="134">
        <f t="shared" si="49"/>
        <v>28</v>
      </c>
      <c r="I794" s="131" t="str">
        <f t="shared" si="50"/>
        <v>Senior</v>
      </c>
      <c r="J794" s="129" t="s">
        <v>1184</v>
      </c>
      <c r="K794" s="135">
        <v>98031900035</v>
      </c>
      <c r="L794" s="167" t="s">
        <v>1373</v>
      </c>
    </row>
    <row r="795" spans="1:12" x14ac:dyDescent="0.25">
      <c r="A795" s="128" t="s">
        <v>1517</v>
      </c>
      <c r="B795" s="129" t="s">
        <v>39</v>
      </c>
      <c r="C795" s="129" t="s">
        <v>2132</v>
      </c>
      <c r="D795" s="129" t="s">
        <v>314</v>
      </c>
      <c r="E795" s="131" t="str">
        <f t="shared" si="48"/>
        <v>Men Senior</v>
      </c>
      <c r="F795" s="136">
        <v>35947</v>
      </c>
      <c r="G795" s="133">
        <f t="shared" si="51"/>
        <v>46387</v>
      </c>
      <c r="H795" s="134">
        <f t="shared" si="49"/>
        <v>28</v>
      </c>
      <c r="I795" s="131" t="str">
        <f t="shared" si="50"/>
        <v>Senior</v>
      </c>
      <c r="J795" s="129" t="s">
        <v>1184</v>
      </c>
      <c r="K795" s="135">
        <v>98060180327</v>
      </c>
      <c r="L795" s="167" t="s">
        <v>1373</v>
      </c>
    </row>
    <row r="796" spans="1:12" x14ac:dyDescent="0.25">
      <c r="A796" s="128" t="s">
        <v>1518</v>
      </c>
      <c r="B796" s="129" t="s">
        <v>38</v>
      </c>
      <c r="C796" s="129" t="s">
        <v>132</v>
      </c>
      <c r="D796" s="129" t="s">
        <v>189</v>
      </c>
      <c r="E796" s="131" t="str">
        <f t="shared" si="48"/>
        <v>Men Senior</v>
      </c>
      <c r="F796" s="136">
        <v>34738</v>
      </c>
      <c r="G796" s="133">
        <f t="shared" si="51"/>
        <v>46387</v>
      </c>
      <c r="H796" s="134">
        <f t="shared" si="49"/>
        <v>31</v>
      </c>
      <c r="I796" s="131" t="str">
        <f t="shared" si="50"/>
        <v>Senior</v>
      </c>
      <c r="J796" s="129" t="s">
        <v>1184</v>
      </c>
      <c r="K796" s="135">
        <v>95020800317</v>
      </c>
      <c r="L796" s="167" t="s">
        <v>1373</v>
      </c>
    </row>
    <row r="797" spans="1:12" x14ac:dyDescent="0.25">
      <c r="A797" s="128" t="s">
        <v>1519</v>
      </c>
      <c r="B797" s="129" t="s">
        <v>38</v>
      </c>
      <c r="C797" s="129" t="s">
        <v>1553</v>
      </c>
      <c r="D797" s="129" t="s">
        <v>353</v>
      </c>
      <c r="E797" s="131" t="str">
        <f t="shared" si="48"/>
        <v>Men Senior</v>
      </c>
      <c r="F797" s="136">
        <v>33805</v>
      </c>
      <c r="G797" s="133">
        <f t="shared" si="51"/>
        <v>46387</v>
      </c>
      <c r="H797" s="134">
        <f t="shared" si="49"/>
        <v>34</v>
      </c>
      <c r="I797" s="131" t="str">
        <f t="shared" si="50"/>
        <v>Senior</v>
      </c>
      <c r="J797" s="129" t="s">
        <v>1184</v>
      </c>
      <c r="K797" s="135">
        <v>92072000343</v>
      </c>
      <c r="L797" s="167" t="s">
        <v>1373</v>
      </c>
    </row>
    <row r="798" spans="1:12" x14ac:dyDescent="0.25">
      <c r="A798" s="128" t="s">
        <v>1520</v>
      </c>
      <c r="B798" s="129" t="s">
        <v>1275</v>
      </c>
      <c r="C798" s="129" t="s">
        <v>98</v>
      </c>
      <c r="D798" s="129" t="s">
        <v>118</v>
      </c>
      <c r="E798" s="131" t="str">
        <f t="shared" si="48"/>
        <v>Men Senior</v>
      </c>
      <c r="F798" s="136">
        <v>32273</v>
      </c>
      <c r="G798" s="133">
        <f t="shared" si="51"/>
        <v>46387</v>
      </c>
      <c r="H798" s="134">
        <f t="shared" si="49"/>
        <v>38</v>
      </c>
      <c r="I798" s="131" t="str">
        <f t="shared" si="50"/>
        <v>Senior</v>
      </c>
      <c r="J798" s="129" t="s">
        <v>1184</v>
      </c>
      <c r="K798" s="135">
        <v>88051000072</v>
      </c>
      <c r="L798" s="167" t="s">
        <v>1373</v>
      </c>
    </row>
    <row r="799" spans="1:12" x14ac:dyDescent="0.25">
      <c r="A799" s="128" t="s">
        <v>1521</v>
      </c>
      <c r="B799" s="129" t="s">
        <v>1275</v>
      </c>
      <c r="C799" s="129" t="s">
        <v>1554</v>
      </c>
      <c r="D799" s="129" t="s">
        <v>1555</v>
      </c>
      <c r="E799" s="131" t="str">
        <f t="shared" si="48"/>
        <v>Men Senior</v>
      </c>
      <c r="F799" s="136">
        <v>32680</v>
      </c>
      <c r="G799" s="133">
        <f t="shared" si="51"/>
        <v>46387</v>
      </c>
      <c r="H799" s="134">
        <f t="shared" si="49"/>
        <v>37</v>
      </c>
      <c r="I799" s="131" t="str">
        <f t="shared" si="50"/>
        <v>Senior</v>
      </c>
      <c r="J799" s="129" t="s">
        <v>1184</v>
      </c>
      <c r="K799" s="135">
        <v>89062100147</v>
      </c>
      <c r="L799" s="167" t="s">
        <v>1373</v>
      </c>
    </row>
    <row r="800" spans="1:12" x14ac:dyDescent="0.25">
      <c r="A800" s="128" t="s">
        <v>1522</v>
      </c>
      <c r="B800" s="129" t="s">
        <v>50</v>
      </c>
      <c r="C800" s="129" t="s">
        <v>1020</v>
      </c>
      <c r="D800" s="129" t="s">
        <v>284</v>
      </c>
      <c r="E800" s="131" t="str">
        <f t="shared" si="48"/>
        <v>Men Veteran</v>
      </c>
      <c r="F800" s="136">
        <v>30612</v>
      </c>
      <c r="G800" s="133">
        <f t="shared" si="51"/>
        <v>46387</v>
      </c>
      <c r="H800" s="134">
        <f t="shared" si="49"/>
        <v>43</v>
      </c>
      <c r="I800" s="131" t="str">
        <f t="shared" si="50"/>
        <v>Veteran</v>
      </c>
      <c r="J800" s="129" t="s">
        <v>1184</v>
      </c>
      <c r="K800" s="135">
        <v>8310235043085</v>
      </c>
      <c r="L800" s="167" t="s">
        <v>1376</v>
      </c>
    </row>
    <row r="801" spans="1:12" x14ac:dyDescent="0.25">
      <c r="A801" s="128" t="s">
        <v>1523</v>
      </c>
      <c r="B801" s="129" t="s">
        <v>41</v>
      </c>
      <c r="C801" s="129" t="s">
        <v>2133</v>
      </c>
      <c r="D801" s="129" t="s">
        <v>2134</v>
      </c>
      <c r="E801" s="131" t="str">
        <f t="shared" si="48"/>
        <v>Men Senior</v>
      </c>
      <c r="F801" s="136">
        <v>37722</v>
      </c>
      <c r="G801" s="133">
        <f t="shared" si="51"/>
        <v>46387</v>
      </c>
      <c r="H801" s="134">
        <f t="shared" si="49"/>
        <v>23</v>
      </c>
      <c r="I801" s="131" t="str">
        <f t="shared" si="50"/>
        <v>Senior</v>
      </c>
      <c r="J801" s="129" t="s">
        <v>1184</v>
      </c>
      <c r="K801" s="176" t="s">
        <v>2167</v>
      </c>
      <c r="L801" s="167" t="s">
        <v>1373</v>
      </c>
    </row>
    <row r="802" spans="1:12" x14ac:dyDescent="0.25">
      <c r="A802" s="128" t="s">
        <v>1524</v>
      </c>
      <c r="B802" s="129" t="s">
        <v>1798</v>
      </c>
      <c r="C802" s="129" t="s">
        <v>1716</v>
      </c>
      <c r="D802" s="129" t="s">
        <v>888</v>
      </c>
      <c r="E802" s="131" t="str">
        <f t="shared" si="48"/>
        <v>Ladies Senior</v>
      </c>
      <c r="F802" s="136">
        <v>34619</v>
      </c>
      <c r="G802" s="133">
        <f t="shared" si="51"/>
        <v>46387</v>
      </c>
      <c r="H802" s="134">
        <f t="shared" si="49"/>
        <v>32</v>
      </c>
      <c r="I802" s="131" t="str">
        <f t="shared" si="50"/>
        <v>Senior</v>
      </c>
      <c r="J802" s="129" t="s">
        <v>67</v>
      </c>
      <c r="K802" s="135">
        <v>94101200424</v>
      </c>
      <c r="L802" s="167" t="s">
        <v>1373</v>
      </c>
    </row>
    <row r="803" spans="1:12" x14ac:dyDescent="0.25">
      <c r="A803" s="128" t="s">
        <v>1525</v>
      </c>
      <c r="B803" s="129" t="s">
        <v>39</v>
      </c>
      <c r="C803" s="129" t="s">
        <v>2135</v>
      </c>
      <c r="D803" s="129" t="s">
        <v>2136</v>
      </c>
      <c r="E803" s="131" t="str">
        <f t="shared" si="48"/>
        <v>Ladies Master</v>
      </c>
      <c r="F803" s="136">
        <v>27429</v>
      </c>
      <c r="G803" s="133">
        <f t="shared" si="51"/>
        <v>46387</v>
      </c>
      <c r="H803" s="134">
        <f t="shared" si="49"/>
        <v>51</v>
      </c>
      <c r="I803" s="131" t="str">
        <f t="shared" si="50"/>
        <v>Master</v>
      </c>
      <c r="J803" s="129" t="s">
        <v>67</v>
      </c>
      <c r="K803" s="135">
        <v>75020400033</v>
      </c>
      <c r="L803" s="167" t="s">
        <v>1373</v>
      </c>
    </row>
    <row r="804" spans="1:12" x14ac:dyDescent="0.25">
      <c r="A804" s="128" t="s">
        <v>1526</v>
      </c>
      <c r="B804" s="129" t="s">
        <v>47</v>
      </c>
      <c r="C804" s="129" t="s">
        <v>95</v>
      </c>
      <c r="D804" s="129" t="s">
        <v>1159</v>
      </c>
      <c r="E804" s="131" t="str">
        <f t="shared" si="48"/>
        <v>Men Senior</v>
      </c>
      <c r="F804" s="136">
        <v>32628</v>
      </c>
      <c r="G804" s="133">
        <f t="shared" si="51"/>
        <v>46387</v>
      </c>
      <c r="H804" s="134">
        <f t="shared" si="49"/>
        <v>37</v>
      </c>
      <c r="I804" s="131" t="str">
        <f t="shared" si="50"/>
        <v>Senior</v>
      </c>
      <c r="J804" s="129" t="s">
        <v>1184</v>
      </c>
      <c r="K804" s="135">
        <v>89043000307</v>
      </c>
      <c r="L804" s="167" t="s">
        <v>1373</v>
      </c>
    </row>
    <row r="805" spans="1:12" x14ac:dyDescent="0.25">
      <c r="A805" s="128" t="s">
        <v>1527</v>
      </c>
      <c r="B805" s="129" t="s">
        <v>1275</v>
      </c>
      <c r="C805" s="129" t="s">
        <v>94</v>
      </c>
      <c r="D805" s="129" t="s">
        <v>120</v>
      </c>
      <c r="E805" s="131" t="str">
        <f t="shared" si="48"/>
        <v>Men Senior</v>
      </c>
      <c r="F805" s="136">
        <v>33200</v>
      </c>
      <c r="G805" s="133">
        <f t="shared" si="51"/>
        <v>46387</v>
      </c>
      <c r="H805" s="134">
        <f t="shared" si="49"/>
        <v>36</v>
      </c>
      <c r="I805" s="131" t="str">
        <f t="shared" si="50"/>
        <v>Senior</v>
      </c>
      <c r="J805" s="129" t="s">
        <v>1184</v>
      </c>
      <c r="K805" s="135">
        <v>90112300219</v>
      </c>
      <c r="L805" s="167" t="s">
        <v>1373</v>
      </c>
    </row>
    <row r="806" spans="1:12" x14ac:dyDescent="0.25">
      <c r="A806" s="128" t="s">
        <v>1528</v>
      </c>
      <c r="B806" s="129" t="s">
        <v>47</v>
      </c>
      <c r="C806" s="129" t="s">
        <v>374</v>
      </c>
      <c r="D806" s="129" t="s">
        <v>120</v>
      </c>
      <c r="E806" s="131" t="str">
        <f t="shared" si="48"/>
        <v>Men Veteran</v>
      </c>
      <c r="F806" s="136">
        <v>30202</v>
      </c>
      <c r="G806" s="133">
        <f t="shared" si="51"/>
        <v>46387</v>
      </c>
      <c r="H806" s="134">
        <f t="shared" si="49"/>
        <v>44</v>
      </c>
      <c r="I806" s="131" t="str">
        <f t="shared" si="50"/>
        <v>Veteran</v>
      </c>
      <c r="J806" s="129" t="s">
        <v>1184</v>
      </c>
      <c r="K806" s="135">
        <v>82090811250</v>
      </c>
      <c r="L806" s="167" t="s">
        <v>1373</v>
      </c>
    </row>
    <row r="807" spans="1:12" x14ac:dyDescent="0.25">
      <c r="A807" s="128" t="s">
        <v>1529</v>
      </c>
      <c r="B807" s="129" t="s">
        <v>1275</v>
      </c>
      <c r="C807" s="129" t="s">
        <v>1556</v>
      </c>
      <c r="D807" s="129" t="s">
        <v>92</v>
      </c>
      <c r="E807" s="131" t="str">
        <f t="shared" si="48"/>
        <v>Men Senior</v>
      </c>
      <c r="F807" s="136">
        <v>36972</v>
      </c>
      <c r="G807" s="133">
        <f t="shared" si="51"/>
        <v>46387</v>
      </c>
      <c r="H807" s="134">
        <f t="shared" si="49"/>
        <v>25</v>
      </c>
      <c r="I807" s="131" t="str">
        <f t="shared" si="50"/>
        <v>Senior</v>
      </c>
      <c r="J807" s="129" t="s">
        <v>1184</v>
      </c>
      <c r="K807" s="135">
        <v>1032200127</v>
      </c>
      <c r="L807" s="167" t="s">
        <v>1373</v>
      </c>
    </row>
    <row r="808" spans="1:12" x14ac:dyDescent="0.25">
      <c r="A808" s="128" t="s">
        <v>1530</v>
      </c>
      <c r="B808" s="129" t="s">
        <v>1275</v>
      </c>
      <c r="C808" s="129" t="s">
        <v>1557</v>
      </c>
      <c r="D808" s="129" t="s">
        <v>75</v>
      </c>
      <c r="E808" s="131" t="str">
        <f t="shared" si="48"/>
        <v>Men Senior</v>
      </c>
      <c r="F808" s="136">
        <v>32452</v>
      </c>
      <c r="G808" s="133">
        <f t="shared" si="51"/>
        <v>46387</v>
      </c>
      <c r="H808" s="134">
        <f t="shared" si="49"/>
        <v>38</v>
      </c>
      <c r="I808" s="131" t="str">
        <f t="shared" si="50"/>
        <v>Senior</v>
      </c>
      <c r="J808" s="129" t="s">
        <v>1184</v>
      </c>
      <c r="K808" s="135">
        <v>88110500048</v>
      </c>
      <c r="L808" s="167" t="s">
        <v>1373</v>
      </c>
    </row>
    <row r="809" spans="1:12" x14ac:dyDescent="0.25">
      <c r="A809" s="128" t="s">
        <v>1531</v>
      </c>
      <c r="B809" s="129" t="s">
        <v>1552</v>
      </c>
      <c r="C809" s="129" t="s">
        <v>1963</v>
      </c>
      <c r="D809" s="129" t="s">
        <v>1124</v>
      </c>
      <c r="E809" s="131" t="str">
        <f t="shared" si="48"/>
        <v>Men U/21</v>
      </c>
      <c r="F809" s="136">
        <v>39205</v>
      </c>
      <c r="G809" s="133">
        <f t="shared" si="51"/>
        <v>46387</v>
      </c>
      <c r="H809" s="134">
        <f t="shared" si="49"/>
        <v>19</v>
      </c>
      <c r="I809" s="131" t="str">
        <f t="shared" si="50"/>
        <v>U/21</v>
      </c>
      <c r="J809" s="129" t="s">
        <v>1184</v>
      </c>
      <c r="K809" s="176" t="s">
        <v>2051</v>
      </c>
      <c r="L809" s="167" t="s">
        <v>1373</v>
      </c>
    </row>
    <row r="810" spans="1:12" x14ac:dyDescent="0.25">
      <c r="A810" s="128" t="s">
        <v>1532</v>
      </c>
      <c r="B810" s="129" t="s">
        <v>1179</v>
      </c>
      <c r="C810" s="129" t="s">
        <v>2052</v>
      </c>
      <c r="D810" s="129" t="s">
        <v>296</v>
      </c>
      <c r="E810" s="131" t="str">
        <f t="shared" si="48"/>
        <v>Men Veteran</v>
      </c>
      <c r="F810" s="136">
        <v>31277</v>
      </c>
      <c r="G810" s="133">
        <f t="shared" si="51"/>
        <v>46387</v>
      </c>
      <c r="H810" s="134">
        <f t="shared" si="49"/>
        <v>41</v>
      </c>
      <c r="I810" s="131" t="str">
        <f t="shared" si="50"/>
        <v>Veteran</v>
      </c>
      <c r="J810" s="129" t="s">
        <v>1184</v>
      </c>
      <c r="K810" s="135">
        <v>85081810037</v>
      </c>
      <c r="L810" s="167" t="s">
        <v>1373</v>
      </c>
    </row>
    <row r="811" spans="1:12" x14ac:dyDescent="0.25">
      <c r="A811" s="128" t="s">
        <v>1533</v>
      </c>
      <c r="B811" s="129" t="s">
        <v>43</v>
      </c>
      <c r="C811" s="129" t="s">
        <v>300</v>
      </c>
      <c r="D811" s="129" t="s">
        <v>1558</v>
      </c>
      <c r="E811" s="131" t="str">
        <f t="shared" si="48"/>
        <v>Men Veteran</v>
      </c>
      <c r="F811" s="136">
        <v>29076</v>
      </c>
      <c r="G811" s="133">
        <f t="shared" si="51"/>
        <v>46387</v>
      </c>
      <c r="H811" s="134">
        <f t="shared" si="49"/>
        <v>47</v>
      </c>
      <c r="I811" s="131" t="str">
        <f t="shared" si="50"/>
        <v>Veteran</v>
      </c>
      <c r="J811" s="129" t="s">
        <v>1184</v>
      </c>
      <c r="K811" s="135">
        <v>79080900044</v>
      </c>
      <c r="L811" s="167" t="s">
        <v>1373</v>
      </c>
    </row>
    <row r="812" spans="1:12" x14ac:dyDescent="0.25">
      <c r="A812" s="128" t="s">
        <v>1534</v>
      </c>
      <c r="B812" s="129" t="s">
        <v>1385</v>
      </c>
      <c r="C812" s="129" t="s">
        <v>1559</v>
      </c>
      <c r="D812" s="129" t="s">
        <v>120</v>
      </c>
      <c r="E812" s="131" t="str">
        <f t="shared" si="48"/>
        <v>Men Veteran</v>
      </c>
      <c r="F812" s="136">
        <v>30881</v>
      </c>
      <c r="G812" s="133">
        <f t="shared" si="51"/>
        <v>46387</v>
      </c>
      <c r="H812" s="134">
        <f t="shared" si="49"/>
        <v>42</v>
      </c>
      <c r="I812" s="131" t="str">
        <f t="shared" si="50"/>
        <v>Veteran</v>
      </c>
      <c r="J812" s="129" t="s">
        <v>1184</v>
      </c>
      <c r="K812" s="135">
        <v>84071810227</v>
      </c>
      <c r="L812" s="167" t="s">
        <v>1373</v>
      </c>
    </row>
    <row r="813" spans="1:12" x14ac:dyDescent="0.25">
      <c r="A813" s="128" t="s">
        <v>1535</v>
      </c>
      <c r="B813" s="129" t="s">
        <v>1552</v>
      </c>
      <c r="C813" s="129" t="s">
        <v>191</v>
      </c>
      <c r="D813" s="129" t="s">
        <v>1182</v>
      </c>
      <c r="E813" s="131" t="str">
        <f t="shared" si="48"/>
        <v>Men Senior</v>
      </c>
      <c r="F813" s="136">
        <v>33777</v>
      </c>
      <c r="G813" s="133">
        <f t="shared" si="51"/>
        <v>46387</v>
      </c>
      <c r="H813" s="134">
        <f t="shared" si="49"/>
        <v>34</v>
      </c>
      <c r="I813" s="131" t="str">
        <f t="shared" si="50"/>
        <v>Senior</v>
      </c>
      <c r="J813" s="129" t="s">
        <v>1184</v>
      </c>
      <c r="K813" s="135">
        <v>92062200684</v>
      </c>
      <c r="L813" s="167" t="s">
        <v>1373</v>
      </c>
    </row>
    <row r="814" spans="1:12" x14ac:dyDescent="0.25">
      <c r="A814" s="128" t="s">
        <v>1536</v>
      </c>
      <c r="B814" s="129" t="s">
        <v>41</v>
      </c>
      <c r="C814" s="129" t="s">
        <v>156</v>
      </c>
      <c r="D814" s="129" t="s">
        <v>1112</v>
      </c>
      <c r="E814" s="131" t="str">
        <f t="shared" si="48"/>
        <v>Men Senior</v>
      </c>
      <c r="F814" s="136">
        <v>34169</v>
      </c>
      <c r="G814" s="133">
        <f t="shared" si="51"/>
        <v>46387</v>
      </c>
      <c r="H814" s="134">
        <f t="shared" si="49"/>
        <v>33</v>
      </c>
      <c r="I814" s="131" t="str">
        <f t="shared" si="50"/>
        <v>Senior</v>
      </c>
      <c r="J814" s="129" t="s">
        <v>1184</v>
      </c>
      <c r="K814" s="135">
        <v>93071900147</v>
      </c>
      <c r="L814" s="167" t="s">
        <v>1373</v>
      </c>
    </row>
    <row r="815" spans="1:12" x14ac:dyDescent="0.25">
      <c r="A815" s="128" t="s">
        <v>1537</v>
      </c>
      <c r="B815" s="129" t="s">
        <v>43</v>
      </c>
      <c r="C815" s="129" t="s">
        <v>86</v>
      </c>
      <c r="D815" s="129" t="s">
        <v>188</v>
      </c>
      <c r="E815" s="131" t="str">
        <f t="shared" si="48"/>
        <v>Men Master</v>
      </c>
      <c r="F815" s="136">
        <v>27333</v>
      </c>
      <c r="G815" s="133">
        <f t="shared" si="51"/>
        <v>46387</v>
      </c>
      <c r="H815" s="134">
        <f t="shared" si="49"/>
        <v>52</v>
      </c>
      <c r="I815" s="131" t="str">
        <f t="shared" si="50"/>
        <v>Master</v>
      </c>
      <c r="J815" s="129" t="s">
        <v>1184</v>
      </c>
      <c r="K815" s="135">
        <v>741031114086</v>
      </c>
      <c r="L815" s="167" t="s">
        <v>1376</v>
      </c>
    </row>
    <row r="816" spans="1:12" x14ac:dyDescent="0.25">
      <c r="A816" s="128" t="s">
        <v>1538</v>
      </c>
      <c r="B816" s="129" t="s">
        <v>1275</v>
      </c>
      <c r="C816" s="129" t="s">
        <v>1561</v>
      </c>
      <c r="D816" s="129" t="s">
        <v>1562</v>
      </c>
      <c r="E816" s="131" t="str">
        <f t="shared" si="48"/>
        <v>Ladies Master</v>
      </c>
      <c r="F816" s="136">
        <v>27420</v>
      </c>
      <c r="G816" s="133">
        <f t="shared" si="51"/>
        <v>46387</v>
      </c>
      <c r="H816" s="134">
        <f t="shared" si="49"/>
        <v>51</v>
      </c>
      <c r="I816" s="131" t="str">
        <f t="shared" si="50"/>
        <v>Master</v>
      </c>
      <c r="J816" s="129" t="s">
        <v>67</v>
      </c>
      <c r="K816" s="135">
        <v>75012610172</v>
      </c>
      <c r="L816" s="167" t="s">
        <v>1373</v>
      </c>
    </row>
    <row r="817" spans="1:12" x14ac:dyDescent="0.25">
      <c r="A817" s="128" t="s">
        <v>1539</v>
      </c>
      <c r="B817" s="129" t="s">
        <v>1254</v>
      </c>
      <c r="C817" s="129" t="s">
        <v>1059</v>
      </c>
      <c r="D817" s="129" t="s">
        <v>362</v>
      </c>
      <c r="E817" s="131" t="str">
        <f t="shared" si="48"/>
        <v>Men Senior</v>
      </c>
      <c r="F817" s="136">
        <v>32556</v>
      </c>
      <c r="G817" s="133">
        <f t="shared" si="51"/>
        <v>46387</v>
      </c>
      <c r="H817" s="134">
        <f t="shared" si="49"/>
        <v>37</v>
      </c>
      <c r="I817" s="131" t="str">
        <f t="shared" si="50"/>
        <v>Senior</v>
      </c>
      <c r="J817" s="129" t="s">
        <v>1184</v>
      </c>
      <c r="K817" s="135">
        <v>89021700042</v>
      </c>
      <c r="L817" s="167" t="s">
        <v>1373</v>
      </c>
    </row>
    <row r="818" spans="1:12" x14ac:dyDescent="0.25">
      <c r="A818" s="128" t="s">
        <v>1540</v>
      </c>
      <c r="B818" s="129" t="s">
        <v>1164</v>
      </c>
      <c r="C818" s="129" t="s">
        <v>1563</v>
      </c>
      <c r="D818" s="129" t="s">
        <v>323</v>
      </c>
      <c r="E818" s="131" t="str">
        <f t="shared" si="48"/>
        <v>Men Senior</v>
      </c>
      <c r="F818" s="136">
        <v>32176</v>
      </c>
      <c r="G818" s="133">
        <f t="shared" si="51"/>
        <v>46387</v>
      </c>
      <c r="H818" s="134">
        <f t="shared" si="49"/>
        <v>38</v>
      </c>
      <c r="I818" s="131" t="str">
        <f t="shared" si="50"/>
        <v>Senior</v>
      </c>
      <c r="J818" s="129" t="s">
        <v>1184</v>
      </c>
      <c r="K818" s="135">
        <v>8802035145086</v>
      </c>
      <c r="L818" s="167" t="s">
        <v>1376</v>
      </c>
    </row>
    <row r="819" spans="1:12" x14ac:dyDescent="0.25">
      <c r="A819" s="128" t="s">
        <v>1541</v>
      </c>
      <c r="B819" s="129" t="s">
        <v>1164</v>
      </c>
      <c r="C819" s="129" t="s">
        <v>390</v>
      </c>
      <c r="D819" s="129" t="s">
        <v>1564</v>
      </c>
      <c r="E819" s="131" t="str">
        <f t="shared" si="48"/>
        <v>Ladies Master</v>
      </c>
      <c r="F819" s="136">
        <v>27862</v>
      </c>
      <c r="G819" s="133">
        <f t="shared" si="51"/>
        <v>46387</v>
      </c>
      <c r="H819" s="134">
        <f t="shared" si="49"/>
        <v>50</v>
      </c>
      <c r="I819" s="131" t="str">
        <f t="shared" si="50"/>
        <v>Master</v>
      </c>
      <c r="J819" s="129" t="s">
        <v>67</v>
      </c>
      <c r="K819" s="135">
        <v>7604120008083</v>
      </c>
      <c r="L819" s="167" t="s">
        <v>1373</v>
      </c>
    </row>
    <row r="820" spans="1:12" x14ac:dyDescent="0.25">
      <c r="A820" s="128" t="s">
        <v>1542</v>
      </c>
      <c r="B820" s="129" t="s">
        <v>48</v>
      </c>
      <c r="C820" s="129" t="s">
        <v>207</v>
      </c>
      <c r="D820" s="129" t="s">
        <v>296</v>
      </c>
      <c r="E820" s="131" t="str">
        <f t="shared" si="48"/>
        <v>Men Veteran</v>
      </c>
      <c r="F820" s="136">
        <v>30877</v>
      </c>
      <c r="G820" s="133">
        <f t="shared" si="51"/>
        <v>46387</v>
      </c>
      <c r="H820" s="134">
        <f t="shared" si="49"/>
        <v>42</v>
      </c>
      <c r="I820" s="131" t="str">
        <f t="shared" si="50"/>
        <v>Veteran</v>
      </c>
      <c r="J820" s="129" t="s">
        <v>1184</v>
      </c>
      <c r="K820" s="135">
        <v>84071410407</v>
      </c>
      <c r="L820" s="167" t="s">
        <v>1373</v>
      </c>
    </row>
    <row r="821" spans="1:12" x14ac:dyDescent="0.25">
      <c r="A821" s="128" t="s">
        <v>1543</v>
      </c>
      <c r="B821" s="129" t="s">
        <v>43</v>
      </c>
      <c r="C821" s="129" t="s">
        <v>1441</v>
      </c>
      <c r="D821" s="129" t="s">
        <v>267</v>
      </c>
      <c r="E821" s="131" t="str">
        <f t="shared" si="48"/>
        <v>Ladies Senior</v>
      </c>
      <c r="F821" s="136">
        <v>36855</v>
      </c>
      <c r="G821" s="133">
        <f t="shared" si="51"/>
        <v>46387</v>
      </c>
      <c r="H821" s="134">
        <f t="shared" si="49"/>
        <v>26</v>
      </c>
      <c r="I821" s="131" t="str">
        <f t="shared" si="50"/>
        <v>Senior</v>
      </c>
      <c r="J821" s="129" t="s">
        <v>67</v>
      </c>
      <c r="K821" s="176" t="s">
        <v>2053</v>
      </c>
      <c r="L821" s="167" t="s">
        <v>1373</v>
      </c>
    </row>
    <row r="822" spans="1:12" x14ac:dyDescent="0.25">
      <c r="A822" s="128" t="s">
        <v>1544</v>
      </c>
      <c r="B822" s="129" t="s">
        <v>44</v>
      </c>
      <c r="C822" s="129" t="s">
        <v>2054</v>
      </c>
      <c r="D822" s="129" t="s">
        <v>222</v>
      </c>
      <c r="E822" s="131" t="str">
        <f t="shared" si="48"/>
        <v>Ladies Senior</v>
      </c>
      <c r="F822" s="136">
        <v>32337</v>
      </c>
      <c r="G822" s="133">
        <f t="shared" si="51"/>
        <v>46387</v>
      </c>
      <c r="H822" s="134">
        <f t="shared" si="49"/>
        <v>38</v>
      </c>
      <c r="I822" s="131" t="str">
        <f t="shared" si="50"/>
        <v>Senior</v>
      </c>
      <c r="J822" s="129" t="s">
        <v>67</v>
      </c>
      <c r="K822" s="135">
        <v>88071300257</v>
      </c>
      <c r="L822" s="167" t="s">
        <v>1373</v>
      </c>
    </row>
    <row r="823" spans="1:12" x14ac:dyDescent="0.25">
      <c r="A823" s="128" t="s">
        <v>1545</v>
      </c>
      <c r="B823" s="300" t="s">
        <v>1552</v>
      </c>
      <c r="C823" s="129" t="s">
        <v>1621</v>
      </c>
      <c r="D823" s="129" t="s">
        <v>1964</v>
      </c>
      <c r="E823" s="131" t="str">
        <f t="shared" si="48"/>
        <v>Men Senior</v>
      </c>
      <c r="F823" s="136">
        <v>37766</v>
      </c>
      <c r="G823" s="133">
        <f t="shared" si="51"/>
        <v>46387</v>
      </c>
      <c r="H823" s="134">
        <f t="shared" si="49"/>
        <v>23</v>
      </c>
      <c r="I823" s="131" t="str">
        <f t="shared" si="50"/>
        <v>Senior</v>
      </c>
      <c r="J823" s="129" t="s">
        <v>1184</v>
      </c>
      <c r="K823" s="176" t="s">
        <v>2055</v>
      </c>
      <c r="L823" s="167" t="s">
        <v>1373</v>
      </c>
    </row>
    <row r="824" spans="1:12" x14ac:dyDescent="0.25">
      <c r="A824" s="128" t="s">
        <v>1546</v>
      </c>
      <c r="B824" s="129" t="s">
        <v>1177</v>
      </c>
      <c r="C824" s="129" t="s">
        <v>1565</v>
      </c>
      <c r="D824" s="129" t="s">
        <v>1566</v>
      </c>
      <c r="E824" s="131" t="str">
        <f t="shared" si="48"/>
        <v>Men Veteran</v>
      </c>
      <c r="F824" s="136">
        <v>28772</v>
      </c>
      <c r="G824" s="133">
        <f t="shared" si="51"/>
        <v>46387</v>
      </c>
      <c r="H824" s="134">
        <f t="shared" si="49"/>
        <v>48</v>
      </c>
      <c r="I824" s="131" t="str">
        <f t="shared" si="50"/>
        <v>Veteran</v>
      </c>
      <c r="J824" s="129" t="s">
        <v>1184</v>
      </c>
      <c r="K824" s="135">
        <v>78100910669</v>
      </c>
      <c r="L824" s="167" t="s">
        <v>1373</v>
      </c>
    </row>
    <row r="825" spans="1:12" x14ac:dyDescent="0.25">
      <c r="A825" s="128" t="s">
        <v>1567</v>
      </c>
      <c r="B825" s="129" t="s">
        <v>1177</v>
      </c>
      <c r="C825" s="129" t="s">
        <v>406</v>
      </c>
      <c r="D825" s="129" t="s">
        <v>1693</v>
      </c>
      <c r="E825" s="131" t="str">
        <f t="shared" si="48"/>
        <v>Men Master</v>
      </c>
      <c r="F825" s="136">
        <v>26739</v>
      </c>
      <c r="G825" s="133">
        <f t="shared" si="51"/>
        <v>46387</v>
      </c>
      <c r="H825" s="134">
        <f t="shared" si="49"/>
        <v>53</v>
      </c>
      <c r="I825" s="131" t="str">
        <f t="shared" si="50"/>
        <v>Master</v>
      </c>
      <c r="J825" s="129" t="s">
        <v>1184</v>
      </c>
      <c r="K825" s="135">
        <v>73031600347</v>
      </c>
      <c r="L825" s="167" t="s">
        <v>1373</v>
      </c>
    </row>
    <row r="826" spans="1:12" x14ac:dyDescent="0.25">
      <c r="A826" s="128" t="s">
        <v>1568</v>
      </c>
      <c r="B826" s="129" t="s">
        <v>48</v>
      </c>
      <c r="C826" s="129" t="s">
        <v>2056</v>
      </c>
      <c r="D826" s="129" t="s">
        <v>107</v>
      </c>
      <c r="E826" s="131" t="s">
        <v>1196</v>
      </c>
      <c r="F826" s="136">
        <v>39972</v>
      </c>
      <c r="G826" s="133">
        <f t="shared" si="51"/>
        <v>46387</v>
      </c>
      <c r="H826" s="134">
        <f t="shared" si="49"/>
        <v>17</v>
      </c>
      <c r="I826" s="131" t="str">
        <f t="shared" si="50"/>
        <v>U/21</v>
      </c>
      <c r="J826" s="129" t="s">
        <v>1184</v>
      </c>
      <c r="K826" s="135" t="s">
        <v>1721</v>
      </c>
      <c r="L826" s="167" t="s">
        <v>1373</v>
      </c>
    </row>
    <row r="827" spans="1:12" x14ac:dyDescent="0.25">
      <c r="A827" s="128" t="s">
        <v>1569</v>
      </c>
      <c r="B827" s="129" t="s">
        <v>50</v>
      </c>
      <c r="C827" s="129" t="s">
        <v>86</v>
      </c>
      <c r="D827" s="129" t="s">
        <v>1711</v>
      </c>
      <c r="E827" s="131" t="str">
        <f t="shared" si="48"/>
        <v>Men Veteran</v>
      </c>
      <c r="F827" s="136">
        <v>29393</v>
      </c>
      <c r="G827" s="133">
        <f t="shared" si="51"/>
        <v>46387</v>
      </c>
      <c r="H827" s="134">
        <f t="shared" si="49"/>
        <v>46</v>
      </c>
      <c r="I827" s="131" t="str">
        <f t="shared" si="50"/>
        <v>Veteran</v>
      </c>
      <c r="J827" s="129" t="s">
        <v>1184</v>
      </c>
      <c r="K827" s="135">
        <v>80062110578</v>
      </c>
      <c r="L827" s="167" t="s">
        <v>1373</v>
      </c>
    </row>
    <row r="828" spans="1:12" x14ac:dyDescent="0.25">
      <c r="A828" s="128" t="s">
        <v>1570</v>
      </c>
      <c r="B828" s="129" t="s">
        <v>49</v>
      </c>
      <c r="C828" s="129" t="s">
        <v>2137</v>
      </c>
      <c r="D828" s="129" t="s">
        <v>2138</v>
      </c>
      <c r="E828" s="131" t="str">
        <f t="shared" si="48"/>
        <v>Men Master</v>
      </c>
      <c r="F828" s="136">
        <v>27368</v>
      </c>
      <c r="G828" s="133">
        <f t="shared" si="51"/>
        <v>46387</v>
      </c>
      <c r="H828" s="134">
        <f t="shared" si="49"/>
        <v>52</v>
      </c>
      <c r="I828" s="131" t="str">
        <f t="shared" si="50"/>
        <v>Master</v>
      </c>
      <c r="J828" s="129" t="s">
        <v>1184</v>
      </c>
      <c r="K828" s="135">
        <v>74120500039</v>
      </c>
      <c r="L828" s="167" t="s">
        <v>1373</v>
      </c>
    </row>
    <row r="829" spans="1:12" x14ac:dyDescent="0.25">
      <c r="A829" s="128" t="s">
        <v>1571</v>
      </c>
      <c r="B829" s="129" t="s">
        <v>50</v>
      </c>
      <c r="C829" s="129" t="s">
        <v>2057</v>
      </c>
      <c r="D829" s="129" t="s">
        <v>1711</v>
      </c>
      <c r="E829" s="131" t="str">
        <f t="shared" si="48"/>
        <v>Ladies Senior</v>
      </c>
      <c r="F829" s="136">
        <v>36012</v>
      </c>
      <c r="G829" s="133">
        <f t="shared" si="51"/>
        <v>46387</v>
      </c>
      <c r="H829" s="134">
        <f t="shared" si="49"/>
        <v>28</v>
      </c>
      <c r="I829" s="131" t="str">
        <f t="shared" si="50"/>
        <v>Senior</v>
      </c>
      <c r="J829" s="129" t="s">
        <v>67</v>
      </c>
      <c r="K829" s="135">
        <v>98080500037</v>
      </c>
      <c r="L829" s="167" t="s">
        <v>1373</v>
      </c>
    </row>
    <row r="830" spans="1:12" x14ac:dyDescent="0.25">
      <c r="A830" s="128" t="s">
        <v>1572</v>
      </c>
      <c r="B830" s="129" t="s">
        <v>48</v>
      </c>
      <c r="C830" s="129" t="s">
        <v>156</v>
      </c>
      <c r="D830" s="129" t="s">
        <v>1704</v>
      </c>
      <c r="E830" s="131" t="str">
        <f t="shared" si="48"/>
        <v>Men Senior</v>
      </c>
      <c r="F830" s="136">
        <v>33038</v>
      </c>
      <c r="G830" s="133">
        <f t="shared" si="51"/>
        <v>46387</v>
      </c>
      <c r="H830" s="134">
        <f t="shared" si="49"/>
        <v>36</v>
      </c>
      <c r="I830" s="131" t="str">
        <f t="shared" si="50"/>
        <v>Senior</v>
      </c>
      <c r="J830" s="129" t="s">
        <v>1184</v>
      </c>
      <c r="K830" s="135">
        <v>90061400197</v>
      </c>
      <c r="L830" s="167" t="s">
        <v>1373</v>
      </c>
    </row>
    <row r="831" spans="1:12" x14ac:dyDescent="0.25">
      <c r="A831" s="128" t="s">
        <v>1573</v>
      </c>
      <c r="B831" s="129" t="s">
        <v>49</v>
      </c>
      <c r="C831" s="129" t="s">
        <v>1084</v>
      </c>
      <c r="D831" s="129" t="s">
        <v>123</v>
      </c>
      <c r="E831" s="131" t="s">
        <v>1196</v>
      </c>
      <c r="F831" s="136">
        <v>39843</v>
      </c>
      <c r="G831" s="133">
        <f t="shared" si="51"/>
        <v>46387</v>
      </c>
      <c r="H831" s="134">
        <f t="shared" si="49"/>
        <v>17</v>
      </c>
      <c r="I831" s="131" t="str">
        <f t="shared" si="50"/>
        <v>U/21</v>
      </c>
      <c r="J831" s="129" t="s">
        <v>1184</v>
      </c>
      <c r="K831" s="176" t="s">
        <v>2168</v>
      </c>
      <c r="L831" s="167" t="s">
        <v>1373</v>
      </c>
    </row>
    <row r="832" spans="1:12" ht="13.5" customHeight="1" x14ac:dyDescent="0.25">
      <c r="A832" s="128" t="s">
        <v>1574</v>
      </c>
      <c r="B832" s="129" t="s">
        <v>1164</v>
      </c>
      <c r="C832" s="129" t="s">
        <v>102</v>
      </c>
      <c r="D832" s="129" t="s">
        <v>208</v>
      </c>
      <c r="E832" s="131" t="str">
        <f t="shared" si="48"/>
        <v>Men Senior</v>
      </c>
      <c r="F832" s="136">
        <v>34655</v>
      </c>
      <c r="G832" s="133">
        <f t="shared" si="51"/>
        <v>46387</v>
      </c>
      <c r="H832" s="134">
        <f t="shared" si="49"/>
        <v>32</v>
      </c>
      <c r="I832" s="131" t="str">
        <f t="shared" si="50"/>
        <v>Senior</v>
      </c>
      <c r="J832" s="129" t="s">
        <v>1184</v>
      </c>
      <c r="K832" s="135">
        <v>94111700071</v>
      </c>
      <c r="L832" s="167" t="s">
        <v>1373</v>
      </c>
    </row>
    <row r="833" spans="1:12" x14ac:dyDescent="0.25">
      <c r="A833" s="128" t="s">
        <v>1575</v>
      </c>
      <c r="B833" s="129" t="s">
        <v>48</v>
      </c>
      <c r="C833" s="129" t="s">
        <v>257</v>
      </c>
      <c r="D833" s="129" t="s">
        <v>2091</v>
      </c>
      <c r="E833" s="131" t="str">
        <f t="shared" si="48"/>
        <v>Men Senior</v>
      </c>
      <c r="F833" s="136">
        <v>31821</v>
      </c>
      <c r="G833" s="133">
        <f t="shared" si="51"/>
        <v>46387</v>
      </c>
      <c r="H833" s="134">
        <f t="shared" si="49"/>
        <v>39</v>
      </c>
      <c r="I833" s="131" t="str">
        <f t="shared" si="50"/>
        <v>Senior</v>
      </c>
      <c r="J833" s="129" t="s">
        <v>1184</v>
      </c>
      <c r="K833" s="135">
        <v>87021300077</v>
      </c>
      <c r="L833" s="167" t="s">
        <v>1373</v>
      </c>
    </row>
    <row r="834" spans="1:12" x14ac:dyDescent="0.25">
      <c r="A834" s="128" t="s">
        <v>1576</v>
      </c>
      <c r="B834" s="129" t="s">
        <v>48</v>
      </c>
      <c r="C834" s="129" t="s">
        <v>132</v>
      </c>
      <c r="D834" s="129" t="s">
        <v>2091</v>
      </c>
      <c r="E834" s="131" t="str">
        <f t="shared" si="48"/>
        <v>Men U/16</v>
      </c>
      <c r="F834" s="136">
        <v>42386</v>
      </c>
      <c r="G834" s="133">
        <f t="shared" si="51"/>
        <v>46387</v>
      </c>
      <c r="H834" s="134">
        <f t="shared" si="49"/>
        <v>10</v>
      </c>
      <c r="I834" s="131" t="str">
        <f t="shared" si="50"/>
        <v>U/16</v>
      </c>
      <c r="J834" s="129" t="s">
        <v>1184</v>
      </c>
      <c r="K834" s="135">
        <v>20160117</v>
      </c>
      <c r="L834" s="167" t="s">
        <v>1373</v>
      </c>
    </row>
    <row r="835" spans="1:12" x14ac:dyDescent="0.25">
      <c r="A835" s="128" t="s">
        <v>1577</v>
      </c>
      <c r="B835" s="129" t="s">
        <v>48</v>
      </c>
      <c r="C835" s="129" t="s">
        <v>2139</v>
      </c>
      <c r="D835" s="129" t="s">
        <v>328</v>
      </c>
      <c r="E835" s="131" t="str">
        <f t="shared" si="48"/>
        <v>Men Senior</v>
      </c>
      <c r="F835" s="136">
        <v>34113</v>
      </c>
      <c r="G835" s="133">
        <f t="shared" si="51"/>
        <v>46387</v>
      </c>
      <c r="H835" s="134">
        <f t="shared" si="49"/>
        <v>33</v>
      </c>
      <c r="I835" s="131" t="str">
        <f t="shared" si="50"/>
        <v>Senior</v>
      </c>
      <c r="J835" s="129" t="s">
        <v>1184</v>
      </c>
      <c r="K835" s="135">
        <v>93052400169</v>
      </c>
      <c r="L835" s="167" t="s">
        <v>1373</v>
      </c>
    </row>
    <row r="836" spans="1:12" x14ac:dyDescent="0.25">
      <c r="A836" s="128" t="s">
        <v>1578</v>
      </c>
      <c r="B836" s="129" t="s">
        <v>37</v>
      </c>
      <c r="C836" s="129" t="s">
        <v>88</v>
      </c>
      <c r="D836" s="129" t="s">
        <v>1715</v>
      </c>
      <c r="E836" s="131" t="str">
        <f t="shared" si="48"/>
        <v>Men Senior</v>
      </c>
      <c r="F836" s="136">
        <v>33363</v>
      </c>
      <c r="G836" s="133">
        <f t="shared" si="51"/>
        <v>46387</v>
      </c>
      <c r="H836" s="134">
        <f t="shared" si="49"/>
        <v>35</v>
      </c>
      <c r="I836" s="131" t="str">
        <f t="shared" si="50"/>
        <v>Senior</v>
      </c>
      <c r="J836" s="129" t="s">
        <v>1184</v>
      </c>
      <c r="K836" s="135">
        <v>91050500237</v>
      </c>
      <c r="L836" s="167" t="s">
        <v>1373</v>
      </c>
    </row>
    <row r="837" spans="1:12" x14ac:dyDescent="0.25">
      <c r="A837" s="128" t="s">
        <v>1579</v>
      </c>
      <c r="B837" s="129" t="s">
        <v>42</v>
      </c>
      <c r="C837" s="129" t="s">
        <v>1622</v>
      </c>
      <c r="D837" s="129" t="s">
        <v>1502</v>
      </c>
      <c r="E837" s="131" t="str">
        <f t="shared" ref="E837:E887" si="52">CONCATENATE(J837," ",I837)</f>
        <v>Men Grand Masters</v>
      </c>
      <c r="F837" s="136">
        <v>23428</v>
      </c>
      <c r="G837" s="133">
        <f t="shared" si="51"/>
        <v>46387</v>
      </c>
      <c r="H837" s="134">
        <f t="shared" ref="H837:H887" si="53">INT(YEARFRAC(F837,G837))</f>
        <v>62</v>
      </c>
      <c r="I837" s="131" t="str">
        <f t="shared" ref="I837:I887" si="54">IF(H837="","Senior",IF(H837&gt;59.999,"Grand Masters",IF(H837&gt;49.999,"Master",IF(H837&gt;39.999,"Veteran",IF(H837&gt;21.999,"Senior",IF(H837&gt;16.999,"U/21","U/16"))))))</f>
        <v>Grand Masters</v>
      </c>
      <c r="J837" s="129" t="s">
        <v>1184</v>
      </c>
      <c r="K837" s="135">
        <v>64021600264</v>
      </c>
      <c r="L837" s="167" t="s">
        <v>1373</v>
      </c>
    </row>
    <row r="838" spans="1:12" x14ac:dyDescent="0.25">
      <c r="A838" s="128" t="s">
        <v>1584</v>
      </c>
      <c r="B838" s="129" t="s">
        <v>42</v>
      </c>
      <c r="C838" s="129" t="s">
        <v>252</v>
      </c>
      <c r="D838" s="129" t="s">
        <v>138</v>
      </c>
      <c r="E838" s="131" t="str">
        <f t="shared" si="52"/>
        <v>Men Veteran</v>
      </c>
      <c r="F838" s="136">
        <v>29946</v>
      </c>
      <c r="G838" s="133">
        <f t="shared" ref="G838:G887" si="55">$G$5</f>
        <v>46387</v>
      </c>
      <c r="H838" s="134">
        <f t="shared" si="53"/>
        <v>45</v>
      </c>
      <c r="I838" s="131" t="str">
        <f t="shared" si="54"/>
        <v>Veteran</v>
      </c>
      <c r="J838" s="129" t="s">
        <v>1184</v>
      </c>
      <c r="K838" s="135">
        <v>81122650051</v>
      </c>
      <c r="L838" s="167" t="s">
        <v>1373</v>
      </c>
    </row>
    <row r="839" spans="1:12" ht="13.5" customHeight="1" x14ac:dyDescent="0.25">
      <c r="A839" s="128" t="s">
        <v>1585</v>
      </c>
      <c r="B839" s="129" t="s">
        <v>42</v>
      </c>
      <c r="C839" s="129" t="s">
        <v>1331</v>
      </c>
      <c r="D839" s="129" t="s">
        <v>1566</v>
      </c>
      <c r="E839" s="131" t="str">
        <f t="shared" si="52"/>
        <v>Men Grand Masters</v>
      </c>
      <c r="F839" s="136">
        <v>19844</v>
      </c>
      <c r="G839" s="133">
        <f t="shared" si="55"/>
        <v>46387</v>
      </c>
      <c r="H839" s="134">
        <f t="shared" si="53"/>
        <v>72</v>
      </c>
      <c r="I839" s="131" t="str">
        <f t="shared" si="54"/>
        <v>Grand Masters</v>
      </c>
      <c r="J839" s="129" t="s">
        <v>1184</v>
      </c>
      <c r="K839" s="135">
        <v>54043000227</v>
      </c>
      <c r="L839" s="167" t="s">
        <v>1373</v>
      </c>
    </row>
    <row r="840" spans="1:12" x14ac:dyDescent="0.25">
      <c r="A840" s="128" t="s">
        <v>1586</v>
      </c>
      <c r="B840" s="129" t="s">
        <v>50</v>
      </c>
      <c r="C840" s="129" t="s">
        <v>2058</v>
      </c>
      <c r="D840" s="129" t="s">
        <v>362</v>
      </c>
      <c r="E840" s="131" t="str">
        <f t="shared" si="52"/>
        <v>Men Veteran</v>
      </c>
      <c r="F840" s="136">
        <v>31313</v>
      </c>
      <c r="G840" s="133">
        <f t="shared" si="55"/>
        <v>46387</v>
      </c>
      <c r="H840" s="134">
        <f t="shared" si="53"/>
        <v>41</v>
      </c>
      <c r="I840" s="131" t="str">
        <f t="shared" si="54"/>
        <v>Veteran</v>
      </c>
      <c r="J840" s="129" t="s">
        <v>1184</v>
      </c>
      <c r="K840" s="135">
        <v>85092350070</v>
      </c>
      <c r="L840" s="167" t="s">
        <v>1373</v>
      </c>
    </row>
    <row r="841" spans="1:12" x14ac:dyDescent="0.25">
      <c r="A841" s="128" t="s">
        <v>1587</v>
      </c>
      <c r="B841" s="129" t="s">
        <v>41</v>
      </c>
      <c r="C841" s="129" t="s">
        <v>2140</v>
      </c>
      <c r="D841" s="129" t="s">
        <v>129</v>
      </c>
      <c r="E841" s="131" t="str">
        <f t="shared" si="52"/>
        <v>Ladies Senior</v>
      </c>
      <c r="F841" s="136">
        <v>32228</v>
      </c>
      <c r="G841" s="133">
        <f t="shared" si="55"/>
        <v>46387</v>
      </c>
      <c r="H841" s="134">
        <f t="shared" si="53"/>
        <v>38</v>
      </c>
      <c r="I841" s="131" t="str">
        <f t="shared" si="54"/>
        <v>Senior</v>
      </c>
      <c r="J841" s="129" t="s">
        <v>67</v>
      </c>
      <c r="K841" s="135">
        <v>88032600086</v>
      </c>
      <c r="L841" s="167" t="s">
        <v>1373</v>
      </c>
    </row>
    <row r="842" spans="1:12" x14ac:dyDescent="0.25">
      <c r="A842" s="128" t="s">
        <v>1588</v>
      </c>
      <c r="B842" s="129" t="s">
        <v>1164</v>
      </c>
      <c r="C842" s="129" t="s">
        <v>1548</v>
      </c>
      <c r="D842" s="129" t="s">
        <v>169</v>
      </c>
      <c r="E842" s="131" t="str">
        <f t="shared" si="52"/>
        <v>Men Master</v>
      </c>
      <c r="F842" s="136">
        <v>27270</v>
      </c>
      <c r="G842" s="133">
        <f t="shared" si="55"/>
        <v>46387</v>
      </c>
      <c r="H842" s="134">
        <f t="shared" si="53"/>
        <v>52</v>
      </c>
      <c r="I842" s="131" t="str">
        <f t="shared" si="54"/>
        <v>Master</v>
      </c>
      <c r="J842" s="129" t="s">
        <v>1184</v>
      </c>
      <c r="K842" s="135">
        <v>74082900195</v>
      </c>
      <c r="L842" s="167" t="s">
        <v>1373</v>
      </c>
    </row>
    <row r="843" spans="1:12" x14ac:dyDescent="0.25">
      <c r="A843" s="128" t="s">
        <v>1589</v>
      </c>
      <c r="B843" s="129" t="s">
        <v>1164</v>
      </c>
      <c r="C843" s="129" t="s">
        <v>1623</v>
      </c>
      <c r="D843" s="129" t="s">
        <v>169</v>
      </c>
      <c r="E843" s="131" t="str">
        <f t="shared" si="52"/>
        <v>Men U/16</v>
      </c>
      <c r="F843" s="136">
        <v>40247</v>
      </c>
      <c r="G843" s="133">
        <f t="shared" si="55"/>
        <v>46387</v>
      </c>
      <c r="H843" s="134">
        <f t="shared" si="53"/>
        <v>16</v>
      </c>
      <c r="I843" s="131" t="str">
        <f t="shared" si="54"/>
        <v>U/16</v>
      </c>
      <c r="J843" s="129" t="s">
        <v>1184</v>
      </c>
      <c r="K843" s="135">
        <v>20100310</v>
      </c>
      <c r="L843" s="167" t="s">
        <v>1373</v>
      </c>
    </row>
    <row r="844" spans="1:12" x14ac:dyDescent="0.25">
      <c r="A844" s="128" t="s">
        <v>1590</v>
      </c>
      <c r="B844" s="129" t="s">
        <v>1164</v>
      </c>
      <c r="C844" s="129" t="s">
        <v>1624</v>
      </c>
      <c r="D844" s="129" t="s">
        <v>1625</v>
      </c>
      <c r="E844" s="131" t="str">
        <f t="shared" si="52"/>
        <v>Men Veteran</v>
      </c>
      <c r="F844" s="136">
        <v>30502</v>
      </c>
      <c r="G844" s="133">
        <f t="shared" si="55"/>
        <v>46387</v>
      </c>
      <c r="H844" s="134">
        <f t="shared" si="53"/>
        <v>43</v>
      </c>
      <c r="I844" s="131" t="str">
        <f t="shared" si="54"/>
        <v>Veteran</v>
      </c>
      <c r="J844" s="129" t="s">
        <v>1184</v>
      </c>
      <c r="K844" s="135">
        <v>83070510094</v>
      </c>
      <c r="L844" s="167" t="s">
        <v>1373</v>
      </c>
    </row>
    <row r="845" spans="1:12" x14ac:dyDescent="0.25">
      <c r="A845" s="128" t="s">
        <v>1591</v>
      </c>
      <c r="B845" s="129" t="s">
        <v>49</v>
      </c>
      <c r="C845" s="129" t="s">
        <v>198</v>
      </c>
      <c r="D845" s="129" t="s">
        <v>1077</v>
      </c>
      <c r="E845" s="131" t="str">
        <f t="shared" si="52"/>
        <v>Men Veteran</v>
      </c>
      <c r="F845" s="136">
        <v>31345</v>
      </c>
      <c r="G845" s="133">
        <f t="shared" si="55"/>
        <v>46387</v>
      </c>
      <c r="H845" s="134">
        <f t="shared" si="53"/>
        <v>41</v>
      </c>
      <c r="I845" s="131" t="str">
        <f t="shared" si="54"/>
        <v>Veteran</v>
      </c>
      <c r="J845" s="129" t="s">
        <v>1184</v>
      </c>
      <c r="K845" s="135">
        <v>85102511351</v>
      </c>
      <c r="L845" s="167" t="s">
        <v>1373</v>
      </c>
    </row>
    <row r="846" spans="1:12" x14ac:dyDescent="0.25">
      <c r="A846" s="128" t="s">
        <v>1592</v>
      </c>
      <c r="B846" s="129" t="s">
        <v>49</v>
      </c>
      <c r="C846" s="129" t="s">
        <v>2141</v>
      </c>
      <c r="D846" s="129" t="s">
        <v>1077</v>
      </c>
      <c r="E846" s="131" t="str">
        <f t="shared" si="52"/>
        <v>Men U/16</v>
      </c>
      <c r="F846" s="136">
        <v>41674</v>
      </c>
      <c r="G846" s="133">
        <f t="shared" si="55"/>
        <v>46387</v>
      </c>
      <c r="H846" s="134">
        <f t="shared" si="53"/>
        <v>12</v>
      </c>
      <c r="I846" s="131" t="str">
        <f t="shared" si="54"/>
        <v>U/16</v>
      </c>
      <c r="J846" s="129" t="s">
        <v>1184</v>
      </c>
      <c r="K846" s="135">
        <v>20140204</v>
      </c>
      <c r="L846" s="167" t="s">
        <v>1373</v>
      </c>
    </row>
    <row r="847" spans="1:12" x14ac:dyDescent="0.25">
      <c r="A847" s="128" t="s">
        <v>1593</v>
      </c>
      <c r="B847" s="129" t="s">
        <v>47</v>
      </c>
      <c r="C847" s="129" t="s">
        <v>119</v>
      </c>
      <c r="D847" s="129" t="s">
        <v>1626</v>
      </c>
      <c r="E847" s="131" t="str">
        <f t="shared" si="52"/>
        <v>Men Veteran</v>
      </c>
      <c r="F847" s="136">
        <v>31513</v>
      </c>
      <c r="G847" s="133">
        <f t="shared" si="55"/>
        <v>46387</v>
      </c>
      <c r="H847" s="134">
        <f t="shared" si="53"/>
        <v>40</v>
      </c>
      <c r="I847" s="131" t="str">
        <f t="shared" si="54"/>
        <v>Veteran</v>
      </c>
      <c r="J847" s="129" t="s">
        <v>1184</v>
      </c>
      <c r="K847" s="135">
        <v>8604115163082</v>
      </c>
      <c r="L847" s="167" t="s">
        <v>1376</v>
      </c>
    </row>
    <row r="848" spans="1:12" x14ac:dyDescent="0.25">
      <c r="A848" s="128" t="s">
        <v>1594</v>
      </c>
      <c r="B848" s="129" t="s">
        <v>1797</v>
      </c>
      <c r="C848" s="129" t="s">
        <v>1705</v>
      </c>
      <c r="D848" s="129" t="s">
        <v>222</v>
      </c>
      <c r="E848" s="131" t="str">
        <f t="shared" si="52"/>
        <v>Men U/16</v>
      </c>
      <c r="F848" s="136">
        <v>40312</v>
      </c>
      <c r="G848" s="133">
        <f t="shared" si="55"/>
        <v>46387</v>
      </c>
      <c r="H848" s="134">
        <f t="shared" si="53"/>
        <v>16</v>
      </c>
      <c r="I848" s="131" t="str">
        <f t="shared" si="54"/>
        <v>U/16</v>
      </c>
      <c r="J848" s="129" t="s">
        <v>1184</v>
      </c>
      <c r="K848" s="135" t="s">
        <v>2059</v>
      </c>
      <c r="L848" s="167" t="s">
        <v>1373</v>
      </c>
    </row>
    <row r="849" spans="1:12" x14ac:dyDescent="0.25">
      <c r="A849" s="128" t="s">
        <v>1595</v>
      </c>
      <c r="B849" s="129" t="s">
        <v>49</v>
      </c>
      <c r="C849" s="129" t="s">
        <v>1071</v>
      </c>
      <c r="D849" s="129" t="s">
        <v>123</v>
      </c>
      <c r="E849" s="131" t="str">
        <f t="shared" si="52"/>
        <v>Men Veteran</v>
      </c>
      <c r="F849" s="136">
        <v>30496</v>
      </c>
      <c r="G849" s="133">
        <f t="shared" si="55"/>
        <v>46387</v>
      </c>
      <c r="H849" s="134">
        <f t="shared" si="53"/>
        <v>43</v>
      </c>
      <c r="I849" s="131" t="str">
        <f t="shared" si="54"/>
        <v>Veteran</v>
      </c>
      <c r="J849" s="129" t="s">
        <v>1184</v>
      </c>
      <c r="K849" s="135">
        <v>83062910631</v>
      </c>
      <c r="L849" s="167" t="s">
        <v>1551</v>
      </c>
    </row>
    <row r="850" spans="1:12" x14ac:dyDescent="0.25">
      <c r="A850" s="128" t="s">
        <v>1596</v>
      </c>
      <c r="B850" s="129" t="s">
        <v>49</v>
      </c>
      <c r="C850" s="129" t="s">
        <v>2142</v>
      </c>
      <c r="D850" s="129" t="s">
        <v>228</v>
      </c>
      <c r="E850" s="131" t="str">
        <f t="shared" si="52"/>
        <v>Ladies Veteran</v>
      </c>
      <c r="F850" s="136">
        <v>30754</v>
      </c>
      <c r="G850" s="133">
        <f t="shared" si="55"/>
        <v>46387</v>
      </c>
      <c r="H850" s="134">
        <f t="shared" si="53"/>
        <v>42</v>
      </c>
      <c r="I850" s="131" t="str">
        <f t="shared" si="54"/>
        <v>Veteran</v>
      </c>
      <c r="J850" s="129" t="s">
        <v>67</v>
      </c>
      <c r="K850" s="135">
        <v>84031310277</v>
      </c>
      <c r="L850" s="167" t="s">
        <v>1373</v>
      </c>
    </row>
    <row r="851" spans="1:12" x14ac:dyDescent="0.25">
      <c r="A851" s="128" t="s">
        <v>1597</v>
      </c>
      <c r="B851" s="129" t="s">
        <v>49</v>
      </c>
      <c r="C851" s="129" t="s">
        <v>2060</v>
      </c>
      <c r="D851" s="129" t="s">
        <v>1715</v>
      </c>
      <c r="E851" s="131" t="str">
        <f t="shared" si="52"/>
        <v>Men U/16</v>
      </c>
      <c r="F851" s="136">
        <v>40532</v>
      </c>
      <c r="G851" s="133">
        <f t="shared" si="55"/>
        <v>46387</v>
      </c>
      <c r="H851" s="134">
        <f t="shared" si="53"/>
        <v>16</v>
      </c>
      <c r="I851" s="131" t="str">
        <f t="shared" si="54"/>
        <v>U/16</v>
      </c>
      <c r="J851" s="129" t="s">
        <v>1184</v>
      </c>
      <c r="K851" s="135">
        <v>20101220</v>
      </c>
      <c r="L851" s="167" t="s">
        <v>1373</v>
      </c>
    </row>
    <row r="852" spans="1:12" x14ac:dyDescent="0.25">
      <c r="A852" s="128" t="s">
        <v>1598</v>
      </c>
      <c r="B852" s="129" t="s">
        <v>49</v>
      </c>
      <c r="C852" s="129" t="s">
        <v>1628</v>
      </c>
      <c r="D852" s="129" t="s">
        <v>1159</v>
      </c>
      <c r="E852" s="131" t="str">
        <f t="shared" si="52"/>
        <v>Men U/16</v>
      </c>
      <c r="F852" s="136">
        <v>40822</v>
      </c>
      <c r="G852" s="133">
        <f t="shared" si="55"/>
        <v>46387</v>
      </c>
      <c r="H852" s="134">
        <f t="shared" si="53"/>
        <v>15</v>
      </c>
      <c r="I852" s="131" t="str">
        <f t="shared" si="54"/>
        <v>U/16</v>
      </c>
      <c r="J852" s="129" t="s">
        <v>1184</v>
      </c>
      <c r="K852" s="135">
        <v>20111006</v>
      </c>
      <c r="L852" s="167" t="s">
        <v>1373</v>
      </c>
    </row>
    <row r="853" spans="1:12" x14ac:dyDescent="0.25">
      <c r="A853" s="128" t="s">
        <v>1599</v>
      </c>
      <c r="B853" s="129" t="s">
        <v>40</v>
      </c>
      <c r="C853" s="129" t="s">
        <v>1411</v>
      </c>
      <c r="D853" s="129" t="s">
        <v>1000</v>
      </c>
      <c r="E853" s="131" t="str">
        <f t="shared" si="52"/>
        <v>Men Senior</v>
      </c>
      <c r="F853" s="136">
        <v>32125</v>
      </c>
      <c r="G853" s="133">
        <f t="shared" si="55"/>
        <v>46387</v>
      </c>
      <c r="H853" s="134">
        <f t="shared" si="53"/>
        <v>39</v>
      </c>
      <c r="I853" s="131" t="str">
        <f t="shared" si="54"/>
        <v>Senior</v>
      </c>
      <c r="J853" s="129" t="s">
        <v>1184</v>
      </c>
      <c r="K853" s="135">
        <v>87121400030</v>
      </c>
      <c r="L853" s="167" t="s">
        <v>1373</v>
      </c>
    </row>
    <row r="854" spans="1:12" x14ac:dyDescent="0.25">
      <c r="A854" s="128" t="s">
        <v>1600</v>
      </c>
      <c r="B854" s="129" t="s">
        <v>1269</v>
      </c>
      <c r="C854" s="129" t="s">
        <v>1347</v>
      </c>
      <c r="D854" s="129" t="s">
        <v>1000</v>
      </c>
      <c r="E854" s="131" t="str">
        <f t="shared" si="52"/>
        <v>Ladies Senior</v>
      </c>
      <c r="F854" s="136">
        <v>32014</v>
      </c>
      <c r="G854" s="133">
        <f t="shared" si="55"/>
        <v>46387</v>
      </c>
      <c r="H854" s="134">
        <f t="shared" si="53"/>
        <v>39</v>
      </c>
      <c r="I854" s="131" t="str">
        <f t="shared" si="54"/>
        <v>Senior</v>
      </c>
      <c r="J854" s="129" t="s">
        <v>67</v>
      </c>
      <c r="K854" s="135">
        <v>87082500076</v>
      </c>
      <c r="L854" s="167" t="s">
        <v>1373</v>
      </c>
    </row>
    <row r="855" spans="1:12" x14ac:dyDescent="0.25">
      <c r="A855" s="128" t="s">
        <v>1601</v>
      </c>
      <c r="B855" s="129" t="s">
        <v>47</v>
      </c>
      <c r="C855" s="129" t="s">
        <v>1965</v>
      </c>
      <c r="D855" s="129" t="s">
        <v>1629</v>
      </c>
      <c r="E855" s="131" t="str">
        <f t="shared" si="52"/>
        <v>Men Senior</v>
      </c>
      <c r="F855" s="136">
        <v>32872</v>
      </c>
      <c r="G855" s="133">
        <f t="shared" si="55"/>
        <v>46387</v>
      </c>
      <c r="H855" s="134">
        <f t="shared" si="53"/>
        <v>37</v>
      </c>
      <c r="I855" s="131" t="str">
        <f t="shared" si="54"/>
        <v>Senior</v>
      </c>
      <c r="J855" s="129" t="s">
        <v>1184</v>
      </c>
      <c r="K855" s="135">
        <v>89123000031</v>
      </c>
      <c r="L855" s="167" t="s">
        <v>1373</v>
      </c>
    </row>
    <row r="856" spans="1:12" x14ac:dyDescent="0.25">
      <c r="A856" s="128" t="s">
        <v>1602</v>
      </c>
      <c r="B856" s="129" t="s">
        <v>43</v>
      </c>
      <c r="C856" s="129" t="s">
        <v>112</v>
      </c>
      <c r="D856" s="129" t="s">
        <v>1630</v>
      </c>
      <c r="E856" s="131" t="str">
        <f t="shared" si="52"/>
        <v>Men Master</v>
      </c>
      <c r="F856" s="136">
        <v>24698</v>
      </c>
      <c r="G856" s="133">
        <f t="shared" si="55"/>
        <v>46387</v>
      </c>
      <c r="H856" s="134">
        <f t="shared" si="53"/>
        <v>59</v>
      </c>
      <c r="I856" s="131" t="str">
        <f t="shared" si="54"/>
        <v>Master</v>
      </c>
      <c r="J856" s="129" t="s">
        <v>1184</v>
      </c>
      <c r="K856" s="135">
        <v>67081400299</v>
      </c>
      <c r="L856" s="167" t="s">
        <v>1373</v>
      </c>
    </row>
    <row r="857" spans="1:12" x14ac:dyDescent="0.25">
      <c r="A857" s="128" t="s">
        <v>1603</v>
      </c>
      <c r="B857" s="129" t="s">
        <v>1552</v>
      </c>
      <c r="C857" s="129" t="s">
        <v>386</v>
      </c>
      <c r="D857" s="129" t="s">
        <v>1181</v>
      </c>
      <c r="E857" s="131" t="s">
        <v>1196</v>
      </c>
      <c r="F857" s="136">
        <v>39896</v>
      </c>
      <c r="G857" s="133">
        <f t="shared" si="55"/>
        <v>46387</v>
      </c>
      <c r="H857" s="134">
        <f t="shared" si="53"/>
        <v>17</v>
      </c>
      <c r="I857" s="131" t="str">
        <f t="shared" si="54"/>
        <v>U/21</v>
      </c>
      <c r="J857" s="129" t="s">
        <v>1184</v>
      </c>
      <c r="K857" s="135"/>
      <c r="L857" s="167" t="s">
        <v>1373</v>
      </c>
    </row>
    <row r="858" spans="1:12" x14ac:dyDescent="0.25">
      <c r="A858" s="128" t="s">
        <v>1604</v>
      </c>
      <c r="B858" s="129" t="s">
        <v>1552</v>
      </c>
      <c r="C858" s="129" t="s">
        <v>1631</v>
      </c>
      <c r="D858" s="129" t="s">
        <v>1181</v>
      </c>
      <c r="E858" s="131" t="str">
        <f t="shared" si="52"/>
        <v>Men Veteran</v>
      </c>
      <c r="F858" s="136">
        <v>29180</v>
      </c>
      <c r="G858" s="133">
        <f t="shared" si="55"/>
        <v>46387</v>
      </c>
      <c r="H858" s="134">
        <f t="shared" si="53"/>
        <v>47</v>
      </c>
      <c r="I858" s="131" t="str">
        <f t="shared" si="54"/>
        <v>Veteran</v>
      </c>
      <c r="J858" s="129" t="s">
        <v>1184</v>
      </c>
      <c r="K858" s="135">
        <v>79112110515</v>
      </c>
      <c r="L858" s="167" t="s">
        <v>1373</v>
      </c>
    </row>
    <row r="859" spans="1:12" x14ac:dyDescent="0.25">
      <c r="A859" s="128" t="s">
        <v>1605</v>
      </c>
      <c r="B859" s="129" t="s">
        <v>47</v>
      </c>
      <c r="C859" s="129" t="s">
        <v>1349</v>
      </c>
      <c r="D859" s="129" t="s">
        <v>1632</v>
      </c>
      <c r="E859" s="131" t="str">
        <f t="shared" si="52"/>
        <v>Men Veteran</v>
      </c>
      <c r="F859" s="136">
        <v>31744</v>
      </c>
      <c r="G859" s="133">
        <f t="shared" si="55"/>
        <v>46387</v>
      </c>
      <c r="H859" s="134">
        <f t="shared" si="53"/>
        <v>40</v>
      </c>
      <c r="I859" s="131" t="str">
        <f t="shared" si="54"/>
        <v>Veteran</v>
      </c>
      <c r="J859" s="129" t="s">
        <v>1184</v>
      </c>
      <c r="K859" s="135">
        <v>86112800373</v>
      </c>
      <c r="L859" s="167" t="s">
        <v>1373</v>
      </c>
    </row>
    <row r="860" spans="1:12" x14ac:dyDescent="0.25">
      <c r="A860" s="128" t="s">
        <v>1606</v>
      </c>
      <c r="B860" s="129" t="s">
        <v>38</v>
      </c>
      <c r="C860" s="129" t="s">
        <v>1581</v>
      </c>
      <c r="D860" s="129" t="s">
        <v>87</v>
      </c>
      <c r="E860" s="131" t="str">
        <f t="shared" si="52"/>
        <v>Men Senior</v>
      </c>
      <c r="F860" s="136">
        <v>32567</v>
      </c>
      <c r="G860" s="133">
        <f t="shared" si="55"/>
        <v>46387</v>
      </c>
      <c r="H860" s="134">
        <f t="shared" si="53"/>
        <v>37</v>
      </c>
      <c r="I860" s="131" t="str">
        <f t="shared" si="54"/>
        <v>Senior</v>
      </c>
      <c r="J860" s="129" t="s">
        <v>1184</v>
      </c>
      <c r="K860" s="135">
        <v>89022800091</v>
      </c>
      <c r="L860" s="167" t="s">
        <v>1373</v>
      </c>
    </row>
    <row r="861" spans="1:12" x14ac:dyDescent="0.25">
      <c r="A861" s="128" t="s">
        <v>1607</v>
      </c>
      <c r="B861" s="129" t="s">
        <v>49</v>
      </c>
      <c r="C861" s="129" t="s">
        <v>2143</v>
      </c>
      <c r="D861" s="129" t="s">
        <v>2144</v>
      </c>
      <c r="E861" s="131" t="str">
        <f t="shared" si="52"/>
        <v>Men Master</v>
      </c>
      <c r="F861" s="136">
        <v>25341</v>
      </c>
      <c r="G861" s="133">
        <f t="shared" si="55"/>
        <v>46387</v>
      </c>
      <c r="H861" s="134">
        <f t="shared" si="53"/>
        <v>57</v>
      </c>
      <c r="I861" s="131" t="str">
        <f t="shared" si="54"/>
        <v>Master</v>
      </c>
      <c r="J861" s="129" t="s">
        <v>1184</v>
      </c>
      <c r="K861" s="135">
        <v>69051800606</v>
      </c>
      <c r="L861" s="167" t="s">
        <v>1373</v>
      </c>
    </row>
    <row r="862" spans="1:12" x14ac:dyDescent="0.25">
      <c r="A862" s="128" t="s">
        <v>1608</v>
      </c>
      <c r="B862" s="129" t="s">
        <v>1164</v>
      </c>
      <c r="C862" s="129" t="s">
        <v>383</v>
      </c>
      <c r="D862" s="129" t="s">
        <v>87</v>
      </c>
      <c r="E862" s="131" t="str">
        <f t="shared" si="52"/>
        <v>Men Senior</v>
      </c>
      <c r="F862" s="136">
        <v>35214</v>
      </c>
      <c r="G862" s="133">
        <f t="shared" si="55"/>
        <v>46387</v>
      </c>
      <c r="H862" s="134">
        <f t="shared" si="53"/>
        <v>30</v>
      </c>
      <c r="I862" s="131" t="str">
        <f t="shared" si="54"/>
        <v>Senior</v>
      </c>
      <c r="J862" s="129" t="s">
        <v>1184</v>
      </c>
      <c r="K862" s="135">
        <v>96052900342</v>
      </c>
      <c r="L862" s="167" t="s">
        <v>1551</v>
      </c>
    </row>
    <row r="863" spans="1:12" x14ac:dyDescent="0.25">
      <c r="A863" s="128" t="s">
        <v>1609</v>
      </c>
      <c r="B863" s="129" t="s">
        <v>1164</v>
      </c>
      <c r="C863" s="129" t="s">
        <v>98</v>
      </c>
      <c r="D863" s="129" t="s">
        <v>192</v>
      </c>
      <c r="E863" s="131" t="str">
        <f t="shared" si="52"/>
        <v>Men Senior</v>
      </c>
      <c r="F863" s="136">
        <v>35874</v>
      </c>
      <c r="G863" s="133">
        <f t="shared" si="55"/>
        <v>46387</v>
      </c>
      <c r="H863" s="134">
        <f t="shared" si="53"/>
        <v>28</v>
      </c>
      <c r="I863" s="131" t="str">
        <f t="shared" si="54"/>
        <v>Senior</v>
      </c>
      <c r="J863" s="129" t="s">
        <v>1184</v>
      </c>
      <c r="K863" s="135">
        <v>98032000186</v>
      </c>
      <c r="L863" s="167" t="s">
        <v>1373</v>
      </c>
    </row>
    <row r="864" spans="1:12" x14ac:dyDescent="0.25">
      <c r="A864" s="128" t="s">
        <v>1610</v>
      </c>
      <c r="B864" s="129" t="s">
        <v>50</v>
      </c>
      <c r="C864" s="129" t="s">
        <v>1633</v>
      </c>
      <c r="D864" s="129" t="s">
        <v>331</v>
      </c>
      <c r="E864" s="131" t="str">
        <f t="shared" si="52"/>
        <v>Men Senior</v>
      </c>
      <c r="F864" s="136">
        <v>37877</v>
      </c>
      <c r="G864" s="133">
        <f t="shared" si="55"/>
        <v>46387</v>
      </c>
      <c r="H864" s="134">
        <f t="shared" si="53"/>
        <v>23</v>
      </c>
      <c r="I864" s="131" t="str">
        <f t="shared" si="54"/>
        <v>Senior</v>
      </c>
      <c r="J864" s="129" t="s">
        <v>1184</v>
      </c>
      <c r="K864" s="176" t="s">
        <v>2061</v>
      </c>
      <c r="L864" s="167" t="s">
        <v>1373</v>
      </c>
    </row>
    <row r="865" spans="1:12" x14ac:dyDescent="0.25">
      <c r="A865" s="128" t="s">
        <v>1611</v>
      </c>
      <c r="B865" s="129" t="s">
        <v>1254</v>
      </c>
      <c r="C865" s="129" t="s">
        <v>1334</v>
      </c>
      <c r="D865" s="129" t="s">
        <v>1038</v>
      </c>
      <c r="E865" s="131" t="str">
        <f t="shared" si="52"/>
        <v>Men Senior</v>
      </c>
      <c r="F865" s="136">
        <v>33357</v>
      </c>
      <c r="G865" s="133">
        <f t="shared" si="55"/>
        <v>46387</v>
      </c>
      <c r="H865" s="134">
        <f t="shared" si="53"/>
        <v>35</v>
      </c>
      <c r="I865" s="131" t="str">
        <f t="shared" si="54"/>
        <v>Senior</v>
      </c>
      <c r="J865" s="129" t="s">
        <v>1184</v>
      </c>
      <c r="K865" s="135">
        <v>91042900108</v>
      </c>
      <c r="L865" s="167" t="s">
        <v>1373</v>
      </c>
    </row>
    <row r="866" spans="1:12" x14ac:dyDescent="0.25">
      <c r="A866" s="128" t="s">
        <v>1612</v>
      </c>
      <c r="B866" s="129" t="s">
        <v>1164</v>
      </c>
      <c r="C866" s="129" t="s">
        <v>1643</v>
      </c>
      <c r="D866" s="129" t="s">
        <v>293</v>
      </c>
      <c r="E866" s="131" t="str">
        <f t="shared" si="52"/>
        <v>Ladies Senior</v>
      </c>
      <c r="F866" s="136">
        <v>32924</v>
      </c>
      <c r="G866" s="133">
        <f t="shared" si="55"/>
        <v>46387</v>
      </c>
      <c r="H866" s="134">
        <f t="shared" si="53"/>
        <v>36</v>
      </c>
      <c r="I866" s="131" t="str">
        <f t="shared" si="54"/>
        <v>Senior</v>
      </c>
      <c r="J866" s="129" t="s">
        <v>67</v>
      </c>
      <c r="K866" s="135">
        <v>6605070111083</v>
      </c>
      <c r="L866" s="167" t="s">
        <v>1376</v>
      </c>
    </row>
    <row r="867" spans="1:12" x14ac:dyDescent="0.25">
      <c r="A867" s="128" t="s">
        <v>1613</v>
      </c>
      <c r="B867" s="129" t="s">
        <v>47</v>
      </c>
      <c r="C867" s="129" t="s">
        <v>2062</v>
      </c>
      <c r="D867" s="129" t="s">
        <v>284</v>
      </c>
      <c r="E867" s="131" t="str">
        <f t="shared" si="52"/>
        <v>Men U/16</v>
      </c>
      <c r="F867" s="136">
        <v>40329</v>
      </c>
      <c r="G867" s="133">
        <f t="shared" si="55"/>
        <v>46387</v>
      </c>
      <c r="H867" s="134">
        <f t="shared" si="53"/>
        <v>16</v>
      </c>
      <c r="I867" s="131" t="str">
        <f t="shared" si="54"/>
        <v>U/16</v>
      </c>
      <c r="J867" s="129" t="s">
        <v>1184</v>
      </c>
      <c r="K867" s="135" t="s">
        <v>2063</v>
      </c>
      <c r="L867" s="167" t="s">
        <v>1373</v>
      </c>
    </row>
    <row r="868" spans="1:12" x14ac:dyDescent="0.25">
      <c r="A868" s="128" t="s">
        <v>1614</v>
      </c>
      <c r="B868" s="129" t="s">
        <v>43</v>
      </c>
      <c r="C868" s="129" t="s">
        <v>309</v>
      </c>
      <c r="D868" s="129" t="s">
        <v>1163</v>
      </c>
      <c r="E868" s="131" t="str">
        <f t="shared" si="52"/>
        <v>Men U/16</v>
      </c>
      <c r="F868" s="136">
        <v>40905</v>
      </c>
      <c r="G868" s="133">
        <f t="shared" si="55"/>
        <v>46387</v>
      </c>
      <c r="H868" s="134">
        <f t="shared" si="53"/>
        <v>15</v>
      </c>
      <c r="I868" s="131" t="str">
        <f t="shared" si="54"/>
        <v>U/16</v>
      </c>
      <c r="J868" s="129" t="s">
        <v>1184</v>
      </c>
      <c r="K868" s="135" t="s">
        <v>2169</v>
      </c>
      <c r="L868" s="167" t="s">
        <v>1373</v>
      </c>
    </row>
    <row r="869" spans="1:12" x14ac:dyDescent="0.25">
      <c r="A869" s="128" t="s">
        <v>1615</v>
      </c>
      <c r="B869" s="129" t="s">
        <v>1281</v>
      </c>
      <c r="C869" s="129" t="s">
        <v>1582</v>
      </c>
      <c r="D869" s="129" t="s">
        <v>1496</v>
      </c>
      <c r="E869" s="131" t="str">
        <f t="shared" si="52"/>
        <v>Men Master</v>
      </c>
      <c r="F869" s="136">
        <v>25088</v>
      </c>
      <c r="G869" s="133">
        <f t="shared" si="55"/>
        <v>46387</v>
      </c>
      <c r="H869" s="134">
        <f t="shared" si="53"/>
        <v>58</v>
      </c>
      <c r="I869" s="131" t="str">
        <f t="shared" si="54"/>
        <v>Master</v>
      </c>
      <c r="J869" s="129" t="s">
        <v>1184</v>
      </c>
      <c r="K869" s="135">
        <v>68090710131</v>
      </c>
      <c r="L869" s="167" t="s">
        <v>1373</v>
      </c>
    </row>
    <row r="870" spans="1:12" x14ac:dyDescent="0.25">
      <c r="A870" s="128" t="s">
        <v>1616</v>
      </c>
      <c r="B870" s="129" t="s">
        <v>1385</v>
      </c>
      <c r="C870" s="129" t="s">
        <v>93</v>
      </c>
      <c r="D870" s="129" t="s">
        <v>1645</v>
      </c>
      <c r="E870" s="131" t="str">
        <f t="shared" si="52"/>
        <v>Men Veteran</v>
      </c>
      <c r="F870" s="136">
        <v>29484</v>
      </c>
      <c r="G870" s="133">
        <f t="shared" si="55"/>
        <v>46387</v>
      </c>
      <c r="H870" s="134">
        <f t="shared" si="53"/>
        <v>46</v>
      </c>
      <c r="I870" s="131" t="str">
        <f t="shared" si="54"/>
        <v>Veteran</v>
      </c>
      <c r="J870" s="129" t="s">
        <v>1184</v>
      </c>
      <c r="K870" s="135">
        <v>80092010717</v>
      </c>
      <c r="L870" s="167" t="s">
        <v>1373</v>
      </c>
    </row>
    <row r="871" spans="1:12" x14ac:dyDescent="0.25">
      <c r="A871" s="128" t="s">
        <v>1617</v>
      </c>
      <c r="B871" s="129" t="s">
        <v>1385</v>
      </c>
      <c r="C871" s="129" t="s">
        <v>167</v>
      </c>
      <c r="D871" s="129" t="s">
        <v>1301</v>
      </c>
      <c r="E871" s="131" t="str">
        <f t="shared" si="52"/>
        <v>Men Master</v>
      </c>
      <c r="F871" s="136">
        <v>26271</v>
      </c>
      <c r="G871" s="133">
        <f t="shared" si="55"/>
        <v>46387</v>
      </c>
      <c r="H871" s="134">
        <f t="shared" si="53"/>
        <v>55</v>
      </c>
      <c r="I871" s="131" t="str">
        <f t="shared" si="54"/>
        <v>Master</v>
      </c>
      <c r="J871" s="129" t="s">
        <v>1184</v>
      </c>
      <c r="K871" s="135">
        <v>7112045083082</v>
      </c>
      <c r="L871" s="167" t="s">
        <v>1373</v>
      </c>
    </row>
    <row r="872" spans="1:12" x14ac:dyDescent="0.25">
      <c r="A872" s="128" t="s">
        <v>1618</v>
      </c>
      <c r="B872" s="129" t="s">
        <v>1281</v>
      </c>
      <c r="C872" s="129" t="s">
        <v>74</v>
      </c>
      <c r="D872" s="129" t="s">
        <v>152</v>
      </c>
      <c r="E872" s="131" t="str">
        <f t="shared" si="52"/>
        <v>Men Senior</v>
      </c>
      <c r="F872" s="136">
        <v>34777</v>
      </c>
      <c r="G872" s="133">
        <f t="shared" si="55"/>
        <v>46387</v>
      </c>
      <c r="H872" s="134">
        <f t="shared" si="53"/>
        <v>31</v>
      </c>
      <c r="I872" s="131" t="str">
        <f t="shared" si="54"/>
        <v>Senior</v>
      </c>
      <c r="J872" s="129" t="s">
        <v>1184</v>
      </c>
      <c r="K872" s="129">
        <v>95031900245</v>
      </c>
      <c r="L872" s="167" t="s">
        <v>1373</v>
      </c>
    </row>
    <row r="873" spans="1:12" ht="13.5" customHeight="1" x14ac:dyDescent="0.25">
      <c r="A873" s="128" t="s">
        <v>1619</v>
      </c>
      <c r="B873" s="129" t="s">
        <v>1164</v>
      </c>
      <c r="C873" s="129" t="s">
        <v>111</v>
      </c>
      <c r="D873" s="129" t="s">
        <v>1658</v>
      </c>
      <c r="E873" s="131" t="str">
        <f t="shared" si="52"/>
        <v>Men Veteran</v>
      </c>
      <c r="F873" s="136">
        <v>30329</v>
      </c>
      <c r="G873" s="133">
        <f t="shared" si="55"/>
        <v>46387</v>
      </c>
      <c r="H873" s="134">
        <f t="shared" si="53"/>
        <v>43</v>
      </c>
      <c r="I873" s="131" t="str">
        <f t="shared" si="54"/>
        <v>Veteran</v>
      </c>
      <c r="J873" s="129" t="s">
        <v>1184</v>
      </c>
      <c r="K873" s="135">
        <v>58061200600</v>
      </c>
      <c r="L873" s="167" t="s">
        <v>1373</v>
      </c>
    </row>
    <row r="874" spans="1:12" ht="13.5" customHeight="1" x14ac:dyDescent="0.25">
      <c r="A874" s="128" t="s">
        <v>1620</v>
      </c>
      <c r="B874" s="129" t="s">
        <v>43</v>
      </c>
      <c r="C874" s="129" t="s">
        <v>1495</v>
      </c>
      <c r="D874" s="129" t="s">
        <v>2145</v>
      </c>
      <c r="E874" s="131" t="s">
        <v>1196</v>
      </c>
      <c r="F874" s="136">
        <v>40041</v>
      </c>
      <c r="G874" s="133">
        <f t="shared" si="55"/>
        <v>46387</v>
      </c>
      <c r="H874" s="134">
        <f t="shared" si="53"/>
        <v>17</v>
      </c>
      <c r="I874" s="131" t="str">
        <f t="shared" si="54"/>
        <v>U/21</v>
      </c>
      <c r="J874" s="129" t="s">
        <v>1184</v>
      </c>
      <c r="K874" s="176" t="s">
        <v>2170</v>
      </c>
      <c r="L874" s="167" t="s">
        <v>1373</v>
      </c>
    </row>
    <row r="875" spans="1:12" ht="13.5" customHeight="1" x14ac:dyDescent="0.25">
      <c r="A875" s="128" t="s">
        <v>1646</v>
      </c>
      <c r="B875" s="129" t="s">
        <v>1164</v>
      </c>
      <c r="C875" s="129" t="s">
        <v>308</v>
      </c>
      <c r="D875" s="129" t="s">
        <v>1076</v>
      </c>
      <c r="E875" s="131" t="str">
        <f t="shared" si="52"/>
        <v>Men Master</v>
      </c>
      <c r="F875" s="136">
        <v>25068</v>
      </c>
      <c r="G875" s="133">
        <f t="shared" si="55"/>
        <v>46387</v>
      </c>
      <c r="H875" s="134">
        <f t="shared" si="53"/>
        <v>58</v>
      </c>
      <c r="I875" s="131" t="str">
        <f t="shared" si="54"/>
        <v>Master</v>
      </c>
      <c r="J875" s="129" t="s">
        <v>1184</v>
      </c>
      <c r="K875" s="135">
        <v>78110610137</v>
      </c>
      <c r="L875" s="167" t="s">
        <v>1700</v>
      </c>
    </row>
    <row r="876" spans="1:12" x14ac:dyDescent="0.25">
      <c r="A876" s="128" t="s">
        <v>1647</v>
      </c>
      <c r="B876" s="129" t="s">
        <v>39</v>
      </c>
      <c r="C876" s="129" t="s">
        <v>1775</v>
      </c>
      <c r="D876" s="129" t="s">
        <v>339</v>
      </c>
      <c r="E876" s="131" t="str">
        <f t="shared" si="52"/>
        <v>Ladies Master</v>
      </c>
      <c r="F876" s="136">
        <v>25432</v>
      </c>
      <c r="G876" s="133">
        <f t="shared" si="55"/>
        <v>46387</v>
      </c>
      <c r="H876" s="134">
        <f t="shared" si="53"/>
        <v>57</v>
      </c>
      <c r="I876" s="131" t="str">
        <f t="shared" si="54"/>
        <v>Master</v>
      </c>
      <c r="J876" s="129" t="s">
        <v>67</v>
      </c>
      <c r="K876" s="135">
        <v>69081700057</v>
      </c>
      <c r="L876" s="167" t="s">
        <v>1373</v>
      </c>
    </row>
    <row r="877" spans="1:12" ht="13.5" customHeight="1" x14ac:dyDescent="0.25">
      <c r="A877" s="128" t="s">
        <v>1648</v>
      </c>
      <c r="B877" s="129" t="s">
        <v>43</v>
      </c>
      <c r="C877" s="129" t="s">
        <v>1659</v>
      </c>
      <c r="D877" s="129" t="s">
        <v>1660</v>
      </c>
      <c r="E877" s="131" t="str">
        <f t="shared" si="52"/>
        <v>Ladies Veteran</v>
      </c>
      <c r="F877" s="136">
        <v>29908</v>
      </c>
      <c r="G877" s="133">
        <f t="shared" si="55"/>
        <v>46387</v>
      </c>
      <c r="H877" s="134">
        <f t="shared" si="53"/>
        <v>45</v>
      </c>
      <c r="I877" s="131" t="str">
        <f t="shared" si="54"/>
        <v>Veteran</v>
      </c>
      <c r="J877" s="129" t="s">
        <v>67</v>
      </c>
      <c r="K877" s="135">
        <v>8111180023084</v>
      </c>
      <c r="L877" s="192" t="s">
        <v>1376</v>
      </c>
    </row>
    <row r="878" spans="1:12" x14ac:dyDescent="0.25">
      <c r="A878" s="128" t="s">
        <v>1649</v>
      </c>
      <c r="B878" s="129" t="s">
        <v>1385</v>
      </c>
      <c r="C878" s="129" t="s">
        <v>1048</v>
      </c>
      <c r="D878" s="129" t="s">
        <v>1688</v>
      </c>
      <c r="E878" s="131" t="str">
        <f t="shared" si="52"/>
        <v>Men Senior</v>
      </c>
      <c r="F878" s="136">
        <v>35492</v>
      </c>
      <c r="G878" s="133">
        <f t="shared" si="55"/>
        <v>46387</v>
      </c>
      <c r="H878" s="134">
        <f t="shared" si="53"/>
        <v>29</v>
      </c>
      <c r="I878" s="131" t="str">
        <f t="shared" si="54"/>
        <v>Senior</v>
      </c>
      <c r="J878" s="129" t="s">
        <v>1184</v>
      </c>
      <c r="K878" s="135">
        <v>97030300076</v>
      </c>
      <c r="L878" s="167" t="s">
        <v>1373</v>
      </c>
    </row>
    <row r="879" spans="1:12" x14ac:dyDescent="0.25">
      <c r="A879" s="128" t="s">
        <v>1650</v>
      </c>
      <c r="B879" s="129" t="s">
        <v>38</v>
      </c>
      <c r="C879" s="129" t="s">
        <v>409</v>
      </c>
      <c r="D879" s="129" t="s">
        <v>1690</v>
      </c>
      <c r="E879" s="131" t="str">
        <f t="shared" si="52"/>
        <v>Men Senior</v>
      </c>
      <c r="F879" s="136">
        <v>36876</v>
      </c>
      <c r="G879" s="133">
        <f t="shared" si="55"/>
        <v>46387</v>
      </c>
      <c r="H879" s="134">
        <f t="shared" si="53"/>
        <v>26</v>
      </c>
      <c r="I879" s="131" t="str">
        <f t="shared" si="54"/>
        <v>Senior</v>
      </c>
      <c r="J879" s="129" t="s">
        <v>1184</v>
      </c>
      <c r="K879" s="176" t="s">
        <v>1726</v>
      </c>
      <c r="L879" s="167" t="s">
        <v>1373</v>
      </c>
    </row>
    <row r="880" spans="1:12" x14ac:dyDescent="0.25">
      <c r="A880" s="128" t="s">
        <v>1651</v>
      </c>
      <c r="B880" s="129" t="s">
        <v>40</v>
      </c>
      <c r="C880" s="129" t="s">
        <v>167</v>
      </c>
      <c r="D880" s="129" t="s">
        <v>1691</v>
      </c>
      <c r="E880" s="131" t="str">
        <f t="shared" si="52"/>
        <v>Men Grand Masters</v>
      </c>
      <c r="F880" s="136">
        <v>19709</v>
      </c>
      <c r="G880" s="133">
        <f t="shared" si="55"/>
        <v>46387</v>
      </c>
      <c r="H880" s="134">
        <f t="shared" si="53"/>
        <v>73</v>
      </c>
      <c r="I880" s="131" t="str">
        <f t="shared" si="54"/>
        <v>Grand Masters</v>
      </c>
      <c r="J880" s="129" t="s">
        <v>1184</v>
      </c>
      <c r="K880" s="135">
        <v>53121600435</v>
      </c>
      <c r="L880" s="167" t="s">
        <v>1373</v>
      </c>
    </row>
    <row r="881" spans="1:12" x14ac:dyDescent="0.25">
      <c r="A881" s="128" t="s">
        <v>1652</v>
      </c>
      <c r="B881" s="129" t="s">
        <v>49</v>
      </c>
      <c r="C881" s="129" t="s">
        <v>1490</v>
      </c>
      <c r="D881" s="129" t="s">
        <v>288</v>
      </c>
      <c r="E881" s="131" t="str">
        <f t="shared" si="52"/>
        <v>Men Senior</v>
      </c>
      <c r="F881" s="136">
        <v>35551</v>
      </c>
      <c r="G881" s="133">
        <f t="shared" si="55"/>
        <v>46387</v>
      </c>
      <c r="H881" s="134">
        <f t="shared" si="53"/>
        <v>29</v>
      </c>
      <c r="I881" s="131" t="str">
        <f t="shared" si="54"/>
        <v>Senior</v>
      </c>
      <c r="J881" s="129" t="s">
        <v>1184</v>
      </c>
      <c r="K881" s="135">
        <v>9705015182087</v>
      </c>
      <c r="L881" s="167" t="s">
        <v>1376</v>
      </c>
    </row>
    <row r="882" spans="1:12" x14ac:dyDescent="0.25">
      <c r="A882" s="128" t="s">
        <v>1653</v>
      </c>
      <c r="B882" s="129" t="s">
        <v>1385</v>
      </c>
      <c r="C882" s="129" t="s">
        <v>274</v>
      </c>
      <c r="D882" s="129" t="s">
        <v>1694</v>
      </c>
      <c r="E882" s="131" t="str">
        <f t="shared" si="52"/>
        <v>Men U/21</v>
      </c>
      <c r="F882" s="136">
        <v>38758</v>
      </c>
      <c r="G882" s="133">
        <f t="shared" si="55"/>
        <v>46387</v>
      </c>
      <c r="H882" s="134">
        <f t="shared" si="53"/>
        <v>20</v>
      </c>
      <c r="I882" s="131" t="str">
        <f t="shared" si="54"/>
        <v>U/21</v>
      </c>
      <c r="J882" s="129" t="s">
        <v>1184</v>
      </c>
      <c r="K882" s="135" t="s">
        <v>1695</v>
      </c>
      <c r="L882" s="167" t="s">
        <v>1373</v>
      </c>
    </row>
    <row r="883" spans="1:12" x14ac:dyDescent="0.25">
      <c r="A883" s="128" t="s">
        <v>1654</v>
      </c>
      <c r="B883" s="129" t="s">
        <v>38</v>
      </c>
      <c r="C883" s="129" t="s">
        <v>153</v>
      </c>
      <c r="D883" s="129" t="s">
        <v>1696</v>
      </c>
      <c r="E883" s="131" t="str">
        <f t="shared" si="52"/>
        <v>Men Senior</v>
      </c>
      <c r="F883" s="136">
        <v>37969</v>
      </c>
      <c r="G883" s="133">
        <f t="shared" si="55"/>
        <v>46387</v>
      </c>
      <c r="H883" s="134">
        <f t="shared" si="53"/>
        <v>23</v>
      </c>
      <c r="I883" s="131" t="str">
        <f t="shared" si="54"/>
        <v>Senior</v>
      </c>
      <c r="J883" s="129" t="s">
        <v>1184</v>
      </c>
      <c r="K883" s="176" t="s">
        <v>2064</v>
      </c>
      <c r="L883" s="167" t="s">
        <v>1373</v>
      </c>
    </row>
    <row r="884" spans="1:12" x14ac:dyDescent="0.25">
      <c r="A884" s="128" t="s">
        <v>1655</v>
      </c>
      <c r="B884" s="129" t="s">
        <v>1385</v>
      </c>
      <c r="C884" s="129" t="s">
        <v>374</v>
      </c>
      <c r="D884" s="129" t="s">
        <v>1696</v>
      </c>
      <c r="E884" s="131" t="str">
        <f t="shared" si="52"/>
        <v>Men Senior</v>
      </c>
      <c r="F884" s="136">
        <v>37969</v>
      </c>
      <c r="G884" s="133">
        <f t="shared" si="55"/>
        <v>46387</v>
      </c>
      <c r="H884" s="134">
        <f t="shared" si="53"/>
        <v>23</v>
      </c>
      <c r="I884" s="131" t="str">
        <f t="shared" si="54"/>
        <v>Senior</v>
      </c>
      <c r="J884" s="129" t="s">
        <v>1184</v>
      </c>
      <c r="K884" s="135">
        <v>3121400231</v>
      </c>
      <c r="L884" s="167" t="s">
        <v>1373</v>
      </c>
    </row>
    <row r="885" spans="1:12" x14ac:dyDescent="0.25">
      <c r="A885" s="128" t="s">
        <v>1656</v>
      </c>
      <c r="B885" s="129" t="s">
        <v>1385</v>
      </c>
      <c r="C885" s="129" t="s">
        <v>1157</v>
      </c>
      <c r="D885" s="129" t="s">
        <v>1697</v>
      </c>
      <c r="E885" s="131" t="str">
        <f t="shared" si="52"/>
        <v>Men Veteran</v>
      </c>
      <c r="F885" s="136">
        <v>29318</v>
      </c>
      <c r="G885" s="133">
        <f t="shared" si="55"/>
        <v>46387</v>
      </c>
      <c r="H885" s="134">
        <f t="shared" si="53"/>
        <v>46</v>
      </c>
      <c r="I885" s="131" t="str">
        <f t="shared" si="54"/>
        <v>Veteran</v>
      </c>
      <c r="J885" s="129" t="s">
        <v>1184</v>
      </c>
      <c r="K885" s="135">
        <v>80040710424</v>
      </c>
      <c r="L885" s="167" t="s">
        <v>1373</v>
      </c>
    </row>
    <row r="886" spans="1:12" x14ac:dyDescent="0.25">
      <c r="A886" s="128" t="s">
        <v>1657</v>
      </c>
      <c r="B886" s="129" t="s">
        <v>38</v>
      </c>
      <c r="C886" s="129" t="s">
        <v>1698</v>
      </c>
      <c r="D886" s="129" t="s">
        <v>209</v>
      </c>
      <c r="E886" s="131" t="str">
        <f t="shared" si="52"/>
        <v>Men Senior</v>
      </c>
      <c r="F886" s="136">
        <v>37281</v>
      </c>
      <c r="G886" s="133">
        <f t="shared" si="55"/>
        <v>46387</v>
      </c>
      <c r="H886" s="134">
        <f t="shared" si="53"/>
        <v>24</v>
      </c>
      <c r="I886" s="131" t="str">
        <f t="shared" si="54"/>
        <v>Senior</v>
      </c>
      <c r="J886" s="129" t="s">
        <v>1184</v>
      </c>
      <c r="K886" s="135">
        <v>2012500277</v>
      </c>
      <c r="L886" s="167" t="s">
        <v>1373</v>
      </c>
    </row>
    <row r="887" spans="1:12" ht="13.8" thickBot="1" x14ac:dyDescent="0.3">
      <c r="A887" s="164" t="s">
        <v>1736</v>
      </c>
      <c r="B887" s="165" t="s">
        <v>1385</v>
      </c>
      <c r="C887" s="165" t="s">
        <v>1699</v>
      </c>
      <c r="D887" s="165" t="s">
        <v>874</v>
      </c>
      <c r="E887" s="166" t="str">
        <f t="shared" si="52"/>
        <v>Men Senior</v>
      </c>
      <c r="F887" s="170">
        <v>37176</v>
      </c>
      <c r="G887" s="172">
        <f t="shared" si="55"/>
        <v>46387</v>
      </c>
      <c r="H887" s="173">
        <f t="shared" si="53"/>
        <v>25</v>
      </c>
      <c r="I887" s="166" t="str">
        <f t="shared" si="54"/>
        <v>Senior</v>
      </c>
      <c r="J887" s="165" t="s">
        <v>1184</v>
      </c>
      <c r="K887" s="183">
        <v>1101200669</v>
      </c>
      <c r="L887" s="184" t="s">
        <v>1373</v>
      </c>
    </row>
    <row r="888" spans="1:12" x14ac:dyDescent="0.25">
      <c r="E888" s="17" t="str">
        <f>IF(C888="NEW NAME","",CONCATENATE(J888," ",I888))</f>
        <v xml:space="preserve"> </v>
      </c>
      <c r="H888" s="17"/>
    </row>
    <row r="889" spans="1:12" x14ac:dyDescent="0.25">
      <c r="E889" s="17" t="str">
        <f>IF(C889="NEW NAME","",CONCATENATE(J889," ",I889))</f>
        <v xml:space="preserve"> </v>
      </c>
      <c r="H889" s="17"/>
    </row>
    <row r="890" spans="1:12" x14ac:dyDescent="0.25">
      <c r="E890" s="17" t="str">
        <f>IF(C890="NEW NAME","",CONCATENATE(J890," ",I890))</f>
        <v xml:space="preserve"> </v>
      </c>
      <c r="H890" s="17"/>
    </row>
    <row r="891" spans="1:12" x14ac:dyDescent="0.25">
      <c r="E891" s="17" t="str">
        <f>IF(C891="NEW NAME","",CONCATENATE(J891," ",I891))</f>
        <v xml:space="preserve"> </v>
      </c>
      <c r="H891" s="17"/>
    </row>
  </sheetData>
  <autoFilter ref="A4:J891" xr:uid="{00000000-0009-0000-0000-000001000000}"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38" type="noConversion"/>
  <dataValidations disablePrompts="1" count="1">
    <dataValidation type="list" allowBlank="1" showInputMessage="1" showErrorMessage="1" sqref="B500:B501 B509 B520 B503:B504" xr:uid="{57CFBC9D-3690-486E-BE4B-E882D386FC68}">
      <formula1>Clubs</formula1>
    </dataValidation>
  </dataValidations>
  <pageMargins left="0.23622047244094491" right="0.23622047244094491" top="0.15748031496062992" bottom="0.15748031496062992" header="0" footer="0"/>
  <pageSetup paperSize="9" scale="10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O1038408"/>
  <sheetViews>
    <sheetView zoomScaleNormal="100" zoomScaleSheetLayoutView="75" workbookViewId="0">
      <pane ySplit="1" topLeftCell="A2674" activePane="bottomLeft" state="frozen"/>
      <selection activeCell="D7" sqref="D7"/>
      <selection pane="bottomLeft" activeCell="C2697" sqref="C2697"/>
    </sheetView>
  </sheetViews>
  <sheetFormatPr defaultColWidth="20.6640625" defaultRowHeight="13.2" x14ac:dyDescent="0.25"/>
  <cols>
    <col min="1" max="1" width="13.5546875" style="27" bestFit="1" customWidth="1"/>
    <col min="2" max="2" width="8.109375" style="28" bestFit="1" customWidth="1"/>
    <col min="3" max="3" width="13.44140625" style="27" bestFit="1" customWidth="1"/>
    <col min="4" max="4" width="6.6640625" style="27" bestFit="1" customWidth="1"/>
    <col min="5" max="5" width="15.88671875" style="27" bestFit="1" customWidth="1"/>
    <col min="6" max="6" width="13.44140625" style="27" bestFit="1" customWidth="1"/>
    <col min="7" max="7" width="16.6640625" style="27" customWidth="1"/>
    <col min="8" max="8" width="14.33203125" style="27" bestFit="1" customWidth="1"/>
    <col min="9" max="9" width="14.88671875" style="27" bestFit="1" customWidth="1"/>
    <col min="10" max="10" width="16.44140625" style="27" bestFit="1" customWidth="1"/>
    <col min="11" max="11" width="9.5546875" style="27" bestFit="1" customWidth="1"/>
    <col min="12" max="12" width="5.44140625" style="55" customWidth="1"/>
    <col min="13" max="13" width="8.33203125" style="56" customWidth="1"/>
    <col min="14" max="16384" width="20.6640625" style="25"/>
  </cols>
  <sheetData>
    <row r="1" spans="1:13" ht="18.75" customHeight="1" thickBot="1" x14ac:dyDescent="0.3">
      <c r="A1" s="19" t="s">
        <v>411</v>
      </c>
      <c r="B1" s="20" t="s">
        <v>412</v>
      </c>
      <c r="C1" s="21" t="s">
        <v>413</v>
      </c>
      <c r="D1" s="22" t="s">
        <v>414</v>
      </c>
      <c r="E1" s="21" t="s">
        <v>1</v>
      </c>
      <c r="F1" s="21" t="s">
        <v>2</v>
      </c>
      <c r="G1" s="21" t="s">
        <v>4</v>
      </c>
      <c r="H1" s="21" t="s">
        <v>415</v>
      </c>
      <c r="I1" s="22" t="s">
        <v>5</v>
      </c>
      <c r="J1" s="22" t="s">
        <v>6</v>
      </c>
      <c r="K1" s="22" t="s">
        <v>1250</v>
      </c>
      <c r="L1" s="23" t="s">
        <v>416</v>
      </c>
      <c r="M1" s="24" t="s">
        <v>69</v>
      </c>
    </row>
    <row r="2" spans="1:13" hidden="1" x14ac:dyDescent="0.3">
      <c r="A2" s="148" t="s">
        <v>1966</v>
      </c>
      <c r="B2" s="169">
        <v>45372</v>
      </c>
      <c r="C2" s="148" t="s">
        <v>1897</v>
      </c>
      <c r="D2" s="51" t="s">
        <v>1097</v>
      </c>
      <c r="E2" s="26" t="str">
        <f t="shared" ref="E2:E54" si="0">IF(D2="","",VLOOKUP(D2,Master,3,FALSE))</f>
        <v>Karmen</v>
      </c>
      <c r="F2" s="26" t="str">
        <f t="shared" ref="F2:F54" si="1">IF(D2="","",VLOOKUP(D2,Master,4,FALSE))</f>
        <v>Mynhardt</v>
      </c>
      <c r="G2" s="26" t="str">
        <f t="shared" ref="G2:G54" si="2">IF(D2="","",VLOOKUP(D2,Master,5,FALSE))</f>
        <v>Ladies Master</v>
      </c>
      <c r="H2" s="26" t="str">
        <f t="shared" ref="H2:H54" si="3">IF(D2="","",VLOOKUP(D2,Master,2,FALSE))</f>
        <v>xAtlantic Angling Club</v>
      </c>
      <c r="I2" s="51"/>
      <c r="J2" s="51" t="s">
        <v>1222</v>
      </c>
      <c r="K2" s="51">
        <v>104</v>
      </c>
      <c r="L2" s="52">
        <f t="shared" ref="L2:L54" si="4">IF(K2="","",IF(I2="",ROUND(HLOOKUP(J2,kgList,K2,FALSE),1),ROUND(HLOOKUP(I2,kgList,K2,FALSE),1)))</f>
        <v>5</v>
      </c>
      <c r="M2" s="52">
        <f t="shared" ref="M2:M54" si="5">IF(L2="","",IF(COUNTA(I2:J2)&gt;1,"Edible or Inedible",IF(COUNTA(I2)=1,L2*1,IF(COUNTA(J2)=1,L2*1,"ERROR"))))</f>
        <v>5</v>
      </c>
    </row>
    <row r="3" spans="1:13" hidden="1" x14ac:dyDescent="0.3">
      <c r="A3" s="143" t="str">
        <f t="shared" ref="A3:A34" si="6">IF(D3="","",A2)</f>
        <v>2024-NAT-01</v>
      </c>
      <c r="B3" s="140">
        <f t="shared" ref="B3:B34" si="7">IF(D3="","",B2)</f>
        <v>45372</v>
      </c>
      <c r="C3" s="143" t="str">
        <f t="shared" ref="C3:C34" si="8">IF(D3="","",C2)</f>
        <v>Day 1</v>
      </c>
      <c r="D3" s="51" t="s">
        <v>1097</v>
      </c>
      <c r="E3" s="26" t="str">
        <f t="shared" si="0"/>
        <v>Karmen</v>
      </c>
      <c r="F3" s="26" t="str">
        <f t="shared" si="1"/>
        <v>Mynhardt</v>
      </c>
      <c r="G3" s="26" t="str">
        <f t="shared" si="2"/>
        <v>Ladies Master</v>
      </c>
      <c r="H3" s="26" t="str">
        <f t="shared" si="3"/>
        <v>xAtlantic Angling Club</v>
      </c>
      <c r="I3" s="53"/>
      <c r="J3" s="51" t="s">
        <v>1222</v>
      </c>
      <c r="K3" s="53">
        <v>83</v>
      </c>
      <c r="L3" s="52">
        <f t="shared" si="4"/>
        <v>2.2999999999999998</v>
      </c>
      <c r="M3" s="52">
        <f t="shared" si="5"/>
        <v>2.2999999999999998</v>
      </c>
    </row>
    <row r="4" spans="1:13" hidden="1" x14ac:dyDescent="0.3">
      <c r="A4" s="143" t="str">
        <f t="shared" si="6"/>
        <v>2024-NAT-01</v>
      </c>
      <c r="B4" s="140">
        <f t="shared" si="7"/>
        <v>45372</v>
      </c>
      <c r="C4" s="143" t="str">
        <f t="shared" si="8"/>
        <v>Day 1</v>
      </c>
      <c r="D4" s="53" t="s">
        <v>883</v>
      </c>
      <c r="E4" s="26" t="str">
        <f t="shared" si="0"/>
        <v>Hannu</v>
      </c>
      <c r="F4" s="26" t="str">
        <f t="shared" si="1"/>
        <v>Burger</v>
      </c>
      <c r="G4" s="26" t="str">
        <f t="shared" si="2"/>
        <v>Men U/21</v>
      </c>
      <c r="H4" s="26" t="str">
        <f t="shared" si="3"/>
        <v>Atlantic Angling Club</v>
      </c>
      <c r="I4" s="53"/>
      <c r="J4" s="51" t="s">
        <v>1222</v>
      </c>
      <c r="K4" s="53">
        <v>110</v>
      </c>
      <c r="L4" s="52">
        <f t="shared" si="4"/>
        <v>6</v>
      </c>
      <c r="M4" s="52">
        <f t="shared" si="5"/>
        <v>6</v>
      </c>
    </row>
    <row r="5" spans="1:13" hidden="1" x14ac:dyDescent="0.3">
      <c r="A5" s="143" t="str">
        <f t="shared" si="6"/>
        <v>2024-NAT-01</v>
      </c>
      <c r="B5" s="140">
        <f t="shared" si="7"/>
        <v>45372</v>
      </c>
      <c r="C5" s="143" t="str">
        <f t="shared" si="8"/>
        <v>Day 1</v>
      </c>
      <c r="D5" s="53" t="s">
        <v>883</v>
      </c>
      <c r="E5" s="26" t="str">
        <f t="shared" si="0"/>
        <v>Hannu</v>
      </c>
      <c r="F5" s="26" t="str">
        <f t="shared" si="1"/>
        <v>Burger</v>
      </c>
      <c r="G5" s="26" t="str">
        <f t="shared" si="2"/>
        <v>Men U/21</v>
      </c>
      <c r="H5" s="26" t="str">
        <f t="shared" si="3"/>
        <v>Atlantic Angling Club</v>
      </c>
      <c r="I5" s="53"/>
      <c r="J5" s="51" t="s">
        <v>1222</v>
      </c>
      <c r="K5" s="53">
        <v>87</v>
      </c>
      <c r="L5" s="52">
        <f t="shared" si="4"/>
        <v>2.7</v>
      </c>
      <c r="M5" s="52">
        <f t="shared" si="5"/>
        <v>2.7</v>
      </c>
    </row>
    <row r="6" spans="1:13" hidden="1" x14ac:dyDescent="0.3">
      <c r="A6" s="143" t="str">
        <f t="shared" si="6"/>
        <v>2024-NAT-01</v>
      </c>
      <c r="B6" s="140">
        <f t="shared" si="7"/>
        <v>45372</v>
      </c>
      <c r="C6" s="143" t="str">
        <f t="shared" si="8"/>
        <v>Day 1</v>
      </c>
      <c r="D6" s="53" t="s">
        <v>883</v>
      </c>
      <c r="E6" s="26" t="str">
        <f t="shared" si="0"/>
        <v>Hannu</v>
      </c>
      <c r="F6" s="26" t="str">
        <f t="shared" si="1"/>
        <v>Burger</v>
      </c>
      <c r="G6" s="26" t="str">
        <f t="shared" si="2"/>
        <v>Men U/21</v>
      </c>
      <c r="H6" s="26" t="str">
        <f t="shared" si="3"/>
        <v>Atlantic Angling Club</v>
      </c>
      <c r="I6" s="53"/>
      <c r="J6" s="53" t="s">
        <v>1223</v>
      </c>
      <c r="K6" s="53">
        <v>95</v>
      </c>
      <c r="L6" s="52">
        <f t="shared" si="4"/>
        <v>3.1</v>
      </c>
      <c r="M6" s="52">
        <f t="shared" si="5"/>
        <v>3.1</v>
      </c>
    </row>
    <row r="7" spans="1:13" hidden="1" x14ac:dyDescent="0.3">
      <c r="A7" s="143" t="str">
        <f t="shared" si="6"/>
        <v>2024-NAT-01</v>
      </c>
      <c r="B7" s="140">
        <f t="shared" si="7"/>
        <v>45372</v>
      </c>
      <c r="C7" s="143" t="str">
        <f t="shared" si="8"/>
        <v>Day 1</v>
      </c>
      <c r="D7" s="53" t="s">
        <v>1584</v>
      </c>
      <c r="E7" s="26" t="str">
        <f t="shared" si="0"/>
        <v>Frans</v>
      </c>
      <c r="F7" s="26" t="str">
        <f t="shared" si="1"/>
        <v>Joubert</v>
      </c>
      <c r="G7" s="26" t="str">
        <f t="shared" si="2"/>
        <v>Men Veteran</v>
      </c>
      <c r="H7" s="26" t="str">
        <f t="shared" si="3"/>
        <v>Atlantic Angling Club</v>
      </c>
      <c r="I7" s="53"/>
      <c r="J7" s="53" t="s">
        <v>1223</v>
      </c>
      <c r="K7" s="53">
        <v>74</v>
      </c>
      <c r="L7" s="52">
        <f t="shared" si="4"/>
        <v>1.3</v>
      </c>
      <c r="M7" s="52">
        <f t="shared" si="5"/>
        <v>1.3</v>
      </c>
    </row>
    <row r="8" spans="1:13" hidden="1" x14ac:dyDescent="0.3">
      <c r="A8" s="143" t="str">
        <f t="shared" si="6"/>
        <v>2024-NAT-01</v>
      </c>
      <c r="B8" s="140">
        <f t="shared" si="7"/>
        <v>45372</v>
      </c>
      <c r="C8" s="143" t="str">
        <f t="shared" si="8"/>
        <v>Day 1</v>
      </c>
      <c r="D8" s="53" t="s">
        <v>1584</v>
      </c>
      <c r="E8" s="26" t="str">
        <f t="shared" si="0"/>
        <v>Frans</v>
      </c>
      <c r="F8" s="26" t="str">
        <f t="shared" si="1"/>
        <v>Joubert</v>
      </c>
      <c r="G8" s="26" t="str">
        <f t="shared" si="2"/>
        <v>Men Veteran</v>
      </c>
      <c r="H8" s="26" t="str">
        <f t="shared" si="3"/>
        <v>Atlantic Angling Club</v>
      </c>
      <c r="I8" s="53"/>
      <c r="J8" s="53" t="s">
        <v>1223</v>
      </c>
      <c r="K8" s="53">
        <v>68</v>
      </c>
      <c r="L8" s="52">
        <f t="shared" si="4"/>
        <v>1</v>
      </c>
      <c r="M8" s="52">
        <f t="shared" si="5"/>
        <v>1</v>
      </c>
    </row>
    <row r="9" spans="1:13" hidden="1" x14ac:dyDescent="0.3">
      <c r="A9" s="143" t="str">
        <f t="shared" si="6"/>
        <v>2024-NAT-01</v>
      </c>
      <c r="B9" s="140">
        <f t="shared" si="7"/>
        <v>45372</v>
      </c>
      <c r="C9" s="143" t="str">
        <f t="shared" si="8"/>
        <v>Day 1</v>
      </c>
      <c r="D9" s="53" t="s">
        <v>1584</v>
      </c>
      <c r="E9" s="26" t="str">
        <f t="shared" si="0"/>
        <v>Frans</v>
      </c>
      <c r="F9" s="26" t="str">
        <f t="shared" si="1"/>
        <v>Joubert</v>
      </c>
      <c r="G9" s="26" t="str">
        <f t="shared" si="2"/>
        <v>Men Veteran</v>
      </c>
      <c r="H9" s="26" t="str">
        <f t="shared" si="3"/>
        <v>Atlantic Angling Club</v>
      </c>
      <c r="I9" s="53"/>
      <c r="J9" s="53" t="s">
        <v>1223</v>
      </c>
      <c r="K9" s="53">
        <v>118</v>
      </c>
      <c r="L9" s="52">
        <f t="shared" si="4"/>
        <v>6.6</v>
      </c>
      <c r="M9" s="52">
        <f t="shared" si="5"/>
        <v>6.6</v>
      </c>
    </row>
    <row r="10" spans="1:13" hidden="1" x14ac:dyDescent="0.3">
      <c r="A10" s="143" t="str">
        <f t="shared" si="6"/>
        <v>2024-NAT-01</v>
      </c>
      <c r="B10" s="140">
        <f t="shared" si="7"/>
        <v>45372</v>
      </c>
      <c r="C10" s="143" t="str">
        <f t="shared" si="8"/>
        <v>Day 1</v>
      </c>
      <c r="D10" s="53" t="s">
        <v>1584</v>
      </c>
      <c r="E10" s="26" t="str">
        <f t="shared" si="0"/>
        <v>Frans</v>
      </c>
      <c r="F10" s="26" t="str">
        <f t="shared" si="1"/>
        <v>Joubert</v>
      </c>
      <c r="G10" s="26" t="str">
        <f t="shared" si="2"/>
        <v>Men Veteran</v>
      </c>
      <c r="H10" s="26" t="str">
        <f t="shared" si="3"/>
        <v>Atlantic Angling Club</v>
      </c>
      <c r="I10" s="53"/>
      <c r="J10" s="53" t="s">
        <v>1223</v>
      </c>
      <c r="K10" s="53">
        <v>87</v>
      </c>
      <c r="L10" s="52">
        <f t="shared" si="4"/>
        <v>2.2999999999999998</v>
      </c>
      <c r="M10" s="52">
        <f t="shared" si="5"/>
        <v>2.2999999999999998</v>
      </c>
    </row>
    <row r="11" spans="1:13" hidden="1" x14ac:dyDescent="0.3">
      <c r="A11" s="143" t="str">
        <f t="shared" si="6"/>
        <v>2024-NAT-01</v>
      </c>
      <c r="B11" s="140">
        <f t="shared" si="7"/>
        <v>45372</v>
      </c>
      <c r="C11" s="143" t="str">
        <f t="shared" si="8"/>
        <v>Day 1</v>
      </c>
      <c r="D11" s="53" t="s">
        <v>1584</v>
      </c>
      <c r="E11" s="26" t="str">
        <f t="shared" si="0"/>
        <v>Frans</v>
      </c>
      <c r="F11" s="26" t="str">
        <f t="shared" si="1"/>
        <v>Joubert</v>
      </c>
      <c r="G11" s="26" t="str">
        <f t="shared" si="2"/>
        <v>Men Veteran</v>
      </c>
      <c r="H11" s="26" t="str">
        <f t="shared" si="3"/>
        <v>Atlantic Angling Club</v>
      </c>
      <c r="I11" s="53"/>
      <c r="J11" s="51" t="s">
        <v>1222</v>
      </c>
      <c r="K11" s="53">
        <v>77</v>
      </c>
      <c r="L11" s="52">
        <f t="shared" si="4"/>
        <v>1.8</v>
      </c>
      <c r="M11" s="52">
        <f t="shared" si="5"/>
        <v>1.8</v>
      </c>
    </row>
    <row r="12" spans="1:13" hidden="1" x14ac:dyDescent="0.3">
      <c r="A12" s="143" t="str">
        <f t="shared" si="6"/>
        <v>2024-NAT-01</v>
      </c>
      <c r="B12" s="140">
        <f t="shared" si="7"/>
        <v>45372</v>
      </c>
      <c r="C12" s="143" t="str">
        <f t="shared" si="8"/>
        <v>Day 1</v>
      </c>
      <c r="D12" s="53" t="s">
        <v>478</v>
      </c>
      <c r="E12" s="26" t="str">
        <f t="shared" si="0"/>
        <v>Clemens</v>
      </c>
      <c r="F12" s="26" t="str">
        <f t="shared" si="1"/>
        <v>Deetlefs</v>
      </c>
      <c r="G12" s="26" t="str">
        <f t="shared" si="2"/>
        <v>Men Veteran</v>
      </c>
      <c r="H12" s="26" t="str">
        <f t="shared" si="3"/>
        <v>Atlantic Angling Club</v>
      </c>
      <c r="I12" s="53"/>
      <c r="J12" s="53" t="s">
        <v>20</v>
      </c>
      <c r="K12" s="53">
        <v>75</v>
      </c>
      <c r="L12" s="52">
        <f t="shared" si="4"/>
        <v>1.5</v>
      </c>
      <c r="M12" s="52">
        <f t="shared" si="5"/>
        <v>1.5</v>
      </c>
    </row>
    <row r="13" spans="1:13" hidden="1" x14ac:dyDescent="0.3">
      <c r="A13" s="143" t="str">
        <f t="shared" si="6"/>
        <v>2024-NAT-01</v>
      </c>
      <c r="B13" s="140">
        <f t="shared" si="7"/>
        <v>45372</v>
      </c>
      <c r="C13" s="143" t="str">
        <f t="shared" si="8"/>
        <v>Day 1</v>
      </c>
      <c r="D13" s="53" t="s">
        <v>885</v>
      </c>
      <c r="E13" s="26" t="str">
        <f t="shared" si="0"/>
        <v>Sarel</v>
      </c>
      <c r="F13" s="26" t="str">
        <f t="shared" si="1"/>
        <v>Mynhardt</v>
      </c>
      <c r="G13" s="26" t="str">
        <f t="shared" si="2"/>
        <v>Men Master</v>
      </c>
      <c r="H13" s="26" t="str">
        <f t="shared" si="3"/>
        <v>Atlantic Angling Club</v>
      </c>
      <c r="I13" s="53"/>
      <c r="J13" s="53"/>
      <c r="K13" s="53"/>
      <c r="L13" s="52" t="str">
        <f t="shared" si="4"/>
        <v/>
      </c>
      <c r="M13" s="52" t="str">
        <f t="shared" si="5"/>
        <v/>
      </c>
    </row>
    <row r="14" spans="1:13" hidden="1" x14ac:dyDescent="0.3">
      <c r="A14" s="143" t="str">
        <f t="shared" si="6"/>
        <v>2024-NAT-01</v>
      </c>
      <c r="B14" s="140">
        <f t="shared" si="7"/>
        <v>45372</v>
      </c>
      <c r="C14" s="143" t="str">
        <f t="shared" si="8"/>
        <v>Day 1</v>
      </c>
      <c r="D14" s="53" t="s">
        <v>609</v>
      </c>
      <c r="E14" s="26" t="str">
        <f t="shared" si="0"/>
        <v>Ray</v>
      </c>
      <c r="F14" s="26" t="str">
        <f t="shared" si="1"/>
        <v>Moody</v>
      </c>
      <c r="G14" s="26" t="str">
        <f t="shared" si="2"/>
        <v>Men Senior</v>
      </c>
      <c r="H14" s="26" t="str">
        <f t="shared" si="3"/>
        <v>Benguella</v>
      </c>
      <c r="I14" s="53"/>
      <c r="J14" s="51" t="s">
        <v>1222</v>
      </c>
      <c r="K14" s="53">
        <v>90</v>
      </c>
      <c r="L14" s="52">
        <f t="shared" si="4"/>
        <v>3</v>
      </c>
      <c r="M14" s="52">
        <f t="shared" si="5"/>
        <v>3</v>
      </c>
    </row>
    <row r="15" spans="1:13" hidden="1" x14ac:dyDescent="0.3">
      <c r="A15" s="143" t="str">
        <f t="shared" si="6"/>
        <v>2024-NAT-01</v>
      </c>
      <c r="B15" s="140">
        <f t="shared" si="7"/>
        <v>45372</v>
      </c>
      <c r="C15" s="143" t="str">
        <f t="shared" si="8"/>
        <v>Day 1</v>
      </c>
      <c r="D15" s="53" t="s">
        <v>1138</v>
      </c>
      <c r="E15" s="26" t="str">
        <f t="shared" si="0"/>
        <v>Jean</v>
      </c>
      <c r="F15" s="26" t="str">
        <f t="shared" si="1"/>
        <v>Visser</v>
      </c>
      <c r="G15" s="26" t="str">
        <f t="shared" si="2"/>
        <v>Men Senior</v>
      </c>
      <c r="H15" s="26" t="str">
        <f t="shared" si="3"/>
        <v>Seagull Angling Club</v>
      </c>
      <c r="I15" s="53"/>
      <c r="J15" s="51" t="s">
        <v>1222</v>
      </c>
      <c r="K15" s="53">
        <v>138</v>
      </c>
      <c r="L15" s="52">
        <f t="shared" si="4"/>
        <v>13.1</v>
      </c>
      <c r="M15" s="52">
        <f t="shared" si="5"/>
        <v>13.1</v>
      </c>
    </row>
    <row r="16" spans="1:13" hidden="1" x14ac:dyDescent="0.3">
      <c r="A16" s="143" t="str">
        <f t="shared" si="6"/>
        <v>2024-NAT-01</v>
      </c>
      <c r="B16" s="140">
        <f t="shared" si="7"/>
        <v>45372</v>
      </c>
      <c r="C16" s="143" t="str">
        <f t="shared" si="8"/>
        <v>Day 1</v>
      </c>
      <c r="D16" s="53" t="s">
        <v>1138</v>
      </c>
      <c r="E16" s="26" t="str">
        <f t="shared" si="0"/>
        <v>Jean</v>
      </c>
      <c r="F16" s="26" t="str">
        <f t="shared" si="1"/>
        <v>Visser</v>
      </c>
      <c r="G16" s="26" t="str">
        <f t="shared" si="2"/>
        <v>Men Senior</v>
      </c>
      <c r="H16" s="26" t="str">
        <f t="shared" si="3"/>
        <v>Seagull Angling Club</v>
      </c>
      <c r="I16" s="53"/>
      <c r="J16" s="51" t="s">
        <v>1222</v>
      </c>
      <c r="K16" s="53">
        <v>118</v>
      </c>
      <c r="L16" s="52">
        <f t="shared" si="4"/>
        <v>7.6</v>
      </c>
      <c r="M16" s="52">
        <f t="shared" si="5"/>
        <v>7.6</v>
      </c>
    </row>
    <row r="17" spans="1:13" hidden="1" x14ac:dyDescent="0.3">
      <c r="A17" s="143" t="str">
        <f t="shared" si="6"/>
        <v>2024-NAT-01</v>
      </c>
      <c r="B17" s="140">
        <f t="shared" si="7"/>
        <v>45372</v>
      </c>
      <c r="C17" s="143" t="str">
        <f t="shared" si="8"/>
        <v>Day 1</v>
      </c>
      <c r="D17" s="53" t="s">
        <v>1138</v>
      </c>
      <c r="E17" s="26" t="str">
        <f t="shared" si="0"/>
        <v>Jean</v>
      </c>
      <c r="F17" s="26" t="str">
        <f t="shared" si="1"/>
        <v>Visser</v>
      </c>
      <c r="G17" s="26" t="str">
        <f t="shared" si="2"/>
        <v>Men Senior</v>
      </c>
      <c r="H17" s="26" t="str">
        <f t="shared" si="3"/>
        <v>Seagull Angling Club</v>
      </c>
      <c r="I17" s="53"/>
      <c r="J17" s="51" t="s">
        <v>1222</v>
      </c>
      <c r="K17" s="53">
        <v>74</v>
      </c>
      <c r="L17" s="52">
        <f t="shared" si="4"/>
        <v>1.5</v>
      </c>
      <c r="M17" s="52">
        <f t="shared" si="5"/>
        <v>1.5</v>
      </c>
    </row>
    <row r="18" spans="1:13" hidden="1" x14ac:dyDescent="0.3">
      <c r="A18" s="143" t="str">
        <f t="shared" si="6"/>
        <v>2024-NAT-01</v>
      </c>
      <c r="B18" s="140">
        <f t="shared" si="7"/>
        <v>45372</v>
      </c>
      <c r="C18" s="143" t="str">
        <f t="shared" si="8"/>
        <v>Day 1</v>
      </c>
      <c r="D18" s="53" t="s">
        <v>1138</v>
      </c>
      <c r="E18" s="26" t="str">
        <f t="shared" si="0"/>
        <v>Jean</v>
      </c>
      <c r="F18" s="26" t="str">
        <f t="shared" si="1"/>
        <v>Visser</v>
      </c>
      <c r="G18" s="26" t="str">
        <f t="shared" si="2"/>
        <v>Men Senior</v>
      </c>
      <c r="H18" s="26" t="str">
        <f t="shared" si="3"/>
        <v>Seagull Angling Club</v>
      </c>
      <c r="I18" s="53"/>
      <c r="J18" s="53" t="s">
        <v>1223</v>
      </c>
      <c r="K18" s="53">
        <v>110</v>
      </c>
      <c r="L18" s="52">
        <f t="shared" si="4"/>
        <v>5.2</v>
      </c>
      <c r="M18" s="52">
        <f t="shared" si="5"/>
        <v>5.2</v>
      </c>
    </row>
    <row r="19" spans="1:13" hidden="1" x14ac:dyDescent="0.3">
      <c r="A19" s="143" t="str">
        <f t="shared" si="6"/>
        <v>2024-NAT-01</v>
      </c>
      <c r="B19" s="140">
        <f t="shared" si="7"/>
        <v>45372</v>
      </c>
      <c r="C19" s="143" t="str">
        <f t="shared" si="8"/>
        <v>Day 1</v>
      </c>
      <c r="D19" s="53" t="s">
        <v>1138</v>
      </c>
      <c r="E19" s="26" t="str">
        <f t="shared" si="0"/>
        <v>Jean</v>
      </c>
      <c r="F19" s="26" t="str">
        <f t="shared" si="1"/>
        <v>Visser</v>
      </c>
      <c r="G19" s="26" t="str">
        <f t="shared" si="2"/>
        <v>Men Senior</v>
      </c>
      <c r="H19" s="26" t="str">
        <f t="shared" si="3"/>
        <v>Seagull Angling Club</v>
      </c>
      <c r="I19" s="53"/>
      <c r="J19" s="53" t="s">
        <v>1223</v>
      </c>
      <c r="K19" s="53">
        <v>104</v>
      </c>
      <c r="L19" s="52">
        <f t="shared" si="4"/>
        <v>4.2</v>
      </c>
      <c r="M19" s="52">
        <f t="shared" si="5"/>
        <v>4.2</v>
      </c>
    </row>
    <row r="20" spans="1:13" hidden="1" x14ac:dyDescent="0.3">
      <c r="A20" s="143" t="str">
        <f t="shared" si="6"/>
        <v>2024-NAT-01</v>
      </c>
      <c r="B20" s="140">
        <f t="shared" si="7"/>
        <v>45372</v>
      </c>
      <c r="C20" s="143" t="str">
        <f t="shared" si="8"/>
        <v>Day 1</v>
      </c>
      <c r="D20" s="53" t="s">
        <v>1138</v>
      </c>
      <c r="E20" s="26" t="str">
        <f t="shared" si="0"/>
        <v>Jean</v>
      </c>
      <c r="F20" s="26" t="str">
        <f t="shared" si="1"/>
        <v>Visser</v>
      </c>
      <c r="G20" s="26" t="str">
        <f t="shared" si="2"/>
        <v>Men Senior</v>
      </c>
      <c r="H20" s="26" t="str">
        <f t="shared" si="3"/>
        <v>Seagull Angling Club</v>
      </c>
      <c r="I20" s="53"/>
      <c r="J20" s="53" t="s">
        <v>1223</v>
      </c>
      <c r="K20" s="53">
        <v>76</v>
      </c>
      <c r="L20" s="52">
        <f t="shared" si="4"/>
        <v>1.4</v>
      </c>
      <c r="M20" s="52">
        <f t="shared" si="5"/>
        <v>1.4</v>
      </c>
    </row>
    <row r="21" spans="1:13" hidden="1" x14ac:dyDescent="0.3">
      <c r="A21" s="143" t="str">
        <f t="shared" si="6"/>
        <v>2024-NAT-01</v>
      </c>
      <c r="B21" s="140">
        <f t="shared" si="7"/>
        <v>45372</v>
      </c>
      <c r="C21" s="143" t="str">
        <f t="shared" si="8"/>
        <v>Day 1</v>
      </c>
      <c r="D21" s="53" t="s">
        <v>1138</v>
      </c>
      <c r="E21" s="26" t="str">
        <f t="shared" si="0"/>
        <v>Jean</v>
      </c>
      <c r="F21" s="26" t="str">
        <f t="shared" si="1"/>
        <v>Visser</v>
      </c>
      <c r="G21" s="26" t="str">
        <f t="shared" si="2"/>
        <v>Men Senior</v>
      </c>
      <c r="H21" s="26" t="str">
        <f t="shared" si="3"/>
        <v>Seagull Angling Club</v>
      </c>
      <c r="I21" s="53"/>
      <c r="J21" s="53" t="s">
        <v>1223</v>
      </c>
      <c r="K21" s="53">
        <v>106</v>
      </c>
      <c r="L21" s="52">
        <f t="shared" si="4"/>
        <v>4.5</v>
      </c>
      <c r="M21" s="52">
        <f t="shared" si="5"/>
        <v>4.5</v>
      </c>
    </row>
    <row r="22" spans="1:13" hidden="1" x14ac:dyDescent="0.3">
      <c r="A22" s="143" t="str">
        <f t="shared" si="6"/>
        <v>2024-NAT-01</v>
      </c>
      <c r="B22" s="140">
        <f t="shared" si="7"/>
        <v>45372</v>
      </c>
      <c r="C22" s="143" t="str">
        <f t="shared" si="8"/>
        <v>Day 1</v>
      </c>
      <c r="D22" s="53" t="s">
        <v>641</v>
      </c>
      <c r="E22" s="26" t="str">
        <f t="shared" si="0"/>
        <v>Loandro</v>
      </c>
      <c r="F22" s="26" t="str">
        <f t="shared" si="1"/>
        <v>Steenkamp</v>
      </c>
      <c r="G22" s="26" t="str">
        <f t="shared" si="2"/>
        <v>Men Grand Masters</v>
      </c>
      <c r="H22" s="26" t="str">
        <f t="shared" si="3"/>
        <v>Benguella</v>
      </c>
      <c r="I22" s="53"/>
      <c r="J22" s="53" t="s">
        <v>1223</v>
      </c>
      <c r="K22" s="53">
        <v>105</v>
      </c>
      <c r="L22" s="52">
        <f t="shared" si="4"/>
        <v>4.4000000000000004</v>
      </c>
      <c r="M22" s="52">
        <f t="shared" si="5"/>
        <v>4.4000000000000004</v>
      </c>
    </row>
    <row r="23" spans="1:13" hidden="1" x14ac:dyDescent="0.3">
      <c r="A23" s="143" t="str">
        <f t="shared" si="6"/>
        <v>2024-NAT-01</v>
      </c>
      <c r="B23" s="140">
        <f t="shared" si="7"/>
        <v>45372</v>
      </c>
      <c r="C23" s="143" t="str">
        <f t="shared" si="8"/>
        <v>Day 1</v>
      </c>
      <c r="D23" s="53" t="s">
        <v>641</v>
      </c>
      <c r="E23" s="26" t="str">
        <f t="shared" si="0"/>
        <v>Loandro</v>
      </c>
      <c r="F23" s="26" t="str">
        <f t="shared" si="1"/>
        <v>Steenkamp</v>
      </c>
      <c r="G23" s="26" t="str">
        <f t="shared" si="2"/>
        <v>Men Grand Masters</v>
      </c>
      <c r="H23" s="26" t="str">
        <f t="shared" si="3"/>
        <v>Benguella</v>
      </c>
      <c r="I23" s="53"/>
      <c r="J23" s="53" t="s">
        <v>1223</v>
      </c>
      <c r="K23" s="53">
        <v>109</v>
      </c>
      <c r="L23" s="52">
        <f t="shared" si="4"/>
        <v>5</v>
      </c>
      <c r="M23" s="52">
        <f t="shared" si="5"/>
        <v>5</v>
      </c>
    </row>
    <row r="24" spans="1:13" hidden="1" x14ac:dyDescent="0.3">
      <c r="A24" s="143" t="str">
        <f t="shared" si="6"/>
        <v>2024-NAT-01</v>
      </c>
      <c r="B24" s="140">
        <f t="shared" si="7"/>
        <v>45372</v>
      </c>
      <c r="C24" s="143" t="str">
        <f t="shared" si="8"/>
        <v>Day 1</v>
      </c>
      <c r="D24" s="53" t="s">
        <v>641</v>
      </c>
      <c r="E24" s="26" t="str">
        <f t="shared" si="0"/>
        <v>Loandro</v>
      </c>
      <c r="F24" s="26" t="str">
        <f t="shared" si="1"/>
        <v>Steenkamp</v>
      </c>
      <c r="G24" s="26" t="str">
        <f t="shared" si="2"/>
        <v>Men Grand Masters</v>
      </c>
      <c r="H24" s="26" t="str">
        <f t="shared" si="3"/>
        <v>Benguella</v>
      </c>
      <c r="I24" s="53"/>
      <c r="J24" s="53" t="s">
        <v>1223</v>
      </c>
      <c r="K24" s="53">
        <v>112</v>
      </c>
      <c r="L24" s="52">
        <f t="shared" si="4"/>
        <v>5.5</v>
      </c>
      <c r="M24" s="52">
        <f t="shared" si="5"/>
        <v>5.5</v>
      </c>
    </row>
    <row r="25" spans="1:13" hidden="1" x14ac:dyDescent="0.3">
      <c r="A25" s="143" t="str">
        <f t="shared" si="6"/>
        <v>2024-NAT-01</v>
      </c>
      <c r="B25" s="140">
        <f t="shared" si="7"/>
        <v>45372</v>
      </c>
      <c r="C25" s="143" t="str">
        <f t="shared" si="8"/>
        <v>Day 1</v>
      </c>
      <c r="D25" s="53" t="s">
        <v>641</v>
      </c>
      <c r="E25" s="26" t="str">
        <f t="shared" si="0"/>
        <v>Loandro</v>
      </c>
      <c r="F25" s="26" t="str">
        <f t="shared" si="1"/>
        <v>Steenkamp</v>
      </c>
      <c r="G25" s="26" t="str">
        <f t="shared" si="2"/>
        <v>Men Grand Masters</v>
      </c>
      <c r="H25" s="26" t="str">
        <f t="shared" si="3"/>
        <v>Benguella</v>
      </c>
      <c r="I25" s="53"/>
      <c r="J25" s="51" t="s">
        <v>1222</v>
      </c>
      <c r="K25" s="53">
        <v>82</v>
      </c>
      <c r="L25" s="52">
        <f t="shared" si="4"/>
        <v>2.2000000000000002</v>
      </c>
      <c r="M25" s="52">
        <f t="shared" si="5"/>
        <v>2.2000000000000002</v>
      </c>
    </row>
    <row r="26" spans="1:13" hidden="1" x14ac:dyDescent="0.3">
      <c r="A26" s="143" t="str">
        <f t="shared" si="6"/>
        <v>2024-NAT-01</v>
      </c>
      <c r="B26" s="140">
        <f t="shared" si="7"/>
        <v>45372</v>
      </c>
      <c r="C26" s="143" t="str">
        <f t="shared" si="8"/>
        <v>Day 1</v>
      </c>
      <c r="D26" s="53" t="s">
        <v>944</v>
      </c>
      <c r="E26" s="26" t="str">
        <f t="shared" si="0"/>
        <v>Louis</v>
      </c>
      <c r="F26" s="26" t="str">
        <f t="shared" si="1"/>
        <v>Arangies</v>
      </c>
      <c r="G26" s="26" t="str">
        <f t="shared" si="2"/>
        <v>Men Master</v>
      </c>
      <c r="H26" s="26" t="str">
        <f t="shared" si="3"/>
        <v>Benguella</v>
      </c>
      <c r="I26" s="53"/>
      <c r="J26" s="53" t="s">
        <v>1223</v>
      </c>
      <c r="K26" s="53">
        <v>94</v>
      </c>
      <c r="L26" s="52">
        <f t="shared" si="4"/>
        <v>3</v>
      </c>
      <c r="M26" s="52">
        <f t="shared" si="5"/>
        <v>3</v>
      </c>
    </row>
    <row r="27" spans="1:13" hidden="1" x14ac:dyDescent="0.3">
      <c r="A27" s="143" t="str">
        <f t="shared" si="6"/>
        <v>2024-NAT-01</v>
      </c>
      <c r="B27" s="140">
        <f t="shared" si="7"/>
        <v>45372</v>
      </c>
      <c r="C27" s="143" t="str">
        <f t="shared" si="8"/>
        <v>Day 1</v>
      </c>
      <c r="D27" s="53" t="s">
        <v>944</v>
      </c>
      <c r="E27" s="26" t="str">
        <f t="shared" si="0"/>
        <v>Louis</v>
      </c>
      <c r="F27" s="26" t="str">
        <f t="shared" si="1"/>
        <v>Arangies</v>
      </c>
      <c r="G27" s="26" t="str">
        <f t="shared" si="2"/>
        <v>Men Master</v>
      </c>
      <c r="H27" s="26" t="str">
        <f t="shared" si="3"/>
        <v>Benguella</v>
      </c>
      <c r="I27" s="53"/>
      <c r="J27" s="53" t="s">
        <v>1223</v>
      </c>
      <c r="K27" s="53">
        <v>105</v>
      </c>
      <c r="L27" s="52">
        <f t="shared" si="4"/>
        <v>4.4000000000000004</v>
      </c>
      <c r="M27" s="52">
        <f t="shared" si="5"/>
        <v>4.4000000000000004</v>
      </c>
    </row>
    <row r="28" spans="1:13" hidden="1" x14ac:dyDescent="0.3">
      <c r="A28" s="143" t="str">
        <f t="shared" si="6"/>
        <v>2024-NAT-01</v>
      </c>
      <c r="B28" s="140">
        <f t="shared" si="7"/>
        <v>45372</v>
      </c>
      <c r="C28" s="143" t="str">
        <f t="shared" si="8"/>
        <v>Day 1</v>
      </c>
      <c r="D28" s="53" t="s">
        <v>807</v>
      </c>
      <c r="E28" s="26" t="str">
        <f t="shared" si="0"/>
        <v>Estian</v>
      </c>
      <c r="F28" s="26" t="str">
        <f t="shared" si="1"/>
        <v>Jacobs</v>
      </c>
      <c r="G28" s="26" t="str">
        <f t="shared" si="2"/>
        <v>Men Senior</v>
      </c>
      <c r="H28" s="26" t="str">
        <f t="shared" si="3"/>
        <v>Benguella</v>
      </c>
      <c r="I28" s="53"/>
      <c r="J28" s="53" t="s">
        <v>1223</v>
      </c>
      <c r="K28" s="53">
        <v>89</v>
      </c>
      <c r="L28" s="52">
        <f t="shared" si="4"/>
        <v>2.5</v>
      </c>
      <c r="M28" s="52">
        <f t="shared" si="5"/>
        <v>2.5</v>
      </c>
    </row>
    <row r="29" spans="1:13" hidden="1" x14ac:dyDescent="0.3">
      <c r="A29" s="143" t="str">
        <f t="shared" si="6"/>
        <v>2024-NAT-01</v>
      </c>
      <c r="B29" s="140">
        <f t="shared" si="7"/>
        <v>45372</v>
      </c>
      <c r="C29" s="143" t="str">
        <f t="shared" si="8"/>
        <v>Day 1</v>
      </c>
      <c r="D29" s="53" t="s">
        <v>807</v>
      </c>
      <c r="E29" s="26" t="str">
        <f t="shared" si="0"/>
        <v>Estian</v>
      </c>
      <c r="F29" s="26" t="str">
        <f t="shared" si="1"/>
        <v>Jacobs</v>
      </c>
      <c r="G29" s="26" t="str">
        <f t="shared" si="2"/>
        <v>Men Senior</v>
      </c>
      <c r="H29" s="26" t="str">
        <f t="shared" si="3"/>
        <v>Benguella</v>
      </c>
      <c r="I29" s="53"/>
      <c r="J29" s="53" t="s">
        <v>1223</v>
      </c>
      <c r="K29" s="53">
        <v>83</v>
      </c>
      <c r="L29" s="52">
        <f t="shared" si="4"/>
        <v>1.9</v>
      </c>
      <c r="M29" s="52">
        <f t="shared" si="5"/>
        <v>1.9</v>
      </c>
    </row>
    <row r="30" spans="1:13" hidden="1" x14ac:dyDescent="0.3">
      <c r="A30" s="143" t="str">
        <f t="shared" si="6"/>
        <v>2024-NAT-01</v>
      </c>
      <c r="B30" s="140">
        <f t="shared" si="7"/>
        <v>45372</v>
      </c>
      <c r="C30" s="143" t="str">
        <f t="shared" si="8"/>
        <v>Day 1</v>
      </c>
      <c r="D30" s="53" t="s">
        <v>1389</v>
      </c>
      <c r="E30" s="26" t="str">
        <f t="shared" si="0"/>
        <v>Luan</v>
      </c>
      <c r="F30" s="26" t="str">
        <f t="shared" si="1"/>
        <v>Karstens</v>
      </c>
      <c r="G30" s="26" t="str">
        <f t="shared" si="2"/>
        <v>Men U/21</v>
      </c>
      <c r="H30" s="26" t="str">
        <f t="shared" si="3"/>
        <v>Steenbras</v>
      </c>
      <c r="I30" s="53"/>
      <c r="J30" s="53" t="s">
        <v>1216</v>
      </c>
      <c r="K30" s="53">
        <v>158</v>
      </c>
      <c r="L30" s="52">
        <f t="shared" si="4"/>
        <v>53.8</v>
      </c>
      <c r="M30" s="52">
        <f t="shared" si="5"/>
        <v>53.8</v>
      </c>
    </row>
    <row r="31" spans="1:13" hidden="1" x14ac:dyDescent="0.3">
      <c r="A31" s="143" t="str">
        <f t="shared" si="6"/>
        <v>2024-NAT-01</v>
      </c>
      <c r="B31" s="140">
        <f t="shared" si="7"/>
        <v>45372</v>
      </c>
      <c r="C31" s="143" t="str">
        <f t="shared" si="8"/>
        <v>Day 1</v>
      </c>
      <c r="D31" s="53" t="s">
        <v>1389</v>
      </c>
      <c r="E31" s="26" t="str">
        <f t="shared" si="0"/>
        <v>Luan</v>
      </c>
      <c r="F31" s="26" t="str">
        <f t="shared" si="1"/>
        <v>Karstens</v>
      </c>
      <c r="G31" s="26" t="str">
        <f t="shared" si="2"/>
        <v>Men U/21</v>
      </c>
      <c r="H31" s="26" t="str">
        <f t="shared" si="3"/>
        <v>Steenbras</v>
      </c>
      <c r="I31" s="53"/>
      <c r="J31" s="51" t="s">
        <v>1222</v>
      </c>
      <c r="K31" s="53">
        <v>108</v>
      </c>
      <c r="L31" s="52">
        <f t="shared" si="4"/>
        <v>5.6</v>
      </c>
      <c r="M31" s="52">
        <f t="shared" si="5"/>
        <v>5.6</v>
      </c>
    </row>
    <row r="32" spans="1:13" hidden="1" x14ac:dyDescent="0.3">
      <c r="A32" s="143" t="str">
        <f t="shared" si="6"/>
        <v>2024-NAT-01</v>
      </c>
      <c r="B32" s="140">
        <f t="shared" si="7"/>
        <v>45372</v>
      </c>
      <c r="C32" s="143" t="str">
        <f t="shared" si="8"/>
        <v>Day 1</v>
      </c>
      <c r="D32" s="53" t="s">
        <v>1389</v>
      </c>
      <c r="E32" s="26" t="str">
        <f t="shared" si="0"/>
        <v>Luan</v>
      </c>
      <c r="F32" s="26" t="str">
        <f t="shared" si="1"/>
        <v>Karstens</v>
      </c>
      <c r="G32" s="26" t="str">
        <f t="shared" si="2"/>
        <v>Men U/21</v>
      </c>
      <c r="H32" s="26" t="str">
        <f t="shared" si="3"/>
        <v>Steenbras</v>
      </c>
      <c r="I32" s="53"/>
      <c r="J32" s="51" t="s">
        <v>1222</v>
      </c>
      <c r="K32" s="53">
        <v>97</v>
      </c>
      <c r="L32" s="52">
        <f t="shared" si="4"/>
        <v>3.9</v>
      </c>
      <c r="M32" s="52">
        <f t="shared" si="5"/>
        <v>3.9</v>
      </c>
    </row>
    <row r="33" spans="1:13" hidden="1" x14ac:dyDescent="0.3">
      <c r="A33" s="143" t="str">
        <f t="shared" si="6"/>
        <v>2024-NAT-01</v>
      </c>
      <c r="B33" s="140">
        <f t="shared" si="7"/>
        <v>45372</v>
      </c>
      <c r="C33" s="143" t="str">
        <f t="shared" si="8"/>
        <v>Day 1</v>
      </c>
      <c r="D33" s="53" t="s">
        <v>561</v>
      </c>
      <c r="E33" s="26" t="str">
        <f t="shared" si="0"/>
        <v>Christel</v>
      </c>
      <c r="F33" s="26" t="str">
        <f t="shared" si="1"/>
        <v>Visser</v>
      </c>
      <c r="G33" s="26" t="str">
        <f t="shared" si="2"/>
        <v>Ladies Senior</v>
      </c>
      <c r="H33" s="26" t="str">
        <f t="shared" si="3"/>
        <v>Seagull Angling Club</v>
      </c>
      <c r="I33" s="53"/>
      <c r="J33" s="51" t="s">
        <v>1222</v>
      </c>
      <c r="K33" s="53">
        <v>121</v>
      </c>
      <c r="L33" s="52">
        <f t="shared" si="4"/>
        <v>8.3000000000000007</v>
      </c>
      <c r="M33" s="52">
        <f t="shared" si="5"/>
        <v>8.3000000000000007</v>
      </c>
    </row>
    <row r="34" spans="1:13" hidden="1" x14ac:dyDescent="0.3">
      <c r="A34" s="143" t="str">
        <f t="shared" si="6"/>
        <v>2024-NAT-01</v>
      </c>
      <c r="B34" s="140">
        <f t="shared" si="7"/>
        <v>45372</v>
      </c>
      <c r="C34" s="143" t="str">
        <f t="shared" si="8"/>
        <v>Day 1</v>
      </c>
      <c r="D34" s="53" t="s">
        <v>561</v>
      </c>
      <c r="E34" s="26" t="str">
        <f t="shared" si="0"/>
        <v>Christel</v>
      </c>
      <c r="F34" s="26" t="str">
        <f t="shared" si="1"/>
        <v>Visser</v>
      </c>
      <c r="G34" s="26" t="str">
        <f t="shared" si="2"/>
        <v>Ladies Senior</v>
      </c>
      <c r="H34" s="26" t="str">
        <f t="shared" si="3"/>
        <v>Seagull Angling Club</v>
      </c>
      <c r="I34" s="53"/>
      <c r="J34" s="51" t="s">
        <v>1222</v>
      </c>
      <c r="K34" s="53">
        <v>104</v>
      </c>
      <c r="L34" s="52">
        <f t="shared" si="4"/>
        <v>5</v>
      </c>
      <c r="M34" s="52">
        <f t="shared" si="5"/>
        <v>5</v>
      </c>
    </row>
    <row r="35" spans="1:13" hidden="1" x14ac:dyDescent="0.3">
      <c r="A35" s="143" t="str">
        <f t="shared" ref="A35:A54" si="9">IF(D35="","",A34)</f>
        <v>2024-NAT-01</v>
      </c>
      <c r="B35" s="140">
        <f t="shared" ref="B35:B54" si="10">IF(D35="","",B34)</f>
        <v>45372</v>
      </c>
      <c r="C35" s="143" t="str">
        <f t="shared" ref="C35:C54" si="11">IF(D35="","",C34)</f>
        <v>Day 1</v>
      </c>
      <c r="D35" s="53" t="s">
        <v>561</v>
      </c>
      <c r="E35" s="26" t="str">
        <f t="shared" si="0"/>
        <v>Christel</v>
      </c>
      <c r="F35" s="26" t="str">
        <f t="shared" si="1"/>
        <v>Visser</v>
      </c>
      <c r="G35" s="26" t="str">
        <f t="shared" si="2"/>
        <v>Ladies Senior</v>
      </c>
      <c r="H35" s="26" t="str">
        <f t="shared" si="3"/>
        <v>Seagull Angling Club</v>
      </c>
      <c r="I35" s="53"/>
      <c r="J35" s="53" t="s">
        <v>1223</v>
      </c>
      <c r="K35" s="53">
        <v>70</v>
      </c>
      <c r="L35" s="52">
        <f t="shared" si="4"/>
        <v>1.1000000000000001</v>
      </c>
      <c r="M35" s="52">
        <f t="shared" si="5"/>
        <v>1.1000000000000001</v>
      </c>
    </row>
    <row r="36" spans="1:13" hidden="1" x14ac:dyDescent="0.3">
      <c r="A36" s="143" t="str">
        <f t="shared" si="9"/>
        <v>2024-NAT-01</v>
      </c>
      <c r="B36" s="140">
        <f t="shared" si="10"/>
        <v>45372</v>
      </c>
      <c r="C36" s="143" t="str">
        <f t="shared" si="11"/>
        <v>Day 1</v>
      </c>
      <c r="D36" s="53" t="s">
        <v>561</v>
      </c>
      <c r="E36" s="26" t="str">
        <f t="shared" si="0"/>
        <v>Christel</v>
      </c>
      <c r="F36" s="26" t="str">
        <f t="shared" si="1"/>
        <v>Visser</v>
      </c>
      <c r="G36" s="26" t="str">
        <f t="shared" si="2"/>
        <v>Ladies Senior</v>
      </c>
      <c r="H36" s="26" t="str">
        <f t="shared" si="3"/>
        <v>Seagull Angling Club</v>
      </c>
      <c r="I36" s="53"/>
      <c r="J36" s="53" t="s">
        <v>1203</v>
      </c>
      <c r="K36" s="53">
        <v>120</v>
      </c>
      <c r="L36" s="52">
        <f t="shared" si="4"/>
        <v>15.7</v>
      </c>
      <c r="M36" s="52">
        <f t="shared" si="5"/>
        <v>15.7</v>
      </c>
    </row>
    <row r="37" spans="1:13" hidden="1" x14ac:dyDescent="0.3">
      <c r="A37" s="143" t="str">
        <f t="shared" si="9"/>
        <v>2024-NAT-01</v>
      </c>
      <c r="B37" s="140">
        <f t="shared" si="10"/>
        <v>45372</v>
      </c>
      <c r="C37" s="143" t="str">
        <f t="shared" si="11"/>
        <v>Day 1</v>
      </c>
      <c r="D37" s="53" t="s">
        <v>645</v>
      </c>
      <c r="E37" s="26" t="str">
        <f t="shared" si="0"/>
        <v>Nadia</v>
      </c>
      <c r="F37" s="26" t="str">
        <f t="shared" si="1"/>
        <v>Steenkamp</v>
      </c>
      <c r="G37" s="26" t="str">
        <f t="shared" si="2"/>
        <v>Ladies Master</v>
      </c>
      <c r="H37" s="26" t="str">
        <f t="shared" si="3"/>
        <v>Benguella</v>
      </c>
      <c r="I37" s="53" t="s">
        <v>19</v>
      </c>
      <c r="J37" s="53"/>
      <c r="K37" s="53">
        <v>54</v>
      </c>
      <c r="L37" s="52">
        <f t="shared" si="4"/>
        <v>1.6</v>
      </c>
      <c r="M37" s="52">
        <f t="shared" si="5"/>
        <v>1.6</v>
      </c>
    </row>
    <row r="38" spans="1:13" hidden="1" x14ac:dyDescent="0.3">
      <c r="A38" s="143" t="str">
        <f t="shared" si="9"/>
        <v>2024-NAT-01</v>
      </c>
      <c r="B38" s="140">
        <f t="shared" si="10"/>
        <v>45372</v>
      </c>
      <c r="C38" s="143" t="str">
        <f t="shared" si="11"/>
        <v>Day 1</v>
      </c>
      <c r="D38" s="53" t="s">
        <v>645</v>
      </c>
      <c r="E38" s="26" t="str">
        <f t="shared" si="0"/>
        <v>Nadia</v>
      </c>
      <c r="F38" s="26" t="str">
        <f t="shared" si="1"/>
        <v>Steenkamp</v>
      </c>
      <c r="G38" s="26" t="str">
        <f t="shared" si="2"/>
        <v>Ladies Master</v>
      </c>
      <c r="H38" s="26" t="str">
        <f t="shared" si="3"/>
        <v>Benguella</v>
      </c>
      <c r="I38" s="53"/>
      <c r="J38" s="51" t="s">
        <v>1222</v>
      </c>
      <c r="K38" s="53">
        <v>115</v>
      </c>
      <c r="L38" s="52">
        <f t="shared" si="4"/>
        <v>7</v>
      </c>
      <c r="M38" s="52">
        <f t="shared" si="5"/>
        <v>7</v>
      </c>
    </row>
    <row r="39" spans="1:13" hidden="1" x14ac:dyDescent="0.3">
      <c r="A39" s="143" t="str">
        <f t="shared" si="9"/>
        <v>2024-NAT-01</v>
      </c>
      <c r="B39" s="140">
        <f t="shared" si="10"/>
        <v>45372</v>
      </c>
      <c r="C39" s="143" t="str">
        <f t="shared" si="11"/>
        <v>Day 1</v>
      </c>
      <c r="D39" s="53" t="s">
        <v>1610</v>
      </c>
      <c r="E39" s="26" t="str">
        <f t="shared" si="0"/>
        <v>Adrian</v>
      </c>
      <c r="F39" s="26" t="str">
        <f t="shared" si="1"/>
        <v>Steenkamp</v>
      </c>
      <c r="G39" s="26" t="str">
        <f t="shared" si="2"/>
        <v>Men Senior</v>
      </c>
      <c r="H39" s="26" t="str">
        <f t="shared" si="3"/>
        <v>Benguella</v>
      </c>
      <c r="I39" s="53"/>
      <c r="J39" s="53" t="s">
        <v>8</v>
      </c>
      <c r="K39" s="53">
        <v>74</v>
      </c>
      <c r="L39" s="52">
        <f t="shared" si="4"/>
        <v>3.2</v>
      </c>
      <c r="M39" s="52">
        <f t="shared" si="5"/>
        <v>3.2</v>
      </c>
    </row>
    <row r="40" spans="1:13" hidden="1" x14ac:dyDescent="0.3">
      <c r="A40" s="143" t="str">
        <f t="shared" si="9"/>
        <v>2024-NAT-01</v>
      </c>
      <c r="B40" s="140">
        <f t="shared" si="10"/>
        <v>45372</v>
      </c>
      <c r="C40" s="143" t="str">
        <f t="shared" si="11"/>
        <v>Day 1</v>
      </c>
      <c r="D40" s="53" t="s">
        <v>1610</v>
      </c>
      <c r="E40" s="26" t="str">
        <f t="shared" si="0"/>
        <v>Adrian</v>
      </c>
      <c r="F40" s="26" t="str">
        <f t="shared" si="1"/>
        <v>Steenkamp</v>
      </c>
      <c r="G40" s="26" t="str">
        <f t="shared" si="2"/>
        <v>Men Senior</v>
      </c>
      <c r="H40" s="26" t="str">
        <f t="shared" si="3"/>
        <v>Benguella</v>
      </c>
      <c r="I40" s="53"/>
      <c r="J40" s="53" t="s">
        <v>1223</v>
      </c>
      <c r="K40" s="53">
        <v>71</v>
      </c>
      <c r="L40" s="52">
        <f t="shared" si="4"/>
        <v>1.1000000000000001</v>
      </c>
      <c r="M40" s="52">
        <f t="shared" si="5"/>
        <v>1.1000000000000001</v>
      </c>
    </row>
    <row r="41" spans="1:13" hidden="1" x14ac:dyDescent="0.3">
      <c r="A41" s="143" t="str">
        <f t="shared" si="9"/>
        <v>2024-NAT-01</v>
      </c>
      <c r="B41" s="140">
        <f t="shared" si="10"/>
        <v>45372</v>
      </c>
      <c r="C41" s="143" t="str">
        <f t="shared" si="11"/>
        <v>Day 1</v>
      </c>
      <c r="D41" s="53" t="s">
        <v>1260</v>
      </c>
      <c r="E41" s="26" t="str">
        <f t="shared" si="0"/>
        <v>Helmut</v>
      </c>
      <c r="F41" s="26" t="str">
        <f t="shared" si="1"/>
        <v>Dobberstein</v>
      </c>
      <c r="G41" s="26" t="str">
        <f t="shared" si="2"/>
        <v>Men U/21</v>
      </c>
      <c r="H41" s="26" t="str">
        <f t="shared" si="3"/>
        <v>xBenguella</v>
      </c>
      <c r="I41" s="53"/>
      <c r="J41" s="53"/>
      <c r="K41" s="53"/>
      <c r="L41" s="52" t="str">
        <f t="shared" si="4"/>
        <v/>
      </c>
      <c r="M41" s="52" t="str">
        <f t="shared" si="5"/>
        <v/>
      </c>
    </row>
    <row r="42" spans="1:13" hidden="1" x14ac:dyDescent="0.3">
      <c r="A42" s="143" t="str">
        <f t="shared" si="9"/>
        <v>2024-NAT-01</v>
      </c>
      <c r="B42" s="140">
        <f t="shared" si="10"/>
        <v>45372</v>
      </c>
      <c r="C42" s="143" t="str">
        <f t="shared" si="11"/>
        <v>Day 1</v>
      </c>
      <c r="D42" s="53" t="s">
        <v>1308</v>
      </c>
      <c r="E42" s="26" t="str">
        <f t="shared" si="0"/>
        <v>Nadine</v>
      </c>
      <c r="F42" s="26" t="str">
        <f t="shared" si="1"/>
        <v>Downing</v>
      </c>
      <c r="G42" s="26" t="str">
        <f t="shared" si="2"/>
        <v>Men Seniors / Ladies</v>
      </c>
      <c r="H42" s="26" t="str">
        <f t="shared" si="3"/>
        <v>Henties Bay</v>
      </c>
      <c r="I42" s="53"/>
      <c r="J42" s="51" t="s">
        <v>1222</v>
      </c>
      <c r="K42" s="53">
        <v>105</v>
      </c>
      <c r="L42" s="52">
        <f t="shared" si="4"/>
        <v>5.0999999999999996</v>
      </c>
      <c r="M42" s="52">
        <f t="shared" si="5"/>
        <v>5.0999999999999996</v>
      </c>
    </row>
    <row r="43" spans="1:13" hidden="1" x14ac:dyDescent="0.3">
      <c r="A43" s="143" t="str">
        <f t="shared" si="9"/>
        <v>2024-NAT-01</v>
      </c>
      <c r="B43" s="140">
        <f t="shared" si="10"/>
        <v>45372</v>
      </c>
      <c r="C43" s="143" t="str">
        <f t="shared" si="11"/>
        <v>Day 1</v>
      </c>
      <c r="D43" s="53" t="s">
        <v>1308</v>
      </c>
      <c r="E43" s="26" t="str">
        <f t="shared" si="0"/>
        <v>Nadine</v>
      </c>
      <c r="F43" s="26" t="str">
        <f t="shared" si="1"/>
        <v>Downing</v>
      </c>
      <c r="G43" s="26" t="str">
        <f t="shared" si="2"/>
        <v>Men Seniors / Ladies</v>
      </c>
      <c r="H43" s="26" t="str">
        <f t="shared" si="3"/>
        <v>Henties Bay</v>
      </c>
      <c r="I43" s="53"/>
      <c r="J43" s="51" t="s">
        <v>1222</v>
      </c>
      <c r="K43" s="53">
        <v>100</v>
      </c>
      <c r="L43" s="52">
        <f t="shared" si="4"/>
        <v>4.3</v>
      </c>
      <c r="M43" s="52">
        <f t="shared" si="5"/>
        <v>4.3</v>
      </c>
    </row>
    <row r="44" spans="1:13" hidden="1" x14ac:dyDescent="0.3">
      <c r="A44" s="143" t="str">
        <f t="shared" si="9"/>
        <v>2024-NAT-01</v>
      </c>
      <c r="B44" s="140">
        <f t="shared" si="10"/>
        <v>45372</v>
      </c>
      <c r="C44" s="143" t="str">
        <f t="shared" si="11"/>
        <v>Day 1</v>
      </c>
      <c r="D44" s="53" t="s">
        <v>1308</v>
      </c>
      <c r="E44" s="26" t="str">
        <f t="shared" si="0"/>
        <v>Nadine</v>
      </c>
      <c r="F44" s="26" t="str">
        <f t="shared" si="1"/>
        <v>Downing</v>
      </c>
      <c r="G44" s="26" t="str">
        <f t="shared" si="2"/>
        <v>Men Seniors / Ladies</v>
      </c>
      <c r="H44" s="26" t="str">
        <f t="shared" si="3"/>
        <v>Henties Bay</v>
      </c>
      <c r="I44" s="53"/>
      <c r="J44" s="51" t="s">
        <v>1222</v>
      </c>
      <c r="K44" s="53">
        <v>119</v>
      </c>
      <c r="L44" s="52">
        <f t="shared" si="4"/>
        <v>7.9</v>
      </c>
      <c r="M44" s="52">
        <f t="shared" si="5"/>
        <v>7.9</v>
      </c>
    </row>
    <row r="45" spans="1:13" hidden="1" x14ac:dyDescent="0.3">
      <c r="A45" s="143" t="str">
        <f t="shared" si="9"/>
        <v>2024-NAT-01</v>
      </c>
      <c r="B45" s="140">
        <f t="shared" si="10"/>
        <v>45372</v>
      </c>
      <c r="C45" s="143" t="str">
        <f t="shared" si="11"/>
        <v>Day 1</v>
      </c>
      <c r="D45" s="53" t="s">
        <v>1308</v>
      </c>
      <c r="E45" s="26" t="str">
        <f t="shared" si="0"/>
        <v>Nadine</v>
      </c>
      <c r="F45" s="26" t="str">
        <f t="shared" si="1"/>
        <v>Downing</v>
      </c>
      <c r="G45" s="26" t="str">
        <f t="shared" si="2"/>
        <v>Men Seniors / Ladies</v>
      </c>
      <c r="H45" s="26" t="str">
        <f t="shared" si="3"/>
        <v>Henties Bay</v>
      </c>
      <c r="I45" s="53"/>
      <c r="J45" s="51" t="s">
        <v>1222</v>
      </c>
      <c r="K45" s="53">
        <v>104</v>
      </c>
      <c r="L45" s="52">
        <f t="shared" si="4"/>
        <v>5</v>
      </c>
      <c r="M45" s="52">
        <f t="shared" si="5"/>
        <v>5</v>
      </c>
    </row>
    <row r="46" spans="1:13" hidden="1" x14ac:dyDescent="0.3">
      <c r="A46" s="143" t="str">
        <f t="shared" si="9"/>
        <v>2024-NAT-01</v>
      </c>
      <c r="B46" s="140">
        <f t="shared" si="10"/>
        <v>45372</v>
      </c>
      <c r="C46" s="143" t="str">
        <f t="shared" si="11"/>
        <v>Day 1</v>
      </c>
      <c r="D46" s="53" t="s">
        <v>1422</v>
      </c>
      <c r="E46" s="26" t="str">
        <f t="shared" si="0"/>
        <v>Sylvia</v>
      </c>
      <c r="F46" s="26" t="str">
        <f t="shared" si="1"/>
        <v>Horn</v>
      </c>
      <c r="G46" s="26" t="str">
        <f t="shared" si="2"/>
        <v>Ladies Master</v>
      </c>
      <c r="H46" s="26" t="str">
        <f t="shared" si="3"/>
        <v>Welwitschia</v>
      </c>
      <c r="I46" s="53"/>
      <c r="J46" s="51" t="s">
        <v>1222</v>
      </c>
      <c r="K46" s="53">
        <v>84</v>
      </c>
      <c r="L46" s="52">
        <f t="shared" si="4"/>
        <v>2.4</v>
      </c>
      <c r="M46" s="52">
        <f t="shared" si="5"/>
        <v>2.4</v>
      </c>
    </row>
    <row r="47" spans="1:13" hidden="1" x14ac:dyDescent="0.3">
      <c r="A47" s="143" t="str">
        <f t="shared" si="9"/>
        <v>2024-NAT-01</v>
      </c>
      <c r="B47" s="140">
        <f t="shared" si="10"/>
        <v>45372</v>
      </c>
      <c r="C47" s="143" t="str">
        <f t="shared" si="11"/>
        <v>Day 1</v>
      </c>
      <c r="D47" s="53" t="s">
        <v>1601</v>
      </c>
      <c r="E47" s="26" t="str">
        <f t="shared" si="0"/>
        <v>Ricku</v>
      </c>
      <c r="F47" s="26" t="str">
        <f t="shared" si="1"/>
        <v>Mans</v>
      </c>
      <c r="G47" s="26" t="str">
        <f t="shared" si="2"/>
        <v>Men Senior</v>
      </c>
      <c r="H47" s="26" t="str">
        <f t="shared" si="3"/>
        <v>Okahandja</v>
      </c>
      <c r="I47" s="53"/>
      <c r="J47" s="51" t="s">
        <v>1222</v>
      </c>
      <c r="K47" s="53">
        <v>67</v>
      </c>
      <c r="L47" s="52">
        <f t="shared" si="4"/>
        <v>1.1000000000000001</v>
      </c>
      <c r="M47" s="52">
        <f t="shared" si="5"/>
        <v>1.1000000000000001</v>
      </c>
    </row>
    <row r="48" spans="1:13" hidden="1" x14ac:dyDescent="0.3">
      <c r="A48" s="143" t="str">
        <f t="shared" si="9"/>
        <v>2024-NAT-01</v>
      </c>
      <c r="B48" s="140">
        <f t="shared" si="10"/>
        <v>45372</v>
      </c>
      <c r="C48" s="143" t="str">
        <f t="shared" si="11"/>
        <v>Day 1</v>
      </c>
      <c r="D48" s="53" t="s">
        <v>1601</v>
      </c>
      <c r="E48" s="26" t="str">
        <f t="shared" si="0"/>
        <v>Ricku</v>
      </c>
      <c r="F48" s="26" t="str">
        <f t="shared" si="1"/>
        <v>Mans</v>
      </c>
      <c r="G48" s="26" t="str">
        <f t="shared" si="2"/>
        <v>Men Senior</v>
      </c>
      <c r="H48" s="26" t="str">
        <f t="shared" si="3"/>
        <v>Okahandja</v>
      </c>
      <c r="I48" s="53"/>
      <c r="J48" s="51" t="s">
        <v>1222</v>
      </c>
      <c r="K48" s="53">
        <v>82</v>
      </c>
      <c r="L48" s="52">
        <f t="shared" si="4"/>
        <v>2.2000000000000002</v>
      </c>
      <c r="M48" s="52">
        <f t="shared" si="5"/>
        <v>2.2000000000000002</v>
      </c>
    </row>
    <row r="49" spans="1:13" hidden="1" x14ac:dyDescent="0.3">
      <c r="A49" s="143" t="str">
        <f t="shared" si="9"/>
        <v>2024-NAT-01</v>
      </c>
      <c r="B49" s="140">
        <f t="shared" si="10"/>
        <v>45372</v>
      </c>
      <c r="C49" s="143" t="str">
        <f t="shared" si="11"/>
        <v>Day 1</v>
      </c>
      <c r="D49" s="53" t="s">
        <v>1601</v>
      </c>
      <c r="E49" s="26" t="str">
        <f t="shared" si="0"/>
        <v>Ricku</v>
      </c>
      <c r="F49" s="26" t="str">
        <f t="shared" si="1"/>
        <v>Mans</v>
      </c>
      <c r="G49" s="26" t="str">
        <f t="shared" si="2"/>
        <v>Men Senior</v>
      </c>
      <c r="H49" s="26" t="str">
        <f t="shared" si="3"/>
        <v>Okahandja</v>
      </c>
      <c r="I49" s="53"/>
      <c r="J49" s="51" t="s">
        <v>1222</v>
      </c>
      <c r="K49" s="53">
        <v>71</v>
      </c>
      <c r="L49" s="52">
        <f t="shared" si="4"/>
        <v>1.3</v>
      </c>
      <c r="M49" s="52">
        <f t="shared" si="5"/>
        <v>1.3</v>
      </c>
    </row>
    <row r="50" spans="1:13" hidden="1" x14ac:dyDescent="0.3">
      <c r="A50" s="143" t="str">
        <f t="shared" si="9"/>
        <v>2024-NAT-01</v>
      </c>
      <c r="B50" s="140">
        <f t="shared" si="10"/>
        <v>45372</v>
      </c>
      <c r="C50" s="143" t="str">
        <f t="shared" si="11"/>
        <v>Day 1</v>
      </c>
      <c r="D50" s="53" t="s">
        <v>1601</v>
      </c>
      <c r="E50" s="26" t="str">
        <f t="shared" si="0"/>
        <v>Ricku</v>
      </c>
      <c r="F50" s="26" t="str">
        <f t="shared" si="1"/>
        <v>Mans</v>
      </c>
      <c r="G50" s="26" t="str">
        <f t="shared" si="2"/>
        <v>Men Senior</v>
      </c>
      <c r="H50" s="26" t="str">
        <f t="shared" si="3"/>
        <v>Okahandja</v>
      </c>
      <c r="I50" s="53"/>
      <c r="J50" s="53" t="s">
        <v>1223</v>
      </c>
      <c r="K50" s="53">
        <v>105</v>
      </c>
      <c r="L50" s="52">
        <f t="shared" si="4"/>
        <v>4.4000000000000004</v>
      </c>
      <c r="M50" s="52">
        <f t="shared" si="5"/>
        <v>4.4000000000000004</v>
      </c>
    </row>
    <row r="51" spans="1:13" hidden="1" x14ac:dyDescent="0.3">
      <c r="A51" s="143" t="str">
        <f t="shared" si="9"/>
        <v>2024-NAT-01</v>
      </c>
      <c r="B51" s="140">
        <f t="shared" si="10"/>
        <v>45372</v>
      </c>
      <c r="C51" s="143" t="str">
        <f t="shared" si="11"/>
        <v>Day 1</v>
      </c>
      <c r="D51" s="53" t="s">
        <v>1601</v>
      </c>
      <c r="E51" s="26" t="str">
        <f t="shared" si="0"/>
        <v>Ricku</v>
      </c>
      <c r="F51" s="26" t="str">
        <f t="shared" si="1"/>
        <v>Mans</v>
      </c>
      <c r="G51" s="26" t="str">
        <f t="shared" si="2"/>
        <v>Men Senior</v>
      </c>
      <c r="H51" s="26" t="str">
        <f t="shared" si="3"/>
        <v>Okahandja</v>
      </c>
      <c r="I51" s="53"/>
      <c r="J51" s="53" t="s">
        <v>1223</v>
      </c>
      <c r="K51" s="53">
        <v>86</v>
      </c>
      <c r="L51" s="52">
        <f t="shared" si="4"/>
        <v>2.2000000000000002</v>
      </c>
      <c r="M51" s="52">
        <f t="shared" si="5"/>
        <v>2.2000000000000002</v>
      </c>
    </row>
    <row r="52" spans="1:13" hidden="1" x14ac:dyDescent="0.3">
      <c r="A52" s="143" t="str">
        <f t="shared" si="9"/>
        <v>2024-NAT-01</v>
      </c>
      <c r="B52" s="140">
        <f t="shared" si="10"/>
        <v>45372</v>
      </c>
      <c r="C52" s="143" t="str">
        <f t="shared" si="11"/>
        <v>Day 1</v>
      </c>
      <c r="D52" s="53" t="s">
        <v>1601</v>
      </c>
      <c r="E52" s="26" t="str">
        <f t="shared" si="0"/>
        <v>Ricku</v>
      </c>
      <c r="F52" s="26" t="str">
        <f t="shared" si="1"/>
        <v>Mans</v>
      </c>
      <c r="G52" s="26" t="str">
        <f t="shared" si="2"/>
        <v>Men Senior</v>
      </c>
      <c r="H52" s="26" t="str">
        <f t="shared" si="3"/>
        <v>Okahandja</v>
      </c>
      <c r="I52" s="53"/>
      <c r="J52" s="53" t="s">
        <v>1223</v>
      </c>
      <c r="K52" s="53">
        <v>97</v>
      </c>
      <c r="L52" s="52">
        <f t="shared" si="4"/>
        <v>3.3</v>
      </c>
      <c r="M52" s="52">
        <f t="shared" si="5"/>
        <v>3.3</v>
      </c>
    </row>
    <row r="53" spans="1:13" hidden="1" x14ac:dyDescent="0.3">
      <c r="A53" s="143" t="str">
        <f t="shared" si="9"/>
        <v>2024-NAT-01</v>
      </c>
      <c r="B53" s="140">
        <f t="shared" si="10"/>
        <v>45372</v>
      </c>
      <c r="C53" s="143" t="str">
        <f t="shared" si="11"/>
        <v>Day 1</v>
      </c>
      <c r="D53" s="53" t="s">
        <v>1601</v>
      </c>
      <c r="E53" s="26" t="str">
        <f t="shared" si="0"/>
        <v>Ricku</v>
      </c>
      <c r="F53" s="26" t="str">
        <f t="shared" si="1"/>
        <v>Mans</v>
      </c>
      <c r="G53" s="26" t="str">
        <f t="shared" si="2"/>
        <v>Men Senior</v>
      </c>
      <c r="H53" s="26" t="str">
        <f t="shared" si="3"/>
        <v>Okahandja</v>
      </c>
      <c r="I53" s="53"/>
      <c r="J53" s="53" t="s">
        <v>1223</v>
      </c>
      <c r="K53" s="53">
        <v>81</v>
      </c>
      <c r="L53" s="52">
        <f t="shared" si="4"/>
        <v>1.8</v>
      </c>
      <c r="M53" s="52">
        <f t="shared" si="5"/>
        <v>1.8</v>
      </c>
    </row>
    <row r="54" spans="1:13" hidden="1" x14ac:dyDescent="0.3">
      <c r="A54" s="143" t="str">
        <f t="shared" si="9"/>
        <v>2024-NAT-01</v>
      </c>
      <c r="B54" s="140">
        <f t="shared" si="10"/>
        <v>45372</v>
      </c>
      <c r="C54" s="143" t="str">
        <f t="shared" si="11"/>
        <v>Day 1</v>
      </c>
      <c r="D54" s="53" t="s">
        <v>1601</v>
      </c>
      <c r="E54" s="26" t="str">
        <f t="shared" si="0"/>
        <v>Ricku</v>
      </c>
      <c r="F54" s="26" t="str">
        <f t="shared" si="1"/>
        <v>Mans</v>
      </c>
      <c r="G54" s="26" t="str">
        <f t="shared" si="2"/>
        <v>Men Senior</v>
      </c>
      <c r="H54" s="26" t="str">
        <f t="shared" si="3"/>
        <v>Okahandja</v>
      </c>
      <c r="I54" s="53"/>
      <c r="J54" s="53" t="s">
        <v>1223</v>
      </c>
      <c r="K54" s="53">
        <v>88</v>
      </c>
      <c r="L54" s="52">
        <f t="shared" si="4"/>
        <v>2.4</v>
      </c>
      <c r="M54" s="52">
        <f t="shared" si="5"/>
        <v>2.4</v>
      </c>
    </row>
    <row r="55" spans="1:13" hidden="1" x14ac:dyDescent="0.3">
      <c r="A55" s="143" t="str">
        <f t="shared" ref="A55" si="12">IF(D55="","",A54)</f>
        <v>2024-NAT-01</v>
      </c>
      <c r="B55" s="140">
        <f t="shared" ref="B55" si="13">IF(D55="","",B54)</f>
        <v>45372</v>
      </c>
      <c r="C55" s="143" t="str">
        <f t="shared" ref="C55" si="14">IF(D55="","",C54)</f>
        <v>Day 1</v>
      </c>
      <c r="D55" s="53" t="s">
        <v>1105</v>
      </c>
      <c r="E55" s="26" t="str">
        <f t="shared" ref="E55:E118" si="15">IF(D55="","",VLOOKUP(D55,Master,3,FALSE))</f>
        <v>Lourens</v>
      </c>
      <c r="F55" s="26" t="str">
        <f t="shared" ref="F55:F118" si="16">IF(D55="","",VLOOKUP(D55,Master,4,FALSE))</f>
        <v>Fourie</v>
      </c>
      <c r="G55" s="26" t="str">
        <f t="shared" ref="G55:G118" si="17">IF(D55="","",VLOOKUP(D55,Master,5,FALSE))</f>
        <v>Men Master</v>
      </c>
      <c r="H55" s="26" t="str">
        <f t="shared" ref="H55:H118" si="18">IF(D55="","",VLOOKUP(D55,Master,2,FALSE))</f>
        <v>Penguin</v>
      </c>
      <c r="I55" s="53"/>
      <c r="J55" s="53" t="s">
        <v>1223</v>
      </c>
      <c r="K55" s="53">
        <v>98</v>
      </c>
      <c r="L55" s="52">
        <f t="shared" ref="L55:L118" si="19">IF(K55="","",IF(I55="",ROUND(HLOOKUP(J55,kgList,K55,FALSE),1),ROUND(HLOOKUP(I55,kgList,K55,FALSE),1)))</f>
        <v>3.4</v>
      </c>
      <c r="M55" s="52">
        <f t="shared" ref="M55:M118" si="20">IF(L55="","",IF(COUNTA(I55:J55)&gt;1,"Edible or Inedible",IF(COUNTA(I55)=1,L55*1,IF(COUNTA(J55)=1,L55*1,"ERROR"))))</f>
        <v>3.4</v>
      </c>
    </row>
    <row r="56" spans="1:13" hidden="1" x14ac:dyDescent="0.3">
      <c r="A56" s="143" t="str">
        <f t="shared" ref="A56:A87" si="21">IF(D56="","",A55)</f>
        <v>2024-NAT-01</v>
      </c>
      <c r="B56" s="140">
        <f t="shared" ref="B56:B87" si="22">IF(D56="","",B55)</f>
        <v>45372</v>
      </c>
      <c r="C56" s="143" t="str">
        <f t="shared" ref="C56:C87" si="23">IF(D56="","",C55)</f>
        <v>Day 1</v>
      </c>
      <c r="D56" s="53" t="s">
        <v>1105</v>
      </c>
      <c r="E56" s="26" t="str">
        <f t="shared" si="15"/>
        <v>Lourens</v>
      </c>
      <c r="F56" s="26" t="str">
        <f t="shared" si="16"/>
        <v>Fourie</v>
      </c>
      <c r="G56" s="26" t="str">
        <f t="shared" si="17"/>
        <v>Men Master</v>
      </c>
      <c r="H56" s="26" t="str">
        <f t="shared" si="18"/>
        <v>Penguin</v>
      </c>
      <c r="I56" s="53"/>
      <c r="J56" s="53" t="s">
        <v>1223</v>
      </c>
      <c r="K56" s="53">
        <v>82</v>
      </c>
      <c r="L56" s="52">
        <f t="shared" si="19"/>
        <v>1.9</v>
      </c>
      <c r="M56" s="52">
        <f t="shared" si="20"/>
        <v>1.9</v>
      </c>
    </row>
    <row r="57" spans="1:13" hidden="1" x14ac:dyDescent="0.3">
      <c r="A57" s="143" t="str">
        <f t="shared" si="21"/>
        <v>2024-NAT-01</v>
      </c>
      <c r="B57" s="140">
        <f t="shared" si="22"/>
        <v>45372</v>
      </c>
      <c r="C57" s="143" t="str">
        <f t="shared" si="23"/>
        <v>Day 1</v>
      </c>
      <c r="D57" s="53" t="s">
        <v>1105</v>
      </c>
      <c r="E57" s="26" t="str">
        <f t="shared" si="15"/>
        <v>Lourens</v>
      </c>
      <c r="F57" s="26" t="str">
        <f t="shared" si="16"/>
        <v>Fourie</v>
      </c>
      <c r="G57" s="26" t="str">
        <f t="shared" si="17"/>
        <v>Men Master</v>
      </c>
      <c r="H57" s="26" t="str">
        <f t="shared" si="18"/>
        <v>Penguin</v>
      </c>
      <c r="I57" s="53"/>
      <c r="J57" s="53" t="s">
        <v>1223</v>
      </c>
      <c r="K57" s="53">
        <v>73</v>
      </c>
      <c r="L57" s="52">
        <f t="shared" si="19"/>
        <v>1.2</v>
      </c>
      <c r="M57" s="52">
        <f t="shared" si="20"/>
        <v>1.2</v>
      </c>
    </row>
    <row r="58" spans="1:13" hidden="1" x14ac:dyDescent="0.3">
      <c r="A58" s="143" t="str">
        <f t="shared" si="21"/>
        <v>2024-NAT-01</v>
      </c>
      <c r="B58" s="140">
        <f t="shared" si="22"/>
        <v>45372</v>
      </c>
      <c r="C58" s="143" t="str">
        <f t="shared" si="23"/>
        <v>Day 1</v>
      </c>
      <c r="D58" s="53" t="s">
        <v>1105</v>
      </c>
      <c r="E58" s="26" t="str">
        <f t="shared" si="15"/>
        <v>Lourens</v>
      </c>
      <c r="F58" s="26" t="str">
        <f t="shared" si="16"/>
        <v>Fourie</v>
      </c>
      <c r="G58" s="26" t="str">
        <f t="shared" si="17"/>
        <v>Men Master</v>
      </c>
      <c r="H58" s="26" t="str">
        <f t="shared" si="18"/>
        <v>Penguin</v>
      </c>
      <c r="I58" s="53"/>
      <c r="J58" s="53" t="s">
        <v>1223</v>
      </c>
      <c r="K58" s="53">
        <v>77</v>
      </c>
      <c r="L58" s="52">
        <f t="shared" si="19"/>
        <v>1.5</v>
      </c>
      <c r="M58" s="52">
        <f t="shared" si="20"/>
        <v>1.5</v>
      </c>
    </row>
    <row r="59" spans="1:13" hidden="1" x14ac:dyDescent="0.3">
      <c r="A59" s="143" t="str">
        <f t="shared" si="21"/>
        <v>2024-NAT-01</v>
      </c>
      <c r="B59" s="140">
        <f t="shared" si="22"/>
        <v>45372</v>
      </c>
      <c r="C59" s="143" t="str">
        <f t="shared" si="23"/>
        <v>Day 1</v>
      </c>
      <c r="D59" s="53" t="s">
        <v>1105</v>
      </c>
      <c r="E59" s="26" t="str">
        <f t="shared" si="15"/>
        <v>Lourens</v>
      </c>
      <c r="F59" s="26" t="str">
        <f t="shared" si="16"/>
        <v>Fourie</v>
      </c>
      <c r="G59" s="26" t="str">
        <f t="shared" si="17"/>
        <v>Men Master</v>
      </c>
      <c r="H59" s="26" t="str">
        <f t="shared" si="18"/>
        <v>Penguin</v>
      </c>
      <c r="I59" s="53"/>
      <c r="J59" s="51" t="s">
        <v>1222</v>
      </c>
      <c r="K59" s="53">
        <v>110</v>
      </c>
      <c r="L59" s="52">
        <f t="shared" si="19"/>
        <v>6</v>
      </c>
      <c r="M59" s="52">
        <f t="shared" si="20"/>
        <v>6</v>
      </c>
    </row>
    <row r="60" spans="1:13" hidden="1" x14ac:dyDescent="0.3">
      <c r="A60" s="143" t="str">
        <f t="shared" si="21"/>
        <v>2024-NAT-01</v>
      </c>
      <c r="B60" s="140">
        <f t="shared" si="22"/>
        <v>45372</v>
      </c>
      <c r="C60" s="143" t="str">
        <f t="shared" si="23"/>
        <v>Day 1</v>
      </c>
      <c r="D60" s="53" t="s">
        <v>521</v>
      </c>
      <c r="E60" s="26" t="str">
        <f t="shared" si="15"/>
        <v>Simen</v>
      </c>
      <c r="F60" s="26" t="str">
        <f t="shared" si="16"/>
        <v>Andersen</v>
      </c>
      <c r="G60" s="26" t="str">
        <f t="shared" si="17"/>
        <v>Men Grand Masters</v>
      </c>
      <c r="H60" s="26" t="str">
        <f t="shared" si="18"/>
        <v>Henties Bay</v>
      </c>
      <c r="I60" s="53"/>
      <c r="J60" s="51" t="s">
        <v>1222</v>
      </c>
      <c r="K60" s="53">
        <v>108</v>
      </c>
      <c r="L60" s="52">
        <f t="shared" si="19"/>
        <v>5.6</v>
      </c>
      <c r="M60" s="52">
        <f t="shared" si="20"/>
        <v>5.6</v>
      </c>
    </row>
    <row r="61" spans="1:13" hidden="1" x14ac:dyDescent="0.3">
      <c r="A61" s="143" t="str">
        <f t="shared" si="21"/>
        <v>2024-NAT-01</v>
      </c>
      <c r="B61" s="140">
        <f t="shared" si="22"/>
        <v>45372</v>
      </c>
      <c r="C61" s="143" t="str">
        <f t="shared" si="23"/>
        <v>Day 1</v>
      </c>
      <c r="D61" s="53" t="s">
        <v>521</v>
      </c>
      <c r="E61" s="26" t="str">
        <f t="shared" si="15"/>
        <v>Simen</v>
      </c>
      <c r="F61" s="26" t="str">
        <f t="shared" si="16"/>
        <v>Andersen</v>
      </c>
      <c r="G61" s="26" t="str">
        <f t="shared" si="17"/>
        <v>Men Grand Masters</v>
      </c>
      <c r="H61" s="26" t="str">
        <f t="shared" si="18"/>
        <v>Henties Bay</v>
      </c>
      <c r="I61" s="53"/>
      <c r="J61" s="51" t="s">
        <v>1222</v>
      </c>
      <c r="K61" s="53">
        <v>73</v>
      </c>
      <c r="L61" s="52">
        <f t="shared" si="19"/>
        <v>1.4</v>
      </c>
      <c r="M61" s="52">
        <f t="shared" si="20"/>
        <v>1.4</v>
      </c>
    </row>
    <row r="62" spans="1:13" hidden="1" x14ac:dyDescent="0.3">
      <c r="A62" s="143" t="str">
        <f t="shared" si="21"/>
        <v>2024-NAT-01</v>
      </c>
      <c r="B62" s="140">
        <f t="shared" si="22"/>
        <v>45372</v>
      </c>
      <c r="C62" s="143" t="str">
        <f t="shared" si="23"/>
        <v>Day 1</v>
      </c>
      <c r="D62" s="53" t="s">
        <v>521</v>
      </c>
      <c r="E62" s="26" t="str">
        <f t="shared" si="15"/>
        <v>Simen</v>
      </c>
      <c r="F62" s="26" t="str">
        <f t="shared" si="16"/>
        <v>Andersen</v>
      </c>
      <c r="G62" s="26" t="str">
        <f t="shared" si="17"/>
        <v>Men Grand Masters</v>
      </c>
      <c r="H62" s="26" t="str">
        <f t="shared" si="18"/>
        <v>Henties Bay</v>
      </c>
      <c r="I62" s="53"/>
      <c r="J62" s="53" t="s">
        <v>20</v>
      </c>
      <c r="K62" s="53">
        <v>80</v>
      </c>
      <c r="L62" s="52">
        <f t="shared" si="19"/>
        <v>1.8</v>
      </c>
      <c r="M62" s="52">
        <f t="shared" si="20"/>
        <v>1.8</v>
      </c>
    </row>
    <row r="63" spans="1:13" hidden="1" x14ac:dyDescent="0.3">
      <c r="A63" s="143" t="str">
        <f t="shared" si="21"/>
        <v>2024-NAT-01</v>
      </c>
      <c r="B63" s="140">
        <f t="shared" si="22"/>
        <v>45372</v>
      </c>
      <c r="C63" s="143" t="str">
        <f t="shared" si="23"/>
        <v>Day 1</v>
      </c>
      <c r="D63" s="53" t="s">
        <v>521</v>
      </c>
      <c r="E63" s="26" t="str">
        <f t="shared" si="15"/>
        <v>Simen</v>
      </c>
      <c r="F63" s="26" t="str">
        <f t="shared" si="16"/>
        <v>Andersen</v>
      </c>
      <c r="G63" s="26" t="str">
        <f t="shared" si="17"/>
        <v>Men Grand Masters</v>
      </c>
      <c r="H63" s="26" t="str">
        <f t="shared" si="18"/>
        <v>Henties Bay</v>
      </c>
      <c r="I63" s="53"/>
      <c r="J63" s="53" t="s">
        <v>20</v>
      </c>
      <c r="K63" s="53">
        <v>79</v>
      </c>
      <c r="L63" s="52">
        <f t="shared" si="19"/>
        <v>1.8</v>
      </c>
      <c r="M63" s="52">
        <f t="shared" si="20"/>
        <v>1.8</v>
      </c>
    </row>
    <row r="64" spans="1:13" hidden="1" x14ac:dyDescent="0.3">
      <c r="A64" s="143" t="str">
        <f t="shared" si="21"/>
        <v>2024-NAT-01</v>
      </c>
      <c r="B64" s="140">
        <f t="shared" si="22"/>
        <v>45372</v>
      </c>
      <c r="C64" s="143" t="str">
        <f t="shared" si="23"/>
        <v>Day 1</v>
      </c>
      <c r="D64" s="53" t="s">
        <v>521</v>
      </c>
      <c r="E64" s="26" t="str">
        <f t="shared" si="15"/>
        <v>Simen</v>
      </c>
      <c r="F64" s="26" t="str">
        <f t="shared" si="16"/>
        <v>Andersen</v>
      </c>
      <c r="G64" s="26" t="str">
        <f t="shared" si="17"/>
        <v>Men Grand Masters</v>
      </c>
      <c r="H64" s="26" t="str">
        <f t="shared" si="18"/>
        <v>Henties Bay</v>
      </c>
      <c r="I64" s="53"/>
      <c r="J64" s="53" t="s">
        <v>20</v>
      </c>
      <c r="K64" s="53">
        <v>94</v>
      </c>
      <c r="L64" s="52">
        <f t="shared" si="19"/>
        <v>3.1</v>
      </c>
      <c r="M64" s="52">
        <f t="shared" si="20"/>
        <v>3.1</v>
      </c>
    </row>
    <row r="65" spans="1:13" hidden="1" x14ac:dyDescent="0.3">
      <c r="A65" s="143" t="str">
        <f t="shared" si="21"/>
        <v>2024-NAT-01</v>
      </c>
      <c r="B65" s="140">
        <f t="shared" si="22"/>
        <v>45372</v>
      </c>
      <c r="C65" s="143" t="str">
        <f t="shared" si="23"/>
        <v>Day 1</v>
      </c>
      <c r="D65" s="53" t="s">
        <v>521</v>
      </c>
      <c r="E65" s="26" t="str">
        <f t="shared" si="15"/>
        <v>Simen</v>
      </c>
      <c r="F65" s="26" t="str">
        <f t="shared" si="16"/>
        <v>Andersen</v>
      </c>
      <c r="G65" s="26" t="str">
        <f t="shared" si="17"/>
        <v>Men Grand Masters</v>
      </c>
      <c r="H65" s="26" t="str">
        <f t="shared" si="18"/>
        <v>Henties Bay</v>
      </c>
      <c r="I65" s="53"/>
      <c r="J65" s="53" t="s">
        <v>1223</v>
      </c>
      <c r="K65" s="53">
        <v>102</v>
      </c>
      <c r="L65" s="52">
        <f t="shared" si="19"/>
        <v>4</v>
      </c>
      <c r="M65" s="52">
        <f t="shared" si="20"/>
        <v>4</v>
      </c>
    </row>
    <row r="66" spans="1:13" hidden="1" x14ac:dyDescent="0.3">
      <c r="A66" s="143" t="str">
        <f t="shared" si="21"/>
        <v>2024-NAT-01</v>
      </c>
      <c r="B66" s="140">
        <f t="shared" si="22"/>
        <v>45372</v>
      </c>
      <c r="C66" s="143" t="str">
        <f t="shared" si="23"/>
        <v>Day 1</v>
      </c>
      <c r="D66" s="53" t="s">
        <v>521</v>
      </c>
      <c r="E66" s="26" t="str">
        <f t="shared" si="15"/>
        <v>Simen</v>
      </c>
      <c r="F66" s="26" t="str">
        <f t="shared" si="16"/>
        <v>Andersen</v>
      </c>
      <c r="G66" s="26" t="str">
        <f t="shared" si="17"/>
        <v>Men Grand Masters</v>
      </c>
      <c r="H66" s="26" t="str">
        <f t="shared" si="18"/>
        <v>Henties Bay</v>
      </c>
      <c r="I66" s="53"/>
      <c r="J66" s="53" t="s">
        <v>1223</v>
      </c>
      <c r="K66" s="53">
        <v>99</v>
      </c>
      <c r="L66" s="52">
        <f t="shared" si="19"/>
        <v>3.6</v>
      </c>
      <c r="M66" s="52">
        <f t="shared" si="20"/>
        <v>3.6</v>
      </c>
    </row>
    <row r="67" spans="1:13" hidden="1" x14ac:dyDescent="0.3">
      <c r="A67" s="143" t="str">
        <f t="shared" si="21"/>
        <v>2024-NAT-01</v>
      </c>
      <c r="B67" s="140">
        <f t="shared" si="22"/>
        <v>45372</v>
      </c>
      <c r="C67" s="143" t="str">
        <f t="shared" si="23"/>
        <v>Day 1</v>
      </c>
      <c r="D67" s="53" t="s">
        <v>521</v>
      </c>
      <c r="E67" s="26" t="str">
        <f t="shared" si="15"/>
        <v>Simen</v>
      </c>
      <c r="F67" s="26" t="str">
        <f t="shared" si="16"/>
        <v>Andersen</v>
      </c>
      <c r="G67" s="26" t="str">
        <f t="shared" si="17"/>
        <v>Men Grand Masters</v>
      </c>
      <c r="H67" s="26" t="str">
        <f t="shared" si="18"/>
        <v>Henties Bay</v>
      </c>
      <c r="I67" s="53"/>
      <c r="J67" s="53" t="s">
        <v>1223</v>
      </c>
      <c r="K67" s="53">
        <v>87</v>
      </c>
      <c r="L67" s="52">
        <f t="shared" si="19"/>
        <v>2.2999999999999998</v>
      </c>
      <c r="M67" s="52">
        <f t="shared" si="20"/>
        <v>2.2999999999999998</v>
      </c>
    </row>
    <row r="68" spans="1:13" hidden="1" x14ac:dyDescent="0.3">
      <c r="A68" s="143" t="str">
        <f t="shared" si="21"/>
        <v>2024-NAT-01</v>
      </c>
      <c r="B68" s="140">
        <f t="shared" si="22"/>
        <v>45372</v>
      </c>
      <c r="C68" s="143" t="str">
        <f t="shared" si="23"/>
        <v>Day 1</v>
      </c>
      <c r="D68" s="53" t="s">
        <v>521</v>
      </c>
      <c r="E68" s="26" t="str">
        <f t="shared" si="15"/>
        <v>Simen</v>
      </c>
      <c r="F68" s="26" t="str">
        <f t="shared" si="16"/>
        <v>Andersen</v>
      </c>
      <c r="G68" s="26" t="str">
        <f t="shared" si="17"/>
        <v>Men Grand Masters</v>
      </c>
      <c r="H68" s="26" t="str">
        <f t="shared" si="18"/>
        <v>Henties Bay</v>
      </c>
      <c r="I68" s="53"/>
      <c r="J68" s="53" t="s">
        <v>1223</v>
      </c>
      <c r="K68" s="53">
        <v>113</v>
      </c>
      <c r="L68" s="52">
        <f t="shared" si="19"/>
        <v>5.7</v>
      </c>
      <c r="M68" s="52">
        <f t="shared" si="20"/>
        <v>5.7</v>
      </c>
    </row>
    <row r="69" spans="1:13" hidden="1" x14ac:dyDescent="0.3">
      <c r="A69" s="143" t="str">
        <f t="shared" si="21"/>
        <v>2024-NAT-01</v>
      </c>
      <c r="B69" s="140">
        <f t="shared" si="22"/>
        <v>45372</v>
      </c>
      <c r="C69" s="143" t="str">
        <f t="shared" si="23"/>
        <v>Day 1</v>
      </c>
      <c r="D69" s="53" t="s">
        <v>1368</v>
      </c>
      <c r="E69" s="26" t="str">
        <f t="shared" si="15"/>
        <v>Tiaan</v>
      </c>
      <c r="F69" s="26" t="str">
        <f t="shared" si="16"/>
        <v>Fourie</v>
      </c>
      <c r="G69" s="26" t="str">
        <f t="shared" si="17"/>
        <v>Men Senior</v>
      </c>
      <c r="H69" s="26" t="str">
        <f t="shared" si="18"/>
        <v>Penguin</v>
      </c>
      <c r="I69" s="53"/>
      <c r="J69" s="53" t="s">
        <v>1223</v>
      </c>
      <c r="K69" s="53">
        <v>77</v>
      </c>
      <c r="L69" s="52">
        <f t="shared" si="19"/>
        <v>1.5</v>
      </c>
      <c r="M69" s="52">
        <f t="shared" si="20"/>
        <v>1.5</v>
      </c>
    </row>
    <row r="70" spans="1:13" hidden="1" x14ac:dyDescent="0.3">
      <c r="A70" s="143" t="str">
        <f t="shared" si="21"/>
        <v>2024-NAT-01</v>
      </c>
      <c r="B70" s="140">
        <f t="shared" si="22"/>
        <v>45372</v>
      </c>
      <c r="C70" s="143" t="str">
        <f t="shared" si="23"/>
        <v>Day 1</v>
      </c>
      <c r="D70" s="53" t="s">
        <v>1368</v>
      </c>
      <c r="E70" s="26" t="str">
        <f t="shared" si="15"/>
        <v>Tiaan</v>
      </c>
      <c r="F70" s="26" t="str">
        <f t="shared" si="16"/>
        <v>Fourie</v>
      </c>
      <c r="G70" s="26" t="str">
        <f t="shared" si="17"/>
        <v>Men Senior</v>
      </c>
      <c r="H70" s="26" t="str">
        <f t="shared" si="18"/>
        <v>Penguin</v>
      </c>
      <c r="I70" s="53"/>
      <c r="J70" s="53" t="s">
        <v>1223</v>
      </c>
      <c r="K70" s="53">
        <v>98</v>
      </c>
      <c r="L70" s="52">
        <f t="shared" si="19"/>
        <v>3.4</v>
      </c>
      <c r="M70" s="52">
        <f t="shared" si="20"/>
        <v>3.4</v>
      </c>
    </row>
    <row r="71" spans="1:13" hidden="1" x14ac:dyDescent="0.3">
      <c r="A71" s="143" t="str">
        <f t="shared" si="21"/>
        <v>2024-NAT-01</v>
      </c>
      <c r="B71" s="140">
        <f t="shared" si="22"/>
        <v>45372</v>
      </c>
      <c r="C71" s="143" t="str">
        <f t="shared" si="23"/>
        <v>Day 1</v>
      </c>
      <c r="D71" s="53" t="s">
        <v>1368</v>
      </c>
      <c r="E71" s="26" t="str">
        <f t="shared" si="15"/>
        <v>Tiaan</v>
      </c>
      <c r="F71" s="26" t="str">
        <f t="shared" si="16"/>
        <v>Fourie</v>
      </c>
      <c r="G71" s="26" t="str">
        <f t="shared" si="17"/>
        <v>Men Senior</v>
      </c>
      <c r="H71" s="26" t="str">
        <f t="shared" si="18"/>
        <v>Penguin</v>
      </c>
      <c r="I71" s="53"/>
      <c r="J71" s="53" t="s">
        <v>1223</v>
      </c>
      <c r="K71" s="53">
        <v>84</v>
      </c>
      <c r="L71" s="52">
        <f t="shared" si="19"/>
        <v>2</v>
      </c>
      <c r="M71" s="52">
        <f t="shared" si="20"/>
        <v>2</v>
      </c>
    </row>
    <row r="72" spans="1:13" hidden="1" x14ac:dyDescent="0.3">
      <c r="A72" s="143" t="str">
        <f t="shared" si="21"/>
        <v>2024-NAT-01</v>
      </c>
      <c r="B72" s="140">
        <f t="shared" si="22"/>
        <v>45372</v>
      </c>
      <c r="C72" s="143" t="str">
        <f t="shared" si="23"/>
        <v>Day 1</v>
      </c>
      <c r="D72" s="53" t="s">
        <v>1368</v>
      </c>
      <c r="E72" s="26" t="str">
        <f t="shared" si="15"/>
        <v>Tiaan</v>
      </c>
      <c r="F72" s="26" t="str">
        <f t="shared" si="16"/>
        <v>Fourie</v>
      </c>
      <c r="G72" s="26" t="str">
        <f t="shared" si="17"/>
        <v>Men Senior</v>
      </c>
      <c r="H72" s="26" t="str">
        <f t="shared" si="18"/>
        <v>Penguin</v>
      </c>
      <c r="I72" s="53"/>
      <c r="J72" s="53" t="s">
        <v>1223</v>
      </c>
      <c r="K72" s="53">
        <v>97</v>
      </c>
      <c r="L72" s="52">
        <f t="shared" si="19"/>
        <v>3.3</v>
      </c>
      <c r="M72" s="52">
        <f t="shared" si="20"/>
        <v>3.3</v>
      </c>
    </row>
    <row r="73" spans="1:13" hidden="1" x14ac:dyDescent="0.3">
      <c r="A73" s="143" t="str">
        <f t="shared" si="21"/>
        <v>2024-NAT-01</v>
      </c>
      <c r="B73" s="140">
        <f t="shared" si="22"/>
        <v>45372</v>
      </c>
      <c r="C73" s="143" t="str">
        <f t="shared" si="23"/>
        <v>Day 1</v>
      </c>
      <c r="D73" s="53" t="s">
        <v>1368</v>
      </c>
      <c r="E73" s="26" t="str">
        <f t="shared" si="15"/>
        <v>Tiaan</v>
      </c>
      <c r="F73" s="26" t="str">
        <f t="shared" si="16"/>
        <v>Fourie</v>
      </c>
      <c r="G73" s="26" t="str">
        <f t="shared" si="17"/>
        <v>Men Senior</v>
      </c>
      <c r="H73" s="26" t="str">
        <f t="shared" si="18"/>
        <v>Penguin</v>
      </c>
      <c r="I73" s="53"/>
      <c r="J73" s="51" t="s">
        <v>1222</v>
      </c>
      <c r="K73" s="53">
        <v>145</v>
      </c>
      <c r="L73" s="52">
        <f t="shared" si="19"/>
        <v>15.5</v>
      </c>
      <c r="M73" s="52">
        <f t="shared" si="20"/>
        <v>15.5</v>
      </c>
    </row>
    <row r="74" spans="1:13" hidden="1" x14ac:dyDescent="0.3">
      <c r="A74" s="143" t="str">
        <f t="shared" si="21"/>
        <v>2024-NAT-01</v>
      </c>
      <c r="B74" s="140">
        <f t="shared" si="22"/>
        <v>45372</v>
      </c>
      <c r="C74" s="143" t="str">
        <f t="shared" si="23"/>
        <v>Day 1</v>
      </c>
      <c r="D74" s="53" t="s">
        <v>1352</v>
      </c>
      <c r="E74" s="26" t="str">
        <f t="shared" si="15"/>
        <v>Jacob</v>
      </c>
      <c r="F74" s="26" t="str">
        <f t="shared" si="16"/>
        <v>Wasserfall</v>
      </c>
      <c r="G74" s="26" t="str">
        <f t="shared" si="17"/>
        <v>Men Senior</v>
      </c>
      <c r="H74" s="26" t="str">
        <f t="shared" si="18"/>
        <v>Henties Bay</v>
      </c>
      <c r="I74" s="53"/>
      <c r="J74" s="51" t="s">
        <v>1222</v>
      </c>
      <c r="K74" s="53">
        <v>83</v>
      </c>
      <c r="L74" s="52">
        <f t="shared" si="19"/>
        <v>2.2999999999999998</v>
      </c>
      <c r="M74" s="52">
        <f t="shared" si="20"/>
        <v>2.2999999999999998</v>
      </c>
    </row>
    <row r="75" spans="1:13" hidden="1" x14ac:dyDescent="0.3">
      <c r="A75" s="143" t="str">
        <f t="shared" si="21"/>
        <v>2024-NAT-01</v>
      </c>
      <c r="B75" s="140">
        <f t="shared" si="22"/>
        <v>45372</v>
      </c>
      <c r="C75" s="143" t="str">
        <f t="shared" si="23"/>
        <v>Day 1</v>
      </c>
      <c r="D75" s="53" t="s">
        <v>1352</v>
      </c>
      <c r="E75" s="26" t="str">
        <f t="shared" si="15"/>
        <v>Jacob</v>
      </c>
      <c r="F75" s="26" t="str">
        <f t="shared" si="16"/>
        <v>Wasserfall</v>
      </c>
      <c r="G75" s="26" t="str">
        <f t="shared" si="17"/>
        <v>Men Senior</v>
      </c>
      <c r="H75" s="26" t="str">
        <f t="shared" si="18"/>
        <v>Henties Bay</v>
      </c>
      <c r="I75" s="53"/>
      <c r="J75" s="53" t="s">
        <v>20</v>
      </c>
      <c r="K75" s="53">
        <v>83</v>
      </c>
      <c r="L75" s="52">
        <f t="shared" si="19"/>
        <v>2.1</v>
      </c>
      <c r="M75" s="52">
        <f t="shared" si="20"/>
        <v>2.1</v>
      </c>
    </row>
    <row r="76" spans="1:13" hidden="1" x14ac:dyDescent="0.3">
      <c r="A76" s="143" t="str">
        <f t="shared" si="21"/>
        <v>2024-NAT-01</v>
      </c>
      <c r="B76" s="140">
        <f t="shared" si="22"/>
        <v>45372</v>
      </c>
      <c r="C76" s="143" t="str">
        <f t="shared" si="23"/>
        <v>Day 1</v>
      </c>
      <c r="D76" s="53" t="s">
        <v>1352</v>
      </c>
      <c r="E76" s="26" t="str">
        <f t="shared" si="15"/>
        <v>Jacob</v>
      </c>
      <c r="F76" s="26" t="str">
        <f t="shared" si="16"/>
        <v>Wasserfall</v>
      </c>
      <c r="G76" s="26" t="str">
        <f t="shared" si="17"/>
        <v>Men Senior</v>
      </c>
      <c r="H76" s="26" t="str">
        <f t="shared" si="18"/>
        <v>Henties Bay</v>
      </c>
      <c r="I76" s="53"/>
      <c r="J76" s="53" t="s">
        <v>1223</v>
      </c>
      <c r="K76" s="53">
        <v>79</v>
      </c>
      <c r="L76" s="52">
        <f t="shared" si="19"/>
        <v>1.6</v>
      </c>
      <c r="M76" s="52">
        <f t="shared" si="20"/>
        <v>1.6</v>
      </c>
    </row>
    <row r="77" spans="1:13" hidden="1" x14ac:dyDescent="0.3">
      <c r="A77" s="143" t="str">
        <f t="shared" si="21"/>
        <v>2024-NAT-01</v>
      </c>
      <c r="B77" s="140">
        <f t="shared" si="22"/>
        <v>45372</v>
      </c>
      <c r="C77" s="143" t="str">
        <f t="shared" si="23"/>
        <v>Day 1</v>
      </c>
      <c r="D77" s="53" t="s">
        <v>1352</v>
      </c>
      <c r="E77" s="26" t="str">
        <f t="shared" si="15"/>
        <v>Jacob</v>
      </c>
      <c r="F77" s="26" t="str">
        <f t="shared" si="16"/>
        <v>Wasserfall</v>
      </c>
      <c r="G77" s="26" t="str">
        <f t="shared" si="17"/>
        <v>Men Senior</v>
      </c>
      <c r="H77" s="26" t="str">
        <f t="shared" si="18"/>
        <v>Henties Bay</v>
      </c>
      <c r="I77" s="53"/>
      <c r="J77" s="53" t="s">
        <v>1223</v>
      </c>
      <c r="K77" s="53">
        <v>86</v>
      </c>
      <c r="L77" s="52">
        <f t="shared" si="19"/>
        <v>2.2000000000000002</v>
      </c>
      <c r="M77" s="52">
        <f t="shared" si="20"/>
        <v>2.2000000000000002</v>
      </c>
    </row>
    <row r="78" spans="1:13" hidden="1" x14ac:dyDescent="0.3">
      <c r="A78" s="143" t="str">
        <f t="shared" si="21"/>
        <v>2024-NAT-01</v>
      </c>
      <c r="B78" s="140">
        <f t="shared" si="22"/>
        <v>45372</v>
      </c>
      <c r="C78" s="143" t="str">
        <f t="shared" si="23"/>
        <v>Day 1</v>
      </c>
      <c r="D78" s="53" t="s">
        <v>621</v>
      </c>
      <c r="E78" s="26" t="str">
        <f t="shared" si="15"/>
        <v>Louis</v>
      </c>
      <c r="F78" s="26" t="str">
        <f t="shared" si="16"/>
        <v>Fenaux</v>
      </c>
      <c r="G78" s="26" t="str">
        <f t="shared" si="17"/>
        <v>Men Veteran</v>
      </c>
      <c r="H78" s="26" t="str">
        <f t="shared" si="18"/>
        <v>Orca Angling Club</v>
      </c>
      <c r="I78" s="53"/>
      <c r="J78" s="51" t="s">
        <v>1222</v>
      </c>
      <c r="K78" s="53">
        <v>104</v>
      </c>
      <c r="L78" s="52">
        <f t="shared" si="19"/>
        <v>5</v>
      </c>
      <c r="M78" s="52">
        <f t="shared" si="20"/>
        <v>5</v>
      </c>
    </row>
    <row r="79" spans="1:13" hidden="1" x14ac:dyDescent="0.3">
      <c r="A79" s="143" t="str">
        <f t="shared" si="21"/>
        <v>2024-NAT-01</v>
      </c>
      <c r="B79" s="140">
        <f t="shared" si="22"/>
        <v>45372</v>
      </c>
      <c r="C79" s="143" t="str">
        <f t="shared" si="23"/>
        <v>Day 1</v>
      </c>
      <c r="D79" s="53" t="s">
        <v>621</v>
      </c>
      <c r="E79" s="26" t="str">
        <f t="shared" si="15"/>
        <v>Louis</v>
      </c>
      <c r="F79" s="26" t="str">
        <f t="shared" si="16"/>
        <v>Fenaux</v>
      </c>
      <c r="G79" s="26" t="str">
        <f t="shared" si="17"/>
        <v>Men Veteran</v>
      </c>
      <c r="H79" s="26" t="str">
        <f t="shared" si="18"/>
        <v>Orca Angling Club</v>
      </c>
      <c r="I79" s="53"/>
      <c r="J79" s="53" t="s">
        <v>1223</v>
      </c>
      <c r="K79" s="53">
        <v>89</v>
      </c>
      <c r="L79" s="52">
        <f t="shared" si="19"/>
        <v>2.5</v>
      </c>
      <c r="M79" s="52">
        <f t="shared" si="20"/>
        <v>2.5</v>
      </c>
    </row>
    <row r="80" spans="1:13" hidden="1" x14ac:dyDescent="0.3">
      <c r="A80" s="143" t="str">
        <f t="shared" si="21"/>
        <v>2024-NAT-01</v>
      </c>
      <c r="B80" s="140">
        <f t="shared" si="22"/>
        <v>45372</v>
      </c>
      <c r="C80" s="143" t="str">
        <f t="shared" si="23"/>
        <v>Day 1</v>
      </c>
      <c r="D80" s="53" t="s">
        <v>452</v>
      </c>
      <c r="E80" s="26" t="str">
        <f t="shared" si="15"/>
        <v>Johan</v>
      </c>
      <c r="F80" s="26" t="str">
        <f t="shared" si="16"/>
        <v>Agenbag</v>
      </c>
      <c r="G80" s="26" t="str">
        <f t="shared" si="17"/>
        <v>Men Master</v>
      </c>
      <c r="H80" s="26" t="str">
        <f t="shared" si="18"/>
        <v>Henties Bay</v>
      </c>
      <c r="I80" s="53"/>
      <c r="J80" s="51" t="s">
        <v>1222</v>
      </c>
      <c r="K80" s="53">
        <v>76</v>
      </c>
      <c r="L80" s="52">
        <f t="shared" si="19"/>
        <v>1.7</v>
      </c>
      <c r="M80" s="52">
        <f t="shared" si="20"/>
        <v>1.7</v>
      </c>
    </row>
    <row r="81" spans="1:13" hidden="1" x14ac:dyDescent="0.3">
      <c r="A81" s="143" t="str">
        <f t="shared" si="21"/>
        <v>2024-NAT-01</v>
      </c>
      <c r="B81" s="140">
        <f t="shared" si="22"/>
        <v>45372</v>
      </c>
      <c r="C81" s="143" t="str">
        <f t="shared" si="23"/>
        <v>Day 1</v>
      </c>
      <c r="D81" s="53" t="s">
        <v>452</v>
      </c>
      <c r="E81" s="26" t="str">
        <f t="shared" si="15"/>
        <v>Johan</v>
      </c>
      <c r="F81" s="26" t="str">
        <f t="shared" si="16"/>
        <v>Agenbag</v>
      </c>
      <c r="G81" s="26" t="str">
        <f t="shared" si="17"/>
        <v>Men Master</v>
      </c>
      <c r="H81" s="26" t="str">
        <f t="shared" si="18"/>
        <v>Henties Bay</v>
      </c>
      <c r="I81" s="53"/>
      <c r="J81" s="51" t="s">
        <v>1222</v>
      </c>
      <c r="K81" s="53">
        <v>79</v>
      </c>
      <c r="L81" s="52">
        <f t="shared" si="19"/>
        <v>1.9</v>
      </c>
      <c r="M81" s="52">
        <f t="shared" si="20"/>
        <v>1.9</v>
      </c>
    </row>
    <row r="82" spans="1:13" hidden="1" x14ac:dyDescent="0.3">
      <c r="A82" s="143" t="str">
        <f t="shared" si="21"/>
        <v>2024-NAT-01</v>
      </c>
      <c r="B82" s="140">
        <f t="shared" si="22"/>
        <v>45372</v>
      </c>
      <c r="C82" s="143" t="str">
        <f t="shared" si="23"/>
        <v>Day 1</v>
      </c>
      <c r="D82" s="53" t="s">
        <v>452</v>
      </c>
      <c r="E82" s="26" t="str">
        <f t="shared" si="15"/>
        <v>Johan</v>
      </c>
      <c r="F82" s="26" t="str">
        <f t="shared" si="16"/>
        <v>Agenbag</v>
      </c>
      <c r="G82" s="26" t="str">
        <f t="shared" si="17"/>
        <v>Men Master</v>
      </c>
      <c r="H82" s="26" t="str">
        <f t="shared" si="18"/>
        <v>Henties Bay</v>
      </c>
      <c r="I82" s="53"/>
      <c r="J82" s="53"/>
      <c r="K82" s="53"/>
      <c r="L82" s="52" t="str">
        <f t="shared" si="19"/>
        <v/>
      </c>
      <c r="M82" s="52" t="str">
        <f t="shared" si="20"/>
        <v/>
      </c>
    </row>
    <row r="83" spans="1:13" hidden="1" x14ac:dyDescent="0.3">
      <c r="A83" s="143" t="str">
        <f>IF(D83="","",A82)</f>
        <v>2024-NAT-01</v>
      </c>
      <c r="B83" s="140">
        <f>IF(D83="","",B82)</f>
        <v>45372</v>
      </c>
      <c r="C83" s="143" t="str">
        <f>IF(D83="","",C82)</f>
        <v>Day 1</v>
      </c>
      <c r="D83" s="53" t="s">
        <v>452</v>
      </c>
      <c r="E83" s="26" t="str">
        <f t="shared" si="15"/>
        <v>Johan</v>
      </c>
      <c r="F83" s="26" t="str">
        <f t="shared" si="16"/>
        <v>Agenbag</v>
      </c>
      <c r="G83" s="26" t="str">
        <f t="shared" si="17"/>
        <v>Men Master</v>
      </c>
      <c r="H83" s="26" t="str">
        <f t="shared" si="18"/>
        <v>Henties Bay</v>
      </c>
      <c r="I83" s="53"/>
      <c r="J83" s="53" t="s">
        <v>1223</v>
      </c>
      <c r="K83" s="53">
        <v>72</v>
      </c>
      <c r="L83" s="52">
        <f t="shared" si="19"/>
        <v>1.2</v>
      </c>
      <c r="M83" s="52">
        <f t="shared" si="20"/>
        <v>1.2</v>
      </c>
    </row>
    <row r="84" spans="1:13" hidden="1" x14ac:dyDescent="0.3">
      <c r="A84" s="143" t="str">
        <f t="shared" si="21"/>
        <v>2024-NAT-01</v>
      </c>
      <c r="B84" s="140">
        <f t="shared" si="22"/>
        <v>45372</v>
      </c>
      <c r="C84" s="143" t="str">
        <f t="shared" si="23"/>
        <v>Day 1</v>
      </c>
      <c r="D84" s="53" t="s">
        <v>452</v>
      </c>
      <c r="E84" s="26" t="str">
        <f t="shared" si="15"/>
        <v>Johan</v>
      </c>
      <c r="F84" s="26" t="str">
        <f t="shared" si="16"/>
        <v>Agenbag</v>
      </c>
      <c r="G84" s="26" t="str">
        <f t="shared" si="17"/>
        <v>Men Master</v>
      </c>
      <c r="H84" s="26" t="str">
        <f t="shared" si="18"/>
        <v>Henties Bay</v>
      </c>
      <c r="I84" s="53"/>
      <c r="J84" s="53" t="s">
        <v>20</v>
      </c>
      <c r="K84" s="53">
        <v>88</v>
      </c>
      <c r="L84" s="52">
        <f t="shared" si="19"/>
        <v>2.5</v>
      </c>
      <c r="M84" s="52">
        <f t="shared" si="20"/>
        <v>2.5</v>
      </c>
    </row>
    <row r="85" spans="1:13" hidden="1" x14ac:dyDescent="0.3">
      <c r="A85" s="143" t="str">
        <f t="shared" si="21"/>
        <v>2024-NAT-01</v>
      </c>
      <c r="B85" s="140">
        <f t="shared" si="22"/>
        <v>45372</v>
      </c>
      <c r="C85" s="143" t="str">
        <f t="shared" si="23"/>
        <v>Day 1</v>
      </c>
      <c r="D85" s="53" t="s">
        <v>818</v>
      </c>
      <c r="E85" s="26" t="str">
        <f t="shared" si="15"/>
        <v>Renate</v>
      </c>
      <c r="F85" s="26" t="str">
        <f t="shared" si="16"/>
        <v>Gruttemeyer</v>
      </c>
      <c r="G85" s="26" t="str">
        <f t="shared" si="17"/>
        <v>Ladies Grand Masters</v>
      </c>
      <c r="H85" s="26" t="str">
        <f t="shared" si="18"/>
        <v>Mako</v>
      </c>
      <c r="I85" s="53"/>
      <c r="J85" s="53" t="s">
        <v>1203</v>
      </c>
      <c r="K85" s="53">
        <v>120</v>
      </c>
      <c r="L85" s="52">
        <f t="shared" si="19"/>
        <v>15.7</v>
      </c>
      <c r="M85" s="52">
        <f t="shared" si="20"/>
        <v>15.7</v>
      </c>
    </row>
    <row r="86" spans="1:13" hidden="1" x14ac:dyDescent="0.3">
      <c r="A86" s="143" t="str">
        <f t="shared" si="21"/>
        <v>2024-NAT-01</v>
      </c>
      <c r="B86" s="140">
        <f t="shared" si="22"/>
        <v>45372</v>
      </c>
      <c r="C86" s="143" t="str">
        <f t="shared" si="23"/>
        <v>Day 1</v>
      </c>
      <c r="D86" s="53" t="s">
        <v>818</v>
      </c>
      <c r="E86" s="26" t="str">
        <f t="shared" si="15"/>
        <v>Renate</v>
      </c>
      <c r="F86" s="26" t="str">
        <f t="shared" si="16"/>
        <v>Gruttemeyer</v>
      </c>
      <c r="G86" s="26" t="str">
        <f t="shared" si="17"/>
        <v>Ladies Grand Masters</v>
      </c>
      <c r="H86" s="26" t="str">
        <f t="shared" si="18"/>
        <v>Mako</v>
      </c>
      <c r="I86" s="53"/>
      <c r="J86" s="51" t="s">
        <v>1222</v>
      </c>
      <c r="K86" s="53">
        <v>85</v>
      </c>
      <c r="L86" s="52">
        <f t="shared" si="19"/>
        <v>2.5</v>
      </c>
      <c r="M86" s="52">
        <f t="shared" si="20"/>
        <v>2.5</v>
      </c>
    </row>
    <row r="87" spans="1:13" hidden="1" x14ac:dyDescent="0.3">
      <c r="A87" s="143" t="str">
        <f t="shared" si="21"/>
        <v>2024-NAT-01</v>
      </c>
      <c r="B87" s="140">
        <f t="shared" si="22"/>
        <v>45372</v>
      </c>
      <c r="C87" s="143" t="str">
        <f t="shared" si="23"/>
        <v>Day 1</v>
      </c>
      <c r="D87" s="53" t="s">
        <v>818</v>
      </c>
      <c r="E87" s="26" t="str">
        <f t="shared" si="15"/>
        <v>Renate</v>
      </c>
      <c r="F87" s="26" t="str">
        <f t="shared" si="16"/>
        <v>Gruttemeyer</v>
      </c>
      <c r="G87" s="26" t="str">
        <f t="shared" si="17"/>
        <v>Ladies Grand Masters</v>
      </c>
      <c r="H87" s="26" t="str">
        <f t="shared" si="18"/>
        <v>Mako</v>
      </c>
      <c r="I87" s="53"/>
      <c r="J87" s="51" t="s">
        <v>1222</v>
      </c>
      <c r="K87" s="53">
        <v>129</v>
      </c>
      <c r="L87" s="52">
        <f t="shared" si="19"/>
        <v>10.4</v>
      </c>
      <c r="M87" s="52">
        <f t="shared" si="20"/>
        <v>10.4</v>
      </c>
    </row>
    <row r="88" spans="1:13" hidden="1" x14ac:dyDescent="0.3">
      <c r="A88" s="143" t="str">
        <f t="shared" ref="A88:A119" si="24">IF(D88="","",A87)</f>
        <v>2024-NAT-01</v>
      </c>
      <c r="B88" s="140">
        <f t="shared" ref="B88:B119" si="25">IF(D88="","",B87)</f>
        <v>45372</v>
      </c>
      <c r="C88" s="143" t="str">
        <f t="shared" ref="C88:C119" si="26">IF(D88="","",C87)</f>
        <v>Day 1</v>
      </c>
      <c r="D88" s="53" t="s">
        <v>427</v>
      </c>
      <c r="E88" s="26" t="str">
        <f t="shared" si="15"/>
        <v>Philip</v>
      </c>
      <c r="F88" s="26" t="str">
        <f t="shared" si="16"/>
        <v>Swartz</v>
      </c>
      <c r="G88" s="26" t="str">
        <f t="shared" si="17"/>
        <v>Men U/16</v>
      </c>
      <c r="H88" s="26" t="str">
        <f t="shared" si="18"/>
        <v>Mako</v>
      </c>
      <c r="I88" s="53"/>
      <c r="J88" s="51" t="s">
        <v>1222</v>
      </c>
      <c r="K88" s="53">
        <v>104</v>
      </c>
      <c r="L88" s="52">
        <f t="shared" si="19"/>
        <v>5</v>
      </c>
      <c r="M88" s="52">
        <f t="shared" si="20"/>
        <v>5</v>
      </c>
    </row>
    <row r="89" spans="1:13" hidden="1" x14ac:dyDescent="0.3">
      <c r="A89" s="143" t="str">
        <f t="shared" si="24"/>
        <v>2024-NAT-01</v>
      </c>
      <c r="B89" s="140">
        <f t="shared" si="25"/>
        <v>45372</v>
      </c>
      <c r="C89" s="143" t="str">
        <f t="shared" si="26"/>
        <v>Day 1</v>
      </c>
      <c r="D89" s="53" t="s">
        <v>427</v>
      </c>
      <c r="E89" s="26" t="str">
        <f t="shared" si="15"/>
        <v>Philip</v>
      </c>
      <c r="F89" s="26" t="str">
        <f t="shared" si="16"/>
        <v>Swartz</v>
      </c>
      <c r="G89" s="26" t="str">
        <f t="shared" si="17"/>
        <v>Men U/16</v>
      </c>
      <c r="H89" s="26" t="str">
        <f t="shared" si="18"/>
        <v>Mako</v>
      </c>
      <c r="I89" s="53"/>
      <c r="J89" s="51" t="s">
        <v>1222</v>
      </c>
      <c r="K89" s="53">
        <v>120</v>
      </c>
      <c r="L89" s="52">
        <f t="shared" si="19"/>
        <v>8.1</v>
      </c>
      <c r="M89" s="52">
        <f t="shared" si="20"/>
        <v>8.1</v>
      </c>
    </row>
    <row r="90" spans="1:13" hidden="1" x14ac:dyDescent="0.3">
      <c r="A90" s="143" t="str">
        <f t="shared" si="24"/>
        <v>2024-NAT-01</v>
      </c>
      <c r="B90" s="140">
        <f t="shared" si="25"/>
        <v>45372</v>
      </c>
      <c r="C90" s="143" t="str">
        <f t="shared" si="26"/>
        <v>Day 1</v>
      </c>
      <c r="D90" s="53" t="s">
        <v>427</v>
      </c>
      <c r="E90" s="26" t="str">
        <f t="shared" si="15"/>
        <v>Philip</v>
      </c>
      <c r="F90" s="26" t="str">
        <f t="shared" si="16"/>
        <v>Swartz</v>
      </c>
      <c r="G90" s="26" t="str">
        <f t="shared" si="17"/>
        <v>Men U/16</v>
      </c>
      <c r="H90" s="26" t="str">
        <f t="shared" si="18"/>
        <v>Mako</v>
      </c>
      <c r="I90" s="53"/>
      <c r="J90" s="51" t="s">
        <v>1222</v>
      </c>
      <c r="K90" s="53">
        <v>74</v>
      </c>
      <c r="L90" s="52">
        <f t="shared" si="19"/>
        <v>1.5</v>
      </c>
      <c r="M90" s="52">
        <f t="shared" si="20"/>
        <v>1.5</v>
      </c>
    </row>
    <row r="91" spans="1:13" hidden="1" x14ac:dyDescent="0.3">
      <c r="A91" s="143" t="str">
        <f t="shared" si="24"/>
        <v>2024-NAT-01</v>
      </c>
      <c r="B91" s="140">
        <f t="shared" si="25"/>
        <v>45372</v>
      </c>
      <c r="C91" s="143" t="str">
        <f t="shared" si="26"/>
        <v>Day 1</v>
      </c>
      <c r="D91" s="53" t="s">
        <v>427</v>
      </c>
      <c r="E91" s="26" t="str">
        <f t="shared" si="15"/>
        <v>Philip</v>
      </c>
      <c r="F91" s="26" t="str">
        <f t="shared" si="16"/>
        <v>Swartz</v>
      </c>
      <c r="G91" s="26" t="str">
        <f t="shared" si="17"/>
        <v>Men U/16</v>
      </c>
      <c r="H91" s="26" t="str">
        <f t="shared" si="18"/>
        <v>Mako</v>
      </c>
      <c r="I91" s="53"/>
      <c r="J91" s="51" t="s">
        <v>1222</v>
      </c>
      <c r="K91" s="53">
        <v>87</v>
      </c>
      <c r="L91" s="52">
        <f t="shared" si="19"/>
        <v>2.7</v>
      </c>
      <c r="M91" s="52">
        <f t="shared" si="20"/>
        <v>2.7</v>
      </c>
    </row>
    <row r="92" spans="1:13" hidden="1" x14ac:dyDescent="0.3">
      <c r="A92" s="143" t="str">
        <f t="shared" si="24"/>
        <v>2024-NAT-01</v>
      </c>
      <c r="B92" s="140">
        <f t="shared" si="25"/>
        <v>45372</v>
      </c>
      <c r="C92" s="143" t="str">
        <f t="shared" si="26"/>
        <v>Day 1</v>
      </c>
      <c r="D92" s="53" t="s">
        <v>427</v>
      </c>
      <c r="E92" s="26" t="str">
        <f t="shared" si="15"/>
        <v>Philip</v>
      </c>
      <c r="F92" s="26" t="str">
        <f t="shared" si="16"/>
        <v>Swartz</v>
      </c>
      <c r="G92" s="26" t="str">
        <f t="shared" si="17"/>
        <v>Men U/16</v>
      </c>
      <c r="H92" s="26" t="str">
        <f t="shared" si="18"/>
        <v>Mako</v>
      </c>
      <c r="I92" s="53"/>
      <c r="J92" s="53" t="s">
        <v>1223</v>
      </c>
      <c r="K92" s="53">
        <v>118</v>
      </c>
      <c r="L92" s="52">
        <f t="shared" si="19"/>
        <v>6.6</v>
      </c>
      <c r="M92" s="52">
        <f t="shared" si="20"/>
        <v>6.6</v>
      </c>
    </row>
    <row r="93" spans="1:13" hidden="1" x14ac:dyDescent="0.3">
      <c r="A93" s="143" t="str">
        <f t="shared" si="24"/>
        <v>2024-NAT-01</v>
      </c>
      <c r="B93" s="140">
        <f t="shared" si="25"/>
        <v>45372</v>
      </c>
      <c r="C93" s="143" t="str">
        <f t="shared" si="26"/>
        <v>Day 1</v>
      </c>
      <c r="D93" s="53" t="s">
        <v>543</v>
      </c>
      <c r="E93" s="26" t="str">
        <f t="shared" si="15"/>
        <v>Andrew</v>
      </c>
      <c r="F93" s="26" t="str">
        <f t="shared" si="16"/>
        <v>Van Schalkwyk</v>
      </c>
      <c r="G93" s="26" t="str">
        <f t="shared" si="17"/>
        <v>Men Veteran</v>
      </c>
      <c r="H93" s="26" t="str">
        <f t="shared" si="18"/>
        <v>Mako</v>
      </c>
      <c r="I93" s="53"/>
      <c r="J93" s="53" t="s">
        <v>1223</v>
      </c>
      <c r="K93" s="53">
        <v>88</v>
      </c>
      <c r="L93" s="52">
        <f t="shared" si="19"/>
        <v>2.4</v>
      </c>
      <c r="M93" s="52">
        <f t="shared" si="20"/>
        <v>2.4</v>
      </c>
    </row>
    <row r="94" spans="1:13" hidden="1" x14ac:dyDescent="0.3">
      <c r="A94" s="143" t="str">
        <f t="shared" si="24"/>
        <v>2024-NAT-01</v>
      </c>
      <c r="B94" s="140">
        <f t="shared" si="25"/>
        <v>45372</v>
      </c>
      <c r="C94" s="143" t="str">
        <f t="shared" si="26"/>
        <v>Day 1</v>
      </c>
      <c r="D94" s="53" t="s">
        <v>543</v>
      </c>
      <c r="E94" s="26" t="str">
        <f t="shared" si="15"/>
        <v>Andrew</v>
      </c>
      <c r="F94" s="26" t="str">
        <f t="shared" si="16"/>
        <v>Van Schalkwyk</v>
      </c>
      <c r="G94" s="26" t="str">
        <f t="shared" si="17"/>
        <v>Men Veteran</v>
      </c>
      <c r="H94" s="26" t="str">
        <f t="shared" si="18"/>
        <v>Mako</v>
      </c>
      <c r="I94" s="53"/>
      <c r="J94" s="53" t="s">
        <v>20</v>
      </c>
      <c r="K94" s="53">
        <v>73</v>
      </c>
      <c r="L94" s="52">
        <f t="shared" si="19"/>
        <v>1.4</v>
      </c>
      <c r="M94" s="52">
        <f t="shared" si="20"/>
        <v>1.4</v>
      </c>
    </row>
    <row r="95" spans="1:13" hidden="1" x14ac:dyDescent="0.3">
      <c r="A95" s="143" t="str">
        <f t="shared" si="24"/>
        <v>2024-NAT-01</v>
      </c>
      <c r="B95" s="140">
        <f t="shared" si="25"/>
        <v>45372</v>
      </c>
      <c r="C95" s="143" t="str">
        <f t="shared" si="26"/>
        <v>Day 1</v>
      </c>
      <c r="D95" s="53" t="s">
        <v>543</v>
      </c>
      <c r="E95" s="26" t="str">
        <f t="shared" si="15"/>
        <v>Andrew</v>
      </c>
      <c r="F95" s="26" t="str">
        <f t="shared" si="16"/>
        <v>Van Schalkwyk</v>
      </c>
      <c r="G95" s="26" t="str">
        <f t="shared" si="17"/>
        <v>Men Veteran</v>
      </c>
      <c r="H95" s="26" t="str">
        <f t="shared" si="18"/>
        <v>Mako</v>
      </c>
      <c r="I95" s="53"/>
      <c r="J95" s="51" t="s">
        <v>1222</v>
      </c>
      <c r="K95" s="53">
        <v>121</v>
      </c>
      <c r="L95" s="52">
        <f t="shared" si="19"/>
        <v>8.3000000000000007</v>
      </c>
      <c r="M95" s="52">
        <f t="shared" si="20"/>
        <v>8.3000000000000007</v>
      </c>
    </row>
    <row r="96" spans="1:13" hidden="1" x14ac:dyDescent="0.3">
      <c r="A96" s="143" t="str">
        <f t="shared" si="24"/>
        <v>2024-NAT-01</v>
      </c>
      <c r="B96" s="140">
        <f t="shared" si="25"/>
        <v>45372</v>
      </c>
      <c r="C96" s="143" t="str">
        <f t="shared" si="26"/>
        <v>Day 1</v>
      </c>
      <c r="D96" s="53" t="s">
        <v>543</v>
      </c>
      <c r="E96" s="26" t="str">
        <f t="shared" si="15"/>
        <v>Andrew</v>
      </c>
      <c r="F96" s="26" t="str">
        <f t="shared" si="16"/>
        <v>Van Schalkwyk</v>
      </c>
      <c r="G96" s="26" t="str">
        <f t="shared" si="17"/>
        <v>Men Veteran</v>
      </c>
      <c r="H96" s="26" t="str">
        <f t="shared" si="18"/>
        <v>Mako</v>
      </c>
      <c r="I96" s="53"/>
      <c r="J96" s="51" t="s">
        <v>1222</v>
      </c>
      <c r="K96" s="53">
        <v>106</v>
      </c>
      <c r="L96" s="52">
        <f t="shared" si="19"/>
        <v>5.3</v>
      </c>
      <c r="M96" s="52">
        <f t="shared" si="20"/>
        <v>5.3</v>
      </c>
    </row>
    <row r="97" spans="1:13" hidden="1" x14ac:dyDescent="0.3">
      <c r="A97" s="143" t="str">
        <f t="shared" si="24"/>
        <v>2024-NAT-01</v>
      </c>
      <c r="B97" s="140">
        <f t="shared" si="25"/>
        <v>45372</v>
      </c>
      <c r="C97" s="143" t="str">
        <f t="shared" si="26"/>
        <v>Day 1</v>
      </c>
      <c r="D97" s="53" t="s">
        <v>543</v>
      </c>
      <c r="E97" s="26" t="str">
        <f t="shared" si="15"/>
        <v>Andrew</v>
      </c>
      <c r="F97" s="26" t="str">
        <f t="shared" si="16"/>
        <v>Van Schalkwyk</v>
      </c>
      <c r="G97" s="26" t="str">
        <f t="shared" si="17"/>
        <v>Men Veteran</v>
      </c>
      <c r="H97" s="26" t="str">
        <f t="shared" si="18"/>
        <v>Mako</v>
      </c>
      <c r="I97" s="53"/>
      <c r="J97" s="51" t="s">
        <v>1222</v>
      </c>
      <c r="K97" s="53">
        <v>70</v>
      </c>
      <c r="L97" s="52">
        <f t="shared" si="19"/>
        <v>1.3</v>
      </c>
      <c r="M97" s="52">
        <f t="shared" si="20"/>
        <v>1.3</v>
      </c>
    </row>
    <row r="98" spans="1:13" hidden="1" x14ac:dyDescent="0.3">
      <c r="A98" s="143" t="str">
        <f t="shared" si="24"/>
        <v>2024-NAT-01</v>
      </c>
      <c r="B98" s="140">
        <f t="shared" si="25"/>
        <v>45372</v>
      </c>
      <c r="C98" s="143" t="str">
        <f t="shared" si="26"/>
        <v>Day 1</v>
      </c>
      <c r="D98" s="53" t="s">
        <v>1008</v>
      </c>
      <c r="E98" s="26" t="str">
        <f t="shared" si="15"/>
        <v>Rudi(Jnr.)</v>
      </c>
      <c r="F98" s="26" t="str">
        <f t="shared" si="16"/>
        <v>Swartz</v>
      </c>
      <c r="G98" s="26" t="str">
        <f t="shared" si="17"/>
        <v>Men Senior / U/21</v>
      </c>
      <c r="H98" s="26" t="str">
        <f t="shared" si="18"/>
        <v>Mako</v>
      </c>
      <c r="I98" s="53"/>
      <c r="J98" s="51" t="s">
        <v>1222</v>
      </c>
      <c r="K98" s="53">
        <v>106</v>
      </c>
      <c r="L98" s="52">
        <f t="shared" si="19"/>
        <v>5.3</v>
      </c>
      <c r="M98" s="52">
        <f t="shared" si="20"/>
        <v>5.3</v>
      </c>
    </row>
    <row r="99" spans="1:13" hidden="1" x14ac:dyDescent="0.3">
      <c r="A99" s="143" t="str">
        <f t="shared" si="24"/>
        <v>2024-NAT-01</v>
      </c>
      <c r="B99" s="140">
        <f t="shared" si="25"/>
        <v>45372</v>
      </c>
      <c r="C99" s="143" t="str">
        <f t="shared" si="26"/>
        <v>Day 1</v>
      </c>
      <c r="D99" s="53" t="s">
        <v>1008</v>
      </c>
      <c r="E99" s="26" t="str">
        <f t="shared" si="15"/>
        <v>Rudi(Jnr.)</v>
      </c>
      <c r="F99" s="26" t="str">
        <f t="shared" si="16"/>
        <v>Swartz</v>
      </c>
      <c r="G99" s="26" t="str">
        <f t="shared" si="17"/>
        <v>Men Senior / U/21</v>
      </c>
      <c r="H99" s="26" t="str">
        <f t="shared" si="18"/>
        <v>Mako</v>
      </c>
      <c r="I99" s="53"/>
      <c r="J99" s="51" t="s">
        <v>1222</v>
      </c>
      <c r="K99" s="53">
        <v>83</v>
      </c>
      <c r="L99" s="52">
        <f t="shared" si="19"/>
        <v>2.2999999999999998</v>
      </c>
      <c r="M99" s="52">
        <f t="shared" si="20"/>
        <v>2.2999999999999998</v>
      </c>
    </row>
    <row r="100" spans="1:13" hidden="1" x14ac:dyDescent="0.3">
      <c r="A100" s="143" t="str">
        <f t="shared" si="24"/>
        <v>2024-NAT-01</v>
      </c>
      <c r="B100" s="140">
        <f t="shared" si="25"/>
        <v>45372</v>
      </c>
      <c r="C100" s="143" t="str">
        <f t="shared" si="26"/>
        <v>Day 1</v>
      </c>
      <c r="D100" s="53" t="s">
        <v>1008</v>
      </c>
      <c r="E100" s="26" t="str">
        <f t="shared" si="15"/>
        <v>Rudi(Jnr.)</v>
      </c>
      <c r="F100" s="26" t="str">
        <f t="shared" si="16"/>
        <v>Swartz</v>
      </c>
      <c r="G100" s="26" t="str">
        <f t="shared" si="17"/>
        <v>Men Senior / U/21</v>
      </c>
      <c r="H100" s="26" t="str">
        <f t="shared" si="18"/>
        <v>Mako</v>
      </c>
      <c r="I100" s="53"/>
      <c r="J100" s="53" t="s">
        <v>20</v>
      </c>
      <c r="K100" s="53">
        <v>76</v>
      </c>
      <c r="L100" s="52">
        <f t="shared" si="19"/>
        <v>1.6</v>
      </c>
      <c r="M100" s="52">
        <f t="shared" si="20"/>
        <v>1.6</v>
      </c>
    </row>
    <row r="101" spans="1:13" hidden="1" x14ac:dyDescent="0.3">
      <c r="A101" s="143" t="str">
        <f t="shared" si="24"/>
        <v>2024-NAT-01</v>
      </c>
      <c r="B101" s="140">
        <f t="shared" si="25"/>
        <v>45372</v>
      </c>
      <c r="C101" s="143" t="str">
        <f t="shared" si="26"/>
        <v>Day 1</v>
      </c>
      <c r="D101" s="53" t="s">
        <v>1008</v>
      </c>
      <c r="E101" s="26" t="str">
        <f t="shared" si="15"/>
        <v>Rudi(Jnr.)</v>
      </c>
      <c r="F101" s="26" t="str">
        <f t="shared" si="16"/>
        <v>Swartz</v>
      </c>
      <c r="G101" s="26" t="str">
        <f t="shared" si="17"/>
        <v>Men Senior / U/21</v>
      </c>
      <c r="H101" s="26" t="str">
        <f t="shared" si="18"/>
        <v>Mako</v>
      </c>
      <c r="I101" s="53"/>
      <c r="J101" s="53" t="s">
        <v>1223</v>
      </c>
      <c r="K101" s="53">
        <v>87</v>
      </c>
      <c r="L101" s="52">
        <f t="shared" si="19"/>
        <v>2.2999999999999998</v>
      </c>
      <c r="M101" s="52">
        <f t="shared" si="20"/>
        <v>2.2999999999999998</v>
      </c>
    </row>
    <row r="102" spans="1:13" hidden="1" x14ac:dyDescent="0.3">
      <c r="A102" s="143" t="str">
        <f t="shared" si="24"/>
        <v>2024-NAT-01</v>
      </c>
      <c r="B102" s="140">
        <f t="shared" si="25"/>
        <v>45372</v>
      </c>
      <c r="C102" s="143" t="str">
        <f t="shared" si="26"/>
        <v>Day 1</v>
      </c>
      <c r="D102" s="53" t="s">
        <v>1008</v>
      </c>
      <c r="E102" s="26" t="str">
        <f t="shared" si="15"/>
        <v>Rudi(Jnr.)</v>
      </c>
      <c r="F102" s="26" t="str">
        <f t="shared" si="16"/>
        <v>Swartz</v>
      </c>
      <c r="G102" s="26" t="str">
        <f t="shared" si="17"/>
        <v>Men Senior / U/21</v>
      </c>
      <c r="H102" s="26" t="str">
        <f t="shared" si="18"/>
        <v>Mako</v>
      </c>
      <c r="I102" s="53"/>
      <c r="J102" s="53" t="s">
        <v>1223</v>
      </c>
      <c r="K102" s="53">
        <v>89</v>
      </c>
      <c r="L102" s="52">
        <f t="shared" si="19"/>
        <v>2.5</v>
      </c>
      <c r="M102" s="52">
        <f t="shared" si="20"/>
        <v>2.5</v>
      </c>
    </row>
    <row r="103" spans="1:13" hidden="1" x14ac:dyDescent="0.3">
      <c r="A103" s="143" t="str">
        <f t="shared" si="24"/>
        <v>2024-NAT-01</v>
      </c>
      <c r="B103" s="140">
        <f t="shared" si="25"/>
        <v>45372</v>
      </c>
      <c r="C103" s="143" t="str">
        <f t="shared" si="26"/>
        <v>Day 1</v>
      </c>
      <c r="D103" s="53" t="s">
        <v>1008</v>
      </c>
      <c r="E103" s="26" t="str">
        <f t="shared" si="15"/>
        <v>Rudi(Jnr.)</v>
      </c>
      <c r="F103" s="26" t="str">
        <f t="shared" si="16"/>
        <v>Swartz</v>
      </c>
      <c r="G103" s="26" t="str">
        <f t="shared" si="17"/>
        <v>Men Senior / U/21</v>
      </c>
      <c r="H103" s="26" t="str">
        <f t="shared" si="18"/>
        <v>Mako</v>
      </c>
      <c r="I103" s="53"/>
      <c r="J103" s="53" t="s">
        <v>1223</v>
      </c>
      <c r="K103" s="53">
        <v>79</v>
      </c>
      <c r="L103" s="52">
        <f t="shared" si="19"/>
        <v>1.6</v>
      </c>
      <c r="M103" s="52">
        <f t="shared" si="20"/>
        <v>1.6</v>
      </c>
    </row>
    <row r="104" spans="1:13" hidden="1" x14ac:dyDescent="0.3">
      <c r="A104" s="143" t="str">
        <f t="shared" si="24"/>
        <v>2024-NAT-01</v>
      </c>
      <c r="B104" s="140">
        <f t="shared" si="25"/>
        <v>45372</v>
      </c>
      <c r="C104" s="143" t="str">
        <f t="shared" si="26"/>
        <v>Day 1</v>
      </c>
      <c r="D104" s="53" t="s">
        <v>428</v>
      </c>
      <c r="E104" s="26" t="str">
        <f t="shared" si="15"/>
        <v>Marco</v>
      </c>
      <c r="F104" s="26" t="str">
        <f t="shared" si="16"/>
        <v>Klein</v>
      </c>
      <c r="G104" s="26" t="str">
        <f t="shared" si="17"/>
        <v>Men Veteran</v>
      </c>
      <c r="H104" s="26" t="str">
        <f t="shared" si="18"/>
        <v>Mako</v>
      </c>
      <c r="I104" s="53"/>
      <c r="J104" s="51" t="s">
        <v>1222</v>
      </c>
      <c r="K104" s="53">
        <v>108</v>
      </c>
      <c r="L104" s="52">
        <f t="shared" si="19"/>
        <v>5.6</v>
      </c>
      <c r="M104" s="52">
        <f t="shared" si="20"/>
        <v>5.6</v>
      </c>
    </row>
    <row r="105" spans="1:13" hidden="1" x14ac:dyDescent="0.3">
      <c r="A105" s="143" t="str">
        <f t="shared" si="24"/>
        <v>2024-NAT-01</v>
      </c>
      <c r="B105" s="140">
        <f t="shared" si="25"/>
        <v>45372</v>
      </c>
      <c r="C105" s="143" t="str">
        <f t="shared" si="26"/>
        <v>Day 1</v>
      </c>
      <c r="D105" s="53" t="s">
        <v>1029</v>
      </c>
      <c r="E105" s="26" t="str">
        <f t="shared" si="15"/>
        <v>Murray</v>
      </c>
      <c r="F105" s="26" t="str">
        <f t="shared" si="16"/>
        <v>Lewis</v>
      </c>
      <c r="G105" s="26" t="str">
        <f t="shared" si="17"/>
        <v>Men Veteran</v>
      </c>
      <c r="H105" s="26" t="str">
        <f t="shared" si="18"/>
        <v>Mako</v>
      </c>
      <c r="I105" s="53"/>
      <c r="J105" s="51" t="s">
        <v>1222</v>
      </c>
      <c r="K105" s="53">
        <v>84</v>
      </c>
      <c r="L105" s="52">
        <f t="shared" si="19"/>
        <v>2.4</v>
      </c>
      <c r="M105" s="52">
        <f t="shared" si="20"/>
        <v>2.4</v>
      </c>
    </row>
    <row r="106" spans="1:13" hidden="1" x14ac:dyDescent="0.3">
      <c r="A106" s="143" t="str">
        <f t="shared" si="24"/>
        <v>2024-NAT-01</v>
      </c>
      <c r="B106" s="140">
        <f t="shared" si="25"/>
        <v>45372</v>
      </c>
      <c r="C106" s="143" t="str">
        <f t="shared" si="26"/>
        <v>Day 1</v>
      </c>
      <c r="D106" s="53" t="s">
        <v>1029</v>
      </c>
      <c r="E106" s="26" t="str">
        <f t="shared" si="15"/>
        <v>Murray</v>
      </c>
      <c r="F106" s="26" t="str">
        <f t="shared" si="16"/>
        <v>Lewis</v>
      </c>
      <c r="G106" s="26" t="str">
        <f t="shared" si="17"/>
        <v>Men Veteran</v>
      </c>
      <c r="H106" s="26" t="str">
        <f t="shared" si="18"/>
        <v>Mako</v>
      </c>
      <c r="I106" s="53"/>
      <c r="J106" s="51" t="s">
        <v>1222</v>
      </c>
      <c r="K106" s="53">
        <v>98</v>
      </c>
      <c r="L106" s="52">
        <f t="shared" si="19"/>
        <v>4</v>
      </c>
      <c r="M106" s="52">
        <f t="shared" si="20"/>
        <v>4</v>
      </c>
    </row>
    <row r="107" spans="1:13" hidden="1" x14ac:dyDescent="0.3">
      <c r="A107" s="143" t="str">
        <f t="shared" si="24"/>
        <v>2024-NAT-01</v>
      </c>
      <c r="B107" s="140">
        <f t="shared" si="25"/>
        <v>45372</v>
      </c>
      <c r="C107" s="143" t="str">
        <f t="shared" si="26"/>
        <v>Day 1</v>
      </c>
      <c r="D107" s="53" t="s">
        <v>1029</v>
      </c>
      <c r="E107" s="26" t="str">
        <f t="shared" si="15"/>
        <v>Murray</v>
      </c>
      <c r="F107" s="26" t="str">
        <f t="shared" si="16"/>
        <v>Lewis</v>
      </c>
      <c r="G107" s="26" t="str">
        <f t="shared" si="17"/>
        <v>Men Veteran</v>
      </c>
      <c r="H107" s="26" t="str">
        <f t="shared" si="18"/>
        <v>Mako</v>
      </c>
      <c r="I107" s="53"/>
      <c r="J107" s="53" t="s">
        <v>8</v>
      </c>
      <c r="K107" s="53">
        <v>80</v>
      </c>
      <c r="L107" s="52">
        <f t="shared" si="19"/>
        <v>4.0999999999999996</v>
      </c>
      <c r="M107" s="52">
        <f t="shared" si="20"/>
        <v>4.0999999999999996</v>
      </c>
    </row>
    <row r="108" spans="1:13" hidden="1" x14ac:dyDescent="0.3">
      <c r="A108" s="143" t="str">
        <f t="shared" si="24"/>
        <v>2024-NAT-01</v>
      </c>
      <c r="B108" s="140">
        <f t="shared" si="25"/>
        <v>45372</v>
      </c>
      <c r="C108" s="143" t="str">
        <f t="shared" si="26"/>
        <v>Day 1</v>
      </c>
      <c r="D108" s="53" t="s">
        <v>1029</v>
      </c>
      <c r="E108" s="26" t="str">
        <f t="shared" si="15"/>
        <v>Murray</v>
      </c>
      <c r="F108" s="26" t="str">
        <f t="shared" si="16"/>
        <v>Lewis</v>
      </c>
      <c r="G108" s="26" t="str">
        <f t="shared" si="17"/>
        <v>Men Veteran</v>
      </c>
      <c r="H108" s="26" t="str">
        <f t="shared" si="18"/>
        <v>Mako</v>
      </c>
      <c r="I108" s="53"/>
      <c r="J108" s="53" t="s">
        <v>1223</v>
      </c>
      <c r="K108" s="53">
        <v>84</v>
      </c>
      <c r="L108" s="52">
        <f t="shared" si="19"/>
        <v>2</v>
      </c>
      <c r="M108" s="52">
        <f t="shared" si="20"/>
        <v>2</v>
      </c>
    </row>
    <row r="109" spans="1:13" hidden="1" x14ac:dyDescent="0.3">
      <c r="A109" s="143" t="str">
        <f t="shared" si="24"/>
        <v>2024-NAT-01</v>
      </c>
      <c r="B109" s="140">
        <f t="shared" si="25"/>
        <v>45372</v>
      </c>
      <c r="C109" s="143" t="str">
        <f t="shared" si="26"/>
        <v>Day 1</v>
      </c>
      <c r="D109" s="53" t="s">
        <v>930</v>
      </c>
      <c r="E109" s="26" t="str">
        <f t="shared" si="15"/>
        <v>Rudy</v>
      </c>
      <c r="F109" s="26" t="str">
        <f t="shared" si="16"/>
        <v>Swartz</v>
      </c>
      <c r="G109" s="26" t="str">
        <f t="shared" si="17"/>
        <v>Men Veteran</v>
      </c>
      <c r="H109" s="26" t="str">
        <f t="shared" si="18"/>
        <v>Mako</v>
      </c>
      <c r="I109" s="53"/>
      <c r="J109" s="53" t="s">
        <v>1223</v>
      </c>
      <c r="K109" s="53">
        <v>93</v>
      </c>
      <c r="L109" s="52">
        <f t="shared" si="19"/>
        <v>2.9</v>
      </c>
      <c r="M109" s="52">
        <f t="shared" si="20"/>
        <v>2.9</v>
      </c>
    </row>
    <row r="110" spans="1:13" hidden="1" x14ac:dyDescent="0.3">
      <c r="A110" s="143" t="str">
        <f t="shared" si="24"/>
        <v>2024-NAT-01</v>
      </c>
      <c r="B110" s="140">
        <f t="shared" si="25"/>
        <v>45372</v>
      </c>
      <c r="C110" s="143" t="str">
        <f t="shared" si="26"/>
        <v>Day 1</v>
      </c>
      <c r="D110" s="53" t="s">
        <v>930</v>
      </c>
      <c r="E110" s="26" t="str">
        <f t="shared" si="15"/>
        <v>Rudy</v>
      </c>
      <c r="F110" s="26" t="str">
        <f t="shared" si="16"/>
        <v>Swartz</v>
      </c>
      <c r="G110" s="26" t="str">
        <f t="shared" si="17"/>
        <v>Men Veteran</v>
      </c>
      <c r="H110" s="26" t="str">
        <f t="shared" si="18"/>
        <v>Mako</v>
      </c>
      <c r="I110" s="53"/>
      <c r="J110" s="53" t="s">
        <v>1223</v>
      </c>
      <c r="K110" s="53">
        <v>84</v>
      </c>
      <c r="L110" s="52">
        <f t="shared" si="19"/>
        <v>2</v>
      </c>
      <c r="M110" s="52">
        <f t="shared" si="20"/>
        <v>2</v>
      </c>
    </row>
    <row r="111" spans="1:13" hidden="1" x14ac:dyDescent="0.3">
      <c r="A111" s="143" t="str">
        <f t="shared" si="24"/>
        <v>2024-NAT-01</v>
      </c>
      <c r="B111" s="140">
        <f t="shared" si="25"/>
        <v>45372</v>
      </c>
      <c r="C111" s="143" t="str">
        <f t="shared" si="26"/>
        <v>Day 1</v>
      </c>
      <c r="D111" s="53" t="s">
        <v>930</v>
      </c>
      <c r="E111" s="26" t="str">
        <f t="shared" si="15"/>
        <v>Rudy</v>
      </c>
      <c r="F111" s="26" t="str">
        <f t="shared" si="16"/>
        <v>Swartz</v>
      </c>
      <c r="G111" s="26" t="str">
        <f t="shared" si="17"/>
        <v>Men Veteran</v>
      </c>
      <c r="H111" s="26" t="str">
        <f t="shared" si="18"/>
        <v>Mako</v>
      </c>
      <c r="I111" s="53"/>
      <c r="J111" s="53" t="s">
        <v>1223</v>
      </c>
      <c r="K111" s="53">
        <v>90</v>
      </c>
      <c r="L111" s="52">
        <f t="shared" si="19"/>
        <v>2.6</v>
      </c>
      <c r="M111" s="52">
        <f t="shared" si="20"/>
        <v>2.6</v>
      </c>
    </row>
    <row r="112" spans="1:13" hidden="1" x14ac:dyDescent="0.3">
      <c r="A112" s="143" t="str">
        <f t="shared" si="24"/>
        <v>2024-NAT-01</v>
      </c>
      <c r="B112" s="140">
        <f t="shared" si="25"/>
        <v>45372</v>
      </c>
      <c r="C112" s="143" t="str">
        <f t="shared" si="26"/>
        <v>Day 1</v>
      </c>
      <c r="D112" s="53" t="s">
        <v>930</v>
      </c>
      <c r="E112" s="26" t="str">
        <f t="shared" si="15"/>
        <v>Rudy</v>
      </c>
      <c r="F112" s="26" t="str">
        <f t="shared" si="16"/>
        <v>Swartz</v>
      </c>
      <c r="G112" s="26" t="str">
        <f t="shared" si="17"/>
        <v>Men Veteran</v>
      </c>
      <c r="H112" s="26" t="str">
        <f t="shared" si="18"/>
        <v>Mako</v>
      </c>
      <c r="I112" s="53"/>
      <c r="J112" s="53" t="s">
        <v>1223</v>
      </c>
      <c r="K112" s="53">
        <v>94</v>
      </c>
      <c r="L112" s="52">
        <f t="shared" si="19"/>
        <v>3</v>
      </c>
      <c r="M112" s="52">
        <f t="shared" si="20"/>
        <v>3</v>
      </c>
    </row>
    <row r="113" spans="1:13" hidden="1" x14ac:dyDescent="0.3">
      <c r="A113" s="143" t="str">
        <f t="shared" si="24"/>
        <v>2024-NAT-01</v>
      </c>
      <c r="B113" s="140">
        <f t="shared" si="25"/>
        <v>45372</v>
      </c>
      <c r="C113" s="143" t="str">
        <f t="shared" si="26"/>
        <v>Day 1</v>
      </c>
      <c r="D113" s="53" t="s">
        <v>930</v>
      </c>
      <c r="E113" s="26" t="str">
        <f t="shared" si="15"/>
        <v>Rudy</v>
      </c>
      <c r="F113" s="26" t="str">
        <f t="shared" si="16"/>
        <v>Swartz</v>
      </c>
      <c r="G113" s="26" t="str">
        <f t="shared" si="17"/>
        <v>Men Veteran</v>
      </c>
      <c r="H113" s="26" t="str">
        <f t="shared" si="18"/>
        <v>Mako</v>
      </c>
      <c r="I113" s="53"/>
      <c r="J113" s="53" t="s">
        <v>1223</v>
      </c>
      <c r="K113" s="53">
        <v>102</v>
      </c>
      <c r="L113" s="52">
        <f t="shared" si="19"/>
        <v>4</v>
      </c>
      <c r="M113" s="52">
        <f t="shared" si="20"/>
        <v>4</v>
      </c>
    </row>
    <row r="114" spans="1:13" hidden="1" x14ac:dyDescent="0.3">
      <c r="A114" s="143" t="str">
        <f t="shared" si="24"/>
        <v>2024-NAT-01</v>
      </c>
      <c r="B114" s="140">
        <f t="shared" si="25"/>
        <v>45372</v>
      </c>
      <c r="C114" s="143" t="str">
        <f t="shared" si="26"/>
        <v>Day 1</v>
      </c>
      <c r="D114" s="53" t="s">
        <v>930</v>
      </c>
      <c r="E114" s="26" t="str">
        <f t="shared" si="15"/>
        <v>Rudy</v>
      </c>
      <c r="F114" s="26" t="str">
        <f t="shared" si="16"/>
        <v>Swartz</v>
      </c>
      <c r="G114" s="26" t="str">
        <f t="shared" si="17"/>
        <v>Men Veteran</v>
      </c>
      <c r="H114" s="26" t="str">
        <f t="shared" si="18"/>
        <v>Mako</v>
      </c>
      <c r="I114" s="53"/>
      <c r="J114" s="53" t="s">
        <v>1200</v>
      </c>
      <c r="K114" s="53">
        <v>77</v>
      </c>
      <c r="L114" s="52">
        <f t="shared" si="19"/>
        <v>8.4</v>
      </c>
      <c r="M114" s="52">
        <f t="shared" si="20"/>
        <v>8.4</v>
      </c>
    </row>
    <row r="115" spans="1:13" hidden="1" x14ac:dyDescent="0.3">
      <c r="A115" s="143" t="str">
        <f t="shared" si="24"/>
        <v>2024-NAT-01</v>
      </c>
      <c r="B115" s="140">
        <f t="shared" si="25"/>
        <v>45372</v>
      </c>
      <c r="C115" s="143" t="str">
        <f t="shared" si="26"/>
        <v>Day 1</v>
      </c>
      <c r="D115" s="53" t="s">
        <v>930</v>
      </c>
      <c r="E115" s="26" t="str">
        <f t="shared" si="15"/>
        <v>Rudy</v>
      </c>
      <c r="F115" s="26" t="str">
        <f t="shared" si="16"/>
        <v>Swartz</v>
      </c>
      <c r="G115" s="26" t="str">
        <f t="shared" si="17"/>
        <v>Men Veteran</v>
      </c>
      <c r="H115" s="26" t="str">
        <f t="shared" si="18"/>
        <v>Mako</v>
      </c>
      <c r="I115" s="53"/>
      <c r="J115" s="51" t="s">
        <v>1222</v>
      </c>
      <c r="K115" s="53">
        <v>113</v>
      </c>
      <c r="L115" s="52">
        <f t="shared" si="19"/>
        <v>6.6</v>
      </c>
      <c r="M115" s="52">
        <f t="shared" si="20"/>
        <v>6.6</v>
      </c>
    </row>
    <row r="116" spans="1:13" hidden="1" x14ac:dyDescent="0.3">
      <c r="A116" s="143" t="str">
        <f t="shared" si="24"/>
        <v>2024-NAT-01</v>
      </c>
      <c r="B116" s="140">
        <f t="shared" si="25"/>
        <v>45372</v>
      </c>
      <c r="C116" s="143" t="str">
        <f t="shared" si="26"/>
        <v>Day 1</v>
      </c>
      <c r="D116" s="53" t="s">
        <v>930</v>
      </c>
      <c r="E116" s="26" t="str">
        <f t="shared" si="15"/>
        <v>Rudy</v>
      </c>
      <c r="F116" s="26" t="str">
        <f t="shared" si="16"/>
        <v>Swartz</v>
      </c>
      <c r="G116" s="26" t="str">
        <f t="shared" si="17"/>
        <v>Men Veteran</v>
      </c>
      <c r="H116" s="26" t="str">
        <f t="shared" si="18"/>
        <v>Mako</v>
      </c>
      <c r="I116" s="53"/>
      <c r="J116" s="51" t="s">
        <v>1222</v>
      </c>
      <c r="K116" s="53">
        <v>132</v>
      </c>
      <c r="L116" s="52">
        <f t="shared" si="19"/>
        <v>11.2</v>
      </c>
      <c r="M116" s="52">
        <f t="shared" si="20"/>
        <v>11.2</v>
      </c>
    </row>
    <row r="117" spans="1:13" hidden="1" x14ac:dyDescent="0.3">
      <c r="A117" s="143" t="str">
        <f t="shared" si="24"/>
        <v>2024-NAT-01</v>
      </c>
      <c r="B117" s="140">
        <f t="shared" si="25"/>
        <v>45372</v>
      </c>
      <c r="C117" s="143" t="str">
        <f t="shared" si="26"/>
        <v>Day 1</v>
      </c>
      <c r="D117" s="53" t="s">
        <v>1472</v>
      </c>
      <c r="E117" s="26" t="str">
        <f t="shared" si="15"/>
        <v>Sven</v>
      </c>
      <c r="F117" s="26" t="str">
        <f t="shared" si="16"/>
        <v>Welzig</v>
      </c>
      <c r="G117" s="26" t="str">
        <f t="shared" si="17"/>
        <v>Men Senior</v>
      </c>
      <c r="H117" s="26" t="str">
        <f t="shared" si="18"/>
        <v>Mako</v>
      </c>
      <c r="I117" s="53"/>
      <c r="J117" s="51" t="s">
        <v>1222</v>
      </c>
      <c r="K117" s="53">
        <v>86</v>
      </c>
      <c r="L117" s="52">
        <f t="shared" si="19"/>
        <v>2.6</v>
      </c>
      <c r="M117" s="52">
        <f t="shared" si="20"/>
        <v>2.6</v>
      </c>
    </row>
    <row r="118" spans="1:13" hidden="1" x14ac:dyDescent="0.3">
      <c r="A118" s="143" t="str">
        <f t="shared" si="24"/>
        <v>2024-NAT-01</v>
      </c>
      <c r="B118" s="140">
        <f t="shared" si="25"/>
        <v>45372</v>
      </c>
      <c r="C118" s="143" t="str">
        <f t="shared" si="26"/>
        <v>Day 1</v>
      </c>
      <c r="D118" s="53" t="s">
        <v>1472</v>
      </c>
      <c r="E118" s="26" t="str">
        <f t="shared" si="15"/>
        <v>Sven</v>
      </c>
      <c r="F118" s="26" t="str">
        <f t="shared" si="16"/>
        <v>Welzig</v>
      </c>
      <c r="G118" s="26" t="str">
        <f t="shared" si="17"/>
        <v>Men Senior</v>
      </c>
      <c r="H118" s="26" t="str">
        <f t="shared" si="18"/>
        <v>Mako</v>
      </c>
      <c r="I118" s="53"/>
      <c r="J118" s="53" t="s">
        <v>1223</v>
      </c>
      <c r="K118" s="53">
        <v>109</v>
      </c>
      <c r="L118" s="52">
        <f t="shared" si="19"/>
        <v>5</v>
      </c>
      <c r="M118" s="52">
        <f t="shared" si="20"/>
        <v>5</v>
      </c>
    </row>
    <row r="119" spans="1:13" hidden="1" x14ac:dyDescent="0.3">
      <c r="A119" s="143" t="str">
        <f t="shared" si="24"/>
        <v>2024-NAT-01</v>
      </c>
      <c r="B119" s="140">
        <f t="shared" si="25"/>
        <v>45372</v>
      </c>
      <c r="C119" s="143" t="str">
        <f t="shared" si="26"/>
        <v>Day 1</v>
      </c>
      <c r="D119" s="53" t="s">
        <v>1472</v>
      </c>
      <c r="E119" s="26" t="str">
        <f t="shared" ref="E119:E182" si="27">IF(D119="","",VLOOKUP(D119,Master,3,FALSE))</f>
        <v>Sven</v>
      </c>
      <c r="F119" s="26" t="str">
        <f t="shared" ref="F119:F182" si="28">IF(D119="","",VLOOKUP(D119,Master,4,FALSE))</f>
        <v>Welzig</v>
      </c>
      <c r="G119" s="26" t="str">
        <f t="shared" ref="G119:G182" si="29">IF(D119="","",VLOOKUP(D119,Master,5,FALSE))</f>
        <v>Men Senior</v>
      </c>
      <c r="H119" s="26" t="str">
        <f t="shared" ref="H119:H182" si="30">IF(D119="","",VLOOKUP(D119,Master,2,FALSE))</f>
        <v>Mako</v>
      </c>
      <c r="I119" s="53"/>
      <c r="J119" s="53" t="s">
        <v>1223</v>
      </c>
      <c r="K119" s="53">
        <v>94</v>
      </c>
      <c r="L119" s="52">
        <f t="shared" ref="L119:L182" si="31">IF(K119="","",IF(I119="",ROUND(HLOOKUP(J119,kgList,K119,FALSE),1),ROUND(HLOOKUP(I119,kgList,K119,FALSE),1)))</f>
        <v>3</v>
      </c>
      <c r="M119" s="52">
        <f t="shared" ref="M119:M182" si="32">IF(L119="","",IF(COUNTA(I119:J119)&gt;1,"Edible or Inedible",IF(COUNTA(I119)=1,L119*1,IF(COUNTA(J119)=1,L119*1,"ERROR"))))</f>
        <v>3</v>
      </c>
    </row>
    <row r="120" spans="1:13" hidden="1" x14ac:dyDescent="0.3">
      <c r="A120" s="143" t="str">
        <f t="shared" ref="A120:A151" si="33">IF(D120="","",A119)</f>
        <v>2024-NAT-01</v>
      </c>
      <c r="B120" s="140">
        <f t="shared" ref="B120:B151" si="34">IF(D120="","",B119)</f>
        <v>45372</v>
      </c>
      <c r="C120" s="143" t="str">
        <f t="shared" ref="C120:C151" si="35">IF(D120="","",C119)</f>
        <v>Day 1</v>
      </c>
      <c r="D120" s="53" t="s">
        <v>445</v>
      </c>
      <c r="E120" s="26" t="str">
        <f t="shared" si="27"/>
        <v>Johan</v>
      </c>
      <c r="F120" s="26" t="str">
        <f t="shared" si="28"/>
        <v>Visser</v>
      </c>
      <c r="G120" s="26" t="str">
        <f t="shared" si="29"/>
        <v>Men Veteran</v>
      </c>
      <c r="H120" s="26" t="str">
        <f t="shared" si="30"/>
        <v>Mako</v>
      </c>
      <c r="I120" s="53"/>
      <c r="J120" s="53" t="s">
        <v>1223</v>
      </c>
      <c r="K120" s="53">
        <v>92</v>
      </c>
      <c r="L120" s="52">
        <f t="shared" si="31"/>
        <v>2.8</v>
      </c>
      <c r="M120" s="52">
        <f t="shared" si="32"/>
        <v>2.8</v>
      </c>
    </row>
    <row r="121" spans="1:13" hidden="1" x14ac:dyDescent="0.3">
      <c r="A121" s="143" t="str">
        <f t="shared" si="33"/>
        <v>2024-NAT-01</v>
      </c>
      <c r="B121" s="140">
        <f t="shared" si="34"/>
        <v>45372</v>
      </c>
      <c r="C121" s="143" t="str">
        <f t="shared" si="35"/>
        <v>Day 1</v>
      </c>
      <c r="D121" s="53" t="s">
        <v>445</v>
      </c>
      <c r="E121" s="26" t="str">
        <f t="shared" si="27"/>
        <v>Johan</v>
      </c>
      <c r="F121" s="26" t="str">
        <f t="shared" si="28"/>
        <v>Visser</v>
      </c>
      <c r="G121" s="26" t="str">
        <f t="shared" si="29"/>
        <v>Men Veteran</v>
      </c>
      <c r="H121" s="26" t="str">
        <f t="shared" si="30"/>
        <v>Mako</v>
      </c>
      <c r="I121" s="53"/>
      <c r="J121" s="53" t="s">
        <v>1223</v>
      </c>
      <c r="K121" s="53">
        <v>94</v>
      </c>
      <c r="L121" s="52">
        <f t="shared" si="31"/>
        <v>3</v>
      </c>
      <c r="M121" s="52">
        <f t="shared" si="32"/>
        <v>3</v>
      </c>
    </row>
    <row r="122" spans="1:13" hidden="1" x14ac:dyDescent="0.3">
      <c r="A122" s="143" t="str">
        <f t="shared" si="33"/>
        <v>2024-NAT-01</v>
      </c>
      <c r="B122" s="140">
        <f t="shared" si="34"/>
        <v>45372</v>
      </c>
      <c r="C122" s="143" t="str">
        <f t="shared" si="35"/>
        <v>Day 1</v>
      </c>
      <c r="D122" s="53" t="s">
        <v>445</v>
      </c>
      <c r="E122" s="26" t="str">
        <f t="shared" si="27"/>
        <v>Johan</v>
      </c>
      <c r="F122" s="26" t="str">
        <f t="shared" si="28"/>
        <v>Visser</v>
      </c>
      <c r="G122" s="26" t="str">
        <f t="shared" si="29"/>
        <v>Men Veteran</v>
      </c>
      <c r="H122" s="26" t="str">
        <f t="shared" si="30"/>
        <v>Mako</v>
      </c>
      <c r="I122" s="53"/>
      <c r="J122" s="53" t="s">
        <v>1223</v>
      </c>
      <c r="K122" s="53">
        <v>100</v>
      </c>
      <c r="L122" s="52">
        <f t="shared" si="31"/>
        <v>3.7</v>
      </c>
      <c r="M122" s="52">
        <f t="shared" si="32"/>
        <v>3.7</v>
      </c>
    </row>
    <row r="123" spans="1:13" hidden="1" x14ac:dyDescent="0.3">
      <c r="A123" s="143" t="str">
        <f t="shared" si="33"/>
        <v>2024-NAT-01</v>
      </c>
      <c r="B123" s="140">
        <f t="shared" si="34"/>
        <v>45372</v>
      </c>
      <c r="C123" s="143" t="str">
        <f t="shared" si="35"/>
        <v>Day 1</v>
      </c>
      <c r="D123" s="53" t="s">
        <v>445</v>
      </c>
      <c r="E123" s="26" t="str">
        <f t="shared" si="27"/>
        <v>Johan</v>
      </c>
      <c r="F123" s="26" t="str">
        <f t="shared" si="28"/>
        <v>Visser</v>
      </c>
      <c r="G123" s="26" t="str">
        <f t="shared" si="29"/>
        <v>Men Veteran</v>
      </c>
      <c r="H123" s="26" t="str">
        <f t="shared" si="30"/>
        <v>Mako</v>
      </c>
      <c r="I123" s="53"/>
      <c r="J123" s="51" t="s">
        <v>1222</v>
      </c>
      <c r="K123" s="53">
        <v>100</v>
      </c>
      <c r="L123" s="52">
        <f t="shared" si="31"/>
        <v>4.3</v>
      </c>
      <c r="M123" s="52">
        <f t="shared" si="32"/>
        <v>4.3</v>
      </c>
    </row>
    <row r="124" spans="1:13" hidden="1" x14ac:dyDescent="0.3">
      <c r="A124" s="143" t="str">
        <f t="shared" si="33"/>
        <v>2024-NAT-01</v>
      </c>
      <c r="B124" s="140">
        <f t="shared" si="34"/>
        <v>45372</v>
      </c>
      <c r="C124" s="143" t="str">
        <f t="shared" si="35"/>
        <v>Day 1</v>
      </c>
      <c r="D124" s="53" t="s">
        <v>1270</v>
      </c>
      <c r="E124" s="26" t="str">
        <f t="shared" si="27"/>
        <v>Mark</v>
      </c>
      <c r="F124" s="26" t="str">
        <f t="shared" si="28"/>
        <v>Van Der Merwe</v>
      </c>
      <c r="G124" s="26" t="str">
        <f t="shared" si="29"/>
        <v>Men Senior</v>
      </c>
      <c r="H124" s="26" t="str">
        <f t="shared" si="30"/>
        <v>xNamib Park</v>
      </c>
      <c r="I124" s="53"/>
      <c r="J124" s="51" t="s">
        <v>1222</v>
      </c>
      <c r="K124" s="53">
        <v>74</v>
      </c>
      <c r="L124" s="52">
        <f t="shared" si="31"/>
        <v>1.5</v>
      </c>
      <c r="M124" s="52">
        <f t="shared" si="32"/>
        <v>1.5</v>
      </c>
    </row>
    <row r="125" spans="1:13" hidden="1" x14ac:dyDescent="0.3">
      <c r="A125" s="143" t="str">
        <f t="shared" si="33"/>
        <v>2024-NAT-01</v>
      </c>
      <c r="B125" s="140">
        <f t="shared" si="34"/>
        <v>45372</v>
      </c>
      <c r="C125" s="143" t="str">
        <f t="shared" si="35"/>
        <v>Day 1</v>
      </c>
      <c r="D125" s="53" t="s">
        <v>1270</v>
      </c>
      <c r="E125" s="26" t="str">
        <f t="shared" si="27"/>
        <v>Mark</v>
      </c>
      <c r="F125" s="26" t="str">
        <f t="shared" si="28"/>
        <v>Van Der Merwe</v>
      </c>
      <c r="G125" s="26" t="str">
        <f t="shared" si="29"/>
        <v>Men Senior</v>
      </c>
      <c r="H125" s="26" t="str">
        <f t="shared" si="30"/>
        <v>xNamib Park</v>
      </c>
      <c r="I125" s="53"/>
      <c r="J125" s="51" t="s">
        <v>1222</v>
      </c>
      <c r="K125" s="53">
        <v>97</v>
      </c>
      <c r="L125" s="52">
        <f t="shared" si="31"/>
        <v>3.9</v>
      </c>
      <c r="M125" s="52">
        <f t="shared" si="32"/>
        <v>3.9</v>
      </c>
    </row>
    <row r="126" spans="1:13" hidden="1" x14ac:dyDescent="0.3">
      <c r="A126" s="143" t="str">
        <f t="shared" si="33"/>
        <v>2024-NAT-01</v>
      </c>
      <c r="B126" s="140">
        <f t="shared" si="34"/>
        <v>45372</v>
      </c>
      <c r="C126" s="143" t="str">
        <f t="shared" si="35"/>
        <v>Day 1</v>
      </c>
      <c r="D126" s="53" t="s">
        <v>567</v>
      </c>
      <c r="E126" s="26" t="str">
        <f t="shared" si="27"/>
        <v>Tiaan</v>
      </c>
      <c r="F126" s="26" t="str">
        <f t="shared" si="28"/>
        <v>Bornman</v>
      </c>
      <c r="G126" s="26" t="str">
        <f t="shared" si="29"/>
        <v>Men U/21</v>
      </c>
      <c r="H126" s="26" t="str">
        <f t="shared" si="30"/>
        <v>Namib Park</v>
      </c>
      <c r="I126" s="53"/>
      <c r="J126" s="51" t="s">
        <v>1222</v>
      </c>
      <c r="K126" s="53">
        <v>161</v>
      </c>
      <c r="L126" s="52">
        <f t="shared" si="31"/>
        <v>22.2</v>
      </c>
      <c r="M126" s="52">
        <f t="shared" si="32"/>
        <v>22.2</v>
      </c>
    </row>
    <row r="127" spans="1:13" hidden="1" x14ac:dyDescent="0.3">
      <c r="A127" s="143" t="str">
        <f t="shared" si="33"/>
        <v>2024-NAT-01</v>
      </c>
      <c r="B127" s="140">
        <f t="shared" si="34"/>
        <v>45372</v>
      </c>
      <c r="C127" s="143" t="str">
        <f t="shared" si="35"/>
        <v>Day 1</v>
      </c>
      <c r="D127" s="53" t="s">
        <v>567</v>
      </c>
      <c r="E127" s="26" t="str">
        <f t="shared" si="27"/>
        <v>Tiaan</v>
      </c>
      <c r="F127" s="26" t="str">
        <f t="shared" si="28"/>
        <v>Bornman</v>
      </c>
      <c r="G127" s="26" t="str">
        <f t="shared" si="29"/>
        <v>Men U/21</v>
      </c>
      <c r="H127" s="26" t="str">
        <f t="shared" si="30"/>
        <v>Namib Park</v>
      </c>
      <c r="I127" s="53"/>
      <c r="J127" s="51" t="s">
        <v>1222</v>
      </c>
      <c r="K127" s="53">
        <v>143</v>
      </c>
      <c r="L127" s="52">
        <f t="shared" si="31"/>
        <v>14.8</v>
      </c>
      <c r="M127" s="52">
        <f t="shared" si="32"/>
        <v>14.8</v>
      </c>
    </row>
    <row r="128" spans="1:13" hidden="1" x14ac:dyDescent="0.3">
      <c r="A128" s="143" t="str">
        <f t="shared" si="33"/>
        <v>2024-NAT-01</v>
      </c>
      <c r="B128" s="140">
        <f t="shared" si="34"/>
        <v>45372</v>
      </c>
      <c r="C128" s="143" t="str">
        <f t="shared" si="35"/>
        <v>Day 1</v>
      </c>
      <c r="D128" s="53" t="s">
        <v>567</v>
      </c>
      <c r="E128" s="26" t="str">
        <f t="shared" si="27"/>
        <v>Tiaan</v>
      </c>
      <c r="F128" s="26" t="str">
        <f t="shared" si="28"/>
        <v>Bornman</v>
      </c>
      <c r="G128" s="26" t="str">
        <f t="shared" si="29"/>
        <v>Men U/21</v>
      </c>
      <c r="H128" s="26" t="str">
        <f t="shared" si="30"/>
        <v>Namib Park</v>
      </c>
      <c r="I128" s="53"/>
      <c r="J128" s="51" t="s">
        <v>1222</v>
      </c>
      <c r="K128" s="53">
        <v>114</v>
      </c>
      <c r="L128" s="52">
        <f t="shared" si="31"/>
        <v>6.8</v>
      </c>
      <c r="M128" s="52">
        <f t="shared" si="32"/>
        <v>6.8</v>
      </c>
    </row>
    <row r="129" spans="1:13" hidden="1" x14ac:dyDescent="0.3">
      <c r="A129" s="143" t="str">
        <f t="shared" si="33"/>
        <v>2024-NAT-01</v>
      </c>
      <c r="B129" s="140">
        <f t="shared" si="34"/>
        <v>45372</v>
      </c>
      <c r="C129" s="143" t="str">
        <f t="shared" si="35"/>
        <v>Day 1</v>
      </c>
      <c r="D129" s="53" t="s">
        <v>567</v>
      </c>
      <c r="E129" s="26" t="str">
        <f t="shared" si="27"/>
        <v>Tiaan</v>
      </c>
      <c r="F129" s="26" t="str">
        <f t="shared" si="28"/>
        <v>Bornman</v>
      </c>
      <c r="G129" s="26" t="str">
        <f t="shared" si="29"/>
        <v>Men U/21</v>
      </c>
      <c r="H129" s="26" t="str">
        <f t="shared" si="30"/>
        <v>Namib Park</v>
      </c>
      <c r="I129" s="53"/>
      <c r="J129" s="53" t="s">
        <v>20</v>
      </c>
      <c r="K129" s="53">
        <v>67</v>
      </c>
      <c r="L129" s="52">
        <f t="shared" si="31"/>
        <v>1.1000000000000001</v>
      </c>
      <c r="M129" s="52">
        <f t="shared" si="32"/>
        <v>1.1000000000000001</v>
      </c>
    </row>
    <row r="130" spans="1:13" hidden="1" x14ac:dyDescent="0.3">
      <c r="A130" s="143" t="str">
        <f t="shared" si="33"/>
        <v>2024-NAT-01</v>
      </c>
      <c r="B130" s="140">
        <f t="shared" si="34"/>
        <v>45372</v>
      </c>
      <c r="C130" s="143" t="str">
        <f t="shared" si="35"/>
        <v>Day 1</v>
      </c>
      <c r="D130" s="53" t="s">
        <v>463</v>
      </c>
      <c r="E130" s="26" t="str">
        <f t="shared" si="27"/>
        <v>Johan</v>
      </c>
      <c r="F130" s="26" t="str">
        <f t="shared" si="28"/>
        <v>Bruwer</v>
      </c>
      <c r="G130" s="26" t="str">
        <f t="shared" si="29"/>
        <v>Men Senior</v>
      </c>
      <c r="H130" s="26" t="str">
        <f t="shared" si="30"/>
        <v>Namib Park</v>
      </c>
      <c r="I130" s="53"/>
      <c r="J130" s="51" t="s">
        <v>1222</v>
      </c>
      <c r="K130" s="53">
        <v>166</v>
      </c>
      <c r="L130" s="52">
        <f t="shared" si="31"/>
        <v>24.6</v>
      </c>
      <c r="M130" s="52">
        <f t="shared" si="32"/>
        <v>24.6</v>
      </c>
    </row>
    <row r="131" spans="1:13" hidden="1" x14ac:dyDescent="0.3">
      <c r="A131" s="143" t="str">
        <f t="shared" si="33"/>
        <v>2024-NAT-01</v>
      </c>
      <c r="B131" s="140">
        <f t="shared" si="34"/>
        <v>45372</v>
      </c>
      <c r="C131" s="143" t="str">
        <f t="shared" si="35"/>
        <v>Day 1</v>
      </c>
      <c r="D131" s="53" t="s">
        <v>463</v>
      </c>
      <c r="E131" s="26" t="str">
        <f t="shared" si="27"/>
        <v>Johan</v>
      </c>
      <c r="F131" s="26" t="str">
        <f t="shared" si="28"/>
        <v>Bruwer</v>
      </c>
      <c r="G131" s="26" t="str">
        <f t="shared" si="29"/>
        <v>Men Senior</v>
      </c>
      <c r="H131" s="26" t="str">
        <f t="shared" si="30"/>
        <v>Namib Park</v>
      </c>
      <c r="I131" s="53"/>
      <c r="J131" s="51" t="s">
        <v>1222</v>
      </c>
      <c r="K131" s="53">
        <v>130</v>
      </c>
      <c r="L131" s="52">
        <f t="shared" si="31"/>
        <v>10.7</v>
      </c>
      <c r="M131" s="52">
        <f t="shared" si="32"/>
        <v>10.7</v>
      </c>
    </row>
    <row r="132" spans="1:13" hidden="1" x14ac:dyDescent="0.3">
      <c r="A132" s="143" t="str">
        <f t="shared" si="33"/>
        <v>2024-NAT-01</v>
      </c>
      <c r="B132" s="140">
        <f t="shared" si="34"/>
        <v>45372</v>
      </c>
      <c r="C132" s="143" t="str">
        <f t="shared" si="35"/>
        <v>Day 1</v>
      </c>
      <c r="D132" s="53" t="s">
        <v>463</v>
      </c>
      <c r="E132" s="26" t="str">
        <f t="shared" si="27"/>
        <v>Johan</v>
      </c>
      <c r="F132" s="26" t="str">
        <f t="shared" si="28"/>
        <v>Bruwer</v>
      </c>
      <c r="G132" s="26" t="str">
        <f t="shared" si="29"/>
        <v>Men Senior</v>
      </c>
      <c r="H132" s="26" t="str">
        <f t="shared" si="30"/>
        <v>Namib Park</v>
      </c>
      <c r="I132" s="53"/>
      <c r="J132" s="51" t="s">
        <v>1222</v>
      </c>
      <c r="K132" s="53">
        <v>105</v>
      </c>
      <c r="L132" s="52">
        <f t="shared" si="31"/>
        <v>5.0999999999999996</v>
      </c>
      <c r="M132" s="52">
        <f t="shared" si="32"/>
        <v>5.0999999999999996</v>
      </c>
    </row>
    <row r="133" spans="1:13" hidden="1" x14ac:dyDescent="0.3">
      <c r="A133" s="143" t="str">
        <f t="shared" si="33"/>
        <v>2024-NAT-01</v>
      </c>
      <c r="B133" s="140">
        <f t="shared" si="34"/>
        <v>45372</v>
      </c>
      <c r="C133" s="143" t="str">
        <f t="shared" si="35"/>
        <v>Day 1</v>
      </c>
      <c r="D133" s="53" t="s">
        <v>463</v>
      </c>
      <c r="E133" s="26" t="str">
        <f t="shared" si="27"/>
        <v>Johan</v>
      </c>
      <c r="F133" s="26" t="str">
        <f t="shared" si="28"/>
        <v>Bruwer</v>
      </c>
      <c r="G133" s="26" t="str">
        <f t="shared" si="29"/>
        <v>Men Senior</v>
      </c>
      <c r="H133" s="26" t="str">
        <f t="shared" si="30"/>
        <v>Namib Park</v>
      </c>
      <c r="I133" s="53"/>
      <c r="J133" s="51" t="s">
        <v>1222</v>
      </c>
      <c r="K133" s="53">
        <v>94</v>
      </c>
      <c r="L133" s="52">
        <f t="shared" si="31"/>
        <v>3.5</v>
      </c>
      <c r="M133" s="52">
        <f t="shared" si="32"/>
        <v>3.5</v>
      </c>
    </row>
    <row r="134" spans="1:13" hidden="1" x14ac:dyDescent="0.3">
      <c r="A134" s="143" t="str">
        <f t="shared" si="33"/>
        <v>2024-NAT-01</v>
      </c>
      <c r="B134" s="140">
        <f t="shared" si="34"/>
        <v>45372</v>
      </c>
      <c r="C134" s="143" t="str">
        <f t="shared" si="35"/>
        <v>Day 1</v>
      </c>
      <c r="D134" s="53" t="s">
        <v>463</v>
      </c>
      <c r="E134" s="26" t="str">
        <f t="shared" si="27"/>
        <v>Johan</v>
      </c>
      <c r="F134" s="26" t="str">
        <f t="shared" si="28"/>
        <v>Bruwer</v>
      </c>
      <c r="G134" s="26" t="str">
        <f t="shared" si="29"/>
        <v>Men Senior</v>
      </c>
      <c r="H134" s="26" t="str">
        <f t="shared" si="30"/>
        <v>Namib Park</v>
      </c>
      <c r="I134" s="53"/>
      <c r="J134" s="51" t="s">
        <v>1222</v>
      </c>
      <c r="K134" s="53">
        <v>117</v>
      </c>
      <c r="L134" s="52">
        <f t="shared" si="31"/>
        <v>7.4</v>
      </c>
      <c r="M134" s="52">
        <f t="shared" si="32"/>
        <v>7.4</v>
      </c>
    </row>
    <row r="135" spans="1:13" hidden="1" x14ac:dyDescent="0.3">
      <c r="A135" s="143" t="str">
        <f t="shared" si="33"/>
        <v>2024-NAT-01</v>
      </c>
      <c r="B135" s="140">
        <f t="shared" si="34"/>
        <v>45372</v>
      </c>
      <c r="C135" s="143" t="str">
        <f t="shared" si="35"/>
        <v>Day 1</v>
      </c>
      <c r="D135" s="53" t="s">
        <v>463</v>
      </c>
      <c r="E135" s="26" t="str">
        <f t="shared" si="27"/>
        <v>Johan</v>
      </c>
      <c r="F135" s="26" t="str">
        <f t="shared" si="28"/>
        <v>Bruwer</v>
      </c>
      <c r="G135" s="26" t="str">
        <f t="shared" si="29"/>
        <v>Men Senior</v>
      </c>
      <c r="H135" s="26" t="str">
        <f t="shared" si="30"/>
        <v>Namib Park</v>
      </c>
      <c r="I135" s="53"/>
      <c r="J135" s="51" t="s">
        <v>1222</v>
      </c>
      <c r="K135" s="53">
        <v>111</v>
      </c>
      <c r="L135" s="52">
        <f t="shared" si="31"/>
        <v>6.2</v>
      </c>
      <c r="M135" s="52">
        <f t="shared" si="32"/>
        <v>6.2</v>
      </c>
    </row>
    <row r="136" spans="1:13" hidden="1" x14ac:dyDescent="0.3">
      <c r="A136" s="143" t="str">
        <f t="shared" si="33"/>
        <v>2024-NAT-01</v>
      </c>
      <c r="B136" s="140">
        <f t="shared" si="34"/>
        <v>45372</v>
      </c>
      <c r="C136" s="143" t="str">
        <f t="shared" si="35"/>
        <v>Day 1</v>
      </c>
      <c r="D136" s="53" t="s">
        <v>463</v>
      </c>
      <c r="E136" s="26" t="str">
        <f t="shared" si="27"/>
        <v>Johan</v>
      </c>
      <c r="F136" s="26" t="str">
        <f t="shared" si="28"/>
        <v>Bruwer</v>
      </c>
      <c r="G136" s="26" t="str">
        <f t="shared" si="29"/>
        <v>Men Senior</v>
      </c>
      <c r="H136" s="26" t="str">
        <f t="shared" si="30"/>
        <v>Namib Park</v>
      </c>
      <c r="I136" s="53"/>
      <c r="J136" s="51" t="s">
        <v>1222</v>
      </c>
      <c r="K136" s="53">
        <v>96</v>
      </c>
      <c r="L136" s="52">
        <f t="shared" si="31"/>
        <v>3.8</v>
      </c>
      <c r="M136" s="52">
        <f t="shared" si="32"/>
        <v>3.8</v>
      </c>
    </row>
    <row r="137" spans="1:13" hidden="1" x14ac:dyDescent="0.3">
      <c r="A137" s="143" t="str">
        <f t="shared" si="33"/>
        <v>2024-NAT-01</v>
      </c>
      <c r="B137" s="140">
        <f t="shared" si="34"/>
        <v>45372</v>
      </c>
      <c r="C137" s="143" t="str">
        <f t="shared" si="35"/>
        <v>Day 1</v>
      </c>
      <c r="D137" s="53" t="s">
        <v>782</v>
      </c>
      <c r="E137" s="26" t="str">
        <f t="shared" si="27"/>
        <v>Uwe</v>
      </c>
      <c r="F137" s="26" t="str">
        <f t="shared" si="28"/>
        <v>Hanssen</v>
      </c>
      <c r="G137" s="26" t="str">
        <f t="shared" si="29"/>
        <v>Men Senior</v>
      </c>
      <c r="H137" s="26" t="str">
        <f t="shared" si="30"/>
        <v>Namib Park</v>
      </c>
      <c r="I137" s="53"/>
      <c r="J137" s="51" t="s">
        <v>1222</v>
      </c>
      <c r="K137" s="53">
        <v>156</v>
      </c>
      <c r="L137" s="52">
        <f t="shared" si="31"/>
        <v>19.899999999999999</v>
      </c>
      <c r="M137" s="52">
        <f t="shared" si="32"/>
        <v>19.899999999999999</v>
      </c>
    </row>
    <row r="138" spans="1:13" hidden="1" x14ac:dyDescent="0.3">
      <c r="A138" s="143" t="str">
        <f t="shared" si="33"/>
        <v>2024-NAT-01</v>
      </c>
      <c r="B138" s="140">
        <f t="shared" si="34"/>
        <v>45372</v>
      </c>
      <c r="C138" s="143" t="str">
        <f t="shared" si="35"/>
        <v>Day 1</v>
      </c>
      <c r="D138" s="53" t="s">
        <v>782</v>
      </c>
      <c r="E138" s="26" t="str">
        <f t="shared" si="27"/>
        <v>Uwe</v>
      </c>
      <c r="F138" s="26" t="str">
        <f t="shared" si="28"/>
        <v>Hanssen</v>
      </c>
      <c r="G138" s="26" t="str">
        <f t="shared" si="29"/>
        <v>Men Senior</v>
      </c>
      <c r="H138" s="26" t="str">
        <f t="shared" si="30"/>
        <v>Namib Park</v>
      </c>
      <c r="I138" s="53"/>
      <c r="J138" s="53" t="s">
        <v>1223</v>
      </c>
      <c r="K138" s="53">
        <v>114</v>
      </c>
      <c r="L138" s="52">
        <f t="shared" si="31"/>
        <v>5.8</v>
      </c>
      <c r="M138" s="52">
        <f t="shared" si="32"/>
        <v>5.8</v>
      </c>
    </row>
    <row r="139" spans="1:13" hidden="1" x14ac:dyDescent="0.3">
      <c r="A139" s="143" t="str">
        <f t="shared" si="33"/>
        <v>2024-NAT-01</v>
      </c>
      <c r="B139" s="140">
        <f t="shared" si="34"/>
        <v>45372</v>
      </c>
      <c r="C139" s="143" t="str">
        <f t="shared" si="35"/>
        <v>Day 1</v>
      </c>
      <c r="D139" s="53" t="s">
        <v>916</v>
      </c>
      <c r="E139" s="26" t="str">
        <f t="shared" si="27"/>
        <v>Johan</v>
      </c>
      <c r="F139" s="26" t="str">
        <f t="shared" si="28"/>
        <v>Herbst</v>
      </c>
      <c r="G139" s="26" t="str">
        <f t="shared" si="29"/>
        <v>Men Veteran</v>
      </c>
      <c r="H139" s="26" t="str">
        <f t="shared" si="30"/>
        <v>Henties Bay</v>
      </c>
      <c r="I139" s="53"/>
      <c r="J139" s="51" t="s">
        <v>1222</v>
      </c>
      <c r="K139" s="53">
        <v>83</v>
      </c>
      <c r="L139" s="52">
        <f t="shared" si="31"/>
        <v>2.2999999999999998</v>
      </c>
      <c r="M139" s="52">
        <f t="shared" si="32"/>
        <v>2.2999999999999998</v>
      </c>
    </row>
    <row r="140" spans="1:13" hidden="1" x14ac:dyDescent="0.3">
      <c r="A140" s="143" t="str">
        <f t="shared" si="33"/>
        <v>2024-NAT-01</v>
      </c>
      <c r="B140" s="140">
        <f t="shared" si="34"/>
        <v>45372</v>
      </c>
      <c r="C140" s="143" t="str">
        <f t="shared" si="35"/>
        <v>Day 1</v>
      </c>
      <c r="D140" s="53" t="s">
        <v>439</v>
      </c>
      <c r="E140" s="26" t="str">
        <f t="shared" si="27"/>
        <v>Rodger</v>
      </c>
      <c r="F140" s="26" t="str">
        <f t="shared" si="28"/>
        <v>Boon</v>
      </c>
      <c r="G140" s="26" t="str">
        <f t="shared" si="29"/>
        <v>Men Master</v>
      </c>
      <c r="H140" s="26" t="str">
        <f t="shared" si="30"/>
        <v>Namib Park</v>
      </c>
      <c r="I140" s="53"/>
      <c r="J140" s="51" t="s">
        <v>1222</v>
      </c>
      <c r="K140" s="53">
        <v>102</v>
      </c>
      <c r="L140" s="52">
        <f t="shared" si="31"/>
        <v>4.5999999999999996</v>
      </c>
      <c r="M140" s="52">
        <f t="shared" si="32"/>
        <v>4.5999999999999996</v>
      </c>
    </row>
    <row r="141" spans="1:13" hidden="1" x14ac:dyDescent="0.3">
      <c r="A141" s="143" t="str">
        <f t="shared" si="33"/>
        <v>2024-NAT-01</v>
      </c>
      <c r="B141" s="140">
        <f t="shared" si="34"/>
        <v>45372</v>
      </c>
      <c r="C141" s="143" t="str">
        <f t="shared" si="35"/>
        <v>Day 1</v>
      </c>
      <c r="D141" s="53" t="s">
        <v>439</v>
      </c>
      <c r="E141" s="26" t="str">
        <f t="shared" si="27"/>
        <v>Rodger</v>
      </c>
      <c r="F141" s="26" t="str">
        <f t="shared" si="28"/>
        <v>Boon</v>
      </c>
      <c r="G141" s="26" t="str">
        <f t="shared" si="29"/>
        <v>Men Master</v>
      </c>
      <c r="H141" s="26" t="str">
        <f t="shared" si="30"/>
        <v>Namib Park</v>
      </c>
      <c r="I141" s="53"/>
      <c r="J141" s="51" t="s">
        <v>1222</v>
      </c>
      <c r="K141" s="53">
        <v>83</v>
      </c>
      <c r="L141" s="52">
        <f t="shared" si="31"/>
        <v>2.2999999999999998</v>
      </c>
      <c r="M141" s="52">
        <f t="shared" si="32"/>
        <v>2.2999999999999998</v>
      </c>
    </row>
    <row r="142" spans="1:13" hidden="1" x14ac:dyDescent="0.3">
      <c r="A142" s="143" t="str">
        <f t="shared" si="33"/>
        <v>2024-NAT-01</v>
      </c>
      <c r="B142" s="140">
        <f t="shared" si="34"/>
        <v>45372</v>
      </c>
      <c r="C142" s="143" t="str">
        <f t="shared" si="35"/>
        <v>Day 1</v>
      </c>
      <c r="D142" s="53" t="s">
        <v>439</v>
      </c>
      <c r="E142" s="26" t="str">
        <f t="shared" si="27"/>
        <v>Rodger</v>
      </c>
      <c r="F142" s="26" t="str">
        <f t="shared" si="28"/>
        <v>Boon</v>
      </c>
      <c r="G142" s="26" t="str">
        <f t="shared" si="29"/>
        <v>Men Master</v>
      </c>
      <c r="H142" s="26" t="str">
        <f t="shared" si="30"/>
        <v>Namib Park</v>
      </c>
      <c r="I142" s="53"/>
      <c r="J142" s="51" t="s">
        <v>1222</v>
      </c>
      <c r="K142" s="53">
        <v>74</v>
      </c>
      <c r="L142" s="52">
        <f t="shared" si="31"/>
        <v>1.5</v>
      </c>
      <c r="M142" s="52">
        <f t="shared" si="32"/>
        <v>1.5</v>
      </c>
    </row>
    <row r="143" spans="1:13" hidden="1" x14ac:dyDescent="0.3">
      <c r="A143" s="143" t="str">
        <f t="shared" si="33"/>
        <v>2024-NAT-01</v>
      </c>
      <c r="B143" s="140">
        <f t="shared" si="34"/>
        <v>45372</v>
      </c>
      <c r="C143" s="143" t="str">
        <f t="shared" si="35"/>
        <v>Day 1</v>
      </c>
      <c r="D143" s="53" t="s">
        <v>965</v>
      </c>
      <c r="E143" s="26" t="str">
        <f t="shared" si="27"/>
        <v>Andre</v>
      </c>
      <c r="F143" s="26" t="str">
        <f t="shared" si="28"/>
        <v>Vermaak</v>
      </c>
      <c r="G143" s="26" t="str">
        <f t="shared" si="29"/>
        <v>Men Veteran</v>
      </c>
      <c r="H143" s="26" t="str">
        <f t="shared" si="30"/>
        <v>Namib Park</v>
      </c>
      <c r="I143" s="53"/>
      <c r="J143" s="51" t="s">
        <v>1222</v>
      </c>
      <c r="K143" s="53">
        <v>145</v>
      </c>
      <c r="L143" s="52">
        <f t="shared" si="31"/>
        <v>15.5</v>
      </c>
      <c r="M143" s="52">
        <f t="shared" si="32"/>
        <v>15.5</v>
      </c>
    </row>
    <row r="144" spans="1:13" hidden="1" x14ac:dyDescent="0.3">
      <c r="A144" s="143" t="str">
        <f t="shared" si="33"/>
        <v>2024-NAT-01</v>
      </c>
      <c r="B144" s="140">
        <f t="shared" si="34"/>
        <v>45372</v>
      </c>
      <c r="C144" s="143" t="str">
        <f t="shared" si="35"/>
        <v>Day 1</v>
      </c>
      <c r="D144" s="53" t="s">
        <v>533</v>
      </c>
      <c r="E144" s="26" t="str">
        <f t="shared" si="27"/>
        <v>Lance</v>
      </c>
      <c r="F144" s="26" t="str">
        <f t="shared" si="28"/>
        <v>Mills</v>
      </c>
      <c r="G144" s="26" t="str">
        <f t="shared" si="29"/>
        <v>Men Master</v>
      </c>
      <c r="H144" s="26" t="str">
        <f t="shared" si="30"/>
        <v>Henties Bay</v>
      </c>
      <c r="I144" s="53"/>
      <c r="J144" s="51" t="s">
        <v>1222</v>
      </c>
      <c r="K144" s="53">
        <v>91</v>
      </c>
      <c r="L144" s="52">
        <f t="shared" si="31"/>
        <v>3.1</v>
      </c>
      <c r="M144" s="52">
        <f t="shared" si="32"/>
        <v>3.1</v>
      </c>
    </row>
    <row r="145" spans="1:13" hidden="1" x14ac:dyDescent="0.3">
      <c r="A145" s="143" t="str">
        <f t="shared" si="33"/>
        <v>2024-NAT-01</v>
      </c>
      <c r="B145" s="140">
        <f t="shared" si="34"/>
        <v>45372</v>
      </c>
      <c r="C145" s="143" t="str">
        <f t="shared" si="35"/>
        <v>Day 1</v>
      </c>
      <c r="D145" s="53" t="s">
        <v>584</v>
      </c>
      <c r="E145" s="26" t="str">
        <f t="shared" si="27"/>
        <v>Stephan</v>
      </c>
      <c r="F145" s="26" t="str">
        <f t="shared" si="28"/>
        <v>Swanepoel</v>
      </c>
      <c r="G145" s="26" t="str">
        <f t="shared" si="29"/>
        <v>Men Veteran</v>
      </c>
      <c r="H145" s="26" t="str">
        <f t="shared" si="30"/>
        <v>Otjiwarongo</v>
      </c>
      <c r="I145" s="53" t="s">
        <v>19</v>
      </c>
      <c r="J145" s="53"/>
      <c r="K145" s="53">
        <v>66</v>
      </c>
      <c r="L145" s="52">
        <f t="shared" si="31"/>
        <v>3</v>
      </c>
      <c r="M145" s="52">
        <f t="shared" si="32"/>
        <v>3</v>
      </c>
    </row>
    <row r="146" spans="1:13" hidden="1" x14ac:dyDescent="0.3">
      <c r="A146" s="143" t="str">
        <f t="shared" si="33"/>
        <v>2024-NAT-01</v>
      </c>
      <c r="B146" s="140">
        <f t="shared" si="34"/>
        <v>45372</v>
      </c>
      <c r="C146" s="143" t="str">
        <f t="shared" si="35"/>
        <v>Day 1</v>
      </c>
      <c r="D146" s="53" t="s">
        <v>584</v>
      </c>
      <c r="E146" s="26" t="str">
        <f t="shared" si="27"/>
        <v>Stephan</v>
      </c>
      <c r="F146" s="26" t="str">
        <f t="shared" si="28"/>
        <v>Swanepoel</v>
      </c>
      <c r="G146" s="26" t="str">
        <f t="shared" si="29"/>
        <v>Men Veteran</v>
      </c>
      <c r="H146" s="26" t="str">
        <f t="shared" si="30"/>
        <v>Otjiwarongo</v>
      </c>
      <c r="I146" s="53" t="s">
        <v>19</v>
      </c>
      <c r="J146" s="53"/>
      <c r="K146" s="53">
        <v>47</v>
      </c>
      <c r="L146" s="52">
        <f t="shared" si="31"/>
        <v>1.1000000000000001</v>
      </c>
      <c r="M146" s="52">
        <f t="shared" si="32"/>
        <v>1.1000000000000001</v>
      </c>
    </row>
    <row r="147" spans="1:13" hidden="1" x14ac:dyDescent="0.3">
      <c r="A147" s="143" t="str">
        <f t="shared" si="33"/>
        <v>2024-NAT-01</v>
      </c>
      <c r="B147" s="140">
        <f t="shared" si="34"/>
        <v>45372</v>
      </c>
      <c r="C147" s="143" t="str">
        <f t="shared" si="35"/>
        <v>Day 1</v>
      </c>
      <c r="D147" s="53" t="s">
        <v>584</v>
      </c>
      <c r="E147" s="26" t="str">
        <f t="shared" si="27"/>
        <v>Stephan</v>
      </c>
      <c r="F147" s="26" t="str">
        <f t="shared" si="28"/>
        <v>Swanepoel</v>
      </c>
      <c r="G147" s="26" t="str">
        <f t="shared" si="29"/>
        <v>Men Veteran</v>
      </c>
      <c r="H147" s="26" t="str">
        <f t="shared" si="30"/>
        <v>Otjiwarongo</v>
      </c>
      <c r="I147" s="53"/>
      <c r="J147" s="51" t="s">
        <v>1222</v>
      </c>
      <c r="K147" s="53">
        <v>90</v>
      </c>
      <c r="L147" s="52">
        <f t="shared" si="31"/>
        <v>3</v>
      </c>
      <c r="M147" s="52">
        <f t="shared" si="32"/>
        <v>3</v>
      </c>
    </row>
    <row r="148" spans="1:13" hidden="1" x14ac:dyDescent="0.3">
      <c r="A148" s="143" t="str">
        <f t="shared" si="33"/>
        <v>2024-NAT-01</v>
      </c>
      <c r="B148" s="140">
        <f t="shared" si="34"/>
        <v>45372</v>
      </c>
      <c r="C148" s="143" t="str">
        <f t="shared" si="35"/>
        <v>Day 1</v>
      </c>
      <c r="D148" s="53" t="s">
        <v>538</v>
      </c>
      <c r="E148" s="26" t="str">
        <f t="shared" si="27"/>
        <v>Danie</v>
      </c>
      <c r="F148" s="26" t="str">
        <f t="shared" si="28"/>
        <v>Van Zyl</v>
      </c>
      <c r="G148" s="26" t="str">
        <f t="shared" si="29"/>
        <v>Men Veteran</v>
      </c>
      <c r="H148" s="26" t="str">
        <f t="shared" si="30"/>
        <v>Okahandja</v>
      </c>
      <c r="I148" s="53"/>
      <c r="J148" s="51" t="s">
        <v>1222</v>
      </c>
      <c r="K148" s="53">
        <v>161</v>
      </c>
      <c r="L148" s="52">
        <f t="shared" si="31"/>
        <v>22.2</v>
      </c>
      <c r="M148" s="52">
        <f t="shared" si="32"/>
        <v>22.2</v>
      </c>
    </row>
    <row r="149" spans="1:13" hidden="1" x14ac:dyDescent="0.3">
      <c r="A149" s="143" t="str">
        <f t="shared" si="33"/>
        <v>2024-NAT-01</v>
      </c>
      <c r="B149" s="140">
        <f t="shared" si="34"/>
        <v>45372</v>
      </c>
      <c r="C149" s="143" t="str">
        <f t="shared" si="35"/>
        <v>Day 1</v>
      </c>
      <c r="D149" s="53" t="s">
        <v>538</v>
      </c>
      <c r="E149" s="26" t="str">
        <f t="shared" si="27"/>
        <v>Danie</v>
      </c>
      <c r="F149" s="26" t="str">
        <f t="shared" si="28"/>
        <v>Van Zyl</v>
      </c>
      <c r="G149" s="26" t="str">
        <f t="shared" si="29"/>
        <v>Men Veteran</v>
      </c>
      <c r="H149" s="26" t="str">
        <f t="shared" si="30"/>
        <v>Okahandja</v>
      </c>
      <c r="I149" s="53"/>
      <c r="J149" s="53" t="s">
        <v>1216</v>
      </c>
      <c r="K149" s="53">
        <v>189</v>
      </c>
      <c r="L149" s="52">
        <f t="shared" si="31"/>
        <v>94.4</v>
      </c>
      <c r="M149" s="52">
        <f t="shared" si="32"/>
        <v>94.4</v>
      </c>
    </row>
    <row r="150" spans="1:13" hidden="1" x14ac:dyDescent="0.3">
      <c r="A150" s="143" t="str">
        <f t="shared" si="33"/>
        <v>2024-NAT-01</v>
      </c>
      <c r="B150" s="140">
        <f t="shared" si="34"/>
        <v>45372</v>
      </c>
      <c r="C150" s="143" t="str">
        <f t="shared" si="35"/>
        <v>Day 1</v>
      </c>
      <c r="D150" s="53" t="s">
        <v>556</v>
      </c>
      <c r="E150" s="26" t="str">
        <f t="shared" si="27"/>
        <v>Loandro</v>
      </c>
      <c r="F150" s="26" t="str">
        <f t="shared" si="28"/>
        <v>Erasmus</v>
      </c>
      <c r="G150" s="26" t="str">
        <f t="shared" si="29"/>
        <v>Men Senior</v>
      </c>
      <c r="H150" s="26" t="str">
        <f t="shared" si="30"/>
        <v>xOkahandja</v>
      </c>
      <c r="I150" s="53"/>
      <c r="J150" s="53" t="s">
        <v>20</v>
      </c>
      <c r="K150" s="53">
        <v>87</v>
      </c>
      <c r="L150" s="52">
        <f t="shared" si="31"/>
        <v>2.4</v>
      </c>
      <c r="M150" s="52">
        <f t="shared" si="32"/>
        <v>2.4</v>
      </c>
    </row>
    <row r="151" spans="1:13" hidden="1" x14ac:dyDescent="0.3">
      <c r="A151" s="143" t="str">
        <f t="shared" si="33"/>
        <v>2024-NAT-01</v>
      </c>
      <c r="B151" s="140">
        <f t="shared" si="34"/>
        <v>45372</v>
      </c>
      <c r="C151" s="143" t="str">
        <f t="shared" si="35"/>
        <v>Day 1</v>
      </c>
      <c r="D151" s="53" t="s">
        <v>556</v>
      </c>
      <c r="E151" s="26" t="str">
        <f t="shared" si="27"/>
        <v>Loandro</v>
      </c>
      <c r="F151" s="26" t="str">
        <f t="shared" si="28"/>
        <v>Erasmus</v>
      </c>
      <c r="G151" s="26" t="str">
        <f t="shared" si="29"/>
        <v>Men Senior</v>
      </c>
      <c r="H151" s="26" t="str">
        <f t="shared" si="30"/>
        <v>xOkahandja</v>
      </c>
      <c r="I151" s="53"/>
      <c r="J151" s="53" t="s">
        <v>1223</v>
      </c>
      <c r="K151" s="53">
        <v>70</v>
      </c>
      <c r="L151" s="52">
        <f t="shared" si="31"/>
        <v>1.1000000000000001</v>
      </c>
      <c r="M151" s="52">
        <f t="shared" si="32"/>
        <v>1.1000000000000001</v>
      </c>
    </row>
    <row r="152" spans="1:13" hidden="1" x14ac:dyDescent="0.3">
      <c r="A152" s="143" t="str">
        <f t="shared" ref="A152:A183" si="36">IF(D152="","",A151)</f>
        <v>2024-NAT-01</v>
      </c>
      <c r="B152" s="140">
        <f t="shared" ref="B152:B183" si="37">IF(D152="","",B151)</f>
        <v>45372</v>
      </c>
      <c r="C152" s="143" t="str">
        <f t="shared" ref="C152:C183" si="38">IF(D152="","",C151)</f>
        <v>Day 1</v>
      </c>
      <c r="D152" s="53" t="s">
        <v>556</v>
      </c>
      <c r="E152" s="26" t="str">
        <f t="shared" si="27"/>
        <v>Loandro</v>
      </c>
      <c r="F152" s="26" t="str">
        <f t="shared" si="28"/>
        <v>Erasmus</v>
      </c>
      <c r="G152" s="26" t="str">
        <f t="shared" si="29"/>
        <v>Men Senior</v>
      </c>
      <c r="H152" s="26" t="str">
        <f t="shared" si="30"/>
        <v>xOkahandja</v>
      </c>
      <c r="I152" s="53"/>
      <c r="J152" s="53" t="s">
        <v>1223</v>
      </c>
      <c r="K152" s="53">
        <v>125</v>
      </c>
      <c r="L152" s="52">
        <f t="shared" si="31"/>
        <v>8.1</v>
      </c>
      <c r="M152" s="52">
        <f t="shared" si="32"/>
        <v>8.1</v>
      </c>
    </row>
    <row r="153" spans="1:13" hidden="1" x14ac:dyDescent="0.3">
      <c r="A153" s="143" t="str">
        <f t="shared" si="36"/>
        <v>2024-NAT-01</v>
      </c>
      <c r="B153" s="140">
        <f t="shared" si="37"/>
        <v>45372</v>
      </c>
      <c r="C153" s="143" t="str">
        <f t="shared" si="38"/>
        <v>Day 1</v>
      </c>
      <c r="D153" s="53" t="s">
        <v>556</v>
      </c>
      <c r="E153" s="26" t="str">
        <f t="shared" si="27"/>
        <v>Loandro</v>
      </c>
      <c r="F153" s="26" t="str">
        <f t="shared" si="28"/>
        <v>Erasmus</v>
      </c>
      <c r="G153" s="26" t="str">
        <f t="shared" si="29"/>
        <v>Men Senior</v>
      </c>
      <c r="H153" s="26" t="str">
        <f t="shared" si="30"/>
        <v>xOkahandja</v>
      </c>
      <c r="I153" s="53"/>
      <c r="J153" s="53" t="s">
        <v>1223</v>
      </c>
      <c r="K153" s="53">
        <v>76</v>
      </c>
      <c r="L153" s="52">
        <f t="shared" si="31"/>
        <v>1.4</v>
      </c>
      <c r="M153" s="52">
        <f t="shared" si="32"/>
        <v>1.4</v>
      </c>
    </row>
    <row r="154" spans="1:13" hidden="1" x14ac:dyDescent="0.3">
      <c r="A154" s="143" t="str">
        <f t="shared" si="36"/>
        <v>2024-NAT-01</v>
      </c>
      <c r="B154" s="140">
        <f t="shared" si="37"/>
        <v>45372</v>
      </c>
      <c r="C154" s="143" t="str">
        <f t="shared" si="38"/>
        <v>Day 1</v>
      </c>
      <c r="D154" s="53" t="s">
        <v>556</v>
      </c>
      <c r="E154" s="26" t="str">
        <f t="shared" si="27"/>
        <v>Loandro</v>
      </c>
      <c r="F154" s="26" t="str">
        <f t="shared" si="28"/>
        <v>Erasmus</v>
      </c>
      <c r="G154" s="26" t="str">
        <f t="shared" si="29"/>
        <v>Men Senior</v>
      </c>
      <c r="H154" s="26" t="str">
        <f t="shared" si="30"/>
        <v>xOkahandja</v>
      </c>
      <c r="I154" s="53"/>
      <c r="J154" s="53" t="s">
        <v>1223</v>
      </c>
      <c r="K154" s="53">
        <v>89</v>
      </c>
      <c r="L154" s="52">
        <f t="shared" si="31"/>
        <v>2.5</v>
      </c>
      <c r="M154" s="52">
        <f t="shared" si="32"/>
        <v>2.5</v>
      </c>
    </row>
    <row r="155" spans="1:13" hidden="1" x14ac:dyDescent="0.3">
      <c r="A155" s="143" t="str">
        <f t="shared" si="36"/>
        <v>2024-NAT-01</v>
      </c>
      <c r="B155" s="140">
        <f t="shared" si="37"/>
        <v>45372</v>
      </c>
      <c r="C155" s="143" t="str">
        <f t="shared" si="38"/>
        <v>Day 1</v>
      </c>
      <c r="D155" s="53" t="s">
        <v>1528</v>
      </c>
      <c r="E155" s="26" t="str">
        <f t="shared" si="27"/>
        <v>Duan</v>
      </c>
      <c r="F155" s="26" t="str">
        <f t="shared" si="28"/>
        <v>Kotze</v>
      </c>
      <c r="G155" s="26" t="str">
        <f t="shared" si="29"/>
        <v>Men Veteran</v>
      </c>
      <c r="H155" s="26" t="str">
        <f t="shared" si="30"/>
        <v>Okahandja</v>
      </c>
      <c r="I155" s="53"/>
      <c r="J155" s="51" t="s">
        <v>1222</v>
      </c>
      <c r="K155" s="53">
        <v>108</v>
      </c>
      <c r="L155" s="52">
        <f t="shared" si="31"/>
        <v>5.6</v>
      </c>
      <c r="M155" s="52">
        <f t="shared" si="32"/>
        <v>5.6</v>
      </c>
    </row>
    <row r="156" spans="1:13" hidden="1" x14ac:dyDescent="0.3">
      <c r="A156" s="143" t="str">
        <f t="shared" si="36"/>
        <v>2024-NAT-01</v>
      </c>
      <c r="B156" s="140">
        <f t="shared" si="37"/>
        <v>45372</v>
      </c>
      <c r="C156" s="143" t="str">
        <f t="shared" si="38"/>
        <v>Day 1</v>
      </c>
      <c r="D156" s="53" t="s">
        <v>1063</v>
      </c>
      <c r="E156" s="26" t="str">
        <f t="shared" si="27"/>
        <v>Christo</v>
      </c>
      <c r="F156" s="26" t="str">
        <f t="shared" si="28"/>
        <v>Senekal</v>
      </c>
      <c r="G156" s="26" t="str">
        <f t="shared" si="29"/>
        <v>Men Veteran</v>
      </c>
      <c r="H156" s="26" t="str">
        <f t="shared" si="30"/>
        <v>xOkahandja</v>
      </c>
      <c r="I156" s="53"/>
      <c r="J156" s="53" t="s">
        <v>20</v>
      </c>
      <c r="K156" s="53">
        <v>77</v>
      </c>
      <c r="L156" s="52">
        <f t="shared" si="31"/>
        <v>1.6</v>
      </c>
      <c r="M156" s="52">
        <f t="shared" si="32"/>
        <v>1.6</v>
      </c>
    </row>
    <row r="157" spans="1:13" hidden="1" x14ac:dyDescent="0.3">
      <c r="A157" s="143" t="str">
        <f t="shared" si="36"/>
        <v>2024-NAT-01</v>
      </c>
      <c r="B157" s="140">
        <f t="shared" si="37"/>
        <v>45372</v>
      </c>
      <c r="C157" s="143" t="str">
        <f t="shared" si="38"/>
        <v>Day 1</v>
      </c>
      <c r="D157" s="53" t="s">
        <v>1063</v>
      </c>
      <c r="E157" s="26" t="str">
        <f t="shared" si="27"/>
        <v>Christo</v>
      </c>
      <c r="F157" s="26" t="str">
        <f t="shared" si="28"/>
        <v>Senekal</v>
      </c>
      <c r="G157" s="26" t="str">
        <f t="shared" si="29"/>
        <v>Men Veteran</v>
      </c>
      <c r="H157" s="26" t="str">
        <f t="shared" si="30"/>
        <v>xOkahandja</v>
      </c>
      <c r="I157" s="53"/>
      <c r="J157" s="53" t="s">
        <v>1223</v>
      </c>
      <c r="K157" s="53">
        <v>80</v>
      </c>
      <c r="L157" s="52">
        <f t="shared" si="31"/>
        <v>1.7</v>
      </c>
      <c r="M157" s="52">
        <f t="shared" si="32"/>
        <v>1.7</v>
      </c>
    </row>
    <row r="158" spans="1:13" hidden="1" x14ac:dyDescent="0.3">
      <c r="A158" s="143" t="str">
        <f t="shared" si="36"/>
        <v>2024-NAT-01</v>
      </c>
      <c r="B158" s="140">
        <f t="shared" si="37"/>
        <v>45372</v>
      </c>
      <c r="C158" s="143" t="str">
        <f t="shared" si="38"/>
        <v>Day 1</v>
      </c>
      <c r="D158" s="53" t="s">
        <v>1593</v>
      </c>
      <c r="E158" s="26" t="str">
        <f t="shared" si="27"/>
        <v>Eugene</v>
      </c>
      <c r="F158" s="26" t="str">
        <f t="shared" si="28"/>
        <v>Rautenbach</v>
      </c>
      <c r="G158" s="26" t="str">
        <f t="shared" si="29"/>
        <v>Men Veteran</v>
      </c>
      <c r="H158" s="26" t="str">
        <f t="shared" si="30"/>
        <v>Okahandja</v>
      </c>
      <c r="I158" s="53"/>
      <c r="J158" s="53" t="s">
        <v>1223</v>
      </c>
      <c r="K158" s="53">
        <v>73</v>
      </c>
      <c r="L158" s="52">
        <f t="shared" si="31"/>
        <v>1.2</v>
      </c>
      <c r="M158" s="52">
        <f t="shared" si="32"/>
        <v>1.2</v>
      </c>
    </row>
    <row r="159" spans="1:13" hidden="1" x14ac:dyDescent="0.3">
      <c r="A159" s="143" t="str">
        <f t="shared" si="36"/>
        <v>2024-NAT-01</v>
      </c>
      <c r="B159" s="140">
        <f t="shared" si="37"/>
        <v>45372</v>
      </c>
      <c r="C159" s="143" t="str">
        <f t="shared" si="38"/>
        <v>Day 1</v>
      </c>
      <c r="D159" s="53" t="s">
        <v>1593</v>
      </c>
      <c r="E159" s="26" t="str">
        <f t="shared" si="27"/>
        <v>Eugene</v>
      </c>
      <c r="F159" s="26" t="str">
        <f t="shared" si="28"/>
        <v>Rautenbach</v>
      </c>
      <c r="G159" s="26" t="str">
        <f t="shared" si="29"/>
        <v>Men Veteran</v>
      </c>
      <c r="H159" s="26" t="str">
        <f t="shared" si="30"/>
        <v>Okahandja</v>
      </c>
      <c r="I159" s="53"/>
      <c r="J159" s="53" t="s">
        <v>1223</v>
      </c>
      <c r="K159" s="53">
        <v>100</v>
      </c>
      <c r="L159" s="52">
        <f t="shared" si="31"/>
        <v>3.7</v>
      </c>
      <c r="M159" s="52">
        <f t="shared" si="32"/>
        <v>3.7</v>
      </c>
    </row>
    <row r="160" spans="1:13" hidden="1" x14ac:dyDescent="0.3">
      <c r="A160" s="143" t="str">
        <f t="shared" si="36"/>
        <v>2024-NAT-01</v>
      </c>
      <c r="B160" s="140">
        <f t="shared" si="37"/>
        <v>45372</v>
      </c>
      <c r="C160" s="143" t="str">
        <f t="shared" si="38"/>
        <v>Day 1</v>
      </c>
      <c r="D160" s="53" t="s">
        <v>1526</v>
      </c>
      <c r="E160" s="26" t="str">
        <f t="shared" si="27"/>
        <v>Danie</v>
      </c>
      <c r="F160" s="26" t="str">
        <f t="shared" si="28"/>
        <v>Van Wyk</v>
      </c>
      <c r="G160" s="26" t="str">
        <f t="shared" si="29"/>
        <v>Men Senior</v>
      </c>
      <c r="H160" s="26" t="str">
        <f t="shared" si="30"/>
        <v>Okahandja</v>
      </c>
      <c r="I160" s="53"/>
      <c r="J160" s="53" t="s">
        <v>1223</v>
      </c>
      <c r="K160" s="53">
        <v>103</v>
      </c>
      <c r="L160" s="52">
        <f t="shared" si="31"/>
        <v>4.0999999999999996</v>
      </c>
      <c r="M160" s="52">
        <f t="shared" si="32"/>
        <v>4.0999999999999996</v>
      </c>
    </row>
    <row r="161" spans="1:13" hidden="1" x14ac:dyDescent="0.3">
      <c r="A161" s="143" t="str">
        <f t="shared" si="36"/>
        <v>2024-NAT-01</v>
      </c>
      <c r="B161" s="140">
        <f t="shared" si="37"/>
        <v>45372</v>
      </c>
      <c r="C161" s="143" t="str">
        <f t="shared" si="38"/>
        <v>Day 1</v>
      </c>
      <c r="D161" s="53" t="s">
        <v>1526</v>
      </c>
      <c r="E161" s="26" t="str">
        <f t="shared" si="27"/>
        <v>Danie</v>
      </c>
      <c r="F161" s="26" t="str">
        <f t="shared" si="28"/>
        <v>Van Wyk</v>
      </c>
      <c r="G161" s="26" t="str">
        <f t="shared" si="29"/>
        <v>Men Senior</v>
      </c>
      <c r="H161" s="26" t="str">
        <f t="shared" si="30"/>
        <v>Okahandja</v>
      </c>
      <c r="I161" s="53"/>
      <c r="J161" s="51" t="s">
        <v>1222</v>
      </c>
      <c r="K161" s="53">
        <v>130</v>
      </c>
      <c r="L161" s="52">
        <f t="shared" si="31"/>
        <v>10.7</v>
      </c>
      <c r="M161" s="52">
        <f t="shared" si="32"/>
        <v>10.7</v>
      </c>
    </row>
    <row r="162" spans="1:13" hidden="1" x14ac:dyDescent="0.3">
      <c r="A162" s="143" t="str">
        <f t="shared" si="36"/>
        <v>2024-NAT-01</v>
      </c>
      <c r="B162" s="140">
        <f t="shared" si="37"/>
        <v>45372</v>
      </c>
      <c r="C162" s="143" t="str">
        <f t="shared" si="38"/>
        <v>Day 1</v>
      </c>
      <c r="D162" s="53" t="s">
        <v>1292</v>
      </c>
      <c r="E162" s="26" t="str">
        <f t="shared" si="27"/>
        <v>Johan Spyker</v>
      </c>
      <c r="F162" s="26" t="str">
        <f t="shared" si="28"/>
        <v>Kotze</v>
      </c>
      <c r="G162" s="26" t="str">
        <f t="shared" si="29"/>
        <v>Men Veteran</v>
      </c>
      <c r="H162" s="26" t="str">
        <f t="shared" si="30"/>
        <v>Okahandja</v>
      </c>
      <c r="I162" s="53"/>
      <c r="J162" s="53"/>
      <c r="K162" s="53"/>
      <c r="L162" s="52" t="str">
        <f t="shared" si="31"/>
        <v/>
      </c>
      <c r="M162" s="52" t="str">
        <f t="shared" si="32"/>
        <v/>
      </c>
    </row>
    <row r="163" spans="1:13" hidden="1" x14ac:dyDescent="0.3">
      <c r="A163" s="143" t="str">
        <f t="shared" si="36"/>
        <v>2024-NAT-01</v>
      </c>
      <c r="B163" s="140">
        <f t="shared" si="37"/>
        <v>45372</v>
      </c>
      <c r="C163" s="143" t="str">
        <f t="shared" si="38"/>
        <v>Day 1</v>
      </c>
      <c r="D163" s="53" t="s">
        <v>548</v>
      </c>
      <c r="E163" s="26" t="str">
        <f t="shared" si="27"/>
        <v>Immo</v>
      </c>
      <c r="F163" s="26" t="str">
        <f t="shared" si="28"/>
        <v>Dresselhaus</v>
      </c>
      <c r="G163" s="26" t="str">
        <f t="shared" si="29"/>
        <v>Men Senior</v>
      </c>
      <c r="H163" s="26" t="str">
        <f t="shared" si="30"/>
        <v>Orca Angling Club</v>
      </c>
      <c r="I163" s="53"/>
      <c r="J163" s="53" t="s">
        <v>1200</v>
      </c>
      <c r="K163" s="53">
        <v>92</v>
      </c>
      <c r="L163" s="52">
        <f t="shared" si="31"/>
        <v>14.4</v>
      </c>
      <c r="M163" s="52">
        <f t="shared" si="32"/>
        <v>14.4</v>
      </c>
    </row>
    <row r="164" spans="1:13" hidden="1" x14ac:dyDescent="0.3">
      <c r="A164" s="143" t="str">
        <f t="shared" si="36"/>
        <v>2024-NAT-01</v>
      </c>
      <c r="B164" s="140">
        <f t="shared" si="37"/>
        <v>45372</v>
      </c>
      <c r="C164" s="143" t="str">
        <f t="shared" si="38"/>
        <v>Day 1</v>
      </c>
      <c r="D164" s="53" t="s">
        <v>548</v>
      </c>
      <c r="E164" s="26" t="str">
        <f t="shared" si="27"/>
        <v>Immo</v>
      </c>
      <c r="F164" s="26" t="str">
        <f t="shared" si="28"/>
        <v>Dresselhaus</v>
      </c>
      <c r="G164" s="26" t="str">
        <f t="shared" si="29"/>
        <v>Men Senior</v>
      </c>
      <c r="H164" s="26" t="str">
        <f t="shared" si="30"/>
        <v>Orca Angling Club</v>
      </c>
      <c r="I164" s="53"/>
      <c r="J164" s="53" t="s">
        <v>1223</v>
      </c>
      <c r="K164" s="53">
        <v>112</v>
      </c>
      <c r="L164" s="52">
        <f t="shared" si="31"/>
        <v>5.5</v>
      </c>
      <c r="M164" s="52">
        <f t="shared" si="32"/>
        <v>5.5</v>
      </c>
    </row>
    <row r="165" spans="1:13" hidden="1" x14ac:dyDescent="0.3">
      <c r="A165" s="143" t="str">
        <f t="shared" si="36"/>
        <v>2024-NAT-01</v>
      </c>
      <c r="B165" s="140">
        <f t="shared" si="37"/>
        <v>45372</v>
      </c>
      <c r="C165" s="143" t="str">
        <f t="shared" si="38"/>
        <v>Day 1</v>
      </c>
      <c r="D165" s="53" t="s">
        <v>548</v>
      </c>
      <c r="E165" s="26" t="str">
        <f t="shared" si="27"/>
        <v>Immo</v>
      </c>
      <c r="F165" s="26" t="str">
        <f t="shared" si="28"/>
        <v>Dresselhaus</v>
      </c>
      <c r="G165" s="26" t="str">
        <f t="shared" si="29"/>
        <v>Men Senior</v>
      </c>
      <c r="H165" s="26" t="str">
        <f t="shared" si="30"/>
        <v>Orca Angling Club</v>
      </c>
      <c r="I165" s="53"/>
      <c r="J165" s="51" t="s">
        <v>1222</v>
      </c>
      <c r="K165" s="53">
        <v>66</v>
      </c>
      <c r="L165" s="52">
        <f t="shared" si="31"/>
        <v>1</v>
      </c>
      <c r="M165" s="52">
        <f t="shared" si="32"/>
        <v>1</v>
      </c>
    </row>
    <row r="166" spans="1:13" hidden="1" x14ac:dyDescent="0.3">
      <c r="A166" s="143" t="str">
        <f t="shared" si="36"/>
        <v>2024-NAT-01</v>
      </c>
      <c r="B166" s="140">
        <f t="shared" si="37"/>
        <v>45372</v>
      </c>
      <c r="C166" s="143" t="str">
        <f t="shared" si="38"/>
        <v>Day 1</v>
      </c>
      <c r="D166" s="53" t="s">
        <v>548</v>
      </c>
      <c r="E166" s="26" t="str">
        <f t="shared" si="27"/>
        <v>Immo</v>
      </c>
      <c r="F166" s="26" t="str">
        <f t="shared" si="28"/>
        <v>Dresselhaus</v>
      </c>
      <c r="G166" s="26" t="str">
        <f t="shared" si="29"/>
        <v>Men Senior</v>
      </c>
      <c r="H166" s="26" t="str">
        <f t="shared" si="30"/>
        <v>Orca Angling Club</v>
      </c>
      <c r="I166" s="53"/>
      <c r="J166" s="51" t="s">
        <v>1222</v>
      </c>
      <c r="K166" s="53">
        <v>108</v>
      </c>
      <c r="L166" s="52">
        <f t="shared" si="31"/>
        <v>5.6</v>
      </c>
      <c r="M166" s="52">
        <f t="shared" si="32"/>
        <v>5.6</v>
      </c>
    </row>
    <row r="167" spans="1:13" hidden="1" x14ac:dyDescent="0.3">
      <c r="A167" s="143" t="str">
        <f t="shared" si="36"/>
        <v>2024-NAT-01</v>
      </c>
      <c r="B167" s="140">
        <f t="shared" si="37"/>
        <v>45372</v>
      </c>
      <c r="C167" s="143" t="str">
        <f t="shared" si="38"/>
        <v>Day 1</v>
      </c>
      <c r="D167" s="53" t="s">
        <v>650</v>
      </c>
      <c r="E167" s="26" t="str">
        <f t="shared" si="27"/>
        <v>Morne</v>
      </c>
      <c r="F167" s="26" t="str">
        <f t="shared" si="28"/>
        <v>Du Plessis</v>
      </c>
      <c r="G167" s="26" t="str">
        <f t="shared" si="29"/>
        <v>Men Senior</v>
      </c>
      <c r="H167" s="26" t="str">
        <f t="shared" si="30"/>
        <v>Orca Angling Club</v>
      </c>
      <c r="I167" s="53"/>
      <c r="J167" s="51" t="s">
        <v>1222</v>
      </c>
      <c r="K167" s="53">
        <v>128</v>
      </c>
      <c r="L167" s="52">
        <f t="shared" si="31"/>
        <v>10.1</v>
      </c>
      <c r="M167" s="52">
        <f t="shared" si="32"/>
        <v>10.1</v>
      </c>
    </row>
    <row r="168" spans="1:13" hidden="1" x14ac:dyDescent="0.3">
      <c r="A168" s="143" t="str">
        <f t="shared" si="36"/>
        <v>2024-NAT-01</v>
      </c>
      <c r="B168" s="140">
        <f t="shared" si="37"/>
        <v>45372</v>
      </c>
      <c r="C168" s="143" t="str">
        <f t="shared" si="38"/>
        <v>Day 1</v>
      </c>
      <c r="D168" s="53" t="s">
        <v>650</v>
      </c>
      <c r="E168" s="26" t="str">
        <f t="shared" si="27"/>
        <v>Morne</v>
      </c>
      <c r="F168" s="26" t="str">
        <f t="shared" si="28"/>
        <v>Du Plessis</v>
      </c>
      <c r="G168" s="26" t="str">
        <f t="shared" si="29"/>
        <v>Men Senior</v>
      </c>
      <c r="H168" s="26" t="str">
        <f t="shared" si="30"/>
        <v>Orca Angling Club</v>
      </c>
      <c r="I168" s="53"/>
      <c r="J168" s="51" t="s">
        <v>1222</v>
      </c>
      <c r="K168" s="53">
        <v>123</v>
      </c>
      <c r="L168" s="52">
        <f t="shared" si="31"/>
        <v>8.8000000000000007</v>
      </c>
      <c r="M168" s="52">
        <f t="shared" si="32"/>
        <v>8.8000000000000007</v>
      </c>
    </row>
    <row r="169" spans="1:13" hidden="1" x14ac:dyDescent="0.3">
      <c r="A169" s="143" t="str">
        <f t="shared" si="36"/>
        <v>2024-NAT-01</v>
      </c>
      <c r="B169" s="140">
        <f t="shared" si="37"/>
        <v>45372</v>
      </c>
      <c r="C169" s="143" t="str">
        <f t="shared" si="38"/>
        <v>Day 1</v>
      </c>
      <c r="D169" s="53" t="s">
        <v>650</v>
      </c>
      <c r="E169" s="26" t="str">
        <f t="shared" si="27"/>
        <v>Morne</v>
      </c>
      <c r="F169" s="26" t="str">
        <f t="shared" si="28"/>
        <v>Du Plessis</v>
      </c>
      <c r="G169" s="26" t="str">
        <f t="shared" si="29"/>
        <v>Men Senior</v>
      </c>
      <c r="H169" s="26" t="str">
        <f t="shared" si="30"/>
        <v>Orca Angling Club</v>
      </c>
      <c r="I169" s="53"/>
      <c r="J169" s="53" t="s">
        <v>1223</v>
      </c>
      <c r="K169" s="53">
        <v>115</v>
      </c>
      <c r="L169" s="52">
        <f t="shared" si="31"/>
        <v>6</v>
      </c>
      <c r="M169" s="52">
        <f t="shared" si="32"/>
        <v>6</v>
      </c>
    </row>
    <row r="170" spans="1:13" hidden="1" x14ac:dyDescent="0.3">
      <c r="A170" s="143" t="str">
        <f t="shared" si="36"/>
        <v>2024-NAT-01</v>
      </c>
      <c r="B170" s="140">
        <f t="shared" si="37"/>
        <v>45372</v>
      </c>
      <c r="C170" s="143" t="str">
        <f t="shared" si="38"/>
        <v>Day 1</v>
      </c>
      <c r="D170" s="53" t="s">
        <v>650</v>
      </c>
      <c r="E170" s="26" t="str">
        <f t="shared" si="27"/>
        <v>Morne</v>
      </c>
      <c r="F170" s="26" t="str">
        <f t="shared" si="28"/>
        <v>Du Plessis</v>
      </c>
      <c r="G170" s="26" t="str">
        <f t="shared" si="29"/>
        <v>Men Senior</v>
      </c>
      <c r="H170" s="26" t="str">
        <f t="shared" si="30"/>
        <v>Orca Angling Club</v>
      </c>
      <c r="I170" s="53"/>
      <c r="J170" s="53" t="s">
        <v>1223</v>
      </c>
      <c r="K170" s="53">
        <v>87</v>
      </c>
      <c r="L170" s="52">
        <f t="shared" si="31"/>
        <v>2.2999999999999998</v>
      </c>
      <c r="M170" s="52">
        <f t="shared" si="32"/>
        <v>2.2999999999999998</v>
      </c>
    </row>
    <row r="171" spans="1:13" hidden="1" x14ac:dyDescent="0.3">
      <c r="A171" s="143" t="str">
        <f t="shared" si="36"/>
        <v>2024-NAT-01</v>
      </c>
      <c r="B171" s="140">
        <f t="shared" si="37"/>
        <v>45372</v>
      </c>
      <c r="C171" s="143" t="str">
        <f t="shared" si="38"/>
        <v>Day 1</v>
      </c>
      <c r="D171" s="53" t="s">
        <v>650</v>
      </c>
      <c r="E171" s="26" t="str">
        <f t="shared" si="27"/>
        <v>Morne</v>
      </c>
      <c r="F171" s="26" t="str">
        <f t="shared" si="28"/>
        <v>Du Plessis</v>
      </c>
      <c r="G171" s="26" t="str">
        <f t="shared" si="29"/>
        <v>Men Senior</v>
      </c>
      <c r="H171" s="26" t="str">
        <f t="shared" si="30"/>
        <v>Orca Angling Club</v>
      </c>
      <c r="I171" s="53"/>
      <c r="J171" s="53" t="s">
        <v>1223</v>
      </c>
      <c r="K171" s="53">
        <v>98</v>
      </c>
      <c r="L171" s="52">
        <f t="shared" si="31"/>
        <v>3.4</v>
      </c>
      <c r="M171" s="52">
        <f t="shared" si="32"/>
        <v>3.4</v>
      </c>
    </row>
    <row r="172" spans="1:13" hidden="1" x14ac:dyDescent="0.3">
      <c r="A172" s="143" t="str">
        <f t="shared" si="36"/>
        <v>2024-NAT-01</v>
      </c>
      <c r="B172" s="140">
        <f t="shared" si="37"/>
        <v>45372</v>
      </c>
      <c r="C172" s="143" t="str">
        <f t="shared" si="38"/>
        <v>Day 1</v>
      </c>
      <c r="D172" s="53" t="s">
        <v>650</v>
      </c>
      <c r="E172" s="26" t="str">
        <f t="shared" si="27"/>
        <v>Morne</v>
      </c>
      <c r="F172" s="26" t="str">
        <f t="shared" si="28"/>
        <v>Du Plessis</v>
      </c>
      <c r="G172" s="26" t="str">
        <f t="shared" si="29"/>
        <v>Men Senior</v>
      </c>
      <c r="H172" s="26" t="str">
        <f t="shared" si="30"/>
        <v>Orca Angling Club</v>
      </c>
      <c r="I172" s="53"/>
      <c r="J172" s="53" t="s">
        <v>1223</v>
      </c>
      <c r="K172" s="53">
        <v>108</v>
      </c>
      <c r="L172" s="52">
        <f t="shared" si="31"/>
        <v>4.8</v>
      </c>
      <c r="M172" s="52">
        <f t="shared" si="32"/>
        <v>4.8</v>
      </c>
    </row>
    <row r="173" spans="1:13" hidden="1" x14ac:dyDescent="0.3">
      <c r="A173" s="143" t="str">
        <f t="shared" si="36"/>
        <v>2024-NAT-01</v>
      </c>
      <c r="B173" s="140">
        <f t="shared" si="37"/>
        <v>45372</v>
      </c>
      <c r="C173" s="143" t="str">
        <f t="shared" si="38"/>
        <v>Day 1</v>
      </c>
      <c r="D173" s="53" t="s">
        <v>1519</v>
      </c>
      <c r="E173" s="26" t="str">
        <f t="shared" si="27"/>
        <v>Juanne-Louis</v>
      </c>
      <c r="F173" s="26" t="str">
        <f t="shared" si="28"/>
        <v>Grobler</v>
      </c>
      <c r="G173" s="26" t="str">
        <f t="shared" si="29"/>
        <v>Men Senior</v>
      </c>
      <c r="H173" s="26" t="str">
        <f t="shared" si="30"/>
        <v>Orca Angling Club</v>
      </c>
      <c r="I173" s="53"/>
      <c r="J173" s="53" t="s">
        <v>1223</v>
      </c>
      <c r="K173" s="53">
        <v>76</v>
      </c>
      <c r="L173" s="52">
        <f t="shared" si="31"/>
        <v>1.4</v>
      </c>
      <c r="M173" s="52">
        <f t="shared" si="32"/>
        <v>1.4</v>
      </c>
    </row>
    <row r="174" spans="1:13" hidden="1" x14ac:dyDescent="0.3">
      <c r="A174" s="143" t="str">
        <f t="shared" si="36"/>
        <v>2024-NAT-01</v>
      </c>
      <c r="B174" s="140">
        <f t="shared" si="37"/>
        <v>45372</v>
      </c>
      <c r="C174" s="143" t="str">
        <f t="shared" si="38"/>
        <v>Day 1</v>
      </c>
      <c r="D174" s="53" t="s">
        <v>1519</v>
      </c>
      <c r="E174" s="26" t="str">
        <f t="shared" si="27"/>
        <v>Juanne-Louis</v>
      </c>
      <c r="F174" s="26" t="str">
        <f t="shared" si="28"/>
        <v>Grobler</v>
      </c>
      <c r="G174" s="26" t="str">
        <f t="shared" si="29"/>
        <v>Men Senior</v>
      </c>
      <c r="H174" s="26" t="str">
        <f t="shared" si="30"/>
        <v>Orca Angling Club</v>
      </c>
      <c r="I174" s="53"/>
      <c r="J174" s="53" t="s">
        <v>1223</v>
      </c>
      <c r="K174" s="53">
        <v>81</v>
      </c>
      <c r="L174" s="52">
        <f t="shared" si="31"/>
        <v>1.8</v>
      </c>
      <c r="M174" s="52">
        <f t="shared" si="32"/>
        <v>1.8</v>
      </c>
    </row>
    <row r="175" spans="1:13" hidden="1" x14ac:dyDescent="0.3">
      <c r="A175" s="143" t="str">
        <f t="shared" si="36"/>
        <v>2024-NAT-01</v>
      </c>
      <c r="B175" s="140">
        <f t="shared" si="37"/>
        <v>45372</v>
      </c>
      <c r="C175" s="143" t="str">
        <f t="shared" si="38"/>
        <v>Day 1</v>
      </c>
      <c r="D175" s="53" t="s">
        <v>1519</v>
      </c>
      <c r="E175" s="26" t="str">
        <f t="shared" si="27"/>
        <v>Juanne-Louis</v>
      </c>
      <c r="F175" s="26" t="str">
        <f t="shared" si="28"/>
        <v>Grobler</v>
      </c>
      <c r="G175" s="26" t="str">
        <f t="shared" si="29"/>
        <v>Men Senior</v>
      </c>
      <c r="H175" s="26" t="str">
        <f t="shared" si="30"/>
        <v>Orca Angling Club</v>
      </c>
      <c r="I175" s="53"/>
      <c r="J175" s="53" t="s">
        <v>1223</v>
      </c>
      <c r="K175" s="53">
        <v>75</v>
      </c>
      <c r="L175" s="52">
        <f t="shared" si="31"/>
        <v>1.3</v>
      </c>
      <c r="M175" s="52">
        <f t="shared" si="32"/>
        <v>1.3</v>
      </c>
    </row>
    <row r="176" spans="1:13" hidden="1" x14ac:dyDescent="0.3">
      <c r="A176" s="143" t="str">
        <f t="shared" si="36"/>
        <v>2024-NAT-01</v>
      </c>
      <c r="B176" s="140">
        <f t="shared" si="37"/>
        <v>45372</v>
      </c>
      <c r="C176" s="143" t="str">
        <f t="shared" si="38"/>
        <v>Day 1</v>
      </c>
      <c r="D176" s="53" t="s">
        <v>1519</v>
      </c>
      <c r="E176" s="26" t="str">
        <f t="shared" si="27"/>
        <v>Juanne-Louis</v>
      </c>
      <c r="F176" s="26" t="str">
        <f t="shared" si="28"/>
        <v>Grobler</v>
      </c>
      <c r="G176" s="26" t="str">
        <f t="shared" si="29"/>
        <v>Men Senior</v>
      </c>
      <c r="H176" s="26" t="str">
        <f t="shared" si="30"/>
        <v>Orca Angling Club</v>
      </c>
      <c r="I176" s="53"/>
      <c r="J176" s="51" t="s">
        <v>1222</v>
      </c>
      <c r="K176" s="53">
        <v>69</v>
      </c>
      <c r="L176" s="52">
        <f t="shared" si="31"/>
        <v>1.2</v>
      </c>
      <c r="M176" s="52">
        <f t="shared" si="32"/>
        <v>1.2</v>
      </c>
    </row>
    <row r="177" spans="1:13" hidden="1" x14ac:dyDescent="0.3">
      <c r="A177" s="143" t="str">
        <f t="shared" si="36"/>
        <v>2024-NAT-01</v>
      </c>
      <c r="B177" s="140">
        <f t="shared" si="37"/>
        <v>45372</v>
      </c>
      <c r="C177" s="143" t="str">
        <f t="shared" si="38"/>
        <v>Day 1</v>
      </c>
      <c r="D177" s="53" t="s">
        <v>729</v>
      </c>
      <c r="E177" s="26" t="str">
        <f t="shared" si="27"/>
        <v>Herman</v>
      </c>
      <c r="F177" s="26" t="str">
        <f t="shared" si="28"/>
        <v>Krauze</v>
      </c>
      <c r="G177" s="26" t="str">
        <f t="shared" si="29"/>
        <v>Men Senior</v>
      </c>
      <c r="H177" s="26" t="str">
        <f t="shared" si="30"/>
        <v>xOrca Angling Club</v>
      </c>
      <c r="I177" s="53"/>
      <c r="J177" s="53" t="s">
        <v>20</v>
      </c>
      <c r="K177" s="53">
        <v>69</v>
      </c>
      <c r="L177" s="52">
        <f t="shared" si="31"/>
        <v>1.2</v>
      </c>
      <c r="M177" s="52">
        <f t="shared" si="32"/>
        <v>1.2</v>
      </c>
    </row>
    <row r="178" spans="1:13" hidden="1" x14ac:dyDescent="0.3">
      <c r="A178" s="143" t="str">
        <f t="shared" si="36"/>
        <v>2024-NAT-01</v>
      </c>
      <c r="B178" s="140">
        <f t="shared" si="37"/>
        <v>45372</v>
      </c>
      <c r="C178" s="143" t="str">
        <f t="shared" si="38"/>
        <v>Day 1</v>
      </c>
      <c r="D178" s="53" t="s">
        <v>729</v>
      </c>
      <c r="E178" s="26" t="str">
        <f t="shared" si="27"/>
        <v>Herman</v>
      </c>
      <c r="F178" s="26" t="str">
        <f t="shared" si="28"/>
        <v>Krauze</v>
      </c>
      <c r="G178" s="26" t="str">
        <f t="shared" si="29"/>
        <v>Men Senior</v>
      </c>
      <c r="H178" s="26" t="str">
        <f t="shared" si="30"/>
        <v>xOrca Angling Club</v>
      </c>
      <c r="I178" s="53"/>
      <c r="J178" s="53" t="s">
        <v>1223</v>
      </c>
      <c r="K178" s="53">
        <v>87</v>
      </c>
      <c r="L178" s="52">
        <f t="shared" si="31"/>
        <v>2.2999999999999998</v>
      </c>
      <c r="M178" s="52">
        <f t="shared" si="32"/>
        <v>2.2999999999999998</v>
      </c>
    </row>
    <row r="179" spans="1:13" hidden="1" x14ac:dyDescent="0.3">
      <c r="A179" s="143" t="str">
        <f t="shared" si="36"/>
        <v>2024-NAT-01</v>
      </c>
      <c r="B179" s="140">
        <f t="shared" si="37"/>
        <v>45372</v>
      </c>
      <c r="C179" s="143" t="str">
        <f t="shared" si="38"/>
        <v>Day 1</v>
      </c>
      <c r="D179" s="53" t="s">
        <v>729</v>
      </c>
      <c r="E179" s="26" t="str">
        <f t="shared" si="27"/>
        <v>Herman</v>
      </c>
      <c r="F179" s="26" t="str">
        <f t="shared" si="28"/>
        <v>Krauze</v>
      </c>
      <c r="G179" s="26" t="str">
        <f t="shared" si="29"/>
        <v>Men Senior</v>
      </c>
      <c r="H179" s="26" t="str">
        <f t="shared" si="30"/>
        <v>xOrca Angling Club</v>
      </c>
      <c r="I179" s="53"/>
      <c r="J179" s="53" t="s">
        <v>1223</v>
      </c>
      <c r="K179" s="53">
        <v>82</v>
      </c>
      <c r="L179" s="52">
        <f t="shared" si="31"/>
        <v>1.9</v>
      </c>
      <c r="M179" s="52">
        <f t="shared" si="32"/>
        <v>1.9</v>
      </c>
    </row>
    <row r="180" spans="1:13" hidden="1" x14ac:dyDescent="0.3">
      <c r="A180" s="143" t="str">
        <f t="shared" si="36"/>
        <v>2024-NAT-01</v>
      </c>
      <c r="B180" s="140">
        <f t="shared" si="37"/>
        <v>45372</v>
      </c>
      <c r="C180" s="143" t="str">
        <f t="shared" si="38"/>
        <v>Day 1</v>
      </c>
      <c r="D180" s="53" t="s">
        <v>729</v>
      </c>
      <c r="E180" s="26" t="str">
        <f t="shared" si="27"/>
        <v>Herman</v>
      </c>
      <c r="F180" s="26" t="str">
        <f t="shared" si="28"/>
        <v>Krauze</v>
      </c>
      <c r="G180" s="26" t="str">
        <f t="shared" si="29"/>
        <v>Men Senior</v>
      </c>
      <c r="H180" s="26" t="str">
        <f t="shared" si="30"/>
        <v>xOrca Angling Club</v>
      </c>
      <c r="I180" s="53"/>
      <c r="J180" s="53" t="s">
        <v>1223</v>
      </c>
      <c r="K180" s="53">
        <v>90</v>
      </c>
      <c r="L180" s="52">
        <f t="shared" si="31"/>
        <v>2.6</v>
      </c>
      <c r="M180" s="52">
        <f t="shared" si="32"/>
        <v>2.6</v>
      </c>
    </row>
    <row r="181" spans="1:13" hidden="1" x14ac:dyDescent="0.3">
      <c r="A181" s="143" t="str">
        <f t="shared" si="36"/>
        <v>2024-NAT-01</v>
      </c>
      <c r="B181" s="140">
        <f t="shared" si="37"/>
        <v>45372</v>
      </c>
      <c r="C181" s="143" t="str">
        <f t="shared" si="38"/>
        <v>Day 1</v>
      </c>
      <c r="D181" s="53" t="s">
        <v>729</v>
      </c>
      <c r="E181" s="26" t="str">
        <f t="shared" si="27"/>
        <v>Herman</v>
      </c>
      <c r="F181" s="26" t="str">
        <f t="shared" si="28"/>
        <v>Krauze</v>
      </c>
      <c r="G181" s="26" t="str">
        <f t="shared" si="29"/>
        <v>Men Senior</v>
      </c>
      <c r="H181" s="26" t="str">
        <f t="shared" si="30"/>
        <v>xOrca Angling Club</v>
      </c>
      <c r="I181" s="53"/>
      <c r="J181" s="53" t="s">
        <v>1223</v>
      </c>
      <c r="K181" s="53">
        <v>96</v>
      </c>
      <c r="L181" s="52">
        <f t="shared" si="31"/>
        <v>3.2</v>
      </c>
      <c r="M181" s="52">
        <f t="shared" si="32"/>
        <v>3.2</v>
      </c>
    </row>
    <row r="182" spans="1:13" hidden="1" x14ac:dyDescent="0.3">
      <c r="A182" s="143" t="str">
        <f t="shared" si="36"/>
        <v>2024-NAT-01</v>
      </c>
      <c r="B182" s="140">
        <f t="shared" si="37"/>
        <v>45372</v>
      </c>
      <c r="C182" s="143" t="str">
        <f t="shared" si="38"/>
        <v>Day 1</v>
      </c>
      <c r="D182" s="53" t="s">
        <v>729</v>
      </c>
      <c r="E182" s="26" t="str">
        <f t="shared" si="27"/>
        <v>Herman</v>
      </c>
      <c r="F182" s="26" t="str">
        <f t="shared" si="28"/>
        <v>Krauze</v>
      </c>
      <c r="G182" s="26" t="str">
        <f t="shared" si="29"/>
        <v>Men Senior</v>
      </c>
      <c r="H182" s="26" t="str">
        <f t="shared" si="30"/>
        <v>xOrca Angling Club</v>
      </c>
      <c r="I182" s="53"/>
      <c r="J182" s="53" t="s">
        <v>1223</v>
      </c>
      <c r="K182" s="53">
        <v>72</v>
      </c>
      <c r="L182" s="52">
        <f t="shared" si="31"/>
        <v>1.2</v>
      </c>
      <c r="M182" s="52">
        <f t="shared" si="32"/>
        <v>1.2</v>
      </c>
    </row>
    <row r="183" spans="1:13" hidden="1" x14ac:dyDescent="0.3">
      <c r="A183" s="143" t="str">
        <f t="shared" si="36"/>
        <v>2024-NAT-01</v>
      </c>
      <c r="B183" s="140">
        <f t="shared" si="37"/>
        <v>45372</v>
      </c>
      <c r="C183" s="143" t="str">
        <f t="shared" si="38"/>
        <v>Day 1</v>
      </c>
      <c r="D183" s="53" t="s">
        <v>729</v>
      </c>
      <c r="E183" s="26" t="str">
        <f t="shared" ref="E183:E246" si="39">IF(D183="","",VLOOKUP(D183,Master,3,FALSE))</f>
        <v>Herman</v>
      </c>
      <c r="F183" s="26" t="str">
        <f t="shared" ref="F183:F246" si="40">IF(D183="","",VLOOKUP(D183,Master,4,FALSE))</f>
        <v>Krauze</v>
      </c>
      <c r="G183" s="26" t="str">
        <f t="shared" ref="G183:G246" si="41">IF(D183="","",VLOOKUP(D183,Master,5,FALSE))</f>
        <v>Men Senior</v>
      </c>
      <c r="H183" s="26" t="str">
        <f t="shared" ref="H183:H246" si="42">IF(D183="","",VLOOKUP(D183,Master,2,FALSE))</f>
        <v>xOrca Angling Club</v>
      </c>
      <c r="I183" s="53"/>
      <c r="J183" s="53" t="s">
        <v>1223</v>
      </c>
      <c r="K183" s="53">
        <v>113</v>
      </c>
      <c r="L183" s="52">
        <f t="shared" ref="L183:L246" si="43">IF(K183="","",IF(I183="",ROUND(HLOOKUP(J183,kgList,K183,FALSE),1),ROUND(HLOOKUP(I183,kgList,K183,FALSE),1)))</f>
        <v>5.7</v>
      </c>
      <c r="M183" s="52">
        <f t="shared" ref="M183:M246" si="44">IF(L183="","",IF(COUNTA(I183:J183)&gt;1,"Edible or Inedible",IF(COUNTA(I183)=1,L183*1,IF(COUNTA(J183)=1,L183*1,"ERROR"))))</f>
        <v>5.7</v>
      </c>
    </row>
    <row r="184" spans="1:13" hidden="1" x14ac:dyDescent="0.3">
      <c r="A184" s="143" t="str">
        <f t="shared" ref="A184:A215" si="45">IF(D184="","",A183)</f>
        <v>2024-NAT-01</v>
      </c>
      <c r="B184" s="140">
        <f t="shared" ref="B184:B215" si="46">IF(D184="","",B183)</f>
        <v>45372</v>
      </c>
      <c r="C184" s="143" t="str">
        <f t="shared" ref="C184:C215" si="47">IF(D184="","",C183)</f>
        <v>Day 1</v>
      </c>
      <c r="D184" s="53" t="s">
        <v>729</v>
      </c>
      <c r="E184" s="26" t="str">
        <f t="shared" si="39"/>
        <v>Herman</v>
      </c>
      <c r="F184" s="26" t="str">
        <f t="shared" si="40"/>
        <v>Krauze</v>
      </c>
      <c r="G184" s="26" t="str">
        <f t="shared" si="41"/>
        <v>Men Senior</v>
      </c>
      <c r="H184" s="26" t="str">
        <f t="shared" si="42"/>
        <v>xOrca Angling Club</v>
      </c>
      <c r="I184" s="53"/>
      <c r="J184" s="53" t="s">
        <v>1223</v>
      </c>
      <c r="K184" s="53">
        <v>109</v>
      </c>
      <c r="L184" s="52">
        <f t="shared" si="43"/>
        <v>5</v>
      </c>
      <c r="M184" s="52">
        <f t="shared" si="44"/>
        <v>5</v>
      </c>
    </row>
    <row r="185" spans="1:13" hidden="1" x14ac:dyDescent="0.3">
      <c r="A185" s="143" t="str">
        <f t="shared" si="45"/>
        <v>2024-NAT-01</v>
      </c>
      <c r="B185" s="140">
        <f t="shared" si="46"/>
        <v>45372</v>
      </c>
      <c r="C185" s="143" t="str">
        <f t="shared" si="47"/>
        <v>Day 1</v>
      </c>
      <c r="D185" s="53" t="s">
        <v>729</v>
      </c>
      <c r="E185" s="26" t="str">
        <f t="shared" si="39"/>
        <v>Herman</v>
      </c>
      <c r="F185" s="26" t="str">
        <f t="shared" si="40"/>
        <v>Krauze</v>
      </c>
      <c r="G185" s="26" t="str">
        <f t="shared" si="41"/>
        <v>Men Senior</v>
      </c>
      <c r="H185" s="26" t="str">
        <f t="shared" si="42"/>
        <v>xOrca Angling Club</v>
      </c>
      <c r="I185" s="53"/>
      <c r="J185" s="53" t="s">
        <v>1223</v>
      </c>
      <c r="K185" s="53">
        <v>85</v>
      </c>
      <c r="L185" s="52">
        <f t="shared" si="43"/>
        <v>2.1</v>
      </c>
      <c r="M185" s="52">
        <f t="shared" si="44"/>
        <v>2.1</v>
      </c>
    </row>
    <row r="186" spans="1:13" hidden="1" x14ac:dyDescent="0.3">
      <c r="A186" s="143" t="str">
        <f t="shared" si="45"/>
        <v>2024-NAT-01</v>
      </c>
      <c r="B186" s="140">
        <f t="shared" si="46"/>
        <v>45372</v>
      </c>
      <c r="C186" s="143" t="str">
        <f t="shared" si="47"/>
        <v>Day 1</v>
      </c>
      <c r="D186" s="53" t="s">
        <v>729</v>
      </c>
      <c r="E186" s="26" t="str">
        <f t="shared" si="39"/>
        <v>Herman</v>
      </c>
      <c r="F186" s="26" t="str">
        <f t="shared" si="40"/>
        <v>Krauze</v>
      </c>
      <c r="G186" s="26" t="str">
        <f t="shared" si="41"/>
        <v>Men Senior</v>
      </c>
      <c r="H186" s="26" t="str">
        <f t="shared" si="42"/>
        <v>xOrca Angling Club</v>
      </c>
      <c r="I186" s="53"/>
      <c r="J186" s="53" t="s">
        <v>1223</v>
      </c>
      <c r="K186" s="53">
        <v>93</v>
      </c>
      <c r="L186" s="52">
        <f t="shared" si="43"/>
        <v>2.9</v>
      </c>
      <c r="M186" s="52">
        <f t="shared" si="44"/>
        <v>2.9</v>
      </c>
    </row>
    <row r="187" spans="1:13" hidden="1" x14ac:dyDescent="0.3">
      <c r="A187" s="143" t="str">
        <f t="shared" si="45"/>
        <v>2024-NAT-01</v>
      </c>
      <c r="B187" s="140">
        <f t="shared" si="46"/>
        <v>45372</v>
      </c>
      <c r="C187" s="143" t="str">
        <f t="shared" si="47"/>
        <v>Day 1</v>
      </c>
      <c r="D187" s="53" t="s">
        <v>433</v>
      </c>
      <c r="E187" s="26" t="str">
        <f t="shared" si="39"/>
        <v>Brian</v>
      </c>
      <c r="F187" s="26" t="str">
        <f t="shared" si="40"/>
        <v>Curtis</v>
      </c>
      <c r="G187" s="26" t="str">
        <f t="shared" si="41"/>
        <v>Men Veteran</v>
      </c>
      <c r="H187" s="26" t="str">
        <f t="shared" si="42"/>
        <v>Orca Angling Club</v>
      </c>
      <c r="I187" s="53"/>
      <c r="J187" s="53" t="s">
        <v>1223</v>
      </c>
      <c r="K187" s="53">
        <v>78</v>
      </c>
      <c r="L187" s="52">
        <f t="shared" si="43"/>
        <v>1.5</v>
      </c>
      <c r="M187" s="52">
        <f t="shared" si="44"/>
        <v>1.5</v>
      </c>
    </row>
    <row r="188" spans="1:13" hidden="1" x14ac:dyDescent="0.3">
      <c r="A188" s="143" t="str">
        <f t="shared" si="45"/>
        <v>2024-NAT-01</v>
      </c>
      <c r="B188" s="140">
        <f t="shared" si="46"/>
        <v>45372</v>
      </c>
      <c r="C188" s="143" t="str">
        <f t="shared" si="47"/>
        <v>Day 1</v>
      </c>
      <c r="D188" s="53" t="s">
        <v>433</v>
      </c>
      <c r="E188" s="26" t="str">
        <f t="shared" si="39"/>
        <v>Brian</v>
      </c>
      <c r="F188" s="26" t="str">
        <f t="shared" si="40"/>
        <v>Curtis</v>
      </c>
      <c r="G188" s="26" t="str">
        <f t="shared" si="41"/>
        <v>Men Veteran</v>
      </c>
      <c r="H188" s="26" t="str">
        <f t="shared" si="42"/>
        <v>Orca Angling Club</v>
      </c>
      <c r="I188" s="53"/>
      <c r="J188" s="53" t="s">
        <v>1223</v>
      </c>
      <c r="K188" s="53">
        <v>108</v>
      </c>
      <c r="L188" s="52">
        <f t="shared" si="43"/>
        <v>4.8</v>
      </c>
      <c r="M188" s="52">
        <f t="shared" si="44"/>
        <v>4.8</v>
      </c>
    </row>
    <row r="189" spans="1:13" hidden="1" x14ac:dyDescent="0.3">
      <c r="A189" s="143" t="str">
        <f t="shared" si="45"/>
        <v>2024-NAT-01</v>
      </c>
      <c r="B189" s="140">
        <f t="shared" si="46"/>
        <v>45372</v>
      </c>
      <c r="C189" s="143" t="str">
        <f t="shared" si="47"/>
        <v>Day 1</v>
      </c>
      <c r="D189" s="53" t="s">
        <v>433</v>
      </c>
      <c r="E189" s="26" t="str">
        <f t="shared" si="39"/>
        <v>Brian</v>
      </c>
      <c r="F189" s="26" t="str">
        <f t="shared" si="40"/>
        <v>Curtis</v>
      </c>
      <c r="G189" s="26" t="str">
        <f t="shared" si="41"/>
        <v>Men Veteran</v>
      </c>
      <c r="H189" s="26" t="str">
        <f t="shared" si="42"/>
        <v>Orca Angling Club</v>
      </c>
      <c r="I189" s="53"/>
      <c r="J189" s="53" t="s">
        <v>1223</v>
      </c>
      <c r="K189" s="53">
        <v>74</v>
      </c>
      <c r="L189" s="52">
        <f t="shared" si="43"/>
        <v>1.3</v>
      </c>
      <c r="M189" s="52">
        <f t="shared" si="44"/>
        <v>1.3</v>
      </c>
    </row>
    <row r="190" spans="1:13" hidden="1" x14ac:dyDescent="0.3">
      <c r="A190" s="143" t="str">
        <f t="shared" si="45"/>
        <v>2024-NAT-01</v>
      </c>
      <c r="B190" s="140">
        <f t="shared" si="46"/>
        <v>45372</v>
      </c>
      <c r="C190" s="143" t="str">
        <f t="shared" si="47"/>
        <v>Day 1</v>
      </c>
      <c r="D190" s="53" t="s">
        <v>433</v>
      </c>
      <c r="E190" s="26" t="str">
        <f t="shared" si="39"/>
        <v>Brian</v>
      </c>
      <c r="F190" s="26" t="str">
        <f t="shared" si="40"/>
        <v>Curtis</v>
      </c>
      <c r="G190" s="26" t="str">
        <f t="shared" si="41"/>
        <v>Men Veteran</v>
      </c>
      <c r="H190" s="26" t="str">
        <f t="shared" si="42"/>
        <v>Orca Angling Club</v>
      </c>
      <c r="I190" s="53"/>
      <c r="J190" s="53" t="s">
        <v>20</v>
      </c>
      <c r="K190" s="53">
        <v>65</v>
      </c>
      <c r="L190" s="52">
        <f t="shared" si="43"/>
        <v>1</v>
      </c>
      <c r="M190" s="52">
        <f t="shared" si="44"/>
        <v>1</v>
      </c>
    </row>
    <row r="191" spans="1:13" hidden="1" x14ac:dyDescent="0.3">
      <c r="A191" s="143" t="str">
        <f t="shared" si="45"/>
        <v>2024-NAT-01</v>
      </c>
      <c r="B191" s="140">
        <f t="shared" si="46"/>
        <v>45372</v>
      </c>
      <c r="C191" s="143" t="str">
        <f t="shared" si="47"/>
        <v>Day 1</v>
      </c>
      <c r="D191" s="53" t="s">
        <v>433</v>
      </c>
      <c r="E191" s="26" t="str">
        <f t="shared" si="39"/>
        <v>Brian</v>
      </c>
      <c r="F191" s="26" t="str">
        <f t="shared" si="40"/>
        <v>Curtis</v>
      </c>
      <c r="G191" s="26" t="str">
        <f t="shared" si="41"/>
        <v>Men Veteran</v>
      </c>
      <c r="H191" s="26" t="str">
        <f t="shared" si="42"/>
        <v>Orca Angling Club</v>
      </c>
      <c r="I191" s="53"/>
      <c r="J191" s="51" t="s">
        <v>1222</v>
      </c>
      <c r="K191" s="53">
        <v>127</v>
      </c>
      <c r="L191" s="52">
        <f t="shared" si="43"/>
        <v>9.8000000000000007</v>
      </c>
      <c r="M191" s="52">
        <f t="shared" si="44"/>
        <v>9.8000000000000007</v>
      </c>
    </row>
    <row r="192" spans="1:13" hidden="1" x14ac:dyDescent="0.3">
      <c r="A192" s="143" t="str">
        <f t="shared" si="45"/>
        <v>2024-NAT-01</v>
      </c>
      <c r="B192" s="140">
        <f t="shared" si="46"/>
        <v>45372</v>
      </c>
      <c r="C192" s="143" t="str">
        <f t="shared" si="47"/>
        <v>Day 1</v>
      </c>
      <c r="D192" s="53" t="s">
        <v>433</v>
      </c>
      <c r="E192" s="26" t="str">
        <f t="shared" si="39"/>
        <v>Brian</v>
      </c>
      <c r="F192" s="26" t="str">
        <f t="shared" si="40"/>
        <v>Curtis</v>
      </c>
      <c r="G192" s="26" t="str">
        <f t="shared" si="41"/>
        <v>Men Veteran</v>
      </c>
      <c r="H192" s="26" t="str">
        <f t="shared" si="42"/>
        <v>Orca Angling Club</v>
      </c>
      <c r="I192" s="53"/>
      <c r="J192" s="51" t="s">
        <v>1222</v>
      </c>
      <c r="K192" s="53">
        <v>79</v>
      </c>
      <c r="L192" s="52">
        <f t="shared" si="43"/>
        <v>1.9</v>
      </c>
      <c r="M192" s="52">
        <f t="shared" si="44"/>
        <v>1.9</v>
      </c>
    </row>
    <row r="193" spans="1:13" hidden="1" x14ac:dyDescent="0.3">
      <c r="A193" s="143" t="str">
        <f t="shared" si="45"/>
        <v>2024-NAT-01</v>
      </c>
      <c r="B193" s="140">
        <f t="shared" si="46"/>
        <v>45372</v>
      </c>
      <c r="C193" s="143" t="str">
        <f t="shared" si="47"/>
        <v>Day 1</v>
      </c>
      <c r="D193" s="53" t="s">
        <v>433</v>
      </c>
      <c r="E193" s="26" t="str">
        <f t="shared" si="39"/>
        <v>Brian</v>
      </c>
      <c r="F193" s="26" t="str">
        <f t="shared" si="40"/>
        <v>Curtis</v>
      </c>
      <c r="G193" s="26" t="str">
        <f t="shared" si="41"/>
        <v>Men Veteran</v>
      </c>
      <c r="H193" s="26" t="str">
        <f t="shared" si="42"/>
        <v>Orca Angling Club</v>
      </c>
      <c r="I193" s="53"/>
      <c r="J193" s="51" t="s">
        <v>1222</v>
      </c>
      <c r="K193" s="53">
        <v>125</v>
      </c>
      <c r="L193" s="52">
        <f t="shared" si="43"/>
        <v>9.3000000000000007</v>
      </c>
      <c r="M193" s="52">
        <f t="shared" si="44"/>
        <v>9.3000000000000007</v>
      </c>
    </row>
    <row r="194" spans="1:13" hidden="1" x14ac:dyDescent="0.3">
      <c r="A194" s="143" t="str">
        <f t="shared" si="45"/>
        <v>2024-NAT-01</v>
      </c>
      <c r="B194" s="140">
        <f t="shared" si="46"/>
        <v>45372</v>
      </c>
      <c r="C194" s="143" t="str">
        <f t="shared" si="47"/>
        <v>Day 1</v>
      </c>
      <c r="D194" s="53" t="s">
        <v>545</v>
      </c>
      <c r="E194" s="26" t="str">
        <f t="shared" si="39"/>
        <v xml:space="preserve">Joe </v>
      </c>
      <c r="F194" s="26" t="str">
        <f t="shared" si="40"/>
        <v>Herman</v>
      </c>
      <c r="G194" s="26" t="str">
        <f t="shared" si="41"/>
        <v>Men Senior</v>
      </c>
      <c r="H194" s="26" t="str">
        <f t="shared" si="42"/>
        <v>Orca Angling Club</v>
      </c>
      <c r="I194" s="53"/>
      <c r="J194" s="51" t="s">
        <v>1222</v>
      </c>
      <c r="K194" s="53">
        <v>98</v>
      </c>
      <c r="L194" s="52">
        <f t="shared" si="43"/>
        <v>4</v>
      </c>
      <c r="M194" s="52">
        <f t="shared" si="44"/>
        <v>4</v>
      </c>
    </row>
    <row r="195" spans="1:13" hidden="1" x14ac:dyDescent="0.3">
      <c r="A195" s="143" t="str">
        <f t="shared" si="45"/>
        <v>2024-NAT-01</v>
      </c>
      <c r="B195" s="140">
        <f t="shared" si="46"/>
        <v>45372</v>
      </c>
      <c r="C195" s="143" t="str">
        <f t="shared" si="47"/>
        <v>Day 1</v>
      </c>
      <c r="D195" s="53" t="s">
        <v>545</v>
      </c>
      <c r="E195" s="26" t="str">
        <f t="shared" si="39"/>
        <v xml:space="preserve">Joe </v>
      </c>
      <c r="F195" s="26" t="str">
        <f t="shared" si="40"/>
        <v>Herman</v>
      </c>
      <c r="G195" s="26" t="str">
        <f t="shared" si="41"/>
        <v>Men Senior</v>
      </c>
      <c r="H195" s="26" t="str">
        <f t="shared" si="42"/>
        <v>Orca Angling Club</v>
      </c>
      <c r="I195" s="53"/>
      <c r="J195" s="53" t="s">
        <v>10</v>
      </c>
      <c r="K195" s="53">
        <v>40</v>
      </c>
      <c r="L195" s="52">
        <f t="shared" si="43"/>
        <v>1</v>
      </c>
      <c r="M195" s="52">
        <f t="shared" si="44"/>
        <v>1</v>
      </c>
    </row>
    <row r="196" spans="1:13" hidden="1" x14ac:dyDescent="0.3">
      <c r="A196" s="143" t="str">
        <f t="shared" si="45"/>
        <v>2024-NAT-01</v>
      </c>
      <c r="B196" s="140">
        <f t="shared" si="46"/>
        <v>45372</v>
      </c>
      <c r="C196" s="143" t="str">
        <f t="shared" si="47"/>
        <v>Day 1</v>
      </c>
      <c r="D196" s="53" t="s">
        <v>545</v>
      </c>
      <c r="E196" s="26" t="str">
        <f t="shared" si="39"/>
        <v xml:space="preserve">Joe </v>
      </c>
      <c r="F196" s="26" t="str">
        <f t="shared" si="40"/>
        <v>Herman</v>
      </c>
      <c r="G196" s="26" t="str">
        <f t="shared" si="41"/>
        <v>Men Senior</v>
      </c>
      <c r="H196" s="26" t="str">
        <f t="shared" si="42"/>
        <v>Orca Angling Club</v>
      </c>
      <c r="I196" s="53"/>
      <c r="J196" s="53" t="s">
        <v>20</v>
      </c>
      <c r="K196" s="53">
        <v>84</v>
      </c>
      <c r="L196" s="52">
        <f t="shared" si="43"/>
        <v>2.2000000000000002</v>
      </c>
      <c r="M196" s="52">
        <f t="shared" si="44"/>
        <v>2.2000000000000002</v>
      </c>
    </row>
    <row r="197" spans="1:13" hidden="1" x14ac:dyDescent="0.3">
      <c r="A197" s="143" t="str">
        <f t="shared" si="45"/>
        <v>2024-NAT-01</v>
      </c>
      <c r="B197" s="140">
        <f t="shared" si="46"/>
        <v>45372</v>
      </c>
      <c r="C197" s="143" t="str">
        <f t="shared" si="47"/>
        <v>Day 1</v>
      </c>
      <c r="D197" s="53" t="s">
        <v>545</v>
      </c>
      <c r="E197" s="26" t="str">
        <f t="shared" si="39"/>
        <v xml:space="preserve">Joe </v>
      </c>
      <c r="F197" s="26" t="str">
        <f t="shared" si="40"/>
        <v>Herman</v>
      </c>
      <c r="G197" s="26" t="str">
        <f t="shared" si="41"/>
        <v>Men Senior</v>
      </c>
      <c r="H197" s="26" t="str">
        <f t="shared" si="42"/>
        <v>Orca Angling Club</v>
      </c>
      <c r="I197" s="53"/>
      <c r="J197" s="53" t="s">
        <v>1223</v>
      </c>
      <c r="K197" s="53">
        <v>75</v>
      </c>
      <c r="L197" s="52">
        <f t="shared" si="43"/>
        <v>1.3</v>
      </c>
      <c r="M197" s="52">
        <f t="shared" si="44"/>
        <v>1.3</v>
      </c>
    </row>
    <row r="198" spans="1:13" hidden="1" x14ac:dyDescent="0.3">
      <c r="A198" s="143" t="str">
        <f t="shared" si="45"/>
        <v>2024-NAT-01</v>
      </c>
      <c r="B198" s="140">
        <f t="shared" si="46"/>
        <v>45372</v>
      </c>
      <c r="C198" s="143" t="str">
        <f t="shared" si="47"/>
        <v>Day 1</v>
      </c>
      <c r="D198" s="53" t="s">
        <v>545</v>
      </c>
      <c r="E198" s="26" t="str">
        <f t="shared" si="39"/>
        <v xml:space="preserve">Joe </v>
      </c>
      <c r="F198" s="26" t="str">
        <f t="shared" si="40"/>
        <v>Herman</v>
      </c>
      <c r="G198" s="26" t="str">
        <f t="shared" si="41"/>
        <v>Men Senior</v>
      </c>
      <c r="H198" s="26" t="str">
        <f t="shared" si="42"/>
        <v>Orca Angling Club</v>
      </c>
      <c r="I198" s="53"/>
      <c r="J198" s="53" t="s">
        <v>1223</v>
      </c>
      <c r="K198" s="53">
        <v>87</v>
      </c>
      <c r="L198" s="52">
        <f t="shared" si="43"/>
        <v>2.2999999999999998</v>
      </c>
      <c r="M198" s="52">
        <f t="shared" si="44"/>
        <v>2.2999999999999998</v>
      </c>
    </row>
    <row r="199" spans="1:13" hidden="1" x14ac:dyDescent="0.3">
      <c r="A199" s="143" t="str">
        <f t="shared" si="45"/>
        <v>2024-NAT-01</v>
      </c>
      <c r="B199" s="140">
        <f t="shared" si="46"/>
        <v>45372</v>
      </c>
      <c r="C199" s="143" t="str">
        <f t="shared" si="47"/>
        <v>Day 1</v>
      </c>
      <c r="D199" s="53" t="s">
        <v>545</v>
      </c>
      <c r="E199" s="26" t="str">
        <f t="shared" si="39"/>
        <v xml:space="preserve">Joe </v>
      </c>
      <c r="F199" s="26" t="str">
        <f t="shared" si="40"/>
        <v>Herman</v>
      </c>
      <c r="G199" s="26" t="str">
        <f t="shared" si="41"/>
        <v>Men Senior</v>
      </c>
      <c r="H199" s="26" t="str">
        <f t="shared" si="42"/>
        <v>Orca Angling Club</v>
      </c>
      <c r="I199" s="53"/>
      <c r="J199" s="53" t="s">
        <v>1223</v>
      </c>
      <c r="K199" s="53">
        <v>97</v>
      </c>
      <c r="L199" s="52">
        <f t="shared" si="43"/>
        <v>3.3</v>
      </c>
      <c r="M199" s="52">
        <f t="shared" si="44"/>
        <v>3.3</v>
      </c>
    </row>
    <row r="200" spans="1:13" hidden="1" x14ac:dyDescent="0.3">
      <c r="A200" s="143" t="str">
        <f t="shared" si="45"/>
        <v>2024-NAT-01</v>
      </c>
      <c r="B200" s="140">
        <f t="shared" si="46"/>
        <v>45372</v>
      </c>
      <c r="C200" s="143" t="str">
        <f t="shared" si="47"/>
        <v>Day 1</v>
      </c>
      <c r="D200" s="53" t="s">
        <v>545</v>
      </c>
      <c r="E200" s="26" t="str">
        <f t="shared" si="39"/>
        <v xml:space="preserve">Joe </v>
      </c>
      <c r="F200" s="26" t="str">
        <f t="shared" si="40"/>
        <v>Herman</v>
      </c>
      <c r="G200" s="26" t="str">
        <f t="shared" si="41"/>
        <v>Men Senior</v>
      </c>
      <c r="H200" s="26" t="str">
        <f t="shared" si="42"/>
        <v>Orca Angling Club</v>
      </c>
      <c r="I200" s="53"/>
      <c r="J200" s="53" t="s">
        <v>1223</v>
      </c>
      <c r="K200" s="53">
        <v>108</v>
      </c>
      <c r="L200" s="52">
        <f t="shared" si="43"/>
        <v>4.8</v>
      </c>
      <c r="M200" s="52">
        <f t="shared" si="44"/>
        <v>4.8</v>
      </c>
    </row>
    <row r="201" spans="1:13" hidden="1" x14ac:dyDescent="0.3">
      <c r="A201" s="143" t="str">
        <f t="shared" si="45"/>
        <v>2024-NAT-01</v>
      </c>
      <c r="B201" s="140">
        <f t="shared" si="46"/>
        <v>45372</v>
      </c>
      <c r="C201" s="143" t="str">
        <f t="shared" si="47"/>
        <v>Day 1</v>
      </c>
      <c r="D201" s="53" t="s">
        <v>470</v>
      </c>
      <c r="E201" s="26" t="str">
        <f t="shared" si="39"/>
        <v>Leon</v>
      </c>
      <c r="F201" s="26" t="str">
        <f t="shared" si="40"/>
        <v>Krauze</v>
      </c>
      <c r="G201" s="26" t="str">
        <f t="shared" si="41"/>
        <v>Men Master</v>
      </c>
      <c r="H201" s="26" t="str">
        <f t="shared" si="42"/>
        <v>Orca Angling Club</v>
      </c>
      <c r="I201" s="53"/>
      <c r="J201" s="53" t="s">
        <v>1223</v>
      </c>
      <c r="K201" s="53">
        <v>108</v>
      </c>
      <c r="L201" s="52">
        <f t="shared" si="43"/>
        <v>4.8</v>
      </c>
      <c r="M201" s="52">
        <f t="shared" si="44"/>
        <v>4.8</v>
      </c>
    </row>
    <row r="202" spans="1:13" hidden="1" x14ac:dyDescent="0.3">
      <c r="A202" s="143" t="str">
        <f t="shared" si="45"/>
        <v>2024-NAT-01</v>
      </c>
      <c r="B202" s="140">
        <f t="shared" si="46"/>
        <v>45372</v>
      </c>
      <c r="C202" s="143" t="str">
        <f t="shared" si="47"/>
        <v>Day 1</v>
      </c>
      <c r="D202" s="53" t="s">
        <v>470</v>
      </c>
      <c r="E202" s="26" t="str">
        <f t="shared" si="39"/>
        <v>Leon</v>
      </c>
      <c r="F202" s="26" t="str">
        <f t="shared" si="40"/>
        <v>Krauze</v>
      </c>
      <c r="G202" s="26" t="str">
        <f t="shared" si="41"/>
        <v>Men Master</v>
      </c>
      <c r="H202" s="26" t="str">
        <f t="shared" si="42"/>
        <v>Orca Angling Club</v>
      </c>
      <c r="I202" s="53"/>
      <c r="J202" s="53" t="s">
        <v>1223</v>
      </c>
      <c r="K202" s="53">
        <v>112</v>
      </c>
      <c r="L202" s="52">
        <f t="shared" si="43"/>
        <v>5.5</v>
      </c>
      <c r="M202" s="52">
        <f t="shared" si="44"/>
        <v>5.5</v>
      </c>
    </row>
    <row r="203" spans="1:13" hidden="1" x14ac:dyDescent="0.3">
      <c r="A203" s="143" t="str">
        <f t="shared" si="45"/>
        <v>2024-NAT-01</v>
      </c>
      <c r="B203" s="140">
        <f t="shared" si="46"/>
        <v>45372</v>
      </c>
      <c r="C203" s="143" t="str">
        <f t="shared" si="47"/>
        <v>Day 1</v>
      </c>
      <c r="D203" s="53" t="s">
        <v>470</v>
      </c>
      <c r="E203" s="26" t="str">
        <f t="shared" si="39"/>
        <v>Leon</v>
      </c>
      <c r="F203" s="26" t="str">
        <f t="shared" si="40"/>
        <v>Krauze</v>
      </c>
      <c r="G203" s="26" t="str">
        <f t="shared" si="41"/>
        <v>Men Master</v>
      </c>
      <c r="H203" s="26" t="str">
        <f t="shared" si="42"/>
        <v>Orca Angling Club</v>
      </c>
      <c r="I203" s="53"/>
      <c r="J203" s="53" t="s">
        <v>1223</v>
      </c>
      <c r="K203" s="53">
        <v>101</v>
      </c>
      <c r="L203" s="52">
        <f t="shared" si="43"/>
        <v>3.8</v>
      </c>
      <c r="M203" s="52">
        <f t="shared" si="44"/>
        <v>3.8</v>
      </c>
    </row>
    <row r="204" spans="1:13" hidden="1" x14ac:dyDescent="0.3">
      <c r="A204" s="143" t="str">
        <f t="shared" si="45"/>
        <v>2024-NAT-01</v>
      </c>
      <c r="B204" s="140">
        <f t="shared" si="46"/>
        <v>45372</v>
      </c>
      <c r="C204" s="143" t="str">
        <f t="shared" si="47"/>
        <v>Day 1</v>
      </c>
      <c r="D204" s="53" t="s">
        <v>470</v>
      </c>
      <c r="E204" s="26" t="str">
        <f t="shared" si="39"/>
        <v>Leon</v>
      </c>
      <c r="F204" s="26" t="str">
        <f t="shared" si="40"/>
        <v>Krauze</v>
      </c>
      <c r="G204" s="26" t="str">
        <f t="shared" si="41"/>
        <v>Men Master</v>
      </c>
      <c r="H204" s="26" t="str">
        <f t="shared" si="42"/>
        <v>Orca Angling Club</v>
      </c>
      <c r="I204" s="53"/>
      <c r="J204" s="53" t="s">
        <v>1223</v>
      </c>
      <c r="K204" s="53">
        <v>80</v>
      </c>
      <c r="L204" s="52">
        <f t="shared" si="43"/>
        <v>1.7</v>
      </c>
      <c r="M204" s="52">
        <f t="shared" si="44"/>
        <v>1.7</v>
      </c>
    </row>
    <row r="205" spans="1:13" hidden="1" x14ac:dyDescent="0.3">
      <c r="A205" s="143" t="str">
        <f t="shared" si="45"/>
        <v>2024-NAT-01</v>
      </c>
      <c r="B205" s="140">
        <f t="shared" si="46"/>
        <v>45372</v>
      </c>
      <c r="C205" s="143" t="str">
        <f t="shared" si="47"/>
        <v>Day 1</v>
      </c>
      <c r="D205" s="53" t="s">
        <v>470</v>
      </c>
      <c r="E205" s="26" t="str">
        <f t="shared" si="39"/>
        <v>Leon</v>
      </c>
      <c r="F205" s="26" t="str">
        <f t="shared" si="40"/>
        <v>Krauze</v>
      </c>
      <c r="G205" s="26" t="str">
        <f t="shared" si="41"/>
        <v>Men Master</v>
      </c>
      <c r="H205" s="26" t="str">
        <f t="shared" si="42"/>
        <v>Orca Angling Club</v>
      </c>
      <c r="I205" s="53"/>
      <c r="J205" s="51" t="s">
        <v>1222</v>
      </c>
      <c r="K205" s="53">
        <v>124</v>
      </c>
      <c r="L205" s="52">
        <f t="shared" si="43"/>
        <v>9.1</v>
      </c>
      <c r="M205" s="52">
        <f t="shared" si="44"/>
        <v>9.1</v>
      </c>
    </row>
    <row r="206" spans="1:13" hidden="1" x14ac:dyDescent="0.3">
      <c r="A206" s="143" t="str">
        <f t="shared" si="45"/>
        <v>2024-NAT-01</v>
      </c>
      <c r="B206" s="140">
        <f t="shared" si="46"/>
        <v>45372</v>
      </c>
      <c r="C206" s="143" t="str">
        <f t="shared" si="47"/>
        <v>Day 1</v>
      </c>
      <c r="D206" s="53" t="s">
        <v>470</v>
      </c>
      <c r="E206" s="26" t="str">
        <f t="shared" si="39"/>
        <v>Leon</v>
      </c>
      <c r="F206" s="26" t="str">
        <f t="shared" si="40"/>
        <v>Krauze</v>
      </c>
      <c r="G206" s="26" t="str">
        <f t="shared" si="41"/>
        <v>Men Master</v>
      </c>
      <c r="H206" s="26" t="str">
        <f t="shared" si="42"/>
        <v>Orca Angling Club</v>
      </c>
      <c r="I206" s="53"/>
      <c r="J206" s="51" t="s">
        <v>1222</v>
      </c>
      <c r="K206" s="53">
        <v>171</v>
      </c>
      <c r="L206" s="52">
        <f t="shared" si="43"/>
        <v>27.3</v>
      </c>
      <c r="M206" s="52">
        <f t="shared" si="44"/>
        <v>27.3</v>
      </c>
    </row>
    <row r="207" spans="1:13" hidden="1" x14ac:dyDescent="0.3">
      <c r="A207" s="143" t="str">
        <f t="shared" si="45"/>
        <v>2024-NAT-01</v>
      </c>
      <c r="B207" s="140">
        <f t="shared" si="46"/>
        <v>45372</v>
      </c>
      <c r="C207" s="143" t="str">
        <f t="shared" si="47"/>
        <v>Day 1</v>
      </c>
      <c r="D207" s="53" t="s">
        <v>576</v>
      </c>
      <c r="E207" s="26" t="str">
        <f t="shared" si="39"/>
        <v>Lindie</v>
      </c>
      <c r="F207" s="26" t="str">
        <f t="shared" si="40"/>
        <v>Krauze</v>
      </c>
      <c r="G207" s="26" t="str">
        <f t="shared" si="41"/>
        <v>Ladies Master</v>
      </c>
      <c r="H207" s="26" t="str">
        <f t="shared" si="42"/>
        <v>Orca Angling Club</v>
      </c>
      <c r="I207" s="53"/>
      <c r="J207" s="53" t="s">
        <v>1200</v>
      </c>
      <c r="K207" s="53">
        <v>49</v>
      </c>
      <c r="L207" s="52">
        <f t="shared" si="43"/>
        <v>2.1</v>
      </c>
      <c r="M207" s="52">
        <f t="shared" si="44"/>
        <v>2.1</v>
      </c>
    </row>
    <row r="208" spans="1:13" hidden="1" x14ac:dyDescent="0.3">
      <c r="A208" s="143" t="str">
        <f t="shared" si="45"/>
        <v>2024-NAT-01</v>
      </c>
      <c r="B208" s="140">
        <f t="shared" si="46"/>
        <v>45372</v>
      </c>
      <c r="C208" s="143" t="str">
        <f t="shared" si="47"/>
        <v>Day 1</v>
      </c>
      <c r="D208" s="53" t="s">
        <v>576</v>
      </c>
      <c r="E208" s="26" t="str">
        <f t="shared" si="39"/>
        <v>Lindie</v>
      </c>
      <c r="F208" s="26" t="str">
        <f t="shared" si="40"/>
        <v>Krauze</v>
      </c>
      <c r="G208" s="26" t="str">
        <f t="shared" si="41"/>
        <v>Ladies Master</v>
      </c>
      <c r="H208" s="26" t="str">
        <f t="shared" si="42"/>
        <v>Orca Angling Club</v>
      </c>
      <c r="I208" s="53"/>
      <c r="J208" s="51" t="s">
        <v>1222</v>
      </c>
      <c r="K208" s="53">
        <v>107</v>
      </c>
      <c r="L208" s="52">
        <f t="shared" si="43"/>
        <v>5.5</v>
      </c>
      <c r="M208" s="52">
        <f t="shared" si="44"/>
        <v>5.5</v>
      </c>
    </row>
    <row r="209" spans="1:13" hidden="1" x14ac:dyDescent="0.3">
      <c r="A209" s="143" t="str">
        <f t="shared" si="45"/>
        <v>2024-NAT-01</v>
      </c>
      <c r="B209" s="140">
        <f t="shared" si="46"/>
        <v>45372</v>
      </c>
      <c r="C209" s="143" t="str">
        <f t="shared" si="47"/>
        <v>Day 1</v>
      </c>
      <c r="D209" s="53" t="s">
        <v>576</v>
      </c>
      <c r="E209" s="26" t="str">
        <f t="shared" si="39"/>
        <v>Lindie</v>
      </c>
      <c r="F209" s="26" t="str">
        <f t="shared" si="40"/>
        <v>Krauze</v>
      </c>
      <c r="G209" s="26" t="str">
        <f t="shared" si="41"/>
        <v>Ladies Master</v>
      </c>
      <c r="H209" s="26" t="str">
        <f t="shared" si="42"/>
        <v>Orca Angling Club</v>
      </c>
      <c r="I209" s="53"/>
      <c r="J209" s="51" t="s">
        <v>1222</v>
      </c>
      <c r="K209" s="53">
        <v>151</v>
      </c>
      <c r="L209" s="52">
        <f t="shared" si="43"/>
        <v>17.8</v>
      </c>
      <c r="M209" s="52">
        <f t="shared" si="44"/>
        <v>17.8</v>
      </c>
    </row>
    <row r="210" spans="1:13" hidden="1" x14ac:dyDescent="0.3">
      <c r="A210" s="143" t="str">
        <f t="shared" si="45"/>
        <v>2024-NAT-01</v>
      </c>
      <c r="B210" s="140">
        <f t="shared" si="46"/>
        <v>45372</v>
      </c>
      <c r="C210" s="143" t="str">
        <f t="shared" si="47"/>
        <v>Day 1</v>
      </c>
      <c r="D210" s="53" t="s">
        <v>606</v>
      </c>
      <c r="E210" s="26" t="str">
        <f t="shared" si="39"/>
        <v>Elaine</v>
      </c>
      <c r="F210" s="26" t="str">
        <f t="shared" si="40"/>
        <v>Vorster</v>
      </c>
      <c r="G210" s="26" t="str">
        <f t="shared" si="41"/>
        <v>Ladies Veteran</v>
      </c>
      <c r="H210" s="26" t="str">
        <f t="shared" si="42"/>
        <v>Orca Angling Club</v>
      </c>
      <c r="I210" s="53"/>
      <c r="J210" s="53"/>
      <c r="K210" s="53"/>
      <c r="L210" s="52" t="str">
        <f t="shared" si="43"/>
        <v/>
      </c>
      <c r="M210" s="52" t="str">
        <f t="shared" si="44"/>
        <v/>
      </c>
    </row>
    <row r="211" spans="1:13" hidden="1" x14ac:dyDescent="0.3">
      <c r="A211" s="143" t="str">
        <f t="shared" si="45"/>
        <v>2024-NAT-01</v>
      </c>
      <c r="B211" s="140">
        <f t="shared" si="46"/>
        <v>45372</v>
      </c>
      <c r="C211" s="143" t="str">
        <f t="shared" si="47"/>
        <v>Day 1</v>
      </c>
      <c r="D211" s="53" t="s">
        <v>1293</v>
      </c>
      <c r="E211" s="26" t="str">
        <f t="shared" si="39"/>
        <v>Franco</v>
      </c>
      <c r="F211" s="26" t="str">
        <f t="shared" si="40"/>
        <v>Feyerabend</v>
      </c>
      <c r="G211" s="26" t="str">
        <f t="shared" si="41"/>
        <v>Men U/16</v>
      </c>
      <c r="H211" s="26" t="str">
        <f t="shared" si="42"/>
        <v>xOtjiwarongo</v>
      </c>
      <c r="I211" s="53"/>
      <c r="J211" s="51" t="s">
        <v>1222</v>
      </c>
      <c r="K211" s="53">
        <v>80</v>
      </c>
      <c r="L211" s="52">
        <f t="shared" si="43"/>
        <v>2</v>
      </c>
      <c r="M211" s="52">
        <f t="shared" si="44"/>
        <v>2</v>
      </c>
    </row>
    <row r="212" spans="1:13" hidden="1" x14ac:dyDescent="0.3">
      <c r="A212" s="143" t="str">
        <f t="shared" si="45"/>
        <v>2024-NAT-01</v>
      </c>
      <c r="B212" s="140">
        <f t="shared" si="46"/>
        <v>45372</v>
      </c>
      <c r="C212" s="143" t="str">
        <f t="shared" si="47"/>
        <v>Day 1</v>
      </c>
      <c r="D212" s="53" t="s">
        <v>1293</v>
      </c>
      <c r="E212" s="26" t="str">
        <f t="shared" si="39"/>
        <v>Franco</v>
      </c>
      <c r="F212" s="26" t="str">
        <f t="shared" si="40"/>
        <v>Feyerabend</v>
      </c>
      <c r="G212" s="26" t="str">
        <f t="shared" si="41"/>
        <v>Men U/16</v>
      </c>
      <c r="H212" s="26" t="str">
        <f t="shared" si="42"/>
        <v>xOtjiwarongo</v>
      </c>
      <c r="I212" s="53"/>
      <c r="J212" s="51" t="s">
        <v>1222</v>
      </c>
      <c r="K212" s="53">
        <v>84</v>
      </c>
      <c r="L212" s="52">
        <f t="shared" si="43"/>
        <v>2.4</v>
      </c>
      <c r="M212" s="52">
        <f t="shared" si="44"/>
        <v>2.4</v>
      </c>
    </row>
    <row r="213" spans="1:13" hidden="1" x14ac:dyDescent="0.3">
      <c r="A213" s="143" t="str">
        <f t="shared" si="45"/>
        <v>2024-NAT-01</v>
      </c>
      <c r="B213" s="140">
        <f t="shared" si="46"/>
        <v>45372</v>
      </c>
      <c r="C213" s="143" t="str">
        <f t="shared" si="47"/>
        <v>Day 1</v>
      </c>
      <c r="D213" s="53" t="s">
        <v>1597</v>
      </c>
      <c r="E213" s="26" t="str">
        <f t="shared" si="39"/>
        <v>Maritz Jnr</v>
      </c>
      <c r="F213" s="26" t="str">
        <f t="shared" si="40"/>
        <v>Jansen Van Vuuren</v>
      </c>
      <c r="G213" s="26" t="str">
        <f t="shared" si="41"/>
        <v>Men U/16</v>
      </c>
      <c r="H213" s="26" t="str">
        <f t="shared" si="42"/>
        <v>Otjiwarongo</v>
      </c>
      <c r="I213" s="53"/>
      <c r="J213" s="51" t="s">
        <v>1222</v>
      </c>
      <c r="K213" s="53">
        <v>82</v>
      </c>
      <c r="L213" s="52">
        <f t="shared" si="43"/>
        <v>2.2000000000000002</v>
      </c>
      <c r="M213" s="52">
        <f t="shared" si="44"/>
        <v>2.2000000000000002</v>
      </c>
    </row>
    <row r="214" spans="1:13" hidden="1" x14ac:dyDescent="0.3">
      <c r="A214" s="143" t="str">
        <f t="shared" si="45"/>
        <v>2024-NAT-01</v>
      </c>
      <c r="B214" s="140">
        <f t="shared" si="46"/>
        <v>45372</v>
      </c>
      <c r="C214" s="143" t="str">
        <f t="shared" si="47"/>
        <v>Day 1</v>
      </c>
      <c r="D214" s="53" t="s">
        <v>736</v>
      </c>
      <c r="E214" s="26" t="str">
        <f t="shared" si="39"/>
        <v>Stefni</v>
      </c>
      <c r="F214" s="26" t="str">
        <f t="shared" si="40"/>
        <v>De Jager</v>
      </c>
      <c r="G214" s="26" t="str">
        <f t="shared" si="41"/>
        <v>Ladies Master</v>
      </c>
      <c r="H214" s="26" t="str">
        <f t="shared" si="42"/>
        <v>xOtjiwarongo</v>
      </c>
      <c r="I214" s="53"/>
      <c r="J214" s="51" t="s">
        <v>1222</v>
      </c>
      <c r="K214" s="53">
        <v>93</v>
      </c>
      <c r="L214" s="52">
        <f t="shared" si="43"/>
        <v>3.4</v>
      </c>
      <c r="M214" s="52">
        <f t="shared" si="44"/>
        <v>3.4</v>
      </c>
    </row>
    <row r="215" spans="1:13" hidden="1" x14ac:dyDescent="0.3">
      <c r="A215" s="143" t="str">
        <f t="shared" si="45"/>
        <v>2024-NAT-01</v>
      </c>
      <c r="B215" s="140">
        <f t="shared" si="46"/>
        <v>45372</v>
      </c>
      <c r="C215" s="143" t="str">
        <f t="shared" si="47"/>
        <v>Day 1</v>
      </c>
      <c r="D215" s="53" t="s">
        <v>736</v>
      </c>
      <c r="E215" s="26" t="str">
        <f t="shared" si="39"/>
        <v>Stefni</v>
      </c>
      <c r="F215" s="26" t="str">
        <f t="shared" si="40"/>
        <v>De Jager</v>
      </c>
      <c r="G215" s="26" t="str">
        <f t="shared" si="41"/>
        <v>Ladies Master</v>
      </c>
      <c r="H215" s="26" t="str">
        <f t="shared" si="42"/>
        <v>xOtjiwarongo</v>
      </c>
      <c r="I215" s="53"/>
      <c r="J215" s="53" t="s">
        <v>10</v>
      </c>
      <c r="K215" s="53">
        <v>40</v>
      </c>
      <c r="L215" s="52">
        <f t="shared" si="43"/>
        <v>1</v>
      </c>
      <c r="M215" s="52">
        <f t="shared" si="44"/>
        <v>1</v>
      </c>
    </row>
    <row r="216" spans="1:13" hidden="1" x14ac:dyDescent="0.3">
      <c r="A216" s="143" t="str">
        <f t="shared" ref="A216:A247" si="48">IF(D216="","",A215)</f>
        <v>2024-NAT-01</v>
      </c>
      <c r="B216" s="140">
        <f t="shared" ref="B216:B247" si="49">IF(D216="","",B215)</f>
        <v>45372</v>
      </c>
      <c r="C216" s="143" t="str">
        <f t="shared" ref="C216:C247" si="50">IF(D216="","",C215)</f>
        <v>Day 1</v>
      </c>
      <c r="D216" s="53" t="s">
        <v>736</v>
      </c>
      <c r="E216" s="26" t="str">
        <f t="shared" si="39"/>
        <v>Stefni</v>
      </c>
      <c r="F216" s="26" t="str">
        <f t="shared" si="40"/>
        <v>De Jager</v>
      </c>
      <c r="G216" s="26" t="str">
        <f t="shared" si="41"/>
        <v>Ladies Master</v>
      </c>
      <c r="H216" s="26" t="str">
        <f t="shared" si="42"/>
        <v>xOtjiwarongo</v>
      </c>
      <c r="I216" s="53"/>
      <c r="J216" s="53" t="s">
        <v>20</v>
      </c>
      <c r="K216" s="53">
        <v>81</v>
      </c>
      <c r="L216" s="52">
        <f t="shared" si="43"/>
        <v>1.9</v>
      </c>
      <c r="M216" s="52">
        <f t="shared" si="44"/>
        <v>1.9</v>
      </c>
    </row>
    <row r="217" spans="1:13" hidden="1" x14ac:dyDescent="0.3">
      <c r="A217" s="143" t="str">
        <f t="shared" si="48"/>
        <v>2024-NAT-01</v>
      </c>
      <c r="B217" s="140">
        <f t="shared" si="49"/>
        <v>45372</v>
      </c>
      <c r="C217" s="143" t="str">
        <f t="shared" si="50"/>
        <v>Day 1</v>
      </c>
      <c r="D217" s="53" t="s">
        <v>935</v>
      </c>
      <c r="E217" s="26" t="str">
        <f t="shared" si="39"/>
        <v>Otto</v>
      </c>
      <c r="F217" s="26" t="str">
        <f t="shared" si="40"/>
        <v>Feyerabend</v>
      </c>
      <c r="G217" s="26" t="str">
        <f t="shared" si="41"/>
        <v>Men U/21</v>
      </c>
      <c r="H217" s="26" t="str">
        <f t="shared" si="42"/>
        <v>xOtjiwarongo</v>
      </c>
      <c r="I217" s="53"/>
      <c r="J217" s="53" t="s">
        <v>1223</v>
      </c>
      <c r="K217" s="53">
        <v>98</v>
      </c>
      <c r="L217" s="52">
        <f t="shared" si="43"/>
        <v>3.4</v>
      </c>
      <c r="M217" s="52">
        <f t="shared" si="44"/>
        <v>3.4</v>
      </c>
    </row>
    <row r="218" spans="1:13" hidden="1" x14ac:dyDescent="0.3">
      <c r="A218" s="143" t="str">
        <f t="shared" si="48"/>
        <v>2024-NAT-01</v>
      </c>
      <c r="B218" s="140">
        <f t="shared" si="49"/>
        <v>45372</v>
      </c>
      <c r="C218" s="143" t="str">
        <f t="shared" si="50"/>
        <v>Day 1</v>
      </c>
      <c r="D218" s="53" t="s">
        <v>935</v>
      </c>
      <c r="E218" s="26" t="str">
        <f t="shared" si="39"/>
        <v>Otto</v>
      </c>
      <c r="F218" s="26" t="str">
        <f t="shared" si="40"/>
        <v>Feyerabend</v>
      </c>
      <c r="G218" s="26" t="str">
        <f t="shared" si="41"/>
        <v>Men U/21</v>
      </c>
      <c r="H218" s="26" t="str">
        <f t="shared" si="42"/>
        <v>xOtjiwarongo</v>
      </c>
      <c r="I218" s="53"/>
      <c r="J218" s="53" t="s">
        <v>1223</v>
      </c>
      <c r="K218" s="53">
        <v>72</v>
      </c>
      <c r="L218" s="52">
        <f t="shared" si="43"/>
        <v>1.2</v>
      </c>
      <c r="M218" s="52">
        <f t="shared" si="44"/>
        <v>1.2</v>
      </c>
    </row>
    <row r="219" spans="1:13" hidden="1" x14ac:dyDescent="0.3">
      <c r="A219" s="143" t="str">
        <f t="shared" si="48"/>
        <v>2024-NAT-01</v>
      </c>
      <c r="B219" s="140">
        <f t="shared" si="49"/>
        <v>45372</v>
      </c>
      <c r="C219" s="143" t="str">
        <f t="shared" si="50"/>
        <v>Day 1</v>
      </c>
      <c r="D219" s="53" t="s">
        <v>494</v>
      </c>
      <c r="E219" s="26" t="str">
        <f t="shared" si="39"/>
        <v>Chris</v>
      </c>
      <c r="F219" s="26" t="str">
        <f t="shared" si="40"/>
        <v>Feyerabend</v>
      </c>
      <c r="G219" s="26" t="str">
        <f t="shared" si="41"/>
        <v>Men Veteran</v>
      </c>
      <c r="H219" s="26" t="str">
        <f t="shared" si="42"/>
        <v>xOtjiwarongo</v>
      </c>
      <c r="I219" s="53"/>
      <c r="J219" s="53" t="s">
        <v>1223</v>
      </c>
      <c r="K219" s="53">
        <v>106</v>
      </c>
      <c r="L219" s="52">
        <f t="shared" si="43"/>
        <v>4.5</v>
      </c>
      <c r="M219" s="52">
        <f t="shared" si="44"/>
        <v>4.5</v>
      </c>
    </row>
    <row r="220" spans="1:13" hidden="1" x14ac:dyDescent="0.3">
      <c r="A220" s="143" t="str">
        <f t="shared" si="48"/>
        <v>2024-NAT-01</v>
      </c>
      <c r="B220" s="140">
        <f t="shared" si="49"/>
        <v>45372</v>
      </c>
      <c r="C220" s="143" t="str">
        <f t="shared" si="50"/>
        <v>Day 1</v>
      </c>
      <c r="D220" s="53" t="s">
        <v>494</v>
      </c>
      <c r="E220" s="26" t="str">
        <f t="shared" si="39"/>
        <v>Chris</v>
      </c>
      <c r="F220" s="26" t="str">
        <f t="shared" si="40"/>
        <v>Feyerabend</v>
      </c>
      <c r="G220" s="26" t="str">
        <f t="shared" si="41"/>
        <v>Men Veteran</v>
      </c>
      <c r="H220" s="26" t="str">
        <f t="shared" si="42"/>
        <v>xOtjiwarongo</v>
      </c>
      <c r="I220" s="53"/>
      <c r="J220" s="53" t="s">
        <v>1223</v>
      </c>
      <c r="K220" s="53">
        <v>81</v>
      </c>
      <c r="L220" s="52">
        <f t="shared" si="43"/>
        <v>1.8</v>
      </c>
      <c r="M220" s="52">
        <f t="shared" si="44"/>
        <v>1.8</v>
      </c>
    </row>
    <row r="221" spans="1:13" hidden="1" x14ac:dyDescent="0.3">
      <c r="A221" s="143" t="str">
        <f t="shared" si="48"/>
        <v>2024-NAT-01</v>
      </c>
      <c r="B221" s="140">
        <f t="shared" si="49"/>
        <v>45372</v>
      </c>
      <c r="C221" s="143" t="str">
        <f t="shared" si="50"/>
        <v>Day 1</v>
      </c>
      <c r="D221" s="53" t="s">
        <v>494</v>
      </c>
      <c r="E221" s="26" t="str">
        <f t="shared" si="39"/>
        <v>Chris</v>
      </c>
      <c r="F221" s="26" t="str">
        <f t="shared" si="40"/>
        <v>Feyerabend</v>
      </c>
      <c r="G221" s="26" t="str">
        <f t="shared" si="41"/>
        <v>Men Veteran</v>
      </c>
      <c r="H221" s="26" t="str">
        <f t="shared" si="42"/>
        <v>xOtjiwarongo</v>
      </c>
      <c r="I221" s="53"/>
      <c r="J221" s="53" t="s">
        <v>1223</v>
      </c>
      <c r="K221" s="53">
        <v>77</v>
      </c>
      <c r="L221" s="52">
        <f t="shared" si="43"/>
        <v>1.5</v>
      </c>
      <c r="M221" s="52">
        <f t="shared" si="44"/>
        <v>1.5</v>
      </c>
    </row>
    <row r="222" spans="1:13" hidden="1" x14ac:dyDescent="0.3">
      <c r="A222" s="143" t="str">
        <f t="shared" si="48"/>
        <v>2024-NAT-01</v>
      </c>
      <c r="B222" s="140">
        <f t="shared" si="49"/>
        <v>45372</v>
      </c>
      <c r="C222" s="143" t="str">
        <f t="shared" si="50"/>
        <v>Day 1</v>
      </c>
      <c r="D222" s="53" t="s">
        <v>494</v>
      </c>
      <c r="E222" s="26" t="str">
        <f t="shared" si="39"/>
        <v>Chris</v>
      </c>
      <c r="F222" s="26" t="str">
        <f t="shared" si="40"/>
        <v>Feyerabend</v>
      </c>
      <c r="G222" s="26" t="str">
        <f t="shared" si="41"/>
        <v>Men Veteran</v>
      </c>
      <c r="H222" s="26" t="str">
        <f t="shared" si="42"/>
        <v>xOtjiwarongo</v>
      </c>
      <c r="I222" s="53"/>
      <c r="J222" s="53" t="s">
        <v>1223</v>
      </c>
      <c r="K222" s="53">
        <v>72</v>
      </c>
      <c r="L222" s="52">
        <f t="shared" si="43"/>
        <v>1.2</v>
      </c>
      <c r="M222" s="52">
        <f t="shared" si="44"/>
        <v>1.2</v>
      </c>
    </row>
    <row r="223" spans="1:13" hidden="1" x14ac:dyDescent="0.3">
      <c r="A223" s="143" t="str">
        <f t="shared" si="48"/>
        <v>2024-NAT-01</v>
      </c>
      <c r="B223" s="140">
        <f t="shared" si="49"/>
        <v>45372</v>
      </c>
      <c r="C223" s="143" t="str">
        <f t="shared" si="50"/>
        <v>Day 1</v>
      </c>
      <c r="D223" s="53" t="s">
        <v>1083</v>
      </c>
      <c r="E223" s="26" t="str">
        <f t="shared" si="39"/>
        <v>Rinus</v>
      </c>
      <c r="F223" s="26" t="str">
        <f t="shared" si="40"/>
        <v>Van Der Westhuizen</v>
      </c>
      <c r="G223" s="26" t="str">
        <f t="shared" si="41"/>
        <v>Men Veteran</v>
      </c>
      <c r="H223" s="26" t="str">
        <f t="shared" si="42"/>
        <v>Otjiwarongo</v>
      </c>
      <c r="I223" s="53"/>
      <c r="J223" s="53" t="s">
        <v>1223</v>
      </c>
      <c r="K223" s="53">
        <v>125</v>
      </c>
      <c r="L223" s="52">
        <f t="shared" si="43"/>
        <v>8.1</v>
      </c>
      <c r="M223" s="52">
        <f t="shared" si="44"/>
        <v>8.1</v>
      </c>
    </row>
    <row r="224" spans="1:13" hidden="1" x14ac:dyDescent="0.3">
      <c r="A224" s="143" t="str">
        <f t="shared" si="48"/>
        <v>2024-NAT-01</v>
      </c>
      <c r="B224" s="140">
        <f t="shared" si="49"/>
        <v>45372</v>
      </c>
      <c r="C224" s="143" t="str">
        <f t="shared" si="50"/>
        <v>Day 1</v>
      </c>
      <c r="D224" s="53" t="s">
        <v>1083</v>
      </c>
      <c r="E224" s="26" t="str">
        <f t="shared" si="39"/>
        <v>Rinus</v>
      </c>
      <c r="F224" s="26" t="str">
        <f t="shared" si="40"/>
        <v>Van Der Westhuizen</v>
      </c>
      <c r="G224" s="26" t="str">
        <f t="shared" si="41"/>
        <v>Men Veteran</v>
      </c>
      <c r="H224" s="26" t="str">
        <f t="shared" si="42"/>
        <v>Otjiwarongo</v>
      </c>
      <c r="I224" s="53"/>
      <c r="J224" s="53" t="s">
        <v>1223</v>
      </c>
      <c r="K224" s="53">
        <v>84</v>
      </c>
      <c r="L224" s="52">
        <f t="shared" si="43"/>
        <v>2</v>
      </c>
      <c r="M224" s="52">
        <f t="shared" si="44"/>
        <v>2</v>
      </c>
    </row>
    <row r="225" spans="1:13" hidden="1" x14ac:dyDescent="0.3">
      <c r="A225" s="143" t="str">
        <f t="shared" si="48"/>
        <v>2024-NAT-01</v>
      </c>
      <c r="B225" s="140">
        <f t="shared" si="49"/>
        <v>45372</v>
      </c>
      <c r="C225" s="143" t="str">
        <f t="shared" si="50"/>
        <v>Day 1</v>
      </c>
      <c r="D225" s="53" t="s">
        <v>1083</v>
      </c>
      <c r="E225" s="26" t="str">
        <f t="shared" si="39"/>
        <v>Rinus</v>
      </c>
      <c r="F225" s="26" t="str">
        <f t="shared" si="40"/>
        <v>Van Der Westhuizen</v>
      </c>
      <c r="G225" s="26" t="str">
        <f t="shared" si="41"/>
        <v>Men Veteran</v>
      </c>
      <c r="H225" s="26" t="str">
        <f t="shared" si="42"/>
        <v>Otjiwarongo</v>
      </c>
      <c r="I225" s="53"/>
      <c r="J225" s="53" t="s">
        <v>1223</v>
      </c>
      <c r="K225" s="53">
        <v>94</v>
      </c>
      <c r="L225" s="52">
        <f t="shared" si="43"/>
        <v>3</v>
      </c>
      <c r="M225" s="52">
        <f t="shared" si="44"/>
        <v>3</v>
      </c>
    </row>
    <row r="226" spans="1:13" hidden="1" x14ac:dyDescent="0.3">
      <c r="A226" s="143" t="str">
        <f t="shared" si="48"/>
        <v>2024-NAT-01</v>
      </c>
      <c r="B226" s="140">
        <f t="shared" si="49"/>
        <v>45372</v>
      </c>
      <c r="C226" s="143" t="str">
        <f t="shared" si="50"/>
        <v>Day 1</v>
      </c>
      <c r="D226" s="53" t="s">
        <v>1083</v>
      </c>
      <c r="E226" s="26" t="str">
        <f t="shared" si="39"/>
        <v>Rinus</v>
      </c>
      <c r="F226" s="26" t="str">
        <f t="shared" si="40"/>
        <v>Van Der Westhuizen</v>
      </c>
      <c r="G226" s="26" t="str">
        <f t="shared" si="41"/>
        <v>Men Veteran</v>
      </c>
      <c r="H226" s="26" t="str">
        <f t="shared" si="42"/>
        <v>Otjiwarongo</v>
      </c>
      <c r="I226" s="53"/>
      <c r="J226" s="53" t="s">
        <v>1223</v>
      </c>
      <c r="K226" s="53">
        <v>80</v>
      </c>
      <c r="L226" s="52">
        <f t="shared" si="43"/>
        <v>1.7</v>
      </c>
      <c r="M226" s="52">
        <f t="shared" si="44"/>
        <v>1.7</v>
      </c>
    </row>
    <row r="227" spans="1:13" hidden="1" x14ac:dyDescent="0.3">
      <c r="A227" s="143" t="str">
        <f t="shared" si="48"/>
        <v>2024-NAT-01</v>
      </c>
      <c r="B227" s="140">
        <f t="shared" si="49"/>
        <v>45372</v>
      </c>
      <c r="C227" s="143" t="str">
        <f t="shared" si="50"/>
        <v>Day 1</v>
      </c>
      <c r="D227" s="53" t="s">
        <v>1083</v>
      </c>
      <c r="E227" s="26" t="str">
        <f t="shared" si="39"/>
        <v>Rinus</v>
      </c>
      <c r="F227" s="26" t="str">
        <f t="shared" si="40"/>
        <v>Van Der Westhuizen</v>
      </c>
      <c r="G227" s="26" t="str">
        <f t="shared" si="41"/>
        <v>Men Veteran</v>
      </c>
      <c r="H227" s="26" t="str">
        <f t="shared" si="42"/>
        <v>Otjiwarongo</v>
      </c>
      <c r="I227" s="53"/>
      <c r="J227" s="53" t="s">
        <v>1223</v>
      </c>
      <c r="K227" s="53">
        <v>70</v>
      </c>
      <c r="L227" s="52">
        <f t="shared" si="43"/>
        <v>1.1000000000000001</v>
      </c>
      <c r="M227" s="52">
        <f t="shared" si="44"/>
        <v>1.1000000000000001</v>
      </c>
    </row>
    <row r="228" spans="1:13" hidden="1" x14ac:dyDescent="0.3">
      <c r="A228" s="143" t="str">
        <f t="shared" si="48"/>
        <v>2024-NAT-01</v>
      </c>
      <c r="B228" s="140">
        <f t="shared" si="49"/>
        <v>45372</v>
      </c>
      <c r="C228" s="143" t="str">
        <f t="shared" si="50"/>
        <v>Day 1</v>
      </c>
      <c r="D228" s="53" t="s">
        <v>1083</v>
      </c>
      <c r="E228" s="26" t="str">
        <f t="shared" si="39"/>
        <v>Rinus</v>
      </c>
      <c r="F228" s="26" t="str">
        <f t="shared" si="40"/>
        <v>Van Der Westhuizen</v>
      </c>
      <c r="G228" s="26" t="str">
        <f t="shared" si="41"/>
        <v>Men Veteran</v>
      </c>
      <c r="H228" s="26" t="str">
        <f t="shared" si="42"/>
        <v>Otjiwarongo</v>
      </c>
      <c r="I228" s="53"/>
      <c r="J228" s="53" t="s">
        <v>1223</v>
      </c>
      <c r="K228" s="53">
        <v>87</v>
      </c>
      <c r="L228" s="52">
        <f t="shared" si="43"/>
        <v>2.2999999999999998</v>
      </c>
      <c r="M228" s="52">
        <f t="shared" si="44"/>
        <v>2.2999999999999998</v>
      </c>
    </row>
    <row r="229" spans="1:13" hidden="1" x14ac:dyDescent="0.3">
      <c r="A229" s="143" t="str">
        <f t="shared" si="48"/>
        <v>2024-NAT-01</v>
      </c>
      <c r="B229" s="140">
        <f t="shared" si="49"/>
        <v>45372</v>
      </c>
      <c r="C229" s="143" t="str">
        <f t="shared" si="50"/>
        <v>Day 1</v>
      </c>
      <c r="D229" s="53" t="s">
        <v>1083</v>
      </c>
      <c r="E229" s="26" t="str">
        <f t="shared" si="39"/>
        <v>Rinus</v>
      </c>
      <c r="F229" s="26" t="str">
        <f t="shared" si="40"/>
        <v>Van Der Westhuizen</v>
      </c>
      <c r="G229" s="26" t="str">
        <f t="shared" si="41"/>
        <v>Men Veteran</v>
      </c>
      <c r="H229" s="26" t="str">
        <f t="shared" si="42"/>
        <v>Otjiwarongo</v>
      </c>
      <c r="I229" s="53"/>
      <c r="J229" s="51" t="s">
        <v>1222</v>
      </c>
      <c r="K229" s="53">
        <v>159</v>
      </c>
      <c r="L229" s="52">
        <f t="shared" si="43"/>
        <v>21.3</v>
      </c>
      <c r="M229" s="52">
        <f t="shared" si="44"/>
        <v>21.3</v>
      </c>
    </row>
    <row r="230" spans="1:13" hidden="1" x14ac:dyDescent="0.3">
      <c r="A230" s="143" t="str">
        <f t="shared" si="48"/>
        <v>2024-NAT-01</v>
      </c>
      <c r="B230" s="140">
        <f t="shared" si="49"/>
        <v>45372</v>
      </c>
      <c r="C230" s="143" t="str">
        <f t="shared" si="50"/>
        <v>Day 1</v>
      </c>
      <c r="D230" s="53" t="s">
        <v>637</v>
      </c>
      <c r="E230" s="26" t="str">
        <f t="shared" si="39"/>
        <v>Stephan</v>
      </c>
      <c r="F230" s="26" t="str">
        <f t="shared" si="40"/>
        <v>Hauptfleisch</v>
      </c>
      <c r="G230" s="26" t="str">
        <f t="shared" si="41"/>
        <v>Men Senior</v>
      </c>
      <c r="H230" s="26" t="str">
        <f t="shared" si="42"/>
        <v>Otjiwarongo</v>
      </c>
      <c r="I230" s="53"/>
      <c r="J230" s="53" t="s">
        <v>1223</v>
      </c>
      <c r="K230" s="53">
        <v>74</v>
      </c>
      <c r="L230" s="52">
        <f t="shared" si="43"/>
        <v>1.3</v>
      </c>
      <c r="M230" s="52">
        <f t="shared" si="44"/>
        <v>1.3</v>
      </c>
    </row>
    <row r="231" spans="1:13" hidden="1" x14ac:dyDescent="0.3">
      <c r="A231" s="143" t="str">
        <f t="shared" si="48"/>
        <v>2024-NAT-01</v>
      </c>
      <c r="B231" s="140">
        <f t="shared" si="49"/>
        <v>45372</v>
      </c>
      <c r="C231" s="143" t="str">
        <f t="shared" si="50"/>
        <v>Day 1</v>
      </c>
      <c r="D231" s="53" t="s">
        <v>637</v>
      </c>
      <c r="E231" s="26" t="str">
        <f t="shared" si="39"/>
        <v>Stephan</v>
      </c>
      <c r="F231" s="26" t="str">
        <f t="shared" si="40"/>
        <v>Hauptfleisch</v>
      </c>
      <c r="G231" s="26" t="str">
        <f t="shared" si="41"/>
        <v>Men Senior</v>
      </c>
      <c r="H231" s="26" t="str">
        <f t="shared" si="42"/>
        <v>Otjiwarongo</v>
      </c>
      <c r="I231" s="53"/>
      <c r="J231" s="53" t="s">
        <v>1223</v>
      </c>
      <c r="K231" s="53">
        <v>84</v>
      </c>
      <c r="L231" s="52">
        <f t="shared" si="43"/>
        <v>2</v>
      </c>
      <c r="M231" s="52">
        <f t="shared" si="44"/>
        <v>2</v>
      </c>
    </row>
    <row r="232" spans="1:13" hidden="1" x14ac:dyDescent="0.3">
      <c r="A232" s="143" t="str">
        <f t="shared" si="48"/>
        <v>2024-NAT-01</v>
      </c>
      <c r="B232" s="140">
        <f t="shared" si="49"/>
        <v>45372</v>
      </c>
      <c r="C232" s="143" t="str">
        <f t="shared" si="50"/>
        <v>Day 1</v>
      </c>
      <c r="D232" s="53" t="s">
        <v>637</v>
      </c>
      <c r="E232" s="26" t="str">
        <f t="shared" si="39"/>
        <v>Stephan</v>
      </c>
      <c r="F232" s="26" t="str">
        <f t="shared" si="40"/>
        <v>Hauptfleisch</v>
      </c>
      <c r="G232" s="26" t="str">
        <f t="shared" si="41"/>
        <v>Men Senior</v>
      </c>
      <c r="H232" s="26" t="str">
        <f t="shared" si="42"/>
        <v>Otjiwarongo</v>
      </c>
      <c r="I232" s="53"/>
      <c r="J232" s="53" t="s">
        <v>1223</v>
      </c>
      <c r="K232" s="53">
        <v>89</v>
      </c>
      <c r="L232" s="52">
        <f t="shared" si="43"/>
        <v>2.5</v>
      </c>
      <c r="M232" s="52">
        <f t="shared" si="44"/>
        <v>2.5</v>
      </c>
    </row>
    <row r="233" spans="1:13" hidden="1" x14ac:dyDescent="0.3">
      <c r="A233" s="143" t="str">
        <f t="shared" si="48"/>
        <v>2024-NAT-01</v>
      </c>
      <c r="B233" s="140">
        <f t="shared" si="49"/>
        <v>45372</v>
      </c>
      <c r="C233" s="143" t="str">
        <f t="shared" si="50"/>
        <v>Day 1</v>
      </c>
      <c r="D233" s="53" t="s">
        <v>637</v>
      </c>
      <c r="E233" s="26" t="str">
        <f t="shared" si="39"/>
        <v>Stephan</v>
      </c>
      <c r="F233" s="26" t="str">
        <f t="shared" si="40"/>
        <v>Hauptfleisch</v>
      </c>
      <c r="G233" s="26" t="str">
        <f t="shared" si="41"/>
        <v>Men Senior</v>
      </c>
      <c r="H233" s="26" t="str">
        <f t="shared" si="42"/>
        <v>Otjiwarongo</v>
      </c>
      <c r="I233" s="53"/>
      <c r="J233" s="53" t="s">
        <v>1223</v>
      </c>
      <c r="K233" s="53">
        <v>118</v>
      </c>
      <c r="L233" s="52">
        <f t="shared" si="43"/>
        <v>6.6</v>
      </c>
      <c r="M233" s="52">
        <f t="shared" si="44"/>
        <v>6.6</v>
      </c>
    </row>
    <row r="234" spans="1:13" hidden="1" x14ac:dyDescent="0.3">
      <c r="A234" s="143" t="str">
        <f t="shared" si="48"/>
        <v>2024-NAT-01</v>
      </c>
      <c r="B234" s="140">
        <f t="shared" si="49"/>
        <v>45372</v>
      </c>
      <c r="C234" s="143" t="str">
        <f t="shared" si="50"/>
        <v>Day 1</v>
      </c>
      <c r="D234" s="53" t="s">
        <v>637</v>
      </c>
      <c r="E234" s="26" t="str">
        <f t="shared" si="39"/>
        <v>Stephan</v>
      </c>
      <c r="F234" s="26" t="str">
        <f t="shared" si="40"/>
        <v>Hauptfleisch</v>
      </c>
      <c r="G234" s="26" t="str">
        <f t="shared" si="41"/>
        <v>Men Senior</v>
      </c>
      <c r="H234" s="26" t="str">
        <f t="shared" si="42"/>
        <v>Otjiwarongo</v>
      </c>
      <c r="I234" s="53"/>
      <c r="J234" s="53" t="s">
        <v>1223</v>
      </c>
      <c r="K234" s="53">
        <v>75</v>
      </c>
      <c r="L234" s="52">
        <f t="shared" si="43"/>
        <v>1.3</v>
      </c>
      <c r="M234" s="52">
        <f t="shared" si="44"/>
        <v>1.3</v>
      </c>
    </row>
    <row r="235" spans="1:13" hidden="1" x14ac:dyDescent="0.3">
      <c r="A235" s="143" t="str">
        <f t="shared" si="48"/>
        <v>2024-NAT-01</v>
      </c>
      <c r="B235" s="140">
        <f t="shared" si="49"/>
        <v>45372</v>
      </c>
      <c r="C235" s="143" t="str">
        <f t="shared" si="50"/>
        <v>Day 1</v>
      </c>
      <c r="D235" s="53" t="s">
        <v>700</v>
      </c>
      <c r="E235" s="26" t="str">
        <f t="shared" si="39"/>
        <v>Willem C</v>
      </c>
      <c r="F235" s="26" t="str">
        <f t="shared" si="40"/>
        <v>Schalkwyk</v>
      </c>
      <c r="G235" s="26" t="str">
        <f t="shared" si="41"/>
        <v>Men Veteran</v>
      </c>
      <c r="H235" s="26" t="str">
        <f t="shared" si="42"/>
        <v>Otjiwarongo</v>
      </c>
      <c r="I235" s="53"/>
      <c r="J235" s="53" t="s">
        <v>20</v>
      </c>
      <c r="K235" s="53">
        <v>81</v>
      </c>
      <c r="L235" s="52">
        <f t="shared" si="43"/>
        <v>1.9</v>
      </c>
      <c r="M235" s="52">
        <f t="shared" si="44"/>
        <v>1.9</v>
      </c>
    </row>
    <row r="236" spans="1:13" hidden="1" x14ac:dyDescent="0.3">
      <c r="A236" s="143" t="str">
        <f t="shared" si="48"/>
        <v>2024-NAT-01</v>
      </c>
      <c r="B236" s="140">
        <f t="shared" si="49"/>
        <v>45372</v>
      </c>
      <c r="C236" s="143" t="str">
        <f t="shared" si="50"/>
        <v>Day 1</v>
      </c>
      <c r="D236" s="53" t="s">
        <v>700</v>
      </c>
      <c r="E236" s="26" t="str">
        <f t="shared" si="39"/>
        <v>Willem C</v>
      </c>
      <c r="F236" s="26" t="str">
        <f t="shared" si="40"/>
        <v>Schalkwyk</v>
      </c>
      <c r="G236" s="26" t="str">
        <f t="shared" si="41"/>
        <v>Men Veteran</v>
      </c>
      <c r="H236" s="26" t="str">
        <f t="shared" si="42"/>
        <v>Otjiwarongo</v>
      </c>
      <c r="I236" s="53"/>
      <c r="J236" s="51" t="s">
        <v>1222</v>
      </c>
      <c r="K236" s="53">
        <v>132</v>
      </c>
      <c r="L236" s="52">
        <f t="shared" si="43"/>
        <v>11.2</v>
      </c>
      <c r="M236" s="52">
        <f t="shared" si="44"/>
        <v>11.2</v>
      </c>
    </row>
    <row r="237" spans="1:13" hidden="1" x14ac:dyDescent="0.3">
      <c r="A237" s="143" t="str">
        <f t="shared" si="48"/>
        <v>2024-NAT-01</v>
      </c>
      <c r="B237" s="140">
        <f t="shared" si="49"/>
        <v>45372</v>
      </c>
      <c r="C237" s="143" t="str">
        <f t="shared" si="50"/>
        <v>Day 1</v>
      </c>
      <c r="D237" s="53" t="s">
        <v>1136</v>
      </c>
      <c r="E237" s="26" t="str">
        <f t="shared" si="39"/>
        <v>Martinus</v>
      </c>
      <c r="F237" s="26" t="str">
        <f t="shared" si="40"/>
        <v>Venter</v>
      </c>
      <c r="G237" s="26" t="str">
        <f t="shared" si="41"/>
        <v>Men Veteran</v>
      </c>
      <c r="H237" s="26" t="str">
        <f t="shared" si="42"/>
        <v>Otjiwarongo</v>
      </c>
      <c r="I237" s="53"/>
      <c r="J237" s="51" t="s">
        <v>1222</v>
      </c>
      <c r="K237" s="53">
        <v>107</v>
      </c>
      <c r="L237" s="52">
        <f t="shared" si="43"/>
        <v>5.5</v>
      </c>
      <c r="M237" s="52">
        <f t="shared" si="44"/>
        <v>5.5</v>
      </c>
    </row>
    <row r="238" spans="1:13" hidden="1" x14ac:dyDescent="0.3">
      <c r="A238" s="143" t="str">
        <f t="shared" si="48"/>
        <v>2024-NAT-01</v>
      </c>
      <c r="B238" s="140">
        <f t="shared" si="49"/>
        <v>45372</v>
      </c>
      <c r="C238" s="143" t="str">
        <f t="shared" si="50"/>
        <v>Day 1</v>
      </c>
      <c r="D238" s="53" t="s">
        <v>1136</v>
      </c>
      <c r="E238" s="26" t="str">
        <f t="shared" si="39"/>
        <v>Martinus</v>
      </c>
      <c r="F238" s="26" t="str">
        <f t="shared" si="40"/>
        <v>Venter</v>
      </c>
      <c r="G238" s="26" t="str">
        <f t="shared" si="41"/>
        <v>Men Veteran</v>
      </c>
      <c r="H238" s="26" t="str">
        <f t="shared" si="42"/>
        <v>Otjiwarongo</v>
      </c>
      <c r="I238" s="53"/>
      <c r="J238" s="53" t="s">
        <v>1223</v>
      </c>
      <c r="K238" s="53">
        <v>106</v>
      </c>
      <c r="L238" s="52">
        <f t="shared" si="43"/>
        <v>4.5</v>
      </c>
      <c r="M238" s="52">
        <f t="shared" si="44"/>
        <v>4.5</v>
      </c>
    </row>
    <row r="239" spans="1:13" hidden="1" x14ac:dyDescent="0.3">
      <c r="A239" s="143" t="str">
        <f t="shared" si="48"/>
        <v>2024-NAT-01</v>
      </c>
      <c r="B239" s="140">
        <f t="shared" si="49"/>
        <v>45372</v>
      </c>
      <c r="C239" s="143" t="str">
        <f t="shared" si="50"/>
        <v>Day 1</v>
      </c>
      <c r="D239" s="53" t="s">
        <v>1136</v>
      </c>
      <c r="E239" s="26" t="str">
        <f t="shared" si="39"/>
        <v>Martinus</v>
      </c>
      <c r="F239" s="26" t="str">
        <f t="shared" si="40"/>
        <v>Venter</v>
      </c>
      <c r="G239" s="26" t="str">
        <f t="shared" si="41"/>
        <v>Men Veteran</v>
      </c>
      <c r="H239" s="26" t="str">
        <f t="shared" si="42"/>
        <v>Otjiwarongo</v>
      </c>
      <c r="I239" s="53"/>
      <c r="J239" s="53" t="s">
        <v>1223</v>
      </c>
      <c r="K239" s="53">
        <v>129</v>
      </c>
      <c r="L239" s="52">
        <f t="shared" si="43"/>
        <v>9</v>
      </c>
      <c r="M239" s="52">
        <f t="shared" si="44"/>
        <v>9</v>
      </c>
    </row>
    <row r="240" spans="1:13" hidden="1" x14ac:dyDescent="0.3">
      <c r="A240" s="143" t="str">
        <f t="shared" si="48"/>
        <v>2024-NAT-01</v>
      </c>
      <c r="B240" s="140">
        <f t="shared" si="49"/>
        <v>45372</v>
      </c>
      <c r="C240" s="143" t="str">
        <f t="shared" si="50"/>
        <v>Day 1</v>
      </c>
      <c r="D240" s="53" t="s">
        <v>1136</v>
      </c>
      <c r="E240" s="26" t="str">
        <f t="shared" si="39"/>
        <v>Martinus</v>
      </c>
      <c r="F240" s="26" t="str">
        <f t="shared" si="40"/>
        <v>Venter</v>
      </c>
      <c r="G240" s="26" t="str">
        <f t="shared" si="41"/>
        <v>Men Veteran</v>
      </c>
      <c r="H240" s="26" t="str">
        <f t="shared" si="42"/>
        <v>Otjiwarongo</v>
      </c>
      <c r="I240" s="53"/>
      <c r="J240" s="53" t="s">
        <v>1223</v>
      </c>
      <c r="K240" s="53">
        <v>85</v>
      </c>
      <c r="L240" s="52">
        <f t="shared" si="43"/>
        <v>2.1</v>
      </c>
      <c r="M240" s="52">
        <f t="shared" si="44"/>
        <v>2.1</v>
      </c>
    </row>
    <row r="241" spans="1:13" hidden="1" x14ac:dyDescent="0.3">
      <c r="A241" s="143" t="str">
        <f t="shared" si="48"/>
        <v>2024-NAT-01</v>
      </c>
      <c r="B241" s="140">
        <f t="shared" si="49"/>
        <v>45372</v>
      </c>
      <c r="C241" s="143" t="str">
        <f t="shared" si="50"/>
        <v>Day 1</v>
      </c>
      <c r="D241" s="53" t="s">
        <v>1136</v>
      </c>
      <c r="E241" s="26" t="str">
        <f t="shared" si="39"/>
        <v>Martinus</v>
      </c>
      <c r="F241" s="26" t="str">
        <f t="shared" si="40"/>
        <v>Venter</v>
      </c>
      <c r="G241" s="26" t="str">
        <f t="shared" si="41"/>
        <v>Men Veteran</v>
      </c>
      <c r="H241" s="26" t="str">
        <f t="shared" si="42"/>
        <v>Otjiwarongo</v>
      </c>
      <c r="I241" s="53"/>
      <c r="J241" s="53" t="s">
        <v>1223</v>
      </c>
      <c r="K241" s="53">
        <v>107</v>
      </c>
      <c r="L241" s="52">
        <f t="shared" si="43"/>
        <v>4.7</v>
      </c>
      <c r="M241" s="52">
        <f t="shared" si="44"/>
        <v>4.7</v>
      </c>
    </row>
    <row r="242" spans="1:13" hidden="1" x14ac:dyDescent="0.3">
      <c r="A242" s="143" t="str">
        <f t="shared" si="48"/>
        <v>2024-NAT-01</v>
      </c>
      <c r="B242" s="140">
        <f t="shared" si="49"/>
        <v>45372</v>
      </c>
      <c r="C242" s="143" t="str">
        <f t="shared" si="50"/>
        <v>Day 1</v>
      </c>
      <c r="D242" s="53" t="s">
        <v>1136</v>
      </c>
      <c r="E242" s="26" t="str">
        <f t="shared" si="39"/>
        <v>Martinus</v>
      </c>
      <c r="F242" s="26" t="str">
        <f t="shared" si="40"/>
        <v>Venter</v>
      </c>
      <c r="G242" s="26" t="str">
        <f t="shared" si="41"/>
        <v>Men Veteran</v>
      </c>
      <c r="H242" s="26" t="str">
        <f t="shared" si="42"/>
        <v>Otjiwarongo</v>
      </c>
      <c r="I242" s="53"/>
      <c r="J242" s="53" t="s">
        <v>1223</v>
      </c>
      <c r="K242" s="53">
        <v>100</v>
      </c>
      <c r="L242" s="52">
        <f t="shared" si="43"/>
        <v>3.7</v>
      </c>
      <c r="M242" s="52">
        <f t="shared" si="44"/>
        <v>3.7</v>
      </c>
    </row>
    <row r="243" spans="1:13" hidden="1" x14ac:dyDescent="0.3">
      <c r="A243" s="143" t="str">
        <f t="shared" si="48"/>
        <v>2024-NAT-01</v>
      </c>
      <c r="B243" s="140">
        <f t="shared" si="49"/>
        <v>45372</v>
      </c>
      <c r="C243" s="143" t="str">
        <f t="shared" si="50"/>
        <v>Day 1</v>
      </c>
      <c r="D243" s="53" t="s">
        <v>495</v>
      </c>
      <c r="E243" s="26" t="str">
        <f t="shared" si="39"/>
        <v>Maritz</v>
      </c>
      <c r="F243" s="26" t="str">
        <f t="shared" si="40"/>
        <v>Jansen van Vuuren</v>
      </c>
      <c r="G243" s="26" t="str">
        <f t="shared" si="41"/>
        <v>Men Veteran</v>
      </c>
      <c r="H243" s="26" t="str">
        <f t="shared" si="42"/>
        <v>Otjiwarongo</v>
      </c>
      <c r="I243" s="53"/>
      <c r="J243" s="53"/>
      <c r="K243" s="53"/>
      <c r="L243" s="52" t="str">
        <f t="shared" si="43"/>
        <v/>
      </c>
      <c r="M243" s="52" t="str">
        <f t="shared" si="44"/>
        <v/>
      </c>
    </row>
    <row r="244" spans="1:13" hidden="1" x14ac:dyDescent="0.3">
      <c r="A244" s="143" t="str">
        <f t="shared" si="48"/>
        <v>2024-NAT-01</v>
      </c>
      <c r="B244" s="140">
        <f t="shared" si="49"/>
        <v>45372</v>
      </c>
      <c r="C244" s="143" t="str">
        <f t="shared" si="50"/>
        <v>Day 1</v>
      </c>
      <c r="D244" s="53" t="s">
        <v>1355</v>
      </c>
      <c r="E244" s="26" t="str">
        <f t="shared" si="39"/>
        <v>Stefan</v>
      </c>
      <c r="F244" s="26" t="str">
        <f t="shared" si="40"/>
        <v>Snyman</v>
      </c>
      <c r="G244" s="26" t="str">
        <f t="shared" si="41"/>
        <v>Men U/21</v>
      </c>
      <c r="H244" s="26" t="str">
        <f t="shared" si="42"/>
        <v>Penguin</v>
      </c>
      <c r="I244" s="53"/>
      <c r="J244" s="53" t="s">
        <v>1223</v>
      </c>
      <c r="K244" s="53">
        <v>112</v>
      </c>
      <c r="L244" s="52">
        <f t="shared" si="43"/>
        <v>5.5</v>
      </c>
      <c r="M244" s="52">
        <f t="shared" si="44"/>
        <v>5.5</v>
      </c>
    </row>
    <row r="245" spans="1:13" hidden="1" x14ac:dyDescent="0.3">
      <c r="A245" s="143" t="str">
        <f t="shared" si="48"/>
        <v>2024-NAT-01</v>
      </c>
      <c r="B245" s="140">
        <f t="shared" si="49"/>
        <v>45372</v>
      </c>
      <c r="C245" s="143" t="str">
        <f t="shared" si="50"/>
        <v>Day 1</v>
      </c>
      <c r="D245" s="53" t="s">
        <v>1355</v>
      </c>
      <c r="E245" s="26" t="str">
        <f t="shared" si="39"/>
        <v>Stefan</v>
      </c>
      <c r="F245" s="26" t="str">
        <f t="shared" si="40"/>
        <v>Snyman</v>
      </c>
      <c r="G245" s="26" t="str">
        <f t="shared" si="41"/>
        <v>Men U/21</v>
      </c>
      <c r="H245" s="26" t="str">
        <f t="shared" si="42"/>
        <v>Penguin</v>
      </c>
      <c r="I245" s="53"/>
      <c r="J245" s="53" t="s">
        <v>1223</v>
      </c>
      <c r="K245" s="53">
        <v>87</v>
      </c>
      <c r="L245" s="52">
        <f t="shared" si="43"/>
        <v>2.2999999999999998</v>
      </c>
      <c r="M245" s="52">
        <f t="shared" si="44"/>
        <v>2.2999999999999998</v>
      </c>
    </row>
    <row r="246" spans="1:13" hidden="1" x14ac:dyDescent="0.3">
      <c r="A246" s="143" t="str">
        <f t="shared" si="48"/>
        <v>2024-NAT-01</v>
      </c>
      <c r="B246" s="140">
        <f t="shared" si="49"/>
        <v>45372</v>
      </c>
      <c r="C246" s="143" t="str">
        <f t="shared" si="50"/>
        <v>Day 1</v>
      </c>
      <c r="D246" s="53" t="s">
        <v>1355</v>
      </c>
      <c r="E246" s="26" t="str">
        <f t="shared" si="39"/>
        <v>Stefan</v>
      </c>
      <c r="F246" s="26" t="str">
        <f t="shared" si="40"/>
        <v>Snyman</v>
      </c>
      <c r="G246" s="26" t="str">
        <f t="shared" si="41"/>
        <v>Men U/21</v>
      </c>
      <c r="H246" s="26" t="str">
        <f t="shared" si="42"/>
        <v>Penguin</v>
      </c>
      <c r="I246" s="53"/>
      <c r="J246" s="51" t="s">
        <v>1222</v>
      </c>
      <c r="K246" s="53">
        <v>86</v>
      </c>
      <c r="L246" s="52">
        <f t="shared" si="43"/>
        <v>2.6</v>
      </c>
      <c r="M246" s="52">
        <f t="shared" si="44"/>
        <v>2.6</v>
      </c>
    </row>
    <row r="247" spans="1:13" hidden="1" x14ac:dyDescent="0.3">
      <c r="A247" s="143" t="str">
        <f t="shared" si="48"/>
        <v>2024-NAT-01</v>
      </c>
      <c r="B247" s="140">
        <f t="shared" si="49"/>
        <v>45372</v>
      </c>
      <c r="C247" s="143" t="str">
        <f t="shared" si="50"/>
        <v>Day 1</v>
      </c>
      <c r="D247" s="53" t="s">
        <v>1355</v>
      </c>
      <c r="E247" s="26" t="str">
        <f t="shared" ref="E247:E262" si="51">IF(D247="","",VLOOKUP(D247,Master,3,FALSE))</f>
        <v>Stefan</v>
      </c>
      <c r="F247" s="26" t="str">
        <f t="shared" ref="F247:F262" si="52">IF(D247="","",VLOOKUP(D247,Master,4,FALSE))</f>
        <v>Snyman</v>
      </c>
      <c r="G247" s="26" t="str">
        <f t="shared" ref="G247:G262" si="53">IF(D247="","",VLOOKUP(D247,Master,5,FALSE))</f>
        <v>Men U/21</v>
      </c>
      <c r="H247" s="26" t="str">
        <f t="shared" ref="H247:H262" si="54">IF(D247="","",VLOOKUP(D247,Master,2,FALSE))</f>
        <v>Penguin</v>
      </c>
      <c r="I247" s="53"/>
      <c r="J247" s="51" t="s">
        <v>1222</v>
      </c>
      <c r="K247" s="53">
        <v>137</v>
      </c>
      <c r="L247" s="52">
        <f t="shared" ref="L247:L262" si="55">IF(K247="","",IF(I247="",ROUND(HLOOKUP(J247,kgList,K247,FALSE),1),ROUND(HLOOKUP(I247,kgList,K247,FALSE),1)))</f>
        <v>12.8</v>
      </c>
      <c r="M247" s="52">
        <f t="shared" ref="M247:M262" si="56">IF(L247="","",IF(COUNTA(I247:J247)&gt;1,"Edible or Inedible",IF(COUNTA(I247)=1,L247*1,IF(COUNTA(J247)=1,L247*1,"ERROR"))))</f>
        <v>12.8</v>
      </c>
    </row>
    <row r="248" spans="1:13" hidden="1" x14ac:dyDescent="0.3">
      <c r="A248" s="143" t="str">
        <f t="shared" ref="A248" si="57">IF(D248="","",A247)</f>
        <v>2024-NAT-01</v>
      </c>
      <c r="B248" s="140">
        <f t="shared" ref="B248" si="58">IF(D248="","",B247)</f>
        <v>45372</v>
      </c>
      <c r="C248" s="143" t="str">
        <f t="shared" ref="C248" si="59">IF(D248="","",C247)</f>
        <v>Day 1</v>
      </c>
      <c r="D248" s="53" t="s">
        <v>1355</v>
      </c>
      <c r="E248" s="26" t="str">
        <f t="shared" si="51"/>
        <v>Stefan</v>
      </c>
      <c r="F248" s="26" t="str">
        <f t="shared" si="52"/>
        <v>Snyman</v>
      </c>
      <c r="G248" s="26" t="str">
        <f t="shared" si="53"/>
        <v>Men U/21</v>
      </c>
      <c r="H248" s="26" t="str">
        <f t="shared" si="54"/>
        <v>Penguin</v>
      </c>
      <c r="I248" s="53"/>
      <c r="J248" s="51" t="s">
        <v>1222</v>
      </c>
      <c r="K248" s="53">
        <v>178</v>
      </c>
      <c r="L248" s="52">
        <f t="shared" si="55"/>
        <v>31.3</v>
      </c>
      <c r="M248" s="52">
        <f t="shared" si="56"/>
        <v>31.3</v>
      </c>
    </row>
    <row r="249" spans="1:13" hidden="1" x14ac:dyDescent="0.3">
      <c r="A249" s="143" t="str">
        <f t="shared" ref="A249:A262" si="60">IF(D249="","",A248)</f>
        <v>2024-NAT-01</v>
      </c>
      <c r="B249" s="140">
        <f t="shared" ref="B249:B262" si="61">IF(D249="","",B248)</f>
        <v>45372</v>
      </c>
      <c r="C249" s="143" t="str">
        <f t="shared" ref="C249:C262" si="62">IF(D249="","",C248)</f>
        <v>Day 1</v>
      </c>
      <c r="D249" s="53" t="s">
        <v>1355</v>
      </c>
      <c r="E249" s="26" t="str">
        <f t="shared" si="51"/>
        <v>Stefan</v>
      </c>
      <c r="F249" s="26" t="str">
        <f t="shared" si="52"/>
        <v>Snyman</v>
      </c>
      <c r="G249" s="26" t="str">
        <f t="shared" si="53"/>
        <v>Men U/21</v>
      </c>
      <c r="H249" s="26" t="str">
        <f t="shared" si="54"/>
        <v>Penguin</v>
      </c>
      <c r="I249" s="53"/>
      <c r="J249" s="51" t="s">
        <v>1222</v>
      </c>
      <c r="K249" s="53">
        <v>145</v>
      </c>
      <c r="L249" s="52">
        <f t="shared" si="55"/>
        <v>15.5</v>
      </c>
      <c r="M249" s="52">
        <f t="shared" si="56"/>
        <v>15.5</v>
      </c>
    </row>
    <row r="250" spans="1:13" hidden="1" x14ac:dyDescent="0.3">
      <c r="A250" s="143" t="str">
        <f t="shared" si="60"/>
        <v>2024-NAT-01</v>
      </c>
      <c r="B250" s="140">
        <f t="shared" si="61"/>
        <v>45372</v>
      </c>
      <c r="C250" s="143" t="str">
        <f t="shared" si="62"/>
        <v>Day 1</v>
      </c>
      <c r="D250" s="53" t="s">
        <v>1355</v>
      </c>
      <c r="E250" s="26" t="str">
        <f t="shared" si="51"/>
        <v>Stefan</v>
      </c>
      <c r="F250" s="26" t="str">
        <f t="shared" si="52"/>
        <v>Snyman</v>
      </c>
      <c r="G250" s="26" t="str">
        <f t="shared" si="53"/>
        <v>Men U/21</v>
      </c>
      <c r="H250" s="26" t="str">
        <f t="shared" si="54"/>
        <v>Penguin</v>
      </c>
      <c r="I250" s="53"/>
      <c r="J250" s="51" t="s">
        <v>1222</v>
      </c>
      <c r="K250" s="53">
        <v>164</v>
      </c>
      <c r="L250" s="52">
        <f t="shared" si="55"/>
        <v>23.6</v>
      </c>
      <c r="M250" s="52">
        <f t="shared" si="56"/>
        <v>23.6</v>
      </c>
    </row>
    <row r="251" spans="1:13" hidden="1" x14ac:dyDescent="0.3">
      <c r="A251" s="143" t="str">
        <f t="shared" si="60"/>
        <v>2024-NAT-01</v>
      </c>
      <c r="B251" s="140">
        <f t="shared" si="61"/>
        <v>45372</v>
      </c>
      <c r="C251" s="143" t="str">
        <f t="shared" si="62"/>
        <v>Day 1</v>
      </c>
      <c r="D251" s="53" t="s">
        <v>1355</v>
      </c>
      <c r="E251" s="26" t="str">
        <f t="shared" si="51"/>
        <v>Stefan</v>
      </c>
      <c r="F251" s="26" t="str">
        <f t="shared" si="52"/>
        <v>Snyman</v>
      </c>
      <c r="G251" s="26" t="str">
        <f t="shared" si="53"/>
        <v>Men U/21</v>
      </c>
      <c r="H251" s="26" t="str">
        <f t="shared" si="54"/>
        <v>Penguin</v>
      </c>
      <c r="I251" s="53"/>
      <c r="J251" s="51" t="s">
        <v>1222</v>
      </c>
      <c r="K251" s="53">
        <v>136</v>
      </c>
      <c r="L251" s="52">
        <f t="shared" si="55"/>
        <v>12.4</v>
      </c>
      <c r="M251" s="52">
        <f t="shared" si="56"/>
        <v>12.4</v>
      </c>
    </row>
    <row r="252" spans="1:13" hidden="1" x14ac:dyDescent="0.3">
      <c r="A252" s="143" t="str">
        <f t="shared" si="60"/>
        <v>2024-NAT-01</v>
      </c>
      <c r="B252" s="140">
        <f t="shared" si="61"/>
        <v>45372</v>
      </c>
      <c r="C252" s="143" t="str">
        <f t="shared" si="62"/>
        <v>Day 1</v>
      </c>
      <c r="D252" s="53" t="s">
        <v>713</v>
      </c>
      <c r="E252" s="26" t="str">
        <f t="shared" si="51"/>
        <v>Heinrich</v>
      </c>
      <c r="F252" s="26" t="str">
        <f t="shared" si="52"/>
        <v>Redelinghuys</v>
      </c>
      <c r="G252" s="26" t="str">
        <f t="shared" si="53"/>
        <v>Men U/21</v>
      </c>
      <c r="H252" s="26" t="str">
        <f t="shared" si="54"/>
        <v>Penguin</v>
      </c>
      <c r="I252" s="53"/>
      <c r="J252" s="53"/>
      <c r="K252" s="53"/>
      <c r="L252" s="52" t="str">
        <f t="shared" si="55"/>
        <v/>
      </c>
      <c r="M252" s="52" t="str">
        <f t="shared" si="56"/>
        <v/>
      </c>
    </row>
    <row r="253" spans="1:13" hidden="1" x14ac:dyDescent="0.3">
      <c r="A253" s="143" t="str">
        <f t="shared" si="60"/>
        <v>2024-NAT-01</v>
      </c>
      <c r="B253" s="140">
        <f t="shared" si="61"/>
        <v>45372</v>
      </c>
      <c r="C253" s="143" t="str">
        <f t="shared" si="62"/>
        <v>Day 1</v>
      </c>
      <c r="D253" s="53" t="s">
        <v>1338</v>
      </c>
      <c r="E253" s="26" t="str">
        <f t="shared" si="51"/>
        <v>Barren</v>
      </c>
      <c r="F253" s="26" t="str">
        <f t="shared" si="52"/>
        <v>Van Es</v>
      </c>
      <c r="G253" s="26" t="str">
        <f t="shared" si="53"/>
        <v>Men Senior</v>
      </c>
      <c r="H253" s="26" t="str">
        <f t="shared" si="54"/>
        <v>Penguin</v>
      </c>
      <c r="I253" s="53"/>
      <c r="J253" s="53" t="s">
        <v>1223</v>
      </c>
      <c r="K253" s="53">
        <v>125</v>
      </c>
      <c r="L253" s="52">
        <f t="shared" si="55"/>
        <v>8.1</v>
      </c>
      <c r="M253" s="52">
        <f t="shared" si="56"/>
        <v>8.1</v>
      </c>
    </row>
    <row r="254" spans="1:13" hidden="1" x14ac:dyDescent="0.3">
      <c r="A254" s="143" t="str">
        <f t="shared" si="60"/>
        <v>2024-NAT-01</v>
      </c>
      <c r="B254" s="140">
        <f t="shared" si="61"/>
        <v>45372</v>
      </c>
      <c r="C254" s="143" t="str">
        <f t="shared" si="62"/>
        <v>Day 1</v>
      </c>
      <c r="D254" s="53" t="s">
        <v>1338</v>
      </c>
      <c r="E254" s="26" t="str">
        <f t="shared" si="51"/>
        <v>Barren</v>
      </c>
      <c r="F254" s="26" t="str">
        <f t="shared" si="52"/>
        <v>Van Es</v>
      </c>
      <c r="G254" s="26" t="str">
        <f t="shared" si="53"/>
        <v>Men Senior</v>
      </c>
      <c r="H254" s="26" t="str">
        <f t="shared" si="54"/>
        <v>Penguin</v>
      </c>
      <c r="I254" s="53"/>
      <c r="J254" s="53" t="s">
        <v>1223</v>
      </c>
      <c r="K254" s="53">
        <v>96</v>
      </c>
      <c r="L254" s="52">
        <f t="shared" si="55"/>
        <v>3.2</v>
      </c>
      <c r="M254" s="52">
        <f t="shared" si="56"/>
        <v>3.2</v>
      </c>
    </row>
    <row r="255" spans="1:13" hidden="1" x14ac:dyDescent="0.3">
      <c r="A255" s="143" t="str">
        <f t="shared" si="60"/>
        <v>2024-NAT-01</v>
      </c>
      <c r="B255" s="140">
        <f t="shared" si="61"/>
        <v>45372</v>
      </c>
      <c r="C255" s="143" t="str">
        <f t="shared" si="62"/>
        <v>Day 1</v>
      </c>
      <c r="D255" s="53" t="s">
        <v>1338</v>
      </c>
      <c r="E255" s="26" t="str">
        <f t="shared" si="51"/>
        <v>Barren</v>
      </c>
      <c r="F255" s="26" t="str">
        <f t="shared" si="52"/>
        <v>Van Es</v>
      </c>
      <c r="G255" s="26" t="str">
        <f t="shared" si="53"/>
        <v>Men Senior</v>
      </c>
      <c r="H255" s="26" t="str">
        <f t="shared" si="54"/>
        <v>Penguin</v>
      </c>
      <c r="I255" s="53"/>
      <c r="J255" s="53" t="s">
        <v>1223</v>
      </c>
      <c r="K255" s="53">
        <v>89</v>
      </c>
      <c r="L255" s="52">
        <f t="shared" si="55"/>
        <v>2.5</v>
      </c>
      <c r="M255" s="52">
        <f t="shared" si="56"/>
        <v>2.5</v>
      </c>
    </row>
    <row r="256" spans="1:13" hidden="1" x14ac:dyDescent="0.3">
      <c r="A256" s="143" t="str">
        <f t="shared" si="60"/>
        <v>2024-NAT-01</v>
      </c>
      <c r="B256" s="140">
        <f t="shared" si="61"/>
        <v>45372</v>
      </c>
      <c r="C256" s="143" t="str">
        <f t="shared" si="62"/>
        <v>Day 1</v>
      </c>
      <c r="D256" s="53" t="s">
        <v>1338</v>
      </c>
      <c r="E256" s="26" t="str">
        <f t="shared" si="51"/>
        <v>Barren</v>
      </c>
      <c r="F256" s="26" t="str">
        <f t="shared" si="52"/>
        <v>Van Es</v>
      </c>
      <c r="G256" s="26" t="str">
        <f t="shared" si="53"/>
        <v>Men Senior</v>
      </c>
      <c r="H256" s="26" t="str">
        <f t="shared" si="54"/>
        <v>Penguin</v>
      </c>
      <c r="I256" s="53"/>
      <c r="J256" s="53" t="s">
        <v>1223</v>
      </c>
      <c r="K256" s="53">
        <v>93</v>
      </c>
      <c r="L256" s="52">
        <f t="shared" si="55"/>
        <v>2.9</v>
      </c>
      <c r="M256" s="52">
        <f t="shared" si="56"/>
        <v>2.9</v>
      </c>
    </row>
    <row r="257" spans="1:13" hidden="1" x14ac:dyDescent="0.3">
      <c r="A257" s="143" t="str">
        <f t="shared" si="60"/>
        <v>2024-NAT-01</v>
      </c>
      <c r="B257" s="140">
        <f t="shared" si="61"/>
        <v>45372</v>
      </c>
      <c r="C257" s="143" t="str">
        <f t="shared" si="62"/>
        <v>Day 1</v>
      </c>
      <c r="D257" s="53" t="s">
        <v>1338</v>
      </c>
      <c r="E257" s="26" t="str">
        <f t="shared" si="51"/>
        <v>Barren</v>
      </c>
      <c r="F257" s="26" t="str">
        <f t="shared" si="52"/>
        <v>Van Es</v>
      </c>
      <c r="G257" s="26" t="str">
        <f t="shared" si="53"/>
        <v>Men Senior</v>
      </c>
      <c r="H257" s="26" t="str">
        <f t="shared" si="54"/>
        <v>Penguin</v>
      </c>
      <c r="I257" s="53"/>
      <c r="J257" s="53" t="s">
        <v>1223</v>
      </c>
      <c r="K257" s="53">
        <v>113</v>
      </c>
      <c r="L257" s="52">
        <f t="shared" si="55"/>
        <v>5.7</v>
      </c>
      <c r="M257" s="52">
        <f t="shared" si="56"/>
        <v>5.7</v>
      </c>
    </row>
    <row r="258" spans="1:13" hidden="1" x14ac:dyDescent="0.3">
      <c r="A258" s="143" t="str">
        <f t="shared" si="60"/>
        <v>2024-NAT-01</v>
      </c>
      <c r="B258" s="140">
        <f t="shared" si="61"/>
        <v>45372</v>
      </c>
      <c r="C258" s="143" t="str">
        <f t="shared" si="62"/>
        <v>Day 1</v>
      </c>
      <c r="D258" s="53" t="s">
        <v>786</v>
      </c>
      <c r="E258" s="26" t="str">
        <f t="shared" si="51"/>
        <v>Henno</v>
      </c>
      <c r="F258" s="26" t="str">
        <f t="shared" si="52"/>
        <v>Snyman</v>
      </c>
      <c r="G258" s="26" t="str">
        <f t="shared" si="53"/>
        <v>Men Master</v>
      </c>
      <c r="H258" s="26" t="str">
        <f t="shared" si="54"/>
        <v>Penguin</v>
      </c>
      <c r="I258" s="53"/>
      <c r="J258" s="53" t="s">
        <v>1249</v>
      </c>
      <c r="K258" s="53">
        <v>46</v>
      </c>
      <c r="L258" s="52">
        <f t="shared" si="55"/>
        <v>1.8</v>
      </c>
      <c r="M258" s="52">
        <f t="shared" si="56"/>
        <v>1.8</v>
      </c>
    </row>
    <row r="259" spans="1:13" hidden="1" x14ac:dyDescent="0.3">
      <c r="A259" s="143" t="str">
        <f t="shared" si="60"/>
        <v>2024-NAT-01</v>
      </c>
      <c r="B259" s="140">
        <f t="shared" si="61"/>
        <v>45372</v>
      </c>
      <c r="C259" s="143" t="str">
        <f t="shared" si="62"/>
        <v>Day 1</v>
      </c>
      <c r="D259" s="53" t="s">
        <v>786</v>
      </c>
      <c r="E259" s="26" t="str">
        <f t="shared" si="51"/>
        <v>Henno</v>
      </c>
      <c r="F259" s="26" t="str">
        <f t="shared" si="52"/>
        <v>Snyman</v>
      </c>
      <c r="G259" s="26" t="str">
        <f t="shared" si="53"/>
        <v>Men Master</v>
      </c>
      <c r="H259" s="26" t="str">
        <f t="shared" si="54"/>
        <v>Penguin</v>
      </c>
      <c r="I259" s="53"/>
      <c r="J259" s="51" t="s">
        <v>1222</v>
      </c>
      <c r="K259" s="53">
        <v>99</v>
      </c>
      <c r="L259" s="52">
        <f t="shared" si="55"/>
        <v>4.2</v>
      </c>
      <c r="M259" s="52">
        <f t="shared" si="56"/>
        <v>4.2</v>
      </c>
    </row>
    <row r="260" spans="1:13" hidden="1" x14ac:dyDescent="0.3">
      <c r="A260" s="143" t="str">
        <f t="shared" si="60"/>
        <v>2024-NAT-01</v>
      </c>
      <c r="B260" s="140">
        <f t="shared" si="61"/>
        <v>45372</v>
      </c>
      <c r="C260" s="143" t="str">
        <f t="shared" si="62"/>
        <v>Day 1</v>
      </c>
      <c r="D260" s="53" t="s">
        <v>786</v>
      </c>
      <c r="E260" s="26" t="str">
        <f t="shared" si="51"/>
        <v>Henno</v>
      </c>
      <c r="F260" s="26" t="str">
        <f t="shared" si="52"/>
        <v>Snyman</v>
      </c>
      <c r="G260" s="26" t="str">
        <f t="shared" si="53"/>
        <v>Men Master</v>
      </c>
      <c r="H260" s="26" t="str">
        <f t="shared" si="54"/>
        <v>Penguin</v>
      </c>
      <c r="I260" s="53"/>
      <c r="J260" s="53" t="s">
        <v>1223</v>
      </c>
      <c r="K260" s="53">
        <v>90</v>
      </c>
      <c r="L260" s="52">
        <f t="shared" si="55"/>
        <v>2.6</v>
      </c>
      <c r="M260" s="52">
        <f t="shared" si="56"/>
        <v>2.6</v>
      </c>
    </row>
    <row r="261" spans="1:13" hidden="1" x14ac:dyDescent="0.3">
      <c r="A261" s="143" t="str">
        <f t="shared" si="60"/>
        <v>2024-NAT-01</v>
      </c>
      <c r="B261" s="140">
        <f t="shared" si="61"/>
        <v>45372</v>
      </c>
      <c r="C261" s="143" t="str">
        <f t="shared" si="62"/>
        <v>Day 1</v>
      </c>
      <c r="D261" s="53" t="s">
        <v>786</v>
      </c>
      <c r="E261" s="26" t="str">
        <f t="shared" si="51"/>
        <v>Henno</v>
      </c>
      <c r="F261" s="26" t="str">
        <f t="shared" si="52"/>
        <v>Snyman</v>
      </c>
      <c r="G261" s="26" t="str">
        <f t="shared" si="53"/>
        <v>Men Master</v>
      </c>
      <c r="H261" s="26" t="str">
        <f t="shared" si="54"/>
        <v>Penguin</v>
      </c>
      <c r="I261" s="53"/>
      <c r="J261" s="53" t="s">
        <v>1223</v>
      </c>
      <c r="K261" s="53">
        <v>115</v>
      </c>
      <c r="L261" s="52">
        <f t="shared" si="55"/>
        <v>6</v>
      </c>
      <c r="M261" s="52">
        <f t="shared" si="56"/>
        <v>6</v>
      </c>
    </row>
    <row r="262" spans="1:13" hidden="1" x14ac:dyDescent="0.3">
      <c r="A262" s="143" t="str">
        <f t="shared" si="60"/>
        <v>2024-NAT-01</v>
      </c>
      <c r="B262" s="140">
        <f t="shared" si="61"/>
        <v>45372</v>
      </c>
      <c r="C262" s="143" t="str">
        <f t="shared" si="62"/>
        <v>Day 1</v>
      </c>
      <c r="D262" s="53" t="s">
        <v>786</v>
      </c>
      <c r="E262" s="26" t="str">
        <f t="shared" si="51"/>
        <v>Henno</v>
      </c>
      <c r="F262" s="26" t="str">
        <f t="shared" si="52"/>
        <v>Snyman</v>
      </c>
      <c r="G262" s="26" t="str">
        <f t="shared" si="53"/>
        <v>Men Master</v>
      </c>
      <c r="H262" s="26" t="str">
        <f t="shared" si="54"/>
        <v>Penguin</v>
      </c>
      <c r="I262" s="53"/>
      <c r="J262" s="53" t="s">
        <v>1223</v>
      </c>
      <c r="K262" s="53">
        <v>82</v>
      </c>
      <c r="L262" s="52">
        <f t="shared" si="55"/>
        <v>1.9</v>
      </c>
      <c r="M262" s="52">
        <f t="shared" si="56"/>
        <v>1.9</v>
      </c>
    </row>
    <row r="263" spans="1:13" hidden="1" x14ac:dyDescent="0.3">
      <c r="A263" s="143" t="str">
        <f t="shared" ref="A263:A326" si="63">IF(D263="","",A262)</f>
        <v>2024-NAT-01</v>
      </c>
      <c r="B263" s="140">
        <f t="shared" ref="B263:B326" si="64">IF(D263="","",B262)</f>
        <v>45372</v>
      </c>
      <c r="C263" s="143" t="str">
        <f t="shared" ref="C263:C326" si="65">IF(D263="","",C262)</f>
        <v>Day 1</v>
      </c>
      <c r="D263" s="53" t="s">
        <v>786</v>
      </c>
      <c r="E263" s="26" t="str">
        <f t="shared" ref="E263:E326" si="66">IF(D263="","",VLOOKUP(D263,Master,3,FALSE))</f>
        <v>Henno</v>
      </c>
      <c r="F263" s="26" t="str">
        <f t="shared" ref="F263:F326" si="67">IF(D263="","",VLOOKUP(D263,Master,4,FALSE))</f>
        <v>Snyman</v>
      </c>
      <c r="G263" s="26" t="str">
        <f t="shared" ref="G263:G326" si="68">IF(D263="","",VLOOKUP(D263,Master,5,FALSE))</f>
        <v>Men Master</v>
      </c>
      <c r="H263" s="26" t="str">
        <f t="shared" ref="H263:H326" si="69">IF(D263="","",VLOOKUP(D263,Master,2,FALSE))</f>
        <v>Penguin</v>
      </c>
      <c r="I263" s="53"/>
      <c r="J263" s="53" t="s">
        <v>1223</v>
      </c>
      <c r="K263" s="53">
        <v>78</v>
      </c>
      <c r="L263" s="52">
        <f t="shared" ref="L263:L326" si="70">IF(K263="","",IF(I263="",ROUND(HLOOKUP(J263,kgList,K263,FALSE),1),ROUND(HLOOKUP(I263,kgList,K263,FALSE),1)))</f>
        <v>1.5</v>
      </c>
      <c r="M263" s="52">
        <f t="shared" ref="M263:M326" si="71">IF(L263="","",IF(COUNTA(I263:J263)&gt;1,"Edible or Inedible",IF(COUNTA(I263)=1,L263*1,IF(COUNTA(J263)=1,L263*1,"ERROR"))))</f>
        <v>1.5</v>
      </c>
    </row>
    <row r="264" spans="1:13" hidden="1" x14ac:dyDescent="0.3">
      <c r="A264" s="143" t="str">
        <f t="shared" si="63"/>
        <v>2024-NAT-01</v>
      </c>
      <c r="B264" s="140">
        <f t="shared" si="64"/>
        <v>45372</v>
      </c>
      <c r="C264" s="143" t="str">
        <f t="shared" si="65"/>
        <v>Day 1</v>
      </c>
      <c r="D264" s="53" t="s">
        <v>786</v>
      </c>
      <c r="E264" s="26" t="str">
        <f t="shared" si="66"/>
        <v>Henno</v>
      </c>
      <c r="F264" s="26" t="str">
        <f t="shared" si="67"/>
        <v>Snyman</v>
      </c>
      <c r="G264" s="26" t="str">
        <f t="shared" si="68"/>
        <v>Men Master</v>
      </c>
      <c r="H264" s="26" t="str">
        <f t="shared" si="69"/>
        <v>Penguin</v>
      </c>
      <c r="I264" s="53"/>
      <c r="J264" s="53" t="s">
        <v>1223</v>
      </c>
      <c r="K264" s="53">
        <v>74</v>
      </c>
      <c r="L264" s="52">
        <f t="shared" si="70"/>
        <v>1.3</v>
      </c>
      <c r="M264" s="52">
        <f t="shared" si="71"/>
        <v>1.3</v>
      </c>
    </row>
    <row r="265" spans="1:13" hidden="1" x14ac:dyDescent="0.3">
      <c r="A265" s="143" t="str">
        <f t="shared" si="63"/>
        <v>2024-NAT-01</v>
      </c>
      <c r="B265" s="140">
        <f t="shared" si="64"/>
        <v>45372</v>
      </c>
      <c r="C265" s="143" t="str">
        <f t="shared" si="65"/>
        <v>Day 1</v>
      </c>
      <c r="D265" s="53" t="s">
        <v>786</v>
      </c>
      <c r="E265" s="26" t="str">
        <f t="shared" si="66"/>
        <v>Henno</v>
      </c>
      <c r="F265" s="26" t="str">
        <f t="shared" si="67"/>
        <v>Snyman</v>
      </c>
      <c r="G265" s="26" t="str">
        <f t="shared" si="68"/>
        <v>Men Master</v>
      </c>
      <c r="H265" s="26" t="str">
        <f t="shared" si="69"/>
        <v>Penguin</v>
      </c>
      <c r="I265" s="53"/>
      <c r="J265" s="53" t="s">
        <v>1223</v>
      </c>
      <c r="K265" s="53">
        <v>94</v>
      </c>
      <c r="L265" s="52">
        <f t="shared" si="70"/>
        <v>3</v>
      </c>
      <c r="M265" s="52">
        <f t="shared" si="71"/>
        <v>3</v>
      </c>
    </row>
    <row r="266" spans="1:13" hidden="1" x14ac:dyDescent="0.3">
      <c r="A266" s="143" t="str">
        <f t="shared" si="63"/>
        <v>2024-NAT-01</v>
      </c>
      <c r="B266" s="140">
        <f t="shared" si="64"/>
        <v>45372</v>
      </c>
      <c r="C266" s="143" t="str">
        <f t="shared" si="65"/>
        <v>Day 1</v>
      </c>
      <c r="D266" s="53" t="s">
        <v>679</v>
      </c>
      <c r="E266" s="26" t="str">
        <f t="shared" si="66"/>
        <v>Grant</v>
      </c>
      <c r="F266" s="26" t="str">
        <f t="shared" si="67"/>
        <v>Knight</v>
      </c>
      <c r="G266" s="26" t="str">
        <f t="shared" si="68"/>
        <v>Men Veteran</v>
      </c>
      <c r="H266" s="26" t="str">
        <f t="shared" si="69"/>
        <v>Penguin</v>
      </c>
      <c r="I266" s="53"/>
      <c r="J266" s="51" t="s">
        <v>1222</v>
      </c>
      <c r="K266" s="53">
        <v>99</v>
      </c>
      <c r="L266" s="52">
        <f t="shared" si="70"/>
        <v>4.2</v>
      </c>
      <c r="M266" s="52">
        <f t="shared" si="71"/>
        <v>4.2</v>
      </c>
    </row>
    <row r="267" spans="1:13" hidden="1" x14ac:dyDescent="0.3">
      <c r="A267" s="143" t="str">
        <f t="shared" si="63"/>
        <v>2024-NAT-01</v>
      </c>
      <c r="B267" s="140">
        <f t="shared" si="64"/>
        <v>45372</v>
      </c>
      <c r="C267" s="143" t="str">
        <f t="shared" si="65"/>
        <v>Day 1</v>
      </c>
      <c r="D267" s="53" t="s">
        <v>679</v>
      </c>
      <c r="E267" s="26" t="str">
        <f t="shared" si="66"/>
        <v>Grant</v>
      </c>
      <c r="F267" s="26" t="str">
        <f t="shared" si="67"/>
        <v>Knight</v>
      </c>
      <c r="G267" s="26" t="str">
        <f t="shared" si="68"/>
        <v>Men Veteran</v>
      </c>
      <c r="H267" s="26" t="str">
        <f t="shared" si="69"/>
        <v>Penguin</v>
      </c>
      <c r="I267" s="53"/>
      <c r="J267" s="51" t="s">
        <v>1222</v>
      </c>
      <c r="K267" s="53">
        <v>144</v>
      </c>
      <c r="L267" s="52">
        <f t="shared" si="70"/>
        <v>15.1</v>
      </c>
      <c r="M267" s="52">
        <f t="shared" si="71"/>
        <v>15.1</v>
      </c>
    </row>
    <row r="268" spans="1:13" hidden="1" x14ac:dyDescent="0.3">
      <c r="A268" s="143" t="str">
        <f t="shared" si="63"/>
        <v>2024-NAT-01</v>
      </c>
      <c r="B268" s="140">
        <f t="shared" si="64"/>
        <v>45372</v>
      </c>
      <c r="C268" s="143" t="str">
        <f t="shared" si="65"/>
        <v>Day 1</v>
      </c>
      <c r="D268" s="53" t="s">
        <v>679</v>
      </c>
      <c r="E268" s="26" t="str">
        <f t="shared" si="66"/>
        <v>Grant</v>
      </c>
      <c r="F268" s="26" t="str">
        <f t="shared" si="67"/>
        <v>Knight</v>
      </c>
      <c r="G268" s="26" t="str">
        <f t="shared" si="68"/>
        <v>Men Veteran</v>
      </c>
      <c r="H268" s="26" t="str">
        <f t="shared" si="69"/>
        <v>Penguin</v>
      </c>
      <c r="I268" s="53"/>
      <c r="J268" s="53" t="s">
        <v>1216</v>
      </c>
      <c r="K268" s="53">
        <v>206</v>
      </c>
      <c r="L268" s="52">
        <f t="shared" si="70"/>
        <v>123.7</v>
      </c>
      <c r="M268" s="52">
        <f t="shared" si="71"/>
        <v>123.7</v>
      </c>
    </row>
    <row r="269" spans="1:13" hidden="1" x14ac:dyDescent="0.3">
      <c r="A269" s="143" t="str">
        <f t="shared" si="63"/>
        <v>2024-NAT-01</v>
      </c>
      <c r="B269" s="140">
        <f t="shared" si="64"/>
        <v>45372</v>
      </c>
      <c r="C269" s="143" t="str">
        <f t="shared" si="65"/>
        <v>Day 1</v>
      </c>
      <c r="D269" s="53" t="s">
        <v>679</v>
      </c>
      <c r="E269" s="26" t="str">
        <f t="shared" si="66"/>
        <v>Grant</v>
      </c>
      <c r="F269" s="26" t="str">
        <f t="shared" si="67"/>
        <v>Knight</v>
      </c>
      <c r="G269" s="26" t="str">
        <f t="shared" si="68"/>
        <v>Men Veteran</v>
      </c>
      <c r="H269" s="26" t="str">
        <f t="shared" si="69"/>
        <v>Penguin</v>
      </c>
      <c r="I269" s="53"/>
      <c r="J269" s="53" t="s">
        <v>1221</v>
      </c>
      <c r="K269" s="53">
        <v>162</v>
      </c>
      <c r="L269" s="52">
        <f t="shared" si="70"/>
        <v>58.3</v>
      </c>
      <c r="M269" s="52">
        <f t="shared" si="71"/>
        <v>58.3</v>
      </c>
    </row>
    <row r="270" spans="1:13" hidden="1" x14ac:dyDescent="0.3">
      <c r="A270" s="143" t="str">
        <f t="shared" si="63"/>
        <v>2024-NAT-01</v>
      </c>
      <c r="B270" s="140">
        <f t="shared" si="64"/>
        <v>45372</v>
      </c>
      <c r="C270" s="143" t="str">
        <f t="shared" si="65"/>
        <v>Day 1</v>
      </c>
      <c r="D270" s="53" t="s">
        <v>679</v>
      </c>
      <c r="E270" s="26" t="str">
        <f t="shared" si="66"/>
        <v>Grant</v>
      </c>
      <c r="F270" s="26" t="str">
        <f t="shared" si="67"/>
        <v>Knight</v>
      </c>
      <c r="G270" s="26" t="str">
        <f t="shared" si="68"/>
        <v>Men Veteran</v>
      </c>
      <c r="H270" s="26" t="str">
        <f t="shared" si="69"/>
        <v>Penguin</v>
      </c>
      <c r="I270" s="53"/>
      <c r="J270" s="53" t="s">
        <v>1200</v>
      </c>
      <c r="K270" s="53">
        <v>108</v>
      </c>
      <c r="L270" s="52">
        <f t="shared" si="70"/>
        <v>23.5</v>
      </c>
      <c r="M270" s="52">
        <f t="shared" si="71"/>
        <v>23.5</v>
      </c>
    </row>
    <row r="271" spans="1:13" hidden="1" x14ac:dyDescent="0.3">
      <c r="A271" s="143" t="str">
        <f t="shared" si="63"/>
        <v>2024-NAT-01</v>
      </c>
      <c r="B271" s="140">
        <f t="shared" si="64"/>
        <v>45372</v>
      </c>
      <c r="C271" s="143" t="str">
        <f t="shared" si="65"/>
        <v>Day 1</v>
      </c>
      <c r="D271" s="53" t="s">
        <v>815</v>
      </c>
      <c r="E271" s="26" t="str">
        <f t="shared" si="66"/>
        <v>Henco</v>
      </c>
      <c r="F271" s="26" t="str">
        <f t="shared" si="67"/>
        <v>Snyman</v>
      </c>
      <c r="G271" s="26" t="str">
        <f t="shared" si="68"/>
        <v>Men Senior</v>
      </c>
      <c r="H271" s="26" t="str">
        <f t="shared" si="69"/>
        <v>Penguin</v>
      </c>
      <c r="I271" s="53"/>
      <c r="J271" s="53" t="s">
        <v>8</v>
      </c>
      <c r="K271" s="53">
        <v>71</v>
      </c>
      <c r="L271" s="52">
        <f t="shared" si="70"/>
        <v>2.9</v>
      </c>
      <c r="M271" s="52">
        <f t="shared" si="71"/>
        <v>2.9</v>
      </c>
    </row>
    <row r="272" spans="1:13" hidden="1" x14ac:dyDescent="0.3">
      <c r="A272" s="143" t="str">
        <f t="shared" si="63"/>
        <v>2024-NAT-01</v>
      </c>
      <c r="B272" s="140">
        <f t="shared" si="64"/>
        <v>45372</v>
      </c>
      <c r="C272" s="143" t="str">
        <f t="shared" si="65"/>
        <v>Day 1</v>
      </c>
      <c r="D272" s="53" t="s">
        <v>815</v>
      </c>
      <c r="E272" s="26" t="str">
        <f t="shared" si="66"/>
        <v>Henco</v>
      </c>
      <c r="F272" s="26" t="str">
        <f t="shared" si="67"/>
        <v>Snyman</v>
      </c>
      <c r="G272" s="26" t="str">
        <f t="shared" si="68"/>
        <v>Men Senior</v>
      </c>
      <c r="H272" s="26" t="str">
        <f t="shared" si="69"/>
        <v>Penguin</v>
      </c>
      <c r="I272" s="53"/>
      <c r="J272" s="53" t="s">
        <v>8</v>
      </c>
      <c r="K272" s="53">
        <v>65</v>
      </c>
      <c r="L272" s="52">
        <f t="shared" si="70"/>
        <v>2.2000000000000002</v>
      </c>
      <c r="M272" s="52">
        <f t="shared" si="71"/>
        <v>2.2000000000000002</v>
      </c>
    </row>
    <row r="273" spans="1:13" hidden="1" x14ac:dyDescent="0.3">
      <c r="A273" s="143" t="str">
        <f t="shared" si="63"/>
        <v>2024-NAT-01</v>
      </c>
      <c r="B273" s="140">
        <f t="shared" si="64"/>
        <v>45372</v>
      </c>
      <c r="C273" s="143" t="str">
        <f t="shared" si="65"/>
        <v>Day 1</v>
      </c>
      <c r="D273" s="53" t="s">
        <v>815</v>
      </c>
      <c r="E273" s="26" t="str">
        <f t="shared" si="66"/>
        <v>Henco</v>
      </c>
      <c r="F273" s="26" t="str">
        <f t="shared" si="67"/>
        <v>Snyman</v>
      </c>
      <c r="G273" s="26" t="str">
        <f t="shared" si="68"/>
        <v>Men Senior</v>
      </c>
      <c r="H273" s="26" t="str">
        <f t="shared" si="69"/>
        <v>Penguin</v>
      </c>
      <c r="I273" s="53"/>
      <c r="J273" s="51" t="s">
        <v>1222</v>
      </c>
      <c r="K273" s="53">
        <v>116</v>
      </c>
      <c r="L273" s="52">
        <f t="shared" si="70"/>
        <v>7.2</v>
      </c>
      <c r="M273" s="52">
        <f t="shared" si="71"/>
        <v>7.2</v>
      </c>
    </row>
    <row r="274" spans="1:13" hidden="1" x14ac:dyDescent="0.3">
      <c r="A274" s="143" t="str">
        <f t="shared" si="63"/>
        <v>2024-NAT-01</v>
      </c>
      <c r="B274" s="140">
        <f t="shared" si="64"/>
        <v>45372</v>
      </c>
      <c r="C274" s="143" t="str">
        <f t="shared" si="65"/>
        <v>Day 1</v>
      </c>
      <c r="D274" s="53" t="s">
        <v>815</v>
      </c>
      <c r="E274" s="26" t="str">
        <f t="shared" si="66"/>
        <v>Henco</v>
      </c>
      <c r="F274" s="26" t="str">
        <f t="shared" si="67"/>
        <v>Snyman</v>
      </c>
      <c r="G274" s="26" t="str">
        <f t="shared" si="68"/>
        <v>Men Senior</v>
      </c>
      <c r="H274" s="26" t="str">
        <f t="shared" si="69"/>
        <v>Penguin</v>
      </c>
      <c r="I274" s="53"/>
      <c r="J274" s="51" t="s">
        <v>1222</v>
      </c>
      <c r="K274" s="53">
        <v>96</v>
      </c>
      <c r="L274" s="52">
        <f t="shared" si="70"/>
        <v>3.8</v>
      </c>
      <c r="M274" s="52">
        <f t="shared" si="71"/>
        <v>3.8</v>
      </c>
    </row>
    <row r="275" spans="1:13" hidden="1" x14ac:dyDescent="0.3">
      <c r="A275" s="143" t="str">
        <f t="shared" si="63"/>
        <v>2024-NAT-01</v>
      </c>
      <c r="B275" s="140">
        <f t="shared" si="64"/>
        <v>45372</v>
      </c>
      <c r="C275" s="143" t="str">
        <f t="shared" si="65"/>
        <v>Day 1</v>
      </c>
      <c r="D275" s="53" t="s">
        <v>1302</v>
      </c>
      <c r="E275" s="26" t="str">
        <f t="shared" si="66"/>
        <v>Allan</v>
      </c>
      <c r="F275" s="26" t="str">
        <f t="shared" si="67"/>
        <v>Langenstrassen</v>
      </c>
      <c r="G275" s="26" t="str">
        <f t="shared" si="68"/>
        <v>Men Master</v>
      </c>
      <c r="H275" s="26" t="str">
        <f t="shared" si="69"/>
        <v>Penguin</v>
      </c>
      <c r="I275" s="53"/>
      <c r="J275" s="51" t="s">
        <v>1222</v>
      </c>
      <c r="K275" s="53">
        <v>100</v>
      </c>
      <c r="L275" s="52">
        <f t="shared" si="70"/>
        <v>4.3</v>
      </c>
      <c r="M275" s="52">
        <f t="shared" si="71"/>
        <v>4.3</v>
      </c>
    </row>
    <row r="276" spans="1:13" hidden="1" x14ac:dyDescent="0.3">
      <c r="A276" s="143" t="str">
        <f t="shared" si="63"/>
        <v>2024-NAT-01</v>
      </c>
      <c r="B276" s="140">
        <f t="shared" si="64"/>
        <v>45372</v>
      </c>
      <c r="C276" s="143" t="str">
        <f t="shared" si="65"/>
        <v>Day 1</v>
      </c>
      <c r="D276" s="53" t="s">
        <v>1302</v>
      </c>
      <c r="E276" s="26" t="str">
        <f t="shared" si="66"/>
        <v>Allan</v>
      </c>
      <c r="F276" s="26" t="str">
        <f t="shared" si="67"/>
        <v>Langenstrassen</v>
      </c>
      <c r="G276" s="26" t="str">
        <f t="shared" si="68"/>
        <v>Men Master</v>
      </c>
      <c r="H276" s="26" t="str">
        <f t="shared" si="69"/>
        <v>Penguin</v>
      </c>
      <c r="I276" s="53"/>
      <c r="J276" s="51" t="s">
        <v>1222</v>
      </c>
      <c r="K276" s="53">
        <v>107</v>
      </c>
      <c r="L276" s="52">
        <f t="shared" si="70"/>
        <v>5.5</v>
      </c>
      <c r="M276" s="52">
        <f t="shared" si="71"/>
        <v>5.5</v>
      </c>
    </row>
    <row r="277" spans="1:13" hidden="1" x14ac:dyDescent="0.3">
      <c r="A277" s="143" t="str">
        <f t="shared" si="63"/>
        <v>2024-NAT-01</v>
      </c>
      <c r="B277" s="140">
        <f t="shared" si="64"/>
        <v>45372</v>
      </c>
      <c r="C277" s="143" t="str">
        <f t="shared" si="65"/>
        <v>Day 1</v>
      </c>
      <c r="D277" s="53" t="s">
        <v>1302</v>
      </c>
      <c r="E277" s="26" t="str">
        <f t="shared" si="66"/>
        <v>Allan</v>
      </c>
      <c r="F277" s="26" t="str">
        <f t="shared" si="67"/>
        <v>Langenstrassen</v>
      </c>
      <c r="G277" s="26" t="str">
        <f t="shared" si="68"/>
        <v>Men Master</v>
      </c>
      <c r="H277" s="26" t="str">
        <f t="shared" si="69"/>
        <v>Penguin</v>
      </c>
      <c r="I277" s="53"/>
      <c r="J277" s="51" t="s">
        <v>1222</v>
      </c>
      <c r="K277" s="53">
        <v>101</v>
      </c>
      <c r="L277" s="52">
        <f t="shared" si="70"/>
        <v>4.5</v>
      </c>
      <c r="M277" s="52">
        <f t="shared" si="71"/>
        <v>4.5</v>
      </c>
    </row>
    <row r="278" spans="1:13" hidden="1" x14ac:dyDescent="0.3">
      <c r="A278" s="143" t="str">
        <f t="shared" si="63"/>
        <v>2024-NAT-01</v>
      </c>
      <c r="B278" s="140">
        <f t="shared" si="64"/>
        <v>45372</v>
      </c>
      <c r="C278" s="143" t="str">
        <f t="shared" si="65"/>
        <v>Day 1</v>
      </c>
      <c r="D278" s="53" t="s">
        <v>1302</v>
      </c>
      <c r="E278" s="26" t="str">
        <f t="shared" si="66"/>
        <v>Allan</v>
      </c>
      <c r="F278" s="26" t="str">
        <f t="shared" si="67"/>
        <v>Langenstrassen</v>
      </c>
      <c r="G278" s="26" t="str">
        <f t="shared" si="68"/>
        <v>Men Master</v>
      </c>
      <c r="H278" s="26" t="str">
        <f t="shared" si="69"/>
        <v>Penguin</v>
      </c>
      <c r="I278" s="53"/>
      <c r="J278" s="51" t="s">
        <v>1222</v>
      </c>
      <c r="K278" s="53">
        <v>160</v>
      </c>
      <c r="L278" s="52">
        <f t="shared" si="70"/>
        <v>21.7</v>
      </c>
      <c r="M278" s="52">
        <f t="shared" si="71"/>
        <v>21.7</v>
      </c>
    </row>
    <row r="279" spans="1:13" hidden="1" x14ac:dyDescent="0.3">
      <c r="A279" s="143" t="str">
        <f t="shared" si="63"/>
        <v>2024-NAT-01</v>
      </c>
      <c r="B279" s="140">
        <f t="shared" si="64"/>
        <v>45372</v>
      </c>
      <c r="C279" s="143" t="str">
        <f t="shared" si="65"/>
        <v>Day 1</v>
      </c>
      <c r="D279" s="53" t="s">
        <v>1302</v>
      </c>
      <c r="E279" s="26" t="str">
        <f t="shared" si="66"/>
        <v>Allan</v>
      </c>
      <c r="F279" s="26" t="str">
        <f t="shared" si="67"/>
        <v>Langenstrassen</v>
      </c>
      <c r="G279" s="26" t="str">
        <f t="shared" si="68"/>
        <v>Men Master</v>
      </c>
      <c r="H279" s="26" t="str">
        <f t="shared" si="69"/>
        <v>Penguin</v>
      </c>
      <c r="I279" s="53"/>
      <c r="J279" s="51" t="s">
        <v>1222</v>
      </c>
      <c r="K279" s="53">
        <v>71</v>
      </c>
      <c r="L279" s="52">
        <f t="shared" si="70"/>
        <v>1.3</v>
      </c>
      <c r="M279" s="52">
        <f t="shared" si="71"/>
        <v>1.3</v>
      </c>
    </row>
    <row r="280" spans="1:13" hidden="1" x14ac:dyDescent="0.3">
      <c r="A280" s="143" t="str">
        <f t="shared" si="63"/>
        <v>2024-NAT-01</v>
      </c>
      <c r="B280" s="140">
        <f t="shared" si="64"/>
        <v>45372</v>
      </c>
      <c r="C280" s="143" t="str">
        <f t="shared" si="65"/>
        <v>Day 1</v>
      </c>
      <c r="D280" s="53" t="s">
        <v>1302</v>
      </c>
      <c r="E280" s="26" t="str">
        <f t="shared" si="66"/>
        <v>Allan</v>
      </c>
      <c r="F280" s="26" t="str">
        <f t="shared" si="67"/>
        <v>Langenstrassen</v>
      </c>
      <c r="G280" s="26" t="str">
        <f t="shared" si="68"/>
        <v>Men Master</v>
      </c>
      <c r="H280" s="26" t="str">
        <f t="shared" si="69"/>
        <v>Penguin</v>
      </c>
      <c r="I280" s="53"/>
      <c r="J280" s="53" t="s">
        <v>8</v>
      </c>
      <c r="K280" s="53">
        <v>86</v>
      </c>
      <c r="L280" s="52">
        <f t="shared" si="70"/>
        <v>5.0999999999999996</v>
      </c>
      <c r="M280" s="52">
        <f t="shared" si="71"/>
        <v>5.0999999999999996</v>
      </c>
    </row>
    <row r="281" spans="1:13" hidden="1" x14ac:dyDescent="0.3">
      <c r="A281" s="143" t="str">
        <f t="shared" si="63"/>
        <v>2024-NAT-01</v>
      </c>
      <c r="B281" s="140">
        <f t="shared" si="64"/>
        <v>45372</v>
      </c>
      <c r="C281" s="143" t="str">
        <f t="shared" si="65"/>
        <v>Day 1</v>
      </c>
      <c r="D281" s="53" t="s">
        <v>1302</v>
      </c>
      <c r="E281" s="26" t="str">
        <f t="shared" si="66"/>
        <v>Allan</v>
      </c>
      <c r="F281" s="26" t="str">
        <f t="shared" si="67"/>
        <v>Langenstrassen</v>
      </c>
      <c r="G281" s="26" t="str">
        <f t="shared" si="68"/>
        <v>Men Master</v>
      </c>
      <c r="H281" s="26" t="str">
        <f t="shared" si="69"/>
        <v>Penguin</v>
      </c>
      <c r="I281" s="53"/>
      <c r="J281" s="53" t="s">
        <v>1223</v>
      </c>
      <c r="K281" s="53">
        <v>109</v>
      </c>
      <c r="L281" s="52">
        <f t="shared" si="70"/>
        <v>5</v>
      </c>
      <c r="M281" s="52">
        <f t="shared" si="71"/>
        <v>5</v>
      </c>
    </row>
    <row r="282" spans="1:13" hidden="1" x14ac:dyDescent="0.3">
      <c r="A282" s="143" t="str">
        <f t="shared" si="63"/>
        <v>2024-NAT-01</v>
      </c>
      <c r="B282" s="140">
        <f t="shared" si="64"/>
        <v>45372</v>
      </c>
      <c r="C282" s="143" t="str">
        <f t="shared" si="65"/>
        <v>Day 1</v>
      </c>
      <c r="D282" s="53" t="s">
        <v>1302</v>
      </c>
      <c r="E282" s="26" t="str">
        <f t="shared" si="66"/>
        <v>Allan</v>
      </c>
      <c r="F282" s="26" t="str">
        <f t="shared" si="67"/>
        <v>Langenstrassen</v>
      </c>
      <c r="G282" s="26" t="str">
        <f t="shared" si="68"/>
        <v>Men Master</v>
      </c>
      <c r="H282" s="26" t="str">
        <f t="shared" si="69"/>
        <v>Penguin</v>
      </c>
      <c r="I282" s="53"/>
      <c r="J282" s="53" t="s">
        <v>1223</v>
      </c>
      <c r="K282" s="53">
        <v>76</v>
      </c>
      <c r="L282" s="52">
        <f t="shared" si="70"/>
        <v>1.4</v>
      </c>
      <c r="M282" s="52">
        <f t="shared" si="71"/>
        <v>1.4</v>
      </c>
    </row>
    <row r="283" spans="1:13" hidden="1" x14ac:dyDescent="0.3">
      <c r="A283" s="143" t="str">
        <f t="shared" si="63"/>
        <v>2024-NAT-01</v>
      </c>
      <c r="B283" s="140">
        <f t="shared" si="64"/>
        <v>45372</v>
      </c>
      <c r="C283" s="143" t="str">
        <f t="shared" si="65"/>
        <v>Day 1</v>
      </c>
      <c r="D283" s="53" t="s">
        <v>448</v>
      </c>
      <c r="E283" s="26" t="str">
        <f t="shared" si="66"/>
        <v>Warren</v>
      </c>
      <c r="F283" s="26" t="str">
        <f t="shared" si="67"/>
        <v>Deysel</v>
      </c>
      <c r="G283" s="26" t="str">
        <f t="shared" si="68"/>
        <v>Men Veteran</v>
      </c>
      <c r="H283" s="26" t="str">
        <f t="shared" si="69"/>
        <v>xPenguin</v>
      </c>
      <c r="I283" s="53"/>
      <c r="J283" s="53" t="s">
        <v>1223</v>
      </c>
      <c r="K283" s="53">
        <v>84</v>
      </c>
      <c r="L283" s="52">
        <f t="shared" si="70"/>
        <v>2</v>
      </c>
      <c r="M283" s="52">
        <f t="shared" si="71"/>
        <v>2</v>
      </c>
    </row>
    <row r="284" spans="1:13" hidden="1" x14ac:dyDescent="0.3">
      <c r="A284" s="143" t="str">
        <f t="shared" si="63"/>
        <v>2024-NAT-01</v>
      </c>
      <c r="B284" s="140">
        <f t="shared" si="64"/>
        <v>45372</v>
      </c>
      <c r="C284" s="143" t="str">
        <f t="shared" si="65"/>
        <v>Day 1</v>
      </c>
      <c r="D284" s="53" t="s">
        <v>448</v>
      </c>
      <c r="E284" s="26" t="str">
        <f t="shared" si="66"/>
        <v>Warren</v>
      </c>
      <c r="F284" s="26" t="str">
        <f t="shared" si="67"/>
        <v>Deysel</v>
      </c>
      <c r="G284" s="26" t="str">
        <f t="shared" si="68"/>
        <v>Men Veteran</v>
      </c>
      <c r="H284" s="26" t="str">
        <f t="shared" si="69"/>
        <v>xPenguin</v>
      </c>
      <c r="I284" s="53"/>
      <c r="J284" s="53" t="s">
        <v>1223</v>
      </c>
      <c r="K284" s="53">
        <v>106</v>
      </c>
      <c r="L284" s="52">
        <f t="shared" si="70"/>
        <v>4.5</v>
      </c>
      <c r="M284" s="52">
        <f t="shared" si="71"/>
        <v>4.5</v>
      </c>
    </row>
    <row r="285" spans="1:13" hidden="1" x14ac:dyDescent="0.3">
      <c r="A285" s="143" t="str">
        <f t="shared" si="63"/>
        <v>2024-NAT-01</v>
      </c>
      <c r="B285" s="140">
        <f t="shared" si="64"/>
        <v>45372</v>
      </c>
      <c r="C285" s="143" t="str">
        <f t="shared" si="65"/>
        <v>Day 1</v>
      </c>
      <c r="D285" s="53" t="s">
        <v>448</v>
      </c>
      <c r="E285" s="26" t="str">
        <f t="shared" si="66"/>
        <v>Warren</v>
      </c>
      <c r="F285" s="26" t="str">
        <f t="shared" si="67"/>
        <v>Deysel</v>
      </c>
      <c r="G285" s="26" t="str">
        <f t="shared" si="68"/>
        <v>Men Veteran</v>
      </c>
      <c r="H285" s="26" t="str">
        <f t="shared" si="69"/>
        <v>xPenguin</v>
      </c>
      <c r="I285" s="53"/>
      <c r="J285" s="53" t="s">
        <v>1223</v>
      </c>
      <c r="K285" s="53">
        <v>82</v>
      </c>
      <c r="L285" s="52">
        <f t="shared" si="70"/>
        <v>1.9</v>
      </c>
      <c r="M285" s="52">
        <f t="shared" si="71"/>
        <v>1.9</v>
      </c>
    </row>
    <row r="286" spans="1:13" hidden="1" x14ac:dyDescent="0.3">
      <c r="A286" s="143" t="str">
        <f t="shared" si="63"/>
        <v>2024-NAT-01</v>
      </c>
      <c r="B286" s="140">
        <f t="shared" si="64"/>
        <v>45372</v>
      </c>
      <c r="C286" s="143" t="str">
        <f t="shared" si="65"/>
        <v>Day 1</v>
      </c>
      <c r="D286" s="53" t="s">
        <v>448</v>
      </c>
      <c r="E286" s="26" t="str">
        <f t="shared" si="66"/>
        <v>Warren</v>
      </c>
      <c r="F286" s="26" t="str">
        <f t="shared" si="67"/>
        <v>Deysel</v>
      </c>
      <c r="G286" s="26" t="str">
        <f t="shared" si="68"/>
        <v>Men Veteran</v>
      </c>
      <c r="H286" s="26" t="str">
        <f t="shared" si="69"/>
        <v>xPenguin</v>
      </c>
      <c r="I286" s="53"/>
      <c r="J286" s="53" t="s">
        <v>1223</v>
      </c>
      <c r="K286" s="53">
        <v>110</v>
      </c>
      <c r="L286" s="52">
        <f t="shared" si="70"/>
        <v>5.2</v>
      </c>
      <c r="M286" s="52">
        <f t="shared" si="71"/>
        <v>5.2</v>
      </c>
    </row>
    <row r="287" spans="1:13" hidden="1" x14ac:dyDescent="0.3">
      <c r="A287" s="143" t="str">
        <f t="shared" si="63"/>
        <v>2024-NAT-01</v>
      </c>
      <c r="B287" s="140">
        <f t="shared" si="64"/>
        <v>45372</v>
      </c>
      <c r="C287" s="143" t="str">
        <f t="shared" si="65"/>
        <v>Day 1</v>
      </c>
      <c r="D287" s="53" t="s">
        <v>448</v>
      </c>
      <c r="E287" s="26" t="str">
        <f t="shared" si="66"/>
        <v>Warren</v>
      </c>
      <c r="F287" s="26" t="str">
        <f t="shared" si="67"/>
        <v>Deysel</v>
      </c>
      <c r="G287" s="26" t="str">
        <f t="shared" si="68"/>
        <v>Men Veteran</v>
      </c>
      <c r="H287" s="26" t="str">
        <f t="shared" si="69"/>
        <v>xPenguin</v>
      </c>
      <c r="I287" s="53"/>
      <c r="J287" s="53" t="s">
        <v>1223</v>
      </c>
      <c r="K287" s="53">
        <v>91</v>
      </c>
      <c r="L287" s="52">
        <f t="shared" si="70"/>
        <v>2.7</v>
      </c>
      <c r="M287" s="52">
        <f t="shared" si="71"/>
        <v>2.7</v>
      </c>
    </row>
    <row r="288" spans="1:13" hidden="1" x14ac:dyDescent="0.3">
      <c r="A288" s="143" t="str">
        <f t="shared" si="63"/>
        <v>2024-NAT-01</v>
      </c>
      <c r="B288" s="140">
        <f t="shared" si="64"/>
        <v>45372</v>
      </c>
      <c r="C288" s="143" t="str">
        <f t="shared" si="65"/>
        <v>Day 1</v>
      </c>
      <c r="D288" s="53" t="s">
        <v>448</v>
      </c>
      <c r="E288" s="26" t="str">
        <f t="shared" si="66"/>
        <v>Warren</v>
      </c>
      <c r="F288" s="26" t="str">
        <f t="shared" si="67"/>
        <v>Deysel</v>
      </c>
      <c r="G288" s="26" t="str">
        <f t="shared" si="68"/>
        <v>Men Veteran</v>
      </c>
      <c r="H288" s="26" t="str">
        <f t="shared" si="69"/>
        <v>xPenguin</v>
      </c>
      <c r="I288" s="53"/>
      <c r="J288" s="53" t="s">
        <v>1223</v>
      </c>
      <c r="K288" s="53">
        <v>79</v>
      </c>
      <c r="L288" s="52">
        <f t="shared" si="70"/>
        <v>1.6</v>
      </c>
      <c r="M288" s="52">
        <f t="shared" si="71"/>
        <v>1.6</v>
      </c>
    </row>
    <row r="289" spans="1:13" hidden="1" x14ac:dyDescent="0.3">
      <c r="A289" s="143" t="str">
        <f t="shared" si="63"/>
        <v>2024-NAT-01</v>
      </c>
      <c r="B289" s="140">
        <f t="shared" si="64"/>
        <v>45372</v>
      </c>
      <c r="C289" s="143" t="str">
        <f t="shared" si="65"/>
        <v>Day 1</v>
      </c>
      <c r="D289" s="53" t="s">
        <v>448</v>
      </c>
      <c r="E289" s="26" t="str">
        <f t="shared" si="66"/>
        <v>Warren</v>
      </c>
      <c r="F289" s="26" t="str">
        <f t="shared" si="67"/>
        <v>Deysel</v>
      </c>
      <c r="G289" s="26" t="str">
        <f t="shared" si="68"/>
        <v>Men Veteran</v>
      </c>
      <c r="H289" s="26" t="str">
        <f t="shared" si="69"/>
        <v>xPenguin</v>
      </c>
      <c r="I289" s="53"/>
      <c r="J289" s="53" t="s">
        <v>1223</v>
      </c>
      <c r="K289" s="53">
        <v>96</v>
      </c>
      <c r="L289" s="52">
        <f t="shared" si="70"/>
        <v>3.2</v>
      </c>
      <c r="M289" s="52">
        <f t="shared" si="71"/>
        <v>3.2</v>
      </c>
    </row>
    <row r="290" spans="1:13" hidden="1" x14ac:dyDescent="0.3">
      <c r="A290" s="143" t="str">
        <f t="shared" si="63"/>
        <v>2024-NAT-01</v>
      </c>
      <c r="B290" s="140">
        <f t="shared" si="64"/>
        <v>45372</v>
      </c>
      <c r="C290" s="143" t="str">
        <f t="shared" si="65"/>
        <v>Day 1</v>
      </c>
      <c r="D290" s="53" t="s">
        <v>448</v>
      </c>
      <c r="E290" s="26" t="str">
        <f t="shared" si="66"/>
        <v>Warren</v>
      </c>
      <c r="F290" s="26" t="str">
        <f t="shared" si="67"/>
        <v>Deysel</v>
      </c>
      <c r="G290" s="26" t="str">
        <f t="shared" si="68"/>
        <v>Men Veteran</v>
      </c>
      <c r="H290" s="26" t="str">
        <f t="shared" si="69"/>
        <v>xPenguin</v>
      </c>
      <c r="I290" s="53"/>
      <c r="J290" s="53" t="s">
        <v>1223</v>
      </c>
      <c r="K290" s="53">
        <v>97</v>
      </c>
      <c r="L290" s="52">
        <f t="shared" si="70"/>
        <v>3.3</v>
      </c>
      <c r="M290" s="52">
        <f t="shared" si="71"/>
        <v>3.3</v>
      </c>
    </row>
    <row r="291" spans="1:13" hidden="1" x14ac:dyDescent="0.3">
      <c r="A291" s="143" t="str">
        <f t="shared" si="63"/>
        <v>2024-NAT-01</v>
      </c>
      <c r="B291" s="140">
        <f t="shared" si="64"/>
        <v>45372</v>
      </c>
      <c r="C291" s="143" t="str">
        <f t="shared" si="65"/>
        <v>Day 1</v>
      </c>
      <c r="D291" s="53" t="s">
        <v>448</v>
      </c>
      <c r="E291" s="26" t="str">
        <f t="shared" si="66"/>
        <v>Warren</v>
      </c>
      <c r="F291" s="26" t="str">
        <f t="shared" si="67"/>
        <v>Deysel</v>
      </c>
      <c r="G291" s="26" t="str">
        <f t="shared" si="68"/>
        <v>Men Veteran</v>
      </c>
      <c r="H291" s="26" t="str">
        <f t="shared" si="69"/>
        <v>xPenguin</v>
      </c>
      <c r="I291" s="53"/>
      <c r="J291" s="53" t="s">
        <v>20</v>
      </c>
      <c r="K291" s="53">
        <v>86</v>
      </c>
      <c r="L291" s="52">
        <f t="shared" si="70"/>
        <v>2.2999999999999998</v>
      </c>
      <c r="M291" s="52">
        <f t="shared" si="71"/>
        <v>2.2999999999999998</v>
      </c>
    </row>
    <row r="292" spans="1:13" hidden="1" x14ac:dyDescent="0.3">
      <c r="A292" s="143" t="str">
        <f t="shared" si="63"/>
        <v>2024-NAT-01</v>
      </c>
      <c r="B292" s="140">
        <f t="shared" si="64"/>
        <v>45372</v>
      </c>
      <c r="C292" s="143" t="str">
        <f t="shared" si="65"/>
        <v>Day 1</v>
      </c>
      <c r="D292" s="53" t="s">
        <v>448</v>
      </c>
      <c r="E292" s="26" t="str">
        <f t="shared" si="66"/>
        <v>Warren</v>
      </c>
      <c r="F292" s="26" t="str">
        <f t="shared" si="67"/>
        <v>Deysel</v>
      </c>
      <c r="G292" s="26" t="str">
        <f t="shared" si="68"/>
        <v>Men Veteran</v>
      </c>
      <c r="H292" s="26" t="str">
        <f t="shared" si="69"/>
        <v>xPenguin</v>
      </c>
      <c r="I292" s="53"/>
      <c r="J292" s="51" t="s">
        <v>1222</v>
      </c>
      <c r="K292" s="53">
        <v>92</v>
      </c>
      <c r="L292" s="52">
        <f t="shared" si="70"/>
        <v>3.3</v>
      </c>
      <c r="M292" s="52">
        <f t="shared" si="71"/>
        <v>3.3</v>
      </c>
    </row>
    <row r="293" spans="1:13" hidden="1" x14ac:dyDescent="0.3">
      <c r="A293" s="143" t="str">
        <f t="shared" si="63"/>
        <v>2024-NAT-01</v>
      </c>
      <c r="B293" s="140">
        <f t="shared" si="64"/>
        <v>45372</v>
      </c>
      <c r="C293" s="143" t="str">
        <f t="shared" si="65"/>
        <v>Day 1</v>
      </c>
      <c r="D293" s="53" t="s">
        <v>448</v>
      </c>
      <c r="E293" s="26" t="str">
        <f t="shared" si="66"/>
        <v>Warren</v>
      </c>
      <c r="F293" s="26" t="str">
        <f t="shared" si="67"/>
        <v>Deysel</v>
      </c>
      <c r="G293" s="26" t="str">
        <f t="shared" si="68"/>
        <v>Men Veteran</v>
      </c>
      <c r="H293" s="26" t="str">
        <f t="shared" si="69"/>
        <v>xPenguin</v>
      </c>
      <c r="I293" s="53"/>
      <c r="J293" s="51" t="s">
        <v>1222</v>
      </c>
      <c r="K293" s="53">
        <v>88</v>
      </c>
      <c r="L293" s="52">
        <f t="shared" si="70"/>
        <v>2.8</v>
      </c>
      <c r="M293" s="52">
        <f t="shared" si="71"/>
        <v>2.8</v>
      </c>
    </row>
    <row r="294" spans="1:13" hidden="1" x14ac:dyDescent="0.3">
      <c r="A294" s="143" t="str">
        <f t="shared" si="63"/>
        <v>2024-NAT-01</v>
      </c>
      <c r="B294" s="140">
        <f t="shared" si="64"/>
        <v>45372</v>
      </c>
      <c r="C294" s="143" t="str">
        <f t="shared" si="65"/>
        <v>Day 1</v>
      </c>
      <c r="D294" s="53" t="s">
        <v>448</v>
      </c>
      <c r="E294" s="26" t="str">
        <f t="shared" si="66"/>
        <v>Warren</v>
      </c>
      <c r="F294" s="26" t="str">
        <f t="shared" si="67"/>
        <v>Deysel</v>
      </c>
      <c r="G294" s="26" t="str">
        <f t="shared" si="68"/>
        <v>Men Veteran</v>
      </c>
      <c r="H294" s="26" t="str">
        <f t="shared" si="69"/>
        <v>xPenguin</v>
      </c>
      <c r="I294" s="53"/>
      <c r="J294" s="51" t="s">
        <v>1222</v>
      </c>
      <c r="K294" s="53">
        <v>89</v>
      </c>
      <c r="L294" s="52">
        <f t="shared" si="70"/>
        <v>2.9</v>
      </c>
      <c r="M294" s="52">
        <f t="shared" si="71"/>
        <v>2.9</v>
      </c>
    </row>
    <row r="295" spans="1:13" hidden="1" x14ac:dyDescent="0.3">
      <c r="A295" s="143" t="str">
        <f t="shared" si="63"/>
        <v>2024-NAT-01</v>
      </c>
      <c r="B295" s="140">
        <f t="shared" si="64"/>
        <v>45372</v>
      </c>
      <c r="C295" s="143" t="str">
        <f t="shared" si="65"/>
        <v>Day 1</v>
      </c>
      <c r="D295" s="53" t="s">
        <v>448</v>
      </c>
      <c r="E295" s="26" t="str">
        <f t="shared" si="66"/>
        <v>Warren</v>
      </c>
      <c r="F295" s="26" t="str">
        <f t="shared" si="67"/>
        <v>Deysel</v>
      </c>
      <c r="G295" s="26" t="str">
        <f t="shared" si="68"/>
        <v>Men Veteran</v>
      </c>
      <c r="H295" s="26" t="str">
        <f t="shared" si="69"/>
        <v>xPenguin</v>
      </c>
      <c r="I295" s="53"/>
      <c r="J295" s="51" t="s">
        <v>1222</v>
      </c>
      <c r="K295" s="53">
        <v>75</v>
      </c>
      <c r="L295" s="52">
        <f t="shared" si="70"/>
        <v>1.6</v>
      </c>
      <c r="M295" s="52">
        <f t="shared" si="71"/>
        <v>1.6</v>
      </c>
    </row>
    <row r="296" spans="1:13" hidden="1" x14ac:dyDescent="0.3">
      <c r="A296" s="143" t="str">
        <f t="shared" si="63"/>
        <v>2024-NAT-01</v>
      </c>
      <c r="B296" s="140">
        <f t="shared" si="64"/>
        <v>45372</v>
      </c>
      <c r="C296" s="143" t="str">
        <f t="shared" si="65"/>
        <v>Day 1</v>
      </c>
      <c r="D296" s="53" t="s">
        <v>448</v>
      </c>
      <c r="E296" s="26" t="str">
        <f t="shared" si="66"/>
        <v>Warren</v>
      </c>
      <c r="F296" s="26" t="str">
        <f t="shared" si="67"/>
        <v>Deysel</v>
      </c>
      <c r="G296" s="26" t="str">
        <f t="shared" si="68"/>
        <v>Men Veteran</v>
      </c>
      <c r="H296" s="26" t="str">
        <f t="shared" si="69"/>
        <v>xPenguin</v>
      </c>
      <c r="I296" s="53"/>
      <c r="J296" s="51" t="s">
        <v>1222</v>
      </c>
      <c r="K296" s="53">
        <v>98</v>
      </c>
      <c r="L296" s="52">
        <f t="shared" si="70"/>
        <v>4</v>
      </c>
      <c r="M296" s="52">
        <f t="shared" si="71"/>
        <v>4</v>
      </c>
    </row>
    <row r="297" spans="1:13" hidden="1" x14ac:dyDescent="0.3">
      <c r="A297" s="143" t="str">
        <f t="shared" si="63"/>
        <v>2024-NAT-01</v>
      </c>
      <c r="B297" s="140">
        <f t="shared" si="64"/>
        <v>45372</v>
      </c>
      <c r="C297" s="143" t="str">
        <f t="shared" si="65"/>
        <v>Day 1</v>
      </c>
      <c r="D297" s="53" t="s">
        <v>448</v>
      </c>
      <c r="E297" s="26" t="str">
        <f t="shared" si="66"/>
        <v>Warren</v>
      </c>
      <c r="F297" s="26" t="str">
        <f t="shared" si="67"/>
        <v>Deysel</v>
      </c>
      <c r="G297" s="26" t="str">
        <f t="shared" si="68"/>
        <v>Men Veteran</v>
      </c>
      <c r="H297" s="26" t="str">
        <f t="shared" si="69"/>
        <v>xPenguin</v>
      </c>
      <c r="I297" s="53"/>
      <c r="J297" s="51" t="s">
        <v>1222</v>
      </c>
      <c r="K297" s="53">
        <v>84</v>
      </c>
      <c r="L297" s="52">
        <f t="shared" si="70"/>
        <v>2.4</v>
      </c>
      <c r="M297" s="52">
        <f t="shared" si="71"/>
        <v>2.4</v>
      </c>
    </row>
    <row r="298" spans="1:13" hidden="1" x14ac:dyDescent="0.3">
      <c r="A298" s="143" t="str">
        <f t="shared" si="63"/>
        <v>2024-NAT-01</v>
      </c>
      <c r="B298" s="140">
        <f t="shared" si="64"/>
        <v>45372</v>
      </c>
      <c r="C298" s="143" t="str">
        <f t="shared" si="65"/>
        <v>Day 1</v>
      </c>
      <c r="D298" s="53" t="s">
        <v>684</v>
      </c>
      <c r="E298" s="26" t="str">
        <f t="shared" si="66"/>
        <v>Henri</v>
      </c>
      <c r="F298" s="26" t="str">
        <f t="shared" si="67"/>
        <v>Snyman</v>
      </c>
      <c r="G298" s="26" t="str">
        <f t="shared" si="68"/>
        <v>Men Master</v>
      </c>
      <c r="H298" s="26" t="str">
        <f t="shared" si="69"/>
        <v>Penguin</v>
      </c>
      <c r="I298" s="53" t="s">
        <v>19</v>
      </c>
      <c r="J298" s="53"/>
      <c r="K298" s="53">
        <v>47</v>
      </c>
      <c r="L298" s="52">
        <f t="shared" si="70"/>
        <v>1.1000000000000001</v>
      </c>
      <c r="M298" s="52">
        <f t="shared" si="71"/>
        <v>1.1000000000000001</v>
      </c>
    </row>
    <row r="299" spans="1:13" hidden="1" x14ac:dyDescent="0.3">
      <c r="A299" s="143" t="str">
        <f t="shared" si="63"/>
        <v>2024-NAT-01</v>
      </c>
      <c r="B299" s="140">
        <f t="shared" si="64"/>
        <v>45372</v>
      </c>
      <c r="C299" s="143" t="str">
        <f t="shared" si="65"/>
        <v>Day 1</v>
      </c>
      <c r="D299" s="53" t="s">
        <v>684</v>
      </c>
      <c r="E299" s="26" t="str">
        <f t="shared" si="66"/>
        <v>Henri</v>
      </c>
      <c r="F299" s="26" t="str">
        <f t="shared" si="67"/>
        <v>Snyman</v>
      </c>
      <c r="G299" s="26" t="str">
        <f t="shared" si="68"/>
        <v>Men Master</v>
      </c>
      <c r="H299" s="26" t="str">
        <f t="shared" si="69"/>
        <v>Penguin</v>
      </c>
      <c r="I299" s="53"/>
      <c r="J299" s="51" t="s">
        <v>1222</v>
      </c>
      <c r="K299" s="53">
        <v>98</v>
      </c>
      <c r="L299" s="52">
        <f t="shared" si="70"/>
        <v>4</v>
      </c>
      <c r="M299" s="52">
        <f t="shared" si="71"/>
        <v>4</v>
      </c>
    </row>
    <row r="300" spans="1:13" hidden="1" x14ac:dyDescent="0.3">
      <c r="A300" s="143" t="str">
        <f t="shared" si="63"/>
        <v>2024-NAT-01</v>
      </c>
      <c r="B300" s="140">
        <f t="shared" si="64"/>
        <v>45372</v>
      </c>
      <c r="C300" s="143" t="str">
        <f t="shared" si="65"/>
        <v>Day 1</v>
      </c>
      <c r="D300" s="53" t="s">
        <v>684</v>
      </c>
      <c r="E300" s="26" t="str">
        <f t="shared" si="66"/>
        <v>Henri</v>
      </c>
      <c r="F300" s="26" t="str">
        <f t="shared" si="67"/>
        <v>Snyman</v>
      </c>
      <c r="G300" s="26" t="str">
        <f t="shared" si="68"/>
        <v>Men Master</v>
      </c>
      <c r="H300" s="26" t="str">
        <f t="shared" si="69"/>
        <v>Penguin</v>
      </c>
      <c r="I300" s="53"/>
      <c r="J300" s="51" t="s">
        <v>1222</v>
      </c>
      <c r="K300" s="53">
        <v>97</v>
      </c>
      <c r="L300" s="52">
        <f t="shared" si="70"/>
        <v>3.9</v>
      </c>
      <c r="M300" s="52">
        <f t="shared" si="71"/>
        <v>3.9</v>
      </c>
    </row>
    <row r="301" spans="1:13" hidden="1" x14ac:dyDescent="0.3">
      <c r="A301" s="143" t="str">
        <f t="shared" si="63"/>
        <v>2024-NAT-01</v>
      </c>
      <c r="B301" s="140">
        <f t="shared" si="64"/>
        <v>45372</v>
      </c>
      <c r="C301" s="143" t="str">
        <f t="shared" si="65"/>
        <v>Day 1</v>
      </c>
      <c r="D301" s="53" t="s">
        <v>684</v>
      </c>
      <c r="E301" s="26" t="str">
        <f t="shared" si="66"/>
        <v>Henri</v>
      </c>
      <c r="F301" s="26" t="str">
        <f t="shared" si="67"/>
        <v>Snyman</v>
      </c>
      <c r="G301" s="26" t="str">
        <f t="shared" si="68"/>
        <v>Men Master</v>
      </c>
      <c r="H301" s="26" t="str">
        <f t="shared" si="69"/>
        <v>Penguin</v>
      </c>
      <c r="I301" s="53"/>
      <c r="J301" s="51" t="s">
        <v>1222</v>
      </c>
      <c r="K301" s="53">
        <v>88</v>
      </c>
      <c r="L301" s="52">
        <f t="shared" si="70"/>
        <v>2.8</v>
      </c>
      <c r="M301" s="52">
        <f t="shared" si="71"/>
        <v>2.8</v>
      </c>
    </row>
    <row r="302" spans="1:13" hidden="1" x14ac:dyDescent="0.3">
      <c r="A302" s="143" t="str">
        <f t="shared" si="63"/>
        <v>2024-NAT-01</v>
      </c>
      <c r="B302" s="140">
        <f t="shared" si="64"/>
        <v>45372</v>
      </c>
      <c r="C302" s="143" t="str">
        <f t="shared" si="65"/>
        <v>Day 1</v>
      </c>
      <c r="D302" s="53" t="s">
        <v>684</v>
      </c>
      <c r="E302" s="26" t="str">
        <f t="shared" si="66"/>
        <v>Henri</v>
      </c>
      <c r="F302" s="26" t="str">
        <f t="shared" si="67"/>
        <v>Snyman</v>
      </c>
      <c r="G302" s="26" t="str">
        <f t="shared" si="68"/>
        <v>Men Master</v>
      </c>
      <c r="H302" s="26" t="str">
        <f t="shared" si="69"/>
        <v>Penguin</v>
      </c>
      <c r="I302" s="53"/>
      <c r="J302" s="53" t="s">
        <v>1223</v>
      </c>
      <c r="K302" s="53">
        <v>109</v>
      </c>
      <c r="L302" s="52">
        <f t="shared" si="70"/>
        <v>5</v>
      </c>
      <c r="M302" s="52">
        <f t="shared" si="71"/>
        <v>5</v>
      </c>
    </row>
    <row r="303" spans="1:13" hidden="1" x14ac:dyDescent="0.3">
      <c r="A303" s="143" t="str">
        <f t="shared" si="63"/>
        <v>2024-NAT-01</v>
      </c>
      <c r="B303" s="140">
        <f t="shared" si="64"/>
        <v>45372</v>
      </c>
      <c r="C303" s="143" t="str">
        <f t="shared" si="65"/>
        <v>Day 1</v>
      </c>
      <c r="D303" s="53" t="s">
        <v>684</v>
      </c>
      <c r="E303" s="26" t="str">
        <f t="shared" si="66"/>
        <v>Henri</v>
      </c>
      <c r="F303" s="26" t="str">
        <f t="shared" si="67"/>
        <v>Snyman</v>
      </c>
      <c r="G303" s="26" t="str">
        <f t="shared" si="68"/>
        <v>Men Master</v>
      </c>
      <c r="H303" s="26" t="str">
        <f t="shared" si="69"/>
        <v>Penguin</v>
      </c>
      <c r="I303" s="53"/>
      <c r="J303" s="53" t="s">
        <v>1223</v>
      </c>
      <c r="K303" s="53">
        <v>110</v>
      </c>
      <c r="L303" s="52">
        <f t="shared" si="70"/>
        <v>5.2</v>
      </c>
      <c r="M303" s="52">
        <f t="shared" si="71"/>
        <v>5.2</v>
      </c>
    </row>
    <row r="304" spans="1:13" hidden="1" x14ac:dyDescent="0.3">
      <c r="A304" s="143" t="str">
        <f t="shared" si="63"/>
        <v>2024-NAT-01</v>
      </c>
      <c r="B304" s="140">
        <f t="shared" si="64"/>
        <v>45372</v>
      </c>
      <c r="C304" s="143" t="str">
        <f t="shared" si="65"/>
        <v>Day 1</v>
      </c>
      <c r="D304" s="53" t="s">
        <v>684</v>
      </c>
      <c r="E304" s="26" t="str">
        <f t="shared" si="66"/>
        <v>Henri</v>
      </c>
      <c r="F304" s="26" t="str">
        <f t="shared" si="67"/>
        <v>Snyman</v>
      </c>
      <c r="G304" s="26" t="str">
        <f t="shared" si="68"/>
        <v>Men Master</v>
      </c>
      <c r="H304" s="26" t="str">
        <f t="shared" si="69"/>
        <v>Penguin</v>
      </c>
      <c r="I304" s="53"/>
      <c r="J304" s="53" t="s">
        <v>1223</v>
      </c>
      <c r="K304" s="53">
        <v>91</v>
      </c>
      <c r="L304" s="52">
        <f t="shared" si="70"/>
        <v>2.7</v>
      </c>
      <c r="M304" s="52">
        <f t="shared" si="71"/>
        <v>2.7</v>
      </c>
    </row>
    <row r="305" spans="1:13" hidden="1" x14ac:dyDescent="0.3">
      <c r="A305" s="143" t="str">
        <f t="shared" si="63"/>
        <v>2024-NAT-01</v>
      </c>
      <c r="B305" s="140">
        <f t="shared" si="64"/>
        <v>45372</v>
      </c>
      <c r="C305" s="143" t="str">
        <f t="shared" si="65"/>
        <v>Day 1</v>
      </c>
      <c r="D305" s="53" t="s">
        <v>684</v>
      </c>
      <c r="E305" s="26" t="str">
        <f t="shared" si="66"/>
        <v>Henri</v>
      </c>
      <c r="F305" s="26" t="str">
        <f t="shared" si="67"/>
        <v>Snyman</v>
      </c>
      <c r="G305" s="26" t="str">
        <f t="shared" si="68"/>
        <v>Men Master</v>
      </c>
      <c r="H305" s="26" t="str">
        <f t="shared" si="69"/>
        <v>Penguin</v>
      </c>
      <c r="I305" s="53"/>
      <c r="J305" s="53" t="s">
        <v>1223</v>
      </c>
      <c r="K305" s="53">
        <v>93</v>
      </c>
      <c r="L305" s="52">
        <f t="shared" si="70"/>
        <v>2.9</v>
      </c>
      <c r="M305" s="52">
        <f t="shared" si="71"/>
        <v>2.9</v>
      </c>
    </row>
    <row r="306" spans="1:13" hidden="1" x14ac:dyDescent="0.3">
      <c r="A306" s="143" t="str">
        <f t="shared" si="63"/>
        <v>2024-NAT-01</v>
      </c>
      <c r="B306" s="140">
        <f t="shared" si="64"/>
        <v>45372</v>
      </c>
      <c r="C306" s="143" t="str">
        <f t="shared" si="65"/>
        <v>Day 1</v>
      </c>
      <c r="D306" s="53" t="s">
        <v>684</v>
      </c>
      <c r="E306" s="26" t="str">
        <f t="shared" si="66"/>
        <v>Henri</v>
      </c>
      <c r="F306" s="26" t="str">
        <f t="shared" si="67"/>
        <v>Snyman</v>
      </c>
      <c r="G306" s="26" t="str">
        <f t="shared" si="68"/>
        <v>Men Master</v>
      </c>
      <c r="H306" s="26" t="str">
        <f t="shared" si="69"/>
        <v>Penguin</v>
      </c>
      <c r="I306" s="53"/>
      <c r="J306" s="53" t="s">
        <v>1223</v>
      </c>
      <c r="K306" s="53">
        <v>112</v>
      </c>
      <c r="L306" s="52">
        <f t="shared" si="70"/>
        <v>5.5</v>
      </c>
      <c r="M306" s="52">
        <f t="shared" si="71"/>
        <v>5.5</v>
      </c>
    </row>
    <row r="307" spans="1:13" hidden="1" x14ac:dyDescent="0.3">
      <c r="A307" s="143" t="str">
        <f t="shared" si="63"/>
        <v>2024-NAT-01</v>
      </c>
      <c r="B307" s="140">
        <f t="shared" si="64"/>
        <v>45372</v>
      </c>
      <c r="C307" s="143" t="str">
        <f t="shared" si="65"/>
        <v>Day 1</v>
      </c>
      <c r="D307" s="53" t="s">
        <v>684</v>
      </c>
      <c r="E307" s="26" t="str">
        <f t="shared" si="66"/>
        <v>Henri</v>
      </c>
      <c r="F307" s="26" t="str">
        <f t="shared" si="67"/>
        <v>Snyman</v>
      </c>
      <c r="G307" s="26" t="str">
        <f t="shared" si="68"/>
        <v>Men Master</v>
      </c>
      <c r="H307" s="26" t="str">
        <f t="shared" si="69"/>
        <v>Penguin</v>
      </c>
      <c r="I307" s="53"/>
      <c r="J307" s="53" t="s">
        <v>1223</v>
      </c>
      <c r="K307" s="53">
        <v>76</v>
      </c>
      <c r="L307" s="52">
        <f t="shared" si="70"/>
        <v>1.4</v>
      </c>
      <c r="M307" s="52">
        <f t="shared" si="71"/>
        <v>1.4</v>
      </c>
    </row>
    <row r="308" spans="1:13" hidden="1" x14ac:dyDescent="0.3">
      <c r="A308" s="143" t="str">
        <f t="shared" si="63"/>
        <v>2024-NAT-01</v>
      </c>
      <c r="B308" s="140">
        <f t="shared" si="64"/>
        <v>45372</v>
      </c>
      <c r="C308" s="143" t="str">
        <f t="shared" si="65"/>
        <v>Day 1</v>
      </c>
      <c r="D308" s="53" t="s">
        <v>684</v>
      </c>
      <c r="E308" s="26" t="str">
        <f t="shared" si="66"/>
        <v>Henri</v>
      </c>
      <c r="F308" s="26" t="str">
        <f t="shared" si="67"/>
        <v>Snyman</v>
      </c>
      <c r="G308" s="26" t="str">
        <f t="shared" si="68"/>
        <v>Men Master</v>
      </c>
      <c r="H308" s="26" t="str">
        <f t="shared" si="69"/>
        <v>Penguin</v>
      </c>
      <c r="I308" s="53"/>
      <c r="J308" s="53" t="s">
        <v>1223</v>
      </c>
      <c r="K308" s="53">
        <v>103</v>
      </c>
      <c r="L308" s="52">
        <f t="shared" si="70"/>
        <v>4.0999999999999996</v>
      </c>
      <c r="M308" s="52">
        <f t="shared" si="71"/>
        <v>4.0999999999999996</v>
      </c>
    </row>
    <row r="309" spans="1:13" hidden="1" x14ac:dyDescent="0.3">
      <c r="A309" s="143" t="str">
        <f t="shared" si="63"/>
        <v>2024-NAT-01</v>
      </c>
      <c r="B309" s="140">
        <f t="shared" si="64"/>
        <v>45372</v>
      </c>
      <c r="C309" s="143" t="str">
        <f t="shared" si="65"/>
        <v>Day 1</v>
      </c>
      <c r="D309" s="53" t="s">
        <v>684</v>
      </c>
      <c r="E309" s="26" t="str">
        <f t="shared" si="66"/>
        <v>Henri</v>
      </c>
      <c r="F309" s="26" t="str">
        <f t="shared" si="67"/>
        <v>Snyman</v>
      </c>
      <c r="G309" s="26" t="str">
        <f t="shared" si="68"/>
        <v>Men Master</v>
      </c>
      <c r="H309" s="26" t="str">
        <f t="shared" si="69"/>
        <v>Penguin</v>
      </c>
      <c r="I309" s="53"/>
      <c r="J309" s="53" t="s">
        <v>1223</v>
      </c>
      <c r="K309" s="53">
        <v>109</v>
      </c>
      <c r="L309" s="52">
        <f t="shared" si="70"/>
        <v>5</v>
      </c>
      <c r="M309" s="52">
        <f t="shared" si="71"/>
        <v>5</v>
      </c>
    </row>
    <row r="310" spans="1:13" hidden="1" x14ac:dyDescent="0.3">
      <c r="A310" s="143" t="str">
        <f t="shared" si="63"/>
        <v>2024-NAT-01</v>
      </c>
      <c r="B310" s="140">
        <f t="shared" si="64"/>
        <v>45372</v>
      </c>
      <c r="C310" s="143" t="str">
        <f t="shared" si="65"/>
        <v>Day 1</v>
      </c>
      <c r="D310" s="53" t="s">
        <v>684</v>
      </c>
      <c r="E310" s="26" t="str">
        <f t="shared" si="66"/>
        <v>Henri</v>
      </c>
      <c r="F310" s="26" t="str">
        <f t="shared" si="67"/>
        <v>Snyman</v>
      </c>
      <c r="G310" s="26" t="str">
        <f t="shared" si="68"/>
        <v>Men Master</v>
      </c>
      <c r="H310" s="26" t="str">
        <f t="shared" si="69"/>
        <v>Penguin</v>
      </c>
      <c r="I310" s="53"/>
      <c r="J310" s="53" t="s">
        <v>1223</v>
      </c>
      <c r="K310" s="53">
        <v>114</v>
      </c>
      <c r="L310" s="52">
        <f t="shared" si="70"/>
        <v>5.8</v>
      </c>
      <c r="M310" s="52">
        <f t="shared" si="71"/>
        <v>5.8</v>
      </c>
    </row>
    <row r="311" spans="1:13" hidden="1" x14ac:dyDescent="0.3">
      <c r="A311" s="143" t="str">
        <f t="shared" si="63"/>
        <v>2024-NAT-01</v>
      </c>
      <c r="B311" s="140">
        <f t="shared" si="64"/>
        <v>45372</v>
      </c>
      <c r="C311" s="143" t="str">
        <f t="shared" si="65"/>
        <v>Day 1</v>
      </c>
      <c r="D311" s="53" t="s">
        <v>684</v>
      </c>
      <c r="E311" s="26" t="str">
        <f t="shared" si="66"/>
        <v>Henri</v>
      </c>
      <c r="F311" s="26" t="str">
        <f t="shared" si="67"/>
        <v>Snyman</v>
      </c>
      <c r="G311" s="26" t="str">
        <f t="shared" si="68"/>
        <v>Men Master</v>
      </c>
      <c r="H311" s="26" t="str">
        <f t="shared" si="69"/>
        <v>Penguin</v>
      </c>
      <c r="I311" s="53"/>
      <c r="J311" s="53" t="s">
        <v>1223</v>
      </c>
      <c r="K311" s="53">
        <v>100</v>
      </c>
      <c r="L311" s="52">
        <f t="shared" si="70"/>
        <v>3.7</v>
      </c>
      <c r="M311" s="52">
        <f t="shared" si="71"/>
        <v>3.7</v>
      </c>
    </row>
    <row r="312" spans="1:13" hidden="1" x14ac:dyDescent="0.3">
      <c r="A312" s="143" t="str">
        <f t="shared" si="63"/>
        <v>2024-NAT-01</v>
      </c>
      <c r="B312" s="140">
        <f t="shared" si="64"/>
        <v>45372</v>
      </c>
      <c r="C312" s="143" t="str">
        <f t="shared" si="65"/>
        <v>Day 1</v>
      </c>
      <c r="D312" s="53" t="s">
        <v>684</v>
      </c>
      <c r="E312" s="26" t="str">
        <f t="shared" si="66"/>
        <v>Henri</v>
      </c>
      <c r="F312" s="26" t="str">
        <f t="shared" si="67"/>
        <v>Snyman</v>
      </c>
      <c r="G312" s="26" t="str">
        <f t="shared" si="68"/>
        <v>Men Master</v>
      </c>
      <c r="H312" s="26" t="str">
        <f t="shared" si="69"/>
        <v>Penguin</v>
      </c>
      <c r="I312" s="53"/>
      <c r="J312" s="53" t="s">
        <v>1223</v>
      </c>
      <c r="K312" s="53">
        <v>94</v>
      </c>
      <c r="L312" s="52">
        <f t="shared" si="70"/>
        <v>3</v>
      </c>
      <c r="M312" s="52">
        <f t="shared" si="71"/>
        <v>3</v>
      </c>
    </row>
    <row r="313" spans="1:13" hidden="1" x14ac:dyDescent="0.3">
      <c r="A313" s="143" t="str">
        <f t="shared" si="63"/>
        <v>2024-NAT-01</v>
      </c>
      <c r="B313" s="140">
        <f t="shared" si="64"/>
        <v>45372</v>
      </c>
      <c r="C313" s="143" t="str">
        <f t="shared" si="65"/>
        <v>Day 1</v>
      </c>
      <c r="D313" s="53" t="s">
        <v>605</v>
      </c>
      <c r="E313" s="26" t="str">
        <f t="shared" si="66"/>
        <v>Andre</v>
      </c>
      <c r="F313" s="26" t="str">
        <f t="shared" si="67"/>
        <v>Strydom</v>
      </c>
      <c r="G313" s="26" t="str">
        <f t="shared" si="68"/>
        <v>Men Senior</v>
      </c>
      <c r="H313" s="26" t="str">
        <f t="shared" si="69"/>
        <v>Seagull Angling Club</v>
      </c>
      <c r="I313" s="53"/>
      <c r="J313" s="51" t="s">
        <v>1222</v>
      </c>
      <c r="K313" s="53">
        <v>114</v>
      </c>
      <c r="L313" s="52">
        <f t="shared" si="70"/>
        <v>6.8</v>
      </c>
      <c r="M313" s="52">
        <f t="shared" si="71"/>
        <v>6.8</v>
      </c>
    </row>
    <row r="314" spans="1:13" hidden="1" x14ac:dyDescent="0.3">
      <c r="A314" s="143" t="str">
        <f t="shared" si="63"/>
        <v>2024-NAT-01</v>
      </c>
      <c r="B314" s="140">
        <f t="shared" si="64"/>
        <v>45372</v>
      </c>
      <c r="C314" s="143" t="str">
        <f t="shared" si="65"/>
        <v>Day 1</v>
      </c>
      <c r="D314" s="53" t="s">
        <v>605</v>
      </c>
      <c r="E314" s="26" t="str">
        <f t="shared" si="66"/>
        <v>Andre</v>
      </c>
      <c r="F314" s="26" t="str">
        <f t="shared" si="67"/>
        <v>Strydom</v>
      </c>
      <c r="G314" s="26" t="str">
        <f t="shared" si="68"/>
        <v>Men Senior</v>
      </c>
      <c r="H314" s="26" t="str">
        <f t="shared" si="69"/>
        <v>Seagull Angling Club</v>
      </c>
      <c r="I314" s="53"/>
      <c r="J314" s="51" t="s">
        <v>1222</v>
      </c>
      <c r="K314" s="53">
        <v>145</v>
      </c>
      <c r="L314" s="52">
        <f t="shared" si="70"/>
        <v>15.5</v>
      </c>
      <c r="M314" s="52">
        <f t="shared" si="71"/>
        <v>15.5</v>
      </c>
    </row>
    <row r="315" spans="1:13" hidden="1" x14ac:dyDescent="0.3">
      <c r="A315" s="143" t="str">
        <f t="shared" si="63"/>
        <v>2024-NAT-01</v>
      </c>
      <c r="B315" s="140">
        <f t="shared" si="64"/>
        <v>45372</v>
      </c>
      <c r="C315" s="143" t="str">
        <f t="shared" si="65"/>
        <v>Day 1</v>
      </c>
      <c r="D315" s="53" t="s">
        <v>471</v>
      </c>
      <c r="E315" s="26" t="str">
        <f t="shared" si="66"/>
        <v>Chrisjan</v>
      </c>
      <c r="F315" s="26" t="str">
        <f t="shared" si="67"/>
        <v>Potgieter</v>
      </c>
      <c r="G315" s="26" t="str">
        <f t="shared" si="68"/>
        <v>Men Veteran</v>
      </c>
      <c r="H315" s="26" t="str">
        <f t="shared" si="69"/>
        <v>Seagull Angling Club</v>
      </c>
      <c r="I315" s="53"/>
      <c r="J315" s="53" t="s">
        <v>1223</v>
      </c>
      <c r="K315" s="53">
        <v>105</v>
      </c>
      <c r="L315" s="52">
        <f t="shared" si="70"/>
        <v>4.4000000000000004</v>
      </c>
      <c r="M315" s="52">
        <f t="shared" si="71"/>
        <v>4.4000000000000004</v>
      </c>
    </row>
    <row r="316" spans="1:13" hidden="1" x14ac:dyDescent="0.3">
      <c r="A316" s="143" t="str">
        <f t="shared" si="63"/>
        <v>2024-NAT-01</v>
      </c>
      <c r="B316" s="140">
        <f t="shared" si="64"/>
        <v>45372</v>
      </c>
      <c r="C316" s="143" t="str">
        <f t="shared" si="65"/>
        <v>Day 1</v>
      </c>
      <c r="D316" s="53" t="s">
        <v>471</v>
      </c>
      <c r="E316" s="26" t="str">
        <f t="shared" si="66"/>
        <v>Chrisjan</v>
      </c>
      <c r="F316" s="26" t="str">
        <f t="shared" si="67"/>
        <v>Potgieter</v>
      </c>
      <c r="G316" s="26" t="str">
        <f t="shared" si="68"/>
        <v>Men Veteran</v>
      </c>
      <c r="H316" s="26" t="str">
        <f t="shared" si="69"/>
        <v>Seagull Angling Club</v>
      </c>
      <c r="I316" s="53"/>
      <c r="J316" s="53" t="s">
        <v>1223</v>
      </c>
      <c r="K316" s="53">
        <v>82</v>
      </c>
      <c r="L316" s="52">
        <f t="shared" si="70"/>
        <v>1.9</v>
      </c>
      <c r="M316" s="52">
        <f t="shared" si="71"/>
        <v>1.9</v>
      </c>
    </row>
    <row r="317" spans="1:13" hidden="1" x14ac:dyDescent="0.3">
      <c r="A317" s="143" t="str">
        <f t="shared" si="63"/>
        <v>2024-NAT-01</v>
      </c>
      <c r="B317" s="140">
        <f t="shared" si="64"/>
        <v>45372</v>
      </c>
      <c r="C317" s="143" t="str">
        <f t="shared" si="65"/>
        <v>Day 1</v>
      </c>
      <c r="D317" s="53" t="s">
        <v>471</v>
      </c>
      <c r="E317" s="26" t="str">
        <f t="shared" si="66"/>
        <v>Chrisjan</v>
      </c>
      <c r="F317" s="26" t="str">
        <f t="shared" si="67"/>
        <v>Potgieter</v>
      </c>
      <c r="G317" s="26" t="str">
        <f t="shared" si="68"/>
        <v>Men Veteran</v>
      </c>
      <c r="H317" s="26" t="str">
        <f t="shared" si="69"/>
        <v>Seagull Angling Club</v>
      </c>
      <c r="I317" s="53"/>
      <c r="J317" s="53" t="s">
        <v>1223</v>
      </c>
      <c r="K317" s="53">
        <v>95</v>
      </c>
      <c r="L317" s="52">
        <f t="shared" si="70"/>
        <v>3.1</v>
      </c>
      <c r="M317" s="52">
        <f t="shared" si="71"/>
        <v>3.1</v>
      </c>
    </row>
    <row r="318" spans="1:13" hidden="1" x14ac:dyDescent="0.3">
      <c r="A318" s="143" t="str">
        <f t="shared" si="63"/>
        <v>2024-NAT-01</v>
      </c>
      <c r="B318" s="140">
        <f t="shared" si="64"/>
        <v>45372</v>
      </c>
      <c r="C318" s="143" t="str">
        <f t="shared" si="65"/>
        <v>Day 1</v>
      </c>
      <c r="D318" s="53" t="s">
        <v>471</v>
      </c>
      <c r="E318" s="26" t="str">
        <f t="shared" si="66"/>
        <v>Chrisjan</v>
      </c>
      <c r="F318" s="26" t="str">
        <f t="shared" si="67"/>
        <v>Potgieter</v>
      </c>
      <c r="G318" s="26" t="str">
        <f t="shared" si="68"/>
        <v>Men Veteran</v>
      </c>
      <c r="H318" s="26" t="str">
        <f t="shared" si="69"/>
        <v>Seagull Angling Club</v>
      </c>
      <c r="I318" s="53"/>
      <c r="J318" s="53" t="s">
        <v>1223</v>
      </c>
      <c r="K318" s="53">
        <v>97</v>
      </c>
      <c r="L318" s="52">
        <f t="shared" si="70"/>
        <v>3.3</v>
      </c>
      <c r="M318" s="52">
        <f t="shared" si="71"/>
        <v>3.3</v>
      </c>
    </row>
    <row r="319" spans="1:13" hidden="1" x14ac:dyDescent="0.3">
      <c r="A319" s="143" t="str">
        <f t="shared" si="63"/>
        <v>2024-NAT-01</v>
      </c>
      <c r="B319" s="140">
        <f t="shared" si="64"/>
        <v>45372</v>
      </c>
      <c r="C319" s="143" t="str">
        <f t="shared" si="65"/>
        <v>Day 1</v>
      </c>
      <c r="D319" s="53" t="s">
        <v>471</v>
      </c>
      <c r="E319" s="26" t="str">
        <f t="shared" si="66"/>
        <v>Chrisjan</v>
      </c>
      <c r="F319" s="26" t="str">
        <f t="shared" si="67"/>
        <v>Potgieter</v>
      </c>
      <c r="G319" s="26" t="str">
        <f t="shared" si="68"/>
        <v>Men Veteran</v>
      </c>
      <c r="H319" s="26" t="str">
        <f t="shared" si="69"/>
        <v>Seagull Angling Club</v>
      </c>
      <c r="I319" s="53"/>
      <c r="J319" s="53" t="s">
        <v>1223</v>
      </c>
      <c r="K319" s="53">
        <v>91</v>
      </c>
      <c r="L319" s="52">
        <f t="shared" si="70"/>
        <v>2.7</v>
      </c>
      <c r="M319" s="52">
        <f t="shared" si="71"/>
        <v>2.7</v>
      </c>
    </row>
    <row r="320" spans="1:13" hidden="1" x14ac:dyDescent="0.3">
      <c r="A320" s="143" t="str">
        <f t="shared" si="63"/>
        <v>2024-NAT-01</v>
      </c>
      <c r="B320" s="140">
        <f t="shared" si="64"/>
        <v>45372</v>
      </c>
      <c r="C320" s="143" t="str">
        <f t="shared" si="65"/>
        <v>Day 1</v>
      </c>
      <c r="D320" s="53" t="s">
        <v>682</v>
      </c>
      <c r="E320" s="26" t="str">
        <f t="shared" si="66"/>
        <v>Lu-Andre</v>
      </c>
      <c r="F320" s="26" t="str">
        <f t="shared" si="67"/>
        <v>Duvenhage</v>
      </c>
      <c r="G320" s="26" t="str">
        <f t="shared" si="68"/>
        <v>Men Senior</v>
      </c>
      <c r="H320" s="26" t="str">
        <f t="shared" si="69"/>
        <v>Seagull Angling Club</v>
      </c>
      <c r="I320" s="53"/>
      <c r="J320" s="53" t="s">
        <v>1223</v>
      </c>
      <c r="K320" s="53">
        <v>77</v>
      </c>
      <c r="L320" s="52">
        <f t="shared" si="70"/>
        <v>1.5</v>
      </c>
      <c r="M320" s="52">
        <f t="shared" si="71"/>
        <v>1.5</v>
      </c>
    </row>
    <row r="321" spans="1:13" hidden="1" x14ac:dyDescent="0.3">
      <c r="A321" s="143" t="str">
        <f t="shared" si="63"/>
        <v>2024-NAT-01</v>
      </c>
      <c r="B321" s="140">
        <f t="shared" si="64"/>
        <v>45372</v>
      </c>
      <c r="C321" s="143" t="str">
        <f t="shared" si="65"/>
        <v>Day 1</v>
      </c>
      <c r="D321" s="53" t="s">
        <v>682</v>
      </c>
      <c r="E321" s="26" t="str">
        <f t="shared" si="66"/>
        <v>Lu-Andre</v>
      </c>
      <c r="F321" s="26" t="str">
        <f t="shared" si="67"/>
        <v>Duvenhage</v>
      </c>
      <c r="G321" s="26" t="str">
        <f t="shared" si="68"/>
        <v>Men Senior</v>
      </c>
      <c r="H321" s="26" t="str">
        <f t="shared" si="69"/>
        <v>Seagull Angling Club</v>
      </c>
      <c r="I321" s="53"/>
      <c r="J321" s="53" t="s">
        <v>1223</v>
      </c>
      <c r="K321" s="53">
        <v>111</v>
      </c>
      <c r="L321" s="52">
        <f t="shared" si="70"/>
        <v>5.3</v>
      </c>
      <c r="M321" s="52">
        <f t="shared" si="71"/>
        <v>5.3</v>
      </c>
    </row>
    <row r="322" spans="1:13" hidden="1" x14ac:dyDescent="0.3">
      <c r="A322" s="143" t="str">
        <f t="shared" si="63"/>
        <v>2024-NAT-01</v>
      </c>
      <c r="B322" s="140">
        <f t="shared" si="64"/>
        <v>45372</v>
      </c>
      <c r="C322" s="143" t="str">
        <f t="shared" si="65"/>
        <v>Day 1</v>
      </c>
      <c r="D322" s="53" t="s">
        <v>682</v>
      </c>
      <c r="E322" s="26" t="str">
        <f t="shared" si="66"/>
        <v>Lu-Andre</v>
      </c>
      <c r="F322" s="26" t="str">
        <f t="shared" si="67"/>
        <v>Duvenhage</v>
      </c>
      <c r="G322" s="26" t="str">
        <f t="shared" si="68"/>
        <v>Men Senior</v>
      </c>
      <c r="H322" s="26" t="str">
        <f t="shared" si="69"/>
        <v>Seagull Angling Club</v>
      </c>
      <c r="I322" s="53"/>
      <c r="J322" s="53" t="s">
        <v>1223</v>
      </c>
      <c r="K322" s="53">
        <v>94</v>
      </c>
      <c r="L322" s="52">
        <f t="shared" si="70"/>
        <v>3</v>
      </c>
      <c r="M322" s="52">
        <f t="shared" si="71"/>
        <v>3</v>
      </c>
    </row>
    <row r="323" spans="1:13" hidden="1" x14ac:dyDescent="0.3">
      <c r="A323" s="143" t="str">
        <f t="shared" si="63"/>
        <v>2024-NAT-01</v>
      </c>
      <c r="B323" s="140">
        <f t="shared" si="64"/>
        <v>45372</v>
      </c>
      <c r="C323" s="143" t="str">
        <f t="shared" si="65"/>
        <v>Day 1</v>
      </c>
      <c r="D323" s="53" t="s">
        <v>555</v>
      </c>
      <c r="E323" s="26" t="str">
        <f t="shared" si="66"/>
        <v>Pieter</v>
      </c>
      <c r="F323" s="26" t="str">
        <f t="shared" si="67"/>
        <v>Van Aarde</v>
      </c>
      <c r="G323" s="26" t="str">
        <f t="shared" si="68"/>
        <v>Men Senior</v>
      </c>
      <c r="H323" s="26" t="str">
        <f t="shared" si="69"/>
        <v>Orca Angling Club</v>
      </c>
      <c r="I323" s="53"/>
      <c r="J323" s="53" t="s">
        <v>1223</v>
      </c>
      <c r="K323" s="53">
        <v>108</v>
      </c>
      <c r="L323" s="52">
        <f t="shared" si="70"/>
        <v>4.8</v>
      </c>
      <c r="M323" s="52">
        <f t="shared" si="71"/>
        <v>4.8</v>
      </c>
    </row>
    <row r="324" spans="1:13" hidden="1" x14ac:dyDescent="0.3">
      <c r="A324" s="143" t="str">
        <f t="shared" si="63"/>
        <v>2024-NAT-01</v>
      </c>
      <c r="B324" s="140">
        <f t="shared" si="64"/>
        <v>45372</v>
      </c>
      <c r="C324" s="143" t="str">
        <f t="shared" si="65"/>
        <v>Day 1</v>
      </c>
      <c r="D324" s="53" t="s">
        <v>555</v>
      </c>
      <c r="E324" s="26" t="str">
        <f t="shared" si="66"/>
        <v>Pieter</v>
      </c>
      <c r="F324" s="26" t="str">
        <f t="shared" si="67"/>
        <v>Van Aarde</v>
      </c>
      <c r="G324" s="26" t="str">
        <f t="shared" si="68"/>
        <v>Men Senior</v>
      </c>
      <c r="H324" s="26" t="str">
        <f t="shared" si="69"/>
        <v>Orca Angling Club</v>
      </c>
      <c r="I324" s="53"/>
      <c r="J324" s="53" t="s">
        <v>1223</v>
      </c>
      <c r="K324" s="53">
        <v>110</v>
      </c>
      <c r="L324" s="52">
        <f t="shared" si="70"/>
        <v>5.2</v>
      </c>
      <c r="M324" s="52">
        <f t="shared" si="71"/>
        <v>5.2</v>
      </c>
    </row>
    <row r="325" spans="1:13" hidden="1" x14ac:dyDescent="0.3">
      <c r="A325" s="143" t="str">
        <f t="shared" si="63"/>
        <v>2024-NAT-01</v>
      </c>
      <c r="B325" s="140">
        <f t="shared" si="64"/>
        <v>45372</v>
      </c>
      <c r="C325" s="143" t="str">
        <f t="shared" si="65"/>
        <v>Day 1</v>
      </c>
      <c r="D325" s="53" t="s">
        <v>555</v>
      </c>
      <c r="E325" s="26" t="str">
        <f t="shared" si="66"/>
        <v>Pieter</v>
      </c>
      <c r="F325" s="26" t="str">
        <f t="shared" si="67"/>
        <v>Van Aarde</v>
      </c>
      <c r="G325" s="26" t="str">
        <f t="shared" si="68"/>
        <v>Men Senior</v>
      </c>
      <c r="H325" s="26" t="str">
        <f t="shared" si="69"/>
        <v>Orca Angling Club</v>
      </c>
      <c r="I325" s="53"/>
      <c r="J325" s="53" t="s">
        <v>1223</v>
      </c>
      <c r="K325" s="53">
        <v>96</v>
      </c>
      <c r="L325" s="52">
        <f t="shared" si="70"/>
        <v>3.2</v>
      </c>
      <c r="M325" s="52">
        <f t="shared" si="71"/>
        <v>3.2</v>
      </c>
    </row>
    <row r="326" spans="1:13" hidden="1" x14ac:dyDescent="0.3">
      <c r="A326" s="143" t="str">
        <f t="shared" si="63"/>
        <v>2024-NAT-01</v>
      </c>
      <c r="B326" s="140">
        <f t="shared" si="64"/>
        <v>45372</v>
      </c>
      <c r="C326" s="143" t="str">
        <f t="shared" si="65"/>
        <v>Day 1</v>
      </c>
      <c r="D326" s="53" t="s">
        <v>555</v>
      </c>
      <c r="E326" s="26" t="str">
        <f t="shared" si="66"/>
        <v>Pieter</v>
      </c>
      <c r="F326" s="26" t="str">
        <f t="shared" si="67"/>
        <v>Van Aarde</v>
      </c>
      <c r="G326" s="26" t="str">
        <f t="shared" si="68"/>
        <v>Men Senior</v>
      </c>
      <c r="H326" s="26" t="str">
        <f t="shared" si="69"/>
        <v>Orca Angling Club</v>
      </c>
      <c r="I326" s="53"/>
      <c r="J326" s="53" t="s">
        <v>1223</v>
      </c>
      <c r="K326" s="53">
        <v>84</v>
      </c>
      <c r="L326" s="52">
        <f t="shared" si="70"/>
        <v>2</v>
      </c>
      <c r="M326" s="52">
        <f t="shared" si="71"/>
        <v>2</v>
      </c>
    </row>
    <row r="327" spans="1:13" hidden="1" x14ac:dyDescent="0.3">
      <c r="A327" s="143" t="str">
        <f t="shared" ref="A327:A390" si="72">IF(D327="","",A326)</f>
        <v>2024-NAT-01</v>
      </c>
      <c r="B327" s="140">
        <f t="shared" ref="B327:B390" si="73">IF(D327="","",B326)</f>
        <v>45372</v>
      </c>
      <c r="C327" s="143" t="str">
        <f t="shared" ref="C327:C390" si="74">IF(D327="","",C326)</f>
        <v>Day 1</v>
      </c>
      <c r="D327" s="53" t="s">
        <v>555</v>
      </c>
      <c r="E327" s="26" t="str">
        <f t="shared" ref="E327:E390" si="75">IF(D327="","",VLOOKUP(D327,Master,3,FALSE))</f>
        <v>Pieter</v>
      </c>
      <c r="F327" s="26" t="str">
        <f t="shared" ref="F327:F390" si="76">IF(D327="","",VLOOKUP(D327,Master,4,FALSE))</f>
        <v>Van Aarde</v>
      </c>
      <c r="G327" s="26" t="str">
        <f t="shared" ref="G327:G390" si="77">IF(D327="","",VLOOKUP(D327,Master,5,FALSE))</f>
        <v>Men Senior</v>
      </c>
      <c r="H327" s="26" t="str">
        <f t="shared" ref="H327:H390" si="78">IF(D327="","",VLOOKUP(D327,Master,2,FALSE))</f>
        <v>Orca Angling Club</v>
      </c>
      <c r="I327" s="53"/>
      <c r="J327" s="53" t="s">
        <v>1223</v>
      </c>
      <c r="K327" s="53">
        <v>96</v>
      </c>
      <c r="L327" s="52">
        <f t="shared" ref="L327:L390" si="79">IF(K327="","",IF(I327="",ROUND(HLOOKUP(J327,kgList,K327,FALSE),1),ROUND(HLOOKUP(I327,kgList,K327,FALSE),1)))</f>
        <v>3.2</v>
      </c>
      <c r="M327" s="52">
        <f t="shared" ref="M327:M390" si="80">IF(L327="","",IF(COUNTA(I327:J327)&gt;1,"Edible or Inedible",IF(COUNTA(I327)=1,L327*1,IF(COUNTA(J327)=1,L327*1,"ERROR"))))</f>
        <v>3.2</v>
      </c>
    </row>
    <row r="328" spans="1:13" hidden="1" x14ac:dyDescent="0.3">
      <c r="A328" s="143" t="str">
        <f t="shared" si="72"/>
        <v>2024-NAT-01</v>
      </c>
      <c r="B328" s="140">
        <f t="shared" si="73"/>
        <v>45372</v>
      </c>
      <c r="C328" s="143" t="str">
        <f t="shared" si="74"/>
        <v>Day 1</v>
      </c>
      <c r="D328" s="53" t="s">
        <v>555</v>
      </c>
      <c r="E328" s="26" t="str">
        <f t="shared" si="75"/>
        <v>Pieter</v>
      </c>
      <c r="F328" s="26" t="str">
        <f t="shared" si="76"/>
        <v>Van Aarde</v>
      </c>
      <c r="G328" s="26" t="str">
        <f t="shared" si="77"/>
        <v>Men Senior</v>
      </c>
      <c r="H328" s="26" t="str">
        <f t="shared" si="78"/>
        <v>Orca Angling Club</v>
      </c>
      <c r="I328" s="53"/>
      <c r="J328" s="51" t="s">
        <v>1222</v>
      </c>
      <c r="K328" s="53">
        <v>114</v>
      </c>
      <c r="L328" s="52">
        <f t="shared" si="79"/>
        <v>6.8</v>
      </c>
      <c r="M328" s="52">
        <f t="shared" si="80"/>
        <v>6.8</v>
      </c>
    </row>
    <row r="329" spans="1:13" hidden="1" x14ac:dyDescent="0.3">
      <c r="A329" s="143" t="str">
        <f t="shared" si="72"/>
        <v>2024-NAT-01</v>
      </c>
      <c r="B329" s="140">
        <f t="shared" si="73"/>
        <v>45372</v>
      </c>
      <c r="C329" s="143" t="str">
        <f t="shared" si="74"/>
        <v>Day 1</v>
      </c>
      <c r="D329" s="53" t="s">
        <v>476</v>
      </c>
      <c r="E329" s="26" t="str">
        <f t="shared" si="75"/>
        <v>Sean</v>
      </c>
      <c r="F329" s="26" t="str">
        <f t="shared" si="76"/>
        <v>Van Den Heuvel</v>
      </c>
      <c r="G329" s="26" t="str">
        <f t="shared" si="77"/>
        <v>Men Veteran</v>
      </c>
      <c r="H329" s="26" t="str">
        <f t="shared" si="78"/>
        <v>Seagull Angling Club</v>
      </c>
      <c r="I329" s="53"/>
      <c r="J329" s="53" t="s">
        <v>1223</v>
      </c>
      <c r="K329" s="53">
        <v>107</v>
      </c>
      <c r="L329" s="52">
        <f t="shared" si="79"/>
        <v>4.7</v>
      </c>
      <c r="M329" s="52">
        <f t="shared" si="80"/>
        <v>4.7</v>
      </c>
    </row>
    <row r="330" spans="1:13" hidden="1" x14ac:dyDescent="0.3">
      <c r="A330" s="143" t="str">
        <f t="shared" si="72"/>
        <v>2024-NAT-01</v>
      </c>
      <c r="B330" s="140">
        <f t="shared" si="73"/>
        <v>45372</v>
      </c>
      <c r="C330" s="143" t="str">
        <f t="shared" si="74"/>
        <v>Day 1</v>
      </c>
      <c r="D330" s="53" t="s">
        <v>1516</v>
      </c>
      <c r="E330" s="26" t="str">
        <f t="shared" si="75"/>
        <v>Iwan</v>
      </c>
      <c r="F330" s="26" t="str">
        <f t="shared" si="76"/>
        <v>Kotze</v>
      </c>
      <c r="G330" s="26" t="str">
        <f t="shared" si="77"/>
        <v>Men Senior</v>
      </c>
      <c r="H330" s="26" t="str">
        <f t="shared" si="78"/>
        <v>Seagull Angling Club</v>
      </c>
      <c r="I330" s="53"/>
      <c r="J330" s="51" t="s">
        <v>1222</v>
      </c>
      <c r="K330" s="53">
        <v>155</v>
      </c>
      <c r="L330" s="52">
        <f t="shared" si="79"/>
        <v>19.5</v>
      </c>
      <c r="M330" s="52">
        <f t="shared" si="80"/>
        <v>19.5</v>
      </c>
    </row>
    <row r="331" spans="1:13" hidden="1" x14ac:dyDescent="0.3">
      <c r="A331" s="143" t="str">
        <f t="shared" si="72"/>
        <v>2024-NAT-01</v>
      </c>
      <c r="B331" s="140">
        <f t="shared" si="73"/>
        <v>45372</v>
      </c>
      <c r="C331" s="143" t="str">
        <f t="shared" si="74"/>
        <v>Day 1</v>
      </c>
      <c r="D331" s="53" t="s">
        <v>1516</v>
      </c>
      <c r="E331" s="26" t="str">
        <f t="shared" si="75"/>
        <v>Iwan</v>
      </c>
      <c r="F331" s="26" t="str">
        <f t="shared" si="76"/>
        <v>Kotze</v>
      </c>
      <c r="G331" s="26" t="str">
        <f t="shared" si="77"/>
        <v>Men Senior</v>
      </c>
      <c r="H331" s="26" t="str">
        <f t="shared" si="78"/>
        <v>Seagull Angling Club</v>
      </c>
      <c r="I331" s="53"/>
      <c r="J331" s="53" t="s">
        <v>1223</v>
      </c>
      <c r="K331" s="53">
        <v>107</v>
      </c>
      <c r="L331" s="52">
        <f t="shared" si="79"/>
        <v>4.7</v>
      </c>
      <c r="M331" s="52">
        <f t="shared" si="80"/>
        <v>4.7</v>
      </c>
    </row>
    <row r="332" spans="1:13" hidden="1" x14ac:dyDescent="0.3">
      <c r="A332" s="143" t="str">
        <f t="shared" si="72"/>
        <v>2024-NAT-01</v>
      </c>
      <c r="B332" s="140">
        <f t="shared" si="73"/>
        <v>45372</v>
      </c>
      <c r="C332" s="143" t="str">
        <f t="shared" si="74"/>
        <v>Day 1</v>
      </c>
      <c r="D332" s="53" t="s">
        <v>1040</v>
      </c>
      <c r="E332" s="26" t="str">
        <f t="shared" si="75"/>
        <v>Tian</v>
      </c>
      <c r="F332" s="26" t="str">
        <f t="shared" si="76"/>
        <v>Mostert</v>
      </c>
      <c r="G332" s="26" t="str">
        <f t="shared" si="77"/>
        <v>Men Senior</v>
      </c>
      <c r="H332" s="26" t="str">
        <f t="shared" si="78"/>
        <v>Seagull Angling Club</v>
      </c>
      <c r="I332" s="53"/>
      <c r="J332" s="53" t="s">
        <v>1216</v>
      </c>
      <c r="K332" s="53">
        <v>166</v>
      </c>
      <c r="L332" s="52">
        <f t="shared" si="79"/>
        <v>62.8</v>
      </c>
      <c r="M332" s="52">
        <f t="shared" si="80"/>
        <v>62.8</v>
      </c>
    </row>
    <row r="333" spans="1:13" hidden="1" x14ac:dyDescent="0.3">
      <c r="A333" s="143" t="str">
        <f t="shared" si="72"/>
        <v>2024-NAT-01</v>
      </c>
      <c r="B333" s="140">
        <f t="shared" si="73"/>
        <v>45372</v>
      </c>
      <c r="C333" s="143" t="str">
        <f t="shared" si="74"/>
        <v>Day 1</v>
      </c>
      <c r="D333" s="53" t="s">
        <v>1040</v>
      </c>
      <c r="E333" s="26" t="str">
        <f t="shared" si="75"/>
        <v>Tian</v>
      </c>
      <c r="F333" s="26" t="str">
        <f t="shared" si="76"/>
        <v>Mostert</v>
      </c>
      <c r="G333" s="26" t="str">
        <f t="shared" si="77"/>
        <v>Men Senior</v>
      </c>
      <c r="H333" s="26" t="str">
        <f t="shared" si="78"/>
        <v>Seagull Angling Club</v>
      </c>
      <c r="I333" s="53"/>
      <c r="J333" s="51" t="s">
        <v>1222</v>
      </c>
      <c r="K333" s="53">
        <v>141</v>
      </c>
      <c r="L333" s="52">
        <f t="shared" si="79"/>
        <v>14.1</v>
      </c>
      <c r="M333" s="52">
        <f t="shared" si="80"/>
        <v>14.1</v>
      </c>
    </row>
    <row r="334" spans="1:13" hidden="1" x14ac:dyDescent="0.3">
      <c r="A334" s="143" t="str">
        <f t="shared" si="72"/>
        <v>2024-NAT-01</v>
      </c>
      <c r="B334" s="140">
        <f t="shared" si="73"/>
        <v>45372</v>
      </c>
      <c r="C334" s="143" t="str">
        <f t="shared" si="74"/>
        <v>Day 1</v>
      </c>
      <c r="D334" s="53" t="s">
        <v>1040</v>
      </c>
      <c r="E334" s="26" t="str">
        <f t="shared" si="75"/>
        <v>Tian</v>
      </c>
      <c r="F334" s="26" t="str">
        <f t="shared" si="76"/>
        <v>Mostert</v>
      </c>
      <c r="G334" s="26" t="str">
        <f t="shared" si="77"/>
        <v>Men Senior</v>
      </c>
      <c r="H334" s="26" t="str">
        <f t="shared" si="78"/>
        <v>Seagull Angling Club</v>
      </c>
      <c r="I334" s="53"/>
      <c r="J334" s="51" t="s">
        <v>1222</v>
      </c>
      <c r="K334" s="53">
        <v>125</v>
      </c>
      <c r="L334" s="52">
        <f t="shared" si="79"/>
        <v>9.3000000000000007</v>
      </c>
      <c r="M334" s="52">
        <f t="shared" si="80"/>
        <v>9.3000000000000007</v>
      </c>
    </row>
    <row r="335" spans="1:13" hidden="1" x14ac:dyDescent="0.3">
      <c r="A335" s="143" t="str">
        <f t="shared" si="72"/>
        <v>2024-NAT-01</v>
      </c>
      <c r="B335" s="140">
        <f t="shared" si="73"/>
        <v>45372</v>
      </c>
      <c r="C335" s="143" t="str">
        <f t="shared" si="74"/>
        <v>Day 1</v>
      </c>
      <c r="D335" s="53" t="s">
        <v>1040</v>
      </c>
      <c r="E335" s="26" t="str">
        <f t="shared" si="75"/>
        <v>Tian</v>
      </c>
      <c r="F335" s="26" t="str">
        <f t="shared" si="76"/>
        <v>Mostert</v>
      </c>
      <c r="G335" s="26" t="str">
        <f t="shared" si="77"/>
        <v>Men Senior</v>
      </c>
      <c r="H335" s="26" t="str">
        <f t="shared" si="78"/>
        <v>Seagull Angling Club</v>
      </c>
      <c r="I335" s="53"/>
      <c r="J335" s="51" t="s">
        <v>1222</v>
      </c>
      <c r="K335" s="53">
        <v>109</v>
      </c>
      <c r="L335" s="52">
        <f t="shared" si="79"/>
        <v>5.8</v>
      </c>
      <c r="M335" s="52">
        <f t="shared" si="80"/>
        <v>5.8</v>
      </c>
    </row>
    <row r="336" spans="1:13" hidden="1" x14ac:dyDescent="0.3">
      <c r="A336" s="143" t="str">
        <f t="shared" si="72"/>
        <v>2024-NAT-01</v>
      </c>
      <c r="B336" s="140">
        <f t="shared" si="73"/>
        <v>45372</v>
      </c>
      <c r="C336" s="143" t="str">
        <f t="shared" si="74"/>
        <v>Day 1</v>
      </c>
      <c r="D336" s="53" t="s">
        <v>1967</v>
      </c>
      <c r="E336" s="26" t="str">
        <f t="shared" si="75"/>
        <v>Cecilia</v>
      </c>
      <c r="F336" s="26" t="str">
        <f t="shared" si="76"/>
        <v>Kotze</v>
      </c>
      <c r="G336" s="26" t="str">
        <f t="shared" si="77"/>
        <v>Ladies Senior</v>
      </c>
      <c r="H336" s="26" t="str">
        <f t="shared" si="78"/>
        <v>Seagull Angling Club</v>
      </c>
      <c r="I336" s="53"/>
      <c r="J336" s="51" t="s">
        <v>1222</v>
      </c>
      <c r="K336" s="53">
        <v>87</v>
      </c>
      <c r="L336" s="52">
        <f t="shared" si="79"/>
        <v>2.7</v>
      </c>
      <c r="M336" s="52">
        <f t="shared" si="80"/>
        <v>2.7</v>
      </c>
    </row>
    <row r="337" spans="1:13" hidden="1" x14ac:dyDescent="0.3">
      <c r="A337" s="143" t="str">
        <f t="shared" si="72"/>
        <v>2024-NAT-01</v>
      </c>
      <c r="B337" s="140">
        <f t="shared" si="73"/>
        <v>45372</v>
      </c>
      <c r="C337" s="143" t="str">
        <f t="shared" si="74"/>
        <v>Day 1</v>
      </c>
      <c r="D337" s="53" t="s">
        <v>1594</v>
      </c>
      <c r="E337" s="26" t="str">
        <f t="shared" si="75"/>
        <v>Heiko Jnr</v>
      </c>
      <c r="F337" s="26" t="str">
        <f t="shared" si="76"/>
        <v>Doll</v>
      </c>
      <c r="G337" s="26" t="str">
        <f t="shared" si="77"/>
        <v>Men U/16</v>
      </c>
      <c r="H337" s="26" t="str">
        <f t="shared" si="78"/>
        <v>Seagull Angling Club</v>
      </c>
      <c r="I337" s="53"/>
      <c r="J337" s="51" t="s">
        <v>1222</v>
      </c>
      <c r="K337" s="53">
        <v>159</v>
      </c>
      <c r="L337" s="52">
        <f t="shared" si="79"/>
        <v>21.3</v>
      </c>
      <c r="M337" s="52">
        <f t="shared" si="80"/>
        <v>21.3</v>
      </c>
    </row>
    <row r="338" spans="1:13" hidden="1" x14ac:dyDescent="0.3">
      <c r="A338" s="143" t="str">
        <f t="shared" si="72"/>
        <v>2024-NAT-01</v>
      </c>
      <c r="B338" s="140">
        <f t="shared" si="73"/>
        <v>45372</v>
      </c>
      <c r="C338" s="143" t="str">
        <f t="shared" si="74"/>
        <v>Day 1</v>
      </c>
      <c r="D338" s="53" t="s">
        <v>1594</v>
      </c>
      <c r="E338" s="26" t="str">
        <f t="shared" si="75"/>
        <v>Heiko Jnr</v>
      </c>
      <c r="F338" s="26" t="str">
        <f t="shared" si="76"/>
        <v>Doll</v>
      </c>
      <c r="G338" s="26" t="str">
        <f t="shared" si="77"/>
        <v>Men U/16</v>
      </c>
      <c r="H338" s="26" t="str">
        <f t="shared" si="78"/>
        <v>Seagull Angling Club</v>
      </c>
      <c r="I338" s="53"/>
      <c r="J338" s="51" t="s">
        <v>1222</v>
      </c>
      <c r="K338" s="53">
        <v>138</v>
      </c>
      <c r="L338" s="52">
        <f t="shared" si="79"/>
        <v>13.1</v>
      </c>
      <c r="M338" s="52">
        <f t="shared" si="80"/>
        <v>13.1</v>
      </c>
    </row>
    <row r="339" spans="1:13" hidden="1" x14ac:dyDescent="0.3">
      <c r="A339" s="143" t="str">
        <f t="shared" si="72"/>
        <v>2024-NAT-01</v>
      </c>
      <c r="B339" s="140">
        <f t="shared" si="73"/>
        <v>45372</v>
      </c>
      <c r="C339" s="143" t="str">
        <f t="shared" si="74"/>
        <v>Day 1</v>
      </c>
      <c r="D339" s="53" t="s">
        <v>1594</v>
      </c>
      <c r="E339" s="26" t="str">
        <f t="shared" si="75"/>
        <v>Heiko Jnr</v>
      </c>
      <c r="F339" s="26" t="str">
        <f t="shared" si="76"/>
        <v>Doll</v>
      </c>
      <c r="G339" s="26" t="str">
        <f t="shared" si="77"/>
        <v>Men U/16</v>
      </c>
      <c r="H339" s="26" t="str">
        <f t="shared" si="78"/>
        <v>Seagull Angling Club</v>
      </c>
      <c r="I339" s="53"/>
      <c r="J339" s="51" t="s">
        <v>1222</v>
      </c>
      <c r="K339" s="53">
        <v>127</v>
      </c>
      <c r="L339" s="52">
        <f t="shared" si="79"/>
        <v>9.8000000000000007</v>
      </c>
      <c r="M339" s="52">
        <f t="shared" si="80"/>
        <v>9.8000000000000007</v>
      </c>
    </row>
    <row r="340" spans="1:13" hidden="1" x14ac:dyDescent="0.3">
      <c r="A340" s="143" t="str">
        <f t="shared" si="72"/>
        <v>2024-NAT-01</v>
      </c>
      <c r="B340" s="140">
        <f t="shared" si="73"/>
        <v>45372</v>
      </c>
      <c r="C340" s="143" t="str">
        <f t="shared" si="74"/>
        <v>Day 1</v>
      </c>
      <c r="D340" s="53" t="s">
        <v>1594</v>
      </c>
      <c r="E340" s="26" t="str">
        <f t="shared" si="75"/>
        <v>Heiko Jnr</v>
      </c>
      <c r="F340" s="26" t="str">
        <f t="shared" si="76"/>
        <v>Doll</v>
      </c>
      <c r="G340" s="26" t="str">
        <f t="shared" si="77"/>
        <v>Men U/16</v>
      </c>
      <c r="H340" s="26" t="str">
        <f t="shared" si="78"/>
        <v>Seagull Angling Club</v>
      </c>
      <c r="I340" s="53"/>
      <c r="J340" s="51" t="s">
        <v>1222</v>
      </c>
      <c r="K340" s="53">
        <v>131</v>
      </c>
      <c r="L340" s="52">
        <f t="shared" si="79"/>
        <v>10.9</v>
      </c>
      <c r="M340" s="52">
        <f t="shared" si="80"/>
        <v>10.9</v>
      </c>
    </row>
    <row r="341" spans="1:13" hidden="1" x14ac:dyDescent="0.3">
      <c r="A341" s="143" t="str">
        <f t="shared" si="72"/>
        <v>2024-NAT-01</v>
      </c>
      <c r="B341" s="140">
        <f t="shared" si="73"/>
        <v>45372</v>
      </c>
      <c r="C341" s="143" t="str">
        <f t="shared" si="74"/>
        <v>Day 1</v>
      </c>
      <c r="D341" s="53" t="s">
        <v>695</v>
      </c>
      <c r="E341" s="26" t="str">
        <f t="shared" si="75"/>
        <v>Christiaan</v>
      </c>
      <c r="F341" s="26" t="str">
        <f t="shared" si="76"/>
        <v>Potgieter</v>
      </c>
      <c r="G341" s="26" t="str">
        <f t="shared" si="77"/>
        <v>Men U/16</v>
      </c>
      <c r="H341" s="26" t="str">
        <f t="shared" si="78"/>
        <v>Seagull Angling Club</v>
      </c>
      <c r="I341" s="53"/>
      <c r="J341" s="51" t="s">
        <v>1222</v>
      </c>
      <c r="K341" s="53">
        <v>138</v>
      </c>
      <c r="L341" s="52">
        <f t="shared" si="79"/>
        <v>13.1</v>
      </c>
      <c r="M341" s="52">
        <f t="shared" si="80"/>
        <v>13.1</v>
      </c>
    </row>
    <row r="342" spans="1:13" hidden="1" x14ac:dyDescent="0.3">
      <c r="A342" s="143" t="str">
        <f t="shared" si="72"/>
        <v>2024-NAT-01</v>
      </c>
      <c r="B342" s="140">
        <f t="shared" si="73"/>
        <v>45372</v>
      </c>
      <c r="C342" s="143" t="str">
        <f t="shared" si="74"/>
        <v>Day 1</v>
      </c>
      <c r="D342" s="53" t="s">
        <v>695</v>
      </c>
      <c r="E342" s="26" t="str">
        <f t="shared" si="75"/>
        <v>Christiaan</v>
      </c>
      <c r="F342" s="26" t="str">
        <f t="shared" si="76"/>
        <v>Potgieter</v>
      </c>
      <c r="G342" s="26" t="str">
        <f t="shared" si="77"/>
        <v>Men U/16</v>
      </c>
      <c r="H342" s="26" t="str">
        <f t="shared" si="78"/>
        <v>Seagull Angling Club</v>
      </c>
      <c r="I342" s="53"/>
      <c r="J342" s="53" t="s">
        <v>1200</v>
      </c>
      <c r="K342" s="53">
        <v>52</v>
      </c>
      <c r="L342" s="52">
        <f t="shared" si="79"/>
        <v>2.5</v>
      </c>
      <c r="M342" s="52">
        <f t="shared" si="80"/>
        <v>2.5</v>
      </c>
    </row>
    <row r="343" spans="1:13" hidden="1" x14ac:dyDescent="0.3">
      <c r="A343" s="143" t="str">
        <f t="shared" si="72"/>
        <v>2024-NAT-01</v>
      </c>
      <c r="B343" s="140">
        <f t="shared" si="73"/>
        <v>45372</v>
      </c>
      <c r="C343" s="143" t="str">
        <f t="shared" si="74"/>
        <v>Day 1</v>
      </c>
      <c r="D343" s="53" t="s">
        <v>702</v>
      </c>
      <c r="E343" s="26" t="str">
        <f t="shared" si="75"/>
        <v>Jonandre</v>
      </c>
      <c r="F343" s="26" t="str">
        <f t="shared" si="76"/>
        <v>Mertens</v>
      </c>
      <c r="G343" s="26" t="str">
        <f t="shared" si="77"/>
        <v>Men U/16</v>
      </c>
      <c r="H343" s="26" t="str">
        <f t="shared" si="78"/>
        <v>Seagull Angling Club</v>
      </c>
      <c r="I343" s="53"/>
      <c r="J343" s="53"/>
      <c r="K343" s="53"/>
      <c r="L343" s="52" t="str">
        <f t="shared" si="79"/>
        <v/>
      </c>
      <c r="M343" s="52" t="str">
        <f t="shared" si="80"/>
        <v/>
      </c>
    </row>
    <row r="344" spans="1:13" hidden="1" x14ac:dyDescent="0.3">
      <c r="A344" s="143" t="str">
        <f t="shared" si="72"/>
        <v>2024-NAT-01</v>
      </c>
      <c r="B344" s="140">
        <f t="shared" si="73"/>
        <v>45372</v>
      </c>
      <c r="C344" s="143" t="str">
        <f t="shared" si="74"/>
        <v>Day 1</v>
      </c>
      <c r="D344" s="53" t="s">
        <v>687</v>
      </c>
      <c r="E344" s="26" t="str">
        <f t="shared" si="75"/>
        <v>Ewald J.</v>
      </c>
      <c r="F344" s="26" t="str">
        <f t="shared" si="76"/>
        <v>Potgieter</v>
      </c>
      <c r="G344" s="26" t="str">
        <f t="shared" si="77"/>
        <v>Men U/16</v>
      </c>
      <c r="H344" s="26" t="str">
        <f t="shared" si="78"/>
        <v>Seagull Angling Club</v>
      </c>
      <c r="I344" s="53"/>
      <c r="J344" s="53"/>
      <c r="K344" s="53"/>
      <c r="L344" s="52" t="str">
        <f t="shared" si="79"/>
        <v/>
      </c>
      <c r="M344" s="52" t="str">
        <f t="shared" si="80"/>
        <v/>
      </c>
    </row>
    <row r="345" spans="1:13" hidden="1" x14ac:dyDescent="0.3">
      <c r="A345" s="143" t="str">
        <f t="shared" si="72"/>
        <v>2024-NAT-01</v>
      </c>
      <c r="B345" s="140">
        <f t="shared" si="73"/>
        <v>45372</v>
      </c>
      <c r="C345" s="143" t="str">
        <f t="shared" si="74"/>
        <v>Day 1</v>
      </c>
      <c r="D345" s="53" t="s">
        <v>1480</v>
      </c>
      <c r="E345" s="26" t="str">
        <f t="shared" si="75"/>
        <v>Frank</v>
      </c>
      <c r="F345" s="26" t="str">
        <f t="shared" si="76"/>
        <v>Oberholster</v>
      </c>
      <c r="G345" s="26" t="str">
        <f t="shared" si="77"/>
        <v>Men Veteran</v>
      </c>
      <c r="H345" s="26" t="str">
        <f t="shared" si="78"/>
        <v>Steenbras</v>
      </c>
      <c r="I345" s="53"/>
      <c r="J345" s="53" t="s">
        <v>20</v>
      </c>
      <c r="K345" s="53">
        <v>81</v>
      </c>
      <c r="L345" s="52">
        <f t="shared" si="79"/>
        <v>1.9</v>
      </c>
      <c r="M345" s="52">
        <f t="shared" si="80"/>
        <v>1.9</v>
      </c>
    </row>
    <row r="346" spans="1:13" hidden="1" x14ac:dyDescent="0.3">
      <c r="A346" s="143" t="str">
        <f t="shared" si="72"/>
        <v>2024-NAT-01</v>
      </c>
      <c r="B346" s="140">
        <f t="shared" si="73"/>
        <v>45372</v>
      </c>
      <c r="C346" s="143" t="str">
        <f t="shared" si="74"/>
        <v>Day 1</v>
      </c>
      <c r="D346" s="53" t="s">
        <v>1480</v>
      </c>
      <c r="E346" s="26" t="str">
        <f t="shared" si="75"/>
        <v>Frank</v>
      </c>
      <c r="F346" s="26" t="str">
        <f t="shared" si="76"/>
        <v>Oberholster</v>
      </c>
      <c r="G346" s="26" t="str">
        <f t="shared" si="77"/>
        <v>Men Veteran</v>
      </c>
      <c r="H346" s="26" t="str">
        <f t="shared" si="78"/>
        <v>Steenbras</v>
      </c>
      <c r="I346" s="53"/>
      <c r="J346" s="51" t="s">
        <v>1222</v>
      </c>
      <c r="K346" s="53">
        <v>100</v>
      </c>
      <c r="L346" s="52">
        <f t="shared" si="79"/>
        <v>4.3</v>
      </c>
      <c r="M346" s="52">
        <f t="shared" si="80"/>
        <v>4.3</v>
      </c>
    </row>
    <row r="347" spans="1:13" hidden="1" x14ac:dyDescent="0.3">
      <c r="A347" s="143" t="str">
        <f t="shared" si="72"/>
        <v>2024-NAT-01</v>
      </c>
      <c r="B347" s="140">
        <f t="shared" si="73"/>
        <v>45372</v>
      </c>
      <c r="C347" s="143" t="str">
        <f t="shared" si="74"/>
        <v>Day 1</v>
      </c>
      <c r="D347" s="53" t="s">
        <v>668</v>
      </c>
      <c r="E347" s="26" t="str">
        <f t="shared" si="75"/>
        <v>Dirk</v>
      </c>
      <c r="F347" s="26" t="str">
        <f t="shared" si="76"/>
        <v>Hansen</v>
      </c>
      <c r="G347" s="26" t="str">
        <f t="shared" si="77"/>
        <v>Men Veteran</v>
      </c>
      <c r="H347" s="26" t="str">
        <f t="shared" si="78"/>
        <v>Steenbras</v>
      </c>
      <c r="I347" s="53"/>
      <c r="J347" s="53" t="s">
        <v>1223</v>
      </c>
      <c r="K347" s="53">
        <v>105</v>
      </c>
      <c r="L347" s="52">
        <f t="shared" si="79"/>
        <v>4.4000000000000004</v>
      </c>
      <c r="M347" s="52">
        <f t="shared" si="80"/>
        <v>4.4000000000000004</v>
      </c>
    </row>
    <row r="348" spans="1:13" hidden="1" x14ac:dyDescent="0.3">
      <c r="A348" s="143" t="str">
        <f t="shared" si="72"/>
        <v>2024-NAT-01</v>
      </c>
      <c r="B348" s="140">
        <f t="shared" si="73"/>
        <v>45372</v>
      </c>
      <c r="C348" s="143" t="str">
        <f t="shared" si="74"/>
        <v>Day 1</v>
      </c>
      <c r="D348" s="53" t="s">
        <v>668</v>
      </c>
      <c r="E348" s="26" t="str">
        <f t="shared" si="75"/>
        <v>Dirk</v>
      </c>
      <c r="F348" s="26" t="str">
        <f t="shared" si="76"/>
        <v>Hansen</v>
      </c>
      <c r="G348" s="26" t="str">
        <f t="shared" si="77"/>
        <v>Men Veteran</v>
      </c>
      <c r="H348" s="26" t="str">
        <f t="shared" si="78"/>
        <v>Steenbras</v>
      </c>
      <c r="I348" s="53"/>
      <c r="J348" s="53" t="s">
        <v>1223</v>
      </c>
      <c r="K348" s="53">
        <v>94</v>
      </c>
      <c r="L348" s="52">
        <f t="shared" si="79"/>
        <v>3</v>
      </c>
      <c r="M348" s="52">
        <f t="shared" si="80"/>
        <v>3</v>
      </c>
    </row>
    <row r="349" spans="1:13" hidden="1" x14ac:dyDescent="0.3">
      <c r="A349" s="143" t="str">
        <f t="shared" si="72"/>
        <v>2024-NAT-01</v>
      </c>
      <c r="B349" s="140">
        <f t="shared" si="73"/>
        <v>45372</v>
      </c>
      <c r="C349" s="143" t="str">
        <f t="shared" si="74"/>
        <v>Day 1</v>
      </c>
      <c r="D349" s="53" t="s">
        <v>668</v>
      </c>
      <c r="E349" s="26" t="str">
        <f t="shared" si="75"/>
        <v>Dirk</v>
      </c>
      <c r="F349" s="26" t="str">
        <f t="shared" si="76"/>
        <v>Hansen</v>
      </c>
      <c r="G349" s="26" t="str">
        <f t="shared" si="77"/>
        <v>Men Veteran</v>
      </c>
      <c r="H349" s="26" t="str">
        <f t="shared" si="78"/>
        <v>Steenbras</v>
      </c>
      <c r="I349" s="53"/>
      <c r="J349" s="53" t="s">
        <v>1223</v>
      </c>
      <c r="K349" s="53">
        <v>111</v>
      </c>
      <c r="L349" s="52">
        <f t="shared" si="79"/>
        <v>5.3</v>
      </c>
      <c r="M349" s="52">
        <f t="shared" si="80"/>
        <v>5.3</v>
      </c>
    </row>
    <row r="350" spans="1:13" hidden="1" x14ac:dyDescent="0.3">
      <c r="A350" s="143" t="str">
        <f t="shared" si="72"/>
        <v>2024-NAT-01</v>
      </c>
      <c r="B350" s="140">
        <f t="shared" si="73"/>
        <v>45372</v>
      </c>
      <c r="C350" s="143" t="str">
        <f t="shared" si="74"/>
        <v>Day 1</v>
      </c>
      <c r="D350" s="53" t="s">
        <v>668</v>
      </c>
      <c r="E350" s="26" t="str">
        <f t="shared" si="75"/>
        <v>Dirk</v>
      </c>
      <c r="F350" s="26" t="str">
        <f t="shared" si="76"/>
        <v>Hansen</v>
      </c>
      <c r="G350" s="26" t="str">
        <f t="shared" si="77"/>
        <v>Men Veteran</v>
      </c>
      <c r="H350" s="26" t="str">
        <f t="shared" si="78"/>
        <v>Steenbras</v>
      </c>
      <c r="I350" s="53"/>
      <c r="J350" s="53" t="s">
        <v>1223</v>
      </c>
      <c r="K350" s="53">
        <v>108</v>
      </c>
      <c r="L350" s="52">
        <f t="shared" si="79"/>
        <v>4.8</v>
      </c>
      <c r="M350" s="52">
        <f t="shared" si="80"/>
        <v>4.8</v>
      </c>
    </row>
    <row r="351" spans="1:13" hidden="1" x14ac:dyDescent="0.3">
      <c r="A351" s="143" t="str">
        <f t="shared" si="72"/>
        <v>2024-NAT-01</v>
      </c>
      <c r="B351" s="140">
        <f t="shared" si="73"/>
        <v>45372</v>
      </c>
      <c r="C351" s="143" t="str">
        <f t="shared" si="74"/>
        <v>Day 1</v>
      </c>
      <c r="D351" s="53" t="s">
        <v>1416</v>
      </c>
      <c r="E351" s="26" t="str">
        <f t="shared" si="75"/>
        <v>Wikus</v>
      </c>
      <c r="F351" s="26" t="str">
        <f t="shared" si="76"/>
        <v>Viljoen</v>
      </c>
      <c r="G351" s="26" t="str">
        <f t="shared" si="77"/>
        <v>Men Veteran</v>
      </c>
      <c r="H351" s="26" t="str">
        <f t="shared" si="78"/>
        <v>Steenbras</v>
      </c>
      <c r="I351" s="53"/>
      <c r="J351" s="53" t="s">
        <v>1223</v>
      </c>
      <c r="K351" s="53">
        <v>82</v>
      </c>
      <c r="L351" s="52">
        <f t="shared" si="79"/>
        <v>1.9</v>
      </c>
      <c r="M351" s="52">
        <f t="shared" si="80"/>
        <v>1.9</v>
      </c>
    </row>
    <row r="352" spans="1:13" hidden="1" x14ac:dyDescent="0.3">
      <c r="A352" s="143" t="str">
        <f t="shared" si="72"/>
        <v>2024-NAT-01</v>
      </c>
      <c r="B352" s="140">
        <f t="shared" si="73"/>
        <v>45372</v>
      </c>
      <c r="C352" s="143" t="str">
        <f t="shared" si="74"/>
        <v>Day 1</v>
      </c>
      <c r="D352" s="53" t="s">
        <v>1416</v>
      </c>
      <c r="E352" s="26" t="str">
        <f t="shared" si="75"/>
        <v>Wikus</v>
      </c>
      <c r="F352" s="26" t="str">
        <f t="shared" si="76"/>
        <v>Viljoen</v>
      </c>
      <c r="G352" s="26" t="str">
        <f t="shared" si="77"/>
        <v>Men Veteran</v>
      </c>
      <c r="H352" s="26" t="str">
        <f t="shared" si="78"/>
        <v>Steenbras</v>
      </c>
      <c r="I352" s="53"/>
      <c r="J352" s="53" t="s">
        <v>20</v>
      </c>
      <c r="K352" s="53">
        <v>75</v>
      </c>
      <c r="L352" s="52">
        <f t="shared" si="79"/>
        <v>1.5</v>
      </c>
      <c r="M352" s="52">
        <f t="shared" si="80"/>
        <v>1.5</v>
      </c>
    </row>
    <row r="353" spans="1:13" hidden="1" x14ac:dyDescent="0.3">
      <c r="A353" s="143" t="str">
        <f t="shared" si="72"/>
        <v>2024-NAT-01</v>
      </c>
      <c r="B353" s="140">
        <f t="shared" si="73"/>
        <v>45372</v>
      </c>
      <c r="C353" s="143" t="str">
        <f t="shared" si="74"/>
        <v>Day 1</v>
      </c>
      <c r="D353" s="53" t="s">
        <v>1416</v>
      </c>
      <c r="E353" s="26" t="str">
        <f t="shared" si="75"/>
        <v>Wikus</v>
      </c>
      <c r="F353" s="26" t="str">
        <f t="shared" si="76"/>
        <v>Viljoen</v>
      </c>
      <c r="G353" s="26" t="str">
        <f t="shared" si="77"/>
        <v>Men Veteran</v>
      </c>
      <c r="H353" s="26" t="str">
        <f t="shared" si="78"/>
        <v>Steenbras</v>
      </c>
      <c r="I353" s="53"/>
      <c r="J353" s="53" t="s">
        <v>20</v>
      </c>
      <c r="K353" s="53">
        <v>73</v>
      </c>
      <c r="L353" s="52">
        <f t="shared" si="79"/>
        <v>1.4</v>
      </c>
      <c r="M353" s="52">
        <f t="shared" si="80"/>
        <v>1.4</v>
      </c>
    </row>
    <row r="354" spans="1:13" hidden="1" x14ac:dyDescent="0.3">
      <c r="A354" s="143" t="str">
        <f t="shared" si="72"/>
        <v>2024-NAT-01</v>
      </c>
      <c r="B354" s="140">
        <f t="shared" si="73"/>
        <v>45372</v>
      </c>
      <c r="C354" s="143" t="str">
        <f t="shared" si="74"/>
        <v>Day 1</v>
      </c>
      <c r="D354" s="53" t="s">
        <v>1416</v>
      </c>
      <c r="E354" s="26" t="str">
        <f t="shared" si="75"/>
        <v>Wikus</v>
      </c>
      <c r="F354" s="26" t="str">
        <f t="shared" si="76"/>
        <v>Viljoen</v>
      </c>
      <c r="G354" s="26" t="str">
        <f t="shared" si="77"/>
        <v>Men Veteran</v>
      </c>
      <c r="H354" s="26" t="str">
        <f t="shared" si="78"/>
        <v>Steenbras</v>
      </c>
      <c r="I354" s="53"/>
      <c r="J354" s="51" t="s">
        <v>1222</v>
      </c>
      <c r="K354" s="53">
        <v>152</v>
      </c>
      <c r="L354" s="52">
        <f t="shared" si="79"/>
        <v>18.2</v>
      </c>
      <c r="M354" s="52">
        <f t="shared" si="80"/>
        <v>18.2</v>
      </c>
    </row>
    <row r="355" spans="1:13" hidden="1" x14ac:dyDescent="0.3">
      <c r="A355" s="143" t="str">
        <f t="shared" si="72"/>
        <v>2024-NAT-01</v>
      </c>
      <c r="B355" s="140">
        <f t="shared" si="73"/>
        <v>45372</v>
      </c>
      <c r="C355" s="143" t="str">
        <f t="shared" si="74"/>
        <v>Day 1</v>
      </c>
      <c r="D355" s="53" t="s">
        <v>1416</v>
      </c>
      <c r="E355" s="26" t="str">
        <f t="shared" si="75"/>
        <v>Wikus</v>
      </c>
      <c r="F355" s="26" t="str">
        <f t="shared" si="76"/>
        <v>Viljoen</v>
      </c>
      <c r="G355" s="26" t="str">
        <f t="shared" si="77"/>
        <v>Men Veteran</v>
      </c>
      <c r="H355" s="26" t="str">
        <f t="shared" si="78"/>
        <v>Steenbras</v>
      </c>
      <c r="I355" s="53"/>
      <c r="J355" s="51" t="s">
        <v>1222</v>
      </c>
      <c r="K355" s="53">
        <v>72</v>
      </c>
      <c r="L355" s="52">
        <f t="shared" si="79"/>
        <v>1.4</v>
      </c>
      <c r="M355" s="52">
        <f t="shared" si="80"/>
        <v>1.4</v>
      </c>
    </row>
    <row r="356" spans="1:13" hidden="1" x14ac:dyDescent="0.3">
      <c r="A356" s="143" t="str">
        <f t="shared" si="72"/>
        <v>2024-NAT-01</v>
      </c>
      <c r="B356" s="140">
        <f t="shared" si="73"/>
        <v>45372</v>
      </c>
      <c r="C356" s="143" t="str">
        <f t="shared" si="74"/>
        <v>Day 1</v>
      </c>
      <c r="D356" s="53" t="s">
        <v>1542</v>
      </c>
      <c r="E356" s="26" t="str">
        <f t="shared" si="75"/>
        <v>Herman</v>
      </c>
      <c r="F356" s="26" t="str">
        <f t="shared" si="76"/>
        <v>Swanepoel</v>
      </c>
      <c r="G356" s="26" t="str">
        <f t="shared" si="77"/>
        <v>Men Veteran</v>
      </c>
      <c r="H356" s="26" t="str">
        <f t="shared" si="78"/>
        <v>Steenbras</v>
      </c>
      <c r="I356" s="53"/>
      <c r="J356" s="51" t="s">
        <v>1222</v>
      </c>
      <c r="K356" s="53">
        <v>104</v>
      </c>
      <c r="L356" s="52">
        <f t="shared" si="79"/>
        <v>5</v>
      </c>
      <c r="M356" s="52">
        <f t="shared" si="80"/>
        <v>5</v>
      </c>
    </row>
    <row r="357" spans="1:13" hidden="1" x14ac:dyDescent="0.3">
      <c r="A357" s="143" t="str">
        <f t="shared" si="72"/>
        <v>2024-NAT-01</v>
      </c>
      <c r="B357" s="140">
        <f t="shared" si="73"/>
        <v>45372</v>
      </c>
      <c r="C357" s="143" t="str">
        <f t="shared" si="74"/>
        <v>Day 1</v>
      </c>
      <c r="D357" s="53" t="s">
        <v>1542</v>
      </c>
      <c r="E357" s="26" t="str">
        <f t="shared" si="75"/>
        <v>Herman</v>
      </c>
      <c r="F357" s="26" t="str">
        <f t="shared" si="76"/>
        <v>Swanepoel</v>
      </c>
      <c r="G357" s="26" t="str">
        <f t="shared" si="77"/>
        <v>Men Veteran</v>
      </c>
      <c r="H357" s="26" t="str">
        <f t="shared" si="78"/>
        <v>Steenbras</v>
      </c>
      <c r="I357" s="53"/>
      <c r="J357" s="53" t="s">
        <v>1223</v>
      </c>
      <c r="K357" s="53">
        <v>85</v>
      </c>
      <c r="L357" s="52">
        <f t="shared" si="79"/>
        <v>2.1</v>
      </c>
      <c r="M357" s="52">
        <f t="shared" si="80"/>
        <v>2.1</v>
      </c>
    </row>
    <row r="358" spans="1:13" hidden="1" x14ac:dyDescent="0.3">
      <c r="A358" s="143" t="str">
        <f t="shared" si="72"/>
        <v>2024-NAT-01</v>
      </c>
      <c r="B358" s="140">
        <f t="shared" si="73"/>
        <v>45372</v>
      </c>
      <c r="C358" s="143" t="str">
        <f t="shared" si="74"/>
        <v>Day 1</v>
      </c>
      <c r="D358" s="53" t="s">
        <v>1542</v>
      </c>
      <c r="E358" s="26" t="str">
        <f t="shared" si="75"/>
        <v>Herman</v>
      </c>
      <c r="F358" s="26" t="str">
        <f t="shared" si="76"/>
        <v>Swanepoel</v>
      </c>
      <c r="G358" s="26" t="str">
        <f t="shared" si="77"/>
        <v>Men Veteran</v>
      </c>
      <c r="H358" s="26" t="str">
        <f t="shared" si="78"/>
        <v>Steenbras</v>
      </c>
      <c r="I358" s="53"/>
      <c r="J358" s="53" t="s">
        <v>1223</v>
      </c>
      <c r="K358" s="53">
        <v>79</v>
      </c>
      <c r="L358" s="52">
        <f t="shared" si="79"/>
        <v>1.6</v>
      </c>
      <c r="M358" s="52">
        <f t="shared" si="80"/>
        <v>1.6</v>
      </c>
    </row>
    <row r="359" spans="1:13" hidden="1" x14ac:dyDescent="0.3">
      <c r="A359" s="143" t="str">
        <f t="shared" si="72"/>
        <v>2024-NAT-01</v>
      </c>
      <c r="B359" s="140">
        <f t="shared" si="73"/>
        <v>45372</v>
      </c>
      <c r="C359" s="143" t="str">
        <f t="shared" si="74"/>
        <v>Day 1</v>
      </c>
      <c r="D359" s="53" t="s">
        <v>1542</v>
      </c>
      <c r="E359" s="26" t="str">
        <f t="shared" si="75"/>
        <v>Herman</v>
      </c>
      <c r="F359" s="26" t="str">
        <f t="shared" si="76"/>
        <v>Swanepoel</v>
      </c>
      <c r="G359" s="26" t="str">
        <f t="shared" si="77"/>
        <v>Men Veteran</v>
      </c>
      <c r="H359" s="26" t="str">
        <f t="shared" si="78"/>
        <v>Steenbras</v>
      </c>
      <c r="I359" s="53"/>
      <c r="J359" s="53" t="s">
        <v>1223</v>
      </c>
      <c r="K359" s="53">
        <v>97</v>
      </c>
      <c r="L359" s="52">
        <f t="shared" si="79"/>
        <v>3.3</v>
      </c>
      <c r="M359" s="52">
        <f t="shared" si="80"/>
        <v>3.3</v>
      </c>
    </row>
    <row r="360" spans="1:13" hidden="1" x14ac:dyDescent="0.3">
      <c r="A360" s="143" t="str">
        <f t="shared" si="72"/>
        <v>2024-NAT-01</v>
      </c>
      <c r="B360" s="140">
        <f t="shared" si="73"/>
        <v>45372</v>
      </c>
      <c r="C360" s="143" t="str">
        <f t="shared" si="74"/>
        <v>Day 1</v>
      </c>
      <c r="D360" s="53" t="s">
        <v>1542</v>
      </c>
      <c r="E360" s="26" t="str">
        <f t="shared" si="75"/>
        <v>Herman</v>
      </c>
      <c r="F360" s="26" t="str">
        <f t="shared" si="76"/>
        <v>Swanepoel</v>
      </c>
      <c r="G360" s="26" t="str">
        <f t="shared" si="77"/>
        <v>Men Veteran</v>
      </c>
      <c r="H360" s="26" t="str">
        <f t="shared" si="78"/>
        <v>Steenbras</v>
      </c>
      <c r="I360" s="53"/>
      <c r="J360" s="53" t="s">
        <v>1223</v>
      </c>
      <c r="K360" s="53">
        <v>77</v>
      </c>
      <c r="L360" s="52">
        <f t="shared" si="79"/>
        <v>1.5</v>
      </c>
      <c r="M360" s="52">
        <f t="shared" si="80"/>
        <v>1.5</v>
      </c>
    </row>
    <row r="361" spans="1:13" hidden="1" x14ac:dyDescent="0.3">
      <c r="A361" s="143" t="str">
        <f t="shared" si="72"/>
        <v>2024-NAT-01</v>
      </c>
      <c r="B361" s="140">
        <f t="shared" si="73"/>
        <v>45372</v>
      </c>
      <c r="C361" s="143" t="str">
        <f t="shared" si="74"/>
        <v>Day 1</v>
      </c>
      <c r="D361" s="53" t="s">
        <v>519</v>
      </c>
      <c r="E361" s="26" t="str">
        <f t="shared" si="75"/>
        <v>Burger</v>
      </c>
      <c r="F361" s="26" t="str">
        <f t="shared" si="76"/>
        <v>Van Taak</v>
      </c>
      <c r="G361" s="26" t="str">
        <f t="shared" si="77"/>
        <v>Men Veteran</v>
      </c>
      <c r="H361" s="26" t="str">
        <f t="shared" si="78"/>
        <v>Steenbras</v>
      </c>
      <c r="I361" s="53"/>
      <c r="J361" s="51" t="s">
        <v>1222</v>
      </c>
      <c r="K361" s="53">
        <v>169</v>
      </c>
      <c r="L361" s="52">
        <f t="shared" si="79"/>
        <v>26.2</v>
      </c>
      <c r="M361" s="52">
        <f t="shared" si="80"/>
        <v>26.2</v>
      </c>
    </row>
    <row r="362" spans="1:13" hidden="1" x14ac:dyDescent="0.3">
      <c r="A362" s="143" t="str">
        <f t="shared" si="72"/>
        <v>2024-NAT-01</v>
      </c>
      <c r="B362" s="140">
        <f t="shared" si="73"/>
        <v>45372</v>
      </c>
      <c r="C362" s="143" t="str">
        <f t="shared" si="74"/>
        <v>Day 1</v>
      </c>
      <c r="D362" s="53" t="s">
        <v>519</v>
      </c>
      <c r="E362" s="26" t="str">
        <f t="shared" si="75"/>
        <v>Burger</v>
      </c>
      <c r="F362" s="26" t="str">
        <f t="shared" si="76"/>
        <v>Van Taak</v>
      </c>
      <c r="G362" s="26" t="str">
        <f t="shared" si="77"/>
        <v>Men Veteran</v>
      </c>
      <c r="H362" s="26" t="str">
        <f t="shared" si="78"/>
        <v>Steenbras</v>
      </c>
      <c r="I362" s="53"/>
      <c r="J362" s="51" t="s">
        <v>1222</v>
      </c>
      <c r="K362" s="53">
        <v>120</v>
      </c>
      <c r="L362" s="52">
        <f t="shared" si="79"/>
        <v>8.1</v>
      </c>
      <c r="M362" s="52">
        <f t="shared" si="80"/>
        <v>8.1</v>
      </c>
    </row>
    <row r="363" spans="1:13" hidden="1" x14ac:dyDescent="0.3">
      <c r="A363" s="143" t="str">
        <f t="shared" si="72"/>
        <v>2024-NAT-01</v>
      </c>
      <c r="B363" s="140">
        <f t="shared" si="73"/>
        <v>45372</v>
      </c>
      <c r="C363" s="143" t="str">
        <f t="shared" si="74"/>
        <v>Day 1</v>
      </c>
      <c r="D363" s="53" t="s">
        <v>1482</v>
      </c>
      <c r="E363" s="26" t="str">
        <f t="shared" si="75"/>
        <v>Wallace</v>
      </c>
      <c r="F363" s="26" t="str">
        <f t="shared" si="76"/>
        <v>Shepperson</v>
      </c>
      <c r="G363" s="26" t="str">
        <f t="shared" si="77"/>
        <v>Men Veteran</v>
      </c>
      <c r="H363" s="26" t="str">
        <f t="shared" si="78"/>
        <v>Steenbras</v>
      </c>
      <c r="I363" s="53"/>
      <c r="J363" s="53" t="s">
        <v>1223</v>
      </c>
      <c r="K363" s="53">
        <v>68</v>
      </c>
      <c r="L363" s="52">
        <f t="shared" si="79"/>
        <v>1</v>
      </c>
      <c r="M363" s="52">
        <f t="shared" si="80"/>
        <v>1</v>
      </c>
    </row>
    <row r="364" spans="1:13" hidden="1" x14ac:dyDescent="0.3">
      <c r="A364" s="143" t="str">
        <f t="shared" si="72"/>
        <v>2024-NAT-01</v>
      </c>
      <c r="B364" s="140">
        <f t="shared" si="73"/>
        <v>45372</v>
      </c>
      <c r="C364" s="143" t="str">
        <f t="shared" si="74"/>
        <v>Day 1</v>
      </c>
      <c r="D364" s="53" t="s">
        <v>1482</v>
      </c>
      <c r="E364" s="26" t="str">
        <f t="shared" si="75"/>
        <v>Wallace</v>
      </c>
      <c r="F364" s="26" t="str">
        <f t="shared" si="76"/>
        <v>Shepperson</v>
      </c>
      <c r="G364" s="26" t="str">
        <f t="shared" si="77"/>
        <v>Men Veteran</v>
      </c>
      <c r="H364" s="26" t="str">
        <f t="shared" si="78"/>
        <v>Steenbras</v>
      </c>
      <c r="I364" s="53"/>
      <c r="J364" s="53" t="s">
        <v>1223</v>
      </c>
      <c r="K364" s="53">
        <v>70</v>
      </c>
      <c r="L364" s="52">
        <f t="shared" si="79"/>
        <v>1.1000000000000001</v>
      </c>
      <c r="M364" s="52">
        <f t="shared" si="80"/>
        <v>1.1000000000000001</v>
      </c>
    </row>
    <row r="365" spans="1:13" hidden="1" x14ac:dyDescent="0.3">
      <c r="A365" s="143" t="str">
        <f t="shared" si="72"/>
        <v>2024-NAT-01</v>
      </c>
      <c r="B365" s="140">
        <f t="shared" si="73"/>
        <v>45372</v>
      </c>
      <c r="C365" s="143" t="str">
        <f t="shared" si="74"/>
        <v>Day 1</v>
      </c>
      <c r="D365" s="53" t="s">
        <v>1481</v>
      </c>
      <c r="E365" s="26" t="str">
        <f t="shared" si="75"/>
        <v>Alberto</v>
      </c>
      <c r="F365" s="26" t="str">
        <f t="shared" si="76"/>
        <v>Engelbrecht</v>
      </c>
      <c r="G365" s="26" t="str">
        <f t="shared" si="77"/>
        <v>Men Veteran</v>
      </c>
      <c r="H365" s="26" t="str">
        <f t="shared" si="78"/>
        <v>Steenbras</v>
      </c>
      <c r="I365" s="53"/>
      <c r="J365" s="53" t="s">
        <v>1223</v>
      </c>
      <c r="K365" s="53">
        <v>106</v>
      </c>
      <c r="L365" s="52">
        <f t="shared" si="79"/>
        <v>4.5</v>
      </c>
      <c r="M365" s="52">
        <f t="shared" si="80"/>
        <v>4.5</v>
      </c>
    </row>
    <row r="366" spans="1:13" hidden="1" x14ac:dyDescent="0.3">
      <c r="A366" s="143" t="str">
        <f t="shared" si="72"/>
        <v>2024-NAT-01</v>
      </c>
      <c r="B366" s="140">
        <f t="shared" si="73"/>
        <v>45372</v>
      </c>
      <c r="C366" s="143" t="str">
        <f t="shared" si="74"/>
        <v>Day 1</v>
      </c>
      <c r="D366" s="53" t="s">
        <v>1481</v>
      </c>
      <c r="E366" s="26" t="str">
        <f t="shared" si="75"/>
        <v>Alberto</v>
      </c>
      <c r="F366" s="26" t="str">
        <f t="shared" si="76"/>
        <v>Engelbrecht</v>
      </c>
      <c r="G366" s="26" t="str">
        <f t="shared" si="77"/>
        <v>Men Veteran</v>
      </c>
      <c r="H366" s="26" t="str">
        <f t="shared" si="78"/>
        <v>Steenbras</v>
      </c>
      <c r="I366" s="53"/>
      <c r="J366" s="53" t="s">
        <v>1223</v>
      </c>
      <c r="K366" s="53">
        <v>75</v>
      </c>
      <c r="L366" s="52">
        <f t="shared" si="79"/>
        <v>1.3</v>
      </c>
      <c r="M366" s="52">
        <f t="shared" si="80"/>
        <v>1.3</v>
      </c>
    </row>
    <row r="367" spans="1:13" hidden="1" x14ac:dyDescent="0.3">
      <c r="A367" s="143" t="str">
        <f t="shared" si="72"/>
        <v>2024-NAT-01</v>
      </c>
      <c r="B367" s="140">
        <f t="shared" si="73"/>
        <v>45372</v>
      </c>
      <c r="C367" s="143" t="str">
        <f t="shared" si="74"/>
        <v>Day 1</v>
      </c>
      <c r="D367" s="53" t="s">
        <v>1481</v>
      </c>
      <c r="E367" s="26" t="str">
        <f t="shared" si="75"/>
        <v>Alberto</v>
      </c>
      <c r="F367" s="26" t="str">
        <f t="shared" si="76"/>
        <v>Engelbrecht</v>
      </c>
      <c r="G367" s="26" t="str">
        <f t="shared" si="77"/>
        <v>Men Veteran</v>
      </c>
      <c r="H367" s="26" t="str">
        <f t="shared" si="78"/>
        <v>Steenbras</v>
      </c>
      <c r="I367" s="53"/>
      <c r="J367" s="53" t="s">
        <v>1223</v>
      </c>
      <c r="K367" s="53">
        <v>73</v>
      </c>
      <c r="L367" s="52">
        <f t="shared" si="79"/>
        <v>1.2</v>
      </c>
      <c r="M367" s="52">
        <f t="shared" si="80"/>
        <v>1.2</v>
      </c>
    </row>
    <row r="368" spans="1:13" hidden="1" x14ac:dyDescent="0.3">
      <c r="A368" s="143" t="str">
        <f t="shared" si="72"/>
        <v>2024-NAT-01</v>
      </c>
      <c r="B368" s="140">
        <f t="shared" si="73"/>
        <v>45372</v>
      </c>
      <c r="C368" s="143" t="str">
        <f t="shared" si="74"/>
        <v>Day 1</v>
      </c>
      <c r="D368" s="53" t="s">
        <v>1481</v>
      </c>
      <c r="E368" s="26" t="str">
        <f t="shared" si="75"/>
        <v>Alberto</v>
      </c>
      <c r="F368" s="26" t="str">
        <f t="shared" si="76"/>
        <v>Engelbrecht</v>
      </c>
      <c r="G368" s="26" t="str">
        <f t="shared" si="77"/>
        <v>Men Veteran</v>
      </c>
      <c r="H368" s="26" t="str">
        <f t="shared" si="78"/>
        <v>Steenbras</v>
      </c>
      <c r="I368" s="53"/>
      <c r="J368" s="51" t="s">
        <v>1222</v>
      </c>
      <c r="K368" s="53">
        <v>117</v>
      </c>
      <c r="L368" s="52">
        <f t="shared" si="79"/>
        <v>7.4</v>
      </c>
      <c r="M368" s="52">
        <f t="shared" si="80"/>
        <v>7.4</v>
      </c>
    </row>
    <row r="369" spans="1:13" hidden="1" x14ac:dyDescent="0.3">
      <c r="A369" s="143" t="str">
        <f t="shared" si="72"/>
        <v>2024-NAT-01</v>
      </c>
      <c r="B369" s="140">
        <f t="shared" si="73"/>
        <v>45372</v>
      </c>
      <c r="C369" s="143" t="str">
        <f t="shared" si="74"/>
        <v>Day 1</v>
      </c>
      <c r="D369" s="53" t="s">
        <v>1358</v>
      </c>
      <c r="E369" s="26" t="str">
        <f t="shared" si="75"/>
        <v>Megan</v>
      </c>
      <c r="F369" s="26" t="str">
        <f t="shared" si="76"/>
        <v>Durant</v>
      </c>
      <c r="G369" s="26" t="str">
        <f t="shared" si="77"/>
        <v>Ladies U/16</v>
      </c>
      <c r="H369" s="26" t="str">
        <f t="shared" si="78"/>
        <v>Steenbras</v>
      </c>
      <c r="I369" s="53" t="s">
        <v>19</v>
      </c>
      <c r="J369" s="53"/>
      <c r="K369" s="53">
        <v>47</v>
      </c>
      <c r="L369" s="52">
        <f t="shared" si="79"/>
        <v>1.1000000000000001</v>
      </c>
      <c r="M369" s="52">
        <f t="shared" si="80"/>
        <v>1.1000000000000001</v>
      </c>
    </row>
    <row r="370" spans="1:13" hidden="1" x14ac:dyDescent="0.3">
      <c r="A370" s="143" t="str">
        <f t="shared" si="72"/>
        <v>2024-NAT-01</v>
      </c>
      <c r="B370" s="140">
        <f t="shared" si="73"/>
        <v>45372</v>
      </c>
      <c r="C370" s="143" t="str">
        <f t="shared" si="74"/>
        <v>Day 1</v>
      </c>
      <c r="D370" s="53" t="s">
        <v>1568</v>
      </c>
      <c r="E370" s="26" t="str">
        <f t="shared" si="75"/>
        <v>L'Wyk</v>
      </c>
      <c r="F370" s="26" t="str">
        <f t="shared" si="76"/>
        <v>Viljoen</v>
      </c>
      <c r="G370" s="26" t="str">
        <f t="shared" si="77"/>
        <v>Men U/16</v>
      </c>
      <c r="H370" s="26" t="str">
        <f t="shared" si="78"/>
        <v>Steenbras</v>
      </c>
      <c r="I370" s="53"/>
      <c r="J370" s="53" t="s">
        <v>1223</v>
      </c>
      <c r="K370" s="53">
        <v>109</v>
      </c>
      <c r="L370" s="52">
        <f t="shared" si="79"/>
        <v>5</v>
      </c>
      <c r="M370" s="52">
        <f t="shared" si="80"/>
        <v>5</v>
      </c>
    </row>
    <row r="371" spans="1:13" hidden="1" x14ac:dyDescent="0.3">
      <c r="A371" s="143" t="str">
        <f t="shared" si="72"/>
        <v>2024-NAT-01</v>
      </c>
      <c r="B371" s="140">
        <f t="shared" si="73"/>
        <v>45372</v>
      </c>
      <c r="C371" s="143" t="str">
        <f t="shared" si="74"/>
        <v>Day 1</v>
      </c>
      <c r="D371" s="53" t="s">
        <v>1568</v>
      </c>
      <c r="E371" s="26" t="str">
        <f t="shared" si="75"/>
        <v>L'Wyk</v>
      </c>
      <c r="F371" s="26" t="str">
        <f t="shared" si="76"/>
        <v>Viljoen</v>
      </c>
      <c r="G371" s="26" t="str">
        <f t="shared" si="77"/>
        <v>Men U/16</v>
      </c>
      <c r="H371" s="26" t="str">
        <f t="shared" si="78"/>
        <v>Steenbras</v>
      </c>
      <c r="I371" s="53"/>
      <c r="J371" s="51" t="s">
        <v>1222</v>
      </c>
      <c r="K371" s="53">
        <v>127</v>
      </c>
      <c r="L371" s="52">
        <f t="shared" si="79"/>
        <v>9.8000000000000007</v>
      </c>
      <c r="M371" s="52">
        <f t="shared" si="80"/>
        <v>9.8000000000000007</v>
      </c>
    </row>
    <row r="372" spans="1:13" hidden="1" x14ac:dyDescent="0.3">
      <c r="A372" s="143" t="str">
        <f t="shared" si="72"/>
        <v>2024-NAT-01</v>
      </c>
      <c r="B372" s="140">
        <f t="shared" si="73"/>
        <v>45372</v>
      </c>
      <c r="C372" s="143" t="str">
        <f t="shared" si="74"/>
        <v>Day 1</v>
      </c>
      <c r="D372" s="53" t="s">
        <v>1568</v>
      </c>
      <c r="E372" s="26" t="str">
        <f t="shared" si="75"/>
        <v>L'Wyk</v>
      </c>
      <c r="F372" s="26" t="str">
        <f t="shared" si="76"/>
        <v>Viljoen</v>
      </c>
      <c r="G372" s="26" t="str">
        <f t="shared" si="77"/>
        <v>Men U/16</v>
      </c>
      <c r="H372" s="26" t="str">
        <f t="shared" si="78"/>
        <v>Steenbras</v>
      </c>
      <c r="I372" s="53"/>
      <c r="J372" s="51" t="s">
        <v>1222</v>
      </c>
      <c r="K372" s="53">
        <v>124</v>
      </c>
      <c r="L372" s="52">
        <f t="shared" si="79"/>
        <v>9.1</v>
      </c>
      <c r="M372" s="52">
        <f t="shared" si="80"/>
        <v>9.1</v>
      </c>
    </row>
    <row r="373" spans="1:13" hidden="1" x14ac:dyDescent="0.3">
      <c r="A373" s="143" t="str">
        <f t="shared" si="72"/>
        <v>2024-NAT-01</v>
      </c>
      <c r="B373" s="140">
        <f t="shared" si="73"/>
        <v>45372</v>
      </c>
      <c r="C373" s="143" t="str">
        <f t="shared" si="74"/>
        <v>Day 1</v>
      </c>
      <c r="D373" s="53" t="s">
        <v>1568</v>
      </c>
      <c r="E373" s="26" t="str">
        <f t="shared" si="75"/>
        <v>L'Wyk</v>
      </c>
      <c r="F373" s="26" t="str">
        <f t="shared" si="76"/>
        <v>Viljoen</v>
      </c>
      <c r="G373" s="26" t="str">
        <f t="shared" si="77"/>
        <v>Men U/16</v>
      </c>
      <c r="H373" s="26" t="str">
        <f t="shared" si="78"/>
        <v>Steenbras</v>
      </c>
      <c r="I373" s="53"/>
      <c r="J373" s="51" t="s">
        <v>1222</v>
      </c>
      <c r="K373" s="53">
        <v>101</v>
      </c>
      <c r="L373" s="52">
        <f t="shared" si="79"/>
        <v>4.5</v>
      </c>
      <c r="M373" s="52">
        <f t="shared" si="80"/>
        <v>4.5</v>
      </c>
    </row>
    <row r="374" spans="1:13" hidden="1" x14ac:dyDescent="0.3">
      <c r="A374" s="143" t="str">
        <f t="shared" si="72"/>
        <v>2024-NAT-01</v>
      </c>
      <c r="B374" s="140">
        <f t="shared" si="73"/>
        <v>45372</v>
      </c>
      <c r="C374" s="143" t="str">
        <f t="shared" si="74"/>
        <v>Day 1</v>
      </c>
      <c r="D374" s="53" t="s">
        <v>663</v>
      </c>
      <c r="E374" s="26" t="str">
        <f t="shared" si="75"/>
        <v>Jayden</v>
      </c>
      <c r="F374" s="26" t="str">
        <f t="shared" si="76"/>
        <v>Hansen</v>
      </c>
      <c r="G374" s="26" t="str">
        <f t="shared" si="77"/>
        <v>Men U/16</v>
      </c>
      <c r="H374" s="26" t="str">
        <f t="shared" si="78"/>
        <v>Steenbras</v>
      </c>
      <c r="I374" s="53"/>
      <c r="J374" s="53" t="s">
        <v>1223</v>
      </c>
      <c r="K374" s="53">
        <v>112</v>
      </c>
      <c r="L374" s="52">
        <f t="shared" si="79"/>
        <v>5.5</v>
      </c>
      <c r="M374" s="52">
        <f t="shared" si="80"/>
        <v>5.5</v>
      </c>
    </row>
    <row r="375" spans="1:13" hidden="1" x14ac:dyDescent="0.3">
      <c r="A375" s="143" t="str">
        <f t="shared" si="72"/>
        <v>2024-NAT-01</v>
      </c>
      <c r="B375" s="140">
        <f t="shared" si="73"/>
        <v>45372</v>
      </c>
      <c r="C375" s="143" t="str">
        <f t="shared" si="74"/>
        <v>Day 1</v>
      </c>
      <c r="D375" s="53" t="s">
        <v>1417</v>
      </c>
      <c r="E375" s="26" t="str">
        <f t="shared" si="75"/>
        <v>Maryna</v>
      </c>
      <c r="F375" s="26" t="str">
        <f t="shared" si="76"/>
        <v>Viljoen</v>
      </c>
      <c r="G375" s="26" t="str">
        <f t="shared" si="77"/>
        <v>Ladies Senior</v>
      </c>
      <c r="H375" s="26" t="str">
        <f t="shared" si="78"/>
        <v>Steenbras</v>
      </c>
      <c r="I375" s="53"/>
      <c r="J375" s="51" t="s">
        <v>1222</v>
      </c>
      <c r="K375" s="53">
        <v>116</v>
      </c>
      <c r="L375" s="52">
        <f t="shared" si="79"/>
        <v>7.2</v>
      </c>
      <c r="M375" s="52">
        <f t="shared" si="80"/>
        <v>7.2</v>
      </c>
    </row>
    <row r="376" spans="1:13" hidden="1" x14ac:dyDescent="0.3">
      <c r="A376" s="143" t="str">
        <f t="shared" si="72"/>
        <v>2024-NAT-01</v>
      </c>
      <c r="B376" s="140">
        <f t="shared" si="73"/>
        <v>45372</v>
      </c>
      <c r="C376" s="143" t="str">
        <f t="shared" si="74"/>
        <v>Day 1</v>
      </c>
      <c r="D376" s="53" t="s">
        <v>1417</v>
      </c>
      <c r="E376" s="26" t="str">
        <f t="shared" si="75"/>
        <v>Maryna</v>
      </c>
      <c r="F376" s="26" t="str">
        <f t="shared" si="76"/>
        <v>Viljoen</v>
      </c>
      <c r="G376" s="26" t="str">
        <f t="shared" si="77"/>
        <v>Ladies Senior</v>
      </c>
      <c r="H376" s="26" t="str">
        <f t="shared" si="78"/>
        <v>Steenbras</v>
      </c>
      <c r="I376" s="53"/>
      <c r="J376" s="51" t="s">
        <v>1222</v>
      </c>
      <c r="K376" s="53">
        <v>104</v>
      </c>
      <c r="L376" s="52">
        <f t="shared" si="79"/>
        <v>5</v>
      </c>
      <c r="M376" s="52">
        <f t="shared" si="80"/>
        <v>5</v>
      </c>
    </row>
    <row r="377" spans="1:13" hidden="1" x14ac:dyDescent="0.3">
      <c r="A377" s="143" t="str">
        <f t="shared" si="72"/>
        <v>2024-NAT-01</v>
      </c>
      <c r="B377" s="140">
        <f t="shared" si="73"/>
        <v>45372</v>
      </c>
      <c r="C377" s="143" t="str">
        <f t="shared" si="74"/>
        <v>Day 1</v>
      </c>
      <c r="D377" s="53" t="s">
        <v>1417</v>
      </c>
      <c r="E377" s="26" t="str">
        <f t="shared" si="75"/>
        <v>Maryna</v>
      </c>
      <c r="F377" s="26" t="str">
        <f t="shared" si="76"/>
        <v>Viljoen</v>
      </c>
      <c r="G377" s="26" t="str">
        <f t="shared" si="77"/>
        <v>Ladies Senior</v>
      </c>
      <c r="H377" s="26" t="str">
        <f t="shared" si="78"/>
        <v>Steenbras</v>
      </c>
      <c r="I377" s="53"/>
      <c r="J377" s="51" t="s">
        <v>1222</v>
      </c>
      <c r="K377" s="53">
        <v>150</v>
      </c>
      <c r="L377" s="52">
        <f t="shared" si="79"/>
        <v>17.399999999999999</v>
      </c>
      <c r="M377" s="52">
        <f t="shared" si="80"/>
        <v>17.399999999999999</v>
      </c>
    </row>
    <row r="378" spans="1:13" hidden="1" x14ac:dyDescent="0.3">
      <c r="A378" s="143" t="str">
        <f t="shared" si="72"/>
        <v>2024-NAT-01</v>
      </c>
      <c r="B378" s="140">
        <f t="shared" si="73"/>
        <v>45372</v>
      </c>
      <c r="C378" s="143" t="str">
        <f t="shared" si="74"/>
        <v>Day 1</v>
      </c>
      <c r="D378" s="53" t="s">
        <v>1417</v>
      </c>
      <c r="E378" s="26" t="str">
        <f t="shared" si="75"/>
        <v>Maryna</v>
      </c>
      <c r="F378" s="26" t="str">
        <f t="shared" si="76"/>
        <v>Viljoen</v>
      </c>
      <c r="G378" s="26" t="str">
        <f t="shared" si="77"/>
        <v>Ladies Senior</v>
      </c>
      <c r="H378" s="26" t="str">
        <f t="shared" si="78"/>
        <v>Steenbras</v>
      </c>
      <c r="I378" s="53"/>
      <c r="J378" s="51" t="s">
        <v>1222</v>
      </c>
      <c r="K378" s="53">
        <v>120</v>
      </c>
      <c r="L378" s="52">
        <f t="shared" si="79"/>
        <v>8.1</v>
      </c>
      <c r="M378" s="52">
        <f t="shared" si="80"/>
        <v>8.1</v>
      </c>
    </row>
    <row r="379" spans="1:13" hidden="1" x14ac:dyDescent="0.3">
      <c r="A379" s="143" t="str">
        <f t="shared" si="72"/>
        <v>2024-NAT-01</v>
      </c>
      <c r="B379" s="140">
        <f t="shared" si="73"/>
        <v>45372</v>
      </c>
      <c r="C379" s="143" t="str">
        <f t="shared" si="74"/>
        <v>Day 1</v>
      </c>
      <c r="D379" s="53" t="s">
        <v>1325</v>
      </c>
      <c r="E379" s="26" t="str">
        <f t="shared" si="75"/>
        <v>Jacomine</v>
      </c>
      <c r="F379" s="26" t="str">
        <f t="shared" si="76"/>
        <v>Heath</v>
      </c>
      <c r="G379" s="26" t="str">
        <f t="shared" si="77"/>
        <v>Ladies Senior</v>
      </c>
      <c r="H379" s="26" t="str">
        <f t="shared" si="78"/>
        <v>Steenbras</v>
      </c>
      <c r="I379" s="53"/>
      <c r="J379" s="51" t="s">
        <v>1222</v>
      </c>
      <c r="K379" s="53">
        <v>73</v>
      </c>
      <c r="L379" s="52">
        <f t="shared" si="79"/>
        <v>1.4</v>
      </c>
      <c r="M379" s="52">
        <f t="shared" si="80"/>
        <v>1.4</v>
      </c>
    </row>
    <row r="380" spans="1:13" hidden="1" x14ac:dyDescent="0.3">
      <c r="A380" s="143" t="str">
        <f t="shared" si="72"/>
        <v>2024-NAT-01</v>
      </c>
      <c r="B380" s="140">
        <f t="shared" si="73"/>
        <v>45372</v>
      </c>
      <c r="C380" s="143" t="str">
        <f t="shared" si="74"/>
        <v>Day 1</v>
      </c>
      <c r="D380" s="53" t="s">
        <v>1325</v>
      </c>
      <c r="E380" s="26" t="str">
        <f t="shared" si="75"/>
        <v>Jacomine</v>
      </c>
      <c r="F380" s="26" t="str">
        <f t="shared" si="76"/>
        <v>Heath</v>
      </c>
      <c r="G380" s="26" t="str">
        <f t="shared" si="77"/>
        <v>Ladies Senior</v>
      </c>
      <c r="H380" s="26" t="str">
        <f t="shared" si="78"/>
        <v>Steenbras</v>
      </c>
      <c r="I380" s="53"/>
      <c r="J380" s="51" t="s">
        <v>1222</v>
      </c>
      <c r="K380" s="53">
        <v>78</v>
      </c>
      <c r="L380" s="52">
        <f t="shared" si="79"/>
        <v>1.9</v>
      </c>
      <c r="M380" s="52">
        <f t="shared" si="80"/>
        <v>1.9</v>
      </c>
    </row>
    <row r="381" spans="1:13" hidden="1" x14ac:dyDescent="0.3">
      <c r="A381" s="143" t="str">
        <f t="shared" si="72"/>
        <v>2024-NAT-01</v>
      </c>
      <c r="B381" s="140">
        <f t="shared" si="73"/>
        <v>45372</v>
      </c>
      <c r="C381" s="143" t="str">
        <f t="shared" si="74"/>
        <v>Day 1</v>
      </c>
      <c r="D381" s="53" t="s">
        <v>1325</v>
      </c>
      <c r="E381" s="26" t="str">
        <f t="shared" si="75"/>
        <v>Jacomine</v>
      </c>
      <c r="F381" s="26" t="str">
        <f t="shared" si="76"/>
        <v>Heath</v>
      </c>
      <c r="G381" s="26" t="str">
        <f t="shared" si="77"/>
        <v>Ladies Senior</v>
      </c>
      <c r="H381" s="26" t="str">
        <f t="shared" si="78"/>
        <v>Steenbras</v>
      </c>
      <c r="I381" s="53"/>
      <c r="J381" s="51" t="s">
        <v>1222</v>
      </c>
      <c r="K381" s="53">
        <v>125</v>
      </c>
      <c r="L381" s="52">
        <f t="shared" si="79"/>
        <v>9.3000000000000007</v>
      </c>
      <c r="M381" s="52">
        <f t="shared" si="80"/>
        <v>9.3000000000000007</v>
      </c>
    </row>
    <row r="382" spans="1:13" hidden="1" x14ac:dyDescent="0.3">
      <c r="A382" s="143" t="str">
        <f t="shared" si="72"/>
        <v>2024-NAT-01</v>
      </c>
      <c r="B382" s="140">
        <f t="shared" si="73"/>
        <v>45372</v>
      </c>
      <c r="C382" s="143" t="str">
        <f t="shared" si="74"/>
        <v>Day 1</v>
      </c>
      <c r="D382" s="53" t="s">
        <v>1325</v>
      </c>
      <c r="E382" s="26" t="str">
        <f t="shared" si="75"/>
        <v>Jacomine</v>
      </c>
      <c r="F382" s="26" t="str">
        <f t="shared" si="76"/>
        <v>Heath</v>
      </c>
      <c r="G382" s="26" t="str">
        <f t="shared" si="77"/>
        <v>Ladies Senior</v>
      </c>
      <c r="H382" s="26" t="str">
        <f t="shared" si="78"/>
        <v>Steenbras</v>
      </c>
      <c r="I382" s="53"/>
      <c r="J382" s="51" t="s">
        <v>1222</v>
      </c>
      <c r="K382" s="53">
        <v>141</v>
      </c>
      <c r="L382" s="52">
        <f t="shared" si="79"/>
        <v>14.1</v>
      </c>
      <c r="M382" s="52">
        <f t="shared" si="80"/>
        <v>14.1</v>
      </c>
    </row>
    <row r="383" spans="1:13" hidden="1" x14ac:dyDescent="0.3">
      <c r="A383" s="143" t="str">
        <f t="shared" si="72"/>
        <v>2024-NAT-01</v>
      </c>
      <c r="B383" s="140">
        <f t="shared" si="73"/>
        <v>45372</v>
      </c>
      <c r="C383" s="143" t="str">
        <f t="shared" si="74"/>
        <v>Day 1</v>
      </c>
      <c r="D383" s="53" t="s">
        <v>1477</v>
      </c>
      <c r="E383" s="26" t="str">
        <f t="shared" si="75"/>
        <v>Francois Jnr</v>
      </c>
      <c r="F383" s="26" t="str">
        <f t="shared" si="76"/>
        <v>Wolfaardt</v>
      </c>
      <c r="G383" s="26" t="str">
        <f t="shared" si="77"/>
        <v>Men U/21</v>
      </c>
      <c r="H383" s="26" t="str">
        <f t="shared" si="78"/>
        <v>Walvis Bay</v>
      </c>
      <c r="I383" s="53"/>
      <c r="J383" s="53" t="s">
        <v>1223</v>
      </c>
      <c r="K383" s="53">
        <v>108</v>
      </c>
      <c r="L383" s="52">
        <f t="shared" si="79"/>
        <v>4.8</v>
      </c>
      <c r="M383" s="52">
        <f t="shared" si="80"/>
        <v>4.8</v>
      </c>
    </row>
    <row r="384" spans="1:13" hidden="1" x14ac:dyDescent="0.3">
      <c r="A384" s="143" t="str">
        <f t="shared" si="72"/>
        <v>2024-NAT-01</v>
      </c>
      <c r="B384" s="140">
        <f t="shared" si="73"/>
        <v>45372</v>
      </c>
      <c r="C384" s="143" t="str">
        <f t="shared" si="74"/>
        <v>Day 1</v>
      </c>
      <c r="D384" s="53" t="s">
        <v>1477</v>
      </c>
      <c r="E384" s="26" t="str">
        <f t="shared" si="75"/>
        <v>Francois Jnr</v>
      </c>
      <c r="F384" s="26" t="str">
        <f t="shared" si="76"/>
        <v>Wolfaardt</v>
      </c>
      <c r="G384" s="26" t="str">
        <f t="shared" si="77"/>
        <v>Men U/21</v>
      </c>
      <c r="H384" s="26" t="str">
        <f t="shared" si="78"/>
        <v>Walvis Bay</v>
      </c>
      <c r="I384" s="53"/>
      <c r="J384" s="53" t="s">
        <v>1223</v>
      </c>
      <c r="K384" s="53">
        <v>122</v>
      </c>
      <c r="L384" s="52">
        <f t="shared" si="79"/>
        <v>7.4</v>
      </c>
      <c r="M384" s="52">
        <f t="shared" si="80"/>
        <v>7.4</v>
      </c>
    </row>
    <row r="385" spans="1:13" hidden="1" x14ac:dyDescent="0.3">
      <c r="A385" s="143" t="str">
        <f t="shared" si="72"/>
        <v>2024-NAT-01</v>
      </c>
      <c r="B385" s="140">
        <f t="shared" si="73"/>
        <v>45372</v>
      </c>
      <c r="C385" s="143" t="str">
        <f t="shared" si="74"/>
        <v>Day 1</v>
      </c>
      <c r="D385" s="53" t="s">
        <v>1477</v>
      </c>
      <c r="E385" s="26" t="str">
        <f t="shared" si="75"/>
        <v>Francois Jnr</v>
      </c>
      <c r="F385" s="26" t="str">
        <f t="shared" si="76"/>
        <v>Wolfaardt</v>
      </c>
      <c r="G385" s="26" t="str">
        <f t="shared" si="77"/>
        <v>Men U/21</v>
      </c>
      <c r="H385" s="26" t="str">
        <f t="shared" si="78"/>
        <v>Walvis Bay</v>
      </c>
      <c r="I385" s="53"/>
      <c r="J385" s="53" t="s">
        <v>1223</v>
      </c>
      <c r="K385" s="53">
        <v>82</v>
      </c>
      <c r="L385" s="52">
        <f t="shared" si="79"/>
        <v>1.9</v>
      </c>
      <c r="M385" s="52">
        <f t="shared" si="80"/>
        <v>1.9</v>
      </c>
    </row>
    <row r="386" spans="1:13" hidden="1" x14ac:dyDescent="0.3">
      <c r="A386" s="143" t="str">
        <f t="shared" si="72"/>
        <v>2024-NAT-01</v>
      </c>
      <c r="B386" s="140">
        <f t="shared" si="73"/>
        <v>45372</v>
      </c>
      <c r="C386" s="143" t="str">
        <f t="shared" si="74"/>
        <v>Day 1</v>
      </c>
      <c r="D386" s="53" t="s">
        <v>1477</v>
      </c>
      <c r="E386" s="26" t="str">
        <f t="shared" si="75"/>
        <v>Francois Jnr</v>
      </c>
      <c r="F386" s="26" t="str">
        <f t="shared" si="76"/>
        <v>Wolfaardt</v>
      </c>
      <c r="G386" s="26" t="str">
        <f t="shared" si="77"/>
        <v>Men U/21</v>
      </c>
      <c r="H386" s="26" t="str">
        <f t="shared" si="78"/>
        <v>Walvis Bay</v>
      </c>
      <c r="I386" s="53"/>
      <c r="J386" s="53" t="s">
        <v>1223</v>
      </c>
      <c r="K386" s="53">
        <v>127</v>
      </c>
      <c r="L386" s="52">
        <f t="shared" si="79"/>
        <v>8.5</v>
      </c>
      <c r="M386" s="52">
        <f t="shared" si="80"/>
        <v>8.5</v>
      </c>
    </row>
    <row r="387" spans="1:13" hidden="1" x14ac:dyDescent="0.3">
      <c r="A387" s="143" t="str">
        <f t="shared" si="72"/>
        <v>2024-NAT-01</v>
      </c>
      <c r="B387" s="140">
        <f t="shared" si="73"/>
        <v>45372</v>
      </c>
      <c r="C387" s="143" t="str">
        <f t="shared" si="74"/>
        <v>Day 1</v>
      </c>
      <c r="D387" s="53" t="s">
        <v>1477</v>
      </c>
      <c r="E387" s="26" t="str">
        <f t="shared" si="75"/>
        <v>Francois Jnr</v>
      </c>
      <c r="F387" s="26" t="str">
        <f t="shared" si="76"/>
        <v>Wolfaardt</v>
      </c>
      <c r="G387" s="26" t="str">
        <f t="shared" si="77"/>
        <v>Men U/21</v>
      </c>
      <c r="H387" s="26" t="str">
        <f t="shared" si="78"/>
        <v>Walvis Bay</v>
      </c>
      <c r="I387" s="53" t="s">
        <v>19</v>
      </c>
      <c r="J387" s="53"/>
      <c r="K387" s="53">
        <v>60</v>
      </c>
      <c r="L387" s="52">
        <f t="shared" si="79"/>
        <v>2.2000000000000002</v>
      </c>
      <c r="M387" s="52">
        <f t="shared" si="80"/>
        <v>2.2000000000000002</v>
      </c>
    </row>
    <row r="388" spans="1:13" hidden="1" x14ac:dyDescent="0.3">
      <c r="A388" s="143" t="str">
        <f t="shared" si="72"/>
        <v>2024-NAT-01</v>
      </c>
      <c r="B388" s="140">
        <f t="shared" si="73"/>
        <v>45372</v>
      </c>
      <c r="C388" s="143" t="str">
        <f t="shared" si="74"/>
        <v>Day 1</v>
      </c>
      <c r="D388" s="53" t="s">
        <v>1477</v>
      </c>
      <c r="E388" s="26" t="str">
        <f t="shared" si="75"/>
        <v>Francois Jnr</v>
      </c>
      <c r="F388" s="26" t="str">
        <f t="shared" si="76"/>
        <v>Wolfaardt</v>
      </c>
      <c r="G388" s="26" t="str">
        <f t="shared" si="77"/>
        <v>Men U/21</v>
      </c>
      <c r="H388" s="26" t="str">
        <f t="shared" si="78"/>
        <v>Walvis Bay</v>
      </c>
      <c r="I388" s="53" t="s">
        <v>19</v>
      </c>
      <c r="J388" s="53"/>
      <c r="K388" s="53">
        <v>58</v>
      </c>
      <c r="L388" s="52">
        <f t="shared" si="79"/>
        <v>2</v>
      </c>
      <c r="M388" s="52">
        <f t="shared" si="80"/>
        <v>2</v>
      </c>
    </row>
    <row r="389" spans="1:13" hidden="1" x14ac:dyDescent="0.3">
      <c r="A389" s="143" t="str">
        <f t="shared" si="72"/>
        <v>2024-NAT-01</v>
      </c>
      <c r="B389" s="140">
        <f t="shared" si="73"/>
        <v>45372</v>
      </c>
      <c r="C389" s="143" t="str">
        <f t="shared" si="74"/>
        <v>Day 1</v>
      </c>
      <c r="D389" s="53" t="s">
        <v>1477</v>
      </c>
      <c r="E389" s="26" t="str">
        <f t="shared" si="75"/>
        <v>Francois Jnr</v>
      </c>
      <c r="F389" s="26" t="str">
        <f t="shared" si="76"/>
        <v>Wolfaardt</v>
      </c>
      <c r="G389" s="26" t="str">
        <f t="shared" si="77"/>
        <v>Men U/21</v>
      </c>
      <c r="H389" s="26" t="str">
        <f t="shared" si="78"/>
        <v>Walvis Bay</v>
      </c>
      <c r="I389" s="53"/>
      <c r="J389" s="51" t="s">
        <v>1222</v>
      </c>
      <c r="K389" s="53">
        <v>121</v>
      </c>
      <c r="L389" s="52">
        <f t="shared" si="79"/>
        <v>8.3000000000000007</v>
      </c>
      <c r="M389" s="52">
        <f t="shared" si="80"/>
        <v>8.3000000000000007</v>
      </c>
    </row>
    <row r="390" spans="1:13" hidden="1" x14ac:dyDescent="0.3">
      <c r="A390" s="143" t="str">
        <f t="shared" si="72"/>
        <v>2024-NAT-01</v>
      </c>
      <c r="B390" s="140">
        <f t="shared" si="73"/>
        <v>45372</v>
      </c>
      <c r="C390" s="143" t="str">
        <f t="shared" si="74"/>
        <v>Day 1</v>
      </c>
      <c r="D390" s="53" t="s">
        <v>1617</v>
      </c>
      <c r="E390" s="26" t="str">
        <f t="shared" si="75"/>
        <v>Andre</v>
      </c>
      <c r="F390" s="26" t="str">
        <f t="shared" si="76"/>
        <v>Bezuidehout</v>
      </c>
      <c r="G390" s="26" t="str">
        <f t="shared" si="77"/>
        <v>Men Master</v>
      </c>
      <c r="H390" s="26" t="str">
        <f t="shared" si="78"/>
        <v>xWalvis Bay</v>
      </c>
      <c r="I390" s="53"/>
      <c r="J390" s="53" t="s">
        <v>1223</v>
      </c>
      <c r="K390" s="53">
        <v>91</v>
      </c>
      <c r="L390" s="52">
        <f t="shared" si="79"/>
        <v>2.7</v>
      </c>
      <c r="M390" s="52">
        <f t="shared" si="80"/>
        <v>2.7</v>
      </c>
    </row>
    <row r="391" spans="1:13" hidden="1" x14ac:dyDescent="0.3">
      <c r="A391" s="143" t="str">
        <f t="shared" ref="A391:A454" si="81">IF(D391="","",A390)</f>
        <v>2024-NAT-01</v>
      </c>
      <c r="B391" s="140">
        <f t="shared" ref="B391:B454" si="82">IF(D391="","",B390)</f>
        <v>45372</v>
      </c>
      <c r="C391" s="143" t="str">
        <f t="shared" ref="C391:C454" si="83">IF(D391="","",C390)</f>
        <v>Day 1</v>
      </c>
      <c r="D391" s="53" t="s">
        <v>1617</v>
      </c>
      <c r="E391" s="26" t="str">
        <f t="shared" ref="E391:E454" si="84">IF(D391="","",VLOOKUP(D391,Master,3,FALSE))</f>
        <v>Andre</v>
      </c>
      <c r="F391" s="26" t="str">
        <f t="shared" ref="F391:F454" si="85">IF(D391="","",VLOOKUP(D391,Master,4,FALSE))</f>
        <v>Bezuidehout</v>
      </c>
      <c r="G391" s="26" t="str">
        <f t="shared" ref="G391:G454" si="86">IF(D391="","",VLOOKUP(D391,Master,5,FALSE))</f>
        <v>Men Master</v>
      </c>
      <c r="H391" s="26" t="str">
        <f t="shared" ref="H391:H454" si="87">IF(D391="","",VLOOKUP(D391,Master,2,FALSE))</f>
        <v>xWalvis Bay</v>
      </c>
      <c r="I391" s="53"/>
      <c r="J391" s="53" t="s">
        <v>1223</v>
      </c>
      <c r="K391" s="53">
        <v>75</v>
      </c>
      <c r="L391" s="52">
        <f t="shared" ref="L391:L454" si="88">IF(K391="","",IF(I391="",ROUND(HLOOKUP(J391,kgList,K391,FALSE),1),ROUND(HLOOKUP(I391,kgList,K391,FALSE),1)))</f>
        <v>1.3</v>
      </c>
      <c r="M391" s="52">
        <f t="shared" ref="M391:M454" si="89">IF(L391="","",IF(COUNTA(I391:J391)&gt;1,"Edible or Inedible",IF(COUNTA(I391)=1,L391*1,IF(COUNTA(J391)=1,L391*1,"ERROR"))))</f>
        <v>1.3</v>
      </c>
    </row>
    <row r="392" spans="1:13" hidden="1" x14ac:dyDescent="0.3">
      <c r="A392" s="143" t="str">
        <f t="shared" si="81"/>
        <v>2024-NAT-01</v>
      </c>
      <c r="B392" s="140">
        <f t="shared" si="82"/>
        <v>45372</v>
      </c>
      <c r="C392" s="143" t="str">
        <f t="shared" si="83"/>
        <v>Day 1</v>
      </c>
      <c r="D392" s="53" t="s">
        <v>1617</v>
      </c>
      <c r="E392" s="26" t="str">
        <f t="shared" si="84"/>
        <v>Andre</v>
      </c>
      <c r="F392" s="26" t="str">
        <f t="shared" si="85"/>
        <v>Bezuidehout</v>
      </c>
      <c r="G392" s="26" t="str">
        <f t="shared" si="86"/>
        <v>Men Master</v>
      </c>
      <c r="H392" s="26" t="str">
        <f t="shared" si="87"/>
        <v>xWalvis Bay</v>
      </c>
      <c r="I392" s="53"/>
      <c r="J392" s="53" t="s">
        <v>20</v>
      </c>
      <c r="K392" s="53">
        <v>82</v>
      </c>
      <c r="L392" s="52">
        <f t="shared" si="88"/>
        <v>2</v>
      </c>
      <c r="M392" s="52">
        <f t="shared" si="89"/>
        <v>2</v>
      </c>
    </row>
    <row r="393" spans="1:13" hidden="1" x14ac:dyDescent="0.3">
      <c r="A393" s="143" t="str">
        <f t="shared" si="81"/>
        <v>2024-NAT-01</v>
      </c>
      <c r="B393" s="140">
        <f t="shared" si="82"/>
        <v>45372</v>
      </c>
      <c r="C393" s="143" t="str">
        <f t="shared" si="83"/>
        <v>Day 1</v>
      </c>
      <c r="D393" s="53" t="s">
        <v>1617</v>
      </c>
      <c r="E393" s="26" t="str">
        <f t="shared" si="84"/>
        <v>Andre</v>
      </c>
      <c r="F393" s="26" t="str">
        <f t="shared" si="85"/>
        <v>Bezuidehout</v>
      </c>
      <c r="G393" s="26" t="str">
        <f t="shared" si="86"/>
        <v>Men Master</v>
      </c>
      <c r="H393" s="26" t="str">
        <f t="shared" si="87"/>
        <v>xWalvis Bay</v>
      </c>
      <c r="I393" s="53"/>
      <c r="J393" s="53" t="s">
        <v>20</v>
      </c>
      <c r="K393" s="53">
        <v>72</v>
      </c>
      <c r="L393" s="52">
        <f t="shared" si="88"/>
        <v>1.3</v>
      </c>
      <c r="M393" s="52">
        <f t="shared" si="89"/>
        <v>1.3</v>
      </c>
    </row>
    <row r="394" spans="1:13" hidden="1" x14ac:dyDescent="0.3">
      <c r="A394" s="143" t="str">
        <f t="shared" si="81"/>
        <v>2024-NAT-01</v>
      </c>
      <c r="B394" s="140">
        <f t="shared" si="82"/>
        <v>45372</v>
      </c>
      <c r="C394" s="143" t="str">
        <f t="shared" si="83"/>
        <v>Day 1</v>
      </c>
      <c r="D394" s="53" t="s">
        <v>1617</v>
      </c>
      <c r="E394" s="26" t="str">
        <f t="shared" si="84"/>
        <v>Andre</v>
      </c>
      <c r="F394" s="26" t="str">
        <f t="shared" si="85"/>
        <v>Bezuidehout</v>
      </c>
      <c r="G394" s="26" t="str">
        <f t="shared" si="86"/>
        <v>Men Master</v>
      </c>
      <c r="H394" s="26" t="str">
        <f t="shared" si="87"/>
        <v>xWalvis Bay</v>
      </c>
      <c r="I394" s="53"/>
      <c r="J394" s="51" t="s">
        <v>1222</v>
      </c>
      <c r="K394" s="53">
        <v>99</v>
      </c>
      <c r="L394" s="52">
        <f t="shared" si="88"/>
        <v>4.2</v>
      </c>
      <c r="M394" s="52">
        <f t="shared" si="89"/>
        <v>4.2</v>
      </c>
    </row>
    <row r="395" spans="1:13" hidden="1" x14ac:dyDescent="0.3">
      <c r="A395" s="143" t="str">
        <f t="shared" si="81"/>
        <v>2024-NAT-01</v>
      </c>
      <c r="B395" s="140">
        <f t="shared" si="82"/>
        <v>45372</v>
      </c>
      <c r="C395" s="143" t="str">
        <f t="shared" si="83"/>
        <v>Day 1</v>
      </c>
      <c r="D395" s="53" t="s">
        <v>1617</v>
      </c>
      <c r="E395" s="26" t="str">
        <f t="shared" si="84"/>
        <v>Andre</v>
      </c>
      <c r="F395" s="26" t="str">
        <f t="shared" si="85"/>
        <v>Bezuidehout</v>
      </c>
      <c r="G395" s="26" t="str">
        <f t="shared" si="86"/>
        <v>Men Master</v>
      </c>
      <c r="H395" s="26" t="str">
        <f t="shared" si="87"/>
        <v>xWalvis Bay</v>
      </c>
      <c r="I395" s="53"/>
      <c r="J395" s="51" t="s">
        <v>1222</v>
      </c>
      <c r="K395" s="53">
        <v>77</v>
      </c>
      <c r="L395" s="52">
        <f t="shared" si="88"/>
        <v>1.8</v>
      </c>
      <c r="M395" s="52">
        <f t="shared" si="89"/>
        <v>1.8</v>
      </c>
    </row>
    <row r="396" spans="1:13" hidden="1" x14ac:dyDescent="0.3">
      <c r="A396" s="143" t="str">
        <f t="shared" si="81"/>
        <v>2024-NAT-01</v>
      </c>
      <c r="B396" s="140">
        <f t="shared" si="82"/>
        <v>45372</v>
      </c>
      <c r="C396" s="143" t="str">
        <f t="shared" si="83"/>
        <v>Day 1</v>
      </c>
      <c r="D396" s="53" t="s">
        <v>1617</v>
      </c>
      <c r="E396" s="26" t="str">
        <f t="shared" si="84"/>
        <v>Andre</v>
      </c>
      <c r="F396" s="26" t="str">
        <f t="shared" si="85"/>
        <v>Bezuidehout</v>
      </c>
      <c r="G396" s="26" t="str">
        <f t="shared" si="86"/>
        <v>Men Master</v>
      </c>
      <c r="H396" s="26" t="str">
        <f t="shared" si="87"/>
        <v>xWalvis Bay</v>
      </c>
      <c r="I396" s="53"/>
      <c r="J396" s="51" t="s">
        <v>1222</v>
      </c>
      <c r="K396" s="53">
        <v>74</v>
      </c>
      <c r="L396" s="52">
        <f t="shared" si="88"/>
        <v>1.5</v>
      </c>
      <c r="M396" s="52">
        <f t="shared" si="89"/>
        <v>1.5</v>
      </c>
    </row>
    <row r="397" spans="1:13" hidden="1" x14ac:dyDescent="0.3">
      <c r="A397" s="143" t="str">
        <f t="shared" si="81"/>
        <v>2024-NAT-01</v>
      </c>
      <c r="B397" s="140">
        <f t="shared" si="82"/>
        <v>45372</v>
      </c>
      <c r="C397" s="143" t="str">
        <f t="shared" si="83"/>
        <v>Day 1</v>
      </c>
      <c r="D397" s="53" t="s">
        <v>1617</v>
      </c>
      <c r="E397" s="26" t="str">
        <f t="shared" si="84"/>
        <v>Andre</v>
      </c>
      <c r="F397" s="26" t="str">
        <f t="shared" si="85"/>
        <v>Bezuidehout</v>
      </c>
      <c r="G397" s="26" t="str">
        <f t="shared" si="86"/>
        <v>Men Master</v>
      </c>
      <c r="H397" s="26" t="str">
        <f t="shared" si="87"/>
        <v>xWalvis Bay</v>
      </c>
      <c r="I397" s="53"/>
      <c r="J397" s="51" t="s">
        <v>1222</v>
      </c>
      <c r="K397" s="53">
        <v>81</v>
      </c>
      <c r="L397" s="52">
        <f t="shared" si="88"/>
        <v>2.1</v>
      </c>
      <c r="M397" s="52">
        <f t="shared" si="89"/>
        <v>2.1</v>
      </c>
    </row>
    <row r="398" spans="1:13" hidden="1" x14ac:dyDescent="0.3">
      <c r="A398" s="143" t="str">
        <f t="shared" si="81"/>
        <v>2024-NAT-01</v>
      </c>
      <c r="B398" s="140">
        <f t="shared" si="82"/>
        <v>45372</v>
      </c>
      <c r="C398" s="143" t="str">
        <f t="shared" si="83"/>
        <v>Day 1</v>
      </c>
      <c r="D398" s="53" t="s">
        <v>1617</v>
      </c>
      <c r="E398" s="26" t="str">
        <f t="shared" si="84"/>
        <v>Andre</v>
      </c>
      <c r="F398" s="26" t="str">
        <f t="shared" si="85"/>
        <v>Bezuidehout</v>
      </c>
      <c r="G398" s="26" t="str">
        <f t="shared" si="86"/>
        <v>Men Master</v>
      </c>
      <c r="H398" s="26" t="str">
        <f t="shared" si="87"/>
        <v>xWalvis Bay</v>
      </c>
      <c r="I398" s="53"/>
      <c r="J398" s="51" t="s">
        <v>1222</v>
      </c>
      <c r="K398" s="53">
        <v>75</v>
      </c>
      <c r="L398" s="52">
        <f t="shared" si="88"/>
        <v>1.6</v>
      </c>
      <c r="M398" s="52">
        <f t="shared" si="89"/>
        <v>1.6</v>
      </c>
    </row>
    <row r="399" spans="1:13" hidden="1" x14ac:dyDescent="0.3">
      <c r="A399" s="143" t="str">
        <f t="shared" si="81"/>
        <v>2024-NAT-01</v>
      </c>
      <c r="B399" s="140">
        <f t="shared" si="82"/>
        <v>45372</v>
      </c>
      <c r="C399" s="143" t="str">
        <f t="shared" si="83"/>
        <v>Day 1</v>
      </c>
      <c r="D399" s="53" t="s">
        <v>1617</v>
      </c>
      <c r="E399" s="26" t="str">
        <f t="shared" si="84"/>
        <v>Andre</v>
      </c>
      <c r="F399" s="26" t="str">
        <f t="shared" si="85"/>
        <v>Bezuidehout</v>
      </c>
      <c r="G399" s="26" t="str">
        <f t="shared" si="86"/>
        <v>Men Master</v>
      </c>
      <c r="H399" s="26" t="str">
        <f t="shared" si="87"/>
        <v>xWalvis Bay</v>
      </c>
      <c r="I399" s="53"/>
      <c r="J399" s="51" t="s">
        <v>1222</v>
      </c>
      <c r="K399" s="53">
        <v>90</v>
      </c>
      <c r="L399" s="52">
        <f t="shared" si="88"/>
        <v>3</v>
      </c>
      <c r="M399" s="52">
        <f t="shared" si="89"/>
        <v>3</v>
      </c>
    </row>
    <row r="400" spans="1:13" hidden="1" x14ac:dyDescent="0.3">
      <c r="A400" s="143" t="str">
        <f t="shared" si="81"/>
        <v>2024-NAT-01</v>
      </c>
      <c r="B400" s="140">
        <f t="shared" si="82"/>
        <v>45372</v>
      </c>
      <c r="C400" s="143" t="str">
        <f t="shared" si="83"/>
        <v>Day 1</v>
      </c>
      <c r="D400" s="53" t="s">
        <v>1605</v>
      </c>
      <c r="E400" s="26" t="str">
        <f t="shared" si="84"/>
        <v>Wentzel</v>
      </c>
      <c r="F400" s="26" t="str">
        <f t="shared" si="85"/>
        <v>Smal</v>
      </c>
      <c r="G400" s="26" t="str">
        <f t="shared" si="86"/>
        <v>Men Veteran</v>
      </c>
      <c r="H400" s="26" t="str">
        <f t="shared" si="87"/>
        <v>Okahandja</v>
      </c>
      <c r="I400" s="53"/>
      <c r="J400" s="51" t="s">
        <v>1222</v>
      </c>
      <c r="K400" s="53">
        <v>122</v>
      </c>
      <c r="L400" s="52">
        <f t="shared" si="88"/>
        <v>8.6</v>
      </c>
      <c r="M400" s="52">
        <f t="shared" si="89"/>
        <v>8.6</v>
      </c>
    </row>
    <row r="401" spans="1:13" hidden="1" x14ac:dyDescent="0.3">
      <c r="A401" s="143" t="str">
        <f t="shared" si="81"/>
        <v>2024-NAT-01</v>
      </c>
      <c r="B401" s="140">
        <f t="shared" si="82"/>
        <v>45372</v>
      </c>
      <c r="C401" s="143" t="str">
        <f t="shared" si="83"/>
        <v>Day 1</v>
      </c>
      <c r="D401" s="53" t="s">
        <v>1605</v>
      </c>
      <c r="E401" s="26" t="str">
        <f t="shared" si="84"/>
        <v>Wentzel</v>
      </c>
      <c r="F401" s="26" t="str">
        <f t="shared" si="85"/>
        <v>Smal</v>
      </c>
      <c r="G401" s="26" t="str">
        <f t="shared" si="86"/>
        <v>Men Veteran</v>
      </c>
      <c r="H401" s="26" t="str">
        <f t="shared" si="87"/>
        <v>Okahandja</v>
      </c>
      <c r="I401" s="53"/>
      <c r="J401" s="51" t="s">
        <v>1222</v>
      </c>
      <c r="K401" s="53">
        <v>106</v>
      </c>
      <c r="L401" s="52">
        <f t="shared" si="88"/>
        <v>5.3</v>
      </c>
      <c r="M401" s="52">
        <f t="shared" si="89"/>
        <v>5.3</v>
      </c>
    </row>
    <row r="402" spans="1:13" hidden="1" x14ac:dyDescent="0.3">
      <c r="A402" s="143" t="str">
        <f t="shared" si="81"/>
        <v>2024-NAT-01</v>
      </c>
      <c r="B402" s="140">
        <f t="shared" si="82"/>
        <v>45372</v>
      </c>
      <c r="C402" s="143" t="str">
        <f t="shared" si="83"/>
        <v>Day 1</v>
      </c>
      <c r="D402" s="53" t="s">
        <v>1605</v>
      </c>
      <c r="E402" s="26" t="str">
        <f t="shared" si="84"/>
        <v>Wentzel</v>
      </c>
      <c r="F402" s="26" t="str">
        <f t="shared" si="85"/>
        <v>Smal</v>
      </c>
      <c r="G402" s="26" t="str">
        <f t="shared" si="86"/>
        <v>Men Veteran</v>
      </c>
      <c r="H402" s="26" t="str">
        <f t="shared" si="87"/>
        <v>Okahandja</v>
      </c>
      <c r="I402" s="53"/>
      <c r="J402" s="51" t="s">
        <v>1222</v>
      </c>
      <c r="K402" s="53">
        <v>116</v>
      </c>
      <c r="L402" s="52">
        <f t="shared" si="88"/>
        <v>7.2</v>
      </c>
      <c r="M402" s="52">
        <f t="shared" si="89"/>
        <v>7.2</v>
      </c>
    </row>
    <row r="403" spans="1:13" hidden="1" x14ac:dyDescent="0.3">
      <c r="A403" s="143" t="str">
        <f t="shared" si="81"/>
        <v>2024-NAT-01</v>
      </c>
      <c r="B403" s="140">
        <f t="shared" si="82"/>
        <v>45372</v>
      </c>
      <c r="C403" s="143" t="str">
        <f t="shared" si="83"/>
        <v>Day 1</v>
      </c>
      <c r="D403" s="53" t="s">
        <v>1605</v>
      </c>
      <c r="E403" s="26" t="str">
        <f t="shared" si="84"/>
        <v>Wentzel</v>
      </c>
      <c r="F403" s="26" t="str">
        <f t="shared" si="85"/>
        <v>Smal</v>
      </c>
      <c r="G403" s="26" t="str">
        <f t="shared" si="86"/>
        <v>Men Veteran</v>
      </c>
      <c r="H403" s="26" t="str">
        <f t="shared" si="87"/>
        <v>Okahandja</v>
      </c>
      <c r="I403" s="53"/>
      <c r="J403" s="51" t="s">
        <v>1222</v>
      </c>
      <c r="K403" s="53">
        <v>86</v>
      </c>
      <c r="L403" s="52">
        <f t="shared" si="88"/>
        <v>2.6</v>
      </c>
      <c r="M403" s="52">
        <f t="shared" si="89"/>
        <v>2.6</v>
      </c>
    </row>
    <row r="404" spans="1:13" hidden="1" x14ac:dyDescent="0.3">
      <c r="A404" s="143" t="str">
        <f t="shared" si="81"/>
        <v>2024-NAT-01</v>
      </c>
      <c r="B404" s="140">
        <f t="shared" si="82"/>
        <v>45372</v>
      </c>
      <c r="C404" s="143" t="str">
        <f t="shared" si="83"/>
        <v>Day 1</v>
      </c>
      <c r="D404" s="53" t="s">
        <v>1605</v>
      </c>
      <c r="E404" s="26" t="str">
        <f t="shared" si="84"/>
        <v>Wentzel</v>
      </c>
      <c r="F404" s="26" t="str">
        <f t="shared" si="85"/>
        <v>Smal</v>
      </c>
      <c r="G404" s="26" t="str">
        <f t="shared" si="86"/>
        <v>Men Veteran</v>
      </c>
      <c r="H404" s="26" t="str">
        <f t="shared" si="87"/>
        <v>Okahandja</v>
      </c>
      <c r="I404" s="53"/>
      <c r="J404" s="51" t="s">
        <v>1222</v>
      </c>
      <c r="K404" s="53">
        <v>74</v>
      </c>
      <c r="L404" s="52">
        <f t="shared" si="88"/>
        <v>1.5</v>
      </c>
      <c r="M404" s="52">
        <f t="shared" si="89"/>
        <v>1.5</v>
      </c>
    </row>
    <row r="405" spans="1:13" hidden="1" x14ac:dyDescent="0.3">
      <c r="A405" s="143" t="str">
        <f t="shared" si="81"/>
        <v>2024-NAT-01</v>
      </c>
      <c r="B405" s="140">
        <f t="shared" si="82"/>
        <v>45372</v>
      </c>
      <c r="C405" s="143" t="str">
        <f t="shared" si="83"/>
        <v>Day 1</v>
      </c>
      <c r="D405" s="53" t="s">
        <v>1605</v>
      </c>
      <c r="E405" s="26" t="str">
        <f t="shared" si="84"/>
        <v>Wentzel</v>
      </c>
      <c r="F405" s="26" t="str">
        <f t="shared" si="85"/>
        <v>Smal</v>
      </c>
      <c r="G405" s="26" t="str">
        <f t="shared" si="86"/>
        <v>Men Veteran</v>
      </c>
      <c r="H405" s="26" t="str">
        <f t="shared" si="87"/>
        <v>Okahandja</v>
      </c>
      <c r="I405" s="53"/>
      <c r="J405" s="51" t="s">
        <v>1222</v>
      </c>
      <c r="K405" s="53">
        <v>94</v>
      </c>
      <c r="L405" s="52">
        <f t="shared" si="88"/>
        <v>3.5</v>
      </c>
      <c r="M405" s="52">
        <f t="shared" si="89"/>
        <v>3.5</v>
      </c>
    </row>
    <row r="406" spans="1:13" hidden="1" x14ac:dyDescent="0.3">
      <c r="A406" s="143" t="str">
        <f t="shared" si="81"/>
        <v>2024-NAT-01</v>
      </c>
      <c r="B406" s="140">
        <f t="shared" si="82"/>
        <v>45372</v>
      </c>
      <c r="C406" s="143" t="str">
        <f t="shared" si="83"/>
        <v>Day 1</v>
      </c>
      <c r="D406" s="53" t="s">
        <v>1605</v>
      </c>
      <c r="E406" s="26" t="str">
        <f t="shared" si="84"/>
        <v>Wentzel</v>
      </c>
      <c r="F406" s="26" t="str">
        <f t="shared" si="85"/>
        <v>Smal</v>
      </c>
      <c r="G406" s="26" t="str">
        <f t="shared" si="86"/>
        <v>Men Veteran</v>
      </c>
      <c r="H406" s="26" t="str">
        <f t="shared" si="87"/>
        <v>Okahandja</v>
      </c>
      <c r="I406" s="53"/>
      <c r="J406" s="53" t="s">
        <v>1223</v>
      </c>
      <c r="K406" s="53">
        <v>100</v>
      </c>
      <c r="L406" s="52">
        <f t="shared" si="88"/>
        <v>3.7</v>
      </c>
      <c r="M406" s="52">
        <f t="shared" si="89"/>
        <v>3.7</v>
      </c>
    </row>
    <row r="407" spans="1:13" hidden="1" x14ac:dyDescent="0.3">
      <c r="A407" s="143" t="str">
        <f t="shared" si="81"/>
        <v>2024-NAT-01</v>
      </c>
      <c r="B407" s="140">
        <f t="shared" si="82"/>
        <v>45372</v>
      </c>
      <c r="C407" s="143" t="str">
        <f t="shared" si="83"/>
        <v>Day 1</v>
      </c>
      <c r="D407" s="53" t="s">
        <v>1605</v>
      </c>
      <c r="E407" s="26" t="str">
        <f t="shared" si="84"/>
        <v>Wentzel</v>
      </c>
      <c r="F407" s="26" t="str">
        <f t="shared" si="85"/>
        <v>Smal</v>
      </c>
      <c r="G407" s="26" t="str">
        <f t="shared" si="86"/>
        <v>Men Veteran</v>
      </c>
      <c r="H407" s="26" t="str">
        <f t="shared" si="87"/>
        <v>Okahandja</v>
      </c>
      <c r="I407" s="53"/>
      <c r="J407" s="53" t="s">
        <v>1223</v>
      </c>
      <c r="K407" s="53">
        <v>93</v>
      </c>
      <c r="L407" s="52">
        <f t="shared" si="88"/>
        <v>2.9</v>
      </c>
      <c r="M407" s="52">
        <f t="shared" si="89"/>
        <v>2.9</v>
      </c>
    </row>
    <row r="408" spans="1:13" hidden="1" x14ac:dyDescent="0.3">
      <c r="A408" s="143" t="str">
        <f t="shared" si="81"/>
        <v>2024-NAT-01</v>
      </c>
      <c r="B408" s="140">
        <f t="shared" si="82"/>
        <v>45372</v>
      </c>
      <c r="C408" s="143" t="str">
        <f t="shared" si="83"/>
        <v>Day 1</v>
      </c>
      <c r="D408" s="53" t="s">
        <v>526</v>
      </c>
      <c r="E408" s="26" t="str">
        <f t="shared" si="84"/>
        <v>Werner</v>
      </c>
      <c r="F408" s="26" t="str">
        <f t="shared" si="85"/>
        <v>Van Riet</v>
      </c>
      <c r="G408" s="26" t="str">
        <f t="shared" si="86"/>
        <v>Men Veteran</v>
      </c>
      <c r="H408" s="26" t="str">
        <f t="shared" si="87"/>
        <v>Walvis Bay</v>
      </c>
      <c r="I408" s="53"/>
      <c r="J408" s="53" t="s">
        <v>1223</v>
      </c>
      <c r="K408" s="53">
        <v>76</v>
      </c>
      <c r="L408" s="52">
        <f t="shared" si="88"/>
        <v>1.4</v>
      </c>
      <c r="M408" s="52">
        <f t="shared" si="89"/>
        <v>1.4</v>
      </c>
    </row>
    <row r="409" spans="1:13" hidden="1" x14ac:dyDescent="0.3">
      <c r="A409" s="143" t="str">
        <f t="shared" si="81"/>
        <v>2024-NAT-01</v>
      </c>
      <c r="B409" s="140">
        <f t="shared" si="82"/>
        <v>45372</v>
      </c>
      <c r="C409" s="143" t="str">
        <f t="shared" si="83"/>
        <v>Day 1</v>
      </c>
      <c r="D409" s="53" t="s">
        <v>1149</v>
      </c>
      <c r="E409" s="26" t="str">
        <f t="shared" si="84"/>
        <v>Flippie</v>
      </c>
      <c r="F409" s="26" t="str">
        <f t="shared" si="85"/>
        <v>Scheepers</v>
      </c>
      <c r="G409" s="26" t="str">
        <f t="shared" si="86"/>
        <v>Men Veteran</v>
      </c>
      <c r="H409" s="26" t="str">
        <f t="shared" si="87"/>
        <v>Orca Angling Club</v>
      </c>
      <c r="I409" s="53"/>
      <c r="J409" s="53" t="s">
        <v>1223</v>
      </c>
      <c r="K409" s="53">
        <v>80</v>
      </c>
      <c r="L409" s="52">
        <f t="shared" si="88"/>
        <v>1.7</v>
      </c>
      <c r="M409" s="52">
        <f t="shared" si="89"/>
        <v>1.7</v>
      </c>
    </row>
    <row r="410" spans="1:13" hidden="1" x14ac:dyDescent="0.3">
      <c r="A410" s="143" t="str">
        <f t="shared" si="81"/>
        <v>2024-NAT-01</v>
      </c>
      <c r="B410" s="140">
        <f t="shared" si="82"/>
        <v>45372</v>
      </c>
      <c r="C410" s="143" t="str">
        <f t="shared" si="83"/>
        <v>Day 1</v>
      </c>
      <c r="D410" s="53" t="s">
        <v>1149</v>
      </c>
      <c r="E410" s="26" t="str">
        <f t="shared" si="84"/>
        <v>Flippie</v>
      </c>
      <c r="F410" s="26" t="str">
        <f t="shared" si="85"/>
        <v>Scheepers</v>
      </c>
      <c r="G410" s="26" t="str">
        <f t="shared" si="86"/>
        <v>Men Veteran</v>
      </c>
      <c r="H410" s="26" t="str">
        <f t="shared" si="87"/>
        <v>Orca Angling Club</v>
      </c>
      <c r="I410" s="53"/>
      <c r="J410" s="53" t="s">
        <v>1223</v>
      </c>
      <c r="K410" s="53">
        <v>68</v>
      </c>
      <c r="L410" s="52">
        <f t="shared" si="88"/>
        <v>1</v>
      </c>
      <c r="M410" s="52">
        <f t="shared" si="89"/>
        <v>1</v>
      </c>
    </row>
    <row r="411" spans="1:13" hidden="1" x14ac:dyDescent="0.3">
      <c r="A411" s="143" t="str">
        <f t="shared" si="81"/>
        <v>2024-NAT-01</v>
      </c>
      <c r="B411" s="140">
        <f t="shared" si="82"/>
        <v>45372</v>
      </c>
      <c r="C411" s="143" t="str">
        <f t="shared" si="83"/>
        <v>Day 1</v>
      </c>
      <c r="D411" s="53" t="s">
        <v>1149</v>
      </c>
      <c r="E411" s="26" t="str">
        <f t="shared" si="84"/>
        <v>Flippie</v>
      </c>
      <c r="F411" s="26" t="str">
        <f t="shared" si="85"/>
        <v>Scheepers</v>
      </c>
      <c r="G411" s="26" t="str">
        <f t="shared" si="86"/>
        <v>Men Veteran</v>
      </c>
      <c r="H411" s="26" t="str">
        <f t="shared" si="87"/>
        <v>Orca Angling Club</v>
      </c>
      <c r="I411" s="53"/>
      <c r="J411" s="53" t="s">
        <v>1223</v>
      </c>
      <c r="K411" s="53">
        <v>104</v>
      </c>
      <c r="L411" s="52">
        <f t="shared" si="88"/>
        <v>4.2</v>
      </c>
      <c r="M411" s="52">
        <f t="shared" si="89"/>
        <v>4.2</v>
      </c>
    </row>
    <row r="412" spans="1:13" hidden="1" x14ac:dyDescent="0.3">
      <c r="A412" s="143" t="str">
        <f t="shared" si="81"/>
        <v>2024-NAT-01</v>
      </c>
      <c r="B412" s="140">
        <f t="shared" si="82"/>
        <v>45372</v>
      </c>
      <c r="C412" s="143" t="str">
        <f t="shared" si="83"/>
        <v>Day 1</v>
      </c>
      <c r="D412" s="53" t="s">
        <v>1149</v>
      </c>
      <c r="E412" s="26" t="str">
        <f t="shared" si="84"/>
        <v>Flippie</v>
      </c>
      <c r="F412" s="26" t="str">
        <f t="shared" si="85"/>
        <v>Scheepers</v>
      </c>
      <c r="G412" s="26" t="str">
        <f t="shared" si="86"/>
        <v>Men Veteran</v>
      </c>
      <c r="H412" s="26" t="str">
        <f t="shared" si="87"/>
        <v>Orca Angling Club</v>
      </c>
      <c r="I412" s="53"/>
      <c r="J412" s="53" t="s">
        <v>1221</v>
      </c>
      <c r="K412" s="53">
        <v>168</v>
      </c>
      <c r="L412" s="52">
        <f t="shared" si="88"/>
        <v>65.7</v>
      </c>
      <c r="M412" s="52">
        <f t="shared" si="89"/>
        <v>65.7</v>
      </c>
    </row>
    <row r="413" spans="1:13" hidden="1" x14ac:dyDescent="0.3">
      <c r="A413" s="143" t="str">
        <f t="shared" si="81"/>
        <v>2024-NAT-01</v>
      </c>
      <c r="B413" s="140">
        <f t="shared" si="82"/>
        <v>45372</v>
      </c>
      <c r="C413" s="143" t="str">
        <f t="shared" si="83"/>
        <v>Day 1</v>
      </c>
      <c r="D413" s="53" t="s">
        <v>1149</v>
      </c>
      <c r="E413" s="26" t="str">
        <f t="shared" si="84"/>
        <v>Flippie</v>
      </c>
      <c r="F413" s="26" t="str">
        <f t="shared" si="85"/>
        <v>Scheepers</v>
      </c>
      <c r="G413" s="26" t="str">
        <f t="shared" si="86"/>
        <v>Men Veteran</v>
      </c>
      <c r="H413" s="26" t="str">
        <f t="shared" si="87"/>
        <v>Orca Angling Club</v>
      </c>
      <c r="I413" s="53"/>
      <c r="J413" s="51" t="s">
        <v>1222</v>
      </c>
      <c r="K413" s="53">
        <v>80</v>
      </c>
      <c r="L413" s="52">
        <f t="shared" si="88"/>
        <v>2</v>
      </c>
      <c r="M413" s="52">
        <f t="shared" si="89"/>
        <v>2</v>
      </c>
    </row>
    <row r="414" spans="1:13" hidden="1" x14ac:dyDescent="0.3">
      <c r="A414" s="143" t="str">
        <f t="shared" si="81"/>
        <v>2024-NAT-01</v>
      </c>
      <c r="B414" s="140">
        <f t="shared" si="82"/>
        <v>45372</v>
      </c>
      <c r="C414" s="143" t="str">
        <f t="shared" si="83"/>
        <v>Day 1</v>
      </c>
      <c r="D414" s="53" t="s">
        <v>752</v>
      </c>
      <c r="E414" s="26" t="str">
        <f t="shared" si="84"/>
        <v xml:space="preserve">Emile </v>
      </c>
      <c r="F414" s="26" t="str">
        <f t="shared" si="85"/>
        <v>Van Heerden</v>
      </c>
      <c r="G414" s="26" t="str">
        <f t="shared" si="86"/>
        <v>Men Veteran</v>
      </c>
      <c r="H414" s="26" t="str">
        <f t="shared" si="87"/>
        <v>Walvis Bay</v>
      </c>
      <c r="I414" s="53"/>
      <c r="J414" s="51" t="s">
        <v>1222</v>
      </c>
      <c r="K414" s="53">
        <v>106</v>
      </c>
      <c r="L414" s="52">
        <f t="shared" si="88"/>
        <v>5.3</v>
      </c>
      <c r="M414" s="52">
        <f t="shared" si="89"/>
        <v>5.3</v>
      </c>
    </row>
    <row r="415" spans="1:13" hidden="1" x14ac:dyDescent="0.3">
      <c r="A415" s="143" t="str">
        <f t="shared" si="81"/>
        <v>2024-NAT-01</v>
      </c>
      <c r="B415" s="140">
        <f t="shared" si="82"/>
        <v>45372</v>
      </c>
      <c r="C415" s="143" t="str">
        <f t="shared" si="83"/>
        <v>Day 1</v>
      </c>
      <c r="D415" s="53" t="s">
        <v>752</v>
      </c>
      <c r="E415" s="26" t="str">
        <f t="shared" si="84"/>
        <v xml:space="preserve">Emile </v>
      </c>
      <c r="F415" s="26" t="str">
        <f t="shared" si="85"/>
        <v>Van Heerden</v>
      </c>
      <c r="G415" s="26" t="str">
        <f t="shared" si="86"/>
        <v>Men Veteran</v>
      </c>
      <c r="H415" s="26" t="str">
        <f t="shared" si="87"/>
        <v>Walvis Bay</v>
      </c>
      <c r="I415" s="53"/>
      <c r="J415" s="51" t="s">
        <v>1222</v>
      </c>
      <c r="K415" s="53">
        <v>105</v>
      </c>
      <c r="L415" s="52">
        <f t="shared" si="88"/>
        <v>5.0999999999999996</v>
      </c>
      <c r="M415" s="52">
        <f t="shared" si="89"/>
        <v>5.0999999999999996</v>
      </c>
    </row>
    <row r="416" spans="1:13" hidden="1" x14ac:dyDescent="0.3">
      <c r="A416" s="143" t="str">
        <f t="shared" si="81"/>
        <v>2024-NAT-01</v>
      </c>
      <c r="B416" s="140">
        <f t="shared" si="82"/>
        <v>45372</v>
      </c>
      <c r="C416" s="143" t="str">
        <f t="shared" si="83"/>
        <v>Day 1</v>
      </c>
      <c r="D416" s="53" t="s">
        <v>752</v>
      </c>
      <c r="E416" s="26" t="str">
        <f t="shared" si="84"/>
        <v xml:space="preserve">Emile </v>
      </c>
      <c r="F416" s="26" t="str">
        <f t="shared" si="85"/>
        <v>Van Heerden</v>
      </c>
      <c r="G416" s="26" t="str">
        <f t="shared" si="86"/>
        <v>Men Veteran</v>
      </c>
      <c r="H416" s="26" t="str">
        <f t="shared" si="87"/>
        <v>Walvis Bay</v>
      </c>
      <c r="I416" s="53"/>
      <c r="J416" s="53" t="s">
        <v>1223</v>
      </c>
      <c r="K416" s="53">
        <v>74</v>
      </c>
      <c r="L416" s="52">
        <f t="shared" si="88"/>
        <v>1.3</v>
      </c>
      <c r="M416" s="52">
        <f t="shared" si="89"/>
        <v>1.3</v>
      </c>
    </row>
    <row r="417" spans="1:13" hidden="1" x14ac:dyDescent="0.3">
      <c r="A417" s="143" t="str">
        <f t="shared" si="81"/>
        <v>2024-NAT-01</v>
      </c>
      <c r="B417" s="140">
        <f t="shared" si="82"/>
        <v>45372</v>
      </c>
      <c r="C417" s="143" t="str">
        <f t="shared" si="83"/>
        <v>Day 1</v>
      </c>
      <c r="D417" s="53" t="s">
        <v>752</v>
      </c>
      <c r="E417" s="26" t="str">
        <f t="shared" si="84"/>
        <v xml:space="preserve">Emile </v>
      </c>
      <c r="F417" s="26" t="str">
        <f t="shared" si="85"/>
        <v>Van Heerden</v>
      </c>
      <c r="G417" s="26" t="str">
        <f t="shared" si="86"/>
        <v>Men Veteran</v>
      </c>
      <c r="H417" s="26" t="str">
        <f t="shared" si="87"/>
        <v>Walvis Bay</v>
      </c>
      <c r="I417" s="53"/>
      <c r="J417" s="53" t="s">
        <v>1223</v>
      </c>
      <c r="K417" s="53">
        <v>93</v>
      </c>
      <c r="L417" s="52">
        <f t="shared" si="88"/>
        <v>2.9</v>
      </c>
      <c r="M417" s="52">
        <f t="shared" si="89"/>
        <v>2.9</v>
      </c>
    </row>
    <row r="418" spans="1:13" hidden="1" x14ac:dyDescent="0.3">
      <c r="A418" s="143" t="str">
        <f t="shared" si="81"/>
        <v>2024-NAT-01</v>
      </c>
      <c r="B418" s="140">
        <f t="shared" si="82"/>
        <v>45372</v>
      </c>
      <c r="C418" s="143" t="str">
        <f t="shared" si="83"/>
        <v>Day 1</v>
      </c>
      <c r="D418" s="53" t="s">
        <v>752</v>
      </c>
      <c r="E418" s="26" t="str">
        <f t="shared" si="84"/>
        <v xml:space="preserve">Emile </v>
      </c>
      <c r="F418" s="26" t="str">
        <f t="shared" si="85"/>
        <v>Van Heerden</v>
      </c>
      <c r="G418" s="26" t="str">
        <f t="shared" si="86"/>
        <v>Men Veteran</v>
      </c>
      <c r="H418" s="26" t="str">
        <f t="shared" si="87"/>
        <v>Walvis Bay</v>
      </c>
      <c r="I418" s="53"/>
      <c r="J418" s="53" t="s">
        <v>1223</v>
      </c>
      <c r="K418" s="53">
        <v>81</v>
      </c>
      <c r="L418" s="52">
        <f t="shared" si="88"/>
        <v>1.8</v>
      </c>
      <c r="M418" s="52">
        <f t="shared" si="89"/>
        <v>1.8</v>
      </c>
    </row>
    <row r="419" spans="1:13" hidden="1" x14ac:dyDescent="0.3">
      <c r="A419" s="143" t="str">
        <f t="shared" si="81"/>
        <v>2024-NAT-01</v>
      </c>
      <c r="B419" s="140">
        <f t="shared" si="82"/>
        <v>45372</v>
      </c>
      <c r="C419" s="143" t="str">
        <f t="shared" si="83"/>
        <v>Day 1</v>
      </c>
      <c r="D419" s="53" t="s">
        <v>752</v>
      </c>
      <c r="E419" s="26" t="str">
        <f t="shared" si="84"/>
        <v xml:space="preserve">Emile </v>
      </c>
      <c r="F419" s="26" t="str">
        <f t="shared" si="85"/>
        <v>Van Heerden</v>
      </c>
      <c r="G419" s="26" t="str">
        <f t="shared" si="86"/>
        <v>Men Veteran</v>
      </c>
      <c r="H419" s="26" t="str">
        <f t="shared" si="87"/>
        <v>Walvis Bay</v>
      </c>
      <c r="I419" s="53"/>
      <c r="J419" s="53" t="s">
        <v>1223</v>
      </c>
      <c r="K419" s="53">
        <v>95</v>
      </c>
      <c r="L419" s="52">
        <f t="shared" si="88"/>
        <v>3.1</v>
      </c>
      <c r="M419" s="52">
        <f t="shared" si="89"/>
        <v>3.1</v>
      </c>
    </row>
    <row r="420" spans="1:13" hidden="1" x14ac:dyDescent="0.3">
      <c r="A420" s="143" t="str">
        <f t="shared" si="81"/>
        <v>2024-NAT-01</v>
      </c>
      <c r="B420" s="140">
        <f t="shared" si="82"/>
        <v>45372</v>
      </c>
      <c r="C420" s="143" t="str">
        <f t="shared" si="83"/>
        <v>Day 1</v>
      </c>
      <c r="D420" s="53" t="s">
        <v>752</v>
      </c>
      <c r="E420" s="26" t="str">
        <f t="shared" si="84"/>
        <v xml:space="preserve">Emile </v>
      </c>
      <c r="F420" s="26" t="str">
        <f t="shared" si="85"/>
        <v>Van Heerden</v>
      </c>
      <c r="G420" s="26" t="str">
        <f t="shared" si="86"/>
        <v>Men Veteran</v>
      </c>
      <c r="H420" s="26" t="str">
        <f t="shared" si="87"/>
        <v>Walvis Bay</v>
      </c>
      <c r="I420" s="53"/>
      <c r="J420" s="53" t="s">
        <v>1223</v>
      </c>
      <c r="K420" s="53">
        <v>72</v>
      </c>
      <c r="L420" s="52">
        <f t="shared" si="88"/>
        <v>1.2</v>
      </c>
      <c r="M420" s="52">
        <f t="shared" si="89"/>
        <v>1.2</v>
      </c>
    </row>
    <row r="421" spans="1:13" hidden="1" x14ac:dyDescent="0.3">
      <c r="A421" s="143" t="str">
        <f t="shared" si="81"/>
        <v>2024-NAT-01</v>
      </c>
      <c r="B421" s="140">
        <f t="shared" si="82"/>
        <v>45372</v>
      </c>
      <c r="C421" s="143" t="str">
        <f t="shared" si="83"/>
        <v>Day 1</v>
      </c>
      <c r="D421" s="53" t="s">
        <v>752</v>
      </c>
      <c r="E421" s="26" t="str">
        <f t="shared" si="84"/>
        <v xml:space="preserve">Emile </v>
      </c>
      <c r="F421" s="26" t="str">
        <f t="shared" si="85"/>
        <v>Van Heerden</v>
      </c>
      <c r="G421" s="26" t="str">
        <f t="shared" si="86"/>
        <v>Men Veteran</v>
      </c>
      <c r="H421" s="26" t="str">
        <f t="shared" si="87"/>
        <v>Walvis Bay</v>
      </c>
      <c r="I421" s="53"/>
      <c r="J421" s="53" t="s">
        <v>1223</v>
      </c>
      <c r="K421" s="53">
        <v>105</v>
      </c>
      <c r="L421" s="52">
        <f t="shared" si="88"/>
        <v>4.4000000000000004</v>
      </c>
      <c r="M421" s="52">
        <f t="shared" si="89"/>
        <v>4.4000000000000004</v>
      </c>
    </row>
    <row r="422" spans="1:13" hidden="1" x14ac:dyDescent="0.3">
      <c r="A422" s="143" t="str">
        <f t="shared" si="81"/>
        <v>2024-NAT-01</v>
      </c>
      <c r="B422" s="140">
        <f t="shared" si="82"/>
        <v>45372</v>
      </c>
      <c r="C422" s="143" t="str">
        <f t="shared" si="83"/>
        <v>Day 1</v>
      </c>
      <c r="D422" s="53" t="s">
        <v>752</v>
      </c>
      <c r="E422" s="26" t="str">
        <f t="shared" si="84"/>
        <v xml:space="preserve">Emile </v>
      </c>
      <c r="F422" s="26" t="str">
        <f t="shared" si="85"/>
        <v>Van Heerden</v>
      </c>
      <c r="G422" s="26" t="str">
        <f t="shared" si="86"/>
        <v>Men Veteran</v>
      </c>
      <c r="H422" s="26" t="str">
        <f t="shared" si="87"/>
        <v>Walvis Bay</v>
      </c>
      <c r="I422" s="53"/>
      <c r="J422" s="53" t="s">
        <v>1223</v>
      </c>
      <c r="K422" s="53">
        <v>114</v>
      </c>
      <c r="L422" s="52">
        <f t="shared" si="88"/>
        <v>5.8</v>
      </c>
      <c r="M422" s="52">
        <f t="shared" si="89"/>
        <v>5.8</v>
      </c>
    </row>
    <row r="423" spans="1:13" hidden="1" x14ac:dyDescent="0.3">
      <c r="A423" s="143" t="str">
        <f t="shared" si="81"/>
        <v>2024-NAT-01</v>
      </c>
      <c r="B423" s="140">
        <f t="shared" si="82"/>
        <v>45372</v>
      </c>
      <c r="C423" s="143" t="str">
        <f t="shared" si="83"/>
        <v>Day 1</v>
      </c>
      <c r="D423" s="53" t="s">
        <v>1267</v>
      </c>
      <c r="E423" s="26" t="str">
        <f t="shared" si="84"/>
        <v>Frikkie</v>
      </c>
      <c r="F423" s="26" t="str">
        <f t="shared" si="85"/>
        <v>Ferreira</v>
      </c>
      <c r="G423" s="26" t="str">
        <f t="shared" si="86"/>
        <v>Men Master</v>
      </c>
      <c r="H423" s="26" t="str">
        <f t="shared" si="87"/>
        <v>Walvis Bay</v>
      </c>
      <c r="I423" s="53"/>
      <c r="J423" s="51" t="s">
        <v>1222</v>
      </c>
      <c r="K423" s="53">
        <v>73</v>
      </c>
      <c r="L423" s="52">
        <f t="shared" si="88"/>
        <v>1.4</v>
      </c>
      <c r="M423" s="52">
        <f t="shared" si="89"/>
        <v>1.4</v>
      </c>
    </row>
    <row r="424" spans="1:13" hidden="1" x14ac:dyDescent="0.3">
      <c r="A424" s="143" t="str">
        <f t="shared" si="81"/>
        <v>2024-NAT-01</v>
      </c>
      <c r="B424" s="140">
        <f t="shared" si="82"/>
        <v>45372</v>
      </c>
      <c r="C424" s="143" t="str">
        <f t="shared" si="83"/>
        <v>Day 1</v>
      </c>
      <c r="D424" s="53" t="s">
        <v>1094</v>
      </c>
      <c r="E424" s="26" t="str">
        <f t="shared" si="84"/>
        <v>Martin</v>
      </c>
      <c r="F424" s="26" t="str">
        <f t="shared" si="85"/>
        <v>Cordier</v>
      </c>
      <c r="G424" s="26" t="str">
        <f t="shared" si="86"/>
        <v>Men Master</v>
      </c>
      <c r="H424" s="26" t="str">
        <f t="shared" si="87"/>
        <v>Okahandja</v>
      </c>
      <c r="I424" s="53"/>
      <c r="J424" s="51" t="s">
        <v>1222</v>
      </c>
      <c r="K424" s="53">
        <v>101</v>
      </c>
      <c r="L424" s="52">
        <f t="shared" si="88"/>
        <v>4.5</v>
      </c>
      <c r="M424" s="52">
        <f t="shared" si="89"/>
        <v>4.5</v>
      </c>
    </row>
    <row r="425" spans="1:13" hidden="1" x14ac:dyDescent="0.3">
      <c r="A425" s="143" t="str">
        <f t="shared" si="81"/>
        <v>2024-NAT-01</v>
      </c>
      <c r="B425" s="140">
        <f t="shared" si="82"/>
        <v>45372</v>
      </c>
      <c r="C425" s="143" t="str">
        <f t="shared" si="83"/>
        <v>Day 1</v>
      </c>
      <c r="D425" s="53" t="s">
        <v>1094</v>
      </c>
      <c r="E425" s="26" t="str">
        <f t="shared" si="84"/>
        <v>Martin</v>
      </c>
      <c r="F425" s="26" t="str">
        <f t="shared" si="85"/>
        <v>Cordier</v>
      </c>
      <c r="G425" s="26" t="str">
        <f t="shared" si="86"/>
        <v>Men Master</v>
      </c>
      <c r="H425" s="26" t="str">
        <f t="shared" si="87"/>
        <v>Okahandja</v>
      </c>
      <c r="I425" s="53"/>
      <c r="J425" s="51" t="s">
        <v>1222</v>
      </c>
      <c r="K425" s="53">
        <v>79</v>
      </c>
      <c r="L425" s="52">
        <f t="shared" si="88"/>
        <v>1.9</v>
      </c>
      <c r="M425" s="52">
        <f t="shared" si="89"/>
        <v>1.9</v>
      </c>
    </row>
    <row r="426" spans="1:13" hidden="1" x14ac:dyDescent="0.3">
      <c r="A426" s="143" t="str">
        <f t="shared" si="81"/>
        <v>2024-NAT-01</v>
      </c>
      <c r="B426" s="140">
        <f t="shared" si="82"/>
        <v>45372</v>
      </c>
      <c r="C426" s="143" t="str">
        <f t="shared" si="83"/>
        <v>Day 1</v>
      </c>
      <c r="D426" s="53" t="s">
        <v>1094</v>
      </c>
      <c r="E426" s="26" t="str">
        <f t="shared" si="84"/>
        <v>Martin</v>
      </c>
      <c r="F426" s="26" t="str">
        <f t="shared" si="85"/>
        <v>Cordier</v>
      </c>
      <c r="G426" s="26" t="str">
        <f t="shared" si="86"/>
        <v>Men Master</v>
      </c>
      <c r="H426" s="26" t="str">
        <f t="shared" si="87"/>
        <v>Okahandja</v>
      </c>
      <c r="I426" s="53"/>
      <c r="J426" s="53" t="s">
        <v>20</v>
      </c>
      <c r="K426" s="53">
        <v>83</v>
      </c>
      <c r="L426" s="52">
        <f t="shared" si="88"/>
        <v>2.1</v>
      </c>
      <c r="M426" s="52">
        <f t="shared" si="89"/>
        <v>2.1</v>
      </c>
    </row>
    <row r="427" spans="1:13" hidden="1" x14ac:dyDescent="0.3">
      <c r="A427" s="143" t="str">
        <f t="shared" si="81"/>
        <v>2024-NAT-01</v>
      </c>
      <c r="B427" s="140">
        <f t="shared" si="82"/>
        <v>45372</v>
      </c>
      <c r="C427" s="143" t="str">
        <f t="shared" si="83"/>
        <v>Day 1</v>
      </c>
      <c r="D427" s="53" t="s">
        <v>1094</v>
      </c>
      <c r="E427" s="26" t="str">
        <f t="shared" si="84"/>
        <v>Martin</v>
      </c>
      <c r="F427" s="26" t="str">
        <f t="shared" si="85"/>
        <v>Cordier</v>
      </c>
      <c r="G427" s="26" t="str">
        <f t="shared" si="86"/>
        <v>Men Master</v>
      </c>
      <c r="H427" s="26" t="str">
        <f t="shared" si="87"/>
        <v>Okahandja</v>
      </c>
      <c r="I427" s="53"/>
      <c r="J427" s="53" t="s">
        <v>1223</v>
      </c>
      <c r="K427" s="53">
        <v>71</v>
      </c>
      <c r="L427" s="52">
        <f t="shared" si="88"/>
        <v>1.1000000000000001</v>
      </c>
      <c r="M427" s="52">
        <f t="shared" si="89"/>
        <v>1.1000000000000001</v>
      </c>
    </row>
    <row r="428" spans="1:13" hidden="1" x14ac:dyDescent="0.3">
      <c r="A428" s="143" t="str">
        <f t="shared" si="81"/>
        <v>2024-NAT-01</v>
      </c>
      <c r="B428" s="140">
        <f t="shared" si="82"/>
        <v>45372</v>
      </c>
      <c r="C428" s="143" t="str">
        <f t="shared" si="83"/>
        <v>Day 1</v>
      </c>
      <c r="D428" s="53" t="s">
        <v>1094</v>
      </c>
      <c r="E428" s="26" t="str">
        <f t="shared" si="84"/>
        <v>Martin</v>
      </c>
      <c r="F428" s="26" t="str">
        <f t="shared" si="85"/>
        <v>Cordier</v>
      </c>
      <c r="G428" s="26" t="str">
        <f t="shared" si="86"/>
        <v>Men Master</v>
      </c>
      <c r="H428" s="26" t="str">
        <f t="shared" si="87"/>
        <v>Okahandja</v>
      </c>
      <c r="I428" s="53"/>
      <c r="J428" s="53" t="s">
        <v>1223</v>
      </c>
      <c r="K428" s="53">
        <v>86</v>
      </c>
      <c r="L428" s="52">
        <f t="shared" si="88"/>
        <v>2.2000000000000002</v>
      </c>
      <c r="M428" s="52">
        <f t="shared" si="89"/>
        <v>2.2000000000000002</v>
      </c>
    </row>
    <row r="429" spans="1:13" hidden="1" x14ac:dyDescent="0.3">
      <c r="A429" s="143" t="str">
        <f t="shared" si="81"/>
        <v>2024-NAT-01</v>
      </c>
      <c r="B429" s="140">
        <f t="shared" si="82"/>
        <v>45372</v>
      </c>
      <c r="C429" s="143" t="str">
        <f t="shared" si="83"/>
        <v>Day 1</v>
      </c>
      <c r="D429" s="53" t="s">
        <v>1094</v>
      </c>
      <c r="E429" s="26" t="str">
        <f t="shared" si="84"/>
        <v>Martin</v>
      </c>
      <c r="F429" s="26" t="str">
        <f t="shared" si="85"/>
        <v>Cordier</v>
      </c>
      <c r="G429" s="26" t="str">
        <f t="shared" si="86"/>
        <v>Men Master</v>
      </c>
      <c r="H429" s="26" t="str">
        <f t="shared" si="87"/>
        <v>Okahandja</v>
      </c>
      <c r="I429" s="53"/>
      <c r="J429" s="53" t="s">
        <v>1223</v>
      </c>
      <c r="K429" s="53">
        <v>120</v>
      </c>
      <c r="L429" s="52">
        <f t="shared" si="88"/>
        <v>7</v>
      </c>
      <c r="M429" s="52">
        <f t="shared" si="89"/>
        <v>7</v>
      </c>
    </row>
    <row r="430" spans="1:13" hidden="1" x14ac:dyDescent="0.3">
      <c r="A430" s="143" t="str">
        <f t="shared" si="81"/>
        <v>2024-NAT-01</v>
      </c>
      <c r="B430" s="140">
        <f t="shared" si="82"/>
        <v>45372</v>
      </c>
      <c r="C430" s="143" t="str">
        <f t="shared" si="83"/>
        <v>Day 1</v>
      </c>
      <c r="D430" s="53" t="s">
        <v>1654</v>
      </c>
      <c r="E430" s="26" t="str">
        <f t="shared" si="84"/>
        <v>Morne</v>
      </c>
      <c r="F430" s="26" t="str">
        <f t="shared" si="85"/>
        <v>Riekert</v>
      </c>
      <c r="G430" s="26" t="str">
        <f t="shared" si="86"/>
        <v>Men Senior</v>
      </c>
      <c r="H430" s="26" t="str">
        <f t="shared" si="87"/>
        <v>Orca Angling Club</v>
      </c>
      <c r="I430" s="53"/>
      <c r="J430" s="53" t="s">
        <v>1223</v>
      </c>
      <c r="K430" s="53">
        <v>83</v>
      </c>
      <c r="L430" s="52">
        <f t="shared" si="88"/>
        <v>1.9</v>
      </c>
      <c r="M430" s="52">
        <f t="shared" si="89"/>
        <v>1.9</v>
      </c>
    </row>
    <row r="431" spans="1:13" hidden="1" x14ac:dyDescent="0.3">
      <c r="A431" s="143" t="str">
        <f t="shared" si="81"/>
        <v>2024-NAT-01</v>
      </c>
      <c r="B431" s="140">
        <f t="shared" si="82"/>
        <v>45372</v>
      </c>
      <c r="C431" s="143" t="str">
        <f t="shared" si="83"/>
        <v>Day 1</v>
      </c>
      <c r="D431" s="53" t="s">
        <v>1654</v>
      </c>
      <c r="E431" s="26" t="str">
        <f t="shared" si="84"/>
        <v>Morne</v>
      </c>
      <c r="F431" s="26" t="str">
        <f t="shared" si="85"/>
        <v>Riekert</v>
      </c>
      <c r="G431" s="26" t="str">
        <f t="shared" si="86"/>
        <v>Men Senior</v>
      </c>
      <c r="H431" s="26" t="str">
        <f t="shared" si="87"/>
        <v>Orca Angling Club</v>
      </c>
      <c r="I431" s="53"/>
      <c r="J431" s="53" t="s">
        <v>20</v>
      </c>
      <c r="K431" s="53">
        <v>88</v>
      </c>
      <c r="L431" s="52">
        <f t="shared" si="88"/>
        <v>2.5</v>
      </c>
      <c r="M431" s="52">
        <f t="shared" si="89"/>
        <v>2.5</v>
      </c>
    </row>
    <row r="432" spans="1:13" hidden="1" x14ac:dyDescent="0.3">
      <c r="A432" s="143" t="str">
        <f t="shared" si="81"/>
        <v>2024-NAT-01</v>
      </c>
      <c r="B432" s="140">
        <f t="shared" si="82"/>
        <v>45372</v>
      </c>
      <c r="C432" s="143" t="str">
        <f t="shared" si="83"/>
        <v>Day 1</v>
      </c>
      <c r="D432" s="53" t="s">
        <v>1654</v>
      </c>
      <c r="E432" s="26" t="str">
        <f t="shared" si="84"/>
        <v>Morne</v>
      </c>
      <c r="F432" s="26" t="str">
        <f t="shared" si="85"/>
        <v>Riekert</v>
      </c>
      <c r="G432" s="26" t="str">
        <f t="shared" si="86"/>
        <v>Men Senior</v>
      </c>
      <c r="H432" s="26" t="str">
        <f t="shared" si="87"/>
        <v>Orca Angling Club</v>
      </c>
      <c r="I432" s="53"/>
      <c r="J432" s="51" t="s">
        <v>1222</v>
      </c>
      <c r="K432" s="53">
        <v>128</v>
      </c>
      <c r="L432" s="52">
        <f t="shared" si="88"/>
        <v>10.1</v>
      </c>
      <c r="M432" s="52">
        <f t="shared" si="89"/>
        <v>10.1</v>
      </c>
    </row>
    <row r="433" spans="1:13" hidden="1" x14ac:dyDescent="0.3">
      <c r="A433" s="143" t="str">
        <f t="shared" si="81"/>
        <v>2024-NAT-01</v>
      </c>
      <c r="B433" s="140">
        <f t="shared" si="82"/>
        <v>45372</v>
      </c>
      <c r="C433" s="143" t="str">
        <f t="shared" si="83"/>
        <v>Day 1</v>
      </c>
      <c r="D433" s="53" t="s">
        <v>1654</v>
      </c>
      <c r="E433" s="26" t="str">
        <f t="shared" si="84"/>
        <v>Morne</v>
      </c>
      <c r="F433" s="26" t="str">
        <f t="shared" si="85"/>
        <v>Riekert</v>
      </c>
      <c r="G433" s="26" t="str">
        <f t="shared" si="86"/>
        <v>Men Senior</v>
      </c>
      <c r="H433" s="26" t="str">
        <f t="shared" si="87"/>
        <v>Orca Angling Club</v>
      </c>
      <c r="I433" s="53"/>
      <c r="J433" s="51" t="s">
        <v>1222</v>
      </c>
      <c r="K433" s="53">
        <v>86</v>
      </c>
      <c r="L433" s="52">
        <f t="shared" si="88"/>
        <v>2.6</v>
      </c>
      <c r="M433" s="52">
        <f t="shared" si="89"/>
        <v>2.6</v>
      </c>
    </row>
    <row r="434" spans="1:13" hidden="1" x14ac:dyDescent="0.3">
      <c r="A434" s="143" t="str">
        <f t="shared" si="81"/>
        <v>2024-NAT-01</v>
      </c>
      <c r="B434" s="140">
        <f t="shared" si="82"/>
        <v>45372</v>
      </c>
      <c r="C434" s="143" t="str">
        <f t="shared" si="83"/>
        <v>Day 1</v>
      </c>
      <c r="D434" s="53" t="s">
        <v>550</v>
      </c>
      <c r="E434" s="26" t="str">
        <f t="shared" si="84"/>
        <v>Stefan Jnr</v>
      </c>
      <c r="F434" s="26" t="str">
        <f t="shared" si="85"/>
        <v>Du Preez</v>
      </c>
      <c r="G434" s="26" t="str">
        <f t="shared" si="86"/>
        <v>Men Senior / U/21</v>
      </c>
      <c r="H434" s="26" t="str">
        <f t="shared" si="87"/>
        <v>Walvis Bay</v>
      </c>
      <c r="I434" s="53"/>
      <c r="J434" s="51" t="s">
        <v>1222</v>
      </c>
      <c r="K434" s="53">
        <v>105</v>
      </c>
      <c r="L434" s="52">
        <f t="shared" si="88"/>
        <v>5.0999999999999996</v>
      </c>
      <c r="M434" s="52">
        <f t="shared" si="89"/>
        <v>5.0999999999999996</v>
      </c>
    </row>
    <row r="435" spans="1:13" hidden="1" x14ac:dyDescent="0.3">
      <c r="A435" s="143" t="str">
        <f t="shared" si="81"/>
        <v>2024-NAT-01</v>
      </c>
      <c r="B435" s="140">
        <f t="shared" si="82"/>
        <v>45372</v>
      </c>
      <c r="C435" s="143" t="str">
        <f t="shared" si="83"/>
        <v>Day 1</v>
      </c>
      <c r="D435" s="53" t="s">
        <v>1476</v>
      </c>
      <c r="E435" s="26" t="str">
        <f t="shared" si="84"/>
        <v>Breggie</v>
      </c>
      <c r="F435" s="26" t="str">
        <f t="shared" si="85"/>
        <v>Ferreira</v>
      </c>
      <c r="G435" s="26" t="str">
        <f t="shared" si="86"/>
        <v>Ladies Master</v>
      </c>
      <c r="H435" s="26" t="str">
        <f t="shared" si="87"/>
        <v>Walvis Bay</v>
      </c>
      <c r="I435" s="53"/>
      <c r="J435" s="51" t="s">
        <v>1222</v>
      </c>
      <c r="K435" s="53">
        <v>88</v>
      </c>
      <c r="L435" s="52">
        <f t="shared" si="88"/>
        <v>2.8</v>
      </c>
      <c r="M435" s="52">
        <f t="shared" si="89"/>
        <v>2.8</v>
      </c>
    </row>
    <row r="436" spans="1:13" hidden="1" x14ac:dyDescent="0.3">
      <c r="A436" s="143" t="str">
        <f t="shared" si="81"/>
        <v>2024-NAT-01</v>
      </c>
      <c r="B436" s="140">
        <f t="shared" si="82"/>
        <v>45372</v>
      </c>
      <c r="C436" s="143" t="str">
        <f t="shared" si="83"/>
        <v>Day 1</v>
      </c>
      <c r="D436" s="53" t="s">
        <v>1476</v>
      </c>
      <c r="E436" s="26" t="str">
        <f t="shared" si="84"/>
        <v>Breggie</v>
      </c>
      <c r="F436" s="26" t="str">
        <f t="shared" si="85"/>
        <v>Ferreira</v>
      </c>
      <c r="G436" s="26" t="str">
        <f t="shared" si="86"/>
        <v>Ladies Master</v>
      </c>
      <c r="H436" s="26" t="str">
        <f t="shared" si="87"/>
        <v>Walvis Bay</v>
      </c>
      <c r="I436" s="53"/>
      <c r="J436" s="51" t="s">
        <v>1222</v>
      </c>
      <c r="K436" s="53">
        <v>105</v>
      </c>
      <c r="L436" s="52">
        <f t="shared" si="88"/>
        <v>5.0999999999999996</v>
      </c>
      <c r="M436" s="52">
        <f t="shared" si="89"/>
        <v>5.0999999999999996</v>
      </c>
    </row>
    <row r="437" spans="1:13" hidden="1" x14ac:dyDescent="0.3">
      <c r="A437" s="143" t="str">
        <f t="shared" si="81"/>
        <v>2024-NAT-01</v>
      </c>
      <c r="B437" s="140">
        <f t="shared" si="82"/>
        <v>45372</v>
      </c>
      <c r="C437" s="143" t="str">
        <f t="shared" si="83"/>
        <v>Day 1</v>
      </c>
      <c r="D437" s="53" t="s">
        <v>1476</v>
      </c>
      <c r="E437" s="26" t="str">
        <f t="shared" si="84"/>
        <v>Breggie</v>
      </c>
      <c r="F437" s="26" t="str">
        <f t="shared" si="85"/>
        <v>Ferreira</v>
      </c>
      <c r="G437" s="26" t="str">
        <f t="shared" si="86"/>
        <v>Ladies Master</v>
      </c>
      <c r="H437" s="26" t="str">
        <f t="shared" si="87"/>
        <v>Walvis Bay</v>
      </c>
      <c r="I437" s="53"/>
      <c r="J437" s="51" t="s">
        <v>1222</v>
      </c>
      <c r="K437" s="53">
        <v>114</v>
      </c>
      <c r="L437" s="52">
        <f t="shared" si="88"/>
        <v>6.8</v>
      </c>
      <c r="M437" s="52">
        <f t="shared" si="89"/>
        <v>6.8</v>
      </c>
    </row>
    <row r="438" spans="1:13" hidden="1" x14ac:dyDescent="0.3">
      <c r="A438" s="143" t="str">
        <f t="shared" si="81"/>
        <v>2024-NAT-01</v>
      </c>
      <c r="B438" s="140">
        <f t="shared" si="82"/>
        <v>45372</v>
      </c>
      <c r="C438" s="143" t="str">
        <f t="shared" si="83"/>
        <v>Day 1</v>
      </c>
      <c r="D438" s="53" t="s">
        <v>1648</v>
      </c>
      <c r="E438" s="26" t="str">
        <f t="shared" si="84"/>
        <v>Nicolette</v>
      </c>
      <c r="F438" s="26" t="str">
        <f t="shared" si="85"/>
        <v>Schreuder</v>
      </c>
      <c r="G438" s="26" t="str">
        <f t="shared" si="86"/>
        <v>Ladies Veteran</v>
      </c>
      <c r="H438" s="26" t="str">
        <f t="shared" si="87"/>
        <v>Walvis Bay</v>
      </c>
      <c r="I438" s="53"/>
      <c r="J438" s="53" t="s">
        <v>20</v>
      </c>
      <c r="K438" s="53">
        <v>70</v>
      </c>
      <c r="L438" s="52">
        <f t="shared" si="88"/>
        <v>1.2</v>
      </c>
      <c r="M438" s="52">
        <f t="shared" si="89"/>
        <v>1.2</v>
      </c>
    </row>
    <row r="439" spans="1:13" hidden="1" x14ac:dyDescent="0.3">
      <c r="A439" s="143" t="str">
        <f t="shared" si="81"/>
        <v>2024-NAT-01</v>
      </c>
      <c r="B439" s="140">
        <f t="shared" si="82"/>
        <v>45372</v>
      </c>
      <c r="C439" s="143" t="str">
        <f t="shared" si="83"/>
        <v>Day 1</v>
      </c>
      <c r="D439" s="53" t="s">
        <v>1648</v>
      </c>
      <c r="E439" s="26" t="str">
        <f t="shared" si="84"/>
        <v>Nicolette</v>
      </c>
      <c r="F439" s="26" t="str">
        <f t="shared" si="85"/>
        <v>Schreuder</v>
      </c>
      <c r="G439" s="26" t="str">
        <f t="shared" si="86"/>
        <v>Ladies Veteran</v>
      </c>
      <c r="H439" s="26" t="str">
        <f t="shared" si="87"/>
        <v>Walvis Bay</v>
      </c>
      <c r="I439" s="53"/>
      <c r="J439" s="51" t="s">
        <v>1222</v>
      </c>
      <c r="K439" s="53">
        <v>79</v>
      </c>
      <c r="L439" s="52">
        <f t="shared" si="88"/>
        <v>1.9</v>
      </c>
      <c r="M439" s="52">
        <f t="shared" si="89"/>
        <v>1.9</v>
      </c>
    </row>
    <row r="440" spans="1:13" hidden="1" x14ac:dyDescent="0.3">
      <c r="A440" s="143" t="str">
        <f t="shared" si="81"/>
        <v>2024-NAT-01</v>
      </c>
      <c r="B440" s="140">
        <f t="shared" si="82"/>
        <v>45372</v>
      </c>
      <c r="C440" s="143" t="str">
        <f t="shared" si="83"/>
        <v>Day 1</v>
      </c>
      <c r="D440" s="53" t="s">
        <v>1648</v>
      </c>
      <c r="E440" s="26" t="str">
        <f t="shared" si="84"/>
        <v>Nicolette</v>
      </c>
      <c r="F440" s="26" t="str">
        <f t="shared" si="85"/>
        <v>Schreuder</v>
      </c>
      <c r="G440" s="26" t="str">
        <f t="shared" si="86"/>
        <v>Ladies Veteran</v>
      </c>
      <c r="H440" s="26" t="str">
        <f t="shared" si="87"/>
        <v>Walvis Bay</v>
      </c>
      <c r="I440" s="53"/>
      <c r="J440" s="51" t="s">
        <v>1222</v>
      </c>
      <c r="K440" s="53">
        <v>104</v>
      </c>
      <c r="L440" s="52">
        <f t="shared" si="88"/>
        <v>5</v>
      </c>
      <c r="M440" s="52">
        <f t="shared" si="89"/>
        <v>5</v>
      </c>
    </row>
    <row r="441" spans="1:13" hidden="1" x14ac:dyDescent="0.3">
      <c r="A441" s="143" t="str">
        <f t="shared" si="81"/>
        <v>2024-NAT-01</v>
      </c>
      <c r="B441" s="140">
        <f t="shared" si="82"/>
        <v>45372</v>
      </c>
      <c r="C441" s="143" t="str">
        <f t="shared" si="83"/>
        <v>Day 1</v>
      </c>
      <c r="D441" s="53" t="s">
        <v>790</v>
      </c>
      <c r="E441" s="26" t="str">
        <f t="shared" si="84"/>
        <v>Cristiano</v>
      </c>
      <c r="F441" s="26" t="str">
        <f t="shared" si="85"/>
        <v>Bampton</v>
      </c>
      <c r="G441" s="26" t="str">
        <f t="shared" si="86"/>
        <v>Men U/21</v>
      </c>
      <c r="H441" s="26" t="str">
        <f t="shared" si="87"/>
        <v>Orca Angling Club</v>
      </c>
      <c r="I441" s="53"/>
      <c r="J441" s="51" t="s">
        <v>1222</v>
      </c>
      <c r="K441" s="53">
        <v>86</v>
      </c>
      <c r="L441" s="52">
        <f t="shared" si="88"/>
        <v>2.6</v>
      </c>
      <c r="M441" s="52">
        <f t="shared" si="89"/>
        <v>2.6</v>
      </c>
    </row>
    <row r="442" spans="1:13" hidden="1" x14ac:dyDescent="0.3">
      <c r="A442" s="143" t="str">
        <f t="shared" si="81"/>
        <v>2024-NAT-01</v>
      </c>
      <c r="B442" s="140">
        <f t="shared" si="82"/>
        <v>45372</v>
      </c>
      <c r="C442" s="143" t="str">
        <f t="shared" si="83"/>
        <v>Day 1</v>
      </c>
      <c r="D442" s="53" t="s">
        <v>790</v>
      </c>
      <c r="E442" s="26" t="str">
        <f t="shared" si="84"/>
        <v>Cristiano</v>
      </c>
      <c r="F442" s="26" t="str">
        <f t="shared" si="85"/>
        <v>Bampton</v>
      </c>
      <c r="G442" s="26" t="str">
        <f t="shared" si="86"/>
        <v>Men U/21</v>
      </c>
      <c r="H442" s="26" t="str">
        <f t="shared" si="87"/>
        <v>Orca Angling Club</v>
      </c>
      <c r="I442" s="53"/>
      <c r="J442" s="51" t="s">
        <v>1222</v>
      </c>
      <c r="K442" s="53">
        <v>139</v>
      </c>
      <c r="L442" s="52">
        <f t="shared" si="88"/>
        <v>13.4</v>
      </c>
      <c r="M442" s="52">
        <f t="shared" si="89"/>
        <v>13.4</v>
      </c>
    </row>
    <row r="443" spans="1:13" hidden="1" x14ac:dyDescent="0.3">
      <c r="A443" s="143" t="str">
        <f t="shared" si="81"/>
        <v>2024-NAT-01</v>
      </c>
      <c r="B443" s="140">
        <f t="shared" si="82"/>
        <v>45372</v>
      </c>
      <c r="C443" s="143" t="str">
        <f t="shared" si="83"/>
        <v>Day 1</v>
      </c>
      <c r="D443" s="53" t="s">
        <v>790</v>
      </c>
      <c r="E443" s="26" t="str">
        <f t="shared" si="84"/>
        <v>Cristiano</v>
      </c>
      <c r="F443" s="26" t="str">
        <f t="shared" si="85"/>
        <v>Bampton</v>
      </c>
      <c r="G443" s="26" t="str">
        <f t="shared" si="86"/>
        <v>Men U/21</v>
      </c>
      <c r="H443" s="26" t="str">
        <f t="shared" si="87"/>
        <v>Orca Angling Club</v>
      </c>
      <c r="I443" s="53"/>
      <c r="J443" s="51" t="s">
        <v>1222</v>
      </c>
      <c r="K443" s="53">
        <v>81</v>
      </c>
      <c r="L443" s="52">
        <f t="shared" si="88"/>
        <v>2.1</v>
      </c>
      <c r="M443" s="52">
        <f t="shared" si="89"/>
        <v>2.1</v>
      </c>
    </row>
    <row r="444" spans="1:13" hidden="1" x14ac:dyDescent="0.3">
      <c r="A444" s="143" t="str">
        <f t="shared" si="81"/>
        <v>2024-NAT-01</v>
      </c>
      <c r="B444" s="140">
        <f t="shared" si="82"/>
        <v>45372</v>
      </c>
      <c r="C444" s="143" t="str">
        <f t="shared" si="83"/>
        <v>Day 1</v>
      </c>
      <c r="D444" s="53" t="s">
        <v>790</v>
      </c>
      <c r="E444" s="26" t="str">
        <f t="shared" si="84"/>
        <v>Cristiano</v>
      </c>
      <c r="F444" s="26" t="str">
        <f t="shared" si="85"/>
        <v>Bampton</v>
      </c>
      <c r="G444" s="26" t="str">
        <f t="shared" si="86"/>
        <v>Men U/21</v>
      </c>
      <c r="H444" s="26" t="str">
        <f t="shared" si="87"/>
        <v>Orca Angling Club</v>
      </c>
      <c r="I444" s="53"/>
      <c r="J444" s="53" t="s">
        <v>1223</v>
      </c>
      <c r="K444" s="53">
        <v>102</v>
      </c>
      <c r="L444" s="52">
        <f t="shared" si="88"/>
        <v>4</v>
      </c>
      <c r="M444" s="52">
        <f t="shared" si="89"/>
        <v>4</v>
      </c>
    </row>
    <row r="445" spans="1:13" hidden="1" x14ac:dyDescent="0.3">
      <c r="A445" s="143" t="str">
        <f t="shared" si="81"/>
        <v>2024-NAT-01</v>
      </c>
      <c r="B445" s="140">
        <f t="shared" si="82"/>
        <v>45372</v>
      </c>
      <c r="C445" s="143" t="str">
        <f t="shared" si="83"/>
        <v>Day 1</v>
      </c>
      <c r="D445" s="53" t="s">
        <v>510</v>
      </c>
      <c r="E445" s="26" t="str">
        <f t="shared" si="84"/>
        <v>Sarah-Ann</v>
      </c>
      <c r="F445" s="26" t="str">
        <f t="shared" si="85"/>
        <v>Mills</v>
      </c>
      <c r="G445" s="26" t="str">
        <f t="shared" si="86"/>
        <v>Ladies Master</v>
      </c>
      <c r="H445" s="26" t="str">
        <f t="shared" si="87"/>
        <v>Henties Bay</v>
      </c>
      <c r="I445" s="53"/>
      <c r="J445" s="53"/>
      <c r="K445" s="53"/>
      <c r="L445" s="52" t="str">
        <f t="shared" si="88"/>
        <v/>
      </c>
      <c r="M445" s="52" t="str">
        <f t="shared" si="89"/>
        <v/>
      </c>
    </row>
    <row r="446" spans="1:13" hidden="1" x14ac:dyDescent="0.3">
      <c r="A446" s="143" t="str">
        <f t="shared" si="81"/>
        <v>2024-NAT-01</v>
      </c>
      <c r="B446" s="140">
        <f t="shared" si="82"/>
        <v>45372</v>
      </c>
      <c r="C446" s="143" t="str">
        <f t="shared" si="83"/>
        <v>Day 1</v>
      </c>
      <c r="D446" s="53" t="s">
        <v>1467</v>
      </c>
      <c r="E446" s="26" t="str">
        <f t="shared" si="84"/>
        <v>Janco</v>
      </c>
      <c r="F446" s="26" t="str">
        <f t="shared" si="85"/>
        <v>Duvenhage</v>
      </c>
      <c r="G446" s="26" t="str">
        <f t="shared" si="86"/>
        <v>Men U/16</v>
      </c>
      <c r="H446" s="26" t="str">
        <f t="shared" si="87"/>
        <v>Welwitschia</v>
      </c>
      <c r="I446" s="53"/>
      <c r="J446" s="53" t="s">
        <v>1216</v>
      </c>
      <c r="K446" s="53">
        <v>142</v>
      </c>
      <c r="L446" s="52">
        <f t="shared" si="88"/>
        <v>38.5</v>
      </c>
      <c r="M446" s="52">
        <f t="shared" si="89"/>
        <v>38.5</v>
      </c>
    </row>
    <row r="447" spans="1:13" hidden="1" x14ac:dyDescent="0.3">
      <c r="A447" s="143" t="str">
        <f t="shared" si="81"/>
        <v>2024-NAT-01</v>
      </c>
      <c r="B447" s="140">
        <f t="shared" si="82"/>
        <v>45372</v>
      </c>
      <c r="C447" s="143" t="str">
        <f t="shared" si="83"/>
        <v>Day 1</v>
      </c>
      <c r="D447" s="53" t="s">
        <v>1467</v>
      </c>
      <c r="E447" s="26" t="str">
        <f t="shared" si="84"/>
        <v>Janco</v>
      </c>
      <c r="F447" s="26" t="str">
        <f t="shared" si="85"/>
        <v>Duvenhage</v>
      </c>
      <c r="G447" s="26" t="str">
        <f t="shared" si="86"/>
        <v>Men U/16</v>
      </c>
      <c r="H447" s="26" t="str">
        <f t="shared" si="87"/>
        <v>Welwitschia</v>
      </c>
      <c r="I447" s="53"/>
      <c r="J447" s="51" t="s">
        <v>1222</v>
      </c>
      <c r="K447" s="53">
        <v>107</v>
      </c>
      <c r="L447" s="52">
        <f t="shared" si="88"/>
        <v>5.5</v>
      </c>
      <c r="M447" s="52">
        <f t="shared" si="89"/>
        <v>5.5</v>
      </c>
    </row>
    <row r="448" spans="1:13" hidden="1" x14ac:dyDescent="0.3">
      <c r="A448" s="143" t="str">
        <f t="shared" si="81"/>
        <v>2024-NAT-01</v>
      </c>
      <c r="B448" s="140">
        <f t="shared" si="82"/>
        <v>45372</v>
      </c>
      <c r="C448" s="143" t="str">
        <f t="shared" si="83"/>
        <v>Day 1</v>
      </c>
      <c r="D448" s="53" t="s">
        <v>1467</v>
      </c>
      <c r="E448" s="26" t="str">
        <f t="shared" si="84"/>
        <v>Janco</v>
      </c>
      <c r="F448" s="26" t="str">
        <f t="shared" si="85"/>
        <v>Duvenhage</v>
      </c>
      <c r="G448" s="26" t="str">
        <f t="shared" si="86"/>
        <v>Men U/16</v>
      </c>
      <c r="H448" s="26" t="str">
        <f t="shared" si="87"/>
        <v>Welwitschia</v>
      </c>
      <c r="I448" s="53"/>
      <c r="J448" s="51" t="s">
        <v>1222</v>
      </c>
      <c r="K448" s="53">
        <v>144</v>
      </c>
      <c r="L448" s="52">
        <f t="shared" si="88"/>
        <v>15.1</v>
      </c>
      <c r="M448" s="52">
        <f t="shared" si="89"/>
        <v>15.1</v>
      </c>
    </row>
    <row r="449" spans="1:13" hidden="1" x14ac:dyDescent="0.3">
      <c r="A449" s="143" t="str">
        <f t="shared" si="81"/>
        <v>2024-NAT-01</v>
      </c>
      <c r="B449" s="140">
        <f t="shared" si="82"/>
        <v>45372</v>
      </c>
      <c r="C449" s="143" t="str">
        <f t="shared" si="83"/>
        <v>Day 1</v>
      </c>
      <c r="D449" s="53" t="s">
        <v>1467</v>
      </c>
      <c r="E449" s="26" t="str">
        <f t="shared" si="84"/>
        <v>Janco</v>
      </c>
      <c r="F449" s="26" t="str">
        <f t="shared" si="85"/>
        <v>Duvenhage</v>
      </c>
      <c r="G449" s="26" t="str">
        <f t="shared" si="86"/>
        <v>Men U/16</v>
      </c>
      <c r="H449" s="26" t="str">
        <f t="shared" si="87"/>
        <v>Welwitschia</v>
      </c>
      <c r="I449" s="53"/>
      <c r="J449" s="51" t="s">
        <v>1222</v>
      </c>
      <c r="K449" s="53">
        <v>137</v>
      </c>
      <c r="L449" s="52">
        <f t="shared" si="88"/>
        <v>12.8</v>
      </c>
      <c r="M449" s="52">
        <f t="shared" si="89"/>
        <v>12.8</v>
      </c>
    </row>
    <row r="450" spans="1:13" hidden="1" x14ac:dyDescent="0.3">
      <c r="A450" s="143" t="str">
        <f t="shared" si="81"/>
        <v>2024-NAT-01</v>
      </c>
      <c r="B450" s="140">
        <f t="shared" si="82"/>
        <v>45372</v>
      </c>
      <c r="C450" s="143" t="str">
        <f t="shared" si="83"/>
        <v>Day 1</v>
      </c>
      <c r="D450" s="53" t="s">
        <v>1312</v>
      </c>
      <c r="E450" s="26" t="str">
        <f t="shared" si="84"/>
        <v>Michael</v>
      </c>
      <c r="F450" s="26" t="str">
        <f t="shared" si="85"/>
        <v>Diedericks</v>
      </c>
      <c r="G450" s="26" t="str">
        <f t="shared" si="86"/>
        <v>Men U/16</v>
      </c>
      <c r="H450" s="26" t="str">
        <f t="shared" si="87"/>
        <v>Welwitschia</v>
      </c>
      <c r="I450" s="53"/>
      <c r="J450" s="51" t="s">
        <v>1222</v>
      </c>
      <c r="K450" s="53">
        <v>100</v>
      </c>
      <c r="L450" s="52">
        <f t="shared" si="88"/>
        <v>4.3</v>
      </c>
      <c r="M450" s="52">
        <f t="shared" si="89"/>
        <v>4.3</v>
      </c>
    </row>
    <row r="451" spans="1:13" hidden="1" x14ac:dyDescent="0.3">
      <c r="A451" s="143" t="str">
        <f t="shared" si="81"/>
        <v>2024-NAT-01</v>
      </c>
      <c r="B451" s="140">
        <f t="shared" si="82"/>
        <v>45372</v>
      </c>
      <c r="C451" s="143" t="str">
        <f t="shared" si="83"/>
        <v>Day 1</v>
      </c>
      <c r="D451" s="53" t="s">
        <v>1312</v>
      </c>
      <c r="E451" s="26" t="str">
        <f t="shared" si="84"/>
        <v>Michael</v>
      </c>
      <c r="F451" s="26" t="str">
        <f t="shared" si="85"/>
        <v>Diedericks</v>
      </c>
      <c r="G451" s="26" t="str">
        <f t="shared" si="86"/>
        <v>Men U/16</v>
      </c>
      <c r="H451" s="26" t="str">
        <f t="shared" si="87"/>
        <v>Welwitschia</v>
      </c>
      <c r="I451" s="53"/>
      <c r="J451" s="53" t="s">
        <v>1223</v>
      </c>
      <c r="K451" s="53">
        <v>74</v>
      </c>
      <c r="L451" s="52">
        <f t="shared" si="88"/>
        <v>1.3</v>
      </c>
      <c r="M451" s="52">
        <f t="shared" si="89"/>
        <v>1.3</v>
      </c>
    </row>
    <row r="452" spans="1:13" hidden="1" x14ac:dyDescent="0.3">
      <c r="A452" s="143" t="str">
        <f t="shared" si="81"/>
        <v>2024-NAT-01</v>
      </c>
      <c r="B452" s="140">
        <f t="shared" si="82"/>
        <v>45372</v>
      </c>
      <c r="C452" s="143" t="str">
        <f t="shared" si="83"/>
        <v>Day 1</v>
      </c>
      <c r="D452" s="53" t="s">
        <v>497</v>
      </c>
      <c r="E452" s="26" t="str">
        <f t="shared" si="84"/>
        <v>Carlien</v>
      </c>
      <c r="F452" s="26" t="str">
        <f t="shared" si="85"/>
        <v>Steyn</v>
      </c>
      <c r="G452" s="26" t="str">
        <f t="shared" si="86"/>
        <v>Ladies Veteran</v>
      </c>
      <c r="H452" s="26" t="str">
        <f t="shared" si="87"/>
        <v>Welwitschia</v>
      </c>
      <c r="I452" s="53"/>
      <c r="J452" s="51" t="s">
        <v>1222</v>
      </c>
      <c r="K452" s="53">
        <v>144</v>
      </c>
      <c r="L452" s="52">
        <f t="shared" si="88"/>
        <v>15.1</v>
      </c>
      <c r="M452" s="52">
        <f t="shared" si="89"/>
        <v>15.1</v>
      </c>
    </row>
    <row r="453" spans="1:13" hidden="1" x14ac:dyDescent="0.3">
      <c r="A453" s="143" t="str">
        <f t="shared" si="81"/>
        <v>2024-NAT-01</v>
      </c>
      <c r="B453" s="140">
        <f t="shared" si="82"/>
        <v>45372</v>
      </c>
      <c r="C453" s="143" t="str">
        <f t="shared" si="83"/>
        <v>Day 1</v>
      </c>
      <c r="D453" s="53" t="s">
        <v>497</v>
      </c>
      <c r="E453" s="26" t="str">
        <f t="shared" si="84"/>
        <v>Carlien</v>
      </c>
      <c r="F453" s="26" t="str">
        <f t="shared" si="85"/>
        <v>Steyn</v>
      </c>
      <c r="G453" s="26" t="str">
        <f t="shared" si="86"/>
        <v>Ladies Veteran</v>
      </c>
      <c r="H453" s="26" t="str">
        <f t="shared" si="87"/>
        <v>Welwitschia</v>
      </c>
      <c r="I453" s="53"/>
      <c r="J453" s="51" t="s">
        <v>1222</v>
      </c>
      <c r="K453" s="53">
        <v>106</v>
      </c>
      <c r="L453" s="52">
        <f t="shared" si="88"/>
        <v>5.3</v>
      </c>
      <c r="M453" s="52">
        <f t="shared" si="89"/>
        <v>5.3</v>
      </c>
    </row>
    <row r="454" spans="1:13" hidden="1" x14ac:dyDescent="0.3">
      <c r="A454" s="143" t="str">
        <f t="shared" si="81"/>
        <v>2024-NAT-01</v>
      </c>
      <c r="B454" s="140">
        <f t="shared" si="82"/>
        <v>45372</v>
      </c>
      <c r="C454" s="143" t="str">
        <f t="shared" si="83"/>
        <v>Day 1</v>
      </c>
      <c r="D454" s="53" t="s">
        <v>497</v>
      </c>
      <c r="E454" s="26" t="str">
        <f t="shared" si="84"/>
        <v>Carlien</v>
      </c>
      <c r="F454" s="26" t="str">
        <f t="shared" si="85"/>
        <v>Steyn</v>
      </c>
      <c r="G454" s="26" t="str">
        <f t="shared" si="86"/>
        <v>Ladies Veteran</v>
      </c>
      <c r="H454" s="26" t="str">
        <f t="shared" si="87"/>
        <v>Welwitschia</v>
      </c>
      <c r="I454" s="53"/>
      <c r="J454" s="51" t="s">
        <v>1222</v>
      </c>
      <c r="K454" s="53">
        <v>73</v>
      </c>
      <c r="L454" s="52">
        <f t="shared" si="88"/>
        <v>1.4</v>
      </c>
      <c r="M454" s="52">
        <f t="shared" si="89"/>
        <v>1.4</v>
      </c>
    </row>
    <row r="455" spans="1:13" hidden="1" x14ac:dyDescent="0.3">
      <c r="A455" s="143" t="str">
        <f t="shared" ref="A455:A518" si="90">IF(D455="","",A454)</f>
        <v>2024-NAT-01</v>
      </c>
      <c r="B455" s="140">
        <f t="shared" ref="B455:B518" si="91">IF(D455="","",B454)</f>
        <v>45372</v>
      </c>
      <c r="C455" s="143" t="str">
        <f t="shared" ref="C455:C518" si="92">IF(D455="","",C454)</f>
        <v>Day 1</v>
      </c>
      <c r="D455" s="53" t="s">
        <v>857</v>
      </c>
      <c r="E455" s="26" t="str">
        <f t="shared" ref="E455:E518" si="93">IF(D455="","",VLOOKUP(D455,Master,3,FALSE))</f>
        <v>Marinda</v>
      </c>
      <c r="F455" s="26" t="str">
        <f t="shared" ref="F455:F518" si="94">IF(D455="","",VLOOKUP(D455,Master,4,FALSE))</f>
        <v>Parr</v>
      </c>
      <c r="G455" s="26" t="str">
        <f t="shared" ref="G455:G518" si="95">IF(D455="","",VLOOKUP(D455,Master,5,FALSE))</f>
        <v>Ladies Master</v>
      </c>
      <c r="H455" s="26" t="str">
        <f t="shared" ref="H455:H518" si="96">IF(D455="","",VLOOKUP(D455,Master,2,FALSE))</f>
        <v>Welwitschia</v>
      </c>
      <c r="I455" s="53"/>
      <c r="J455" s="53" t="s">
        <v>1223</v>
      </c>
      <c r="K455" s="53">
        <v>100</v>
      </c>
      <c r="L455" s="52">
        <f t="shared" ref="L455:L518" si="97">IF(K455="","",IF(I455="",ROUND(HLOOKUP(J455,kgList,K455,FALSE),1),ROUND(HLOOKUP(I455,kgList,K455,FALSE),1)))</f>
        <v>3.7</v>
      </c>
      <c r="M455" s="52">
        <f t="shared" ref="M455:M518" si="98">IF(L455="","",IF(COUNTA(I455:J455)&gt;1,"Edible or Inedible",IF(COUNTA(I455)=1,L455*1,IF(COUNTA(J455)=1,L455*1,"ERROR"))))</f>
        <v>3.7</v>
      </c>
    </row>
    <row r="456" spans="1:13" hidden="1" x14ac:dyDescent="0.3">
      <c r="A456" s="143" t="str">
        <f t="shared" si="90"/>
        <v>2024-NAT-01</v>
      </c>
      <c r="B456" s="140">
        <f t="shared" si="91"/>
        <v>45372</v>
      </c>
      <c r="C456" s="143" t="str">
        <f t="shared" si="92"/>
        <v>Day 1</v>
      </c>
      <c r="D456" s="53" t="s">
        <v>857</v>
      </c>
      <c r="E456" s="26" t="str">
        <f t="shared" si="93"/>
        <v>Marinda</v>
      </c>
      <c r="F456" s="26" t="str">
        <f t="shared" si="94"/>
        <v>Parr</v>
      </c>
      <c r="G456" s="26" t="str">
        <f t="shared" si="95"/>
        <v>Ladies Master</v>
      </c>
      <c r="H456" s="26" t="str">
        <f t="shared" si="96"/>
        <v>Welwitschia</v>
      </c>
      <c r="I456" s="53"/>
      <c r="J456" s="53" t="s">
        <v>1223</v>
      </c>
      <c r="K456" s="53">
        <v>122</v>
      </c>
      <c r="L456" s="52">
        <f t="shared" si="97"/>
        <v>7.4</v>
      </c>
      <c r="M456" s="52">
        <f t="shared" si="98"/>
        <v>7.4</v>
      </c>
    </row>
    <row r="457" spans="1:13" hidden="1" x14ac:dyDescent="0.3">
      <c r="A457" s="143" t="str">
        <f t="shared" si="90"/>
        <v>2024-NAT-01</v>
      </c>
      <c r="B457" s="140">
        <f t="shared" si="91"/>
        <v>45372</v>
      </c>
      <c r="C457" s="143" t="str">
        <f t="shared" si="92"/>
        <v>Day 1</v>
      </c>
      <c r="D457" s="53" t="s">
        <v>534</v>
      </c>
      <c r="E457" s="26" t="str">
        <f t="shared" si="93"/>
        <v>Dian</v>
      </c>
      <c r="F457" s="26" t="str">
        <f t="shared" si="94"/>
        <v>Neethling</v>
      </c>
      <c r="G457" s="26" t="str">
        <f t="shared" si="95"/>
        <v>Men Senior</v>
      </c>
      <c r="H457" s="26" t="str">
        <f t="shared" si="96"/>
        <v>Welwitschia</v>
      </c>
      <c r="I457" s="53"/>
      <c r="J457" s="53" t="s">
        <v>1223</v>
      </c>
      <c r="K457" s="53">
        <v>87</v>
      </c>
      <c r="L457" s="52">
        <f t="shared" si="97"/>
        <v>2.2999999999999998</v>
      </c>
      <c r="M457" s="52">
        <f t="shared" si="98"/>
        <v>2.2999999999999998</v>
      </c>
    </row>
    <row r="458" spans="1:13" hidden="1" x14ac:dyDescent="0.3">
      <c r="A458" s="143" t="str">
        <f t="shared" si="90"/>
        <v>2024-NAT-01</v>
      </c>
      <c r="B458" s="140">
        <f t="shared" si="91"/>
        <v>45372</v>
      </c>
      <c r="C458" s="143" t="str">
        <f t="shared" si="92"/>
        <v>Day 1</v>
      </c>
      <c r="D458" s="53" t="s">
        <v>534</v>
      </c>
      <c r="E458" s="26" t="str">
        <f t="shared" si="93"/>
        <v>Dian</v>
      </c>
      <c r="F458" s="26" t="str">
        <f t="shared" si="94"/>
        <v>Neethling</v>
      </c>
      <c r="G458" s="26" t="str">
        <f t="shared" si="95"/>
        <v>Men Senior</v>
      </c>
      <c r="H458" s="26" t="str">
        <f t="shared" si="96"/>
        <v>Welwitschia</v>
      </c>
      <c r="I458" s="53"/>
      <c r="J458" s="53" t="s">
        <v>1223</v>
      </c>
      <c r="K458" s="53">
        <v>94</v>
      </c>
      <c r="L458" s="52">
        <f t="shared" si="97"/>
        <v>3</v>
      </c>
      <c r="M458" s="52">
        <f t="shared" si="98"/>
        <v>3</v>
      </c>
    </row>
    <row r="459" spans="1:13" hidden="1" x14ac:dyDescent="0.3">
      <c r="A459" s="143" t="str">
        <f t="shared" si="90"/>
        <v>2024-NAT-01</v>
      </c>
      <c r="B459" s="140">
        <f t="shared" si="91"/>
        <v>45372</v>
      </c>
      <c r="C459" s="143" t="str">
        <f t="shared" si="92"/>
        <v>Day 1</v>
      </c>
      <c r="D459" s="53" t="s">
        <v>534</v>
      </c>
      <c r="E459" s="26" t="str">
        <f t="shared" si="93"/>
        <v>Dian</v>
      </c>
      <c r="F459" s="26" t="str">
        <f t="shared" si="94"/>
        <v>Neethling</v>
      </c>
      <c r="G459" s="26" t="str">
        <f t="shared" si="95"/>
        <v>Men Senior</v>
      </c>
      <c r="H459" s="26" t="str">
        <f t="shared" si="96"/>
        <v>Welwitschia</v>
      </c>
      <c r="I459" s="53"/>
      <c r="J459" s="53" t="s">
        <v>1223</v>
      </c>
      <c r="K459" s="53">
        <v>101</v>
      </c>
      <c r="L459" s="52">
        <f t="shared" si="97"/>
        <v>3.8</v>
      </c>
      <c r="M459" s="52">
        <f t="shared" si="98"/>
        <v>3.8</v>
      </c>
    </row>
    <row r="460" spans="1:13" hidden="1" x14ac:dyDescent="0.3">
      <c r="A460" s="143" t="str">
        <f t="shared" si="90"/>
        <v>2024-NAT-01</v>
      </c>
      <c r="B460" s="140">
        <f t="shared" si="91"/>
        <v>45372</v>
      </c>
      <c r="C460" s="143" t="str">
        <f t="shared" si="92"/>
        <v>Day 1</v>
      </c>
      <c r="D460" s="53" t="s">
        <v>534</v>
      </c>
      <c r="E460" s="26" t="str">
        <f t="shared" si="93"/>
        <v>Dian</v>
      </c>
      <c r="F460" s="26" t="str">
        <f t="shared" si="94"/>
        <v>Neethling</v>
      </c>
      <c r="G460" s="26" t="str">
        <f t="shared" si="95"/>
        <v>Men Senior</v>
      </c>
      <c r="H460" s="26" t="str">
        <f t="shared" si="96"/>
        <v>Welwitschia</v>
      </c>
      <c r="I460" s="53"/>
      <c r="J460" s="51" t="s">
        <v>1222</v>
      </c>
      <c r="K460" s="53">
        <v>88</v>
      </c>
      <c r="L460" s="52">
        <f t="shared" si="97"/>
        <v>2.8</v>
      </c>
      <c r="M460" s="52">
        <f t="shared" si="98"/>
        <v>2.8</v>
      </c>
    </row>
    <row r="461" spans="1:13" hidden="1" x14ac:dyDescent="0.3">
      <c r="A461" s="143" t="str">
        <f t="shared" si="90"/>
        <v>2024-NAT-01</v>
      </c>
      <c r="B461" s="140">
        <f t="shared" si="91"/>
        <v>45372</v>
      </c>
      <c r="C461" s="143" t="str">
        <f t="shared" si="92"/>
        <v>Day 1</v>
      </c>
      <c r="D461" s="53" t="s">
        <v>492</v>
      </c>
      <c r="E461" s="26" t="str">
        <f t="shared" si="93"/>
        <v>Nols</v>
      </c>
      <c r="F461" s="26" t="str">
        <f t="shared" si="94"/>
        <v>Diedericks</v>
      </c>
      <c r="G461" s="26" t="str">
        <f t="shared" si="95"/>
        <v>Men Senior</v>
      </c>
      <c r="H461" s="26" t="str">
        <f t="shared" si="96"/>
        <v>Welwitschia</v>
      </c>
      <c r="I461" s="53"/>
      <c r="J461" s="51" t="s">
        <v>1222</v>
      </c>
      <c r="K461" s="53">
        <v>93</v>
      </c>
      <c r="L461" s="52">
        <f t="shared" si="97"/>
        <v>3.4</v>
      </c>
      <c r="M461" s="52">
        <f t="shared" si="98"/>
        <v>3.4</v>
      </c>
    </row>
    <row r="462" spans="1:13" hidden="1" x14ac:dyDescent="0.3">
      <c r="A462" s="143" t="str">
        <f t="shared" si="90"/>
        <v>2024-NAT-01</v>
      </c>
      <c r="B462" s="140">
        <f t="shared" si="91"/>
        <v>45372</v>
      </c>
      <c r="C462" s="143" t="str">
        <f t="shared" si="92"/>
        <v>Day 1</v>
      </c>
      <c r="D462" s="53" t="s">
        <v>492</v>
      </c>
      <c r="E462" s="26" t="str">
        <f t="shared" si="93"/>
        <v>Nols</v>
      </c>
      <c r="F462" s="26" t="str">
        <f t="shared" si="94"/>
        <v>Diedericks</v>
      </c>
      <c r="G462" s="26" t="str">
        <f t="shared" si="95"/>
        <v>Men Senior</v>
      </c>
      <c r="H462" s="26" t="str">
        <f t="shared" si="96"/>
        <v>Welwitschia</v>
      </c>
      <c r="I462" s="53"/>
      <c r="J462" s="53" t="s">
        <v>1221</v>
      </c>
      <c r="K462" s="53">
        <v>132</v>
      </c>
      <c r="L462" s="52">
        <f t="shared" si="97"/>
        <v>29.8</v>
      </c>
      <c r="M462" s="52">
        <f t="shared" si="98"/>
        <v>29.8</v>
      </c>
    </row>
    <row r="463" spans="1:13" hidden="1" x14ac:dyDescent="0.3">
      <c r="A463" s="143" t="str">
        <f t="shared" si="90"/>
        <v>2024-NAT-01</v>
      </c>
      <c r="B463" s="140">
        <f t="shared" si="91"/>
        <v>45372</v>
      </c>
      <c r="C463" s="143" t="str">
        <f t="shared" si="92"/>
        <v>Day 1</v>
      </c>
      <c r="D463" s="53" t="s">
        <v>442</v>
      </c>
      <c r="E463" s="26" t="str">
        <f t="shared" si="93"/>
        <v>Johan</v>
      </c>
      <c r="F463" s="26" t="str">
        <f t="shared" si="94"/>
        <v>Diedericks</v>
      </c>
      <c r="G463" s="26" t="str">
        <f t="shared" si="95"/>
        <v>Men Veteran</v>
      </c>
      <c r="H463" s="26" t="str">
        <f t="shared" si="96"/>
        <v>Welwitschia</v>
      </c>
      <c r="I463" s="53"/>
      <c r="J463" s="53" t="s">
        <v>1216</v>
      </c>
      <c r="K463" s="53">
        <v>158</v>
      </c>
      <c r="L463" s="52">
        <f t="shared" si="97"/>
        <v>53.8</v>
      </c>
      <c r="M463" s="52">
        <f t="shared" si="98"/>
        <v>53.8</v>
      </c>
    </row>
    <row r="464" spans="1:13" hidden="1" x14ac:dyDescent="0.3">
      <c r="A464" s="143" t="str">
        <f t="shared" si="90"/>
        <v>2024-NAT-01</v>
      </c>
      <c r="B464" s="140">
        <f t="shared" si="91"/>
        <v>45372</v>
      </c>
      <c r="C464" s="143" t="str">
        <f t="shared" si="92"/>
        <v>Day 1</v>
      </c>
      <c r="D464" s="53" t="s">
        <v>442</v>
      </c>
      <c r="E464" s="26" t="str">
        <f t="shared" si="93"/>
        <v>Johan</v>
      </c>
      <c r="F464" s="26" t="str">
        <f t="shared" si="94"/>
        <v>Diedericks</v>
      </c>
      <c r="G464" s="26" t="str">
        <f t="shared" si="95"/>
        <v>Men Veteran</v>
      </c>
      <c r="H464" s="26" t="str">
        <f t="shared" si="96"/>
        <v>Welwitschia</v>
      </c>
      <c r="I464" s="53"/>
      <c r="J464" s="53" t="s">
        <v>1223</v>
      </c>
      <c r="K464" s="53">
        <v>107</v>
      </c>
      <c r="L464" s="52">
        <f t="shared" si="97"/>
        <v>4.7</v>
      </c>
      <c r="M464" s="52">
        <f t="shared" si="98"/>
        <v>4.7</v>
      </c>
    </row>
    <row r="465" spans="1:13" hidden="1" x14ac:dyDescent="0.3">
      <c r="A465" s="143" t="str">
        <f t="shared" si="90"/>
        <v>2024-NAT-01</v>
      </c>
      <c r="B465" s="140">
        <f t="shared" si="91"/>
        <v>45372</v>
      </c>
      <c r="C465" s="143" t="str">
        <f t="shared" si="92"/>
        <v>Day 1</v>
      </c>
      <c r="D465" s="53" t="s">
        <v>442</v>
      </c>
      <c r="E465" s="26" t="str">
        <f t="shared" si="93"/>
        <v>Johan</v>
      </c>
      <c r="F465" s="26" t="str">
        <f t="shared" si="94"/>
        <v>Diedericks</v>
      </c>
      <c r="G465" s="26" t="str">
        <f t="shared" si="95"/>
        <v>Men Veteran</v>
      </c>
      <c r="H465" s="26" t="str">
        <f t="shared" si="96"/>
        <v>Welwitschia</v>
      </c>
      <c r="I465" s="53"/>
      <c r="J465" s="53" t="s">
        <v>1223</v>
      </c>
      <c r="K465" s="53">
        <v>74</v>
      </c>
      <c r="L465" s="52">
        <f t="shared" si="97"/>
        <v>1.3</v>
      </c>
      <c r="M465" s="52">
        <f t="shared" si="98"/>
        <v>1.3</v>
      </c>
    </row>
    <row r="466" spans="1:13" hidden="1" x14ac:dyDescent="0.3">
      <c r="A466" s="143" t="str">
        <f t="shared" si="90"/>
        <v>2024-NAT-01</v>
      </c>
      <c r="B466" s="140">
        <f t="shared" si="91"/>
        <v>45372</v>
      </c>
      <c r="C466" s="143" t="str">
        <f t="shared" si="92"/>
        <v>Day 1</v>
      </c>
      <c r="D466" s="53" t="s">
        <v>442</v>
      </c>
      <c r="E466" s="26" t="str">
        <f t="shared" si="93"/>
        <v>Johan</v>
      </c>
      <c r="F466" s="26" t="str">
        <f t="shared" si="94"/>
        <v>Diedericks</v>
      </c>
      <c r="G466" s="26" t="str">
        <f t="shared" si="95"/>
        <v>Men Veteran</v>
      </c>
      <c r="H466" s="26" t="str">
        <f t="shared" si="96"/>
        <v>Welwitschia</v>
      </c>
      <c r="I466" s="53"/>
      <c r="J466" s="53" t="s">
        <v>1223</v>
      </c>
      <c r="K466" s="53">
        <v>110</v>
      </c>
      <c r="L466" s="52">
        <f t="shared" si="97"/>
        <v>5.2</v>
      </c>
      <c r="M466" s="52">
        <f t="shared" si="98"/>
        <v>5.2</v>
      </c>
    </row>
    <row r="467" spans="1:13" hidden="1" x14ac:dyDescent="0.3">
      <c r="A467" s="143" t="str">
        <f t="shared" si="90"/>
        <v>2024-NAT-01</v>
      </c>
      <c r="B467" s="140">
        <f t="shared" si="91"/>
        <v>45372</v>
      </c>
      <c r="C467" s="143" t="str">
        <f t="shared" si="92"/>
        <v>Day 1</v>
      </c>
      <c r="D467" s="53" t="s">
        <v>442</v>
      </c>
      <c r="E467" s="26" t="str">
        <f t="shared" si="93"/>
        <v>Johan</v>
      </c>
      <c r="F467" s="26" t="str">
        <f t="shared" si="94"/>
        <v>Diedericks</v>
      </c>
      <c r="G467" s="26" t="str">
        <f t="shared" si="95"/>
        <v>Men Veteran</v>
      </c>
      <c r="H467" s="26" t="str">
        <f t="shared" si="96"/>
        <v>Welwitschia</v>
      </c>
      <c r="I467" s="53"/>
      <c r="J467" s="53" t="s">
        <v>1223</v>
      </c>
      <c r="K467" s="53">
        <v>82</v>
      </c>
      <c r="L467" s="52">
        <f t="shared" si="97"/>
        <v>1.9</v>
      </c>
      <c r="M467" s="52">
        <f t="shared" si="98"/>
        <v>1.9</v>
      </c>
    </row>
    <row r="468" spans="1:13" hidden="1" x14ac:dyDescent="0.3">
      <c r="A468" s="143" t="str">
        <f t="shared" si="90"/>
        <v>2024-NAT-01</v>
      </c>
      <c r="B468" s="140">
        <f t="shared" si="91"/>
        <v>45372</v>
      </c>
      <c r="C468" s="143" t="str">
        <f t="shared" si="92"/>
        <v>Day 1</v>
      </c>
      <c r="D468" s="53" t="s">
        <v>704</v>
      </c>
      <c r="E468" s="26" t="str">
        <f t="shared" si="93"/>
        <v>Ras</v>
      </c>
      <c r="F468" s="26" t="str">
        <f t="shared" si="94"/>
        <v>Van Der Westhuizen</v>
      </c>
      <c r="G468" s="26" t="str">
        <f t="shared" si="95"/>
        <v>Men Senior</v>
      </c>
      <c r="H468" s="26" t="str">
        <f t="shared" si="96"/>
        <v>Welwitschia</v>
      </c>
      <c r="I468" s="53"/>
      <c r="J468" s="53" t="s">
        <v>20</v>
      </c>
      <c r="K468" s="53">
        <v>88</v>
      </c>
      <c r="L468" s="52">
        <f t="shared" si="97"/>
        <v>2.5</v>
      </c>
      <c r="M468" s="52">
        <f t="shared" si="98"/>
        <v>2.5</v>
      </c>
    </row>
    <row r="469" spans="1:13" hidden="1" x14ac:dyDescent="0.3">
      <c r="A469" s="143" t="str">
        <f t="shared" si="90"/>
        <v>2024-NAT-01</v>
      </c>
      <c r="B469" s="140">
        <f t="shared" si="91"/>
        <v>45372</v>
      </c>
      <c r="C469" s="143" t="str">
        <f t="shared" si="92"/>
        <v>Day 1</v>
      </c>
      <c r="D469" s="53" t="s">
        <v>704</v>
      </c>
      <c r="E469" s="26" t="str">
        <f t="shared" si="93"/>
        <v>Ras</v>
      </c>
      <c r="F469" s="26" t="str">
        <f t="shared" si="94"/>
        <v>Van Der Westhuizen</v>
      </c>
      <c r="G469" s="26" t="str">
        <f t="shared" si="95"/>
        <v>Men Senior</v>
      </c>
      <c r="H469" s="26" t="str">
        <f t="shared" si="96"/>
        <v>Welwitschia</v>
      </c>
      <c r="I469" s="53"/>
      <c r="J469" s="51" t="s">
        <v>1222</v>
      </c>
      <c r="K469" s="53">
        <v>100</v>
      </c>
      <c r="L469" s="52">
        <f t="shared" si="97"/>
        <v>4.3</v>
      </c>
      <c r="M469" s="52">
        <f t="shared" si="98"/>
        <v>4.3</v>
      </c>
    </row>
    <row r="470" spans="1:13" hidden="1" x14ac:dyDescent="0.3">
      <c r="A470" s="143" t="str">
        <f t="shared" si="90"/>
        <v>2024-NAT-01</v>
      </c>
      <c r="B470" s="140">
        <f t="shared" si="91"/>
        <v>45372</v>
      </c>
      <c r="C470" s="143" t="str">
        <f t="shared" si="92"/>
        <v>Day 1</v>
      </c>
      <c r="D470" s="53" t="s">
        <v>704</v>
      </c>
      <c r="E470" s="26" t="str">
        <f t="shared" si="93"/>
        <v>Ras</v>
      </c>
      <c r="F470" s="26" t="str">
        <f t="shared" si="94"/>
        <v>Van Der Westhuizen</v>
      </c>
      <c r="G470" s="26" t="str">
        <f t="shared" si="95"/>
        <v>Men Senior</v>
      </c>
      <c r="H470" s="26" t="str">
        <f t="shared" si="96"/>
        <v>Welwitschia</v>
      </c>
      <c r="I470" s="53"/>
      <c r="J470" s="51" t="s">
        <v>1222</v>
      </c>
      <c r="K470" s="53">
        <v>119</v>
      </c>
      <c r="L470" s="52">
        <f t="shared" si="97"/>
        <v>7.9</v>
      </c>
      <c r="M470" s="52">
        <f t="shared" si="98"/>
        <v>7.9</v>
      </c>
    </row>
    <row r="471" spans="1:13" hidden="1" x14ac:dyDescent="0.3">
      <c r="A471" s="143" t="str">
        <f t="shared" si="90"/>
        <v>2024-NAT-01</v>
      </c>
      <c r="B471" s="140">
        <f t="shared" si="91"/>
        <v>45372</v>
      </c>
      <c r="C471" s="143" t="str">
        <f t="shared" si="92"/>
        <v>Day 1</v>
      </c>
      <c r="D471" s="53" t="s">
        <v>970</v>
      </c>
      <c r="E471" s="26" t="str">
        <f t="shared" si="93"/>
        <v>Dean</v>
      </c>
      <c r="F471" s="26" t="str">
        <f t="shared" si="94"/>
        <v>Biller</v>
      </c>
      <c r="G471" s="26" t="str">
        <f t="shared" si="95"/>
        <v>Men Senior</v>
      </c>
      <c r="H471" s="26" t="str">
        <f t="shared" si="96"/>
        <v>xWelwitschia</v>
      </c>
      <c r="I471" s="53"/>
      <c r="J471" s="53" t="s">
        <v>1223</v>
      </c>
      <c r="K471" s="53">
        <v>71</v>
      </c>
      <c r="L471" s="52">
        <f t="shared" si="97"/>
        <v>1.1000000000000001</v>
      </c>
      <c r="M471" s="52">
        <f t="shared" si="98"/>
        <v>1.1000000000000001</v>
      </c>
    </row>
    <row r="472" spans="1:13" hidden="1" x14ac:dyDescent="0.3">
      <c r="A472" s="143" t="str">
        <f t="shared" si="90"/>
        <v>2024-NAT-01</v>
      </c>
      <c r="B472" s="140">
        <f t="shared" si="91"/>
        <v>45372</v>
      </c>
      <c r="C472" s="143" t="str">
        <f t="shared" si="92"/>
        <v>Day 1</v>
      </c>
      <c r="D472" s="53" t="s">
        <v>811</v>
      </c>
      <c r="E472" s="26" t="str">
        <f t="shared" si="93"/>
        <v>Raymond</v>
      </c>
      <c r="F472" s="26" t="str">
        <f t="shared" si="94"/>
        <v>Duvenhage</v>
      </c>
      <c r="G472" s="26" t="str">
        <f t="shared" si="95"/>
        <v>Men Veteran</v>
      </c>
      <c r="H472" s="26" t="str">
        <f t="shared" si="96"/>
        <v>Welwitschia</v>
      </c>
      <c r="I472" s="53"/>
      <c r="J472" s="51" t="s">
        <v>1222</v>
      </c>
      <c r="K472" s="53">
        <v>144</v>
      </c>
      <c r="L472" s="52">
        <f t="shared" si="97"/>
        <v>15.1</v>
      </c>
      <c r="M472" s="52">
        <f t="shared" si="98"/>
        <v>15.1</v>
      </c>
    </row>
    <row r="473" spans="1:13" hidden="1" x14ac:dyDescent="0.3">
      <c r="A473" s="143" t="str">
        <f t="shared" si="90"/>
        <v>2024-NAT-01</v>
      </c>
      <c r="B473" s="140">
        <f t="shared" si="91"/>
        <v>45372</v>
      </c>
      <c r="C473" s="143" t="str">
        <f t="shared" si="92"/>
        <v>Day 1</v>
      </c>
      <c r="D473" s="53" t="s">
        <v>811</v>
      </c>
      <c r="E473" s="26" t="str">
        <f t="shared" si="93"/>
        <v>Raymond</v>
      </c>
      <c r="F473" s="26" t="str">
        <f t="shared" si="94"/>
        <v>Duvenhage</v>
      </c>
      <c r="G473" s="26" t="str">
        <f t="shared" si="95"/>
        <v>Men Veteran</v>
      </c>
      <c r="H473" s="26" t="str">
        <f t="shared" si="96"/>
        <v>Welwitschia</v>
      </c>
      <c r="I473" s="53"/>
      <c r="J473" s="51" t="s">
        <v>1222</v>
      </c>
      <c r="K473" s="53">
        <v>138</v>
      </c>
      <c r="L473" s="52">
        <f t="shared" si="97"/>
        <v>13.1</v>
      </c>
      <c r="M473" s="52">
        <f t="shared" si="98"/>
        <v>13.1</v>
      </c>
    </row>
    <row r="474" spans="1:13" hidden="1" x14ac:dyDescent="0.3">
      <c r="A474" s="143" t="str">
        <f t="shared" si="90"/>
        <v>2024-NAT-01</v>
      </c>
      <c r="B474" s="140">
        <f t="shared" si="91"/>
        <v>45372</v>
      </c>
      <c r="C474" s="143" t="str">
        <f t="shared" si="92"/>
        <v>Day 1</v>
      </c>
      <c r="D474" s="53" t="s">
        <v>811</v>
      </c>
      <c r="E474" s="26" t="str">
        <f t="shared" si="93"/>
        <v>Raymond</v>
      </c>
      <c r="F474" s="26" t="str">
        <f t="shared" si="94"/>
        <v>Duvenhage</v>
      </c>
      <c r="G474" s="26" t="str">
        <f t="shared" si="95"/>
        <v>Men Veteran</v>
      </c>
      <c r="H474" s="26" t="str">
        <f t="shared" si="96"/>
        <v>Welwitschia</v>
      </c>
      <c r="I474" s="53"/>
      <c r="J474" s="53" t="s">
        <v>1223</v>
      </c>
      <c r="K474" s="53">
        <v>87</v>
      </c>
      <c r="L474" s="52">
        <f t="shared" si="97"/>
        <v>2.2999999999999998</v>
      </c>
      <c r="M474" s="52">
        <f t="shared" si="98"/>
        <v>2.2999999999999998</v>
      </c>
    </row>
    <row r="475" spans="1:13" hidden="1" x14ac:dyDescent="0.3">
      <c r="A475" s="143" t="str">
        <f t="shared" si="90"/>
        <v>2024-NAT-01</v>
      </c>
      <c r="B475" s="140">
        <f t="shared" si="91"/>
        <v>45372</v>
      </c>
      <c r="C475" s="143" t="str">
        <f t="shared" si="92"/>
        <v>Day 1</v>
      </c>
      <c r="D475" s="53" t="s">
        <v>811</v>
      </c>
      <c r="E475" s="26" t="str">
        <f t="shared" si="93"/>
        <v>Raymond</v>
      </c>
      <c r="F475" s="26" t="str">
        <f t="shared" si="94"/>
        <v>Duvenhage</v>
      </c>
      <c r="G475" s="26" t="str">
        <f t="shared" si="95"/>
        <v>Men Veteran</v>
      </c>
      <c r="H475" s="26" t="str">
        <f t="shared" si="96"/>
        <v>Welwitschia</v>
      </c>
      <c r="I475" s="53"/>
      <c r="J475" s="53" t="s">
        <v>1223</v>
      </c>
      <c r="K475" s="53">
        <v>88</v>
      </c>
      <c r="L475" s="52">
        <f t="shared" si="97"/>
        <v>2.4</v>
      </c>
      <c r="M475" s="52">
        <f t="shared" si="98"/>
        <v>2.4</v>
      </c>
    </row>
    <row r="476" spans="1:13" hidden="1" x14ac:dyDescent="0.3">
      <c r="A476" s="143" t="str">
        <f t="shared" si="90"/>
        <v>2024-NAT-01</v>
      </c>
      <c r="B476" s="140">
        <f t="shared" si="91"/>
        <v>45372</v>
      </c>
      <c r="C476" s="143" t="str">
        <f t="shared" si="92"/>
        <v>Day 1</v>
      </c>
      <c r="D476" s="53" t="s">
        <v>718</v>
      </c>
      <c r="E476" s="26" t="str">
        <f t="shared" si="93"/>
        <v>Bradd</v>
      </c>
      <c r="F476" s="26" t="str">
        <f t="shared" si="94"/>
        <v>Biller</v>
      </c>
      <c r="G476" s="26" t="str">
        <f t="shared" si="95"/>
        <v>Men Senior</v>
      </c>
      <c r="H476" s="26" t="str">
        <f t="shared" si="96"/>
        <v>Welwitschia</v>
      </c>
      <c r="I476" s="53"/>
      <c r="J476" s="53" t="s">
        <v>1223</v>
      </c>
      <c r="K476" s="53">
        <v>85</v>
      </c>
      <c r="L476" s="52">
        <f t="shared" si="97"/>
        <v>2.1</v>
      </c>
      <c r="M476" s="52">
        <f t="shared" si="98"/>
        <v>2.1</v>
      </c>
    </row>
    <row r="477" spans="1:13" hidden="1" x14ac:dyDescent="0.3">
      <c r="A477" s="143" t="str">
        <f t="shared" si="90"/>
        <v>2024-NAT-01</v>
      </c>
      <c r="B477" s="140">
        <f t="shared" si="91"/>
        <v>45372</v>
      </c>
      <c r="C477" s="143" t="str">
        <f t="shared" si="92"/>
        <v>Day 1</v>
      </c>
      <c r="D477" s="53" t="s">
        <v>440</v>
      </c>
      <c r="E477" s="26" t="str">
        <f t="shared" si="93"/>
        <v>Willem</v>
      </c>
      <c r="F477" s="26" t="str">
        <f t="shared" si="94"/>
        <v>Steyn</v>
      </c>
      <c r="G477" s="26" t="str">
        <f t="shared" si="95"/>
        <v>Men Veteran</v>
      </c>
      <c r="H477" s="26" t="str">
        <f t="shared" si="96"/>
        <v>Welwitschia</v>
      </c>
      <c r="I477" s="53"/>
      <c r="J477" s="53" t="s">
        <v>1223</v>
      </c>
      <c r="K477" s="53">
        <v>90</v>
      </c>
      <c r="L477" s="52">
        <f t="shared" si="97"/>
        <v>2.6</v>
      </c>
      <c r="M477" s="52">
        <f t="shared" si="98"/>
        <v>2.6</v>
      </c>
    </row>
    <row r="478" spans="1:13" hidden="1" x14ac:dyDescent="0.3">
      <c r="A478" s="143" t="str">
        <f t="shared" si="90"/>
        <v>2024-NAT-01</v>
      </c>
      <c r="B478" s="140">
        <f t="shared" si="91"/>
        <v>45372</v>
      </c>
      <c r="C478" s="143" t="str">
        <f t="shared" si="92"/>
        <v>Day 1</v>
      </c>
      <c r="D478" s="53" t="s">
        <v>440</v>
      </c>
      <c r="E478" s="26" t="str">
        <f t="shared" si="93"/>
        <v>Willem</v>
      </c>
      <c r="F478" s="26" t="str">
        <f t="shared" si="94"/>
        <v>Steyn</v>
      </c>
      <c r="G478" s="26" t="str">
        <f t="shared" si="95"/>
        <v>Men Veteran</v>
      </c>
      <c r="H478" s="26" t="str">
        <f t="shared" si="96"/>
        <v>Welwitschia</v>
      </c>
      <c r="I478" s="53"/>
      <c r="J478" s="53" t="s">
        <v>1223</v>
      </c>
      <c r="K478" s="53">
        <v>103</v>
      </c>
      <c r="L478" s="52">
        <f t="shared" si="97"/>
        <v>4.0999999999999996</v>
      </c>
      <c r="M478" s="52">
        <f t="shared" si="98"/>
        <v>4.0999999999999996</v>
      </c>
    </row>
    <row r="479" spans="1:13" hidden="1" x14ac:dyDescent="0.3">
      <c r="A479" s="143" t="str">
        <f t="shared" si="90"/>
        <v>2024-NAT-01</v>
      </c>
      <c r="B479" s="140">
        <f t="shared" si="91"/>
        <v>45372</v>
      </c>
      <c r="C479" s="143" t="str">
        <f t="shared" si="92"/>
        <v>Day 1</v>
      </c>
      <c r="D479" s="53" t="s">
        <v>440</v>
      </c>
      <c r="E479" s="26" t="str">
        <f t="shared" si="93"/>
        <v>Willem</v>
      </c>
      <c r="F479" s="26" t="str">
        <f t="shared" si="94"/>
        <v>Steyn</v>
      </c>
      <c r="G479" s="26" t="str">
        <f t="shared" si="95"/>
        <v>Men Veteran</v>
      </c>
      <c r="H479" s="26" t="str">
        <f t="shared" si="96"/>
        <v>Welwitschia</v>
      </c>
      <c r="I479" s="53"/>
      <c r="J479" s="53" t="s">
        <v>1223</v>
      </c>
      <c r="K479" s="53">
        <v>106</v>
      </c>
      <c r="L479" s="52">
        <f t="shared" si="97"/>
        <v>4.5</v>
      </c>
      <c r="M479" s="52">
        <f t="shared" si="98"/>
        <v>4.5</v>
      </c>
    </row>
    <row r="480" spans="1:13" hidden="1" x14ac:dyDescent="0.3">
      <c r="A480" s="143" t="str">
        <f t="shared" si="90"/>
        <v>2024-NAT-01</v>
      </c>
      <c r="B480" s="140">
        <f t="shared" si="91"/>
        <v>45372</v>
      </c>
      <c r="C480" s="143" t="str">
        <f t="shared" si="92"/>
        <v>Day 1</v>
      </c>
      <c r="D480" s="53" t="s">
        <v>440</v>
      </c>
      <c r="E480" s="26" t="str">
        <f t="shared" si="93"/>
        <v>Willem</v>
      </c>
      <c r="F480" s="26" t="str">
        <f t="shared" si="94"/>
        <v>Steyn</v>
      </c>
      <c r="G480" s="26" t="str">
        <f t="shared" si="95"/>
        <v>Men Veteran</v>
      </c>
      <c r="H480" s="26" t="str">
        <f t="shared" si="96"/>
        <v>Welwitschia</v>
      </c>
      <c r="I480" s="53"/>
      <c r="J480" s="53" t="s">
        <v>1223</v>
      </c>
      <c r="K480" s="53">
        <v>100</v>
      </c>
      <c r="L480" s="52">
        <f t="shared" si="97"/>
        <v>3.7</v>
      </c>
      <c r="M480" s="52">
        <f t="shared" si="98"/>
        <v>3.7</v>
      </c>
    </row>
    <row r="481" spans="1:13" hidden="1" x14ac:dyDescent="0.3">
      <c r="A481" s="143" t="s">
        <v>1968</v>
      </c>
      <c r="B481" s="140">
        <v>45373</v>
      </c>
      <c r="C481" s="143" t="s">
        <v>1898</v>
      </c>
      <c r="D481" s="53" t="s">
        <v>885</v>
      </c>
      <c r="E481" s="26" t="str">
        <f t="shared" si="93"/>
        <v>Sarel</v>
      </c>
      <c r="F481" s="26" t="str">
        <f t="shared" si="94"/>
        <v>Mynhardt</v>
      </c>
      <c r="G481" s="26" t="str">
        <f t="shared" si="95"/>
        <v>Men Master</v>
      </c>
      <c r="H481" s="26" t="str">
        <f t="shared" si="96"/>
        <v>Atlantic Angling Club</v>
      </c>
      <c r="I481" s="53" t="s">
        <v>19</v>
      </c>
      <c r="J481" s="53"/>
      <c r="K481" s="53">
        <v>59</v>
      </c>
      <c r="L481" s="52">
        <f t="shared" si="97"/>
        <v>2.1</v>
      </c>
      <c r="M481" s="52">
        <f t="shared" si="98"/>
        <v>2.1</v>
      </c>
    </row>
    <row r="482" spans="1:13" hidden="1" x14ac:dyDescent="0.3">
      <c r="A482" s="143" t="str">
        <f t="shared" si="90"/>
        <v>2024-NAT-02</v>
      </c>
      <c r="B482" s="140">
        <f t="shared" si="91"/>
        <v>45373</v>
      </c>
      <c r="C482" s="143" t="str">
        <f t="shared" si="92"/>
        <v>Day 2</v>
      </c>
      <c r="D482" s="53" t="s">
        <v>885</v>
      </c>
      <c r="E482" s="26" t="str">
        <f t="shared" si="93"/>
        <v>Sarel</v>
      </c>
      <c r="F482" s="26" t="str">
        <f t="shared" si="94"/>
        <v>Mynhardt</v>
      </c>
      <c r="G482" s="26" t="str">
        <f t="shared" si="95"/>
        <v>Men Master</v>
      </c>
      <c r="H482" s="26" t="str">
        <f t="shared" si="96"/>
        <v>Atlantic Angling Club</v>
      </c>
      <c r="I482" s="53"/>
      <c r="J482" s="51" t="s">
        <v>1222</v>
      </c>
      <c r="K482" s="53">
        <v>93</v>
      </c>
      <c r="L482" s="52">
        <f t="shared" si="97"/>
        <v>3.4</v>
      </c>
      <c r="M482" s="52">
        <f t="shared" si="98"/>
        <v>3.4</v>
      </c>
    </row>
    <row r="483" spans="1:13" hidden="1" x14ac:dyDescent="0.3">
      <c r="A483" s="143" t="str">
        <f t="shared" si="90"/>
        <v>2024-NAT-02</v>
      </c>
      <c r="B483" s="140">
        <f t="shared" si="91"/>
        <v>45373</v>
      </c>
      <c r="C483" s="143" t="str">
        <f t="shared" si="92"/>
        <v>Day 2</v>
      </c>
      <c r="D483" s="53" t="s">
        <v>885</v>
      </c>
      <c r="E483" s="26" t="str">
        <f t="shared" si="93"/>
        <v>Sarel</v>
      </c>
      <c r="F483" s="26" t="str">
        <f t="shared" si="94"/>
        <v>Mynhardt</v>
      </c>
      <c r="G483" s="26" t="str">
        <f t="shared" si="95"/>
        <v>Men Master</v>
      </c>
      <c r="H483" s="26" t="str">
        <f t="shared" si="96"/>
        <v>Atlantic Angling Club</v>
      </c>
      <c r="I483" s="53"/>
      <c r="J483" s="51" t="s">
        <v>1222</v>
      </c>
      <c r="K483" s="53">
        <v>97</v>
      </c>
      <c r="L483" s="52">
        <f t="shared" si="97"/>
        <v>3.9</v>
      </c>
      <c r="M483" s="52">
        <f t="shared" si="98"/>
        <v>3.9</v>
      </c>
    </row>
    <row r="484" spans="1:13" hidden="1" x14ac:dyDescent="0.3">
      <c r="A484" s="143" t="str">
        <f t="shared" si="90"/>
        <v>2024-NAT-02</v>
      </c>
      <c r="B484" s="140">
        <f t="shared" si="91"/>
        <v>45373</v>
      </c>
      <c r="C484" s="143" t="str">
        <f t="shared" si="92"/>
        <v>Day 2</v>
      </c>
      <c r="D484" s="53" t="s">
        <v>885</v>
      </c>
      <c r="E484" s="26" t="str">
        <f t="shared" si="93"/>
        <v>Sarel</v>
      </c>
      <c r="F484" s="26" t="str">
        <f t="shared" si="94"/>
        <v>Mynhardt</v>
      </c>
      <c r="G484" s="26" t="str">
        <f t="shared" si="95"/>
        <v>Men Master</v>
      </c>
      <c r="H484" s="26" t="str">
        <f t="shared" si="96"/>
        <v>Atlantic Angling Club</v>
      </c>
      <c r="I484" s="53"/>
      <c r="J484" s="51" t="s">
        <v>1222</v>
      </c>
      <c r="K484" s="53">
        <v>85</v>
      </c>
      <c r="L484" s="52">
        <f t="shared" si="97"/>
        <v>2.5</v>
      </c>
      <c r="M484" s="52">
        <f t="shared" si="98"/>
        <v>2.5</v>
      </c>
    </row>
    <row r="485" spans="1:13" hidden="1" x14ac:dyDescent="0.3">
      <c r="A485" s="143" t="str">
        <f t="shared" si="90"/>
        <v>2024-NAT-02</v>
      </c>
      <c r="B485" s="140">
        <f t="shared" si="91"/>
        <v>45373</v>
      </c>
      <c r="C485" s="143" t="str">
        <f t="shared" si="92"/>
        <v>Day 2</v>
      </c>
      <c r="D485" s="53" t="s">
        <v>478</v>
      </c>
      <c r="E485" s="26" t="str">
        <f t="shared" si="93"/>
        <v>Clemens</v>
      </c>
      <c r="F485" s="26" t="str">
        <f t="shared" si="94"/>
        <v>Deetlefs</v>
      </c>
      <c r="G485" s="26" t="str">
        <f t="shared" si="95"/>
        <v>Men Veteran</v>
      </c>
      <c r="H485" s="26" t="str">
        <f t="shared" si="96"/>
        <v>Atlantic Angling Club</v>
      </c>
      <c r="I485" s="53"/>
      <c r="J485" s="53"/>
      <c r="K485" s="53"/>
      <c r="L485" s="52" t="str">
        <f t="shared" si="97"/>
        <v/>
      </c>
      <c r="M485" s="52" t="str">
        <f t="shared" si="98"/>
        <v/>
      </c>
    </row>
    <row r="486" spans="1:13" hidden="1" x14ac:dyDescent="0.3">
      <c r="A486" s="143" t="str">
        <f t="shared" si="90"/>
        <v>2024-NAT-02</v>
      </c>
      <c r="B486" s="140">
        <f t="shared" si="91"/>
        <v>45373</v>
      </c>
      <c r="C486" s="143" t="str">
        <f t="shared" si="92"/>
        <v>Day 2</v>
      </c>
      <c r="D486" s="53" t="s">
        <v>883</v>
      </c>
      <c r="E486" s="26" t="str">
        <f t="shared" si="93"/>
        <v>Hannu</v>
      </c>
      <c r="F486" s="26" t="str">
        <f t="shared" si="94"/>
        <v>Burger</v>
      </c>
      <c r="G486" s="26" t="str">
        <f t="shared" si="95"/>
        <v>Men U/21</v>
      </c>
      <c r="H486" s="26" t="str">
        <f t="shared" si="96"/>
        <v>Atlantic Angling Club</v>
      </c>
      <c r="I486" s="53"/>
      <c r="J486" s="51" t="s">
        <v>1222</v>
      </c>
      <c r="K486" s="53">
        <v>110</v>
      </c>
      <c r="L486" s="52">
        <f t="shared" si="97"/>
        <v>6</v>
      </c>
      <c r="M486" s="52">
        <f t="shared" si="98"/>
        <v>6</v>
      </c>
    </row>
    <row r="487" spans="1:13" hidden="1" x14ac:dyDescent="0.3">
      <c r="A487" s="143" t="str">
        <f t="shared" si="90"/>
        <v>2024-NAT-02</v>
      </c>
      <c r="B487" s="140">
        <f t="shared" si="91"/>
        <v>45373</v>
      </c>
      <c r="C487" s="143" t="str">
        <f t="shared" si="92"/>
        <v>Day 2</v>
      </c>
      <c r="D487" s="53" t="s">
        <v>883</v>
      </c>
      <c r="E487" s="26" t="str">
        <f t="shared" si="93"/>
        <v>Hannu</v>
      </c>
      <c r="F487" s="26" t="str">
        <f t="shared" si="94"/>
        <v>Burger</v>
      </c>
      <c r="G487" s="26" t="str">
        <f t="shared" si="95"/>
        <v>Men U/21</v>
      </c>
      <c r="H487" s="26" t="str">
        <f t="shared" si="96"/>
        <v>Atlantic Angling Club</v>
      </c>
      <c r="I487" s="53"/>
      <c r="J487" s="51" t="s">
        <v>1222</v>
      </c>
      <c r="K487" s="53">
        <v>110</v>
      </c>
      <c r="L487" s="52">
        <f t="shared" si="97"/>
        <v>6</v>
      </c>
      <c r="M487" s="52">
        <f t="shared" si="98"/>
        <v>6</v>
      </c>
    </row>
    <row r="488" spans="1:13" hidden="1" x14ac:dyDescent="0.3">
      <c r="A488" s="143" t="str">
        <f t="shared" si="90"/>
        <v>2024-NAT-02</v>
      </c>
      <c r="B488" s="140">
        <f t="shared" si="91"/>
        <v>45373</v>
      </c>
      <c r="C488" s="143" t="str">
        <f t="shared" si="92"/>
        <v>Day 2</v>
      </c>
      <c r="D488" s="53" t="s">
        <v>1097</v>
      </c>
      <c r="E488" s="26" t="str">
        <f t="shared" si="93"/>
        <v>Karmen</v>
      </c>
      <c r="F488" s="26" t="str">
        <f t="shared" si="94"/>
        <v>Mynhardt</v>
      </c>
      <c r="G488" s="26" t="str">
        <f t="shared" si="95"/>
        <v>Ladies Master</v>
      </c>
      <c r="H488" s="26" t="str">
        <f t="shared" si="96"/>
        <v>xAtlantic Angling Club</v>
      </c>
      <c r="I488" s="53" t="s">
        <v>19</v>
      </c>
      <c r="J488" s="53"/>
      <c r="K488" s="53">
        <v>69</v>
      </c>
      <c r="L488" s="52">
        <f t="shared" si="97"/>
        <v>3.4</v>
      </c>
      <c r="M488" s="52">
        <f t="shared" si="98"/>
        <v>3.4</v>
      </c>
    </row>
    <row r="489" spans="1:13" hidden="1" x14ac:dyDescent="0.3">
      <c r="A489" s="143" t="str">
        <f t="shared" si="90"/>
        <v>2024-NAT-02</v>
      </c>
      <c r="B489" s="140">
        <f t="shared" si="91"/>
        <v>45373</v>
      </c>
      <c r="C489" s="143" t="str">
        <f t="shared" si="92"/>
        <v>Day 2</v>
      </c>
      <c r="D489" s="53" t="s">
        <v>1097</v>
      </c>
      <c r="E489" s="26" t="str">
        <f t="shared" si="93"/>
        <v>Karmen</v>
      </c>
      <c r="F489" s="26" t="str">
        <f t="shared" si="94"/>
        <v>Mynhardt</v>
      </c>
      <c r="G489" s="26" t="str">
        <f t="shared" si="95"/>
        <v>Ladies Master</v>
      </c>
      <c r="H489" s="26" t="str">
        <f t="shared" si="96"/>
        <v>xAtlantic Angling Club</v>
      </c>
      <c r="I489" s="53"/>
      <c r="J489" s="51" t="s">
        <v>1222</v>
      </c>
      <c r="K489" s="53">
        <v>76</v>
      </c>
      <c r="L489" s="52">
        <f t="shared" si="97"/>
        <v>1.7</v>
      </c>
      <c r="M489" s="52">
        <f t="shared" si="98"/>
        <v>1.7</v>
      </c>
    </row>
    <row r="490" spans="1:13" hidden="1" x14ac:dyDescent="0.3">
      <c r="A490" s="143" t="str">
        <f t="shared" si="90"/>
        <v>2024-NAT-02</v>
      </c>
      <c r="B490" s="140">
        <f t="shared" si="91"/>
        <v>45373</v>
      </c>
      <c r="C490" s="143" t="str">
        <f t="shared" si="92"/>
        <v>Day 2</v>
      </c>
      <c r="D490" s="53" t="s">
        <v>1097</v>
      </c>
      <c r="E490" s="26" t="str">
        <f t="shared" si="93"/>
        <v>Karmen</v>
      </c>
      <c r="F490" s="26" t="str">
        <f t="shared" si="94"/>
        <v>Mynhardt</v>
      </c>
      <c r="G490" s="26" t="str">
        <f t="shared" si="95"/>
        <v>Ladies Master</v>
      </c>
      <c r="H490" s="26" t="str">
        <f t="shared" si="96"/>
        <v>xAtlantic Angling Club</v>
      </c>
      <c r="I490" s="53"/>
      <c r="J490" s="53" t="s">
        <v>1223</v>
      </c>
      <c r="K490" s="53">
        <v>100</v>
      </c>
      <c r="L490" s="52">
        <f t="shared" si="97"/>
        <v>3.7</v>
      </c>
      <c r="M490" s="52">
        <f t="shared" si="98"/>
        <v>3.7</v>
      </c>
    </row>
    <row r="491" spans="1:13" hidden="1" x14ac:dyDescent="0.3">
      <c r="A491" s="143" t="str">
        <f t="shared" si="90"/>
        <v>2024-NAT-02</v>
      </c>
      <c r="B491" s="140">
        <f t="shared" si="91"/>
        <v>45373</v>
      </c>
      <c r="C491" s="143" t="str">
        <f t="shared" si="92"/>
        <v>Day 2</v>
      </c>
      <c r="D491" s="53" t="s">
        <v>1584</v>
      </c>
      <c r="E491" s="26" t="str">
        <f t="shared" si="93"/>
        <v>Frans</v>
      </c>
      <c r="F491" s="26" t="str">
        <f t="shared" si="94"/>
        <v>Joubert</v>
      </c>
      <c r="G491" s="26" t="str">
        <f t="shared" si="95"/>
        <v>Men Veteran</v>
      </c>
      <c r="H491" s="26" t="str">
        <f t="shared" si="96"/>
        <v>Atlantic Angling Club</v>
      </c>
      <c r="I491" s="53"/>
      <c r="J491" s="53"/>
      <c r="K491" s="53"/>
      <c r="L491" s="52" t="str">
        <f t="shared" si="97"/>
        <v/>
      </c>
      <c r="M491" s="52" t="str">
        <f t="shared" si="98"/>
        <v/>
      </c>
    </row>
    <row r="492" spans="1:13" hidden="1" x14ac:dyDescent="0.3">
      <c r="A492" s="143" t="str">
        <f t="shared" si="90"/>
        <v>2024-NAT-02</v>
      </c>
      <c r="B492" s="140">
        <f t="shared" si="91"/>
        <v>45373</v>
      </c>
      <c r="C492" s="143" t="str">
        <f t="shared" si="92"/>
        <v>Day 2</v>
      </c>
      <c r="D492" s="53" t="s">
        <v>645</v>
      </c>
      <c r="E492" s="26" t="str">
        <f t="shared" si="93"/>
        <v>Nadia</v>
      </c>
      <c r="F492" s="26" t="str">
        <f t="shared" si="94"/>
        <v>Steenkamp</v>
      </c>
      <c r="G492" s="26" t="str">
        <f t="shared" si="95"/>
        <v>Ladies Master</v>
      </c>
      <c r="H492" s="26" t="str">
        <f t="shared" si="96"/>
        <v>Benguella</v>
      </c>
      <c r="I492" s="53"/>
      <c r="J492" s="51" t="s">
        <v>1222</v>
      </c>
      <c r="K492" s="53">
        <v>121</v>
      </c>
      <c r="L492" s="52">
        <f t="shared" si="97"/>
        <v>8.3000000000000007</v>
      </c>
      <c r="M492" s="52">
        <f t="shared" si="98"/>
        <v>8.3000000000000007</v>
      </c>
    </row>
    <row r="493" spans="1:13" hidden="1" x14ac:dyDescent="0.3">
      <c r="A493" s="143" t="str">
        <f t="shared" si="90"/>
        <v>2024-NAT-02</v>
      </c>
      <c r="B493" s="140">
        <f t="shared" si="91"/>
        <v>45373</v>
      </c>
      <c r="C493" s="143" t="str">
        <f t="shared" si="92"/>
        <v>Day 2</v>
      </c>
      <c r="D493" s="53" t="s">
        <v>645</v>
      </c>
      <c r="E493" s="26" t="str">
        <f t="shared" si="93"/>
        <v>Nadia</v>
      </c>
      <c r="F493" s="26" t="str">
        <f t="shared" si="94"/>
        <v>Steenkamp</v>
      </c>
      <c r="G493" s="26" t="str">
        <f t="shared" si="95"/>
        <v>Ladies Master</v>
      </c>
      <c r="H493" s="26" t="str">
        <f t="shared" si="96"/>
        <v>Benguella</v>
      </c>
      <c r="I493" s="53"/>
      <c r="J493" s="51" t="s">
        <v>1222</v>
      </c>
      <c r="K493" s="53">
        <v>84</v>
      </c>
      <c r="L493" s="52">
        <f t="shared" si="97"/>
        <v>2.4</v>
      </c>
      <c r="M493" s="52">
        <f t="shared" si="98"/>
        <v>2.4</v>
      </c>
    </row>
    <row r="494" spans="1:13" hidden="1" x14ac:dyDescent="0.3">
      <c r="A494" s="143" t="str">
        <f t="shared" si="90"/>
        <v>2024-NAT-02</v>
      </c>
      <c r="B494" s="140">
        <f t="shared" si="91"/>
        <v>45373</v>
      </c>
      <c r="C494" s="143" t="str">
        <f t="shared" si="92"/>
        <v>Day 2</v>
      </c>
      <c r="D494" s="53" t="s">
        <v>645</v>
      </c>
      <c r="E494" s="26" t="str">
        <f t="shared" si="93"/>
        <v>Nadia</v>
      </c>
      <c r="F494" s="26" t="str">
        <f t="shared" si="94"/>
        <v>Steenkamp</v>
      </c>
      <c r="G494" s="26" t="str">
        <f t="shared" si="95"/>
        <v>Ladies Master</v>
      </c>
      <c r="H494" s="26" t="str">
        <f t="shared" si="96"/>
        <v>Benguella</v>
      </c>
      <c r="I494" s="53"/>
      <c r="J494" s="51" t="s">
        <v>1222</v>
      </c>
      <c r="K494" s="53">
        <v>83</v>
      </c>
      <c r="L494" s="52">
        <f t="shared" si="97"/>
        <v>2.2999999999999998</v>
      </c>
      <c r="M494" s="52">
        <f t="shared" si="98"/>
        <v>2.2999999999999998</v>
      </c>
    </row>
    <row r="495" spans="1:13" hidden="1" x14ac:dyDescent="0.3">
      <c r="A495" s="143" t="str">
        <f t="shared" si="90"/>
        <v>2024-NAT-02</v>
      </c>
      <c r="B495" s="140">
        <f t="shared" si="91"/>
        <v>45373</v>
      </c>
      <c r="C495" s="143" t="str">
        <f t="shared" si="92"/>
        <v>Day 2</v>
      </c>
      <c r="D495" s="53" t="s">
        <v>645</v>
      </c>
      <c r="E495" s="26" t="str">
        <f t="shared" si="93"/>
        <v>Nadia</v>
      </c>
      <c r="F495" s="26" t="str">
        <f t="shared" si="94"/>
        <v>Steenkamp</v>
      </c>
      <c r="G495" s="26" t="str">
        <f t="shared" si="95"/>
        <v>Ladies Master</v>
      </c>
      <c r="H495" s="26" t="str">
        <f t="shared" si="96"/>
        <v>Benguella</v>
      </c>
      <c r="I495" s="53"/>
      <c r="J495" s="51" t="s">
        <v>1222</v>
      </c>
      <c r="K495" s="53">
        <v>86</v>
      </c>
      <c r="L495" s="52">
        <f t="shared" si="97"/>
        <v>2.6</v>
      </c>
      <c r="M495" s="52">
        <f t="shared" si="98"/>
        <v>2.6</v>
      </c>
    </row>
    <row r="496" spans="1:13" hidden="1" x14ac:dyDescent="0.3">
      <c r="A496" s="143" t="str">
        <f t="shared" si="90"/>
        <v>2024-NAT-02</v>
      </c>
      <c r="B496" s="140">
        <f t="shared" si="91"/>
        <v>45373</v>
      </c>
      <c r="C496" s="143" t="str">
        <f t="shared" si="92"/>
        <v>Day 2</v>
      </c>
      <c r="D496" s="53" t="s">
        <v>645</v>
      </c>
      <c r="E496" s="26" t="str">
        <f t="shared" si="93"/>
        <v>Nadia</v>
      </c>
      <c r="F496" s="26" t="str">
        <f t="shared" si="94"/>
        <v>Steenkamp</v>
      </c>
      <c r="G496" s="26" t="str">
        <f t="shared" si="95"/>
        <v>Ladies Master</v>
      </c>
      <c r="H496" s="26" t="str">
        <f t="shared" si="96"/>
        <v>Benguella</v>
      </c>
      <c r="I496" s="53"/>
      <c r="J496" s="51" t="s">
        <v>1222</v>
      </c>
      <c r="K496" s="53">
        <v>78</v>
      </c>
      <c r="L496" s="52">
        <f t="shared" si="97"/>
        <v>1.9</v>
      </c>
      <c r="M496" s="52">
        <f t="shared" si="98"/>
        <v>1.9</v>
      </c>
    </row>
    <row r="497" spans="1:13" hidden="1" x14ac:dyDescent="0.3">
      <c r="A497" s="143" t="str">
        <f t="shared" si="90"/>
        <v>2024-NAT-02</v>
      </c>
      <c r="B497" s="140">
        <f t="shared" si="91"/>
        <v>45373</v>
      </c>
      <c r="C497" s="143" t="str">
        <f t="shared" si="92"/>
        <v>Day 2</v>
      </c>
      <c r="D497" s="53" t="s">
        <v>561</v>
      </c>
      <c r="E497" s="26" t="str">
        <f t="shared" si="93"/>
        <v>Christel</v>
      </c>
      <c r="F497" s="26" t="str">
        <f t="shared" si="94"/>
        <v>Visser</v>
      </c>
      <c r="G497" s="26" t="str">
        <f t="shared" si="95"/>
        <v>Ladies Senior</v>
      </c>
      <c r="H497" s="26" t="str">
        <f t="shared" si="96"/>
        <v>Seagull Angling Club</v>
      </c>
      <c r="I497" s="53"/>
      <c r="J497" s="51" t="s">
        <v>1222</v>
      </c>
      <c r="K497" s="53">
        <v>115</v>
      </c>
      <c r="L497" s="52">
        <f t="shared" si="97"/>
        <v>7</v>
      </c>
      <c r="M497" s="52">
        <f t="shared" si="98"/>
        <v>7</v>
      </c>
    </row>
    <row r="498" spans="1:13" hidden="1" x14ac:dyDescent="0.3">
      <c r="A498" s="143" t="str">
        <f t="shared" si="90"/>
        <v>2024-NAT-02</v>
      </c>
      <c r="B498" s="140">
        <f t="shared" si="91"/>
        <v>45373</v>
      </c>
      <c r="C498" s="143" t="str">
        <f t="shared" si="92"/>
        <v>Day 2</v>
      </c>
      <c r="D498" s="53" t="s">
        <v>561</v>
      </c>
      <c r="E498" s="26" t="str">
        <f t="shared" si="93"/>
        <v>Christel</v>
      </c>
      <c r="F498" s="26" t="str">
        <f t="shared" si="94"/>
        <v>Visser</v>
      </c>
      <c r="G498" s="26" t="str">
        <f t="shared" si="95"/>
        <v>Ladies Senior</v>
      </c>
      <c r="H498" s="26" t="str">
        <f t="shared" si="96"/>
        <v>Seagull Angling Club</v>
      </c>
      <c r="I498" s="53"/>
      <c r="J498" s="51" t="s">
        <v>1222</v>
      </c>
      <c r="K498" s="53">
        <v>85</v>
      </c>
      <c r="L498" s="52">
        <f t="shared" si="97"/>
        <v>2.5</v>
      </c>
      <c r="M498" s="52">
        <f t="shared" si="98"/>
        <v>2.5</v>
      </c>
    </row>
    <row r="499" spans="1:13" hidden="1" x14ac:dyDescent="0.3">
      <c r="A499" s="143" t="str">
        <f t="shared" si="90"/>
        <v>2024-NAT-02</v>
      </c>
      <c r="B499" s="140">
        <f t="shared" si="91"/>
        <v>45373</v>
      </c>
      <c r="C499" s="143" t="str">
        <f t="shared" si="92"/>
        <v>Day 2</v>
      </c>
      <c r="D499" s="53" t="s">
        <v>561</v>
      </c>
      <c r="E499" s="26" t="str">
        <f t="shared" si="93"/>
        <v>Christel</v>
      </c>
      <c r="F499" s="26" t="str">
        <f t="shared" si="94"/>
        <v>Visser</v>
      </c>
      <c r="G499" s="26" t="str">
        <f t="shared" si="95"/>
        <v>Ladies Senior</v>
      </c>
      <c r="H499" s="26" t="str">
        <f t="shared" si="96"/>
        <v>Seagull Angling Club</v>
      </c>
      <c r="I499" s="53"/>
      <c r="J499" s="51" t="s">
        <v>1222</v>
      </c>
      <c r="K499" s="53">
        <v>153</v>
      </c>
      <c r="L499" s="52">
        <f t="shared" si="97"/>
        <v>18.600000000000001</v>
      </c>
      <c r="M499" s="52">
        <f t="shared" si="98"/>
        <v>18.600000000000001</v>
      </c>
    </row>
    <row r="500" spans="1:13" hidden="1" x14ac:dyDescent="0.3">
      <c r="A500" s="143" t="str">
        <f t="shared" si="90"/>
        <v>2024-NAT-02</v>
      </c>
      <c r="B500" s="140">
        <f t="shared" si="91"/>
        <v>45373</v>
      </c>
      <c r="C500" s="143" t="str">
        <f t="shared" si="92"/>
        <v>Day 2</v>
      </c>
      <c r="D500" s="53" t="s">
        <v>1389</v>
      </c>
      <c r="E500" s="26" t="str">
        <f t="shared" si="93"/>
        <v>Luan</v>
      </c>
      <c r="F500" s="26" t="str">
        <f t="shared" si="94"/>
        <v>Karstens</v>
      </c>
      <c r="G500" s="26" t="str">
        <f t="shared" si="95"/>
        <v>Men U/21</v>
      </c>
      <c r="H500" s="26" t="str">
        <f t="shared" si="96"/>
        <v>Steenbras</v>
      </c>
      <c r="I500" s="53"/>
      <c r="J500" s="51" t="s">
        <v>1222</v>
      </c>
      <c r="K500" s="53">
        <v>128</v>
      </c>
      <c r="L500" s="52">
        <f t="shared" si="97"/>
        <v>10.1</v>
      </c>
      <c r="M500" s="52">
        <f t="shared" si="98"/>
        <v>10.1</v>
      </c>
    </row>
    <row r="501" spans="1:13" hidden="1" x14ac:dyDescent="0.3">
      <c r="A501" s="143" t="str">
        <f t="shared" si="90"/>
        <v>2024-NAT-02</v>
      </c>
      <c r="B501" s="140">
        <f t="shared" si="91"/>
        <v>45373</v>
      </c>
      <c r="C501" s="143" t="str">
        <f t="shared" si="92"/>
        <v>Day 2</v>
      </c>
      <c r="D501" s="53" t="s">
        <v>1389</v>
      </c>
      <c r="E501" s="26" t="str">
        <f t="shared" si="93"/>
        <v>Luan</v>
      </c>
      <c r="F501" s="26" t="str">
        <f t="shared" si="94"/>
        <v>Karstens</v>
      </c>
      <c r="G501" s="26" t="str">
        <f t="shared" si="95"/>
        <v>Men U/21</v>
      </c>
      <c r="H501" s="26" t="str">
        <f t="shared" si="96"/>
        <v>Steenbras</v>
      </c>
      <c r="I501" s="53"/>
      <c r="J501" s="51" t="s">
        <v>1222</v>
      </c>
      <c r="K501" s="53">
        <v>79</v>
      </c>
      <c r="L501" s="52">
        <f t="shared" si="97"/>
        <v>1.9</v>
      </c>
      <c r="M501" s="52">
        <f t="shared" si="98"/>
        <v>1.9</v>
      </c>
    </row>
    <row r="502" spans="1:13" hidden="1" x14ac:dyDescent="0.3">
      <c r="A502" s="143" t="str">
        <f t="shared" si="90"/>
        <v>2024-NAT-02</v>
      </c>
      <c r="B502" s="140">
        <f t="shared" si="91"/>
        <v>45373</v>
      </c>
      <c r="C502" s="143" t="str">
        <f t="shared" si="92"/>
        <v>Day 2</v>
      </c>
      <c r="D502" s="53" t="s">
        <v>641</v>
      </c>
      <c r="E502" s="26" t="str">
        <f t="shared" si="93"/>
        <v>Loandro</v>
      </c>
      <c r="F502" s="26" t="str">
        <f t="shared" si="94"/>
        <v>Steenkamp</v>
      </c>
      <c r="G502" s="26" t="str">
        <f t="shared" si="95"/>
        <v>Men Grand Masters</v>
      </c>
      <c r="H502" s="26" t="str">
        <f t="shared" si="96"/>
        <v>Benguella</v>
      </c>
      <c r="I502" s="53"/>
      <c r="J502" s="53" t="s">
        <v>8</v>
      </c>
      <c r="K502" s="53">
        <v>82</v>
      </c>
      <c r="L502" s="52">
        <f t="shared" si="97"/>
        <v>4.4000000000000004</v>
      </c>
      <c r="M502" s="52">
        <f t="shared" si="98"/>
        <v>4.4000000000000004</v>
      </c>
    </row>
    <row r="503" spans="1:13" hidden="1" x14ac:dyDescent="0.3">
      <c r="A503" s="143" t="str">
        <f t="shared" si="90"/>
        <v>2024-NAT-02</v>
      </c>
      <c r="B503" s="140">
        <f t="shared" si="91"/>
        <v>45373</v>
      </c>
      <c r="C503" s="143" t="str">
        <f t="shared" si="92"/>
        <v>Day 2</v>
      </c>
      <c r="D503" s="53" t="s">
        <v>641</v>
      </c>
      <c r="E503" s="26" t="str">
        <f t="shared" si="93"/>
        <v>Loandro</v>
      </c>
      <c r="F503" s="26" t="str">
        <f t="shared" si="94"/>
        <v>Steenkamp</v>
      </c>
      <c r="G503" s="26" t="str">
        <f t="shared" si="95"/>
        <v>Men Grand Masters</v>
      </c>
      <c r="H503" s="26" t="str">
        <f t="shared" si="96"/>
        <v>Benguella</v>
      </c>
      <c r="I503" s="53"/>
      <c r="J503" s="53" t="s">
        <v>20</v>
      </c>
      <c r="K503" s="53">
        <v>76</v>
      </c>
      <c r="L503" s="52">
        <f t="shared" si="97"/>
        <v>1.6</v>
      </c>
      <c r="M503" s="52">
        <f t="shared" si="98"/>
        <v>1.6</v>
      </c>
    </row>
    <row r="504" spans="1:13" hidden="1" x14ac:dyDescent="0.3">
      <c r="A504" s="143" t="str">
        <f t="shared" si="90"/>
        <v>2024-NAT-02</v>
      </c>
      <c r="B504" s="140">
        <f t="shared" si="91"/>
        <v>45373</v>
      </c>
      <c r="C504" s="143" t="str">
        <f t="shared" si="92"/>
        <v>Day 2</v>
      </c>
      <c r="D504" s="53" t="s">
        <v>944</v>
      </c>
      <c r="E504" s="26" t="str">
        <f t="shared" si="93"/>
        <v>Louis</v>
      </c>
      <c r="F504" s="26" t="str">
        <f t="shared" si="94"/>
        <v>Arangies</v>
      </c>
      <c r="G504" s="26" t="str">
        <f t="shared" si="95"/>
        <v>Men Master</v>
      </c>
      <c r="H504" s="26" t="str">
        <f t="shared" si="96"/>
        <v>Benguella</v>
      </c>
      <c r="I504" s="53"/>
      <c r="J504" s="53" t="s">
        <v>8</v>
      </c>
      <c r="K504" s="53">
        <v>70</v>
      </c>
      <c r="L504" s="52">
        <f t="shared" si="97"/>
        <v>2.7</v>
      </c>
      <c r="M504" s="52">
        <f t="shared" si="98"/>
        <v>2.7</v>
      </c>
    </row>
    <row r="505" spans="1:13" hidden="1" x14ac:dyDescent="0.3">
      <c r="A505" s="143" t="str">
        <f t="shared" si="90"/>
        <v>2024-NAT-02</v>
      </c>
      <c r="B505" s="140">
        <f t="shared" si="91"/>
        <v>45373</v>
      </c>
      <c r="C505" s="143" t="str">
        <f t="shared" si="92"/>
        <v>Day 2</v>
      </c>
      <c r="D505" s="53" t="s">
        <v>1138</v>
      </c>
      <c r="E505" s="26" t="str">
        <f t="shared" si="93"/>
        <v>Jean</v>
      </c>
      <c r="F505" s="26" t="str">
        <f t="shared" si="94"/>
        <v>Visser</v>
      </c>
      <c r="G505" s="26" t="str">
        <f t="shared" si="95"/>
        <v>Men Senior</v>
      </c>
      <c r="H505" s="26" t="str">
        <f t="shared" si="96"/>
        <v>Seagull Angling Club</v>
      </c>
      <c r="I505" s="53"/>
      <c r="J505" s="53" t="s">
        <v>20</v>
      </c>
      <c r="K505" s="53">
        <v>73</v>
      </c>
      <c r="L505" s="52">
        <f t="shared" si="97"/>
        <v>1.4</v>
      </c>
      <c r="M505" s="52">
        <f t="shared" si="98"/>
        <v>1.4</v>
      </c>
    </row>
    <row r="506" spans="1:13" hidden="1" x14ac:dyDescent="0.3">
      <c r="A506" s="143" t="str">
        <f t="shared" si="90"/>
        <v>2024-NAT-02</v>
      </c>
      <c r="B506" s="140">
        <f t="shared" si="91"/>
        <v>45373</v>
      </c>
      <c r="C506" s="143" t="str">
        <f t="shared" si="92"/>
        <v>Day 2</v>
      </c>
      <c r="D506" s="53" t="s">
        <v>609</v>
      </c>
      <c r="E506" s="26" t="str">
        <f t="shared" si="93"/>
        <v>Ray</v>
      </c>
      <c r="F506" s="26" t="str">
        <f t="shared" si="94"/>
        <v>Moody</v>
      </c>
      <c r="G506" s="26" t="str">
        <f t="shared" si="95"/>
        <v>Men Senior</v>
      </c>
      <c r="H506" s="26" t="str">
        <f t="shared" si="96"/>
        <v>Benguella</v>
      </c>
      <c r="I506" s="53"/>
      <c r="J506" s="53"/>
      <c r="K506" s="53"/>
      <c r="L506" s="52" t="str">
        <f t="shared" si="97"/>
        <v/>
      </c>
      <c r="M506" s="52" t="str">
        <f t="shared" si="98"/>
        <v/>
      </c>
    </row>
    <row r="507" spans="1:13" hidden="1" x14ac:dyDescent="0.3">
      <c r="A507" s="143" t="str">
        <f t="shared" si="90"/>
        <v>2024-NAT-02</v>
      </c>
      <c r="B507" s="140">
        <f t="shared" si="91"/>
        <v>45373</v>
      </c>
      <c r="C507" s="143" t="str">
        <f t="shared" si="92"/>
        <v>Day 2</v>
      </c>
      <c r="D507" s="53" t="s">
        <v>1260</v>
      </c>
      <c r="E507" s="26" t="str">
        <f t="shared" si="93"/>
        <v>Helmut</v>
      </c>
      <c r="F507" s="26" t="str">
        <f t="shared" si="94"/>
        <v>Dobberstein</v>
      </c>
      <c r="G507" s="26" t="str">
        <f t="shared" si="95"/>
        <v>Men U/21</v>
      </c>
      <c r="H507" s="26" t="str">
        <f t="shared" si="96"/>
        <v>xBenguella</v>
      </c>
      <c r="I507" s="53"/>
      <c r="J507" s="53"/>
      <c r="K507" s="53"/>
      <c r="L507" s="52" t="str">
        <f t="shared" si="97"/>
        <v/>
      </c>
      <c r="M507" s="52" t="str">
        <f t="shared" si="98"/>
        <v/>
      </c>
    </row>
    <row r="508" spans="1:13" hidden="1" x14ac:dyDescent="0.3">
      <c r="A508" s="143" t="str">
        <f t="shared" si="90"/>
        <v>2024-NAT-02</v>
      </c>
      <c r="B508" s="140">
        <f t="shared" si="91"/>
        <v>45373</v>
      </c>
      <c r="C508" s="143" t="str">
        <f t="shared" si="92"/>
        <v>Day 2</v>
      </c>
      <c r="D508" s="53" t="s">
        <v>1610</v>
      </c>
      <c r="E508" s="26" t="str">
        <f t="shared" si="93"/>
        <v>Adrian</v>
      </c>
      <c r="F508" s="26" t="str">
        <f t="shared" si="94"/>
        <v>Steenkamp</v>
      </c>
      <c r="G508" s="26" t="str">
        <f t="shared" si="95"/>
        <v>Men Senior</v>
      </c>
      <c r="H508" s="26" t="str">
        <f t="shared" si="96"/>
        <v>Benguella</v>
      </c>
      <c r="I508" s="53"/>
      <c r="J508" s="53"/>
      <c r="K508" s="53"/>
      <c r="L508" s="52" t="str">
        <f t="shared" si="97"/>
        <v/>
      </c>
      <c r="M508" s="52" t="str">
        <f t="shared" si="98"/>
        <v/>
      </c>
    </row>
    <row r="509" spans="1:13" hidden="1" x14ac:dyDescent="0.3">
      <c r="A509" s="143" t="str">
        <f t="shared" si="90"/>
        <v>2024-NAT-02</v>
      </c>
      <c r="B509" s="140">
        <f t="shared" si="91"/>
        <v>45373</v>
      </c>
      <c r="C509" s="143" t="str">
        <f t="shared" si="92"/>
        <v>Day 2</v>
      </c>
      <c r="D509" s="53" t="s">
        <v>807</v>
      </c>
      <c r="E509" s="26" t="str">
        <f t="shared" si="93"/>
        <v>Estian</v>
      </c>
      <c r="F509" s="26" t="str">
        <f t="shared" si="94"/>
        <v>Jacobs</v>
      </c>
      <c r="G509" s="26" t="str">
        <f t="shared" si="95"/>
        <v>Men Senior</v>
      </c>
      <c r="H509" s="26" t="str">
        <f t="shared" si="96"/>
        <v>Benguella</v>
      </c>
      <c r="I509" s="53"/>
      <c r="J509" s="53"/>
      <c r="K509" s="53"/>
      <c r="L509" s="52" t="str">
        <f t="shared" si="97"/>
        <v/>
      </c>
      <c r="M509" s="52" t="str">
        <f t="shared" si="98"/>
        <v/>
      </c>
    </row>
    <row r="510" spans="1:13" hidden="1" x14ac:dyDescent="0.3">
      <c r="A510" s="143" t="str">
        <f t="shared" si="90"/>
        <v>2024-NAT-02</v>
      </c>
      <c r="B510" s="140">
        <f t="shared" si="91"/>
        <v>45373</v>
      </c>
      <c r="C510" s="143" t="str">
        <f t="shared" si="92"/>
        <v>Day 2</v>
      </c>
      <c r="D510" s="53" t="s">
        <v>521</v>
      </c>
      <c r="E510" s="26" t="str">
        <f t="shared" si="93"/>
        <v>Simen</v>
      </c>
      <c r="F510" s="26" t="str">
        <f t="shared" si="94"/>
        <v>Andersen</v>
      </c>
      <c r="G510" s="26" t="str">
        <f t="shared" si="95"/>
        <v>Men Grand Masters</v>
      </c>
      <c r="H510" s="26" t="str">
        <f t="shared" si="96"/>
        <v>Henties Bay</v>
      </c>
      <c r="I510" s="53"/>
      <c r="J510" s="51" t="s">
        <v>1222</v>
      </c>
      <c r="K510" s="53">
        <v>94</v>
      </c>
      <c r="L510" s="52">
        <f t="shared" si="97"/>
        <v>3.5</v>
      </c>
      <c r="M510" s="52">
        <f t="shared" si="98"/>
        <v>3.5</v>
      </c>
    </row>
    <row r="511" spans="1:13" hidden="1" x14ac:dyDescent="0.3">
      <c r="A511" s="143" t="str">
        <f t="shared" si="90"/>
        <v>2024-NAT-02</v>
      </c>
      <c r="B511" s="140">
        <f t="shared" si="91"/>
        <v>45373</v>
      </c>
      <c r="C511" s="143" t="str">
        <f t="shared" si="92"/>
        <v>Day 2</v>
      </c>
      <c r="D511" s="53" t="s">
        <v>521</v>
      </c>
      <c r="E511" s="26" t="str">
        <f t="shared" si="93"/>
        <v>Simen</v>
      </c>
      <c r="F511" s="26" t="str">
        <f t="shared" si="94"/>
        <v>Andersen</v>
      </c>
      <c r="G511" s="26" t="str">
        <f t="shared" si="95"/>
        <v>Men Grand Masters</v>
      </c>
      <c r="H511" s="26" t="str">
        <f t="shared" si="96"/>
        <v>Henties Bay</v>
      </c>
      <c r="I511" s="53"/>
      <c r="J511" s="53" t="s">
        <v>1223</v>
      </c>
      <c r="K511" s="53">
        <v>76</v>
      </c>
      <c r="L511" s="52">
        <f t="shared" si="97"/>
        <v>1.4</v>
      </c>
      <c r="M511" s="52">
        <f t="shared" si="98"/>
        <v>1.4</v>
      </c>
    </row>
    <row r="512" spans="1:13" hidden="1" x14ac:dyDescent="0.3">
      <c r="A512" s="143" t="str">
        <f t="shared" si="90"/>
        <v>2024-NAT-02</v>
      </c>
      <c r="B512" s="140">
        <f t="shared" si="91"/>
        <v>45373</v>
      </c>
      <c r="C512" s="143" t="str">
        <f t="shared" si="92"/>
        <v>Day 2</v>
      </c>
      <c r="D512" s="53" t="s">
        <v>521</v>
      </c>
      <c r="E512" s="26" t="str">
        <f t="shared" si="93"/>
        <v>Simen</v>
      </c>
      <c r="F512" s="26" t="str">
        <f t="shared" si="94"/>
        <v>Andersen</v>
      </c>
      <c r="G512" s="26" t="str">
        <f t="shared" si="95"/>
        <v>Men Grand Masters</v>
      </c>
      <c r="H512" s="26" t="str">
        <f t="shared" si="96"/>
        <v>Henties Bay</v>
      </c>
      <c r="I512" s="53"/>
      <c r="J512" s="51" t="s">
        <v>1222</v>
      </c>
      <c r="K512" s="53">
        <v>81</v>
      </c>
      <c r="L512" s="52">
        <f t="shared" si="97"/>
        <v>2.1</v>
      </c>
      <c r="M512" s="52">
        <f t="shared" si="98"/>
        <v>2.1</v>
      </c>
    </row>
    <row r="513" spans="1:13" hidden="1" x14ac:dyDescent="0.3">
      <c r="A513" s="143" t="str">
        <f t="shared" si="90"/>
        <v>2024-NAT-02</v>
      </c>
      <c r="B513" s="140">
        <f t="shared" si="91"/>
        <v>45373</v>
      </c>
      <c r="C513" s="143" t="str">
        <f t="shared" si="92"/>
        <v>Day 2</v>
      </c>
      <c r="D513" s="53" t="s">
        <v>521</v>
      </c>
      <c r="E513" s="26" t="str">
        <f t="shared" si="93"/>
        <v>Simen</v>
      </c>
      <c r="F513" s="26" t="str">
        <f t="shared" si="94"/>
        <v>Andersen</v>
      </c>
      <c r="G513" s="26" t="str">
        <f t="shared" si="95"/>
        <v>Men Grand Masters</v>
      </c>
      <c r="H513" s="26" t="str">
        <f t="shared" si="96"/>
        <v>Henties Bay</v>
      </c>
      <c r="I513" s="53"/>
      <c r="J513" s="53" t="s">
        <v>1223</v>
      </c>
      <c r="K513" s="53">
        <v>69</v>
      </c>
      <c r="L513" s="52">
        <f t="shared" si="97"/>
        <v>1</v>
      </c>
      <c r="M513" s="52">
        <f t="shared" si="98"/>
        <v>1</v>
      </c>
    </row>
    <row r="514" spans="1:13" hidden="1" x14ac:dyDescent="0.3">
      <c r="A514" s="143" t="str">
        <f t="shared" si="90"/>
        <v>2024-NAT-02</v>
      </c>
      <c r="B514" s="140">
        <f t="shared" si="91"/>
        <v>45373</v>
      </c>
      <c r="C514" s="143" t="str">
        <f t="shared" si="92"/>
        <v>Day 2</v>
      </c>
      <c r="D514" s="53" t="s">
        <v>1601</v>
      </c>
      <c r="E514" s="26" t="str">
        <f t="shared" si="93"/>
        <v>Ricku</v>
      </c>
      <c r="F514" s="26" t="str">
        <f t="shared" si="94"/>
        <v>Mans</v>
      </c>
      <c r="G514" s="26" t="str">
        <f t="shared" si="95"/>
        <v>Men Senior</v>
      </c>
      <c r="H514" s="26" t="str">
        <f t="shared" si="96"/>
        <v>Okahandja</v>
      </c>
      <c r="I514" s="53"/>
      <c r="J514" s="51" t="s">
        <v>1222</v>
      </c>
      <c r="K514" s="53">
        <v>156</v>
      </c>
      <c r="L514" s="52">
        <f t="shared" si="97"/>
        <v>19.899999999999999</v>
      </c>
      <c r="M514" s="52">
        <f t="shared" si="98"/>
        <v>19.899999999999999</v>
      </c>
    </row>
    <row r="515" spans="1:13" hidden="1" x14ac:dyDescent="0.3">
      <c r="A515" s="143" t="str">
        <f t="shared" si="90"/>
        <v>2024-NAT-02</v>
      </c>
      <c r="B515" s="140">
        <f t="shared" si="91"/>
        <v>45373</v>
      </c>
      <c r="C515" s="143" t="str">
        <f t="shared" si="92"/>
        <v>Day 2</v>
      </c>
      <c r="D515" s="53" t="s">
        <v>1352</v>
      </c>
      <c r="E515" s="26" t="str">
        <f t="shared" si="93"/>
        <v>Jacob</v>
      </c>
      <c r="F515" s="26" t="str">
        <f t="shared" si="94"/>
        <v>Wasserfall</v>
      </c>
      <c r="G515" s="26" t="str">
        <f t="shared" si="95"/>
        <v>Men Senior</v>
      </c>
      <c r="H515" s="26" t="str">
        <f t="shared" si="96"/>
        <v>Henties Bay</v>
      </c>
      <c r="I515" s="53"/>
      <c r="J515" s="53" t="s">
        <v>1200</v>
      </c>
      <c r="K515" s="53">
        <v>55</v>
      </c>
      <c r="L515" s="52">
        <f t="shared" si="97"/>
        <v>3</v>
      </c>
      <c r="M515" s="52">
        <f t="shared" si="98"/>
        <v>3</v>
      </c>
    </row>
    <row r="516" spans="1:13" hidden="1" x14ac:dyDescent="0.3">
      <c r="A516" s="143" t="str">
        <f t="shared" si="90"/>
        <v>2024-NAT-02</v>
      </c>
      <c r="B516" s="140">
        <f t="shared" si="91"/>
        <v>45373</v>
      </c>
      <c r="C516" s="143" t="str">
        <f t="shared" si="92"/>
        <v>Day 2</v>
      </c>
      <c r="D516" s="53" t="s">
        <v>1352</v>
      </c>
      <c r="E516" s="26" t="str">
        <f t="shared" si="93"/>
        <v>Jacob</v>
      </c>
      <c r="F516" s="26" t="str">
        <f t="shared" si="94"/>
        <v>Wasserfall</v>
      </c>
      <c r="G516" s="26" t="str">
        <f t="shared" si="95"/>
        <v>Men Senior</v>
      </c>
      <c r="H516" s="26" t="str">
        <f t="shared" si="96"/>
        <v>Henties Bay</v>
      </c>
      <c r="I516" s="53"/>
      <c r="J516" s="53" t="s">
        <v>1223</v>
      </c>
      <c r="K516" s="53">
        <v>115</v>
      </c>
      <c r="L516" s="52">
        <f t="shared" si="97"/>
        <v>6</v>
      </c>
      <c r="M516" s="52">
        <f t="shared" si="98"/>
        <v>6</v>
      </c>
    </row>
    <row r="517" spans="1:13" hidden="1" x14ac:dyDescent="0.3">
      <c r="A517" s="143" t="str">
        <f t="shared" si="90"/>
        <v>2024-NAT-02</v>
      </c>
      <c r="B517" s="140">
        <f t="shared" si="91"/>
        <v>45373</v>
      </c>
      <c r="C517" s="143" t="str">
        <f t="shared" si="92"/>
        <v>Day 2</v>
      </c>
      <c r="D517" s="53" t="s">
        <v>1105</v>
      </c>
      <c r="E517" s="26" t="str">
        <f t="shared" si="93"/>
        <v>Lourens</v>
      </c>
      <c r="F517" s="26" t="str">
        <f t="shared" si="94"/>
        <v>Fourie</v>
      </c>
      <c r="G517" s="26" t="str">
        <f t="shared" si="95"/>
        <v>Men Master</v>
      </c>
      <c r="H517" s="26" t="str">
        <f t="shared" si="96"/>
        <v>Penguin</v>
      </c>
      <c r="I517" s="53"/>
      <c r="J517" s="53" t="s">
        <v>1216</v>
      </c>
      <c r="K517" s="53">
        <v>185</v>
      </c>
      <c r="L517" s="52">
        <f t="shared" si="97"/>
        <v>88.2</v>
      </c>
      <c r="M517" s="52">
        <f t="shared" si="98"/>
        <v>88.2</v>
      </c>
    </row>
    <row r="518" spans="1:13" hidden="1" x14ac:dyDescent="0.3">
      <c r="A518" s="143" t="str">
        <f t="shared" si="90"/>
        <v>2024-NAT-02</v>
      </c>
      <c r="B518" s="140">
        <f t="shared" si="91"/>
        <v>45373</v>
      </c>
      <c r="C518" s="143" t="str">
        <f t="shared" si="92"/>
        <v>Day 2</v>
      </c>
      <c r="D518" s="53" t="s">
        <v>1368</v>
      </c>
      <c r="E518" s="26" t="str">
        <f t="shared" si="93"/>
        <v>Tiaan</v>
      </c>
      <c r="F518" s="26" t="str">
        <f t="shared" si="94"/>
        <v>Fourie</v>
      </c>
      <c r="G518" s="26" t="str">
        <f t="shared" si="95"/>
        <v>Men Senior</v>
      </c>
      <c r="H518" s="26" t="str">
        <f t="shared" si="96"/>
        <v>Penguin</v>
      </c>
      <c r="I518" s="53"/>
      <c r="J518" s="53"/>
      <c r="K518" s="53"/>
      <c r="L518" s="52" t="str">
        <f t="shared" si="97"/>
        <v/>
      </c>
      <c r="M518" s="52" t="str">
        <f t="shared" si="98"/>
        <v/>
      </c>
    </row>
    <row r="519" spans="1:13" hidden="1" x14ac:dyDescent="0.3">
      <c r="A519" s="143" t="str">
        <f t="shared" ref="A519:A582" si="99">IF(D519="","",A518)</f>
        <v>2024-NAT-02</v>
      </c>
      <c r="B519" s="140">
        <f t="shared" ref="B519:B582" si="100">IF(D519="","",B518)</f>
        <v>45373</v>
      </c>
      <c r="C519" s="143" t="str">
        <f t="shared" ref="C519:C582" si="101">IF(D519="","",C518)</f>
        <v>Day 2</v>
      </c>
      <c r="D519" s="53" t="s">
        <v>621</v>
      </c>
      <c r="E519" s="26" t="str">
        <f t="shared" ref="E519:E582" si="102">IF(D519="","",VLOOKUP(D519,Master,3,FALSE))</f>
        <v>Louis</v>
      </c>
      <c r="F519" s="26" t="str">
        <f t="shared" ref="F519:F582" si="103">IF(D519="","",VLOOKUP(D519,Master,4,FALSE))</f>
        <v>Fenaux</v>
      </c>
      <c r="G519" s="26" t="str">
        <f t="shared" ref="G519:G582" si="104">IF(D519="","",VLOOKUP(D519,Master,5,FALSE))</f>
        <v>Men Veteran</v>
      </c>
      <c r="H519" s="26" t="str">
        <f t="shared" ref="H519:H582" si="105">IF(D519="","",VLOOKUP(D519,Master,2,FALSE))</f>
        <v>Orca Angling Club</v>
      </c>
      <c r="I519" s="53"/>
      <c r="J519" s="53"/>
      <c r="K519" s="53"/>
      <c r="L519" s="52" t="str">
        <f t="shared" ref="L519:L582" si="106">IF(K519="","",IF(I519="",ROUND(HLOOKUP(J519,kgList,K519,FALSE),1),ROUND(HLOOKUP(I519,kgList,K519,FALSE),1)))</f>
        <v/>
      </c>
      <c r="M519" s="52" t="str">
        <f t="shared" ref="M519:M582" si="107">IF(L519="","",IF(COUNTA(I519:J519)&gt;1,"Edible or Inedible",IF(COUNTA(I519)=1,L519*1,IF(COUNTA(J519)=1,L519*1,"ERROR"))))</f>
        <v/>
      </c>
    </row>
    <row r="520" spans="1:13" hidden="1" x14ac:dyDescent="0.3">
      <c r="A520" s="143" t="str">
        <f t="shared" si="99"/>
        <v>2024-NAT-02</v>
      </c>
      <c r="B520" s="140">
        <f t="shared" si="100"/>
        <v>45373</v>
      </c>
      <c r="C520" s="143" t="str">
        <f t="shared" si="101"/>
        <v>Day 2</v>
      </c>
      <c r="D520" s="53" t="s">
        <v>452</v>
      </c>
      <c r="E520" s="26" t="str">
        <f t="shared" si="102"/>
        <v>Johan</v>
      </c>
      <c r="F520" s="26" t="str">
        <f t="shared" si="103"/>
        <v>Agenbag</v>
      </c>
      <c r="G520" s="26" t="str">
        <f t="shared" si="104"/>
        <v>Men Master</v>
      </c>
      <c r="H520" s="26" t="str">
        <f t="shared" si="105"/>
        <v>Henties Bay</v>
      </c>
      <c r="I520" s="53"/>
      <c r="J520" s="53"/>
      <c r="K520" s="53"/>
      <c r="L520" s="52" t="str">
        <f t="shared" si="106"/>
        <v/>
      </c>
      <c r="M520" s="52" t="str">
        <f t="shared" si="107"/>
        <v/>
      </c>
    </row>
    <row r="521" spans="1:13" hidden="1" x14ac:dyDescent="0.3">
      <c r="A521" s="143" t="str">
        <f t="shared" si="99"/>
        <v>2024-NAT-02</v>
      </c>
      <c r="B521" s="140">
        <f t="shared" si="100"/>
        <v>45373</v>
      </c>
      <c r="C521" s="143" t="str">
        <f t="shared" si="101"/>
        <v>Day 2</v>
      </c>
      <c r="D521" s="53" t="s">
        <v>1308</v>
      </c>
      <c r="E521" s="26" t="str">
        <f t="shared" si="102"/>
        <v>Nadine</v>
      </c>
      <c r="F521" s="26" t="str">
        <f t="shared" si="103"/>
        <v>Downing</v>
      </c>
      <c r="G521" s="26" t="str">
        <f t="shared" si="104"/>
        <v>Men Seniors / Ladies</v>
      </c>
      <c r="H521" s="26" t="str">
        <f t="shared" si="105"/>
        <v>Henties Bay</v>
      </c>
      <c r="I521" s="53" t="s">
        <v>19</v>
      </c>
      <c r="J521" s="53"/>
      <c r="K521" s="53">
        <v>88</v>
      </c>
      <c r="L521" s="52">
        <f t="shared" si="106"/>
        <v>7.2</v>
      </c>
      <c r="M521" s="52">
        <f t="shared" si="107"/>
        <v>7.2</v>
      </c>
    </row>
    <row r="522" spans="1:13" hidden="1" x14ac:dyDescent="0.3">
      <c r="A522" s="143" t="str">
        <f t="shared" si="99"/>
        <v>2024-NAT-02</v>
      </c>
      <c r="B522" s="140">
        <f t="shared" si="100"/>
        <v>45373</v>
      </c>
      <c r="C522" s="143" t="str">
        <f t="shared" si="101"/>
        <v>Day 2</v>
      </c>
      <c r="D522" s="53" t="s">
        <v>1308</v>
      </c>
      <c r="E522" s="26" t="str">
        <f t="shared" si="102"/>
        <v>Nadine</v>
      </c>
      <c r="F522" s="26" t="str">
        <f t="shared" si="103"/>
        <v>Downing</v>
      </c>
      <c r="G522" s="26" t="str">
        <f t="shared" si="104"/>
        <v>Men Seniors / Ladies</v>
      </c>
      <c r="H522" s="26" t="str">
        <f t="shared" si="105"/>
        <v>Henties Bay</v>
      </c>
      <c r="I522" s="53"/>
      <c r="J522" s="51" t="s">
        <v>1222</v>
      </c>
      <c r="K522" s="53">
        <v>77</v>
      </c>
      <c r="L522" s="52">
        <f t="shared" si="106"/>
        <v>1.8</v>
      </c>
      <c r="M522" s="52">
        <f t="shared" si="107"/>
        <v>1.8</v>
      </c>
    </row>
    <row r="523" spans="1:13" hidden="1" x14ac:dyDescent="0.3">
      <c r="A523" s="143" t="str">
        <f t="shared" si="99"/>
        <v>2024-NAT-02</v>
      </c>
      <c r="B523" s="140">
        <f t="shared" si="100"/>
        <v>45373</v>
      </c>
      <c r="C523" s="143" t="str">
        <f t="shared" si="101"/>
        <v>Day 2</v>
      </c>
      <c r="D523" s="53" t="s">
        <v>1308</v>
      </c>
      <c r="E523" s="26" t="str">
        <f t="shared" si="102"/>
        <v>Nadine</v>
      </c>
      <c r="F523" s="26" t="str">
        <f t="shared" si="103"/>
        <v>Downing</v>
      </c>
      <c r="G523" s="26" t="str">
        <f t="shared" si="104"/>
        <v>Men Seniors / Ladies</v>
      </c>
      <c r="H523" s="26" t="str">
        <f t="shared" si="105"/>
        <v>Henties Bay</v>
      </c>
      <c r="I523" s="53"/>
      <c r="J523" s="51" t="s">
        <v>1222</v>
      </c>
      <c r="K523" s="53">
        <v>78</v>
      </c>
      <c r="L523" s="52">
        <f t="shared" si="106"/>
        <v>1.9</v>
      </c>
      <c r="M523" s="52">
        <f t="shared" si="107"/>
        <v>1.9</v>
      </c>
    </row>
    <row r="524" spans="1:13" hidden="1" x14ac:dyDescent="0.3">
      <c r="A524" s="143" t="str">
        <f t="shared" si="99"/>
        <v>2024-NAT-02</v>
      </c>
      <c r="B524" s="140">
        <f t="shared" si="100"/>
        <v>45373</v>
      </c>
      <c r="C524" s="143" t="str">
        <f t="shared" si="101"/>
        <v>Day 2</v>
      </c>
      <c r="D524" s="53" t="s">
        <v>1308</v>
      </c>
      <c r="E524" s="26" t="str">
        <f t="shared" si="102"/>
        <v>Nadine</v>
      </c>
      <c r="F524" s="26" t="str">
        <f t="shared" si="103"/>
        <v>Downing</v>
      </c>
      <c r="G524" s="26" t="str">
        <f t="shared" si="104"/>
        <v>Men Seniors / Ladies</v>
      </c>
      <c r="H524" s="26" t="str">
        <f t="shared" si="105"/>
        <v>Henties Bay</v>
      </c>
      <c r="I524" s="53"/>
      <c r="J524" s="51" t="s">
        <v>1222</v>
      </c>
      <c r="K524" s="53">
        <v>88</v>
      </c>
      <c r="L524" s="52">
        <f t="shared" si="106"/>
        <v>2.8</v>
      </c>
      <c r="M524" s="52">
        <f t="shared" si="107"/>
        <v>2.8</v>
      </c>
    </row>
    <row r="525" spans="1:13" hidden="1" x14ac:dyDescent="0.3">
      <c r="A525" s="143" t="str">
        <f t="shared" si="99"/>
        <v>2024-NAT-02</v>
      </c>
      <c r="B525" s="140">
        <f t="shared" si="100"/>
        <v>45373</v>
      </c>
      <c r="C525" s="143" t="str">
        <f t="shared" si="101"/>
        <v>Day 2</v>
      </c>
      <c r="D525" s="53" t="s">
        <v>1308</v>
      </c>
      <c r="E525" s="26" t="str">
        <f t="shared" si="102"/>
        <v>Nadine</v>
      </c>
      <c r="F525" s="26" t="str">
        <f t="shared" si="103"/>
        <v>Downing</v>
      </c>
      <c r="G525" s="26" t="str">
        <f t="shared" si="104"/>
        <v>Men Seniors / Ladies</v>
      </c>
      <c r="H525" s="26" t="str">
        <f t="shared" si="105"/>
        <v>Henties Bay</v>
      </c>
      <c r="I525" s="53"/>
      <c r="J525" s="51" t="s">
        <v>1222</v>
      </c>
      <c r="K525" s="53">
        <v>111</v>
      </c>
      <c r="L525" s="52">
        <f t="shared" si="106"/>
        <v>6.2</v>
      </c>
      <c r="M525" s="52">
        <f t="shared" si="107"/>
        <v>6.2</v>
      </c>
    </row>
    <row r="526" spans="1:13" hidden="1" x14ac:dyDescent="0.3">
      <c r="A526" s="143" t="str">
        <f t="shared" si="99"/>
        <v>2024-NAT-02</v>
      </c>
      <c r="B526" s="140">
        <f t="shared" si="100"/>
        <v>45373</v>
      </c>
      <c r="C526" s="143" t="str">
        <f t="shared" si="101"/>
        <v>Day 2</v>
      </c>
      <c r="D526" s="53" t="s">
        <v>1308</v>
      </c>
      <c r="E526" s="26" t="str">
        <f t="shared" si="102"/>
        <v>Nadine</v>
      </c>
      <c r="F526" s="26" t="str">
        <f t="shared" si="103"/>
        <v>Downing</v>
      </c>
      <c r="G526" s="26" t="str">
        <f t="shared" si="104"/>
        <v>Men Seniors / Ladies</v>
      </c>
      <c r="H526" s="26" t="str">
        <f t="shared" si="105"/>
        <v>Henties Bay</v>
      </c>
      <c r="I526" s="53"/>
      <c r="J526" s="51" t="s">
        <v>1222</v>
      </c>
      <c r="K526" s="53">
        <v>76</v>
      </c>
      <c r="L526" s="52">
        <f t="shared" si="106"/>
        <v>1.7</v>
      </c>
      <c r="M526" s="52">
        <f t="shared" si="107"/>
        <v>1.7</v>
      </c>
    </row>
    <row r="527" spans="1:13" hidden="1" x14ac:dyDescent="0.3">
      <c r="A527" s="143" t="str">
        <f t="shared" si="99"/>
        <v>2024-NAT-02</v>
      </c>
      <c r="B527" s="140">
        <f t="shared" si="100"/>
        <v>45373</v>
      </c>
      <c r="C527" s="143" t="str">
        <f t="shared" si="101"/>
        <v>Day 2</v>
      </c>
      <c r="D527" s="53" t="s">
        <v>1422</v>
      </c>
      <c r="E527" s="26" t="str">
        <f t="shared" si="102"/>
        <v>Sylvia</v>
      </c>
      <c r="F527" s="26" t="str">
        <f t="shared" si="103"/>
        <v>Horn</v>
      </c>
      <c r="G527" s="26" t="str">
        <f t="shared" si="104"/>
        <v>Ladies Master</v>
      </c>
      <c r="H527" s="26" t="str">
        <f t="shared" si="105"/>
        <v>Welwitschia</v>
      </c>
      <c r="I527" s="53"/>
      <c r="J527" s="53" t="s">
        <v>20</v>
      </c>
      <c r="K527" s="53">
        <v>74</v>
      </c>
      <c r="L527" s="52">
        <f t="shared" si="106"/>
        <v>1.5</v>
      </c>
      <c r="M527" s="52">
        <f t="shared" si="107"/>
        <v>1.5</v>
      </c>
    </row>
    <row r="528" spans="1:13" hidden="1" x14ac:dyDescent="0.3">
      <c r="A528" s="143" t="str">
        <f t="shared" si="99"/>
        <v>2024-NAT-02</v>
      </c>
      <c r="B528" s="140">
        <f t="shared" si="100"/>
        <v>45373</v>
      </c>
      <c r="C528" s="143" t="str">
        <f t="shared" si="101"/>
        <v>Day 2</v>
      </c>
      <c r="D528" s="53" t="s">
        <v>427</v>
      </c>
      <c r="E528" s="26" t="str">
        <f t="shared" si="102"/>
        <v>Philip</v>
      </c>
      <c r="F528" s="26" t="str">
        <f t="shared" si="103"/>
        <v>Swartz</v>
      </c>
      <c r="G528" s="26" t="str">
        <f t="shared" si="104"/>
        <v>Men U/16</v>
      </c>
      <c r="H528" s="26" t="str">
        <f t="shared" si="105"/>
        <v>Mako</v>
      </c>
      <c r="I528" s="53"/>
      <c r="J528" s="53" t="s">
        <v>1221</v>
      </c>
      <c r="K528" s="53">
        <v>108</v>
      </c>
      <c r="L528" s="52">
        <f t="shared" si="106"/>
        <v>15.4</v>
      </c>
      <c r="M528" s="52">
        <f t="shared" si="107"/>
        <v>15.4</v>
      </c>
    </row>
    <row r="529" spans="1:13" hidden="1" x14ac:dyDescent="0.3">
      <c r="A529" s="143" t="str">
        <f t="shared" si="99"/>
        <v>2024-NAT-02</v>
      </c>
      <c r="B529" s="140">
        <f t="shared" si="100"/>
        <v>45373</v>
      </c>
      <c r="C529" s="143" t="str">
        <f t="shared" si="101"/>
        <v>Day 2</v>
      </c>
      <c r="D529" s="53" t="s">
        <v>427</v>
      </c>
      <c r="E529" s="26" t="str">
        <f t="shared" si="102"/>
        <v>Philip</v>
      </c>
      <c r="F529" s="26" t="str">
        <f t="shared" si="103"/>
        <v>Swartz</v>
      </c>
      <c r="G529" s="26" t="str">
        <f t="shared" si="104"/>
        <v>Men U/16</v>
      </c>
      <c r="H529" s="26" t="str">
        <f t="shared" si="105"/>
        <v>Mako</v>
      </c>
      <c r="I529" s="53"/>
      <c r="J529" s="53" t="s">
        <v>1223</v>
      </c>
      <c r="K529" s="53">
        <v>93</v>
      </c>
      <c r="L529" s="52">
        <f t="shared" si="106"/>
        <v>2.9</v>
      </c>
      <c r="M529" s="52">
        <f t="shared" si="107"/>
        <v>2.9</v>
      </c>
    </row>
    <row r="530" spans="1:13" hidden="1" x14ac:dyDescent="0.3">
      <c r="A530" s="143" t="str">
        <f t="shared" si="99"/>
        <v>2024-NAT-02</v>
      </c>
      <c r="B530" s="140">
        <f t="shared" si="100"/>
        <v>45373</v>
      </c>
      <c r="C530" s="143" t="str">
        <f t="shared" si="101"/>
        <v>Day 2</v>
      </c>
      <c r="D530" s="53" t="s">
        <v>427</v>
      </c>
      <c r="E530" s="26" t="str">
        <f t="shared" si="102"/>
        <v>Philip</v>
      </c>
      <c r="F530" s="26" t="str">
        <f t="shared" si="103"/>
        <v>Swartz</v>
      </c>
      <c r="G530" s="26" t="str">
        <f t="shared" si="104"/>
        <v>Men U/16</v>
      </c>
      <c r="H530" s="26" t="str">
        <f t="shared" si="105"/>
        <v>Mako</v>
      </c>
      <c r="I530" s="53"/>
      <c r="J530" s="53" t="s">
        <v>1223</v>
      </c>
      <c r="K530" s="53">
        <v>101</v>
      </c>
      <c r="L530" s="52">
        <f t="shared" si="106"/>
        <v>3.8</v>
      </c>
      <c r="M530" s="52">
        <f t="shared" si="107"/>
        <v>3.8</v>
      </c>
    </row>
    <row r="531" spans="1:13" hidden="1" x14ac:dyDescent="0.3">
      <c r="A531" s="143" t="str">
        <f t="shared" si="99"/>
        <v>2024-NAT-02</v>
      </c>
      <c r="B531" s="140">
        <f t="shared" si="100"/>
        <v>45373</v>
      </c>
      <c r="C531" s="143" t="str">
        <f t="shared" si="101"/>
        <v>Day 2</v>
      </c>
      <c r="D531" s="53" t="s">
        <v>427</v>
      </c>
      <c r="E531" s="26" t="str">
        <f t="shared" si="102"/>
        <v>Philip</v>
      </c>
      <c r="F531" s="26" t="str">
        <f t="shared" si="103"/>
        <v>Swartz</v>
      </c>
      <c r="G531" s="26" t="str">
        <f t="shared" si="104"/>
        <v>Men U/16</v>
      </c>
      <c r="H531" s="26" t="str">
        <f t="shared" si="105"/>
        <v>Mako</v>
      </c>
      <c r="I531" s="53"/>
      <c r="J531" s="53" t="s">
        <v>1223</v>
      </c>
      <c r="K531" s="53">
        <v>93</v>
      </c>
      <c r="L531" s="52">
        <f t="shared" si="106"/>
        <v>2.9</v>
      </c>
      <c r="M531" s="52">
        <f t="shared" si="107"/>
        <v>2.9</v>
      </c>
    </row>
    <row r="532" spans="1:13" hidden="1" x14ac:dyDescent="0.3">
      <c r="A532" s="143" t="str">
        <f t="shared" si="99"/>
        <v>2024-NAT-02</v>
      </c>
      <c r="B532" s="140">
        <f t="shared" si="100"/>
        <v>45373</v>
      </c>
      <c r="C532" s="143" t="str">
        <f t="shared" si="101"/>
        <v>Day 2</v>
      </c>
      <c r="D532" s="53" t="s">
        <v>427</v>
      </c>
      <c r="E532" s="26" t="str">
        <f t="shared" si="102"/>
        <v>Philip</v>
      </c>
      <c r="F532" s="26" t="str">
        <f t="shared" si="103"/>
        <v>Swartz</v>
      </c>
      <c r="G532" s="26" t="str">
        <f t="shared" si="104"/>
        <v>Men U/16</v>
      </c>
      <c r="H532" s="26" t="str">
        <f t="shared" si="105"/>
        <v>Mako</v>
      </c>
      <c r="I532" s="53"/>
      <c r="J532" s="53" t="s">
        <v>1223</v>
      </c>
      <c r="K532" s="53">
        <v>88</v>
      </c>
      <c r="L532" s="52">
        <f t="shared" si="106"/>
        <v>2.4</v>
      </c>
      <c r="M532" s="52">
        <f t="shared" si="107"/>
        <v>2.4</v>
      </c>
    </row>
    <row r="533" spans="1:13" hidden="1" x14ac:dyDescent="0.3">
      <c r="A533" s="143" t="str">
        <f t="shared" si="99"/>
        <v>2024-NAT-02</v>
      </c>
      <c r="B533" s="140">
        <f t="shared" si="100"/>
        <v>45373</v>
      </c>
      <c r="C533" s="143" t="str">
        <f t="shared" si="101"/>
        <v>Day 2</v>
      </c>
      <c r="D533" s="53" t="s">
        <v>427</v>
      </c>
      <c r="E533" s="26" t="str">
        <f t="shared" si="102"/>
        <v>Philip</v>
      </c>
      <c r="F533" s="26" t="str">
        <f t="shared" si="103"/>
        <v>Swartz</v>
      </c>
      <c r="G533" s="26" t="str">
        <f t="shared" si="104"/>
        <v>Men U/16</v>
      </c>
      <c r="H533" s="26" t="str">
        <f t="shared" si="105"/>
        <v>Mako</v>
      </c>
      <c r="I533" s="53"/>
      <c r="J533" s="53" t="s">
        <v>1223</v>
      </c>
      <c r="K533" s="53">
        <v>87</v>
      </c>
      <c r="L533" s="52">
        <f t="shared" si="106"/>
        <v>2.2999999999999998</v>
      </c>
      <c r="M533" s="52">
        <f t="shared" si="107"/>
        <v>2.2999999999999998</v>
      </c>
    </row>
    <row r="534" spans="1:13" hidden="1" x14ac:dyDescent="0.3">
      <c r="A534" s="143" t="str">
        <f t="shared" si="99"/>
        <v>2024-NAT-02</v>
      </c>
      <c r="B534" s="140">
        <f t="shared" si="100"/>
        <v>45373</v>
      </c>
      <c r="C534" s="143" t="str">
        <f t="shared" si="101"/>
        <v>Day 2</v>
      </c>
      <c r="D534" s="53" t="s">
        <v>427</v>
      </c>
      <c r="E534" s="26" t="str">
        <f t="shared" si="102"/>
        <v>Philip</v>
      </c>
      <c r="F534" s="26" t="str">
        <f t="shared" si="103"/>
        <v>Swartz</v>
      </c>
      <c r="G534" s="26" t="str">
        <f t="shared" si="104"/>
        <v>Men U/16</v>
      </c>
      <c r="H534" s="26" t="str">
        <f t="shared" si="105"/>
        <v>Mako</v>
      </c>
      <c r="I534" s="53"/>
      <c r="J534" s="51" t="s">
        <v>1222</v>
      </c>
      <c r="K534" s="53">
        <v>70</v>
      </c>
      <c r="L534" s="52">
        <f t="shared" si="106"/>
        <v>1.3</v>
      </c>
      <c r="M534" s="52">
        <f t="shared" si="107"/>
        <v>1.3</v>
      </c>
    </row>
    <row r="535" spans="1:13" hidden="1" x14ac:dyDescent="0.3">
      <c r="A535" s="143" t="str">
        <f t="shared" si="99"/>
        <v>2024-NAT-02</v>
      </c>
      <c r="B535" s="140">
        <f t="shared" si="100"/>
        <v>45373</v>
      </c>
      <c r="C535" s="143" t="str">
        <f t="shared" si="101"/>
        <v>Day 2</v>
      </c>
      <c r="D535" s="53" t="s">
        <v>427</v>
      </c>
      <c r="E535" s="26" t="str">
        <f t="shared" si="102"/>
        <v>Philip</v>
      </c>
      <c r="F535" s="26" t="str">
        <f t="shared" si="103"/>
        <v>Swartz</v>
      </c>
      <c r="G535" s="26" t="str">
        <f t="shared" si="104"/>
        <v>Men U/16</v>
      </c>
      <c r="H535" s="26" t="str">
        <f t="shared" si="105"/>
        <v>Mako</v>
      </c>
      <c r="I535" s="53"/>
      <c r="J535" s="51" t="s">
        <v>1222</v>
      </c>
      <c r="K535" s="53">
        <v>81</v>
      </c>
      <c r="L535" s="52">
        <f t="shared" si="106"/>
        <v>2.1</v>
      </c>
      <c r="M535" s="52">
        <f t="shared" si="107"/>
        <v>2.1</v>
      </c>
    </row>
    <row r="536" spans="1:13" hidden="1" x14ac:dyDescent="0.3">
      <c r="A536" s="143" t="str">
        <f t="shared" si="99"/>
        <v>2024-NAT-02</v>
      </c>
      <c r="B536" s="140">
        <f t="shared" si="100"/>
        <v>45373</v>
      </c>
      <c r="C536" s="143" t="str">
        <f t="shared" si="101"/>
        <v>Day 2</v>
      </c>
      <c r="D536" s="53" t="s">
        <v>445</v>
      </c>
      <c r="E536" s="26" t="str">
        <f t="shared" si="102"/>
        <v>Johan</v>
      </c>
      <c r="F536" s="26" t="str">
        <f t="shared" si="103"/>
        <v>Visser</v>
      </c>
      <c r="G536" s="26" t="str">
        <f t="shared" si="104"/>
        <v>Men Veteran</v>
      </c>
      <c r="H536" s="26" t="str">
        <f t="shared" si="105"/>
        <v>Mako</v>
      </c>
      <c r="I536" s="53"/>
      <c r="J536" s="51" t="s">
        <v>1222</v>
      </c>
      <c r="K536" s="53">
        <v>80</v>
      </c>
      <c r="L536" s="52">
        <f t="shared" si="106"/>
        <v>2</v>
      </c>
      <c r="M536" s="52">
        <f t="shared" si="107"/>
        <v>2</v>
      </c>
    </row>
    <row r="537" spans="1:13" hidden="1" x14ac:dyDescent="0.3">
      <c r="A537" s="143" t="str">
        <f t="shared" si="99"/>
        <v>2024-NAT-02</v>
      </c>
      <c r="B537" s="140">
        <f t="shared" si="100"/>
        <v>45373</v>
      </c>
      <c r="C537" s="143" t="str">
        <f t="shared" si="101"/>
        <v>Day 2</v>
      </c>
      <c r="D537" s="53" t="s">
        <v>1008</v>
      </c>
      <c r="E537" s="26" t="str">
        <f t="shared" si="102"/>
        <v>Rudi(Jnr.)</v>
      </c>
      <c r="F537" s="26" t="str">
        <f t="shared" si="103"/>
        <v>Swartz</v>
      </c>
      <c r="G537" s="26" t="str">
        <f t="shared" si="104"/>
        <v>Men Senior / U/21</v>
      </c>
      <c r="H537" s="26" t="str">
        <f t="shared" si="105"/>
        <v>Mako</v>
      </c>
      <c r="I537" s="53"/>
      <c r="J537" s="51" t="s">
        <v>1222</v>
      </c>
      <c r="K537" s="53">
        <v>152</v>
      </c>
      <c r="L537" s="52">
        <f t="shared" si="106"/>
        <v>18.2</v>
      </c>
      <c r="M537" s="52">
        <f t="shared" si="107"/>
        <v>18.2</v>
      </c>
    </row>
    <row r="538" spans="1:13" hidden="1" x14ac:dyDescent="0.3">
      <c r="A538" s="143" t="str">
        <f t="shared" si="99"/>
        <v>2024-NAT-02</v>
      </c>
      <c r="B538" s="140">
        <f t="shared" si="100"/>
        <v>45373</v>
      </c>
      <c r="C538" s="143" t="str">
        <f t="shared" si="101"/>
        <v>Day 2</v>
      </c>
      <c r="D538" s="53" t="s">
        <v>428</v>
      </c>
      <c r="E538" s="26" t="str">
        <f t="shared" si="102"/>
        <v>Marco</v>
      </c>
      <c r="F538" s="26" t="str">
        <f t="shared" si="103"/>
        <v>Klein</v>
      </c>
      <c r="G538" s="26" t="str">
        <f t="shared" si="104"/>
        <v>Men Veteran</v>
      </c>
      <c r="H538" s="26" t="str">
        <f t="shared" si="105"/>
        <v>Mako</v>
      </c>
      <c r="I538" s="53"/>
      <c r="J538" s="51" t="s">
        <v>1222</v>
      </c>
      <c r="K538" s="53">
        <v>154</v>
      </c>
      <c r="L538" s="52">
        <f t="shared" si="106"/>
        <v>19.100000000000001</v>
      </c>
      <c r="M538" s="52">
        <f t="shared" si="107"/>
        <v>19.100000000000001</v>
      </c>
    </row>
    <row r="539" spans="1:13" hidden="1" x14ac:dyDescent="0.3">
      <c r="A539" s="143" t="str">
        <f t="shared" si="99"/>
        <v>2024-NAT-02</v>
      </c>
      <c r="B539" s="140">
        <f t="shared" si="100"/>
        <v>45373</v>
      </c>
      <c r="C539" s="143" t="str">
        <f t="shared" si="101"/>
        <v>Day 2</v>
      </c>
      <c r="D539" s="53" t="s">
        <v>428</v>
      </c>
      <c r="E539" s="26" t="str">
        <f t="shared" si="102"/>
        <v>Marco</v>
      </c>
      <c r="F539" s="26" t="str">
        <f t="shared" si="103"/>
        <v>Klein</v>
      </c>
      <c r="G539" s="26" t="str">
        <f t="shared" si="104"/>
        <v>Men Veteran</v>
      </c>
      <c r="H539" s="26" t="str">
        <f t="shared" si="105"/>
        <v>Mako</v>
      </c>
      <c r="I539" s="53"/>
      <c r="J539" s="51" t="s">
        <v>1222</v>
      </c>
      <c r="K539" s="53">
        <v>163</v>
      </c>
      <c r="L539" s="52">
        <f t="shared" si="106"/>
        <v>23.1</v>
      </c>
      <c r="M539" s="52">
        <f t="shared" si="107"/>
        <v>23.1</v>
      </c>
    </row>
    <row r="540" spans="1:13" hidden="1" x14ac:dyDescent="0.3">
      <c r="A540" s="143" t="str">
        <f t="shared" si="99"/>
        <v>2024-NAT-02</v>
      </c>
      <c r="B540" s="140">
        <f t="shared" si="100"/>
        <v>45373</v>
      </c>
      <c r="C540" s="143" t="str">
        <f t="shared" si="101"/>
        <v>Day 2</v>
      </c>
      <c r="D540" s="53" t="s">
        <v>543</v>
      </c>
      <c r="E540" s="26" t="str">
        <f t="shared" si="102"/>
        <v>Andrew</v>
      </c>
      <c r="F540" s="26" t="str">
        <f t="shared" si="103"/>
        <v>Van Schalkwyk</v>
      </c>
      <c r="G540" s="26" t="str">
        <f t="shared" si="104"/>
        <v>Men Veteran</v>
      </c>
      <c r="H540" s="26" t="str">
        <f t="shared" si="105"/>
        <v>Mako</v>
      </c>
      <c r="I540" s="53"/>
      <c r="J540" s="51" t="s">
        <v>1222</v>
      </c>
      <c r="K540" s="53">
        <v>148</v>
      </c>
      <c r="L540" s="52">
        <f t="shared" si="106"/>
        <v>16.600000000000001</v>
      </c>
      <c r="M540" s="52">
        <f t="shared" si="107"/>
        <v>16.600000000000001</v>
      </c>
    </row>
    <row r="541" spans="1:13" hidden="1" x14ac:dyDescent="0.3">
      <c r="A541" s="143" t="str">
        <f t="shared" si="99"/>
        <v>2024-NAT-02</v>
      </c>
      <c r="B541" s="140">
        <f t="shared" si="100"/>
        <v>45373</v>
      </c>
      <c r="C541" s="143" t="str">
        <f t="shared" si="101"/>
        <v>Day 2</v>
      </c>
      <c r="D541" s="53" t="s">
        <v>543</v>
      </c>
      <c r="E541" s="26" t="str">
        <f t="shared" si="102"/>
        <v>Andrew</v>
      </c>
      <c r="F541" s="26" t="str">
        <f t="shared" si="103"/>
        <v>Van Schalkwyk</v>
      </c>
      <c r="G541" s="26" t="str">
        <f t="shared" si="104"/>
        <v>Men Veteran</v>
      </c>
      <c r="H541" s="26" t="str">
        <f t="shared" si="105"/>
        <v>Mako</v>
      </c>
      <c r="I541" s="53"/>
      <c r="J541" s="53" t="s">
        <v>1216</v>
      </c>
      <c r="K541" s="53">
        <v>149</v>
      </c>
      <c r="L541" s="52">
        <f t="shared" si="106"/>
        <v>44.7</v>
      </c>
      <c r="M541" s="52">
        <f t="shared" si="107"/>
        <v>44.7</v>
      </c>
    </row>
    <row r="542" spans="1:13" hidden="1" x14ac:dyDescent="0.3">
      <c r="A542" s="143" t="str">
        <f t="shared" si="99"/>
        <v>2024-NAT-02</v>
      </c>
      <c r="B542" s="140">
        <f t="shared" si="100"/>
        <v>45373</v>
      </c>
      <c r="C542" s="143" t="str">
        <f t="shared" si="101"/>
        <v>Day 2</v>
      </c>
      <c r="D542" s="53" t="s">
        <v>1472</v>
      </c>
      <c r="E542" s="26" t="str">
        <f t="shared" si="102"/>
        <v>Sven</v>
      </c>
      <c r="F542" s="26" t="str">
        <f t="shared" si="103"/>
        <v>Welzig</v>
      </c>
      <c r="G542" s="26" t="str">
        <f t="shared" si="104"/>
        <v>Men Senior</v>
      </c>
      <c r="H542" s="26" t="str">
        <f t="shared" si="105"/>
        <v>Mako</v>
      </c>
      <c r="I542" s="53"/>
      <c r="J542" s="53" t="s">
        <v>20</v>
      </c>
      <c r="K542" s="53">
        <v>77</v>
      </c>
      <c r="L542" s="52">
        <f t="shared" si="106"/>
        <v>1.6</v>
      </c>
      <c r="M542" s="52">
        <f t="shared" si="107"/>
        <v>1.6</v>
      </c>
    </row>
    <row r="543" spans="1:13" hidden="1" x14ac:dyDescent="0.3">
      <c r="A543" s="143" t="str">
        <f t="shared" si="99"/>
        <v>2024-NAT-02</v>
      </c>
      <c r="B543" s="140">
        <f t="shared" si="100"/>
        <v>45373</v>
      </c>
      <c r="C543" s="143" t="str">
        <f t="shared" si="101"/>
        <v>Day 2</v>
      </c>
      <c r="D543" s="53" t="s">
        <v>1472</v>
      </c>
      <c r="E543" s="26" t="str">
        <f t="shared" si="102"/>
        <v>Sven</v>
      </c>
      <c r="F543" s="26" t="str">
        <f t="shared" si="103"/>
        <v>Welzig</v>
      </c>
      <c r="G543" s="26" t="str">
        <f t="shared" si="104"/>
        <v>Men Senior</v>
      </c>
      <c r="H543" s="26" t="str">
        <f t="shared" si="105"/>
        <v>Mako</v>
      </c>
      <c r="I543" s="53"/>
      <c r="J543" s="51" t="s">
        <v>1222</v>
      </c>
      <c r="K543" s="53">
        <v>86</v>
      </c>
      <c r="L543" s="52">
        <f t="shared" si="106"/>
        <v>2.6</v>
      </c>
      <c r="M543" s="52">
        <f t="shared" si="107"/>
        <v>2.6</v>
      </c>
    </row>
    <row r="544" spans="1:13" hidden="1" x14ac:dyDescent="0.3">
      <c r="A544" s="143" t="str">
        <f t="shared" si="99"/>
        <v>2024-NAT-02</v>
      </c>
      <c r="B544" s="140">
        <f t="shared" si="100"/>
        <v>45373</v>
      </c>
      <c r="C544" s="143" t="str">
        <f t="shared" si="101"/>
        <v>Day 2</v>
      </c>
      <c r="D544" s="53" t="s">
        <v>930</v>
      </c>
      <c r="E544" s="26" t="str">
        <f t="shared" si="102"/>
        <v>Rudy</v>
      </c>
      <c r="F544" s="26" t="str">
        <f t="shared" si="103"/>
        <v>Swartz</v>
      </c>
      <c r="G544" s="26" t="str">
        <f t="shared" si="104"/>
        <v>Men Veteran</v>
      </c>
      <c r="H544" s="26" t="str">
        <f t="shared" si="105"/>
        <v>Mako</v>
      </c>
      <c r="I544" s="53"/>
      <c r="J544" s="51" t="s">
        <v>1222</v>
      </c>
      <c r="K544" s="53">
        <v>124</v>
      </c>
      <c r="L544" s="52">
        <f t="shared" si="106"/>
        <v>9.1</v>
      </c>
      <c r="M544" s="52">
        <f t="shared" si="107"/>
        <v>9.1</v>
      </c>
    </row>
    <row r="545" spans="1:13" hidden="1" x14ac:dyDescent="0.3">
      <c r="A545" s="143" t="str">
        <f t="shared" si="99"/>
        <v>2024-NAT-02</v>
      </c>
      <c r="B545" s="140">
        <f t="shared" si="100"/>
        <v>45373</v>
      </c>
      <c r="C545" s="143" t="str">
        <f t="shared" si="101"/>
        <v>Day 2</v>
      </c>
      <c r="D545" s="53" t="s">
        <v>930</v>
      </c>
      <c r="E545" s="26" t="str">
        <f t="shared" si="102"/>
        <v>Rudy</v>
      </c>
      <c r="F545" s="26" t="str">
        <f t="shared" si="103"/>
        <v>Swartz</v>
      </c>
      <c r="G545" s="26" t="str">
        <f t="shared" si="104"/>
        <v>Men Veteran</v>
      </c>
      <c r="H545" s="26" t="str">
        <f t="shared" si="105"/>
        <v>Mako</v>
      </c>
      <c r="I545" s="53"/>
      <c r="J545" s="51" t="s">
        <v>1222</v>
      </c>
      <c r="K545" s="53">
        <v>82</v>
      </c>
      <c r="L545" s="52">
        <f t="shared" si="106"/>
        <v>2.2000000000000002</v>
      </c>
      <c r="M545" s="52">
        <f t="shared" si="107"/>
        <v>2.2000000000000002</v>
      </c>
    </row>
    <row r="546" spans="1:13" hidden="1" x14ac:dyDescent="0.3">
      <c r="A546" s="143" t="str">
        <f t="shared" si="99"/>
        <v>2024-NAT-02</v>
      </c>
      <c r="B546" s="140">
        <f t="shared" si="100"/>
        <v>45373</v>
      </c>
      <c r="C546" s="143" t="str">
        <f t="shared" si="101"/>
        <v>Day 2</v>
      </c>
      <c r="D546" s="53" t="s">
        <v>930</v>
      </c>
      <c r="E546" s="26" t="str">
        <f t="shared" si="102"/>
        <v>Rudy</v>
      </c>
      <c r="F546" s="26" t="str">
        <f t="shared" si="103"/>
        <v>Swartz</v>
      </c>
      <c r="G546" s="26" t="str">
        <f t="shared" si="104"/>
        <v>Men Veteran</v>
      </c>
      <c r="H546" s="26" t="str">
        <f t="shared" si="105"/>
        <v>Mako</v>
      </c>
      <c r="I546" s="53"/>
      <c r="J546" s="53" t="s">
        <v>1223</v>
      </c>
      <c r="K546" s="53">
        <v>103</v>
      </c>
      <c r="L546" s="52">
        <f t="shared" si="106"/>
        <v>4.0999999999999996</v>
      </c>
      <c r="M546" s="52">
        <f t="shared" si="107"/>
        <v>4.0999999999999996</v>
      </c>
    </row>
    <row r="547" spans="1:13" hidden="1" x14ac:dyDescent="0.3">
      <c r="A547" s="143" t="str">
        <f t="shared" si="99"/>
        <v>2024-NAT-02</v>
      </c>
      <c r="B547" s="140">
        <f t="shared" si="100"/>
        <v>45373</v>
      </c>
      <c r="C547" s="143" t="str">
        <f t="shared" si="101"/>
        <v>Day 2</v>
      </c>
      <c r="D547" s="53" t="s">
        <v>930</v>
      </c>
      <c r="E547" s="26" t="str">
        <f t="shared" si="102"/>
        <v>Rudy</v>
      </c>
      <c r="F547" s="26" t="str">
        <f t="shared" si="103"/>
        <v>Swartz</v>
      </c>
      <c r="G547" s="26" t="str">
        <f t="shared" si="104"/>
        <v>Men Veteran</v>
      </c>
      <c r="H547" s="26" t="str">
        <f t="shared" si="105"/>
        <v>Mako</v>
      </c>
      <c r="I547" s="53"/>
      <c r="J547" s="53" t="s">
        <v>20</v>
      </c>
      <c r="K547" s="53">
        <v>75</v>
      </c>
      <c r="L547" s="52">
        <f t="shared" si="106"/>
        <v>1.5</v>
      </c>
      <c r="M547" s="52">
        <f t="shared" si="107"/>
        <v>1.5</v>
      </c>
    </row>
    <row r="548" spans="1:13" hidden="1" x14ac:dyDescent="0.3">
      <c r="A548" s="143" t="str">
        <f t="shared" si="99"/>
        <v>2024-NAT-02</v>
      </c>
      <c r="B548" s="140">
        <f t="shared" si="100"/>
        <v>45373</v>
      </c>
      <c r="C548" s="143" t="str">
        <f t="shared" si="101"/>
        <v>Day 2</v>
      </c>
      <c r="D548" s="53" t="s">
        <v>930</v>
      </c>
      <c r="E548" s="26" t="str">
        <f t="shared" si="102"/>
        <v>Rudy</v>
      </c>
      <c r="F548" s="26" t="str">
        <f t="shared" si="103"/>
        <v>Swartz</v>
      </c>
      <c r="G548" s="26" t="str">
        <f t="shared" si="104"/>
        <v>Men Veteran</v>
      </c>
      <c r="H548" s="26" t="str">
        <f t="shared" si="105"/>
        <v>Mako</v>
      </c>
      <c r="I548" s="53"/>
      <c r="J548" s="53" t="s">
        <v>20</v>
      </c>
      <c r="K548" s="53">
        <v>67</v>
      </c>
      <c r="L548" s="52">
        <f t="shared" si="106"/>
        <v>1.1000000000000001</v>
      </c>
      <c r="M548" s="52">
        <f t="shared" si="107"/>
        <v>1.1000000000000001</v>
      </c>
    </row>
    <row r="549" spans="1:13" hidden="1" x14ac:dyDescent="0.3">
      <c r="A549" s="143" t="str">
        <f t="shared" si="99"/>
        <v>2024-NAT-02</v>
      </c>
      <c r="B549" s="140">
        <f t="shared" si="100"/>
        <v>45373</v>
      </c>
      <c r="C549" s="143" t="str">
        <f t="shared" si="101"/>
        <v>Day 2</v>
      </c>
      <c r="D549" s="53" t="s">
        <v>930</v>
      </c>
      <c r="E549" s="26" t="str">
        <f t="shared" si="102"/>
        <v>Rudy</v>
      </c>
      <c r="F549" s="26" t="str">
        <f t="shared" si="103"/>
        <v>Swartz</v>
      </c>
      <c r="G549" s="26" t="str">
        <f t="shared" si="104"/>
        <v>Men Veteran</v>
      </c>
      <c r="H549" s="26" t="str">
        <f t="shared" si="105"/>
        <v>Mako</v>
      </c>
      <c r="I549" s="53"/>
      <c r="J549" s="53" t="s">
        <v>20</v>
      </c>
      <c r="K549" s="53">
        <v>72</v>
      </c>
      <c r="L549" s="52">
        <f t="shared" si="106"/>
        <v>1.3</v>
      </c>
      <c r="M549" s="52">
        <f t="shared" si="107"/>
        <v>1.3</v>
      </c>
    </row>
    <row r="550" spans="1:13" hidden="1" x14ac:dyDescent="0.3">
      <c r="A550" s="143" t="str">
        <f t="shared" si="99"/>
        <v>2024-NAT-02</v>
      </c>
      <c r="B550" s="140">
        <f t="shared" si="100"/>
        <v>45373</v>
      </c>
      <c r="C550" s="143" t="str">
        <f t="shared" si="101"/>
        <v>Day 2</v>
      </c>
      <c r="D550" s="53" t="s">
        <v>930</v>
      </c>
      <c r="E550" s="26" t="str">
        <f t="shared" si="102"/>
        <v>Rudy</v>
      </c>
      <c r="F550" s="26" t="str">
        <f t="shared" si="103"/>
        <v>Swartz</v>
      </c>
      <c r="G550" s="26" t="str">
        <f t="shared" si="104"/>
        <v>Men Veteran</v>
      </c>
      <c r="H550" s="26" t="str">
        <f t="shared" si="105"/>
        <v>Mako</v>
      </c>
      <c r="I550" s="53"/>
      <c r="J550" s="53" t="s">
        <v>20</v>
      </c>
      <c r="K550" s="53">
        <v>79</v>
      </c>
      <c r="L550" s="52">
        <f t="shared" si="106"/>
        <v>1.8</v>
      </c>
      <c r="M550" s="52">
        <f t="shared" si="107"/>
        <v>1.8</v>
      </c>
    </row>
    <row r="551" spans="1:13" hidden="1" x14ac:dyDescent="0.3">
      <c r="A551" s="143" t="str">
        <f t="shared" si="99"/>
        <v>2024-NAT-02</v>
      </c>
      <c r="B551" s="140">
        <f t="shared" si="100"/>
        <v>45373</v>
      </c>
      <c r="C551" s="143" t="str">
        <f t="shared" si="101"/>
        <v>Day 2</v>
      </c>
      <c r="D551" s="53" t="s">
        <v>1029</v>
      </c>
      <c r="E551" s="26" t="str">
        <f t="shared" si="102"/>
        <v>Murray</v>
      </c>
      <c r="F551" s="26" t="str">
        <f t="shared" si="103"/>
        <v>Lewis</v>
      </c>
      <c r="G551" s="26" t="str">
        <f t="shared" si="104"/>
        <v>Men Veteran</v>
      </c>
      <c r="H551" s="26" t="str">
        <f t="shared" si="105"/>
        <v>Mako</v>
      </c>
      <c r="I551" s="53"/>
      <c r="J551" s="53"/>
      <c r="K551" s="53"/>
      <c r="L551" s="52" t="str">
        <f t="shared" si="106"/>
        <v/>
      </c>
      <c r="M551" s="52" t="str">
        <f t="shared" si="107"/>
        <v/>
      </c>
    </row>
    <row r="552" spans="1:13" hidden="1" x14ac:dyDescent="0.3">
      <c r="A552" s="143" t="str">
        <f t="shared" si="99"/>
        <v>2024-NAT-02</v>
      </c>
      <c r="B552" s="140">
        <f t="shared" si="100"/>
        <v>45373</v>
      </c>
      <c r="C552" s="143" t="str">
        <f t="shared" si="101"/>
        <v>Day 2</v>
      </c>
      <c r="D552" s="53" t="s">
        <v>818</v>
      </c>
      <c r="E552" s="26" t="str">
        <f t="shared" si="102"/>
        <v>Renate</v>
      </c>
      <c r="F552" s="26" t="str">
        <f t="shared" si="103"/>
        <v>Gruttemeyer</v>
      </c>
      <c r="G552" s="26" t="str">
        <f t="shared" si="104"/>
        <v>Ladies Grand Masters</v>
      </c>
      <c r="H552" s="26" t="str">
        <f t="shared" si="105"/>
        <v>Mako</v>
      </c>
      <c r="I552" s="53"/>
      <c r="J552" s="53"/>
      <c r="K552" s="53"/>
      <c r="L552" s="52" t="str">
        <f t="shared" si="106"/>
        <v/>
      </c>
      <c r="M552" s="52" t="str">
        <f t="shared" si="107"/>
        <v/>
      </c>
    </row>
    <row r="553" spans="1:13" hidden="1" x14ac:dyDescent="0.3">
      <c r="A553" s="143" t="str">
        <f t="shared" si="99"/>
        <v>2024-NAT-02</v>
      </c>
      <c r="B553" s="140">
        <f t="shared" si="100"/>
        <v>45373</v>
      </c>
      <c r="C553" s="143" t="str">
        <f t="shared" si="101"/>
        <v>Day 2</v>
      </c>
      <c r="D553" s="53" t="s">
        <v>533</v>
      </c>
      <c r="E553" s="26" t="str">
        <f t="shared" si="102"/>
        <v>Lance</v>
      </c>
      <c r="F553" s="26" t="str">
        <f t="shared" si="103"/>
        <v>Mills</v>
      </c>
      <c r="G553" s="26" t="str">
        <f t="shared" si="104"/>
        <v>Men Master</v>
      </c>
      <c r="H553" s="26" t="str">
        <f t="shared" si="105"/>
        <v>Henties Bay</v>
      </c>
      <c r="I553" s="53"/>
      <c r="J553" s="51" t="s">
        <v>1222</v>
      </c>
      <c r="K553" s="53">
        <v>147</v>
      </c>
      <c r="L553" s="52">
        <f t="shared" si="106"/>
        <v>16.2</v>
      </c>
      <c r="M553" s="52">
        <f t="shared" si="107"/>
        <v>16.2</v>
      </c>
    </row>
    <row r="554" spans="1:13" hidden="1" x14ac:dyDescent="0.3">
      <c r="A554" s="143" t="str">
        <f t="shared" si="99"/>
        <v>2024-NAT-02</v>
      </c>
      <c r="B554" s="140">
        <f t="shared" si="100"/>
        <v>45373</v>
      </c>
      <c r="C554" s="143" t="str">
        <f t="shared" si="101"/>
        <v>Day 2</v>
      </c>
      <c r="D554" s="53" t="s">
        <v>463</v>
      </c>
      <c r="E554" s="26" t="str">
        <f t="shared" si="102"/>
        <v>Johan</v>
      </c>
      <c r="F554" s="26" t="str">
        <f t="shared" si="103"/>
        <v>Bruwer</v>
      </c>
      <c r="G554" s="26" t="str">
        <f t="shared" si="104"/>
        <v>Men Senior</v>
      </c>
      <c r="H554" s="26" t="str">
        <f t="shared" si="105"/>
        <v>Namib Park</v>
      </c>
      <c r="I554" s="53"/>
      <c r="J554" s="51" t="s">
        <v>1222</v>
      </c>
      <c r="K554" s="53">
        <v>168</v>
      </c>
      <c r="L554" s="52">
        <f t="shared" si="106"/>
        <v>25.7</v>
      </c>
      <c r="M554" s="52">
        <f t="shared" si="107"/>
        <v>25.7</v>
      </c>
    </row>
    <row r="555" spans="1:13" hidden="1" x14ac:dyDescent="0.3">
      <c r="A555" s="143" t="str">
        <f t="shared" si="99"/>
        <v>2024-NAT-02</v>
      </c>
      <c r="B555" s="140">
        <f t="shared" si="100"/>
        <v>45373</v>
      </c>
      <c r="C555" s="143" t="str">
        <f t="shared" si="101"/>
        <v>Day 2</v>
      </c>
      <c r="D555" s="53" t="s">
        <v>463</v>
      </c>
      <c r="E555" s="26" t="str">
        <f t="shared" si="102"/>
        <v>Johan</v>
      </c>
      <c r="F555" s="26" t="str">
        <f t="shared" si="103"/>
        <v>Bruwer</v>
      </c>
      <c r="G555" s="26" t="str">
        <f t="shared" si="104"/>
        <v>Men Senior</v>
      </c>
      <c r="H555" s="26" t="str">
        <f t="shared" si="105"/>
        <v>Namib Park</v>
      </c>
      <c r="I555" s="53"/>
      <c r="J555" s="53" t="s">
        <v>1223</v>
      </c>
      <c r="K555" s="53">
        <v>73</v>
      </c>
      <c r="L555" s="52">
        <f t="shared" si="106"/>
        <v>1.2</v>
      </c>
      <c r="M555" s="52">
        <f t="shared" si="107"/>
        <v>1.2</v>
      </c>
    </row>
    <row r="556" spans="1:13" hidden="1" x14ac:dyDescent="0.3">
      <c r="A556" s="143" t="str">
        <f t="shared" si="99"/>
        <v>2024-NAT-02</v>
      </c>
      <c r="B556" s="140">
        <f t="shared" si="100"/>
        <v>45373</v>
      </c>
      <c r="C556" s="143" t="str">
        <f t="shared" si="101"/>
        <v>Day 2</v>
      </c>
      <c r="D556" s="53" t="s">
        <v>965</v>
      </c>
      <c r="E556" s="26" t="str">
        <f t="shared" si="102"/>
        <v>Andre</v>
      </c>
      <c r="F556" s="26" t="str">
        <f t="shared" si="103"/>
        <v>Vermaak</v>
      </c>
      <c r="G556" s="26" t="str">
        <f t="shared" si="104"/>
        <v>Men Veteran</v>
      </c>
      <c r="H556" s="26" t="str">
        <f t="shared" si="105"/>
        <v>Namib Park</v>
      </c>
      <c r="I556" s="53"/>
      <c r="J556" s="51" t="s">
        <v>1222</v>
      </c>
      <c r="K556" s="53">
        <v>152</v>
      </c>
      <c r="L556" s="52">
        <f t="shared" si="106"/>
        <v>18.2</v>
      </c>
      <c r="M556" s="52">
        <f t="shared" si="107"/>
        <v>18.2</v>
      </c>
    </row>
    <row r="557" spans="1:13" hidden="1" x14ac:dyDescent="0.3">
      <c r="A557" s="143" t="str">
        <f t="shared" si="99"/>
        <v>2024-NAT-02</v>
      </c>
      <c r="B557" s="140">
        <f t="shared" si="100"/>
        <v>45373</v>
      </c>
      <c r="C557" s="143" t="str">
        <f t="shared" si="101"/>
        <v>Day 2</v>
      </c>
      <c r="D557" s="53" t="s">
        <v>965</v>
      </c>
      <c r="E557" s="26" t="str">
        <f t="shared" si="102"/>
        <v>Andre</v>
      </c>
      <c r="F557" s="26" t="str">
        <f t="shared" si="103"/>
        <v>Vermaak</v>
      </c>
      <c r="G557" s="26" t="str">
        <f t="shared" si="104"/>
        <v>Men Veteran</v>
      </c>
      <c r="H557" s="26" t="str">
        <f t="shared" si="105"/>
        <v>Namib Park</v>
      </c>
      <c r="I557" s="53"/>
      <c r="J557" s="51" t="s">
        <v>1222</v>
      </c>
      <c r="K557" s="53">
        <v>82</v>
      </c>
      <c r="L557" s="52">
        <f t="shared" si="106"/>
        <v>2.2000000000000002</v>
      </c>
      <c r="M557" s="52">
        <f t="shared" si="107"/>
        <v>2.2000000000000002</v>
      </c>
    </row>
    <row r="558" spans="1:13" hidden="1" x14ac:dyDescent="0.3">
      <c r="A558" s="143" t="str">
        <f t="shared" si="99"/>
        <v>2024-NAT-02</v>
      </c>
      <c r="B558" s="140">
        <f t="shared" si="100"/>
        <v>45373</v>
      </c>
      <c r="C558" s="143" t="str">
        <f t="shared" si="101"/>
        <v>Day 2</v>
      </c>
      <c r="D558" s="53" t="s">
        <v>916</v>
      </c>
      <c r="E558" s="26" t="str">
        <f t="shared" si="102"/>
        <v>Johan</v>
      </c>
      <c r="F558" s="26" t="str">
        <f t="shared" si="103"/>
        <v>Herbst</v>
      </c>
      <c r="G558" s="26" t="str">
        <f t="shared" si="104"/>
        <v>Men Veteran</v>
      </c>
      <c r="H558" s="26" t="str">
        <f t="shared" si="105"/>
        <v>Henties Bay</v>
      </c>
      <c r="I558" s="53"/>
      <c r="J558" s="53" t="s">
        <v>20</v>
      </c>
      <c r="K558" s="53">
        <v>73</v>
      </c>
      <c r="L558" s="52">
        <f>IF(K558="","",IF(I558="",ROUND(HLOOKUP(J558,kgList,K558,FALSE),1),ROUND(HLOOKUP(I558,kgList,K558,FALSE),1)))</f>
        <v>1.4</v>
      </c>
      <c r="M558" s="52">
        <f>IF(L558="","",IF(COUNTA(I558:J558)&gt;1,"Edible or Inedible",IF(COUNTA(I558)=1,L558*1,IF(COUNTA(J558)=1,L558*1,"ERROR"))))</f>
        <v>1.4</v>
      </c>
    </row>
    <row r="559" spans="1:13" hidden="1" x14ac:dyDescent="0.3">
      <c r="A559" s="143" t="str">
        <f t="shared" si="99"/>
        <v>2024-NAT-02</v>
      </c>
      <c r="B559" s="140">
        <f t="shared" si="100"/>
        <v>45373</v>
      </c>
      <c r="C559" s="143" t="str">
        <f t="shared" si="101"/>
        <v>Day 2</v>
      </c>
      <c r="D559" s="53" t="s">
        <v>584</v>
      </c>
      <c r="E559" s="26" t="str">
        <f t="shared" si="102"/>
        <v>Stephan</v>
      </c>
      <c r="F559" s="26" t="str">
        <f t="shared" si="103"/>
        <v>Swanepoel</v>
      </c>
      <c r="G559" s="26" t="str">
        <f t="shared" si="104"/>
        <v>Men Veteran</v>
      </c>
      <c r="H559" s="26" t="str">
        <f t="shared" si="105"/>
        <v>Otjiwarongo</v>
      </c>
      <c r="I559" s="53"/>
      <c r="J559" s="53" t="s">
        <v>20</v>
      </c>
      <c r="K559" s="53">
        <v>76</v>
      </c>
      <c r="L559" s="52">
        <f>IF(K559="","",IF(I559="",ROUND(HLOOKUP(J559,kgList,K559,FALSE),1),ROUND(HLOOKUP(I559,kgList,K559,FALSE),1)))</f>
        <v>1.6</v>
      </c>
      <c r="M559" s="52">
        <f>IF(L559="","",IF(COUNTA(I559:J559)&gt;1,"Edible or Inedible",IF(COUNTA(I559)=1,L559*1,IF(COUNTA(J559)=1,L559*1,"ERROR"))))</f>
        <v>1.6</v>
      </c>
    </row>
    <row r="560" spans="1:13" hidden="1" x14ac:dyDescent="0.3">
      <c r="A560" s="143" t="str">
        <f t="shared" si="99"/>
        <v>2024-NAT-02</v>
      </c>
      <c r="B560" s="140">
        <f t="shared" si="100"/>
        <v>45373</v>
      </c>
      <c r="C560" s="143" t="str">
        <f t="shared" si="101"/>
        <v>Day 2</v>
      </c>
      <c r="D560" s="53" t="s">
        <v>439</v>
      </c>
      <c r="E560" s="26" t="str">
        <f t="shared" si="102"/>
        <v>Rodger</v>
      </c>
      <c r="F560" s="26" t="str">
        <f t="shared" si="103"/>
        <v>Boon</v>
      </c>
      <c r="G560" s="26" t="str">
        <f t="shared" si="104"/>
        <v>Men Master</v>
      </c>
      <c r="H560" s="26" t="str">
        <f t="shared" si="105"/>
        <v>Namib Park</v>
      </c>
      <c r="I560" s="53"/>
      <c r="J560" s="53"/>
      <c r="K560" s="53"/>
      <c r="L560" s="52" t="str">
        <f t="shared" si="106"/>
        <v/>
      </c>
      <c r="M560" s="52" t="str">
        <f t="shared" si="107"/>
        <v/>
      </c>
    </row>
    <row r="561" spans="1:13" hidden="1" x14ac:dyDescent="0.3">
      <c r="A561" s="143" t="str">
        <f t="shared" si="99"/>
        <v>2024-NAT-02</v>
      </c>
      <c r="B561" s="140">
        <f t="shared" si="100"/>
        <v>45373</v>
      </c>
      <c r="C561" s="143" t="str">
        <f t="shared" si="101"/>
        <v>Day 2</v>
      </c>
      <c r="D561" s="53" t="s">
        <v>782</v>
      </c>
      <c r="E561" s="26" t="str">
        <f t="shared" si="102"/>
        <v>Uwe</v>
      </c>
      <c r="F561" s="26" t="str">
        <f t="shared" si="103"/>
        <v>Hanssen</v>
      </c>
      <c r="G561" s="26" t="str">
        <f t="shared" si="104"/>
        <v>Men Senior</v>
      </c>
      <c r="H561" s="26" t="str">
        <f t="shared" si="105"/>
        <v>Namib Park</v>
      </c>
      <c r="I561" s="53"/>
      <c r="J561" s="53"/>
      <c r="K561" s="53"/>
      <c r="L561" s="52" t="str">
        <f t="shared" si="106"/>
        <v/>
      </c>
      <c r="M561" s="52" t="str">
        <f t="shared" si="107"/>
        <v/>
      </c>
    </row>
    <row r="562" spans="1:13" hidden="1" x14ac:dyDescent="0.3">
      <c r="A562" s="143" t="str">
        <f t="shared" si="99"/>
        <v>2024-NAT-02</v>
      </c>
      <c r="B562" s="140">
        <f t="shared" si="100"/>
        <v>45373</v>
      </c>
      <c r="C562" s="143" t="str">
        <f t="shared" si="101"/>
        <v>Day 2</v>
      </c>
      <c r="D562" s="53" t="s">
        <v>1270</v>
      </c>
      <c r="E562" s="26" t="str">
        <f t="shared" si="102"/>
        <v>Mark</v>
      </c>
      <c r="F562" s="26" t="str">
        <f t="shared" si="103"/>
        <v>Van Der Merwe</v>
      </c>
      <c r="G562" s="26" t="str">
        <f t="shared" si="104"/>
        <v>Men Senior</v>
      </c>
      <c r="H562" s="26" t="str">
        <f t="shared" si="105"/>
        <v>xNamib Park</v>
      </c>
      <c r="I562" s="53"/>
      <c r="J562" s="51" t="s">
        <v>1222</v>
      </c>
      <c r="K562" s="53">
        <v>88</v>
      </c>
      <c r="L562" s="52">
        <f t="shared" si="106"/>
        <v>2.8</v>
      </c>
      <c r="M562" s="52">
        <f t="shared" si="107"/>
        <v>2.8</v>
      </c>
    </row>
    <row r="563" spans="1:13" hidden="1" x14ac:dyDescent="0.3">
      <c r="A563" s="143" t="str">
        <f t="shared" si="99"/>
        <v>2024-NAT-02</v>
      </c>
      <c r="B563" s="140">
        <f t="shared" si="100"/>
        <v>45373</v>
      </c>
      <c r="C563" s="143" t="str">
        <f t="shared" si="101"/>
        <v>Day 2</v>
      </c>
      <c r="D563" s="53" t="s">
        <v>567</v>
      </c>
      <c r="E563" s="26" t="str">
        <f t="shared" si="102"/>
        <v>Tiaan</v>
      </c>
      <c r="F563" s="26" t="str">
        <f t="shared" si="103"/>
        <v>Bornman</v>
      </c>
      <c r="G563" s="26" t="str">
        <f t="shared" si="104"/>
        <v>Men U/21</v>
      </c>
      <c r="H563" s="26" t="str">
        <f t="shared" si="105"/>
        <v>Namib Park</v>
      </c>
      <c r="I563" s="53"/>
      <c r="J563" s="51" t="s">
        <v>1222</v>
      </c>
      <c r="K563" s="53">
        <v>82</v>
      </c>
      <c r="L563" s="52">
        <f t="shared" si="106"/>
        <v>2.2000000000000002</v>
      </c>
      <c r="M563" s="52">
        <f t="shared" si="107"/>
        <v>2.2000000000000002</v>
      </c>
    </row>
    <row r="564" spans="1:13" hidden="1" x14ac:dyDescent="0.3">
      <c r="A564" s="143" t="str">
        <f t="shared" si="99"/>
        <v>2024-NAT-02</v>
      </c>
      <c r="B564" s="140">
        <f t="shared" si="100"/>
        <v>45373</v>
      </c>
      <c r="C564" s="143" t="str">
        <f t="shared" si="101"/>
        <v>Day 2</v>
      </c>
      <c r="D564" s="53" t="s">
        <v>606</v>
      </c>
      <c r="E564" s="26" t="str">
        <f t="shared" si="102"/>
        <v>Elaine</v>
      </c>
      <c r="F564" s="26" t="str">
        <f t="shared" si="103"/>
        <v>Vorster</v>
      </c>
      <c r="G564" s="26" t="str">
        <f t="shared" si="104"/>
        <v>Ladies Veteran</v>
      </c>
      <c r="H564" s="26" t="str">
        <f t="shared" si="105"/>
        <v>Orca Angling Club</v>
      </c>
      <c r="I564" s="53"/>
      <c r="J564" s="51" t="s">
        <v>1222</v>
      </c>
      <c r="K564" s="53">
        <v>143</v>
      </c>
      <c r="L564" s="52">
        <f t="shared" si="106"/>
        <v>14.8</v>
      </c>
      <c r="M564" s="52">
        <f t="shared" si="107"/>
        <v>14.8</v>
      </c>
    </row>
    <row r="565" spans="1:13" hidden="1" x14ac:dyDescent="0.3">
      <c r="A565" s="143" t="str">
        <f t="shared" si="99"/>
        <v>2024-NAT-02</v>
      </c>
      <c r="B565" s="140">
        <f t="shared" si="100"/>
        <v>45373</v>
      </c>
      <c r="C565" s="143" t="str">
        <f t="shared" si="101"/>
        <v>Day 2</v>
      </c>
      <c r="D565" s="53" t="s">
        <v>606</v>
      </c>
      <c r="E565" s="26" t="str">
        <f t="shared" si="102"/>
        <v>Elaine</v>
      </c>
      <c r="F565" s="26" t="str">
        <f t="shared" si="103"/>
        <v>Vorster</v>
      </c>
      <c r="G565" s="26" t="str">
        <f t="shared" si="104"/>
        <v>Ladies Veteran</v>
      </c>
      <c r="H565" s="26" t="str">
        <f t="shared" si="105"/>
        <v>Orca Angling Club</v>
      </c>
      <c r="I565" s="53"/>
      <c r="J565" s="51" t="s">
        <v>1222</v>
      </c>
      <c r="K565" s="53">
        <v>141</v>
      </c>
      <c r="L565" s="52">
        <f t="shared" si="106"/>
        <v>14.1</v>
      </c>
      <c r="M565" s="52">
        <f t="shared" si="107"/>
        <v>14.1</v>
      </c>
    </row>
    <row r="566" spans="1:13" hidden="1" x14ac:dyDescent="0.3">
      <c r="A566" s="143" t="str">
        <f t="shared" si="99"/>
        <v>2024-NAT-02</v>
      </c>
      <c r="B566" s="140">
        <f t="shared" si="100"/>
        <v>45373</v>
      </c>
      <c r="C566" s="143" t="str">
        <f t="shared" si="101"/>
        <v>Day 2</v>
      </c>
      <c r="D566" s="53" t="s">
        <v>606</v>
      </c>
      <c r="E566" s="26" t="str">
        <f t="shared" si="102"/>
        <v>Elaine</v>
      </c>
      <c r="F566" s="26" t="str">
        <f t="shared" si="103"/>
        <v>Vorster</v>
      </c>
      <c r="G566" s="26" t="str">
        <f t="shared" si="104"/>
        <v>Ladies Veteran</v>
      </c>
      <c r="H566" s="26" t="str">
        <f t="shared" si="105"/>
        <v>Orca Angling Club</v>
      </c>
      <c r="I566" s="53"/>
      <c r="J566" s="51" t="s">
        <v>1222</v>
      </c>
      <c r="K566" s="53">
        <v>110</v>
      </c>
      <c r="L566" s="52">
        <f t="shared" si="106"/>
        <v>6</v>
      </c>
      <c r="M566" s="52">
        <f t="shared" si="107"/>
        <v>6</v>
      </c>
    </row>
    <row r="567" spans="1:13" hidden="1" x14ac:dyDescent="0.3">
      <c r="A567" s="143" t="str">
        <f t="shared" si="99"/>
        <v>2024-NAT-02</v>
      </c>
      <c r="B567" s="140">
        <f t="shared" si="100"/>
        <v>45373</v>
      </c>
      <c r="C567" s="143" t="str">
        <f t="shared" si="101"/>
        <v>Day 2</v>
      </c>
      <c r="D567" s="53" t="s">
        <v>545</v>
      </c>
      <c r="E567" s="26" t="str">
        <f t="shared" si="102"/>
        <v xml:space="preserve">Joe </v>
      </c>
      <c r="F567" s="26" t="str">
        <f t="shared" si="103"/>
        <v>Herman</v>
      </c>
      <c r="G567" s="26" t="str">
        <f t="shared" si="104"/>
        <v>Men Senior</v>
      </c>
      <c r="H567" s="26" t="str">
        <f t="shared" si="105"/>
        <v>Orca Angling Club</v>
      </c>
      <c r="I567" s="53"/>
      <c r="J567" s="51" t="s">
        <v>1222</v>
      </c>
      <c r="K567" s="53">
        <v>134</v>
      </c>
      <c r="L567" s="52">
        <f t="shared" si="106"/>
        <v>11.8</v>
      </c>
      <c r="M567" s="52">
        <f t="shared" si="107"/>
        <v>11.8</v>
      </c>
    </row>
    <row r="568" spans="1:13" hidden="1" x14ac:dyDescent="0.3">
      <c r="A568" s="143" t="str">
        <f t="shared" si="99"/>
        <v>2024-NAT-02</v>
      </c>
      <c r="B568" s="140">
        <f t="shared" si="100"/>
        <v>45373</v>
      </c>
      <c r="C568" s="143" t="str">
        <f t="shared" si="101"/>
        <v>Day 2</v>
      </c>
      <c r="D568" s="53" t="s">
        <v>545</v>
      </c>
      <c r="E568" s="26" t="str">
        <f t="shared" si="102"/>
        <v xml:space="preserve">Joe </v>
      </c>
      <c r="F568" s="26" t="str">
        <f t="shared" si="103"/>
        <v>Herman</v>
      </c>
      <c r="G568" s="26" t="str">
        <f t="shared" si="104"/>
        <v>Men Senior</v>
      </c>
      <c r="H568" s="26" t="str">
        <f t="shared" si="105"/>
        <v>Orca Angling Club</v>
      </c>
      <c r="I568" s="53"/>
      <c r="J568" s="51" t="s">
        <v>1222</v>
      </c>
      <c r="K568" s="53">
        <v>147</v>
      </c>
      <c r="L568" s="52">
        <f t="shared" si="106"/>
        <v>16.2</v>
      </c>
      <c r="M568" s="52">
        <f t="shared" si="107"/>
        <v>16.2</v>
      </c>
    </row>
    <row r="569" spans="1:13" hidden="1" x14ac:dyDescent="0.3">
      <c r="A569" s="143" t="str">
        <f t="shared" si="99"/>
        <v>2024-NAT-02</v>
      </c>
      <c r="B569" s="140">
        <f t="shared" si="100"/>
        <v>45373</v>
      </c>
      <c r="C569" s="143" t="str">
        <f t="shared" si="101"/>
        <v>Day 2</v>
      </c>
      <c r="D569" s="53" t="s">
        <v>545</v>
      </c>
      <c r="E569" s="26" t="str">
        <f t="shared" si="102"/>
        <v xml:space="preserve">Joe </v>
      </c>
      <c r="F569" s="26" t="str">
        <f t="shared" si="103"/>
        <v>Herman</v>
      </c>
      <c r="G569" s="26" t="str">
        <f t="shared" si="104"/>
        <v>Men Senior</v>
      </c>
      <c r="H569" s="26" t="str">
        <f t="shared" si="105"/>
        <v>Orca Angling Club</v>
      </c>
      <c r="I569" s="53"/>
      <c r="J569" s="51" t="s">
        <v>1222</v>
      </c>
      <c r="K569" s="53">
        <v>97</v>
      </c>
      <c r="L569" s="52">
        <f t="shared" si="106"/>
        <v>3.9</v>
      </c>
      <c r="M569" s="52">
        <f t="shared" si="107"/>
        <v>3.9</v>
      </c>
    </row>
    <row r="570" spans="1:13" hidden="1" x14ac:dyDescent="0.3">
      <c r="A570" s="143" t="str">
        <f t="shared" si="99"/>
        <v>2024-NAT-02</v>
      </c>
      <c r="B570" s="140">
        <f t="shared" si="100"/>
        <v>45373</v>
      </c>
      <c r="C570" s="143" t="str">
        <f t="shared" si="101"/>
        <v>Day 2</v>
      </c>
      <c r="D570" s="53" t="s">
        <v>548</v>
      </c>
      <c r="E570" s="26" t="str">
        <f t="shared" si="102"/>
        <v>Immo</v>
      </c>
      <c r="F570" s="26" t="str">
        <f t="shared" si="103"/>
        <v>Dresselhaus</v>
      </c>
      <c r="G570" s="26" t="str">
        <f t="shared" si="104"/>
        <v>Men Senior</v>
      </c>
      <c r="H570" s="26" t="str">
        <f t="shared" si="105"/>
        <v>Orca Angling Club</v>
      </c>
      <c r="I570" s="53"/>
      <c r="J570" s="51" t="s">
        <v>1222</v>
      </c>
      <c r="K570" s="53">
        <v>149</v>
      </c>
      <c r="L570" s="52">
        <f t="shared" si="106"/>
        <v>17</v>
      </c>
      <c r="M570" s="52">
        <f t="shared" si="107"/>
        <v>17</v>
      </c>
    </row>
    <row r="571" spans="1:13" hidden="1" x14ac:dyDescent="0.3">
      <c r="A571" s="143" t="str">
        <f t="shared" si="99"/>
        <v>2024-NAT-02</v>
      </c>
      <c r="B571" s="140">
        <f t="shared" si="100"/>
        <v>45373</v>
      </c>
      <c r="C571" s="143" t="str">
        <f t="shared" si="101"/>
        <v>Day 2</v>
      </c>
      <c r="D571" s="53" t="s">
        <v>548</v>
      </c>
      <c r="E571" s="26" t="str">
        <f t="shared" si="102"/>
        <v>Immo</v>
      </c>
      <c r="F571" s="26" t="str">
        <f t="shared" si="103"/>
        <v>Dresselhaus</v>
      </c>
      <c r="G571" s="26" t="str">
        <f t="shared" si="104"/>
        <v>Men Senior</v>
      </c>
      <c r="H571" s="26" t="str">
        <f t="shared" si="105"/>
        <v>Orca Angling Club</v>
      </c>
      <c r="I571" s="53"/>
      <c r="J571" s="51" t="s">
        <v>1222</v>
      </c>
      <c r="K571" s="53">
        <v>124</v>
      </c>
      <c r="L571" s="52">
        <f t="shared" si="106"/>
        <v>9.1</v>
      </c>
      <c r="M571" s="52">
        <f t="shared" si="107"/>
        <v>9.1</v>
      </c>
    </row>
    <row r="572" spans="1:13" hidden="1" x14ac:dyDescent="0.3">
      <c r="A572" s="143" t="str">
        <f t="shared" si="99"/>
        <v>2024-NAT-02</v>
      </c>
      <c r="B572" s="140">
        <f t="shared" si="100"/>
        <v>45373</v>
      </c>
      <c r="C572" s="143" t="str">
        <f t="shared" si="101"/>
        <v>Day 2</v>
      </c>
      <c r="D572" s="53" t="s">
        <v>650</v>
      </c>
      <c r="E572" s="26" t="str">
        <f t="shared" si="102"/>
        <v>Morne</v>
      </c>
      <c r="F572" s="26" t="str">
        <f t="shared" si="103"/>
        <v>Du Plessis</v>
      </c>
      <c r="G572" s="26" t="str">
        <f t="shared" si="104"/>
        <v>Men Senior</v>
      </c>
      <c r="H572" s="26" t="str">
        <f t="shared" si="105"/>
        <v>Orca Angling Club</v>
      </c>
      <c r="I572" s="53"/>
      <c r="J572" s="53" t="s">
        <v>20</v>
      </c>
      <c r="K572" s="53">
        <v>76</v>
      </c>
      <c r="L572" s="52">
        <f t="shared" si="106"/>
        <v>1.6</v>
      </c>
      <c r="M572" s="52">
        <f t="shared" si="107"/>
        <v>1.6</v>
      </c>
    </row>
    <row r="573" spans="1:13" hidden="1" x14ac:dyDescent="0.3">
      <c r="A573" s="143" t="str">
        <f t="shared" si="99"/>
        <v>2024-NAT-02</v>
      </c>
      <c r="B573" s="140">
        <f t="shared" si="100"/>
        <v>45373</v>
      </c>
      <c r="C573" s="143" t="str">
        <f t="shared" si="101"/>
        <v>Day 2</v>
      </c>
      <c r="D573" s="53" t="s">
        <v>650</v>
      </c>
      <c r="E573" s="26" t="str">
        <f t="shared" si="102"/>
        <v>Morne</v>
      </c>
      <c r="F573" s="26" t="str">
        <f t="shared" si="103"/>
        <v>Du Plessis</v>
      </c>
      <c r="G573" s="26" t="str">
        <f t="shared" si="104"/>
        <v>Men Senior</v>
      </c>
      <c r="H573" s="26" t="str">
        <f t="shared" si="105"/>
        <v>Orca Angling Club</v>
      </c>
      <c r="I573" s="53"/>
      <c r="J573" s="53" t="s">
        <v>20</v>
      </c>
      <c r="K573" s="53">
        <v>76</v>
      </c>
      <c r="L573" s="52">
        <f t="shared" si="106"/>
        <v>1.6</v>
      </c>
      <c r="M573" s="52">
        <f t="shared" si="107"/>
        <v>1.6</v>
      </c>
    </row>
    <row r="574" spans="1:13" hidden="1" x14ac:dyDescent="0.3">
      <c r="A574" s="143" t="str">
        <f t="shared" si="99"/>
        <v>2024-NAT-02</v>
      </c>
      <c r="B574" s="140">
        <f t="shared" si="100"/>
        <v>45373</v>
      </c>
      <c r="C574" s="143" t="str">
        <f t="shared" si="101"/>
        <v>Day 2</v>
      </c>
      <c r="D574" s="53" t="s">
        <v>470</v>
      </c>
      <c r="E574" s="26" t="str">
        <f t="shared" si="102"/>
        <v>Leon</v>
      </c>
      <c r="F574" s="26" t="str">
        <f t="shared" si="103"/>
        <v>Krauze</v>
      </c>
      <c r="G574" s="26" t="str">
        <f t="shared" si="104"/>
        <v>Men Master</v>
      </c>
      <c r="H574" s="26" t="str">
        <f t="shared" si="105"/>
        <v>Orca Angling Club</v>
      </c>
      <c r="I574" s="53"/>
      <c r="J574" s="51" t="s">
        <v>1222</v>
      </c>
      <c r="K574" s="53">
        <v>70</v>
      </c>
      <c r="L574" s="52">
        <f t="shared" si="106"/>
        <v>1.3</v>
      </c>
      <c r="M574" s="52">
        <f t="shared" si="107"/>
        <v>1.3</v>
      </c>
    </row>
    <row r="575" spans="1:13" hidden="1" x14ac:dyDescent="0.3">
      <c r="A575" s="143" t="str">
        <f t="shared" si="99"/>
        <v>2024-NAT-02</v>
      </c>
      <c r="B575" s="140">
        <f t="shared" si="100"/>
        <v>45373</v>
      </c>
      <c r="C575" s="143" t="str">
        <f t="shared" si="101"/>
        <v>Day 2</v>
      </c>
      <c r="D575" s="53" t="s">
        <v>470</v>
      </c>
      <c r="E575" s="26" t="str">
        <f t="shared" si="102"/>
        <v>Leon</v>
      </c>
      <c r="F575" s="26" t="str">
        <f t="shared" si="103"/>
        <v>Krauze</v>
      </c>
      <c r="G575" s="26" t="str">
        <f t="shared" si="104"/>
        <v>Men Master</v>
      </c>
      <c r="H575" s="26" t="str">
        <f t="shared" si="105"/>
        <v>Orca Angling Club</v>
      </c>
      <c r="I575" s="53"/>
      <c r="J575" s="53" t="s">
        <v>20</v>
      </c>
      <c r="K575" s="53">
        <v>80</v>
      </c>
      <c r="L575" s="52">
        <f t="shared" si="106"/>
        <v>1.8</v>
      </c>
      <c r="M575" s="52">
        <f t="shared" si="107"/>
        <v>1.8</v>
      </c>
    </row>
    <row r="576" spans="1:13" hidden="1" x14ac:dyDescent="0.3">
      <c r="A576" s="143" t="str">
        <f t="shared" si="99"/>
        <v>2024-NAT-02</v>
      </c>
      <c r="B576" s="140">
        <f t="shared" si="100"/>
        <v>45373</v>
      </c>
      <c r="C576" s="143" t="str">
        <f t="shared" si="101"/>
        <v>Day 2</v>
      </c>
      <c r="D576" s="53" t="s">
        <v>433</v>
      </c>
      <c r="E576" s="26" t="str">
        <f t="shared" si="102"/>
        <v>Brian</v>
      </c>
      <c r="F576" s="26" t="str">
        <f t="shared" si="103"/>
        <v>Curtis</v>
      </c>
      <c r="G576" s="26" t="str">
        <f t="shared" si="104"/>
        <v>Men Veteran</v>
      </c>
      <c r="H576" s="26" t="str">
        <f t="shared" si="105"/>
        <v>Orca Angling Club</v>
      </c>
      <c r="I576" s="53"/>
      <c r="J576" s="53" t="s">
        <v>1223</v>
      </c>
      <c r="K576" s="53">
        <v>116</v>
      </c>
      <c r="L576" s="52">
        <f t="shared" si="106"/>
        <v>6.2</v>
      </c>
      <c r="M576" s="52">
        <f t="shared" si="107"/>
        <v>6.2</v>
      </c>
    </row>
    <row r="577" spans="1:13" hidden="1" x14ac:dyDescent="0.3">
      <c r="A577" s="143" t="str">
        <f t="shared" si="99"/>
        <v>2024-NAT-02</v>
      </c>
      <c r="B577" s="140">
        <f t="shared" si="100"/>
        <v>45373</v>
      </c>
      <c r="C577" s="143" t="str">
        <f t="shared" si="101"/>
        <v>Day 2</v>
      </c>
      <c r="D577" s="53" t="s">
        <v>433</v>
      </c>
      <c r="E577" s="26" t="str">
        <f t="shared" si="102"/>
        <v>Brian</v>
      </c>
      <c r="F577" s="26" t="str">
        <f t="shared" si="103"/>
        <v>Curtis</v>
      </c>
      <c r="G577" s="26" t="str">
        <f t="shared" si="104"/>
        <v>Men Veteran</v>
      </c>
      <c r="H577" s="26" t="str">
        <f t="shared" si="105"/>
        <v>Orca Angling Club</v>
      </c>
      <c r="I577" s="53"/>
      <c r="J577" s="53" t="s">
        <v>1223</v>
      </c>
      <c r="K577" s="53">
        <v>88</v>
      </c>
      <c r="L577" s="52">
        <f t="shared" si="106"/>
        <v>2.4</v>
      </c>
      <c r="M577" s="52">
        <f t="shared" si="107"/>
        <v>2.4</v>
      </c>
    </row>
    <row r="578" spans="1:13" hidden="1" x14ac:dyDescent="0.3">
      <c r="A578" s="143" t="str">
        <f t="shared" si="99"/>
        <v>2024-NAT-02</v>
      </c>
      <c r="B578" s="140">
        <f t="shared" si="100"/>
        <v>45373</v>
      </c>
      <c r="C578" s="143" t="str">
        <f t="shared" si="101"/>
        <v>Day 2</v>
      </c>
      <c r="D578" s="53" t="s">
        <v>729</v>
      </c>
      <c r="E578" s="26" t="str">
        <f t="shared" si="102"/>
        <v>Herman</v>
      </c>
      <c r="F578" s="26" t="str">
        <f t="shared" si="103"/>
        <v>Krauze</v>
      </c>
      <c r="G578" s="26" t="str">
        <f t="shared" si="104"/>
        <v>Men Senior</v>
      </c>
      <c r="H578" s="26" t="str">
        <f t="shared" si="105"/>
        <v>xOrca Angling Club</v>
      </c>
      <c r="I578" s="53"/>
      <c r="J578" s="53" t="s">
        <v>20</v>
      </c>
      <c r="K578" s="53">
        <v>76</v>
      </c>
      <c r="L578" s="52">
        <f t="shared" si="106"/>
        <v>1.6</v>
      </c>
      <c r="M578" s="52">
        <f t="shared" si="107"/>
        <v>1.6</v>
      </c>
    </row>
    <row r="579" spans="1:13" hidden="1" x14ac:dyDescent="0.3">
      <c r="A579" s="143" t="str">
        <f t="shared" si="99"/>
        <v>2024-NAT-02</v>
      </c>
      <c r="B579" s="140">
        <f t="shared" si="100"/>
        <v>45373</v>
      </c>
      <c r="C579" s="143" t="str">
        <f t="shared" si="101"/>
        <v>Day 2</v>
      </c>
      <c r="D579" s="53" t="s">
        <v>576</v>
      </c>
      <c r="E579" s="26" t="str">
        <f t="shared" si="102"/>
        <v>Lindie</v>
      </c>
      <c r="F579" s="26" t="str">
        <f t="shared" si="103"/>
        <v>Krauze</v>
      </c>
      <c r="G579" s="26" t="str">
        <f t="shared" si="104"/>
        <v>Ladies Master</v>
      </c>
      <c r="H579" s="26" t="str">
        <f t="shared" si="105"/>
        <v>Orca Angling Club</v>
      </c>
      <c r="I579" s="53"/>
      <c r="J579" s="53" t="s">
        <v>1223</v>
      </c>
      <c r="K579" s="53">
        <v>107</v>
      </c>
      <c r="L579" s="52">
        <f t="shared" si="106"/>
        <v>4.7</v>
      </c>
      <c r="M579" s="52">
        <f t="shared" si="107"/>
        <v>4.7</v>
      </c>
    </row>
    <row r="580" spans="1:13" hidden="1" x14ac:dyDescent="0.3">
      <c r="A580" s="143" t="str">
        <f t="shared" si="99"/>
        <v>2024-NAT-02</v>
      </c>
      <c r="B580" s="140">
        <f t="shared" si="100"/>
        <v>45373</v>
      </c>
      <c r="C580" s="143" t="str">
        <f t="shared" si="101"/>
        <v>Day 2</v>
      </c>
      <c r="D580" s="53" t="s">
        <v>576</v>
      </c>
      <c r="E580" s="26" t="str">
        <f t="shared" si="102"/>
        <v>Lindie</v>
      </c>
      <c r="F580" s="26" t="str">
        <f t="shared" si="103"/>
        <v>Krauze</v>
      </c>
      <c r="G580" s="26" t="str">
        <f t="shared" si="104"/>
        <v>Ladies Master</v>
      </c>
      <c r="H580" s="26" t="str">
        <f t="shared" si="105"/>
        <v>Orca Angling Club</v>
      </c>
      <c r="I580" s="53"/>
      <c r="J580" s="51" t="s">
        <v>1222</v>
      </c>
      <c r="K580" s="53">
        <v>86</v>
      </c>
      <c r="L580" s="52">
        <f t="shared" si="106"/>
        <v>2.6</v>
      </c>
      <c r="M580" s="52">
        <f t="shared" si="107"/>
        <v>2.6</v>
      </c>
    </row>
    <row r="581" spans="1:13" hidden="1" x14ac:dyDescent="0.3">
      <c r="A581" s="143" t="str">
        <f t="shared" si="99"/>
        <v>2024-NAT-02</v>
      </c>
      <c r="B581" s="140">
        <f t="shared" si="100"/>
        <v>45373</v>
      </c>
      <c r="C581" s="143" t="str">
        <f t="shared" si="101"/>
        <v>Day 2</v>
      </c>
      <c r="D581" s="53" t="s">
        <v>576</v>
      </c>
      <c r="E581" s="26" t="str">
        <f t="shared" si="102"/>
        <v>Lindie</v>
      </c>
      <c r="F581" s="26" t="str">
        <f t="shared" si="103"/>
        <v>Krauze</v>
      </c>
      <c r="G581" s="26" t="str">
        <f t="shared" si="104"/>
        <v>Ladies Master</v>
      </c>
      <c r="H581" s="26" t="str">
        <f t="shared" si="105"/>
        <v>Orca Angling Club</v>
      </c>
      <c r="I581" s="53"/>
      <c r="J581" s="51" t="s">
        <v>1222</v>
      </c>
      <c r="K581" s="53">
        <v>167</v>
      </c>
      <c r="L581" s="52">
        <f t="shared" si="106"/>
        <v>25.2</v>
      </c>
      <c r="M581" s="52">
        <f t="shared" si="107"/>
        <v>25.2</v>
      </c>
    </row>
    <row r="582" spans="1:13" hidden="1" x14ac:dyDescent="0.3">
      <c r="A582" s="143" t="str">
        <f t="shared" si="99"/>
        <v>2024-NAT-02</v>
      </c>
      <c r="B582" s="140">
        <f t="shared" si="100"/>
        <v>45373</v>
      </c>
      <c r="C582" s="143" t="str">
        <f t="shared" si="101"/>
        <v>Day 2</v>
      </c>
      <c r="D582" s="53" t="s">
        <v>1519</v>
      </c>
      <c r="E582" s="26" t="str">
        <f t="shared" si="102"/>
        <v>Juanne-Louis</v>
      </c>
      <c r="F582" s="26" t="str">
        <f t="shared" si="103"/>
        <v>Grobler</v>
      </c>
      <c r="G582" s="26" t="str">
        <f t="shared" si="104"/>
        <v>Men Senior</v>
      </c>
      <c r="H582" s="26" t="str">
        <f t="shared" si="105"/>
        <v>Orca Angling Club</v>
      </c>
      <c r="I582" s="53"/>
      <c r="J582" s="53"/>
      <c r="K582" s="53"/>
      <c r="L582" s="52" t="str">
        <f t="shared" si="106"/>
        <v/>
      </c>
      <c r="M582" s="52" t="str">
        <f t="shared" si="107"/>
        <v/>
      </c>
    </row>
    <row r="583" spans="1:13" hidden="1" x14ac:dyDescent="0.3">
      <c r="A583" s="143" t="str">
        <f t="shared" ref="A583:A646" si="108">IF(D583="","",A582)</f>
        <v>2024-NAT-02</v>
      </c>
      <c r="B583" s="140">
        <f t="shared" ref="B583:B646" si="109">IF(D583="","",B582)</f>
        <v>45373</v>
      </c>
      <c r="C583" s="143" t="str">
        <f t="shared" ref="C583:C646" si="110">IF(D583="","",C582)</f>
        <v>Day 2</v>
      </c>
      <c r="D583" s="53" t="s">
        <v>556</v>
      </c>
      <c r="E583" s="26" t="str">
        <f t="shared" ref="E583:E646" si="111">IF(D583="","",VLOOKUP(D583,Master,3,FALSE))</f>
        <v>Loandro</v>
      </c>
      <c r="F583" s="26" t="str">
        <f t="shared" ref="F583:F646" si="112">IF(D583="","",VLOOKUP(D583,Master,4,FALSE))</f>
        <v>Erasmus</v>
      </c>
      <c r="G583" s="26" t="str">
        <f t="shared" ref="G583:G646" si="113">IF(D583="","",VLOOKUP(D583,Master,5,FALSE))</f>
        <v>Men Senior</v>
      </c>
      <c r="H583" s="26" t="str">
        <f t="shared" ref="H583:H646" si="114">IF(D583="","",VLOOKUP(D583,Master,2,FALSE))</f>
        <v>xOkahandja</v>
      </c>
      <c r="I583" s="53"/>
      <c r="J583" s="51" t="s">
        <v>1222</v>
      </c>
      <c r="K583" s="53">
        <v>109</v>
      </c>
      <c r="L583" s="52">
        <f t="shared" ref="L583:L646" si="115">IF(K583="","",IF(I583="",ROUND(HLOOKUP(J583,kgList,K583,FALSE),1),ROUND(HLOOKUP(I583,kgList,K583,FALSE),1)))</f>
        <v>5.8</v>
      </c>
      <c r="M583" s="52">
        <f t="shared" ref="M583:M646" si="116">IF(L583="","",IF(COUNTA(I583:J583)&gt;1,"Edible or Inedible",IF(COUNTA(I583)=1,L583*1,IF(COUNTA(J583)=1,L583*1,"ERROR"))))</f>
        <v>5.8</v>
      </c>
    </row>
    <row r="584" spans="1:13" hidden="1" x14ac:dyDescent="0.3">
      <c r="A584" s="143" t="str">
        <f t="shared" si="108"/>
        <v>2024-NAT-02</v>
      </c>
      <c r="B584" s="140">
        <f t="shared" si="109"/>
        <v>45373</v>
      </c>
      <c r="C584" s="143" t="str">
        <f t="shared" si="110"/>
        <v>Day 2</v>
      </c>
      <c r="D584" s="53" t="s">
        <v>1292</v>
      </c>
      <c r="E584" s="26" t="str">
        <f t="shared" si="111"/>
        <v>Johan Spyker</v>
      </c>
      <c r="F584" s="26" t="str">
        <f t="shared" si="112"/>
        <v>Kotze</v>
      </c>
      <c r="G584" s="26" t="str">
        <f t="shared" si="113"/>
        <v>Men Veteran</v>
      </c>
      <c r="H584" s="26" t="str">
        <f t="shared" si="114"/>
        <v>Okahandja</v>
      </c>
      <c r="I584" s="53"/>
      <c r="J584" s="51" t="s">
        <v>1222</v>
      </c>
      <c r="K584" s="53">
        <v>147</v>
      </c>
      <c r="L584" s="52">
        <f t="shared" si="115"/>
        <v>16.2</v>
      </c>
      <c r="M584" s="52">
        <f t="shared" si="116"/>
        <v>16.2</v>
      </c>
    </row>
    <row r="585" spans="1:13" hidden="1" x14ac:dyDescent="0.3">
      <c r="A585" s="143" t="str">
        <f t="shared" si="108"/>
        <v>2024-NAT-02</v>
      </c>
      <c r="B585" s="140">
        <f t="shared" si="109"/>
        <v>45373</v>
      </c>
      <c r="C585" s="143" t="str">
        <f t="shared" si="110"/>
        <v>Day 2</v>
      </c>
      <c r="D585" s="53" t="s">
        <v>1593</v>
      </c>
      <c r="E585" s="26" t="str">
        <f t="shared" si="111"/>
        <v>Eugene</v>
      </c>
      <c r="F585" s="26" t="str">
        <f t="shared" si="112"/>
        <v>Rautenbach</v>
      </c>
      <c r="G585" s="26" t="str">
        <f t="shared" si="113"/>
        <v>Men Veteran</v>
      </c>
      <c r="H585" s="26" t="str">
        <f t="shared" si="114"/>
        <v>Okahandja</v>
      </c>
      <c r="I585" s="53"/>
      <c r="J585" s="51" t="s">
        <v>1222</v>
      </c>
      <c r="K585" s="53">
        <v>102</v>
      </c>
      <c r="L585" s="52">
        <f t="shared" si="115"/>
        <v>4.5999999999999996</v>
      </c>
      <c r="M585" s="52">
        <f t="shared" si="116"/>
        <v>4.5999999999999996</v>
      </c>
    </row>
    <row r="586" spans="1:13" hidden="1" x14ac:dyDescent="0.3">
      <c r="A586" s="143" t="str">
        <f t="shared" si="108"/>
        <v>2024-NAT-02</v>
      </c>
      <c r="B586" s="140">
        <f t="shared" si="109"/>
        <v>45373</v>
      </c>
      <c r="C586" s="143" t="str">
        <f t="shared" si="110"/>
        <v>Day 2</v>
      </c>
      <c r="D586" s="53" t="s">
        <v>1593</v>
      </c>
      <c r="E586" s="26" t="str">
        <f t="shared" si="111"/>
        <v>Eugene</v>
      </c>
      <c r="F586" s="26" t="str">
        <f t="shared" si="112"/>
        <v>Rautenbach</v>
      </c>
      <c r="G586" s="26" t="str">
        <f t="shared" si="113"/>
        <v>Men Veteran</v>
      </c>
      <c r="H586" s="26" t="str">
        <f t="shared" si="114"/>
        <v>Okahandja</v>
      </c>
      <c r="I586" s="53"/>
      <c r="J586" s="51" t="s">
        <v>1222</v>
      </c>
      <c r="K586" s="53">
        <v>126</v>
      </c>
      <c r="L586" s="52">
        <f t="shared" si="115"/>
        <v>9.6</v>
      </c>
      <c r="M586" s="52">
        <f t="shared" si="116"/>
        <v>9.6</v>
      </c>
    </row>
    <row r="587" spans="1:13" hidden="1" x14ac:dyDescent="0.3">
      <c r="A587" s="143" t="str">
        <f t="shared" si="108"/>
        <v>2024-NAT-02</v>
      </c>
      <c r="B587" s="140">
        <f t="shared" si="109"/>
        <v>45373</v>
      </c>
      <c r="C587" s="143" t="str">
        <f t="shared" si="110"/>
        <v>Day 2</v>
      </c>
      <c r="D587" s="53" t="s">
        <v>1526</v>
      </c>
      <c r="E587" s="26" t="str">
        <f t="shared" si="111"/>
        <v>Danie</v>
      </c>
      <c r="F587" s="26" t="str">
        <f t="shared" si="112"/>
        <v>Van Wyk</v>
      </c>
      <c r="G587" s="26" t="str">
        <f t="shared" si="113"/>
        <v>Men Senior</v>
      </c>
      <c r="H587" s="26" t="str">
        <f t="shared" si="114"/>
        <v>Okahandja</v>
      </c>
      <c r="I587" s="53"/>
      <c r="J587" s="51" t="s">
        <v>1222</v>
      </c>
      <c r="K587" s="53">
        <v>86</v>
      </c>
      <c r="L587" s="52">
        <f t="shared" si="115"/>
        <v>2.6</v>
      </c>
      <c r="M587" s="52">
        <f t="shared" si="116"/>
        <v>2.6</v>
      </c>
    </row>
    <row r="588" spans="1:13" hidden="1" x14ac:dyDescent="0.3">
      <c r="A588" s="143" t="str">
        <f t="shared" si="108"/>
        <v>2024-NAT-02</v>
      </c>
      <c r="B588" s="140">
        <f t="shared" si="109"/>
        <v>45373</v>
      </c>
      <c r="C588" s="143" t="str">
        <f t="shared" si="110"/>
        <v>Day 2</v>
      </c>
      <c r="D588" s="53" t="s">
        <v>1526</v>
      </c>
      <c r="E588" s="26" t="str">
        <f t="shared" si="111"/>
        <v>Danie</v>
      </c>
      <c r="F588" s="26" t="str">
        <f t="shared" si="112"/>
        <v>Van Wyk</v>
      </c>
      <c r="G588" s="26" t="str">
        <f t="shared" si="113"/>
        <v>Men Senior</v>
      </c>
      <c r="H588" s="26" t="str">
        <f t="shared" si="114"/>
        <v>Okahandja</v>
      </c>
      <c r="I588" s="53"/>
      <c r="J588" s="51" t="s">
        <v>1222</v>
      </c>
      <c r="K588" s="53">
        <v>88</v>
      </c>
      <c r="L588" s="52">
        <f t="shared" si="115"/>
        <v>2.8</v>
      </c>
      <c r="M588" s="52">
        <f t="shared" si="116"/>
        <v>2.8</v>
      </c>
    </row>
    <row r="589" spans="1:13" hidden="1" x14ac:dyDescent="0.3">
      <c r="A589" s="143" t="str">
        <f t="shared" si="108"/>
        <v>2024-NAT-02</v>
      </c>
      <c r="B589" s="140">
        <f t="shared" si="109"/>
        <v>45373</v>
      </c>
      <c r="C589" s="143" t="str">
        <f t="shared" si="110"/>
        <v>Day 2</v>
      </c>
      <c r="D589" s="53" t="s">
        <v>1526</v>
      </c>
      <c r="E589" s="26" t="str">
        <f t="shared" si="111"/>
        <v>Danie</v>
      </c>
      <c r="F589" s="26" t="str">
        <f t="shared" si="112"/>
        <v>Van Wyk</v>
      </c>
      <c r="G589" s="26" t="str">
        <f t="shared" si="113"/>
        <v>Men Senior</v>
      </c>
      <c r="H589" s="26" t="str">
        <f t="shared" si="114"/>
        <v>Okahandja</v>
      </c>
      <c r="I589" s="53"/>
      <c r="J589" s="51" t="s">
        <v>1222</v>
      </c>
      <c r="K589" s="53">
        <v>83</v>
      </c>
      <c r="L589" s="52">
        <f t="shared" si="115"/>
        <v>2.2999999999999998</v>
      </c>
      <c r="M589" s="52">
        <f t="shared" si="116"/>
        <v>2.2999999999999998</v>
      </c>
    </row>
    <row r="590" spans="1:13" hidden="1" x14ac:dyDescent="0.3">
      <c r="A590" s="143" t="str">
        <f t="shared" si="108"/>
        <v>2024-NAT-02</v>
      </c>
      <c r="B590" s="140">
        <f t="shared" si="109"/>
        <v>45373</v>
      </c>
      <c r="C590" s="143" t="str">
        <f t="shared" si="110"/>
        <v>Day 2</v>
      </c>
      <c r="D590" s="53" t="s">
        <v>1526</v>
      </c>
      <c r="E590" s="26" t="str">
        <f t="shared" si="111"/>
        <v>Danie</v>
      </c>
      <c r="F590" s="26" t="str">
        <f t="shared" si="112"/>
        <v>Van Wyk</v>
      </c>
      <c r="G590" s="26" t="str">
        <f t="shared" si="113"/>
        <v>Men Senior</v>
      </c>
      <c r="H590" s="26" t="str">
        <f t="shared" si="114"/>
        <v>Okahandja</v>
      </c>
      <c r="I590" s="53"/>
      <c r="J590" s="53" t="s">
        <v>1223</v>
      </c>
      <c r="K590" s="53">
        <v>90</v>
      </c>
      <c r="L590" s="52">
        <f t="shared" si="115"/>
        <v>2.6</v>
      </c>
      <c r="M590" s="52">
        <f t="shared" si="116"/>
        <v>2.6</v>
      </c>
    </row>
    <row r="591" spans="1:13" hidden="1" x14ac:dyDescent="0.3">
      <c r="A591" s="143" t="str">
        <f t="shared" si="108"/>
        <v>2024-NAT-02</v>
      </c>
      <c r="B591" s="140">
        <f t="shared" si="109"/>
        <v>45373</v>
      </c>
      <c r="C591" s="143" t="str">
        <f t="shared" si="110"/>
        <v>Day 2</v>
      </c>
      <c r="D591" s="53" t="s">
        <v>1528</v>
      </c>
      <c r="E591" s="26" t="str">
        <f t="shared" si="111"/>
        <v>Duan</v>
      </c>
      <c r="F591" s="26" t="str">
        <f t="shared" si="112"/>
        <v>Kotze</v>
      </c>
      <c r="G591" s="26" t="str">
        <f t="shared" si="113"/>
        <v>Men Veteran</v>
      </c>
      <c r="H591" s="26" t="str">
        <f t="shared" si="114"/>
        <v>Okahandja</v>
      </c>
      <c r="I591" s="53"/>
      <c r="J591" s="53" t="s">
        <v>20</v>
      </c>
      <c r="K591" s="53">
        <v>73</v>
      </c>
      <c r="L591" s="52">
        <f t="shared" si="115"/>
        <v>1.4</v>
      </c>
      <c r="M591" s="52">
        <f t="shared" si="116"/>
        <v>1.4</v>
      </c>
    </row>
    <row r="592" spans="1:13" hidden="1" x14ac:dyDescent="0.3">
      <c r="A592" s="143" t="str">
        <f t="shared" si="108"/>
        <v>2024-NAT-02</v>
      </c>
      <c r="B592" s="140">
        <f t="shared" si="109"/>
        <v>45373</v>
      </c>
      <c r="C592" s="143" t="str">
        <f t="shared" si="110"/>
        <v>Day 2</v>
      </c>
      <c r="D592" s="53" t="s">
        <v>1528</v>
      </c>
      <c r="E592" s="26" t="str">
        <f t="shared" si="111"/>
        <v>Duan</v>
      </c>
      <c r="F592" s="26" t="str">
        <f t="shared" si="112"/>
        <v>Kotze</v>
      </c>
      <c r="G592" s="26" t="str">
        <f t="shared" si="113"/>
        <v>Men Veteran</v>
      </c>
      <c r="H592" s="26" t="str">
        <f t="shared" si="114"/>
        <v>Okahandja</v>
      </c>
      <c r="I592" s="53"/>
      <c r="J592" s="51" t="s">
        <v>1222</v>
      </c>
      <c r="K592" s="53">
        <v>105</v>
      </c>
      <c r="L592" s="52">
        <f t="shared" si="115"/>
        <v>5.0999999999999996</v>
      </c>
      <c r="M592" s="52">
        <f t="shared" si="116"/>
        <v>5.0999999999999996</v>
      </c>
    </row>
    <row r="593" spans="1:13" hidden="1" x14ac:dyDescent="0.3">
      <c r="A593" s="143" t="str">
        <f t="shared" si="108"/>
        <v>2024-NAT-02</v>
      </c>
      <c r="B593" s="140">
        <f t="shared" si="109"/>
        <v>45373</v>
      </c>
      <c r="C593" s="143" t="str">
        <f t="shared" si="110"/>
        <v>Day 2</v>
      </c>
      <c r="D593" s="53" t="s">
        <v>1528</v>
      </c>
      <c r="E593" s="26" t="str">
        <f t="shared" si="111"/>
        <v>Duan</v>
      </c>
      <c r="F593" s="26" t="str">
        <f t="shared" si="112"/>
        <v>Kotze</v>
      </c>
      <c r="G593" s="26" t="str">
        <f t="shared" si="113"/>
        <v>Men Veteran</v>
      </c>
      <c r="H593" s="26" t="str">
        <f t="shared" si="114"/>
        <v>Okahandja</v>
      </c>
      <c r="I593" s="53"/>
      <c r="J593" s="51" t="s">
        <v>1222</v>
      </c>
      <c r="K593" s="53">
        <v>94</v>
      </c>
      <c r="L593" s="52">
        <f t="shared" si="115"/>
        <v>3.5</v>
      </c>
      <c r="M593" s="52">
        <f t="shared" si="116"/>
        <v>3.5</v>
      </c>
    </row>
    <row r="594" spans="1:13" hidden="1" x14ac:dyDescent="0.3">
      <c r="A594" s="143" t="str">
        <f t="shared" si="108"/>
        <v>2024-NAT-02</v>
      </c>
      <c r="B594" s="140">
        <f t="shared" si="109"/>
        <v>45373</v>
      </c>
      <c r="C594" s="143" t="str">
        <f t="shared" si="110"/>
        <v>Day 2</v>
      </c>
      <c r="D594" s="53" t="s">
        <v>538</v>
      </c>
      <c r="E594" s="26" t="str">
        <f t="shared" si="111"/>
        <v>Danie</v>
      </c>
      <c r="F594" s="26" t="str">
        <f t="shared" si="112"/>
        <v>Van Zyl</v>
      </c>
      <c r="G594" s="26" t="str">
        <f t="shared" si="113"/>
        <v>Men Veteran</v>
      </c>
      <c r="H594" s="26" t="str">
        <f t="shared" si="114"/>
        <v>Okahandja</v>
      </c>
      <c r="I594" s="53" t="s">
        <v>19</v>
      </c>
      <c r="J594" s="53"/>
      <c r="K594" s="53">
        <v>56</v>
      </c>
      <c r="L594" s="52">
        <f t="shared" si="115"/>
        <v>1.8</v>
      </c>
      <c r="M594" s="52">
        <f t="shared" si="116"/>
        <v>1.8</v>
      </c>
    </row>
    <row r="595" spans="1:13" hidden="1" x14ac:dyDescent="0.3">
      <c r="A595" s="143" t="str">
        <f t="shared" si="108"/>
        <v>2024-NAT-02</v>
      </c>
      <c r="B595" s="140">
        <f t="shared" si="109"/>
        <v>45373</v>
      </c>
      <c r="C595" s="143" t="str">
        <f t="shared" si="110"/>
        <v>Day 2</v>
      </c>
      <c r="D595" s="53" t="s">
        <v>538</v>
      </c>
      <c r="E595" s="26" t="str">
        <f t="shared" si="111"/>
        <v>Danie</v>
      </c>
      <c r="F595" s="26" t="str">
        <f t="shared" si="112"/>
        <v>Van Zyl</v>
      </c>
      <c r="G595" s="26" t="str">
        <f t="shared" si="113"/>
        <v>Men Veteran</v>
      </c>
      <c r="H595" s="26" t="str">
        <f t="shared" si="114"/>
        <v>Okahandja</v>
      </c>
      <c r="I595" s="53"/>
      <c r="J595" s="53" t="s">
        <v>20</v>
      </c>
      <c r="K595" s="53">
        <v>74</v>
      </c>
      <c r="L595" s="52">
        <f t="shared" si="115"/>
        <v>1.5</v>
      </c>
      <c r="M595" s="52">
        <f t="shared" si="116"/>
        <v>1.5</v>
      </c>
    </row>
    <row r="596" spans="1:13" hidden="1" x14ac:dyDescent="0.3">
      <c r="A596" s="143" t="str">
        <f t="shared" si="108"/>
        <v>2024-NAT-02</v>
      </c>
      <c r="B596" s="140">
        <f t="shared" si="109"/>
        <v>45373</v>
      </c>
      <c r="C596" s="143" t="str">
        <f t="shared" si="110"/>
        <v>Day 2</v>
      </c>
      <c r="D596" s="53" t="s">
        <v>1063</v>
      </c>
      <c r="E596" s="26" t="str">
        <f t="shared" si="111"/>
        <v>Christo</v>
      </c>
      <c r="F596" s="26" t="str">
        <f t="shared" si="112"/>
        <v>Senekal</v>
      </c>
      <c r="G596" s="26" t="str">
        <f t="shared" si="113"/>
        <v>Men Veteran</v>
      </c>
      <c r="H596" s="26" t="str">
        <f t="shared" si="114"/>
        <v>xOkahandja</v>
      </c>
      <c r="I596" s="53"/>
      <c r="J596" s="53"/>
      <c r="K596" s="53"/>
      <c r="L596" s="52" t="str">
        <f t="shared" si="115"/>
        <v/>
      </c>
      <c r="M596" s="52" t="str">
        <f t="shared" si="116"/>
        <v/>
      </c>
    </row>
    <row r="597" spans="1:13" hidden="1" x14ac:dyDescent="0.3">
      <c r="A597" s="143" t="str">
        <f t="shared" si="108"/>
        <v>2024-NAT-02</v>
      </c>
      <c r="B597" s="140">
        <f t="shared" si="109"/>
        <v>45373</v>
      </c>
      <c r="C597" s="143" t="str">
        <f t="shared" si="110"/>
        <v>Day 2</v>
      </c>
      <c r="D597" s="53" t="s">
        <v>1597</v>
      </c>
      <c r="E597" s="26" t="str">
        <f t="shared" si="111"/>
        <v>Maritz Jnr</v>
      </c>
      <c r="F597" s="26" t="str">
        <f t="shared" si="112"/>
        <v>Jansen Van Vuuren</v>
      </c>
      <c r="G597" s="26" t="str">
        <f t="shared" si="113"/>
        <v>Men U/16</v>
      </c>
      <c r="H597" s="26" t="str">
        <f t="shared" si="114"/>
        <v>Otjiwarongo</v>
      </c>
      <c r="I597" s="53"/>
      <c r="J597" s="51" t="s">
        <v>1222</v>
      </c>
      <c r="K597" s="53">
        <v>109</v>
      </c>
      <c r="L597" s="52">
        <f t="shared" si="115"/>
        <v>5.8</v>
      </c>
      <c r="M597" s="52">
        <f t="shared" si="116"/>
        <v>5.8</v>
      </c>
    </row>
    <row r="598" spans="1:13" hidden="1" x14ac:dyDescent="0.3">
      <c r="A598" s="143" t="str">
        <f t="shared" si="108"/>
        <v>2024-NAT-02</v>
      </c>
      <c r="B598" s="140">
        <f t="shared" si="109"/>
        <v>45373</v>
      </c>
      <c r="C598" s="143" t="str">
        <f t="shared" si="110"/>
        <v>Day 2</v>
      </c>
      <c r="D598" s="53" t="s">
        <v>1597</v>
      </c>
      <c r="E598" s="26" t="str">
        <f t="shared" si="111"/>
        <v>Maritz Jnr</v>
      </c>
      <c r="F598" s="26" t="str">
        <f t="shared" si="112"/>
        <v>Jansen Van Vuuren</v>
      </c>
      <c r="G598" s="26" t="str">
        <f t="shared" si="113"/>
        <v>Men U/16</v>
      </c>
      <c r="H598" s="26" t="str">
        <f t="shared" si="114"/>
        <v>Otjiwarongo</v>
      </c>
      <c r="I598" s="53"/>
      <c r="J598" s="51" t="s">
        <v>1222</v>
      </c>
      <c r="K598" s="53">
        <v>120</v>
      </c>
      <c r="L598" s="52">
        <f t="shared" si="115"/>
        <v>8.1</v>
      </c>
      <c r="M598" s="52">
        <f t="shared" si="116"/>
        <v>8.1</v>
      </c>
    </row>
    <row r="599" spans="1:13" hidden="1" x14ac:dyDescent="0.3">
      <c r="A599" s="143" t="str">
        <f t="shared" si="108"/>
        <v>2024-NAT-02</v>
      </c>
      <c r="B599" s="140">
        <f t="shared" si="109"/>
        <v>45373</v>
      </c>
      <c r="C599" s="143" t="str">
        <f t="shared" si="110"/>
        <v>Day 2</v>
      </c>
      <c r="D599" s="53" t="s">
        <v>736</v>
      </c>
      <c r="E599" s="26" t="str">
        <f t="shared" si="111"/>
        <v>Stefni</v>
      </c>
      <c r="F599" s="26" t="str">
        <f t="shared" si="112"/>
        <v>De Jager</v>
      </c>
      <c r="G599" s="26" t="str">
        <f t="shared" si="113"/>
        <v>Ladies Master</v>
      </c>
      <c r="H599" s="26" t="str">
        <f t="shared" si="114"/>
        <v>xOtjiwarongo</v>
      </c>
      <c r="I599" s="53"/>
      <c r="J599" s="53" t="s">
        <v>20</v>
      </c>
      <c r="K599" s="53">
        <v>81</v>
      </c>
      <c r="L599" s="52">
        <f t="shared" si="115"/>
        <v>1.9</v>
      </c>
      <c r="M599" s="52">
        <f t="shared" si="116"/>
        <v>1.9</v>
      </c>
    </row>
    <row r="600" spans="1:13" hidden="1" x14ac:dyDescent="0.3">
      <c r="A600" s="143" t="str">
        <f t="shared" si="108"/>
        <v>2024-NAT-02</v>
      </c>
      <c r="B600" s="140">
        <f t="shared" si="109"/>
        <v>45373</v>
      </c>
      <c r="C600" s="143" t="str">
        <f t="shared" si="110"/>
        <v>Day 2</v>
      </c>
      <c r="D600" s="53" t="s">
        <v>1293</v>
      </c>
      <c r="E600" s="26" t="str">
        <f t="shared" si="111"/>
        <v>Franco</v>
      </c>
      <c r="F600" s="26" t="str">
        <f t="shared" si="112"/>
        <v>Feyerabend</v>
      </c>
      <c r="G600" s="26" t="str">
        <f t="shared" si="113"/>
        <v>Men U/16</v>
      </c>
      <c r="H600" s="26" t="str">
        <f t="shared" si="114"/>
        <v>xOtjiwarongo</v>
      </c>
      <c r="I600" s="53" t="s">
        <v>7</v>
      </c>
      <c r="J600" s="53"/>
      <c r="K600" s="53">
        <v>37</v>
      </c>
      <c r="L600" s="52">
        <f t="shared" si="115"/>
        <v>1.6</v>
      </c>
      <c r="M600" s="52">
        <f t="shared" si="116"/>
        <v>1.6</v>
      </c>
    </row>
    <row r="601" spans="1:13" hidden="1" x14ac:dyDescent="0.3">
      <c r="A601" s="143" t="str">
        <f t="shared" si="108"/>
        <v>2024-NAT-02</v>
      </c>
      <c r="B601" s="140">
        <f t="shared" si="109"/>
        <v>45373</v>
      </c>
      <c r="C601" s="143" t="str">
        <f t="shared" si="110"/>
        <v>Day 2</v>
      </c>
      <c r="D601" s="53" t="s">
        <v>935</v>
      </c>
      <c r="E601" s="26" t="str">
        <f t="shared" si="111"/>
        <v>Otto</v>
      </c>
      <c r="F601" s="26" t="str">
        <f t="shared" si="112"/>
        <v>Feyerabend</v>
      </c>
      <c r="G601" s="26" t="str">
        <f t="shared" si="113"/>
        <v>Men U/21</v>
      </c>
      <c r="H601" s="26" t="str">
        <f t="shared" si="114"/>
        <v>xOtjiwarongo</v>
      </c>
      <c r="I601" s="53"/>
      <c r="J601" s="53" t="s">
        <v>20</v>
      </c>
      <c r="K601" s="53">
        <v>82</v>
      </c>
      <c r="L601" s="52">
        <f t="shared" si="115"/>
        <v>2</v>
      </c>
      <c r="M601" s="52">
        <f t="shared" si="116"/>
        <v>2</v>
      </c>
    </row>
    <row r="602" spans="1:13" hidden="1" x14ac:dyDescent="0.3">
      <c r="A602" s="143" t="str">
        <f t="shared" si="108"/>
        <v>2024-NAT-02</v>
      </c>
      <c r="B602" s="140">
        <f t="shared" si="109"/>
        <v>45373</v>
      </c>
      <c r="C602" s="143" t="str">
        <f t="shared" si="110"/>
        <v>Day 2</v>
      </c>
      <c r="D602" s="53" t="s">
        <v>935</v>
      </c>
      <c r="E602" s="26" t="str">
        <f t="shared" si="111"/>
        <v>Otto</v>
      </c>
      <c r="F602" s="26" t="str">
        <f t="shared" si="112"/>
        <v>Feyerabend</v>
      </c>
      <c r="G602" s="26" t="str">
        <f t="shared" si="113"/>
        <v>Men U/21</v>
      </c>
      <c r="H602" s="26" t="str">
        <f t="shared" si="114"/>
        <v>xOtjiwarongo</v>
      </c>
      <c r="I602" s="53"/>
      <c r="J602" s="53" t="s">
        <v>20</v>
      </c>
      <c r="K602" s="53">
        <v>77</v>
      </c>
      <c r="L602" s="52">
        <f t="shared" si="115"/>
        <v>1.6</v>
      </c>
      <c r="M602" s="52">
        <f t="shared" si="116"/>
        <v>1.6</v>
      </c>
    </row>
    <row r="603" spans="1:13" hidden="1" x14ac:dyDescent="0.3">
      <c r="A603" s="143" t="str">
        <f t="shared" si="108"/>
        <v>2024-NAT-02</v>
      </c>
      <c r="B603" s="140">
        <f t="shared" si="109"/>
        <v>45373</v>
      </c>
      <c r="C603" s="143" t="str">
        <f t="shared" si="110"/>
        <v>Day 2</v>
      </c>
      <c r="D603" s="53" t="s">
        <v>935</v>
      </c>
      <c r="E603" s="26" t="str">
        <f t="shared" si="111"/>
        <v>Otto</v>
      </c>
      <c r="F603" s="26" t="str">
        <f t="shared" si="112"/>
        <v>Feyerabend</v>
      </c>
      <c r="G603" s="26" t="str">
        <f t="shared" si="113"/>
        <v>Men U/21</v>
      </c>
      <c r="H603" s="26" t="str">
        <f t="shared" si="114"/>
        <v>xOtjiwarongo</v>
      </c>
      <c r="I603" s="53"/>
      <c r="J603" s="51" t="s">
        <v>1222</v>
      </c>
      <c r="K603" s="53">
        <v>169</v>
      </c>
      <c r="L603" s="52">
        <f t="shared" si="115"/>
        <v>26.2</v>
      </c>
      <c r="M603" s="52">
        <f t="shared" si="116"/>
        <v>26.2</v>
      </c>
    </row>
    <row r="604" spans="1:13" hidden="1" x14ac:dyDescent="0.3">
      <c r="A604" s="143" t="str">
        <f t="shared" si="108"/>
        <v>2024-NAT-02</v>
      </c>
      <c r="B604" s="140">
        <f t="shared" si="109"/>
        <v>45373</v>
      </c>
      <c r="C604" s="143" t="str">
        <f t="shared" si="110"/>
        <v>Day 2</v>
      </c>
      <c r="D604" s="53" t="s">
        <v>935</v>
      </c>
      <c r="E604" s="26" t="str">
        <f t="shared" si="111"/>
        <v>Otto</v>
      </c>
      <c r="F604" s="26" t="str">
        <f t="shared" si="112"/>
        <v>Feyerabend</v>
      </c>
      <c r="G604" s="26" t="str">
        <f t="shared" si="113"/>
        <v>Men U/21</v>
      </c>
      <c r="H604" s="26" t="str">
        <f t="shared" si="114"/>
        <v>xOtjiwarongo</v>
      </c>
      <c r="I604" s="53"/>
      <c r="J604" s="51" t="s">
        <v>1222</v>
      </c>
      <c r="K604" s="53">
        <v>102</v>
      </c>
      <c r="L604" s="52">
        <f t="shared" si="115"/>
        <v>4.5999999999999996</v>
      </c>
      <c r="M604" s="52">
        <f t="shared" si="116"/>
        <v>4.5999999999999996</v>
      </c>
    </row>
    <row r="605" spans="1:13" hidden="1" x14ac:dyDescent="0.3">
      <c r="A605" s="143" t="str">
        <f t="shared" si="108"/>
        <v>2024-NAT-02</v>
      </c>
      <c r="B605" s="140">
        <f t="shared" si="109"/>
        <v>45373</v>
      </c>
      <c r="C605" s="143" t="str">
        <f t="shared" si="110"/>
        <v>Day 2</v>
      </c>
      <c r="D605" s="53" t="s">
        <v>495</v>
      </c>
      <c r="E605" s="26" t="str">
        <f t="shared" si="111"/>
        <v>Maritz</v>
      </c>
      <c r="F605" s="26" t="str">
        <f t="shared" si="112"/>
        <v>Jansen van Vuuren</v>
      </c>
      <c r="G605" s="26" t="str">
        <f t="shared" si="113"/>
        <v>Men Veteran</v>
      </c>
      <c r="H605" s="26" t="str">
        <f t="shared" si="114"/>
        <v>Otjiwarongo</v>
      </c>
      <c r="I605" s="53"/>
      <c r="J605" s="53" t="s">
        <v>20</v>
      </c>
      <c r="K605" s="53">
        <v>76</v>
      </c>
      <c r="L605" s="52">
        <f t="shared" si="115"/>
        <v>1.6</v>
      </c>
      <c r="M605" s="52">
        <f t="shared" si="116"/>
        <v>1.6</v>
      </c>
    </row>
    <row r="606" spans="1:13" hidden="1" x14ac:dyDescent="0.3">
      <c r="A606" s="143" t="str">
        <f t="shared" si="108"/>
        <v>2024-NAT-02</v>
      </c>
      <c r="B606" s="140">
        <f t="shared" si="109"/>
        <v>45373</v>
      </c>
      <c r="C606" s="143" t="str">
        <f t="shared" si="110"/>
        <v>Day 2</v>
      </c>
      <c r="D606" s="53" t="s">
        <v>495</v>
      </c>
      <c r="E606" s="26" t="str">
        <f t="shared" si="111"/>
        <v>Maritz</v>
      </c>
      <c r="F606" s="26" t="str">
        <f t="shared" si="112"/>
        <v>Jansen van Vuuren</v>
      </c>
      <c r="G606" s="26" t="str">
        <f t="shared" si="113"/>
        <v>Men Veteran</v>
      </c>
      <c r="H606" s="26" t="str">
        <f t="shared" si="114"/>
        <v>Otjiwarongo</v>
      </c>
      <c r="I606" s="53"/>
      <c r="J606" s="53" t="s">
        <v>20</v>
      </c>
      <c r="K606" s="53">
        <v>72</v>
      </c>
      <c r="L606" s="52">
        <f t="shared" si="115"/>
        <v>1.3</v>
      </c>
      <c r="M606" s="52">
        <f t="shared" si="116"/>
        <v>1.3</v>
      </c>
    </row>
    <row r="607" spans="1:13" hidden="1" x14ac:dyDescent="0.3">
      <c r="A607" s="143" t="str">
        <f t="shared" si="108"/>
        <v>2024-NAT-02</v>
      </c>
      <c r="B607" s="140">
        <f t="shared" si="109"/>
        <v>45373</v>
      </c>
      <c r="C607" s="143" t="str">
        <f t="shared" si="110"/>
        <v>Day 2</v>
      </c>
      <c r="D607" s="53" t="s">
        <v>494</v>
      </c>
      <c r="E607" s="26" t="str">
        <f t="shared" si="111"/>
        <v>Chris</v>
      </c>
      <c r="F607" s="26" t="str">
        <f t="shared" si="112"/>
        <v>Feyerabend</v>
      </c>
      <c r="G607" s="26" t="str">
        <f t="shared" si="113"/>
        <v>Men Veteran</v>
      </c>
      <c r="H607" s="26" t="str">
        <f t="shared" si="114"/>
        <v>xOtjiwarongo</v>
      </c>
      <c r="I607" s="53"/>
      <c r="J607" s="53" t="s">
        <v>1223</v>
      </c>
      <c r="K607" s="53">
        <v>78</v>
      </c>
      <c r="L607" s="52">
        <f t="shared" si="115"/>
        <v>1.5</v>
      </c>
      <c r="M607" s="52">
        <f t="shared" si="116"/>
        <v>1.5</v>
      </c>
    </row>
    <row r="608" spans="1:13" hidden="1" x14ac:dyDescent="0.3">
      <c r="A608" s="143" t="str">
        <f t="shared" si="108"/>
        <v>2024-NAT-02</v>
      </c>
      <c r="B608" s="140">
        <f t="shared" si="109"/>
        <v>45373</v>
      </c>
      <c r="C608" s="143" t="str">
        <f t="shared" si="110"/>
        <v>Day 2</v>
      </c>
      <c r="D608" s="53" t="s">
        <v>1083</v>
      </c>
      <c r="E608" s="26" t="str">
        <f t="shared" si="111"/>
        <v>Rinus</v>
      </c>
      <c r="F608" s="26" t="str">
        <f t="shared" si="112"/>
        <v>Van Der Westhuizen</v>
      </c>
      <c r="G608" s="26" t="str">
        <f t="shared" si="113"/>
        <v>Men Veteran</v>
      </c>
      <c r="H608" s="26" t="str">
        <f t="shared" si="114"/>
        <v>Otjiwarongo</v>
      </c>
      <c r="I608" s="53"/>
      <c r="J608" s="51" t="s">
        <v>1222</v>
      </c>
      <c r="K608" s="53">
        <v>90</v>
      </c>
      <c r="L608" s="52">
        <f t="shared" si="115"/>
        <v>3</v>
      </c>
      <c r="M608" s="52">
        <f t="shared" si="116"/>
        <v>3</v>
      </c>
    </row>
    <row r="609" spans="1:13" hidden="1" x14ac:dyDescent="0.3">
      <c r="A609" s="143" t="str">
        <f t="shared" si="108"/>
        <v>2024-NAT-02</v>
      </c>
      <c r="B609" s="140">
        <f t="shared" si="109"/>
        <v>45373</v>
      </c>
      <c r="C609" s="143" t="str">
        <f t="shared" si="110"/>
        <v>Day 2</v>
      </c>
      <c r="D609" s="53" t="s">
        <v>700</v>
      </c>
      <c r="E609" s="26" t="str">
        <f t="shared" si="111"/>
        <v>Willem C</v>
      </c>
      <c r="F609" s="26" t="str">
        <f t="shared" si="112"/>
        <v>Schalkwyk</v>
      </c>
      <c r="G609" s="26" t="str">
        <f t="shared" si="113"/>
        <v>Men Veteran</v>
      </c>
      <c r="H609" s="26" t="str">
        <f t="shared" si="114"/>
        <v>Otjiwarongo</v>
      </c>
      <c r="I609" s="53"/>
      <c r="J609" s="53"/>
      <c r="K609" s="53"/>
      <c r="L609" s="52" t="str">
        <f t="shared" si="115"/>
        <v/>
      </c>
      <c r="M609" s="52" t="str">
        <f t="shared" si="116"/>
        <v/>
      </c>
    </row>
    <row r="610" spans="1:13" hidden="1" x14ac:dyDescent="0.3">
      <c r="A610" s="143" t="str">
        <f t="shared" si="108"/>
        <v>2024-NAT-02</v>
      </c>
      <c r="B610" s="140">
        <f t="shared" si="109"/>
        <v>45373</v>
      </c>
      <c r="C610" s="143" t="str">
        <f t="shared" si="110"/>
        <v>Day 2</v>
      </c>
      <c r="D610" s="53" t="s">
        <v>637</v>
      </c>
      <c r="E610" s="26" t="str">
        <f t="shared" si="111"/>
        <v>Stephan</v>
      </c>
      <c r="F610" s="26" t="str">
        <f t="shared" si="112"/>
        <v>Hauptfleisch</v>
      </c>
      <c r="G610" s="26" t="str">
        <f t="shared" si="113"/>
        <v>Men Senior</v>
      </c>
      <c r="H610" s="26" t="str">
        <f t="shared" si="114"/>
        <v>Otjiwarongo</v>
      </c>
      <c r="I610" s="53"/>
      <c r="J610" s="53"/>
      <c r="K610" s="53"/>
      <c r="L610" s="52" t="str">
        <f t="shared" si="115"/>
        <v/>
      </c>
      <c r="M610" s="52" t="str">
        <f t="shared" si="116"/>
        <v/>
      </c>
    </row>
    <row r="611" spans="1:13" hidden="1" x14ac:dyDescent="0.3">
      <c r="A611" s="143" t="str">
        <f t="shared" si="108"/>
        <v>2024-NAT-02</v>
      </c>
      <c r="B611" s="140">
        <f t="shared" si="109"/>
        <v>45373</v>
      </c>
      <c r="C611" s="143" t="str">
        <f t="shared" si="110"/>
        <v>Day 2</v>
      </c>
      <c r="D611" s="53" t="s">
        <v>786</v>
      </c>
      <c r="E611" s="26" t="str">
        <f t="shared" si="111"/>
        <v>Henno</v>
      </c>
      <c r="F611" s="26" t="str">
        <f t="shared" si="112"/>
        <v>Snyman</v>
      </c>
      <c r="G611" s="26" t="str">
        <f t="shared" si="113"/>
        <v>Men Master</v>
      </c>
      <c r="H611" s="26" t="str">
        <f t="shared" si="114"/>
        <v>Penguin</v>
      </c>
      <c r="I611" s="53"/>
      <c r="J611" s="51" t="s">
        <v>1222</v>
      </c>
      <c r="K611" s="53">
        <v>113</v>
      </c>
      <c r="L611" s="52">
        <f t="shared" si="115"/>
        <v>6.6</v>
      </c>
      <c r="M611" s="52">
        <f t="shared" si="116"/>
        <v>6.6</v>
      </c>
    </row>
    <row r="612" spans="1:13" hidden="1" x14ac:dyDescent="0.3">
      <c r="A612" s="143" t="str">
        <f t="shared" si="108"/>
        <v>2024-NAT-02</v>
      </c>
      <c r="B612" s="140">
        <f t="shared" si="109"/>
        <v>45373</v>
      </c>
      <c r="C612" s="143" t="str">
        <f t="shared" si="110"/>
        <v>Day 2</v>
      </c>
      <c r="D612" s="53" t="s">
        <v>786</v>
      </c>
      <c r="E612" s="26" t="str">
        <f t="shared" si="111"/>
        <v>Henno</v>
      </c>
      <c r="F612" s="26" t="str">
        <f t="shared" si="112"/>
        <v>Snyman</v>
      </c>
      <c r="G612" s="26" t="str">
        <f t="shared" si="113"/>
        <v>Men Master</v>
      </c>
      <c r="H612" s="26" t="str">
        <f t="shared" si="114"/>
        <v>Penguin</v>
      </c>
      <c r="I612" s="53"/>
      <c r="J612" s="51" t="s">
        <v>1222</v>
      </c>
      <c r="K612" s="53">
        <v>105</v>
      </c>
      <c r="L612" s="52">
        <f t="shared" si="115"/>
        <v>5.0999999999999996</v>
      </c>
      <c r="M612" s="52">
        <f t="shared" si="116"/>
        <v>5.0999999999999996</v>
      </c>
    </row>
    <row r="613" spans="1:13" hidden="1" x14ac:dyDescent="0.3">
      <c r="A613" s="143" t="str">
        <f t="shared" si="108"/>
        <v>2024-NAT-02</v>
      </c>
      <c r="B613" s="140">
        <f t="shared" si="109"/>
        <v>45373</v>
      </c>
      <c r="C613" s="143" t="str">
        <f t="shared" si="110"/>
        <v>Day 2</v>
      </c>
      <c r="D613" s="53" t="s">
        <v>786</v>
      </c>
      <c r="E613" s="26" t="str">
        <f t="shared" si="111"/>
        <v>Henno</v>
      </c>
      <c r="F613" s="26" t="str">
        <f t="shared" si="112"/>
        <v>Snyman</v>
      </c>
      <c r="G613" s="26" t="str">
        <f t="shared" si="113"/>
        <v>Men Master</v>
      </c>
      <c r="H613" s="26" t="str">
        <f t="shared" si="114"/>
        <v>Penguin</v>
      </c>
      <c r="I613" s="53"/>
      <c r="J613" s="51" t="s">
        <v>1222</v>
      </c>
      <c r="K613" s="53">
        <v>90</v>
      </c>
      <c r="L613" s="52">
        <f t="shared" si="115"/>
        <v>3</v>
      </c>
      <c r="M613" s="52">
        <f t="shared" si="116"/>
        <v>3</v>
      </c>
    </row>
    <row r="614" spans="1:13" hidden="1" x14ac:dyDescent="0.3">
      <c r="A614" s="143" t="str">
        <f t="shared" si="108"/>
        <v>2024-NAT-02</v>
      </c>
      <c r="B614" s="140">
        <f t="shared" si="109"/>
        <v>45373</v>
      </c>
      <c r="C614" s="143" t="str">
        <f t="shared" si="110"/>
        <v>Day 2</v>
      </c>
      <c r="D614" s="53" t="s">
        <v>679</v>
      </c>
      <c r="E614" s="26" t="str">
        <f t="shared" si="111"/>
        <v>Grant</v>
      </c>
      <c r="F614" s="26" t="str">
        <f t="shared" si="112"/>
        <v>Knight</v>
      </c>
      <c r="G614" s="26" t="str">
        <f t="shared" si="113"/>
        <v>Men Veteran</v>
      </c>
      <c r="H614" s="26" t="str">
        <f t="shared" si="114"/>
        <v>Penguin</v>
      </c>
      <c r="I614" s="53"/>
      <c r="J614" s="51" t="s">
        <v>1222</v>
      </c>
      <c r="K614" s="53">
        <v>73</v>
      </c>
      <c r="L614" s="52">
        <f t="shared" si="115"/>
        <v>1.4</v>
      </c>
      <c r="M614" s="52">
        <f t="shared" si="116"/>
        <v>1.4</v>
      </c>
    </row>
    <row r="615" spans="1:13" hidden="1" x14ac:dyDescent="0.3">
      <c r="A615" s="143" t="str">
        <f t="shared" si="108"/>
        <v>2024-NAT-02</v>
      </c>
      <c r="B615" s="140">
        <f t="shared" si="109"/>
        <v>45373</v>
      </c>
      <c r="C615" s="143" t="str">
        <f t="shared" si="110"/>
        <v>Day 2</v>
      </c>
      <c r="D615" s="53" t="s">
        <v>679</v>
      </c>
      <c r="E615" s="26" t="str">
        <f t="shared" si="111"/>
        <v>Grant</v>
      </c>
      <c r="F615" s="26" t="str">
        <f t="shared" si="112"/>
        <v>Knight</v>
      </c>
      <c r="G615" s="26" t="str">
        <f t="shared" si="113"/>
        <v>Men Veteran</v>
      </c>
      <c r="H615" s="26" t="str">
        <f t="shared" si="114"/>
        <v>Penguin</v>
      </c>
      <c r="I615" s="53"/>
      <c r="J615" s="51" t="s">
        <v>1222</v>
      </c>
      <c r="K615" s="53">
        <v>113</v>
      </c>
      <c r="L615" s="52">
        <f t="shared" si="115"/>
        <v>6.6</v>
      </c>
      <c r="M615" s="52">
        <f t="shared" si="116"/>
        <v>6.6</v>
      </c>
    </row>
    <row r="616" spans="1:13" hidden="1" x14ac:dyDescent="0.3">
      <c r="A616" s="143" t="str">
        <f t="shared" si="108"/>
        <v>2024-NAT-02</v>
      </c>
      <c r="B616" s="140">
        <f t="shared" si="109"/>
        <v>45373</v>
      </c>
      <c r="C616" s="143" t="str">
        <f t="shared" si="110"/>
        <v>Day 2</v>
      </c>
      <c r="D616" s="53" t="s">
        <v>679</v>
      </c>
      <c r="E616" s="26" t="str">
        <f t="shared" si="111"/>
        <v>Grant</v>
      </c>
      <c r="F616" s="26" t="str">
        <f t="shared" si="112"/>
        <v>Knight</v>
      </c>
      <c r="G616" s="26" t="str">
        <f t="shared" si="113"/>
        <v>Men Veteran</v>
      </c>
      <c r="H616" s="26" t="str">
        <f t="shared" si="114"/>
        <v>Penguin</v>
      </c>
      <c r="I616" s="53"/>
      <c r="J616" s="51" t="s">
        <v>1222</v>
      </c>
      <c r="K616" s="53">
        <v>146</v>
      </c>
      <c r="L616" s="52">
        <f t="shared" si="115"/>
        <v>15.9</v>
      </c>
      <c r="M616" s="52">
        <f t="shared" si="116"/>
        <v>15.9</v>
      </c>
    </row>
    <row r="617" spans="1:13" hidden="1" x14ac:dyDescent="0.3">
      <c r="A617" s="143" t="str">
        <f t="shared" si="108"/>
        <v>2024-NAT-02</v>
      </c>
      <c r="B617" s="140">
        <f t="shared" si="109"/>
        <v>45373</v>
      </c>
      <c r="C617" s="143" t="str">
        <f t="shared" si="110"/>
        <v>Day 2</v>
      </c>
      <c r="D617" s="53" t="s">
        <v>679</v>
      </c>
      <c r="E617" s="26" t="str">
        <f t="shared" si="111"/>
        <v>Grant</v>
      </c>
      <c r="F617" s="26" t="str">
        <f t="shared" si="112"/>
        <v>Knight</v>
      </c>
      <c r="G617" s="26" t="str">
        <f t="shared" si="113"/>
        <v>Men Veteran</v>
      </c>
      <c r="H617" s="26" t="str">
        <f t="shared" si="114"/>
        <v>Penguin</v>
      </c>
      <c r="I617" s="53"/>
      <c r="J617" s="51" t="s">
        <v>1222</v>
      </c>
      <c r="K617" s="53">
        <v>108</v>
      </c>
      <c r="L617" s="52">
        <f t="shared" si="115"/>
        <v>5.6</v>
      </c>
      <c r="M617" s="52">
        <f t="shared" si="116"/>
        <v>5.6</v>
      </c>
    </row>
    <row r="618" spans="1:13" hidden="1" x14ac:dyDescent="0.3">
      <c r="A618" s="143" t="str">
        <f t="shared" si="108"/>
        <v>2024-NAT-02</v>
      </c>
      <c r="B618" s="140">
        <f t="shared" si="109"/>
        <v>45373</v>
      </c>
      <c r="C618" s="143" t="str">
        <f t="shared" si="110"/>
        <v>Day 2</v>
      </c>
      <c r="D618" s="53" t="s">
        <v>448</v>
      </c>
      <c r="E618" s="26" t="str">
        <f t="shared" si="111"/>
        <v>Warren</v>
      </c>
      <c r="F618" s="26" t="str">
        <f t="shared" si="112"/>
        <v>Deysel</v>
      </c>
      <c r="G618" s="26" t="str">
        <f t="shared" si="113"/>
        <v>Men Veteran</v>
      </c>
      <c r="H618" s="26" t="str">
        <f t="shared" si="114"/>
        <v>xPenguin</v>
      </c>
      <c r="I618" s="53"/>
      <c r="J618" s="51" t="s">
        <v>1222</v>
      </c>
      <c r="K618" s="53">
        <v>114</v>
      </c>
      <c r="L618" s="52">
        <f t="shared" si="115"/>
        <v>6.8</v>
      </c>
      <c r="M618" s="52">
        <f t="shared" si="116"/>
        <v>6.8</v>
      </c>
    </row>
    <row r="619" spans="1:13" hidden="1" x14ac:dyDescent="0.3">
      <c r="A619" s="143" t="str">
        <f t="shared" si="108"/>
        <v>2024-NAT-02</v>
      </c>
      <c r="B619" s="140">
        <f t="shared" si="109"/>
        <v>45373</v>
      </c>
      <c r="C619" s="143" t="str">
        <f t="shared" si="110"/>
        <v>Day 2</v>
      </c>
      <c r="D619" s="53" t="s">
        <v>448</v>
      </c>
      <c r="E619" s="26" t="str">
        <f t="shared" si="111"/>
        <v>Warren</v>
      </c>
      <c r="F619" s="26" t="str">
        <f t="shared" si="112"/>
        <v>Deysel</v>
      </c>
      <c r="G619" s="26" t="str">
        <f t="shared" si="113"/>
        <v>Men Veteran</v>
      </c>
      <c r="H619" s="26" t="str">
        <f t="shared" si="114"/>
        <v>xPenguin</v>
      </c>
      <c r="I619" s="53"/>
      <c r="J619" s="51" t="s">
        <v>1222</v>
      </c>
      <c r="K619" s="53">
        <v>127</v>
      </c>
      <c r="L619" s="52">
        <f t="shared" si="115"/>
        <v>9.8000000000000007</v>
      </c>
      <c r="M619" s="52">
        <f t="shared" si="116"/>
        <v>9.8000000000000007</v>
      </c>
    </row>
    <row r="620" spans="1:13" hidden="1" x14ac:dyDescent="0.3">
      <c r="A620" s="143" t="str">
        <f t="shared" si="108"/>
        <v>2024-NAT-02</v>
      </c>
      <c r="B620" s="140">
        <f t="shared" si="109"/>
        <v>45373</v>
      </c>
      <c r="C620" s="143" t="str">
        <f t="shared" si="110"/>
        <v>Day 2</v>
      </c>
      <c r="D620" s="53" t="s">
        <v>448</v>
      </c>
      <c r="E620" s="26" t="str">
        <f t="shared" si="111"/>
        <v>Warren</v>
      </c>
      <c r="F620" s="26" t="str">
        <f t="shared" si="112"/>
        <v>Deysel</v>
      </c>
      <c r="G620" s="26" t="str">
        <f t="shared" si="113"/>
        <v>Men Veteran</v>
      </c>
      <c r="H620" s="26" t="str">
        <f t="shared" si="114"/>
        <v>xPenguin</v>
      </c>
      <c r="I620" s="53"/>
      <c r="J620" s="53" t="s">
        <v>1223</v>
      </c>
      <c r="K620" s="53">
        <v>87</v>
      </c>
      <c r="L620" s="52">
        <f t="shared" si="115"/>
        <v>2.2999999999999998</v>
      </c>
      <c r="M620" s="52">
        <f t="shared" si="116"/>
        <v>2.2999999999999998</v>
      </c>
    </row>
    <row r="621" spans="1:13" hidden="1" x14ac:dyDescent="0.3">
      <c r="A621" s="143" t="str">
        <f t="shared" si="108"/>
        <v>2024-NAT-02</v>
      </c>
      <c r="B621" s="140">
        <f t="shared" si="109"/>
        <v>45373</v>
      </c>
      <c r="C621" s="143" t="str">
        <f t="shared" si="110"/>
        <v>Day 2</v>
      </c>
      <c r="D621" s="53" t="s">
        <v>684</v>
      </c>
      <c r="E621" s="26" t="str">
        <f t="shared" si="111"/>
        <v>Henri</v>
      </c>
      <c r="F621" s="26" t="str">
        <f t="shared" si="112"/>
        <v>Snyman</v>
      </c>
      <c r="G621" s="26" t="str">
        <f t="shared" si="113"/>
        <v>Men Master</v>
      </c>
      <c r="H621" s="26" t="str">
        <f t="shared" si="114"/>
        <v>Penguin</v>
      </c>
      <c r="I621" s="53"/>
      <c r="J621" s="51" t="s">
        <v>1222</v>
      </c>
      <c r="K621" s="53">
        <v>127</v>
      </c>
      <c r="L621" s="52">
        <f t="shared" si="115"/>
        <v>9.8000000000000007</v>
      </c>
      <c r="M621" s="52">
        <f t="shared" si="116"/>
        <v>9.8000000000000007</v>
      </c>
    </row>
    <row r="622" spans="1:13" hidden="1" x14ac:dyDescent="0.3">
      <c r="A622" s="143" t="str">
        <f t="shared" si="108"/>
        <v>2024-NAT-02</v>
      </c>
      <c r="B622" s="140">
        <f t="shared" si="109"/>
        <v>45373</v>
      </c>
      <c r="C622" s="143" t="str">
        <f t="shared" si="110"/>
        <v>Day 2</v>
      </c>
      <c r="D622" s="53" t="s">
        <v>684</v>
      </c>
      <c r="E622" s="26" t="str">
        <f t="shared" si="111"/>
        <v>Henri</v>
      </c>
      <c r="F622" s="26" t="str">
        <f t="shared" si="112"/>
        <v>Snyman</v>
      </c>
      <c r="G622" s="26" t="str">
        <f t="shared" si="113"/>
        <v>Men Master</v>
      </c>
      <c r="H622" s="26" t="str">
        <f t="shared" si="114"/>
        <v>Penguin</v>
      </c>
      <c r="I622" s="53"/>
      <c r="J622" s="51" t="s">
        <v>1222</v>
      </c>
      <c r="K622" s="53">
        <v>143</v>
      </c>
      <c r="L622" s="52">
        <f t="shared" si="115"/>
        <v>14.8</v>
      </c>
      <c r="M622" s="52">
        <f t="shared" si="116"/>
        <v>14.8</v>
      </c>
    </row>
    <row r="623" spans="1:13" hidden="1" x14ac:dyDescent="0.3">
      <c r="A623" s="143" t="str">
        <f t="shared" si="108"/>
        <v>2024-NAT-02</v>
      </c>
      <c r="B623" s="140">
        <f t="shared" si="109"/>
        <v>45373</v>
      </c>
      <c r="C623" s="143" t="str">
        <f t="shared" si="110"/>
        <v>Day 2</v>
      </c>
      <c r="D623" s="53" t="s">
        <v>815</v>
      </c>
      <c r="E623" s="26" t="str">
        <f t="shared" si="111"/>
        <v>Henco</v>
      </c>
      <c r="F623" s="26" t="str">
        <f t="shared" si="112"/>
        <v>Snyman</v>
      </c>
      <c r="G623" s="26" t="str">
        <f t="shared" si="113"/>
        <v>Men Senior</v>
      </c>
      <c r="H623" s="26" t="str">
        <f t="shared" si="114"/>
        <v>Penguin</v>
      </c>
      <c r="I623" s="53"/>
      <c r="J623" s="51" t="s">
        <v>1222</v>
      </c>
      <c r="K623" s="53">
        <v>118</v>
      </c>
      <c r="L623" s="52">
        <f t="shared" si="115"/>
        <v>7.6</v>
      </c>
      <c r="M623" s="52">
        <f t="shared" si="116"/>
        <v>7.6</v>
      </c>
    </row>
    <row r="624" spans="1:13" hidden="1" x14ac:dyDescent="0.3">
      <c r="A624" s="143" t="str">
        <f t="shared" si="108"/>
        <v>2024-NAT-02</v>
      </c>
      <c r="B624" s="140">
        <f t="shared" si="109"/>
        <v>45373</v>
      </c>
      <c r="C624" s="143" t="str">
        <f t="shared" si="110"/>
        <v>Day 2</v>
      </c>
      <c r="D624" s="53" t="s">
        <v>1338</v>
      </c>
      <c r="E624" s="26" t="str">
        <f t="shared" si="111"/>
        <v>Barren</v>
      </c>
      <c r="F624" s="26" t="str">
        <f t="shared" si="112"/>
        <v>Van Es</v>
      </c>
      <c r="G624" s="26" t="str">
        <f t="shared" si="113"/>
        <v>Men Senior</v>
      </c>
      <c r="H624" s="26" t="str">
        <f t="shared" si="114"/>
        <v>Penguin</v>
      </c>
      <c r="I624" s="53"/>
      <c r="J624" s="53"/>
      <c r="K624" s="53"/>
      <c r="L624" s="52" t="str">
        <f t="shared" si="115"/>
        <v/>
      </c>
      <c r="M624" s="52" t="str">
        <f t="shared" si="116"/>
        <v/>
      </c>
    </row>
    <row r="625" spans="1:13" hidden="1" x14ac:dyDescent="0.3">
      <c r="A625" s="143" t="str">
        <f t="shared" si="108"/>
        <v>2024-NAT-02</v>
      </c>
      <c r="B625" s="140">
        <f t="shared" si="109"/>
        <v>45373</v>
      </c>
      <c r="C625" s="143" t="str">
        <f t="shared" si="110"/>
        <v>Day 2</v>
      </c>
      <c r="D625" s="53" t="s">
        <v>1302</v>
      </c>
      <c r="E625" s="26" t="str">
        <f t="shared" si="111"/>
        <v>Allan</v>
      </c>
      <c r="F625" s="26" t="str">
        <f t="shared" si="112"/>
        <v>Langenstrassen</v>
      </c>
      <c r="G625" s="26" t="str">
        <f t="shared" si="113"/>
        <v>Men Master</v>
      </c>
      <c r="H625" s="26" t="str">
        <f t="shared" si="114"/>
        <v>Penguin</v>
      </c>
      <c r="I625" s="53"/>
      <c r="J625" s="53"/>
      <c r="K625" s="53"/>
      <c r="L625" s="52" t="str">
        <f t="shared" si="115"/>
        <v/>
      </c>
      <c r="M625" s="52" t="str">
        <f t="shared" si="116"/>
        <v/>
      </c>
    </row>
    <row r="626" spans="1:13" hidden="1" x14ac:dyDescent="0.3">
      <c r="A626" s="143" t="str">
        <f t="shared" si="108"/>
        <v>2024-NAT-02</v>
      </c>
      <c r="B626" s="140">
        <f t="shared" si="109"/>
        <v>45373</v>
      </c>
      <c r="C626" s="143" t="str">
        <f t="shared" si="110"/>
        <v>Day 2</v>
      </c>
      <c r="D626" s="53" t="s">
        <v>1355</v>
      </c>
      <c r="E626" s="26" t="str">
        <f t="shared" si="111"/>
        <v>Stefan</v>
      </c>
      <c r="F626" s="26" t="str">
        <f t="shared" si="112"/>
        <v>Snyman</v>
      </c>
      <c r="G626" s="26" t="str">
        <f t="shared" si="113"/>
        <v>Men U/21</v>
      </c>
      <c r="H626" s="26" t="str">
        <f t="shared" si="114"/>
        <v>Penguin</v>
      </c>
      <c r="I626" s="53"/>
      <c r="J626" s="51" t="s">
        <v>1222</v>
      </c>
      <c r="K626" s="53">
        <v>114</v>
      </c>
      <c r="L626" s="52">
        <f t="shared" si="115"/>
        <v>6.8</v>
      </c>
      <c r="M626" s="52">
        <f t="shared" si="116"/>
        <v>6.8</v>
      </c>
    </row>
    <row r="627" spans="1:13" hidden="1" x14ac:dyDescent="0.3">
      <c r="A627" s="143" t="str">
        <f t="shared" si="108"/>
        <v>2024-NAT-02</v>
      </c>
      <c r="B627" s="140">
        <f t="shared" si="109"/>
        <v>45373</v>
      </c>
      <c r="C627" s="143" t="str">
        <f t="shared" si="110"/>
        <v>Day 2</v>
      </c>
      <c r="D627" s="53" t="s">
        <v>1355</v>
      </c>
      <c r="E627" s="26" t="str">
        <f t="shared" si="111"/>
        <v>Stefan</v>
      </c>
      <c r="F627" s="26" t="str">
        <f t="shared" si="112"/>
        <v>Snyman</v>
      </c>
      <c r="G627" s="26" t="str">
        <f t="shared" si="113"/>
        <v>Men U/21</v>
      </c>
      <c r="H627" s="26" t="str">
        <f t="shared" si="114"/>
        <v>Penguin</v>
      </c>
      <c r="I627" s="53"/>
      <c r="J627" s="51" t="s">
        <v>1222</v>
      </c>
      <c r="K627" s="53">
        <v>150</v>
      </c>
      <c r="L627" s="52">
        <f t="shared" si="115"/>
        <v>17.399999999999999</v>
      </c>
      <c r="M627" s="52">
        <f t="shared" si="116"/>
        <v>17.399999999999999</v>
      </c>
    </row>
    <row r="628" spans="1:13" hidden="1" x14ac:dyDescent="0.3">
      <c r="A628" s="143" t="str">
        <f t="shared" si="108"/>
        <v>2024-NAT-02</v>
      </c>
      <c r="B628" s="140">
        <f t="shared" si="109"/>
        <v>45373</v>
      </c>
      <c r="C628" s="143" t="str">
        <f t="shared" si="110"/>
        <v>Day 2</v>
      </c>
      <c r="D628" s="53" t="s">
        <v>1355</v>
      </c>
      <c r="E628" s="26" t="str">
        <f t="shared" si="111"/>
        <v>Stefan</v>
      </c>
      <c r="F628" s="26" t="str">
        <f t="shared" si="112"/>
        <v>Snyman</v>
      </c>
      <c r="G628" s="26" t="str">
        <f t="shared" si="113"/>
        <v>Men U/21</v>
      </c>
      <c r="H628" s="26" t="str">
        <f t="shared" si="114"/>
        <v>Penguin</v>
      </c>
      <c r="I628" s="53"/>
      <c r="J628" s="51" t="s">
        <v>1222</v>
      </c>
      <c r="K628" s="53">
        <v>110</v>
      </c>
      <c r="L628" s="52">
        <f t="shared" si="115"/>
        <v>6</v>
      </c>
      <c r="M628" s="52">
        <f t="shared" si="116"/>
        <v>6</v>
      </c>
    </row>
    <row r="629" spans="1:13" hidden="1" x14ac:dyDescent="0.3">
      <c r="A629" s="143" t="str">
        <f t="shared" si="108"/>
        <v>2024-NAT-02</v>
      </c>
      <c r="B629" s="140">
        <f t="shared" si="109"/>
        <v>45373</v>
      </c>
      <c r="C629" s="143" t="str">
        <f t="shared" si="110"/>
        <v>Day 2</v>
      </c>
      <c r="D629" s="53" t="s">
        <v>1355</v>
      </c>
      <c r="E629" s="26" t="str">
        <f t="shared" si="111"/>
        <v>Stefan</v>
      </c>
      <c r="F629" s="26" t="str">
        <f t="shared" si="112"/>
        <v>Snyman</v>
      </c>
      <c r="G629" s="26" t="str">
        <f t="shared" si="113"/>
        <v>Men U/21</v>
      </c>
      <c r="H629" s="26" t="str">
        <f t="shared" si="114"/>
        <v>Penguin</v>
      </c>
      <c r="I629" s="53"/>
      <c r="J629" s="51" t="s">
        <v>1222</v>
      </c>
      <c r="K629" s="53">
        <v>159</v>
      </c>
      <c r="L629" s="52">
        <f t="shared" si="115"/>
        <v>21.3</v>
      </c>
      <c r="M629" s="52">
        <f t="shared" si="116"/>
        <v>21.3</v>
      </c>
    </row>
    <row r="630" spans="1:13" hidden="1" x14ac:dyDescent="0.3">
      <c r="A630" s="143" t="str">
        <f t="shared" si="108"/>
        <v>2024-NAT-02</v>
      </c>
      <c r="B630" s="140">
        <f t="shared" si="109"/>
        <v>45373</v>
      </c>
      <c r="C630" s="143" t="str">
        <f t="shared" si="110"/>
        <v>Day 2</v>
      </c>
      <c r="D630" s="53" t="s">
        <v>713</v>
      </c>
      <c r="E630" s="26" t="str">
        <f t="shared" si="111"/>
        <v>Heinrich</v>
      </c>
      <c r="F630" s="26" t="str">
        <f t="shared" si="112"/>
        <v>Redelinghuys</v>
      </c>
      <c r="G630" s="26" t="str">
        <f t="shared" si="113"/>
        <v>Men U/21</v>
      </c>
      <c r="H630" s="26" t="str">
        <f t="shared" si="114"/>
        <v>Penguin</v>
      </c>
      <c r="I630" s="53"/>
      <c r="J630" s="53" t="s">
        <v>1223</v>
      </c>
      <c r="K630" s="53">
        <v>76</v>
      </c>
      <c r="L630" s="52">
        <f t="shared" si="115"/>
        <v>1.4</v>
      </c>
      <c r="M630" s="52">
        <f t="shared" si="116"/>
        <v>1.4</v>
      </c>
    </row>
    <row r="631" spans="1:13" hidden="1" x14ac:dyDescent="0.3">
      <c r="A631" s="143" t="str">
        <f t="shared" si="108"/>
        <v>2024-NAT-02</v>
      </c>
      <c r="B631" s="140">
        <f t="shared" si="109"/>
        <v>45373</v>
      </c>
      <c r="C631" s="143" t="str">
        <f t="shared" si="110"/>
        <v>Day 2</v>
      </c>
      <c r="D631" s="53" t="s">
        <v>713</v>
      </c>
      <c r="E631" s="26" t="str">
        <f t="shared" si="111"/>
        <v>Heinrich</v>
      </c>
      <c r="F631" s="26" t="str">
        <f t="shared" si="112"/>
        <v>Redelinghuys</v>
      </c>
      <c r="G631" s="26" t="str">
        <f t="shared" si="113"/>
        <v>Men U/21</v>
      </c>
      <c r="H631" s="26" t="str">
        <f t="shared" si="114"/>
        <v>Penguin</v>
      </c>
      <c r="I631" s="53"/>
      <c r="J631" s="53" t="s">
        <v>1223</v>
      </c>
      <c r="K631" s="53">
        <v>116</v>
      </c>
      <c r="L631" s="52">
        <f t="shared" si="115"/>
        <v>6.2</v>
      </c>
      <c r="M631" s="52">
        <f t="shared" si="116"/>
        <v>6.2</v>
      </c>
    </row>
    <row r="632" spans="1:13" hidden="1" x14ac:dyDescent="0.3">
      <c r="A632" s="143" t="str">
        <f t="shared" si="108"/>
        <v>2024-NAT-02</v>
      </c>
      <c r="B632" s="140">
        <f t="shared" si="109"/>
        <v>45373</v>
      </c>
      <c r="C632" s="143" t="str">
        <f t="shared" si="110"/>
        <v>Day 2</v>
      </c>
      <c r="D632" s="53" t="s">
        <v>713</v>
      </c>
      <c r="E632" s="26" t="str">
        <f t="shared" si="111"/>
        <v>Heinrich</v>
      </c>
      <c r="F632" s="26" t="str">
        <f t="shared" si="112"/>
        <v>Redelinghuys</v>
      </c>
      <c r="G632" s="26" t="str">
        <f t="shared" si="113"/>
        <v>Men U/21</v>
      </c>
      <c r="H632" s="26" t="str">
        <f t="shared" si="114"/>
        <v>Penguin</v>
      </c>
      <c r="I632" s="53"/>
      <c r="J632" s="51" t="s">
        <v>1222</v>
      </c>
      <c r="K632" s="53">
        <v>102</v>
      </c>
      <c r="L632" s="52">
        <f t="shared" si="115"/>
        <v>4.5999999999999996</v>
      </c>
      <c r="M632" s="52">
        <f t="shared" si="116"/>
        <v>4.5999999999999996</v>
      </c>
    </row>
    <row r="633" spans="1:13" hidden="1" x14ac:dyDescent="0.3">
      <c r="A633" s="143" t="str">
        <f t="shared" si="108"/>
        <v>2024-NAT-02</v>
      </c>
      <c r="B633" s="140">
        <f t="shared" si="109"/>
        <v>45373</v>
      </c>
      <c r="C633" s="143" t="str">
        <f t="shared" si="110"/>
        <v>Day 2</v>
      </c>
      <c r="D633" s="53" t="s">
        <v>1040</v>
      </c>
      <c r="E633" s="26" t="str">
        <f t="shared" si="111"/>
        <v>Tian</v>
      </c>
      <c r="F633" s="26" t="str">
        <f t="shared" si="112"/>
        <v>Mostert</v>
      </c>
      <c r="G633" s="26" t="str">
        <f t="shared" si="113"/>
        <v>Men Senior</v>
      </c>
      <c r="H633" s="26" t="str">
        <f t="shared" si="114"/>
        <v>Seagull Angling Club</v>
      </c>
      <c r="I633" s="53"/>
      <c r="J633" s="53" t="s">
        <v>1223</v>
      </c>
      <c r="K633" s="53">
        <v>108</v>
      </c>
      <c r="L633" s="52">
        <f t="shared" si="115"/>
        <v>4.8</v>
      </c>
      <c r="M633" s="52">
        <f t="shared" si="116"/>
        <v>4.8</v>
      </c>
    </row>
    <row r="634" spans="1:13" hidden="1" x14ac:dyDescent="0.3">
      <c r="A634" s="143" t="str">
        <f t="shared" si="108"/>
        <v>2024-NAT-02</v>
      </c>
      <c r="B634" s="140">
        <f t="shared" si="109"/>
        <v>45373</v>
      </c>
      <c r="C634" s="143" t="str">
        <f t="shared" si="110"/>
        <v>Day 2</v>
      </c>
      <c r="D634" s="53" t="s">
        <v>682</v>
      </c>
      <c r="E634" s="26" t="str">
        <f t="shared" si="111"/>
        <v>Lu-Andre</v>
      </c>
      <c r="F634" s="26" t="str">
        <f t="shared" si="112"/>
        <v>Duvenhage</v>
      </c>
      <c r="G634" s="26" t="str">
        <f t="shared" si="113"/>
        <v>Men Senior</v>
      </c>
      <c r="H634" s="26" t="str">
        <f t="shared" si="114"/>
        <v>Seagull Angling Club</v>
      </c>
      <c r="I634" s="53"/>
      <c r="J634" s="51" t="s">
        <v>1222</v>
      </c>
      <c r="K634" s="53">
        <v>114</v>
      </c>
      <c r="L634" s="52">
        <f t="shared" si="115"/>
        <v>6.8</v>
      </c>
      <c r="M634" s="52">
        <f t="shared" si="116"/>
        <v>6.8</v>
      </c>
    </row>
    <row r="635" spans="1:13" hidden="1" x14ac:dyDescent="0.3">
      <c r="A635" s="143" t="str">
        <f t="shared" si="108"/>
        <v>2024-NAT-02</v>
      </c>
      <c r="B635" s="140">
        <f t="shared" si="109"/>
        <v>45373</v>
      </c>
      <c r="C635" s="143" t="str">
        <f t="shared" si="110"/>
        <v>Day 2</v>
      </c>
      <c r="D635" s="53" t="s">
        <v>1516</v>
      </c>
      <c r="E635" s="26" t="str">
        <f t="shared" si="111"/>
        <v>Iwan</v>
      </c>
      <c r="F635" s="26" t="str">
        <f t="shared" si="112"/>
        <v>Kotze</v>
      </c>
      <c r="G635" s="26" t="str">
        <f t="shared" si="113"/>
        <v>Men Senior</v>
      </c>
      <c r="H635" s="26" t="str">
        <f t="shared" si="114"/>
        <v>Seagull Angling Club</v>
      </c>
      <c r="I635" s="53"/>
      <c r="J635" s="51" t="s">
        <v>1222</v>
      </c>
      <c r="K635" s="53">
        <v>106</v>
      </c>
      <c r="L635" s="52">
        <f t="shared" si="115"/>
        <v>5.3</v>
      </c>
      <c r="M635" s="52">
        <f t="shared" si="116"/>
        <v>5.3</v>
      </c>
    </row>
    <row r="636" spans="1:13" hidden="1" x14ac:dyDescent="0.3">
      <c r="A636" s="143" t="str">
        <f t="shared" si="108"/>
        <v>2024-NAT-02</v>
      </c>
      <c r="B636" s="140">
        <f t="shared" si="109"/>
        <v>45373</v>
      </c>
      <c r="C636" s="143" t="str">
        <f t="shared" si="110"/>
        <v>Day 2</v>
      </c>
      <c r="D636" s="53" t="s">
        <v>476</v>
      </c>
      <c r="E636" s="26" t="str">
        <f t="shared" si="111"/>
        <v>Sean</v>
      </c>
      <c r="F636" s="26" t="str">
        <f t="shared" si="112"/>
        <v>Van Den Heuvel</v>
      </c>
      <c r="G636" s="26" t="str">
        <f t="shared" si="113"/>
        <v>Men Veteran</v>
      </c>
      <c r="H636" s="26" t="str">
        <f t="shared" si="114"/>
        <v>Seagull Angling Club</v>
      </c>
      <c r="I636" s="53"/>
      <c r="J636" s="53" t="s">
        <v>20</v>
      </c>
      <c r="K636" s="53">
        <v>66</v>
      </c>
      <c r="L636" s="52">
        <f t="shared" si="115"/>
        <v>1</v>
      </c>
      <c r="M636" s="52">
        <f t="shared" si="116"/>
        <v>1</v>
      </c>
    </row>
    <row r="637" spans="1:13" hidden="1" x14ac:dyDescent="0.3">
      <c r="A637" s="143" t="str">
        <f t="shared" si="108"/>
        <v>2024-NAT-02</v>
      </c>
      <c r="B637" s="140">
        <f t="shared" si="109"/>
        <v>45373</v>
      </c>
      <c r="C637" s="143" t="str">
        <f t="shared" si="110"/>
        <v>Day 2</v>
      </c>
      <c r="D637" s="53" t="s">
        <v>555</v>
      </c>
      <c r="E637" s="26" t="str">
        <f t="shared" si="111"/>
        <v>Pieter</v>
      </c>
      <c r="F637" s="26" t="str">
        <f t="shared" si="112"/>
        <v>Van Aarde</v>
      </c>
      <c r="G637" s="26" t="str">
        <f t="shared" si="113"/>
        <v>Men Senior</v>
      </c>
      <c r="H637" s="26" t="str">
        <f t="shared" si="114"/>
        <v>Orca Angling Club</v>
      </c>
      <c r="I637" s="53"/>
      <c r="J637" s="53" t="s">
        <v>10</v>
      </c>
      <c r="K637" s="53">
        <v>41</v>
      </c>
      <c r="L637" s="52">
        <f t="shared" si="115"/>
        <v>1.1000000000000001</v>
      </c>
      <c r="M637" s="52">
        <f t="shared" si="116"/>
        <v>1.1000000000000001</v>
      </c>
    </row>
    <row r="638" spans="1:13" hidden="1" x14ac:dyDescent="0.3">
      <c r="A638" s="143" t="str">
        <f t="shared" si="108"/>
        <v>2024-NAT-02</v>
      </c>
      <c r="B638" s="140">
        <f t="shared" si="109"/>
        <v>45373</v>
      </c>
      <c r="C638" s="143" t="str">
        <f t="shared" si="110"/>
        <v>Day 2</v>
      </c>
      <c r="D638" s="53" t="s">
        <v>555</v>
      </c>
      <c r="E638" s="26" t="str">
        <f t="shared" si="111"/>
        <v>Pieter</v>
      </c>
      <c r="F638" s="26" t="str">
        <f t="shared" si="112"/>
        <v>Van Aarde</v>
      </c>
      <c r="G638" s="26" t="str">
        <f t="shared" si="113"/>
        <v>Men Senior</v>
      </c>
      <c r="H638" s="26" t="str">
        <f t="shared" si="114"/>
        <v>Orca Angling Club</v>
      </c>
      <c r="I638" s="53"/>
      <c r="J638" s="51" t="s">
        <v>1222</v>
      </c>
      <c r="K638" s="53">
        <v>108</v>
      </c>
      <c r="L638" s="52">
        <f t="shared" si="115"/>
        <v>5.6</v>
      </c>
      <c r="M638" s="52">
        <f t="shared" si="116"/>
        <v>5.6</v>
      </c>
    </row>
    <row r="639" spans="1:13" hidden="1" x14ac:dyDescent="0.3">
      <c r="A639" s="143" t="str">
        <f t="shared" si="108"/>
        <v>2024-NAT-02</v>
      </c>
      <c r="B639" s="140">
        <f t="shared" si="109"/>
        <v>45373</v>
      </c>
      <c r="C639" s="143" t="str">
        <f t="shared" si="110"/>
        <v>Day 2</v>
      </c>
      <c r="D639" s="53" t="s">
        <v>471</v>
      </c>
      <c r="E639" s="26" t="str">
        <f t="shared" si="111"/>
        <v>Chrisjan</v>
      </c>
      <c r="F639" s="26" t="str">
        <f t="shared" si="112"/>
        <v>Potgieter</v>
      </c>
      <c r="G639" s="26" t="str">
        <f t="shared" si="113"/>
        <v>Men Veteran</v>
      </c>
      <c r="H639" s="26" t="str">
        <f t="shared" si="114"/>
        <v>Seagull Angling Club</v>
      </c>
      <c r="I639" s="53"/>
      <c r="J639" s="53"/>
      <c r="K639" s="53"/>
      <c r="L639" s="52" t="str">
        <f t="shared" si="115"/>
        <v/>
      </c>
      <c r="M639" s="52" t="str">
        <f t="shared" si="116"/>
        <v/>
      </c>
    </row>
    <row r="640" spans="1:13" hidden="1" x14ac:dyDescent="0.3">
      <c r="A640" s="143" t="str">
        <f t="shared" si="108"/>
        <v>2024-NAT-02</v>
      </c>
      <c r="B640" s="140">
        <f t="shared" si="109"/>
        <v>45373</v>
      </c>
      <c r="C640" s="143" t="str">
        <f t="shared" si="110"/>
        <v>Day 2</v>
      </c>
      <c r="D640" s="53" t="s">
        <v>605</v>
      </c>
      <c r="E640" s="26" t="str">
        <f t="shared" si="111"/>
        <v>Andre</v>
      </c>
      <c r="F640" s="26" t="str">
        <f t="shared" si="112"/>
        <v>Strydom</v>
      </c>
      <c r="G640" s="26" t="str">
        <f t="shared" si="113"/>
        <v>Men Senior</v>
      </c>
      <c r="H640" s="26" t="str">
        <f t="shared" si="114"/>
        <v>Seagull Angling Club</v>
      </c>
      <c r="I640" s="53"/>
      <c r="J640" s="53"/>
      <c r="K640" s="53"/>
      <c r="L640" s="52" t="str">
        <f t="shared" si="115"/>
        <v/>
      </c>
      <c r="M640" s="52" t="str">
        <f t="shared" si="116"/>
        <v/>
      </c>
    </row>
    <row r="641" spans="1:13" hidden="1" x14ac:dyDescent="0.3">
      <c r="A641" s="143" t="str">
        <f t="shared" si="108"/>
        <v>2024-NAT-02</v>
      </c>
      <c r="B641" s="140">
        <f t="shared" si="109"/>
        <v>45373</v>
      </c>
      <c r="C641" s="143" t="str">
        <f t="shared" si="110"/>
        <v>Day 2</v>
      </c>
      <c r="D641" s="53" t="s">
        <v>1594</v>
      </c>
      <c r="E641" s="26" t="str">
        <f t="shared" si="111"/>
        <v>Heiko Jnr</v>
      </c>
      <c r="F641" s="26" t="str">
        <f t="shared" si="112"/>
        <v>Doll</v>
      </c>
      <c r="G641" s="26" t="str">
        <f t="shared" si="113"/>
        <v>Men U/16</v>
      </c>
      <c r="H641" s="26" t="str">
        <f t="shared" si="114"/>
        <v>Seagull Angling Club</v>
      </c>
      <c r="I641" s="53"/>
      <c r="J641" s="51" t="s">
        <v>1222</v>
      </c>
      <c r="K641" s="53">
        <v>128</v>
      </c>
      <c r="L641" s="52">
        <f t="shared" si="115"/>
        <v>10.1</v>
      </c>
      <c r="M641" s="52">
        <f t="shared" si="116"/>
        <v>10.1</v>
      </c>
    </row>
    <row r="642" spans="1:13" hidden="1" x14ac:dyDescent="0.3">
      <c r="A642" s="143" t="str">
        <f t="shared" si="108"/>
        <v>2024-NAT-02</v>
      </c>
      <c r="B642" s="140">
        <f t="shared" si="109"/>
        <v>45373</v>
      </c>
      <c r="C642" s="143" t="str">
        <f t="shared" si="110"/>
        <v>Day 2</v>
      </c>
      <c r="D642" s="53" t="s">
        <v>1594</v>
      </c>
      <c r="E642" s="26" t="str">
        <f t="shared" si="111"/>
        <v>Heiko Jnr</v>
      </c>
      <c r="F642" s="26" t="str">
        <f t="shared" si="112"/>
        <v>Doll</v>
      </c>
      <c r="G642" s="26" t="str">
        <f t="shared" si="113"/>
        <v>Men U/16</v>
      </c>
      <c r="H642" s="26" t="str">
        <f t="shared" si="114"/>
        <v>Seagull Angling Club</v>
      </c>
      <c r="I642" s="53"/>
      <c r="J642" s="51" t="s">
        <v>1222</v>
      </c>
      <c r="K642" s="53">
        <v>147</v>
      </c>
      <c r="L642" s="52">
        <f t="shared" si="115"/>
        <v>16.2</v>
      </c>
      <c r="M642" s="52">
        <f t="shared" si="116"/>
        <v>16.2</v>
      </c>
    </row>
    <row r="643" spans="1:13" hidden="1" x14ac:dyDescent="0.3">
      <c r="A643" s="143" t="str">
        <f t="shared" si="108"/>
        <v>2024-NAT-02</v>
      </c>
      <c r="B643" s="140">
        <f t="shared" si="109"/>
        <v>45373</v>
      </c>
      <c r="C643" s="143" t="str">
        <f t="shared" si="110"/>
        <v>Day 2</v>
      </c>
      <c r="D643" s="53" t="s">
        <v>1594</v>
      </c>
      <c r="E643" s="26" t="str">
        <f t="shared" si="111"/>
        <v>Heiko Jnr</v>
      </c>
      <c r="F643" s="26" t="str">
        <f t="shared" si="112"/>
        <v>Doll</v>
      </c>
      <c r="G643" s="26" t="str">
        <f t="shared" si="113"/>
        <v>Men U/16</v>
      </c>
      <c r="H643" s="26" t="str">
        <f t="shared" si="114"/>
        <v>Seagull Angling Club</v>
      </c>
      <c r="I643" s="53"/>
      <c r="J643" s="51" t="s">
        <v>1222</v>
      </c>
      <c r="K643" s="53">
        <v>124</v>
      </c>
      <c r="L643" s="52">
        <f t="shared" si="115"/>
        <v>9.1</v>
      </c>
      <c r="M643" s="52">
        <f t="shared" si="116"/>
        <v>9.1</v>
      </c>
    </row>
    <row r="644" spans="1:13" hidden="1" x14ac:dyDescent="0.3">
      <c r="A644" s="143" t="str">
        <f t="shared" si="108"/>
        <v>2024-NAT-02</v>
      </c>
      <c r="B644" s="140">
        <f t="shared" si="109"/>
        <v>45373</v>
      </c>
      <c r="C644" s="143" t="str">
        <f t="shared" si="110"/>
        <v>Day 2</v>
      </c>
      <c r="D644" s="53" t="s">
        <v>1594</v>
      </c>
      <c r="E644" s="26" t="str">
        <f t="shared" si="111"/>
        <v>Heiko Jnr</v>
      </c>
      <c r="F644" s="26" t="str">
        <f t="shared" si="112"/>
        <v>Doll</v>
      </c>
      <c r="G644" s="26" t="str">
        <f t="shared" si="113"/>
        <v>Men U/16</v>
      </c>
      <c r="H644" s="26" t="str">
        <f t="shared" si="114"/>
        <v>Seagull Angling Club</v>
      </c>
      <c r="I644" s="53"/>
      <c r="J644" s="51" t="s">
        <v>1222</v>
      </c>
      <c r="K644" s="53">
        <v>108</v>
      </c>
      <c r="L644" s="52">
        <f t="shared" si="115"/>
        <v>5.6</v>
      </c>
      <c r="M644" s="52">
        <f t="shared" si="116"/>
        <v>5.6</v>
      </c>
    </row>
    <row r="645" spans="1:13" hidden="1" x14ac:dyDescent="0.3">
      <c r="A645" s="143" t="str">
        <f t="shared" si="108"/>
        <v>2024-NAT-02</v>
      </c>
      <c r="B645" s="140">
        <f t="shared" si="109"/>
        <v>45373</v>
      </c>
      <c r="C645" s="143" t="str">
        <f t="shared" si="110"/>
        <v>Day 2</v>
      </c>
      <c r="D645" s="53" t="s">
        <v>1594</v>
      </c>
      <c r="E645" s="26" t="str">
        <f t="shared" si="111"/>
        <v>Heiko Jnr</v>
      </c>
      <c r="F645" s="26" t="str">
        <f t="shared" si="112"/>
        <v>Doll</v>
      </c>
      <c r="G645" s="26" t="str">
        <f t="shared" si="113"/>
        <v>Men U/16</v>
      </c>
      <c r="H645" s="26" t="str">
        <f t="shared" si="114"/>
        <v>Seagull Angling Club</v>
      </c>
      <c r="I645" s="53"/>
      <c r="J645" s="51" t="s">
        <v>1222</v>
      </c>
      <c r="K645" s="53">
        <v>83</v>
      </c>
      <c r="L645" s="52">
        <f t="shared" si="115"/>
        <v>2.2999999999999998</v>
      </c>
      <c r="M645" s="52">
        <f t="shared" si="116"/>
        <v>2.2999999999999998</v>
      </c>
    </row>
    <row r="646" spans="1:13" hidden="1" x14ac:dyDescent="0.3">
      <c r="A646" s="143" t="str">
        <f t="shared" si="108"/>
        <v>2024-NAT-02</v>
      </c>
      <c r="B646" s="140">
        <f t="shared" si="109"/>
        <v>45373</v>
      </c>
      <c r="C646" s="143" t="str">
        <f t="shared" si="110"/>
        <v>Day 2</v>
      </c>
      <c r="D646" s="53" t="s">
        <v>1594</v>
      </c>
      <c r="E646" s="26" t="str">
        <f t="shared" si="111"/>
        <v>Heiko Jnr</v>
      </c>
      <c r="F646" s="26" t="str">
        <f t="shared" si="112"/>
        <v>Doll</v>
      </c>
      <c r="G646" s="26" t="str">
        <f t="shared" si="113"/>
        <v>Men U/16</v>
      </c>
      <c r="H646" s="26" t="str">
        <f t="shared" si="114"/>
        <v>Seagull Angling Club</v>
      </c>
      <c r="I646" s="53"/>
      <c r="J646" s="51" t="s">
        <v>1222</v>
      </c>
      <c r="K646" s="53">
        <v>105</v>
      </c>
      <c r="L646" s="52">
        <f t="shared" si="115"/>
        <v>5.0999999999999996</v>
      </c>
      <c r="M646" s="52">
        <f t="shared" si="116"/>
        <v>5.0999999999999996</v>
      </c>
    </row>
    <row r="647" spans="1:13" hidden="1" x14ac:dyDescent="0.3">
      <c r="A647" s="143" t="str">
        <f t="shared" ref="A647:A710" si="117">IF(D647="","",A646)</f>
        <v>2024-NAT-02</v>
      </c>
      <c r="B647" s="140">
        <f t="shared" ref="B647:B710" si="118">IF(D647="","",B646)</f>
        <v>45373</v>
      </c>
      <c r="C647" s="143" t="str">
        <f t="shared" ref="C647:C710" si="119">IF(D647="","",C646)</f>
        <v>Day 2</v>
      </c>
      <c r="D647" s="53" t="s">
        <v>687</v>
      </c>
      <c r="E647" s="26" t="str">
        <f t="shared" ref="E647:E710" si="120">IF(D647="","",VLOOKUP(D647,Master,3,FALSE))</f>
        <v>Ewald J.</v>
      </c>
      <c r="F647" s="26" t="str">
        <f t="shared" ref="F647:F710" si="121">IF(D647="","",VLOOKUP(D647,Master,4,FALSE))</f>
        <v>Potgieter</v>
      </c>
      <c r="G647" s="26" t="str">
        <f t="shared" ref="G647:G710" si="122">IF(D647="","",VLOOKUP(D647,Master,5,FALSE))</f>
        <v>Men U/16</v>
      </c>
      <c r="H647" s="26" t="str">
        <f t="shared" ref="H647:H710" si="123">IF(D647="","",VLOOKUP(D647,Master,2,FALSE))</f>
        <v>Seagull Angling Club</v>
      </c>
      <c r="I647" s="53"/>
      <c r="J647" s="51" t="s">
        <v>1222</v>
      </c>
      <c r="K647" s="53">
        <v>84</v>
      </c>
      <c r="L647" s="52">
        <f t="shared" ref="L647:L710" si="124">IF(K647="","",IF(I647="",ROUND(HLOOKUP(J647,kgList,K647,FALSE),1),ROUND(HLOOKUP(I647,kgList,K647,FALSE),1)))</f>
        <v>2.4</v>
      </c>
      <c r="M647" s="52">
        <f t="shared" ref="M647:M710" si="125">IF(L647="","",IF(COUNTA(I647:J647)&gt;1,"Edible or Inedible",IF(COUNTA(I647)=1,L647*1,IF(COUNTA(J647)=1,L647*1,"ERROR"))))</f>
        <v>2.4</v>
      </c>
    </row>
    <row r="648" spans="1:13" hidden="1" x14ac:dyDescent="0.3">
      <c r="A648" s="143" t="str">
        <f t="shared" si="117"/>
        <v>2024-NAT-02</v>
      </c>
      <c r="B648" s="140">
        <f t="shared" si="118"/>
        <v>45373</v>
      </c>
      <c r="C648" s="143" t="str">
        <f t="shared" si="119"/>
        <v>Day 2</v>
      </c>
      <c r="D648" s="53" t="s">
        <v>687</v>
      </c>
      <c r="E648" s="26" t="str">
        <f t="shared" si="120"/>
        <v>Ewald J.</v>
      </c>
      <c r="F648" s="26" t="str">
        <f t="shared" si="121"/>
        <v>Potgieter</v>
      </c>
      <c r="G648" s="26" t="str">
        <f t="shared" si="122"/>
        <v>Men U/16</v>
      </c>
      <c r="H648" s="26" t="str">
        <f t="shared" si="123"/>
        <v>Seagull Angling Club</v>
      </c>
      <c r="I648" s="53"/>
      <c r="J648" s="51" t="s">
        <v>1222</v>
      </c>
      <c r="K648" s="53">
        <v>82</v>
      </c>
      <c r="L648" s="52">
        <f t="shared" si="124"/>
        <v>2.2000000000000002</v>
      </c>
      <c r="M648" s="52">
        <f t="shared" si="125"/>
        <v>2.2000000000000002</v>
      </c>
    </row>
    <row r="649" spans="1:13" hidden="1" x14ac:dyDescent="0.3">
      <c r="A649" s="143" t="str">
        <f t="shared" si="117"/>
        <v>2024-NAT-02</v>
      </c>
      <c r="B649" s="140">
        <f t="shared" si="118"/>
        <v>45373</v>
      </c>
      <c r="C649" s="143" t="str">
        <f t="shared" si="119"/>
        <v>Day 2</v>
      </c>
      <c r="D649" s="53" t="s">
        <v>687</v>
      </c>
      <c r="E649" s="26" t="str">
        <f t="shared" si="120"/>
        <v>Ewald J.</v>
      </c>
      <c r="F649" s="26" t="str">
        <f t="shared" si="121"/>
        <v>Potgieter</v>
      </c>
      <c r="G649" s="26" t="str">
        <f t="shared" si="122"/>
        <v>Men U/16</v>
      </c>
      <c r="H649" s="26" t="str">
        <f t="shared" si="123"/>
        <v>Seagull Angling Club</v>
      </c>
      <c r="I649" s="53"/>
      <c r="J649" s="51" t="s">
        <v>1222</v>
      </c>
      <c r="K649" s="53">
        <v>101</v>
      </c>
      <c r="L649" s="52">
        <f t="shared" si="124"/>
        <v>4.5</v>
      </c>
      <c r="M649" s="52">
        <f t="shared" si="125"/>
        <v>4.5</v>
      </c>
    </row>
    <row r="650" spans="1:13" hidden="1" x14ac:dyDescent="0.3">
      <c r="A650" s="143" t="str">
        <f t="shared" si="117"/>
        <v>2024-NAT-02</v>
      </c>
      <c r="B650" s="140">
        <f t="shared" si="118"/>
        <v>45373</v>
      </c>
      <c r="C650" s="143" t="str">
        <f t="shared" si="119"/>
        <v>Day 2</v>
      </c>
      <c r="D650" s="53" t="s">
        <v>695</v>
      </c>
      <c r="E650" s="26" t="str">
        <f t="shared" si="120"/>
        <v>Christiaan</v>
      </c>
      <c r="F650" s="26" t="str">
        <f t="shared" si="121"/>
        <v>Potgieter</v>
      </c>
      <c r="G650" s="26" t="str">
        <f t="shared" si="122"/>
        <v>Men U/16</v>
      </c>
      <c r="H650" s="26" t="str">
        <f t="shared" si="123"/>
        <v>Seagull Angling Club</v>
      </c>
      <c r="I650" s="53"/>
      <c r="J650" s="51" t="s">
        <v>1222</v>
      </c>
      <c r="K650" s="53">
        <v>135</v>
      </c>
      <c r="L650" s="52">
        <f t="shared" si="124"/>
        <v>12.1</v>
      </c>
      <c r="M650" s="52">
        <f t="shared" si="125"/>
        <v>12.1</v>
      </c>
    </row>
    <row r="651" spans="1:13" hidden="1" x14ac:dyDescent="0.3">
      <c r="A651" s="143" t="str">
        <f t="shared" si="117"/>
        <v>2024-NAT-02</v>
      </c>
      <c r="B651" s="140">
        <f t="shared" si="118"/>
        <v>45373</v>
      </c>
      <c r="C651" s="143" t="str">
        <f t="shared" si="119"/>
        <v>Day 2</v>
      </c>
      <c r="D651" s="53" t="s">
        <v>695</v>
      </c>
      <c r="E651" s="26" t="str">
        <f t="shared" si="120"/>
        <v>Christiaan</v>
      </c>
      <c r="F651" s="26" t="str">
        <f t="shared" si="121"/>
        <v>Potgieter</v>
      </c>
      <c r="G651" s="26" t="str">
        <f t="shared" si="122"/>
        <v>Men U/16</v>
      </c>
      <c r="H651" s="26" t="str">
        <f t="shared" si="123"/>
        <v>Seagull Angling Club</v>
      </c>
      <c r="I651" s="53"/>
      <c r="J651" s="51" t="s">
        <v>1222</v>
      </c>
      <c r="K651" s="53">
        <v>107</v>
      </c>
      <c r="L651" s="52">
        <f t="shared" si="124"/>
        <v>5.5</v>
      </c>
      <c r="M651" s="52">
        <f t="shared" si="125"/>
        <v>5.5</v>
      </c>
    </row>
    <row r="652" spans="1:13" hidden="1" x14ac:dyDescent="0.3">
      <c r="A652" s="143" t="str">
        <f t="shared" si="117"/>
        <v>2024-NAT-02</v>
      </c>
      <c r="B652" s="140">
        <f t="shared" si="118"/>
        <v>45373</v>
      </c>
      <c r="C652" s="143" t="str">
        <f t="shared" si="119"/>
        <v>Day 2</v>
      </c>
      <c r="D652" s="53" t="s">
        <v>695</v>
      </c>
      <c r="E652" s="26" t="str">
        <f t="shared" si="120"/>
        <v>Christiaan</v>
      </c>
      <c r="F652" s="26" t="str">
        <f t="shared" si="121"/>
        <v>Potgieter</v>
      </c>
      <c r="G652" s="26" t="str">
        <f t="shared" si="122"/>
        <v>Men U/16</v>
      </c>
      <c r="H652" s="26" t="str">
        <f t="shared" si="123"/>
        <v>Seagull Angling Club</v>
      </c>
      <c r="I652" s="53"/>
      <c r="J652" s="51" t="s">
        <v>1222</v>
      </c>
      <c r="K652" s="53">
        <v>97</v>
      </c>
      <c r="L652" s="52">
        <f t="shared" si="124"/>
        <v>3.9</v>
      </c>
      <c r="M652" s="52">
        <f t="shared" si="125"/>
        <v>3.9</v>
      </c>
    </row>
    <row r="653" spans="1:13" hidden="1" x14ac:dyDescent="0.3">
      <c r="A653" s="143" t="str">
        <f t="shared" si="117"/>
        <v>2024-NAT-02</v>
      </c>
      <c r="B653" s="140">
        <f t="shared" si="118"/>
        <v>45373</v>
      </c>
      <c r="C653" s="143" t="str">
        <f t="shared" si="119"/>
        <v>Day 2</v>
      </c>
      <c r="D653" s="53" t="s">
        <v>620</v>
      </c>
      <c r="E653" s="26" t="str">
        <f t="shared" si="120"/>
        <v>Cecilia</v>
      </c>
      <c r="F653" s="26" t="str">
        <f t="shared" si="121"/>
        <v>Kotze</v>
      </c>
      <c r="G653" s="26" t="str">
        <f t="shared" si="122"/>
        <v>Ladies Senior</v>
      </c>
      <c r="H653" s="26" t="str">
        <f t="shared" si="123"/>
        <v>Seagull Angling Club</v>
      </c>
      <c r="I653" s="53" t="s">
        <v>19</v>
      </c>
      <c r="J653" s="53"/>
      <c r="K653" s="53">
        <v>52</v>
      </c>
      <c r="L653" s="52">
        <f t="shared" si="124"/>
        <v>1.4</v>
      </c>
      <c r="M653" s="52">
        <f t="shared" si="125"/>
        <v>1.4</v>
      </c>
    </row>
    <row r="654" spans="1:13" hidden="1" x14ac:dyDescent="0.3">
      <c r="A654" s="143" t="str">
        <f t="shared" si="117"/>
        <v>2024-NAT-02</v>
      </c>
      <c r="B654" s="140">
        <f t="shared" si="118"/>
        <v>45373</v>
      </c>
      <c r="C654" s="143" t="str">
        <f t="shared" si="119"/>
        <v>Day 2</v>
      </c>
      <c r="D654" s="53" t="s">
        <v>620</v>
      </c>
      <c r="E654" s="26" t="str">
        <f t="shared" si="120"/>
        <v>Cecilia</v>
      </c>
      <c r="F654" s="26" t="str">
        <f t="shared" si="121"/>
        <v>Kotze</v>
      </c>
      <c r="G654" s="26" t="str">
        <f t="shared" si="122"/>
        <v>Ladies Senior</v>
      </c>
      <c r="H654" s="26" t="str">
        <f t="shared" si="123"/>
        <v>Seagull Angling Club</v>
      </c>
      <c r="I654" s="53" t="s">
        <v>19</v>
      </c>
      <c r="J654" s="53"/>
      <c r="K654" s="53">
        <v>49</v>
      </c>
      <c r="L654" s="52">
        <f t="shared" si="124"/>
        <v>1.2</v>
      </c>
      <c r="M654" s="52">
        <f t="shared" si="125"/>
        <v>1.2</v>
      </c>
    </row>
    <row r="655" spans="1:13" hidden="1" x14ac:dyDescent="0.3">
      <c r="A655" s="143" t="str">
        <f t="shared" si="117"/>
        <v>2024-NAT-02</v>
      </c>
      <c r="B655" s="140">
        <f t="shared" si="118"/>
        <v>45373</v>
      </c>
      <c r="C655" s="143" t="str">
        <f t="shared" si="119"/>
        <v>Day 2</v>
      </c>
      <c r="D655" s="53" t="s">
        <v>702</v>
      </c>
      <c r="E655" s="26" t="str">
        <f t="shared" si="120"/>
        <v>Jonandre</v>
      </c>
      <c r="F655" s="26" t="str">
        <f t="shared" si="121"/>
        <v>Mertens</v>
      </c>
      <c r="G655" s="26" t="str">
        <f t="shared" si="122"/>
        <v>Men U/16</v>
      </c>
      <c r="H655" s="26" t="str">
        <f t="shared" si="123"/>
        <v>Seagull Angling Club</v>
      </c>
      <c r="I655" s="53"/>
      <c r="J655" s="53" t="s">
        <v>20</v>
      </c>
      <c r="K655" s="53">
        <v>80</v>
      </c>
      <c r="L655" s="52">
        <f t="shared" si="124"/>
        <v>1.8</v>
      </c>
      <c r="M655" s="52">
        <f t="shared" si="125"/>
        <v>1.8</v>
      </c>
    </row>
    <row r="656" spans="1:13" hidden="1" x14ac:dyDescent="0.3">
      <c r="A656" s="143" t="str">
        <f t="shared" si="117"/>
        <v>2024-NAT-02</v>
      </c>
      <c r="B656" s="140">
        <f t="shared" si="118"/>
        <v>45373</v>
      </c>
      <c r="C656" s="143" t="str">
        <f t="shared" si="119"/>
        <v>Day 2</v>
      </c>
      <c r="D656" s="53" t="s">
        <v>1481</v>
      </c>
      <c r="E656" s="26" t="str">
        <f t="shared" si="120"/>
        <v>Alberto</v>
      </c>
      <c r="F656" s="26" t="str">
        <f t="shared" si="121"/>
        <v>Engelbrecht</v>
      </c>
      <c r="G656" s="26" t="str">
        <f t="shared" si="122"/>
        <v>Men Veteran</v>
      </c>
      <c r="H656" s="26" t="str">
        <f t="shared" si="123"/>
        <v>Steenbras</v>
      </c>
      <c r="I656" s="53"/>
      <c r="J656" s="53" t="s">
        <v>1200</v>
      </c>
      <c r="K656" s="53">
        <v>77</v>
      </c>
      <c r="L656" s="52">
        <f t="shared" si="124"/>
        <v>8.4</v>
      </c>
      <c r="M656" s="52">
        <f t="shared" si="125"/>
        <v>8.4</v>
      </c>
    </row>
    <row r="657" spans="1:13" hidden="1" x14ac:dyDescent="0.3">
      <c r="A657" s="143" t="str">
        <f t="shared" si="117"/>
        <v>2024-NAT-02</v>
      </c>
      <c r="B657" s="140">
        <f t="shared" si="118"/>
        <v>45373</v>
      </c>
      <c r="C657" s="143" t="str">
        <f t="shared" si="119"/>
        <v>Day 2</v>
      </c>
      <c r="D657" s="53" t="s">
        <v>1481</v>
      </c>
      <c r="E657" s="26" t="str">
        <f t="shared" si="120"/>
        <v>Alberto</v>
      </c>
      <c r="F657" s="26" t="str">
        <f t="shared" si="121"/>
        <v>Engelbrecht</v>
      </c>
      <c r="G657" s="26" t="str">
        <f t="shared" si="122"/>
        <v>Men Veteran</v>
      </c>
      <c r="H657" s="26" t="str">
        <f t="shared" si="123"/>
        <v>Steenbras</v>
      </c>
      <c r="I657" s="53"/>
      <c r="J657" s="51" t="s">
        <v>1222</v>
      </c>
      <c r="K657" s="53">
        <v>76</v>
      </c>
      <c r="L657" s="52">
        <f t="shared" si="124"/>
        <v>1.7</v>
      </c>
      <c r="M657" s="52">
        <f t="shared" si="125"/>
        <v>1.7</v>
      </c>
    </row>
    <row r="658" spans="1:13" hidden="1" x14ac:dyDescent="0.3">
      <c r="A658" s="143" t="str">
        <f t="shared" si="117"/>
        <v>2024-NAT-02</v>
      </c>
      <c r="B658" s="140">
        <f t="shared" si="118"/>
        <v>45373</v>
      </c>
      <c r="C658" s="143" t="str">
        <f t="shared" si="119"/>
        <v>Day 2</v>
      </c>
      <c r="D658" s="53" t="s">
        <v>1481</v>
      </c>
      <c r="E658" s="26" t="str">
        <f t="shared" si="120"/>
        <v>Alberto</v>
      </c>
      <c r="F658" s="26" t="str">
        <f t="shared" si="121"/>
        <v>Engelbrecht</v>
      </c>
      <c r="G658" s="26" t="str">
        <f t="shared" si="122"/>
        <v>Men Veteran</v>
      </c>
      <c r="H658" s="26" t="str">
        <f t="shared" si="123"/>
        <v>Steenbras</v>
      </c>
      <c r="I658" s="53"/>
      <c r="J658" s="51" t="s">
        <v>1222</v>
      </c>
      <c r="K658" s="53">
        <v>82</v>
      </c>
      <c r="L658" s="52">
        <f t="shared" si="124"/>
        <v>2.2000000000000002</v>
      </c>
      <c r="M658" s="52">
        <f t="shared" si="125"/>
        <v>2.2000000000000002</v>
      </c>
    </row>
    <row r="659" spans="1:13" hidden="1" x14ac:dyDescent="0.3">
      <c r="A659" s="143" t="str">
        <f t="shared" si="117"/>
        <v>2024-NAT-02</v>
      </c>
      <c r="B659" s="140">
        <f t="shared" si="118"/>
        <v>45373</v>
      </c>
      <c r="C659" s="143" t="str">
        <f t="shared" si="119"/>
        <v>Day 2</v>
      </c>
      <c r="D659" s="53" t="s">
        <v>1482</v>
      </c>
      <c r="E659" s="26" t="str">
        <f t="shared" si="120"/>
        <v>Wallace</v>
      </c>
      <c r="F659" s="26" t="str">
        <f t="shared" si="121"/>
        <v>Shepperson</v>
      </c>
      <c r="G659" s="26" t="str">
        <f t="shared" si="122"/>
        <v>Men Veteran</v>
      </c>
      <c r="H659" s="26" t="str">
        <f t="shared" si="123"/>
        <v>Steenbras</v>
      </c>
      <c r="I659" s="53"/>
      <c r="J659" s="51" t="s">
        <v>1222</v>
      </c>
      <c r="K659" s="53">
        <v>70</v>
      </c>
      <c r="L659" s="52">
        <f t="shared" si="124"/>
        <v>1.3</v>
      </c>
      <c r="M659" s="52">
        <f t="shared" si="125"/>
        <v>1.3</v>
      </c>
    </row>
    <row r="660" spans="1:13" hidden="1" x14ac:dyDescent="0.3">
      <c r="A660" s="143" t="str">
        <f t="shared" si="117"/>
        <v>2024-NAT-02</v>
      </c>
      <c r="B660" s="140">
        <f t="shared" si="118"/>
        <v>45373</v>
      </c>
      <c r="C660" s="143" t="str">
        <f t="shared" si="119"/>
        <v>Day 2</v>
      </c>
      <c r="D660" s="53" t="s">
        <v>1482</v>
      </c>
      <c r="E660" s="26" t="str">
        <f t="shared" si="120"/>
        <v>Wallace</v>
      </c>
      <c r="F660" s="26" t="str">
        <f t="shared" si="121"/>
        <v>Shepperson</v>
      </c>
      <c r="G660" s="26" t="str">
        <f t="shared" si="122"/>
        <v>Men Veteran</v>
      </c>
      <c r="H660" s="26" t="str">
        <f t="shared" si="123"/>
        <v>Steenbras</v>
      </c>
      <c r="I660" s="53"/>
      <c r="J660" s="51" t="s">
        <v>1222</v>
      </c>
      <c r="K660" s="53">
        <v>71</v>
      </c>
      <c r="L660" s="52">
        <f t="shared" si="124"/>
        <v>1.3</v>
      </c>
      <c r="M660" s="52">
        <f t="shared" si="125"/>
        <v>1.3</v>
      </c>
    </row>
    <row r="661" spans="1:13" hidden="1" x14ac:dyDescent="0.3">
      <c r="A661" s="143" t="str">
        <f t="shared" si="117"/>
        <v>2024-NAT-02</v>
      </c>
      <c r="B661" s="140">
        <f t="shared" si="118"/>
        <v>45373</v>
      </c>
      <c r="C661" s="143" t="str">
        <f t="shared" si="119"/>
        <v>Day 2</v>
      </c>
      <c r="D661" s="53" t="s">
        <v>1482</v>
      </c>
      <c r="E661" s="26" t="str">
        <f t="shared" si="120"/>
        <v>Wallace</v>
      </c>
      <c r="F661" s="26" t="str">
        <f t="shared" si="121"/>
        <v>Shepperson</v>
      </c>
      <c r="G661" s="26" t="str">
        <f t="shared" si="122"/>
        <v>Men Veteran</v>
      </c>
      <c r="H661" s="26" t="str">
        <f t="shared" si="123"/>
        <v>Steenbras</v>
      </c>
      <c r="I661" s="53"/>
      <c r="J661" s="51"/>
      <c r="K661" s="53"/>
      <c r="L661" s="52" t="str">
        <f t="shared" si="124"/>
        <v/>
      </c>
      <c r="M661" s="52" t="str">
        <f t="shared" si="125"/>
        <v/>
      </c>
    </row>
    <row r="662" spans="1:13" hidden="1" x14ac:dyDescent="0.3">
      <c r="A662" s="143" t="str">
        <f t="shared" si="117"/>
        <v>2024-NAT-02</v>
      </c>
      <c r="B662" s="140">
        <f t="shared" si="118"/>
        <v>45373</v>
      </c>
      <c r="C662" s="143" t="str">
        <f t="shared" si="119"/>
        <v>Day 2</v>
      </c>
      <c r="D662" s="53" t="s">
        <v>1542</v>
      </c>
      <c r="E662" s="26" t="str">
        <f t="shared" si="120"/>
        <v>Herman</v>
      </c>
      <c r="F662" s="26" t="str">
        <f t="shared" si="121"/>
        <v>Swanepoel</v>
      </c>
      <c r="G662" s="26" t="str">
        <f t="shared" si="122"/>
        <v>Men Veteran</v>
      </c>
      <c r="H662" s="26" t="str">
        <f t="shared" si="123"/>
        <v>Steenbras</v>
      </c>
      <c r="I662" s="53" t="s">
        <v>19</v>
      </c>
      <c r="J662" s="53"/>
      <c r="K662" s="53">
        <v>69</v>
      </c>
      <c r="L662" s="52">
        <f t="shared" si="124"/>
        <v>3.4</v>
      </c>
      <c r="M662" s="52">
        <f t="shared" si="125"/>
        <v>3.4</v>
      </c>
    </row>
    <row r="663" spans="1:13" hidden="1" x14ac:dyDescent="0.3">
      <c r="A663" s="143" t="str">
        <f t="shared" si="117"/>
        <v>2024-NAT-02</v>
      </c>
      <c r="B663" s="140">
        <f t="shared" si="118"/>
        <v>45373</v>
      </c>
      <c r="C663" s="143" t="str">
        <f t="shared" si="119"/>
        <v>Day 2</v>
      </c>
      <c r="D663" s="53" t="s">
        <v>1542</v>
      </c>
      <c r="E663" s="26" t="str">
        <f t="shared" si="120"/>
        <v>Herman</v>
      </c>
      <c r="F663" s="26" t="str">
        <f t="shared" si="121"/>
        <v>Swanepoel</v>
      </c>
      <c r="G663" s="26" t="str">
        <f t="shared" si="122"/>
        <v>Men Veteran</v>
      </c>
      <c r="H663" s="26" t="str">
        <f t="shared" si="123"/>
        <v>Steenbras</v>
      </c>
      <c r="I663" s="53"/>
      <c r="J663" s="53" t="s">
        <v>20</v>
      </c>
      <c r="K663" s="53">
        <v>67</v>
      </c>
      <c r="L663" s="52">
        <f t="shared" si="124"/>
        <v>1.1000000000000001</v>
      </c>
      <c r="M663" s="52">
        <f t="shared" si="125"/>
        <v>1.1000000000000001</v>
      </c>
    </row>
    <row r="664" spans="1:13" hidden="1" x14ac:dyDescent="0.3">
      <c r="A664" s="143" t="str">
        <f t="shared" si="117"/>
        <v>2024-NAT-02</v>
      </c>
      <c r="B664" s="140">
        <f t="shared" si="118"/>
        <v>45373</v>
      </c>
      <c r="C664" s="143" t="str">
        <f t="shared" si="119"/>
        <v>Day 2</v>
      </c>
      <c r="D664" s="53" t="s">
        <v>519</v>
      </c>
      <c r="E664" s="26" t="str">
        <f t="shared" si="120"/>
        <v>Burger</v>
      </c>
      <c r="F664" s="26" t="str">
        <f t="shared" si="121"/>
        <v>Van Taak</v>
      </c>
      <c r="G664" s="26" t="str">
        <f t="shared" si="122"/>
        <v>Men Veteran</v>
      </c>
      <c r="H664" s="26" t="str">
        <f t="shared" si="123"/>
        <v>Steenbras</v>
      </c>
      <c r="I664" s="53"/>
      <c r="J664" s="51" t="s">
        <v>1222</v>
      </c>
      <c r="K664" s="53">
        <v>104</v>
      </c>
      <c r="L664" s="52">
        <f t="shared" si="124"/>
        <v>5</v>
      </c>
      <c r="M664" s="52">
        <f t="shared" si="125"/>
        <v>5</v>
      </c>
    </row>
    <row r="665" spans="1:13" hidden="1" x14ac:dyDescent="0.3">
      <c r="A665" s="143" t="str">
        <f t="shared" si="117"/>
        <v>2024-NAT-02</v>
      </c>
      <c r="B665" s="140">
        <f t="shared" si="118"/>
        <v>45373</v>
      </c>
      <c r="C665" s="143" t="str">
        <f t="shared" si="119"/>
        <v>Day 2</v>
      </c>
      <c r="D665" s="53" t="s">
        <v>519</v>
      </c>
      <c r="E665" s="26" t="str">
        <f t="shared" si="120"/>
        <v>Burger</v>
      </c>
      <c r="F665" s="26" t="str">
        <f t="shared" si="121"/>
        <v>Van Taak</v>
      </c>
      <c r="G665" s="26" t="str">
        <f t="shared" si="122"/>
        <v>Men Veteran</v>
      </c>
      <c r="H665" s="26" t="str">
        <f t="shared" si="123"/>
        <v>Steenbras</v>
      </c>
      <c r="I665" s="53"/>
      <c r="J665" s="51" t="s">
        <v>1222</v>
      </c>
      <c r="K665" s="53">
        <v>124</v>
      </c>
      <c r="L665" s="52">
        <f t="shared" si="124"/>
        <v>9.1</v>
      </c>
      <c r="M665" s="52">
        <f t="shared" si="125"/>
        <v>9.1</v>
      </c>
    </row>
    <row r="666" spans="1:13" hidden="1" x14ac:dyDescent="0.3">
      <c r="A666" s="143" t="str">
        <f t="shared" si="117"/>
        <v>2024-NAT-02</v>
      </c>
      <c r="B666" s="140">
        <f t="shared" si="118"/>
        <v>45373</v>
      </c>
      <c r="C666" s="143" t="str">
        <f t="shared" si="119"/>
        <v>Day 2</v>
      </c>
      <c r="D666" s="53" t="s">
        <v>668</v>
      </c>
      <c r="E666" s="26" t="str">
        <f t="shared" si="120"/>
        <v>Dirk</v>
      </c>
      <c r="F666" s="26" t="str">
        <f t="shared" si="121"/>
        <v>Hansen</v>
      </c>
      <c r="G666" s="26" t="str">
        <f t="shared" si="122"/>
        <v>Men Veteran</v>
      </c>
      <c r="H666" s="26" t="str">
        <f t="shared" si="123"/>
        <v>Steenbras</v>
      </c>
      <c r="I666" s="53"/>
      <c r="J666" s="51" t="s">
        <v>1222</v>
      </c>
      <c r="K666" s="53">
        <v>100</v>
      </c>
      <c r="L666" s="52">
        <f t="shared" si="124"/>
        <v>4.3</v>
      </c>
      <c r="M666" s="52">
        <f t="shared" si="125"/>
        <v>4.3</v>
      </c>
    </row>
    <row r="667" spans="1:13" hidden="1" x14ac:dyDescent="0.3">
      <c r="A667" s="143" t="str">
        <f t="shared" si="117"/>
        <v>2024-NAT-02</v>
      </c>
      <c r="B667" s="140">
        <f t="shared" si="118"/>
        <v>45373</v>
      </c>
      <c r="C667" s="143" t="str">
        <f t="shared" si="119"/>
        <v>Day 2</v>
      </c>
      <c r="D667" s="53" t="s">
        <v>668</v>
      </c>
      <c r="E667" s="26" t="str">
        <f t="shared" si="120"/>
        <v>Dirk</v>
      </c>
      <c r="F667" s="26" t="str">
        <f t="shared" si="121"/>
        <v>Hansen</v>
      </c>
      <c r="G667" s="26" t="str">
        <f t="shared" si="122"/>
        <v>Men Veteran</v>
      </c>
      <c r="H667" s="26" t="str">
        <f t="shared" si="123"/>
        <v>Steenbras</v>
      </c>
      <c r="I667" s="53"/>
      <c r="J667" s="53" t="s">
        <v>1223</v>
      </c>
      <c r="K667" s="53">
        <v>94</v>
      </c>
      <c r="L667" s="52">
        <f t="shared" si="124"/>
        <v>3</v>
      </c>
      <c r="M667" s="52">
        <f t="shared" si="125"/>
        <v>3</v>
      </c>
    </row>
    <row r="668" spans="1:13" hidden="1" x14ac:dyDescent="0.3">
      <c r="A668" s="143" t="str">
        <f t="shared" si="117"/>
        <v>2024-NAT-02</v>
      </c>
      <c r="B668" s="140">
        <f t="shared" si="118"/>
        <v>45373</v>
      </c>
      <c r="C668" s="143" t="str">
        <f t="shared" si="119"/>
        <v>Day 2</v>
      </c>
      <c r="D668" s="53" t="s">
        <v>663</v>
      </c>
      <c r="E668" s="26" t="str">
        <f t="shared" si="120"/>
        <v>Jayden</v>
      </c>
      <c r="F668" s="26" t="str">
        <f t="shared" si="121"/>
        <v>Hansen</v>
      </c>
      <c r="G668" s="26" t="str">
        <f t="shared" si="122"/>
        <v>Men U/16</v>
      </c>
      <c r="H668" s="26" t="str">
        <f t="shared" si="123"/>
        <v>Steenbras</v>
      </c>
      <c r="I668" s="53"/>
      <c r="J668" s="51" t="s">
        <v>1222</v>
      </c>
      <c r="K668" s="53">
        <v>127</v>
      </c>
      <c r="L668" s="52">
        <f t="shared" si="124"/>
        <v>9.8000000000000007</v>
      </c>
      <c r="M668" s="52">
        <f t="shared" si="125"/>
        <v>9.8000000000000007</v>
      </c>
    </row>
    <row r="669" spans="1:13" hidden="1" x14ac:dyDescent="0.3">
      <c r="A669" s="143" t="str">
        <f t="shared" si="117"/>
        <v>2024-NAT-02</v>
      </c>
      <c r="B669" s="140">
        <f t="shared" si="118"/>
        <v>45373</v>
      </c>
      <c r="C669" s="143" t="str">
        <f t="shared" si="119"/>
        <v>Day 2</v>
      </c>
      <c r="D669" s="53" t="s">
        <v>1568</v>
      </c>
      <c r="E669" s="26" t="str">
        <f t="shared" si="120"/>
        <v>L'Wyk</v>
      </c>
      <c r="F669" s="26" t="str">
        <f t="shared" si="121"/>
        <v>Viljoen</v>
      </c>
      <c r="G669" s="26" t="str">
        <f t="shared" si="122"/>
        <v>Men U/16</v>
      </c>
      <c r="H669" s="26" t="str">
        <f t="shared" si="123"/>
        <v>Steenbras</v>
      </c>
      <c r="I669" s="53"/>
      <c r="J669" s="51" t="s">
        <v>1222</v>
      </c>
      <c r="K669" s="53">
        <v>150</v>
      </c>
      <c r="L669" s="52">
        <f t="shared" si="124"/>
        <v>17.399999999999999</v>
      </c>
      <c r="M669" s="52">
        <f t="shared" si="125"/>
        <v>17.399999999999999</v>
      </c>
    </row>
    <row r="670" spans="1:13" hidden="1" x14ac:dyDescent="0.3">
      <c r="A670" s="143" t="str">
        <f t="shared" si="117"/>
        <v>2024-NAT-02</v>
      </c>
      <c r="B670" s="140">
        <f t="shared" si="118"/>
        <v>45373</v>
      </c>
      <c r="C670" s="143" t="str">
        <f t="shared" si="119"/>
        <v>Day 2</v>
      </c>
      <c r="D670" s="53" t="s">
        <v>1416</v>
      </c>
      <c r="E670" s="26" t="str">
        <f t="shared" si="120"/>
        <v>Wikus</v>
      </c>
      <c r="F670" s="26" t="str">
        <f t="shared" si="121"/>
        <v>Viljoen</v>
      </c>
      <c r="G670" s="26" t="str">
        <f t="shared" si="122"/>
        <v>Men Veteran</v>
      </c>
      <c r="H670" s="26" t="str">
        <f t="shared" si="123"/>
        <v>Steenbras</v>
      </c>
      <c r="I670" s="53"/>
      <c r="J670" s="51" t="s">
        <v>1222</v>
      </c>
      <c r="K670" s="53">
        <v>117</v>
      </c>
      <c r="L670" s="52">
        <f t="shared" si="124"/>
        <v>7.4</v>
      </c>
      <c r="M670" s="52">
        <f t="shared" si="125"/>
        <v>7.4</v>
      </c>
    </row>
    <row r="671" spans="1:13" hidden="1" x14ac:dyDescent="0.3">
      <c r="A671" s="143" t="str">
        <f t="shared" si="117"/>
        <v>2024-NAT-02</v>
      </c>
      <c r="B671" s="140">
        <f t="shared" si="118"/>
        <v>45373</v>
      </c>
      <c r="C671" s="143" t="str">
        <f t="shared" si="119"/>
        <v>Day 2</v>
      </c>
      <c r="D671" s="53" t="s">
        <v>1106</v>
      </c>
      <c r="E671" s="26" t="str">
        <f t="shared" si="120"/>
        <v>Luan</v>
      </c>
      <c r="F671" s="26" t="str">
        <f t="shared" si="121"/>
        <v>Hansen</v>
      </c>
      <c r="G671" s="26" t="str">
        <f t="shared" si="122"/>
        <v>Men U/16</v>
      </c>
      <c r="H671" s="26" t="str">
        <f t="shared" si="123"/>
        <v>Steenbras</v>
      </c>
      <c r="I671" s="53"/>
      <c r="J671" s="53"/>
      <c r="K671" s="53"/>
      <c r="L671" s="52" t="str">
        <f t="shared" si="124"/>
        <v/>
      </c>
      <c r="M671" s="52" t="str">
        <f t="shared" si="125"/>
        <v/>
      </c>
    </row>
    <row r="672" spans="1:13" hidden="1" x14ac:dyDescent="0.3">
      <c r="A672" s="143" t="str">
        <f t="shared" si="117"/>
        <v>2024-NAT-02</v>
      </c>
      <c r="B672" s="140">
        <f t="shared" si="118"/>
        <v>45373</v>
      </c>
      <c r="C672" s="143" t="str">
        <f t="shared" si="119"/>
        <v>Day 2</v>
      </c>
      <c r="D672" s="53" t="s">
        <v>1417</v>
      </c>
      <c r="E672" s="26" t="str">
        <f t="shared" si="120"/>
        <v>Maryna</v>
      </c>
      <c r="F672" s="26" t="str">
        <f t="shared" si="121"/>
        <v>Viljoen</v>
      </c>
      <c r="G672" s="26" t="str">
        <f t="shared" si="122"/>
        <v>Ladies Senior</v>
      </c>
      <c r="H672" s="26" t="str">
        <f t="shared" si="123"/>
        <v>Steenbras</v>
      </c>
      <c r="I672" s="53"/>
      <c r="J672" s="53"/>
      <c r="K672" s="53"/>
      <c r="L672" s="52" t="str">
        <f t="shared" si="124"/>
        <v/>
      </c>
      <c r="M672" s="52" t="str">
        <f t="shared" si="125"/>
        <v/>
      </c>
    </row>
    <row r="673" spans="1:13" hidden="1" x14ac:dyDescent="0.3">
      <c r="A673" s="143" t="str">
        <f t="shared" si="117"/>
        <v>2024-NAT-02</v>
      </c>
      <c r="B673" s="140">
        <f t="shared" si="118"/>
        <v>45373</v>
      </c>
      <c r="C673" s="143" t="str">
        <f t="shared" si="119"/>
        <v>Day 2</v>
      </c>
      <c r="D673" s="53" t="s">
        <v>1325</v>
      </c>
      <c r="E673" s="26" t="str">
        <f t="shared" si="120"/>
        <v>Jacomine</v>
      </c>
      <c r="F673" s="26" t="str">
        <f t="shared" si="121"/>
        <v>Heath</v>
      </c>
      <c r="G673" s="26" t="str">
        <f t="shared" si="122"/>
        <v>Ladies Senior</v>
      </c>
      <c r="H673" s="26" t="str">
        <f t="shared" si="123"/>
        <v>Steenbras</v>
      </c>
      <c r="I673" s="53"/>
      <c r="J673" s="53"/>
      <c r="K673" s="53"/>
      <c r="L673" s="52" t="str">
        <f t="shared" si="124"/>
        <v/>
      </c>
      <c r="M673" s="52" t="str">
        <f t="shared" si="125"/>
        <v/>
      </c>
    </row>
    <row r="674" spans="1:13" hidden="1" x14ac:dyDescent="0.3">
      <c r="A674" s="143" t="str">
        <f t="shared" si="117"/>
        <v>2024-NAT-02</v>
      </c>
      <c r="B674" s="140">
        <f t="shared" si="118"/>
        <v>45373</v>
      </c>
      <c r="C674" s="143" t="str">
        <f t="shared" si="119"/>
        <v>Day 2</v>
      </c>
      <c r="D674" s="53" t="s">
        <v>1480</v>
      </c>
      <c r="E674" s="26" t="str">
        <f t="shared" si="120"/>
        <v>Frank</v>
      </c>
      <c r="F674" s="26" t="str">
        <f t="shared" si="121"/>
        <v>Oberholster</v>
      </c>
      <c r="G674" s="26" t="str">
        <f t="shared" si="122"/>
        <v>Men Veteran</v>
      </c>
      <c r="H674" s="26" t="str">
        <f t="shared" si="123"/>
        <v>Steenbras</v>
      </c>
      <c r="I674" s="53"/>
      <c r="J674" s="53"/>
      <c r="K674" s="53"/>
      <c r="L674" s="52" t="str">
        <f t="shared" si="124"/>
        <v/>
      </c>
      <c r="M674" s="52" t="str">
        <f t="shared" si="125"/>
        <v/>
      </c>
    </row>
    <row r="675" spans="1:13" hidden="1" x14ac:dyDescent="0.3">
      <c r="A675" s="143" t="str">
        <f t="shared" si="117"/>
        <v>2024-NAT-02</v>
      </c>
      <c r="B675" s="140">
        <f t="shared" si="118"/>
        <v>45373</v>
      </c>
      <c r="C675" s="143" t="str">
        <f t="shared" si="119"/>
        <v>Day 2</v>
      </c>
      <c r="D675" s="53" t="s">
        <v>1617</v>
      </c>
      <c r="E675" s="26" t="str">
        <f t="shared" si="120"/>
        <v>Andre</v>
      </c>
      <c r="F675" s="26" t="str">
        <f t="shared" si="121"/>
        <v>Bezuidehout</v>
      </c>
      <c r="G675" s="26" t="str">
        <f t="shared" si="122"/>
        <v>Men Master</v>
      </c>
      <c r="H675" s="26" t="str">
        <f t="shared" si="123"/>
        <v>xWalvis Bay</v>
      </c>
      <c r="I675" s="53"/>
      <c r="J675" s="53" t="s">
        <v>1223</v>
      </c>
      <c r="K675" s="53">
        <v>106</v>
      </c>
      <c r="L675" s="52">
        <f t="shared" si="124"/>
        <v>4.5</v>
      </c>
      <c r="M675" s="52">
        <f t="shared" si="125"/>
        <v>4.5</v>
      </c>
    </row>
    <row r="676" spans="1:13" hidden="1" x14ac:dyDescent="0.3">
      <c r="A676" s="143" t="str">
        <f t="shared" si="117"/>
        <v>2024-NAT-02</v>
      </c>
      <c r="B676" s="140">
        <f t="shared" si="118"/>
        <v>45373</v>
      </c>
      <c r="C676" s="143" t="str">
        <f t="shared" si="119"/>
        <v>Day 2</v>
      </c>
      <c r="D676" s="53" t="s">
        <v>1617</v>
      </c>
      <c r="E676" s="26" t="str">
        <f t="shared" si="120"/>
        <v>Andre</v>
      </c>
      <c r="F676" s="26" t="str">
        <f t="shared" si="121"/>
        <v>Bezuidehout</v>
      </c>
      <c r="G676" s="26" t="str">
        <f t="shared" si="122"/>
        <v>Men Master</v>
      </c>
      <c r="H676" s="26" t="str">
        <f t="shared" si="123"/>
        <v>xWalvis Bay</v>
      </c>
      <c r="I676" s="53"/>
      <c r="J676" s="51" t="s">
        <v>1222</v>
      </c>
      <c r="K676" s="53">
        <v>90</v>
      </c>
      <c r="L676" s="52">
        <f t="shared" si="124"/>
        <v>3</v>
      </c>
      <c r="M676" s="52">
        <f t="shared" si="125"/>
        <v>3</v>
      </c>
    </row>
    <row r="677" spans="1:13" hidden="1" x14ac:dyDescent="0.3">
      <c r="A677" s="143" t="str">
        <f t="shared" si="117"/>
        <v>2024-NAT-02</v>
      </c>
      <c r="B677" s="140">
        <f t="shared" si="118"/>
        <v>45373</v>
      </c>
      <c r="C677" s="143" t="str">
        <f t="shared" si="119"/>
        <v>Day 2</v>
      </c>
      <c r="D677" s="53" t="s">
        <v>1617</v>
      </c>
      <c r="E677" s="26" t="str">
        <f t="shared" si="120"/>
        <v>Andre</v>
      </c>
      <c r="F677" s="26" t="str">
        <f t="shared" si="121"/>
        <v>Bezuidehout</v>
      </c>
      <c r="G677" s="26" t="str">
        <f t="shared" si="122"/>
        <v>Men Master</v>
      </c>
      <c r="H677" s="26" t="str">
        <f t="shared" si="123"/>
        <v>xWalvis Bay</v>
      </c>
      <c r="I677" s="53"/>
      <c r="J677" s="51" t="s">
        <v>1222</v>
      </c>
      <c r="K677" s="53">
        <v>66</v>
      </c>
      <c r="L677" s="52">
        <f t="shared" si="124"/>
        <v>1</v>
      </c>
      <c r="M677" s="52">
        <f t="shared" si="125"/>
        <v>1</v>
      </c>
    </row>
    <row r="678" spans="1:13" hidden="1" x14ac:dyDescent="0.3">
      <c r="A678" s="143" t="str">
        <f t="shared" si="117"/>
        <v>2024-NAT-02</v>
      </c>
      <c r="B678" s="140">
        <f t="shared" si="118"/>
        <v>45373</v>
      </c>
      <c r="C678" s="143" t="str">
        <f t="shared" si="119"/>
        <v>Day 2</v>
      </c>
      <c r="D678" s="53" t="s">
        <v>1617</v>
      </c>
      <c r="E678" s="26" t="str">
        <f t="shared" si="120"/>
        <v>Andre</v>
      </c>
      <c r="F678" s="26" t="str">
        <f t="shared" si="121"/>
        <v>Bezuidehout</v>
      </c>
      <c r="G678" s="26" t="str">
        <f t="shared" si="122"/>
        <v>Men Master</v>
      </c>
      <c r="H678" s="26" t="str">
        <f t="shared" si="123"/>
        <v>xWalvis Bay</v>
      </c>
      <c r="I678" s="53"/>
      <c r="J678" s="51" t="s">
        <v>1222</v>
      </c>
      <c r="K678" s="53">
        <v>113</v>
      </c>
      <c r="L678" s="52">
        <f t="shared" si="124"/>
        <v>6.6</v>
      </c>
      <c r="M678" s="52">
        <f t="shared" si="125"/>
        <v>6.6</v>
      </c>
    </row>
    <row r="679" spans="1:13" hidden="1" x14ac:dyDescent="0.3">
      <c r="A679" s="143" t="str">
        <f t="shared" si="117"/>
        <v>2024-NAT-02</v>
      </c>
      <c r="B679" s="140">
        <f t="shared" si="118"/>
        <v>45373</v>
      </c>
      <c r="C679" s="143" t="str">
        <f t="shared" si="119"/>
        <v>Day 2</v>
      </c>
      <c r="D679" s="53" t="s">
        <v>1477</v>
      </c>
      <c r="E679" s="26" t="str">
        <f t="shared" si="120"/>
        <v>Francois Jnr</v>
      </c>
      <c r="F679" s="26" t="str">
        <f t="shared" si="121"/>
        <v>Wolfaardt</v>
      </c>
      <c r="G679" s="26" t="str">
        <f t="shared" si="122"/>
        <v>Men U/21</v>
      </c>
      <c r="H679" s="26" t="str">
        <f t="shared" si="123"/>
        <v>Walvis Bay</v>
      </c>
      <c r="I679" s="53"/>
      <c r="J679" s="53" t="s">
        <v>1200</v>
      </c>
      <c r="K679" s="53">
        <v>82</v>
      </c>
      <c r="L679" s="52">
        <f t="shared" si="124"/>
        <v>10.1</v>
      </c>
      <c r="M679" s="52">
        <f t="shared" si="125"/>
        <v>10.1</v>
      </c>
    </row>
    <row r="680" spans="1:13" hidden="1" x14ac:dyDescent="0.3">
      <c r="A680" s="143" t="str">
        <f t="shared" si="117"/>
        <v>2024-NAT-02</v>
      </c>
      <c r="B680" s="140">
        <f t="shared" si="118"/>
        <v>45373</v>
      </c>
      <c r="C680" s="143" t="str">
        <f t="shared" si="119"/>
        <v>Day 2</v>
      </c>
      <c r="D680" s="53" t="s">
        <v>1477</v>
      </c>
      <c r="E680" s="26" t="str">
        <f t="shared" si="120"/>
        <v>Francois Jnr</v>
      </c>
      <c r="F680" s="26" t="str">
        <f t="shared" si="121"/>
        <v>Wolfaardt</v>
      </c>
      <c r="G680" s="26" t="str">
        <f t="shared" si="122"/>
        <v>Men U/21</v>
      </c>
      <c r="H680" s="26" t="str">
        <f t="shared" si="123"/>
        <v>Walvis Bay</v>
      </c>
      <c r="I680" s="53"/>
      <c r="J680" s="53" t="s">
        <v>1223</v>
      </c>
      <c r="K680" s="53">
        <v>104</v>
      </c>
      <c r="L680" s="52">
        <f t="shared" si="124"/>
        <v>4.2</v>
      </c>
      <c r="M680" s="52">
        <f t="shared" si="125"/>
        <v>4.2</v>
      </c>
    </row>
    <row r="681" spans="1:13" hidden="1" x14ac:dyDescent="0.3">
      <c r="A681" s="143" t="str">
        <f t="shared" si="117"/>
        <v>2024-NAT-02</v>
      </c>
      <c r="B681" s="140">
        <f t="shared" si="118"/>
        <v>45373</v>
      </c>
      <c r="C681" s="143" t="str">
        <f t="shared" si="119"/>
        <v>Day 2</v>
      </c>
      <c r="D681" s="53" t="s">
        <v>1477</v>
      </c>
      <c r="E681" s="26" t="str">
        <f t="shared" si="120"/>
        <v>Francois Jnr</v>
      </c>
      <c r="F681" s="26" t="str">
        <f t="shared" si="121"/>
        <v>Wolfaardt</v>
      </c>
      <c r="G681" s="26" t="str">
        <f t="shared" si="122"/>
        <v>Men U/21</v>
      </c>
      <c r="H681" s="26" t="str">
        <f t="shared" si="123"/>
        <v>Walvis Bay</v>
      </c>
      <c r="I681" s="53"/>
      <c r="J681" s="53" t="s">
        <v>1223</v>
      </c>
      <c r="K681" s="53">
        <v>104</v>
      </c>
      <c r="L681" s="52">
        <f t="shared" si="124"/>
        <v>4.2</v>
      </c>
      <c r="M681" s="52">
        <f t="shared" si="125"/>
        <v>4.2</v>
      </c>
    </row>
    <row r="682" spans="1:13" hidden="1" x14ac:dyDescent="0.3">
      <c r="A682" s="143" t="str">
        <f t="shared" si="117"/>
        <v>2024-NAT-02</v>
      </c>
      <c r="B682" s="140">
        <f t="shared" si="118"/>
        <v>45373</v>
      </c>
      <c r="C682" s="143" t="str">
        <f t="shared" si="119"/>
        <v>Day 2</v>
      </c>
      <c r="D682" s="53" t="s">
        <v>1149</v>
      </c>
      <c r="E682" s="26" t="str">
        <f t="shared" si="120"/>
        <v>Flippie</v>
      </c>
      <c r="F682" s="26" t="str">
        <f t="shared" si="121"/>
        <v>Scheepers</v>
      </c>
      <c r="G682" s="26" t="str">
        <f t="shared" si="122"/>
        <v>Men Veteran</v>
      </c>
      <c r="H682" s="26" t="str">
        <f t="shared" si="123"/>
        <v>Orca Angling Club</v>
      </c>
      <c r="I682" s="53"/>
      <c r="J682" s="51" t="s">
        <v>1222</v>
      </c>
      <c r="K682" s="53">
        <v>110</v>
      </c>
      <c r="L682" s="52">
        <f t="shared" si="124"/>
        <v>6</v>
      </c>
      <c r="M682" s="52">
        <f t="shared" si="125"/>
        <v>6</v>
      </c>
    </row>
    <row r="683" spans="1:13" hidden="1" x14ac:dyDescent="0.3">
      <c r="A683" s="143" t="str">
        <f t="shared" si="117"/>
        <v>2024-NAT-02</v>
      </c>
      <c r="B683" s="140">
        <f t="shared" si="118"/>
        <v>45373</v>
      </c>
      <c r="C683" s="143" t="str">
        <f t="shared" si="119"/>
        <v>Day 2</v>
      </c>
      <c r="D683" s="53" t="s">
        <v>1149</v>
      </c>
      <c r="E683" s="26" t="str">
        <f t="shared" si="120"/>
        <v>Flippie</v>
      </c>
      <c r="F683" s="26" t="str">
        <f t="shared" si="121"/>
        <v>Scheepers</v>
      </c>
      <c r="G683" s="26" t="str">
        <f t="shared" si="122"/>
        <v>Men Veteran</v>
      </c>
      <c r="H683" s="26" t="str">
        <f t="shared" si="123"/>
        <v>Orca Angling Club</v>
      </c>
      <c r="I683" s="53"/>
      <c r="J683" s="51" t="s">
        <v>1222</v>
      </c>
      <c r="K683" s="53">
        <v>94</v>
      </c>
      <c r="L683" s="52">
        <f t="shared" si="124"/>
        <v>3.5</v>
      </c>
      <c r="M683" s="52">
        <f t="shared" si="125"/>
        <v>3.5</v>
      </c>
    </row>
    <row r="684" spans="1:13" hidden="1" x14ac:dyDescent="0.3">
      <c r="A684" s="143" t="str">
        <f t="shared" si="117"/>
        <v>2024-NAT-02</v>
      </c>
      <c r="B684" s="140">
        <f t="shared" si="118"/>
        <v>45373</v>
      </c>
      <c r="C684" s="143" t="str">
        <f t="shared" si="119"/>
        <v>Day 2</v>
      </c>
      <c r="D684" s="53" t="s">
        <v>1267</v>
      </c>
      <c r="E684" s="26" t="str">
        <f t="shared" si="120"/>
        <v>Frikkie</v>
      </c>
      <c r="F684" s="26" t="str">
        <f t="shared" si="121"/>
        <v>Ferreira</v>
      </c>
      <c r="G684" s="26" t="str">
        <f t="shared" si="122"/>
        <v>Men Master</v>
      </c>
      <c r="H684" s="26" t="str">
        <f t="shared" si="123"/>
        <v>Walvis Bay</v>
      </c>
      <c r="I684" s="53"/>
      <c r="J684" s="51" t="s">
        <v>1222</v>
      </c>
      <c r="K684" s="53">
        <v>142</v>
      </c>
      <c r="L684" s="52">
        <f t="shared" si="124"/>
        <v>14.4</v>
      </c>
      <c r="M684" s="52">
        <f t="shared" si="125"/>
        <v>14.4</v>
      </c>
    </row>
    <row r="685" spans="1:13" hidden="1" x14ac:dyDescent="0.3">
      <c r="A685" s="143" t="str">
        <f t="shared" si="117"/>
        <v>2024-NAT-02</v>
      </c>
      <c r="B685" s="140">
        <f t="shared" si="118"/>
        <v>45373</v>
      </c>
      <c r="C685" s="143" t="str">
        <f t="shared" si="119"/>
        <v>Day 2</v>
      </c>
      <c r="D685" s="53" t="s">
        <v>1267</v>
      </c>
      <c r="E685" s="26" t="str">
        <f t="shared" si="120"/>
        <v>Frikkie</v>
      </c>
      <c r="F685" s="26" t="str">
        <f t="shared" si="121"/>
        <v>Ferreira</v>
      </c>
      <c r="G685" s="26" t="str">
        <f t="shared" si="122"/>
        <v>Men Master</v>
      </c>
      <c r="H685" s="26" t="str">
        <f t="shared" si="123"/>
        <v>Walvis Bay</v>
      </c>
      <c r="I685" s="53"/>
      <c r="J685" s="53" t="s">
        <v>20</v>
      </c>
      <c r="K685" s="53">
        <v>74</v>
      </c>
      <c r="L685" s="52">
        <f t="shared" si="124"/>
        <v>1.5</v>
      </c>
      <c r="M685" s="52">
        <f t="shared" si="125"/>
        <v>1.5</v>
      </c>
    </row>
    <row r="686" spans="1:13" hidden="1" x14ac:dyDescent="0.3">
      <c r="A686" s="143" t="str">
        <f t="shared" si="117"/>
        <v>2024-NAT-02</v>
      </c>
      <c r="B686" s="140">
        <f t="shared" si="118"/>
        <v>45373</v>
      </c>
      <c r="C686" s="143" t="str">
        <f t="shared" si="119"/>
        <v>Day 2</v>
      </c>
      <c r="D686" s="53" t="s">
        <v>526</v>
      </c>
      <c r="E686" s="26" t="str">
        <f t="shared" si="120"/>
        <v>Werner</v>
      </c>
      <c r="F686" s="26" t="str">
        <f t="shared" si="121"/>
        <v>Van Riet</v>
      </c>
      <c r="G686" s="26" t="str">
        <f t="shared" si="122"/>
        <v>Men Veteran</v>
      </c>
      <c r="H686" s="26" t="str">
        <f t="shared" si="123"/>
        <v>Walvis Bay</v>
      </c>
      <c r="I686" s="53"/>
      <c r="J686" s="51" t="s">
        <v>1222</v>
      </c>
      <c r="K686" s="53">
        <v>86</v>
      </c>
      <c r="L686" s="52">
        <f t="shared" si="124"/>
        <v>2.6</v>
      </c>
      <c r="M686" s="52">
        <f t="shared" si="125"/>
        <v>2.6</v>
      </c>
    </row>
    <row r="687" spans="1:13" hidden="1" x14ac:dyDescent="0.3">
      <c r="A687" s="143" t="str">
        <f t="shared" si="117"/>
        <v>2024-NAT-02</v>
      </c>
      <c r="B687" s="140">
        <f t="shared" si="118"/>
        <v>45373</v>
      </c>
      <c r="C687" s="143" t="str">
        <f t="shared" si="119"/>
        <v>Day 2</v>
      </c>
      <c r="D687" s="53" t="s">
        <v>1094</v>
      </c>
      <c r="E687" s="26" t="str">
        <f t="shared" si="120"/>
        <v>Martin</v>
      </c>
      <c r="F687" s="26" t="str">
        <f t="shared" si="121"/>
        <v>Cordier</v>
      </c>
      <c r="G687" s="26" t="str">
        <f t="shared" si="122"/>
        <v>Men Master</v>
      </c>
      <c r="H687" s="26" t="str">
        <f t="shared" si="123"/>
        <v>Okahandja</v>
      </c>
      <c r="I687" s="53"/>
      <c r="J687" s="51" t="s">
        <v>1222</v>
      </c>
      <c r="K687" s="53">
        <v>122</v>
      </c>
      <c r="L687" s="52">
        <f t="shared" si="124"/>
        <v>8.6</v>
      </c>
      <c r="M687" s="52">
        <f t="shared" si="125"/>
        <v>8.6</v>
      </c>
    </row>
    <row r="688" spans="1:13" hidden="1" x14ac:dyDescent="0.3">
      <c r="A688" s="143" t="str">
        <f t="shared" si="117"/>
        <v>2024-NAT-02</v>
      </c>
      <c r="B688" s="140">
        <f t="shared" si="118"/>
        <v>45373</v>
      </c>
      <c r="C688" s="143" t="str">
        <f t="shared" si="119"/>
        <v>Day 2</v>
      </c>
      <c r="D688" s="53" t="s">
        <v>1605</v>
      </c>
      <c r="E688" s="26" t="str">
        <f t="shared" si="120"/>
        <v>Wentzel</v>
      </c>
      <c r="F688" s="26" t="str">
        <f t="shared" si="121"/>
        <v>Smal</v>
      </c>
      <c r="G688" s="26" t="str">
        <f t="shared" si="122"/>
        <v>Men Veteran</v>
      </c>
      <c r="H688" s="26" t="str">
        <f t="shared" si="123"/>
        <v>Okahandja</v>
      </c>
      <c r="I688" s="53"/>
      <c r="J688" s="53" t="s">
        <v>1223</v>
      </c>
      <c r="K688" s="53">
        <v>76</v>
      </c>
      <c r="L688" s="52">
        <f t="shared" si="124"/>
        <v>1.4</v>
      </c>
      <c r="M688" s="52">
        <f t="shared" si="125"/>
        <v>1.4</v>
      </c>
    </row>
    <row r="689" spans="1:13" hidden="1" x14ac:dyDescent="0.3">
      <c r="A689" s="143" t="str">
        <f t="shared" si="117"/>
        <v>2024-NAT-02</v>
      </c>
      <c r="B689" s="140">
        <f t="shared" si="118"/>
        <v>45373</v>
      </c>
      <c r="C689" s="143" t="str">
        <f t="shared" si="119"/>
        <v>Day 2</v>
      </c>
      <c r="D689" s="53" t="s">
        <v>550</v>
      </c>
      <c r="E689" s="26" t="str">
        <f t="shared" si="120"/>
        <v>Stefan Jnr</v>
      </c>
      <c r="F689" s="26" t="str">
        <f t="shared" si="121"/>
        <v>Du Preez</v>
      </c>
      <c r="G689" s="26" t="str">
        <f t="shared" si="122"/>
        <v>Men Senior / U/21</v>
      </c>
      <c r="H689" s="26" t="str">
        <f t="shared" si="123"/>
        <v>Walvis Bay</v>
      </c>
      <c r="I689" s="53"/>
      <c r="J689" s="51" t="s">
        <v>1222</v>
      </c>
      <c r="K689" s="53">
        <v>140</v>
      </c>
      <c r="L689" s="52">
        <f t="shared" si="124"/>
        <v>13.7</v>
      </c>
      <c r="M689" s="52">
        <f t="shared" si="125"/>
        <v>13.7</v>
      </c>
    </row>
    <row r="690" spans="1:13" hidden="1" x14ac:dyDescent="0.3">
      <c r="A690" s="143" t="str">
        <f t="shared" si="117"/>
        <v>2024-NAT-02</v>
      </c>
      <c r="B690" s="140">
        <f t="shared" si="118"/>
        <v>45373</v>
      </c>
      <c r="C690" s="143" t="str">
        <f t="shared" si="119"/>
        <v>Day 2</v>
      </c>
      <c r="D690" s="53" t="s">
        <v>1654</v>
      </c>
      <c r="E690" s="26" t="str">
        <f t="shared" si="120"/>
        <v>Morne</v>
      </c>
      <c r="F690" s="26" t="str">
        <f t="shared" si="121"/>
        <v>Riekert</v>
      </c>
      <c r="G690" s="26" t="str">
        <f t="shared" si="122"/>
        <v>Men Senior</v>
      </c>
      <c r="H690" s="26" t="str">
        <f t="shared" si="123"/>
        <v>Orca Angling Club</v>
      </c>
      <c r="I690" s="53"/>
      <c r="J690" s="53" t="s">
        <v>20</v>
      </c>
      <c r="K690" s="53">
        <v>77</v>
      </c>
      <c r="L690" s="52">
        <f t="shared" si="124"/>
        <v>1.6</v>
      </c>
      <c r="M690" s="52">
        <f t="shared" si="125"/>
        <v>1.6</v>
      </c>
    </row>
    <row r="691" spans="1:13" hidden="1" x14ac:dyDescent="0.3">
      <c r="A691" s="143" t="str">
        <f t="shared" si="117"/>
        <v>2024-NAT-02</v>
      </c>
      <c r="B691" s="140">
        <f t="shared" si="118"/>
        <v>45373</v>
      </c>
      <c r="C691" s="143" t="str">
        <f t="shared" si="119"/>
        <v>Day 2</v>
      </c>
      <c r="D691" s="53" t="s">
        <v>752</v>
      </c>
      <c r="E691" s="26" t="str">
        <f t="shared" si="120"/>
        <v xml:space="preserve">Emile </v>
      </c>
      <c r="F691" s="26" t="str">
        <f t="shared" si="121"/>
        <v>Van Heerden</v>
      </c>
      <c r="G691" s="26" t="str">
        <f t="shared" si="122"/>
        <v>Men Veteran</v>
      </c>
      <c r="H691" s="26" t="str">
        <f t="shared" si="123"/>
        <v>Walvis Bay</v>
      </c>
      <c r="I691" s="53"/>
      <c r="J691" s="53"/>
      <c r="K691" s="53"/>
      <c r="L691" s="52" t="str">
        <f t="shared" si="124"/>
        <v/>
      </c>
      <c r="M691" s="52" t="str">
        <f t="shared" si="125"/>
        <v/>
      </c>
    </row>
    <row r="692" spans="1:13" hidden="1" x14ac:dyDescent="0.3">
      <c r="A692" s="143" t="str">
        <f t="shared" si="117"/>
        <v>2024-NAT-02</v>
      </c>
      <c r="B692" s="140">
        <f t="shared" si="118"/>
        <v>45373</v>
      </c>
      <c r="C692" s="143" t="str">
        <f t="shared" si="119"/>
        <v>Day 2</v>
      </c>
      <c r="D692" s="53" t="s">
        <v>1476</v>
      </c>
      <c r="E692" s="26" t="str">
        <f t="shared" si="120"/>
        <v>Breggie</v>
      </c>
      <c r="F692" s="26" t="str">
        <f t="shared" si="121"/>
        <v>Ferreira</v>
      </c>
      <c r="G692" s="26" t="str">
        <f t="shared" si="122"/>
        <v>Ladies Master</v>
      </c>
      <c r="H692" s="26" t="str">
        <f t="shared" si="123"/>
        <v>Walvis Bay</v>
      </c>
      <c r="I692" s="53"/>
      <c r="J692" s="53" t="s">
        <v>20</v>
      </c>
      <c r="K692" s="53">
        <v>89</v>
      </c>
      <c r="L692" s="52">
        <f t="shared" si="124"/>
        <v>2.6</v>
      </c>
      <c r="M692" s="52">
        <f t="shared" si="125"/>
        <v>2.6</v>
      </c>
    </row>
    <row r="693" spans="1:13" hidden="1" x14ac:dyDescent="0.3">
      <c r="A693" s="143" t="str">
        <f t="shared" si="117"/>
        <v>2024-NAT-02</v>
      </c>
      <c r="B693" s="140">
        <f t="shared" si="118"/>
        <v>45373</v>
      </c>
      <c r="C693" s="143" t="str">
        <f t="shared" si="119"/>
        <v>Day 2</v>
      </c>
      <c r="D693" s="53" t="s">
        <v>1476</v>
      </c>
      <c r="E693" s="26" t="str">
        <f t="shared" si="120"/>
        <v>Breggie</v>
      </c>
      <c r="F693" s="26" t="str">
        <f t="shared" si="121"/>
        <v>Ferreira</v>
      </c>
      <c r="G693" s="26" t="str">
        <f t="shared" si="122"/>
        <v>Ladies Master</v>
      </c>
      <c r="H693" s="26" t="str">
        <f t="shared" si="123"/>
        <v>Walvis Bay</v>
      </c>
      <c r="I693" s="53" t="s">
        <v>19</v>
      </c>
      <c r="J693" s="53"/>
      <c r="K693" s="53">
        <v>61</v>
      </c>
      <c r="L693" s="52">
        <f t="shared" si="124"/>
        <v>2.2999999999999998</v>
      </c>
      <c r="M693" s="52">
        <f t="shared" si="125"/>
        <v>2.2999999999999998</v>
      </c>
    </row>
    <row r="694" spans="1:13" hidden="1" x14ac:dyDescent="0.3">
      <c r="A694" s="143" t="str">
        <f t="shared" si="117"/>
        <v>2024-NAT-02</v>
      </c>
      <c r="B694" s="140">
        <f t="shared" si="118"/>
        <v>45373</v>
      </c>
      <c r="C694" s="143" t="str">
        <f t="shared" si="119"/>
        <v>Day 2</v>
      </c>
      <c r="D694" s="53" t="s">
        <v>1476</v>
      </c>
      <c r="E694" s="26" t="str">
        <f t="shared" si="120"/>
        <v>Breggie</v>
      </c>
      <c r="F694" s="26" t="str">
        <f t="shared" si="121"/>
        <v>Ferreira</v>
      </c>
      <c r="G694" s="26" t="str">
        <f t="shared" si="122"/>
        <v>Ladies Master</v>
      </c>
      <c r="H694" s="26" t="str">
        <f t="shared" si="123"/>
        <v>Walvis Bay</v>
      </c>
      <c r="I694" s="53" t="s">
        <v>19</v>
      </c>
      <c r="J694" s="53"/>
      <c r="K694" s="53">
        <v>65</v>
      </c>
      <c r="L694" s="52">
        <f t="shared" si="124"/>
        <v>2.8</v>
      </c>
      <c r="M694" s="52">
        <f t="shared" si="125"/>
        <v>2.8</v>
      </c>
    </row>
    <row r="695" spans="1:13" hidden="1" x14ac:dyDescent="0.3">
      <c r="A695" s="143" t="str">
        <f t="shared" si="117"/>
        <v>2024-NAT-02</v>
      </c>
      <c r="B695" s="140">
        <f t="shared" si="118"/>
        <v>45373</v>
      </c>
      <c r="C695" s="143" t="str">
        <f t="shared" si="119"/>
        <v>Day 2</v>
      </c>
      <c r="D695" s="53" t="s">
        <v>1476</v>
      </c>
      <c r="E695" s="26" t="str">
        <f t="shared" si="120"/>
        <v>Breggie</v>
      </c>
      <c r="F695" s="26" t="str">
        <f t="shared" si="121"/>
        <v>Ferreira</v>
      </c>
      <c r="G695" s="26" t="str">
        <f t="shared" si="122"/>
        <v>Ladies Master</v>
      </c>
      <c r="H695" s="26" t="str">
        <f t="shared" si="123"/>
        <v>Walvis Bay</v>
      </c>
      <c r="I695" s="53" t="s">
        <v>19</v>
      </c>
      <c r="J695" s="53"/>
      <c r="K695" s="53">
        <v>95</v>
      </c>
      <c r="L695" s="52">
        <f t="shared" si="124"/>
        <v>9</v>
      </c>
      <c r="M695" s="52">
        <f t="shared" si="125"/>
        <v>9</v>
      </c>
    </row>
    <row r="696" spans="1:13" hidden="1" x14ac:dyDescent="0.3">
      <c r="A696" s="143" t="str">
        <f t="shared" si="117"/>
        <v>2024-NAT-02</v>
      </c>
      <c r="B696" s="140">
        <f t="shared" si="118"/>
        <v>45373</v>
      </c>
      <c r="C696" s="143" t="str">
        <f t="shared" si="119"/>
        <v>Day 2</v>
      </c>
      <c r="D696" s="53" t="s">
        <v>1476</v>
      </c>
      <c r="E696" s="26" t="str">
        <f t="shared" si="120"/>
        <v>Breggie</v>
      </c>
      <c r="F696" s="26" t="str">
        <f t="shared" si="121"/>
        <v>Ferreira</v>
      </c>
      <c r="G696" s="26" t="str">
        <f t="shared" si="122"/>
        <v>Ladies Master</v>
      </c>
      <c r="H696" s="26" t="str">
        <f t="shared" si="123"/>
        <v>Walvis Bay</v>
      </c>
      <c r="I696" s="53"/>
      <c r="J696" s="51" t="s">
        <v>1222</v>
      </c>
      <c r="K696" s="53">
        <v>121</v>
      </c>
      <c r="L696" s="52">
        <f t="shared" si="124"/>
        <v>8.3000000000000007</v>
      </c>
      <c r="M696" s="52">
        <f t="shared" si="125"/>
        <v>8.3000000000000007</v>
      </c>
    </row>
    <row r="697" spans="1:13" hidden="1" x14ac:dyDescent="0.3">
      <c r="A697" s="143" t="str">
        <f t="shared" si="117"/>
        <v>2024-NAT-02</v>
      </c>
      <c r="B697" s="140">
        <f t="shared" si="118"/>
        <v>45373</v>
      </c>
      <c r="C697" s="143" t="str">
        <f t="shared" si="119"/>
        <v>Day 2</v>
      </c>
      <c r="D697" s="53" t="s">
        <v>1476</v>
      </c>
      <c r="E697" s="26" t="str">
        <f t="shared" si="120"/>
        <v>Breggie</v>
      </c>
      <c r="F697" s="26" t="str">
        <f t="shared" si="121"/>
        <v>Ferreira</v>
      </c>
      <c r="G697" s="26" t="str">
        <f t="shared" si="122"/>
        <v>Ladies Master</v>
      </c>
      <c r="H697" s="26" t="str">
        <f t="shared" si="123"/>
        <v>Walvis Bay</v>
      </c>
      <c r="I697" s="53"/>
      <c r="J697" s="51" t="s">
        <v>1222</v>
      </c>
      <c r="K697" s="53">
        <v>117</v>
      </c>
      <c r="L697" s="52">
        <f t="shared" si="124"/>
        <v>7.4</v>
      </c>
      <c r="M697" s="52">
        <f t="shared" si="125"/>
        <v>7.4</v>
      </c>
    </row>
    <row r="698" spans="1:13" hidden="1" x14ac:dyDescent="0.3">
      <c r="A698" s="143" t="str">
        <f t="shared" si="117"/>
        <v>2024-NAT-02</v>
      </c>
      <c r="B698" s="140">
        <f t="shared" si="118"/>
        <v>45373</v>
      </c>
      <c r="C698" s="143" t="str">
        <f t="shared" si="119"/>
        <v>Day 2</v>
      </c>
      <c r="D698" s="53" t="s">
        <v>1476</v>
      </c>
      <c r="E698" s="26" t="str">
        <f t="shared" si="120"/>
        <v>Breggie</v>
      </c>
      <c r="F698" s="26" t="str">
        <f t="shared" si="121"/>
        <v>Ferreira</v>
      </c>
      <c r="G698" s="26" t="str">
        <f t="shared" si="122"/>
        <v>Ladies Master</v>
      </c>
      <c r="H698" s="26" t="str">
        <f t="shared" si="123"/>
        <v>Walvis Bay</v>
      </c>
      <c r="I698" s="53"/>
      <c r="J698" s="51" t="s">
        <v>1222</v>
      </c>
      <c r="K698" s="53">
        <v>104</v>
      </c>
      <c r="L698" s="52">
        <f t="shared" si="124"/>
        <v>5</v>
      </c>
      <c r="M698" s="52">
        <f t="shared" si="125"/>
        <v>5</v>
      </c>
    </row>
    <row r="699" spans="1:13" hidden="1" x14ac:dyDescent="0.3">
      <c r="A699" s="143" t="str">
        <f t="shared" si="117"/>
        <v>2024-NAT-02</v>
      </c>
      <c r="B699" s="140">
        <f t="shared" si="118"/>
        <v>45373</v>
      </c>
      <c r="C699" s="143" t="str">
        <f t="shared" si="119"/>
        <v>Day 2</v>
      </c>
      <c r="D699" s="53" t="s">
        <v>1476</v>
      </c>
      <c r="E699" s="26" t="str">
        <f t="shared" si="120"/>
        <v>Breggie</v>
      </c>
      <c r="F699" s="26" t="str">
        <f t="shared" si="121"/>
        <v>Ferreira</v>
      </c>
      <c r="G699" s="26" t="str">
        <f t="shared" si="122"/>
        <v>Ladies Master</v>
      </c>
      <c r="H699" s="26" t="str">
        <f t="shared" si="123"/>
        <v>Walvis Bay</v>
      </c>
      <c r="I699" s="53"/>
      <c r="J699" s="51" t="s">
        <v>1222</v>
      </c>
      <c r="K699" s="53">
        <v>107</v>
      </c>
      <c r="L699" s="52">
        <f t="shared" si="124"/>
        <v>5.5</v>
      </c>
      <c r="M699" s="52">
        <f t="shared" si="125"/>
        <v>5.5</v>
      </c>
    </row>
    <row r="700" spans="1:13" hidden="1" x14ac:dyDescent="0.3">
      <c r="A700" s="143" t="str">
        <f t="shared" si="117"/>
        <v>2024-NAT-02</v>
      </c>
      <c r="B700" s="140">
        <f t="shared" si="118"/>
        <v>45373</v>
      </c>
      <c r="C700" s="143" t="str">
        <f t="shared" si="119"/>
        <v>Day 2</v>
      </c>
      <c r="D700" s="53" t="s">
        <v>1476</v>
      </c>
      <c r="E700" s="26" t="str">
        <f t="shared" si="120"/>
        <v>Breggie</v>
      </c>
      <c r="F700" s="26" t="str">
        <f t="shared" si="121"/>
        <v>Ferreira</v>
      </c>
      <c r="G700" s="26" t="str">
        <f t="shared" si="122"/>
        <v>Ladies Master</v>
      </c>
      <c r="H700" s="26" t="str">
        <f t="shared" si="123"/>
        <v>Walvis Bay</v>
      </c>
      <c r="I700" s="53"/>
      <c r="J700" s="51" t="s">
        <v>1222</v>
      </c>
      <c r="K700" s="53">
        <v>117</v>
      </c>
      <c r="L700" s="52">
        <f t="shared" si="124"/>
        <v>7.4</v>
      </c>
      <c r="M700" s="52">
        <f t="shared" si="125"/>
        <v>7.4</v>
      </c>
    </row>
    <row r="701" spans="1:13" hidden="1" x14ac:dyDescent="0.3">
      <c r="A701" s="143" t="str">
        <f t="shared" si="117"/>
        <v>2024-NAT-02</v>
      </c>
      <c r="B701" s="140">
        <f t="shared" si="118"/>
        <v>45373</v>
      </c>
      <c r="C701" s="143" t="str">
        <f t="shared" si="119"/>
        <v>Day 2</v>
      </c>
      <c r="D701" s="53" t="s">
        <v>790</v>
      </c>
      <c r="E701" s="26" t="str">
        <f t="shared" si="120"/>
        <v>Cristiano</v>
      </c>
      <c r="F701" s="26" t="str">
        <f t="shared" si="121"/>
        <v>Bampton</v>
      </c>
      <c r="G701" s="26" t="str">
        <f t="shared" si="122"/>
        <v>Men U/21</v>
      </c>
      <c r="H701" s="26" t="str">
        <f t="shared" si="123"/>
        <v>Orca Angling Club</v>
      </c>
      <c r="I701" s="53" t="s">
        <v>19</v>
      </c>
      <c r="J701" s="53"/>
      <c r="K701" s="53">
        <v>41</v>
      </c>
      <c r="L701" s="52">
        <f t="shared" si="124"/>
        <v>0.7</v>
      </c>
      <c r="M701" s="52">
        <f t="shared" si="125"/>
        <v>0.7</v>
      </c>
    </row>
    <row r="702" spans="1:13" hidden="1" x14ac:dyDescent="0.3">
      <c r="A702" s="143" t="str">
        <f t="shared" si="117"/>
        <v>2024-NAT-02</v>
      </c>
      <c r="B702" s="140">
        <f t="shared" si="118"/>
        <v>45373</v>
      </c>
      <c r="C702" s="143" t="str">
        <f t="shared" si="119"/>
        <v>Day 2</v>
      </c>
      <c r="D702" s="53" t="s">
        <v>790</v>
      </c>
      <c r="E702" s="26" t="str">
        <f t="shared" si="120"/>
        <v>Cristiano</v>
      </c>
      <c r="F702" s="26" t="str">
        <f t="shared" si="121"/>
        <v>Bampton</v>
      </c>
      <c r="G702" s="26" t="str">
        <f t="shared" si="122"/>
        <v>Men U/21</v>
      </c>
      <c r="H702" s="26" t="str">
        <f t="shared" si="123"/>
        <v>Orca Angling Club</v>
      </c>
      <c r="I702" s="53"/>
      <c r="J702" s="53" t="s">
        <v>1223</v>
      </c>
      <c r="K702" s="53">
        <v>109</v>
      </c>
      <c r="L702" s="52">
        <f t="shared" si="124"/>
        <v>5</v>
      </c>
      <c r="M702" s="52">
        <f t="shared" si="125"/>
        <v>5</v>
      </c>
    </row>
    <row r="703" spans="1:13" hidden="1" x14ac:dyDescent="0.3">
      <c r="A703" s="143" t="str">
        <f t="shared" si="117"/>
        <v>2024-NAT-02</v>
      </c>
      <c r="B703" s="140">
        <f t="shared" si="118"/>
        <v>45373</v>
      </c>
      <c r="C703" s="143" t="str">
        <f t="shared" si="119"/>
        <v>Day 2</v>
      </c>
      <c r="D703" s="53" t="s">
        <v>790</v>
      </c>
      <c r="E703" s="26" t="str">
        <f t="shared" si="120"/>
        <v>Cristiano</v>
      </c>
      <c r="F703" s="26" t="str">
        <f t="shared" si="121"/>
        <v>Bampton</v>
      </c>
      <c r="G703" s="26" t="str">
        <f t="shared" si="122"/>
        <v>Men U/21</v>
      </c>
      <c r="H703" s="26" t="str">
        <f t="shared" si="123"/>
        <v>Orca Angling Club</v>
      </c>
      <c r="I703" s="53"/>
      <c r="J703" s="53" t="s">
        <v>1223</v>
      </c>
      <c r="K703" s="53">
        <v>84</v>
      </c>
      <c r="L703" s="52">
        <f t="shared" si="124"/>
        <v>2</v>
      </c>
      <c r="M703" s="52">
        <f t="shared" si="125"/>
        <v>2</v>
      </c>
    </row>
    <row r="704" spans="1:13" hidden="1" x14ac:dyDescent="0.3">
      <c r="A704" s="143" t="str">
        <f t="shared" si="117"/>
        <v>2024-NAT-02</v>
      </c>
      <c r="B704" s="140">
        <f t="shared" si="118"/>
        <v>45373</v>
      </c>
      <c r="C704" s="143" t="str">
        <f t="shared" si="119"/>
        <v>Day 2</v>
      </c>
      <c r="D704" s="53" t="s">
        <v>790</v>
      </c>
      <c r="E704" s="26" t="str">
        <f t="shared" si="120"/>
        <v>Cristiano</v>
      </c>
      <c r="F704" s="26" t="str">
        <f t="shared" si="121"/>
        <v>Bampton</v>
      </c>
      <c r="G704" s="26" t="str">
        <f t="shared" si="122"/>
        <v>Men U/21</v>
      </c>
      <c r="H704" s="26" t="str">
        <f t="shared" si="123"/>
        <v>Orca Angling Club</v>
      </c>
      <c r="I704" s="53"/>
      <c r="J704" s="51" t="s">
        <v>1222</v>
      </c>
      <c r="K704" s="53">
        <v>115</v>
      </c>
      <c r="L704" s="52">
        <f t="shared" si="124"/>
        <v>7</v>
      </c>
      <c r="M704" s="52">
        <f t="shared" si="125"/>
        <v>7</v>
      </c>
    </row>
    <row r="705" spans="1:13" hidden="1" x14ac:dyDescent="0.3">
      <c r="A705" s="143" t="str">
        <f t="shared" si="117"/>
        <v>2024-NAT-02</v>
      </c>
      <c r="B705" s="140">
        <f t="shared" si="118"/>
        <v>45373</v>
      </c>
      <c r="C705" s="143" t="str">
        <f t="shared" si="119"/>
        <v>Day 2</v>
      </c>
      <c r="D705" s="53" t="s">
        <v>790</v>
      </c>
      <c r="E705" s="26" t="str">
        <f t="shared" si="120"/>
        <v>Cristiano</v>
      </c>
      <c r="F705" s="26" t="str">
        <f t="shared" si="121"/>
        <v>Bampton</v>
      </c>
      <c r="G705" s="26" t="str">
        <f t="shared" si="122"/>
        <v>Men U/21</v>
      </c>
      <c r="H705" s="26" t="str">
        <f t="shared" si="123"/>
        <v>Orca Angling Club</v>
      </c>
      <c r="I705" s="53"/>
      <c r="J705" s="51" t="s">
        <v>1222</v>
      </c>
      <c r="K705" s="53">
        <v>102</v>
      </c>
      <c r="L705" s="52">
        <f t="shared" si="124"/>
        <v>4.5999999999999996</v>
      </c>
      <c r="M705" s="52">
        <f t="shared" si="125"/>
        <v>4.5999999999999996</v>
      </c>
    </row>
    <row r="706" spans="1:13" hidden="1" x14ac:dyDescent="0.3">
      <c r="A706" s="143" t="str">
        <f t="shared" si="117"/>
        <v>2024-NAT-02</v>
      </c>
      <c r="B706" s="140">
        <f t="shared" si="118"/>
        <v>45373</v>
      </c>
      <c r="C706" s="143" t="str">
        <f t="shared" si="119"/>
        <v>Day 2</v>
      </c>
      <c r="D706" s="53" t="s">
        <v>790</v>
      </c>
      <c r="E706" s="26" t="str">
        <f t="shared" si="120"/>
        <v>Cristiano</v>
      </c>
      <c r="F706" s="26" t="str">
        <f t="shared" si="121"/>
        <v>Bampton</v>
      </c>
      <c r="G706" s="26" t="str">
        <f t="shared" si="122"/>
        <v>Men U/21</v>
      </c>
      <c r="H706" s="26" t="str">
        <f t="shared" si="123"/>
        <v>Orca Angling Club</v>
      </c>
      <c r="I706" s="53"/>
      <c r="J706" s="51" t="s">
        <v>1222</v>
      </c>
      <c r="K706" s="53">
        <v>109</v>
      </c>
      <c r="L706" s="52">
        <f t="shared" si="124"/>
        <v>5.8</v>
      </c>
      <c r="M706" s="52">
        <f t="shared" si="125"/>
        <v>5.8</v>
      </c>
    </row>
    <row r="707" spans="1:13" hidden="1" x14ac:dyDescent="0.3">
      <c r="A707" s="143" t="str">
        <f t="shared" si="117"/>
        <v>2024-NAT-02</v>
      </c>
      <c r="B707" s="140">
        <f t="shared" si="118"/>
        <v>45373</v>
      </c>
      <c r="C707" s="143" t="str">
        <f t="shared" si="119"/>
        <v>Day 2</v>
      </c>
      <c r="D707" s="53" t="s">
        <v>790</v>
      </c>
      <c r="E707" s="26" t="str">
        <f t="shared" si="120"/>
        <v>Cristiano</v>
      </c>
      <c r="F707" s="26" t="str">
        <f t="shared" si="121"/>
        <v>Bampton</v>
      </c>
      <c r="G707" s="26" t="str">
        <f t="shared" si="122"/>
        <v>Men U/21</v>
      </c>
      <c r="H707" s="26" t="str">
        <f t="shared" si="123"/>
        <v>Orca Angling Club</v>
      </c>
      <c r="I707" s="53"/>
      <c r="J707" s="51" t="s">
        <v>1222</v>
      </c>
      <c r="K707" s="53">
        <v>126</v>
      </c>
      <c r="L707" s="52">
        <f t="shared" si="124"/>
        <v>9.6</v>
      </c>
      <c r="M707" s="52">
        <f t="shared" si="125"/>
        <v>9.6</v>
      </c>
    </row>
    <row r="708" spans="1:13" hidden="1" x14ac:dyDescent="0.3">
      <c r="A708" s="143" t="str">
        <f t="shared" si="117"/>
        <v>2024-NAT-02</v>
      </c>
      <c r="B708" s="140">
        <f t="shared" si="118"/>
        <v>45373</v>
      </c>
      <c r="C708" s="143" t="str">
        <f t="shared" si="119"/>
        <v>Day 2</v>
      </c>
      <c r="D708" s="53" t="s">
        <v>790</v>
      </c>
      <c r="E708" s="26" t="str">
        <f t="shared" si="120"/>
        <v>Cristiano</v>
      </c>
      <c r="F708" s="26" t="str">
        <f t="shared" si="121"/>
        <v>Bampton</v>
      </c>
      <c r="G708" s="26" t="str">
        <f t="shared" si="122"/>
        <v>Men U/21</v>
      </c>
      <c r="H708" s="26" t="str">
        <f t="shared" si="123"/>
        <v>Orca Angling Club</v>
      </c>
      <c r="I708" s="53"/>
      <c r="J708" s="51" t="s">
        <v>1222</v>
      </c>
      <c r="K708" s="53">
        <v>118</v>
      </c>
      <c r="L708" s="52">
        <f t="shared" si="124"/>
        <v>7.6</v>
      </c>
      <c r="M708" s="52">
        <f t="shared" si="125"/>
        <v>7.6</v>
      </c>
    </row>
    <row r="709" spans="1:13" hidden="1" x14ac:dyDescent="0.3">
      <c r="A709" s="143" t="str">
        <f t="shared" si="117"/>
        <v>2024-NAT-02</v>
      </c>
      <c r="B709" s="140">
        <f t="shared" si="118"/>
        <v>45373</v>
      </c>
      <c r="C709" s="143" t="str">
        <f t="shared" si="119"/>
        <v>Day 2</v>
      </c>
      <c r="D709" s="53" t="s">
        <v>1648</v>
      </c>
      <c r="E709" s="26" t="str">
        <f t="shared" si="120"/>
        <v>Nicolette</v>
      </c>
      <c r="F709" s="26" t="str">
        <f t="shared" si="121"/>
        <v>Schreuder</v>
      </c>
      <c r="G709" s="26" t="str">
        <f t="shared" si="122"/>
        <v>Ladies Veteran</v>
      </c>
      <c r="H709" s="26" t="str">
        <f t="shared" si="123"/>
        <v>Walvis Bay</v>
      </c>
      <c r="I709" s="53"/>
      <c r="J709" s="53" t="s">
        <v>20</v>
      </c>
      <c r="K709" s="53">
        <v>70</v>
      </c>
      <c r="L709" s="52">
        <f t="shared" si="124"/>
        <v>1.2</v>
      </c>
      <c r="M709" s="52">
        <f t="shared" si="125"/>
        <v>1.2</v>
      </c>
    </row>
    <row r="710" spans="1:13" hidden="1" x14ac:dyDescent="0.3">
      <c r="A710" s="143" t="str">
        <f t="shared" si="117"/>
        <v>2024-NAT-02</v>
      </c>
      <c r="B710" s="140">
        <f t="shared" si="118"/>
        <v>45373</v>
      </c>
      <c r="C710" s="143" t="str">
        <f t="shared" si="119"/>
        <v>Day 2</v>
      </c>
      <c r="D710" s="53" t="s">
        <v>1648</v>
      </c>
      <c r="E710" s="26" t="str">
        <f t="shared" si="120"/>
        <v>Nicolette</v>
      </c>
      <c r="F710" s="26" t="str">
        <f t="shared" si="121"/>
        <v>Schreuder</v>
      </c>
      <c r="G710" s="26" t="str">
        <f t="shared" si="122"/>
        <v>Ladies Veteran</v>
      </c>
      <c r="H710" s="26" t="str">
        <f t="shared" si="123"/>
        <v>Walvis Bay</v>
      </c>
      <c r="I710" s="53"/>
      <c r="J710" s="53" t="s">
        <v>20</v>
      </c>
      <c r="K710" s="53">
        <v>70</v>
      </c>
      <c r="L710" s="52">
        <f t="shared" si="124"/>
        <v>1.2</v>
      </c>
      <c r="M710" s="52">
        <f t="shared" si="125"/>
        <v>1.2</v>
      </c>
    </row>
    <row r="711" spans="1:13" hidden="1" x14ac:dyDescent="0.3">
      <c r="A711" s="143" t="str">
        <f t="shared" ref="A711:A774" si="126">IF(D711="","",A710)</f>
        <v>2024-NAT-02</v>
      </c>
      <c r="B711" s="140">
        <f t="shared" ref="B711:B774" si="127">IF(D711="","",B710)</f>
        <v>45373</v>
      </c>
      <c r="C711" s="143" t="str">
        <f t="shared" ref="C711:C774" si="128">IF(D711="","",C710)</f>
        <v>Day 2</v>
      </c>
      <c r="D711" s="53" t="s">
        <v>1648</v>
      </c>
      <c r="E711" s="26" t="str">
        <f t="shared" ref="E711:E774" si="129">IF(D711="","",VLOOKUP(D711,Master,3,FALSE))</f>
        <v>Nicolette</v>
      </c>
      <c r="F711" s="26" t="str">
        <f t="shared" ref="F711:F774" si="130">IF(D711="","",VLOOKUP(D711,Master,4,FALSE))</f>
        <v>Schreuder</v>
      </c>
      <c r="G711" s="26" t="str">
        <f t="shared" ref="G711:G774" si="131">IF(D711="","",VLOOKUP(D711,Master,5,FALSE))</f>
        <v>Ladies Veteran</v>
      </c>
      <c r="H711" s="26" t="str">
        <f t="shared" ref="H711:H774" si="132">IF(D711="","",VLOOKUP(D711,Master,2,FALSE))</f>
        <v>Walvis Bay</v>
      </c>
      <c r="I711" s="53"/>
      <c r="J711" s="53" t="s">
        <v>20</v>
      </c>
      <c r="K711" s="53">
        <v>92</v>
      </c>
      <c r="L711" s="52">
        <f t="shared" ref="L711:L774" si="133">IF(K711="","",IF(I711="",ROUND(HLOOKUP(J711,kgList,K711,FALSE),1),ROUND(HLOOKUP(I711,kgList,K711,FALSE),1)))</f>
        <v>2.9</v>
      </c>
      <c r="M711" s="52">
        <f t="shared" ref="M711:M774" si="134">IF(L711="","",IF(COUNTA(I711:J711)&gt;1,"Edible or Inedible",IF(COUNTA(I711)=1,L711*1,IF(COUNTA(J711)=1,L711*1,"ERROR"))))</f>
        <v>2.9</v>
      </c>
    </row>
    <row r="712" spans="1:13" hidden="1" x14ac:dyDescent="0.3">
      <c r="A712" s="143" t="str">
        <f t="shared" si="126"/>
        <v>2024-NAT-02</v>
      </c>
      <c r="B712" s="140">
        <f t="shared" si="127"/>
        <v>45373</v>
      </c>
      <c r="C712" s="143" t="str">
        <f t="shared" si="128"/>
        <v>Day 2</v>
      </c>
      <c r="D712" s="53" t="s">
        <v>1648</v>
      </c>
      <c r="E712" s="26" t="str">
        <f t="shared" si="129"/>
        <v>Nicolette</v>
      </c>
      <c r="F712" s="26" t="str">
        <f t="shared" si="130"/>
        <v>Schreuder</v>
      </c>
      <c r="G712" s="26" t="str">
        <f t="shared" si="131"/>
        <v>Ladies Veteran</v>
      </c>
      <c r="H712" s="26" t="str">
        <f t="shared" si="132"/>
        <v>Walvis Bay</v>
      </c>
      <c r="I712" s="53"/>
      <c r="J712" s="53" t="s">
        <v>1223</v>
      </c>
      <c r="K712" s="53">
        <v>78</v>
      </c>
      <c r="L712" s="52">
        <f t="shared" si="133"/>
        <v>1.5</v>
      </c>
      <c r="M712" s="52">
        <f t="shared" si="134"/>
        <v>1.5</v>
      </c>
    </row>
    <row r="713" spans="1:13" hidden="1" x14ac:dyDescent="0.3">
      <c r="A713" s="143" t="str">
        <f t="shared" si="126"/>
        <v>2024-NAT-02</v>
      </c>
      <c r="B713" s="140">
        <f t="shared" si="127"/>
        <v>45373</v>
      </c>
      <c r="C713" s="143" t="str">
        <f t="shared" si="128"/>
        <v>Day 2</v>
      </c>
      <c r="D713" s="53" t="s">
        <v>1648</v>
      </c>
      <c r="E713" s="26" t="str">
        <f t="shared" si="129"/>
        <v>Nicolette</v>
      </c>
      <c r="F713" s="26" t="str">
        <f t="shared" si="130"/>
        <v>Schreuder</v>
      </c>
      <c r="G713" s="26" t="str">
        <f t="shared" si="131"/>
        <v>Ladies Veteran</v>
      </c>
      <c r="H713" s="26" t="str">
        <f t="shared" si="132"/>
        <v>Walvis Bay</v>
      </c>
      <c r="I713" s="53" t="s">
        <v>19</v>
      </c>
      <c r="J713" s="53"/>
      <c r="K713" s="53">
        <v>88</v>
      </c>
      <c r="L713" s="52">
        <f t="shared" si="133"/>
        <v>7.2</v>
      </c>
      <c r="M713" s="52">
        <f t="shared" si="134"/>
        <v>7.2</v>
      </c>
    </row>
    <row r="714" spans="1:13" hidden="1" x14ac:dyDescent="0.3">
      <c r="A714" s="143" t="str">
        <f t="shared" si="126"/>
        <v>2024-NAT-02</v>
      </c>
      <c r="B714" s="140">
        <f t="shared" si="127"/>
        <v>45373</v>
      </c>
      <c r="C714" s="143" t="str">
        <f t="shared" si="128"/>
        <v>Day 2</v>
      </c>
      <c r="D714" s="53" t="s">
        <v>1648</v>
      </c>
      <c r="E714" s="26" t="str">
        <f t="shared" si="129"/>
        <v>Nicolette</v>
      </c>
      <c r="F714" s="26" t="str">
        <f t="shared" si="130"/>
        <v>Schreuder</v>
      </c>
      <c r="G714" s="26" t="str">
        <f t="shared" si="131"/>
        <v>Ladies Veteran</v>
      </c>
      <c r="H714" s="26" t="str">
        <f t="shared" si="132"/>
        <v>Walvis Bay</v>
      </c>
      <c r="I714" s="53"/>
      <c r="J714" s="51" t="s">
        <v>1222</v>
      </c>
      <c r="K714" s="53">
        <v>91</v>
      </c>
      <c r="L714" s="52">
        <f t="shared" si="133"/>
        <v>3.1</v>
      </c>
      <c r="M714" s="52">
        <f t="shared" si="134"/>
        <v>3.1</v>
      </c>
    </row>
    <row r="715" spans="1:13" hidden="1" x14ac:dyDescent="0.3">
      <c r="A715" s="143" t="str">
        <f t="shared" si="126"/>
        <v>2024-NAT-02</v>
      </c>
      <c r="B715" s="140">
        <f t="shared" si="127"/>
        <v>45373</v>
      </c>
      <c r="C715" s="143" t="str">
        <f t="shared" si="128"/>
        <v>Day 2</v>
      </c>
      <c r="D715" s="53" t="s">
        <v>510</v>
      </c>
      <c r="E715" s="26" t="str">
        <f t="shared" si="129"/>
        <v>Sarah-Ann</v>
      </c>
      <c r="F715" s="26" t="str">
        <f t="shared" si="130"/>
        <v>Mills</v>
      </c>
      <c r="G715" s="26" t="str">
        <f t="shared" si="131"/>
        <v>Ladies Master</v>
      </c>
      <c r="H715" s="26" t="str">
        <f t="shared" si="132"/>
        <v>Henties Bay</v>
      </c>
      <c r="I715" s="53" t="s">
        <v>19</v>
      </c>
      <c r="J715" s="53"/>
      <c r="K715" s="53">
        <v>54</v>
      </c>
      <c r="L715" s="52">
        <f t="shared" si="133"/>
        <v>1.6</v>
      </c>
      <c r="M715" s="52">
        <f t="shared" si="134"/>
        <v>1.6</v>
      </c>
    </row>
    <row r="716" spans="1:13" hidden="1" x14ac:dyDescent="0.3">
      <c r="A716" s="143" t="str">
        <f t="shared" si="126"/>
        <v>2024-NAT-02</v>
      </c>
      <c r="B716" s="140">
        <f t="shared" si="127"/>
        <v>45373</v>
      </c>
      <c r="C716" s="143" t="str">
        <f t="shared" si="128"/>
        <v>Day 2</v>
      </c>
      <c r="D716" s="53" t="s">
        <v>510</v>
      </c>
      <c r="E716" s="26" t="str">
        <f t="shared" si="129"/>
        <v>Sarah-Ann</v>
      </c>
      <c r="F716" s="26" t="str">
        <f t="shared" si="130"/>
        <v>Mills</v>
      </c>
      <c r="G716" s="26" t="str">
        <f t="shared" si="131"/>
        <v>Ladies Master</v>
      </c>
      <c r="H716" s="26" t="str">
        <f t="shared" si="132"/>
        <v>Henties Bay</v>
      </c>
      <c r="I716" s="53"/>
      <c r="J716" s="53" t="s">
        <v>20</v>
      </c>
      <c r="K716" s="53">
        <v>71</v>
      </c>
      <c r="L716" s="52">
        <f t="shared" si="133"/>
        <v>1.3</v>
      </c>
      <c r="M716" s="52">
        <f t="shared" si="134"/>
        <v>1.3</v>
      </c>
    </row>
    <row r="717" spans="1:13" hidden="1" x14ac:dyDescent="0.3">
      <c r="A717" s="143" t="str">
        <f t="shared" si="126"/>
        <v>2024-NAT-02</v>
      </c>
      <c r="B717" s="140">
        <f t="shared" si="127"/>
        <v>45373</v>
      </c>
      <c r="C717" s="143" t="str">
        <f t="shared" si="128"/>
        <v>Day 2</v>
      </c>
      <c r="D717" s="53" t="s">
        <v>1312</v>
      </c>
      <c r="E717" s="26" t="str">
        <f t="shared" si="129"/>
        <v>Michael</v>
      </c>
      <c r="F717" s="26" t="str">
        <f t="shared" si="130"/>
        <v>Diedericks</v>
      </c>
      <c r="G717" s="26" t="str">
        <f t="shared" si="131"/>
        <v>Men U/16</v>
      </c>
      <c r="H717" s="26" t="str">
        <f t="shared" si="132"/>
        <v>Welwitschia</v>
      </c>
      <c r="I717" s="53"/>
      <c r="J717" s="53" t="s">
        <v>1223</v>
      </c>
      <c r="K717" s="53">
        <v>96</v>
      </c>
      <c r="L717" s="52">
        <f t="shared" si="133"/>
        <v>3.2</v>
      </c>
      <c r="M717" s="52">
        <f t="shared" si="134"/>
        <v>3.2</v>
      </c>
    </row>
    <row r="718" spans="1:13" hidden="1" x14ac:dyDescent="0.3">
      <c r="A718" s="143" t="str">
        <f t="shared" si="126"/>
        <v>2024-NAT-02</v>
      </c>
      <c r="B718" s="140">
        <f t="shared" si="127"/>
        <v>45373</v>
      </c>
      <c r="C718" s="143" t="str">
        <f t="shared" si="128"/>
        <v>Day 2</v>
      </c>
      <c r="D718" s="53" t="s">
        <v>1312</v>
      </c>
      <c r="E718" s="26" t="str">
        <f t="shared" si="129"/>
        <v>Michael</v>
      </c>
      <c r="F718" s="26" t="str">
        <f t="shared" si="130"/>
        <v>Diedericks</v>
      </c>
      <c r="G718" s="26" t="str">
        <f t="shared" si="131"/>
        <v>Men U/16</v>
      </c>
      <c r="H718" s="26" t="str">
        <f t="shared" si="132"/>
        <v>Welwitschia</v>
      </c>
      <c r="I718" s="53"/>
      <c r="J718" s="51" t="s">
        <v>1222</v>
      </c>
      <c r="K718" s="53">
        <v>141</v>
      </c>
      <c r="L718" s="52">
        <f t="shared" si="133"/>
        <v>14.1</v>
      </c>
      <c r="M718" s="52">
        <f t="shared" si="134"/>
        <v>14.1</v>
      </c>
    </row>
    <row r="719" spans="1:13" hidden="1" x14ac:dyDescent="0.3">
      <c r="A719" s="143" t="str">
        <f t="shared" si="126"/>
        <v>2024-NAT-02</v>
      </c>
      <c r="B719" s="140">
        <f t="shared" si="127"/>
        <v>45373</v>
      </c>
      <c r="C719" s="143" t="str">
        <f t="shared" si="128"/>
        <v>Day 2</v>
      </c>
      <c r="D719" s="53" t="s">
        <v>1312</v>
      </c>
      <c r="E719" s="26" t="str">
        <f t="shared" si="129"/>
        <v>Michael</v>
      </c>
      <c r="F719" s="26" t="str">
        <f t="shared" si="130"/>
        <v>Diedericks</v>
      </c>
      <c r="G719" s="26" t="str">
        <f t="shared" si="131"/>
        <v>Men U/16</v>
      </c>
      <c r="H719" s="26" t="str">
        <f t="shared" si="132"/>
        <v>Welwitschia</v>
      </c>
      <c r="I719" s="53"/>
      <c r="J719" s="51" t="s">
        <v>1222</v>
      </c>
      <c r="K719" s="53">
        <v>127</v>
      </c>
      <c r="L719" s="52">
        <f t="shared" si="133"/>
        <v>9.8000000000000007</v>
      </c>
      <c r="M719" s="52">
        <f t="shared" si="134"/>
        <v>9.8000000000000007</v>
      </c>
    </row>
    <row r="720" spans="1:13" hidden="1" x14ac:dyDescent="0.3">
      <c r="A720" s="143" t="str">
        <f t="shared" si="126"/>
        <v>2024-NAT-02</v>
      </c>
      <c r="B720" s="140">
        <f t="shared" si="127"/>
        <v>45373</v>
      </c>
      <c r="C720" s="143" t="str">
        <f t="shared" si="128"/>
        <v>Day 2</v>
      </c>
      <c r="D720" s="53" t="s">
        <v>1467</v>
      </c>
      <c r="E720" s="26" t="str">
        <f t="shared" si="129"/>
        <v>Janco</v>
      </c>
      <c r="F720" s="26" t="str">
        <f t="shared" si="130"/>
        <v>Duvenhage</v>
      </c>
      <c r="G720" s="26" t="str">
        <f t="shared" si="131"/>
        <v>Men U/16</v>
      </c>
      <c r="H720" s="26" t="str">
        <f t="shared" si="132"/>
        <v>Welwitschia</v>
      </c>
      <c r="I720" s="53"/>
      <c r="J720" s="51" t="s">
        <v>1222</v>
      </c>
      <c r="K720" s="53">
        <v>108</v>
      </c>
      <c r="L720" s="52">
        <f t="shared" si="133"/>
        <v>5.6</v>
      </c>
      <c r="M720" s="52">
        <f t="shared" si="134"/>
        <v>5.6</v>
      </c>
    </row>
    <row r="721" spans="1:13" hidden="1" x14ac:dyDescent="0.3">
      <c r="A721" s="143" t="str">
        <f t="shared" si="126"/>
        <v>2024-NAT-02</v>
      </c>
      <c r="B721" s="140">
        <f t="shared" si="127"/>
        <v>45373</v>
      </c>
      <c r="C721" s="143" t="str">
        <f t="shared" si="128"/>
        <v>Day 2</v>
      </c>
      <c r="D721" s="53" t="s">
        <v>1467</v>
      </c>
      <c r="E721" s="26" t="str">
        <f t="shared" si="129"/>
        <v>Janco</v>
      </c>
      <c r="F721" s="26" t="str">
        <f t="shared" si="130"/>
        <v>Duvenhage</v>
      </c>
      <c r="G721" s="26" t="str">
        <f t="shared" si="131"/>
        <v>Men U/16</v>
      </c>
      <c r="H721" s="26" t="str">
        <f t="shared" si="132"/>
        <v>Welwitschia</v>
      </c>
      <c r="I721" s="53"/>
      <c r="J721" s="51" t="s">
        <v>1222</v>
      </c>
      <c r="K721" s="53">
        <v>97</v>
      </c>
      <c r="L721" s="52">
        <f t="shared" si="133"/>
        <v>3.9</v>
      </c>
      <c r="M721" s="52">
        <f t="shared" si="134"/>
        <v>3.9</v>
      </c>
    </row>
    <row r="722" spans="1:13" hidden="1" x14ac:dyDescent="0.3">
      <c r="A722" s="143" t="str">
        <f t="shared" si="126"/>
        <v>2024-NAT-02</v>
      </c>
      <c r="B722" s="140">
        <f t="shared" si="127"/>
        <v>45373</v>
      </c>
      <c r="C722" s="143" t="str">
        <f t="shared" si="128"/>
        <v>Day 2</v>
      </c>
      <c r="D722" s="53" t="s">
        <v>497</v>
      </c>
      <c r="E722" s="26" t="str">
        <f t="shared" si="129"/>
        <v>Carlien</v>
      </c>
      <c r="F722" s="26" t="str">
        <f t="shared" si="130"/>
        <v>Steyn</v>
      </c>
      <c r="G722" s="26" t="str">
        <f t="shared" si="131"/>
        <v>Ladies Veteran</v>
      </c>
      <c r="H722" s="26" t="str">
        <f t="shared" si="132"/>
        <v>Welwitschia</v>
      </c>
      <c r="I722" s="53"/>
      <c r="J722" s="51" t="s">
        <v>1222</v>
      </c>
      <c r="K722" s="53">
        <v>110</v>
      </c>
      <c r="L722" s="52">
        <f t="shared" si="133"/>
        <v>6</v>
      </c>
      <c r="M722" s="52">
        <f t="shared" si="134"/>
        <v>6</v>
      </c>
    </row>
    <row r="723" spans="1:13" hidden="1" x14ac:dyDescent="0.3">
      <c r="A723" s="143" t="str">
        <f t="shared" si="126"/>
        <v>2024-NAT-02</v>
      </c>
      <c r="B723" s="140">
        <f t="shared" si="127"/>
        <v>45373</v>
      </c>
      <c r="C723" s="143" t="str">
        <f t="shared" si="128"/>
        <v>Day 2</v>
      </c>
      <c r="D723" s="53" t="s">
        <v>857</v>
      </c>
      <c r="E723" s="26" t="str">
        <f t="shared" si="129"/>
        <v>Marinda</v>
      </c>
      <c r="F723" s="26" t="str">
        <f t="shared" si="130"/>
        <v>Parr</v>
      </c>
      <c r="G723" s="26" t="str">
        <f t="shared" si="131"/>
        <v>Ladies Master</v>
      </c>
      <c r="H723" s="26" t="str">
        <f t="shared" si="132"/>
        <v>Welwitschia</v>
      </c>
      <c r="I723" s="53"/>
      <c r="J723" s="53"/>
      <c r="K723" s="53"/>
      <c r="L723" s="52" t="str">
        <f t="shared" si="133"/>
        <v/>
      </c>
      <c r="M723" s="52" t="str">
        <f t="shared" si="134"/>
        <v/>
      </c>
    </row>
    <row r="724" spans="1:13" hidden="1" x14ac:dyDescent="0.3">
      <c r="A724" s="143" t="str">
        <f t="shared" si="126"/>
        <v>2024-NAT-02</v>
      </c>
      <c r="B724" s="140">
        <f t="shared" si="127"/>
        <v>45373</v>
      </c>
      <c r="C724" s="143" t="str">
        <f t="shared" si="128"/>
        <v>Day 2</v>
      </c>
      <c r="D724" s="53" t="s">
        <v>811</v>
      </c>
      <c r="E724" s="26" t="str">
        <f t="shared" si="129"/>
        <v>Raymond</v>
      </c>
      <c r="F724" s="26" t="str">
        <f t="shared" si="130"/>
        <v>Duvenhage</v>
      </c>
      <c r="G724" s="26" t="str">
        <f t="shared" si="131"/>
        <v>Men Veteran</v>
      </c>
      <c r="H724" s="26" t="str">
        <f t="shared" si="132"/>
        <v>Welwitschia</v>
      </c>
      <c r="I724" s="53"/>
      <c r="J724" s="53" t="s">
        <v>1221</v>
      </c>
      <c r="K724" s="53">
        <v>132</v>
      </c>
      <c r="L724" s="52">
        <f t="shared" si="133"/>
        <v>29.8</v>
      </c>
      <c r="M724" s="52">
        <f t="shared" si="134"/>
        <v>29.8</v>
      </c>
    </row>
    <row r="725" spans="1:13" hidden="1" x14ac:dyDescent="0.3">
      <c r="A725" s="143" t="str">
        <f t="shared" si="126"/>
        <v>2024-NAT-02</v>
      </c>
      <c r="B725" s="140">
        <f t="shared" si="127"/>
        <v>45373</v>
      </c>
      <c r="C725" s="143" t="str">
        <f t="shared" si="128"/>
        <v>Day 2</v>
      </c>
      <c r="D725" s="53" t="s">
        <v>811</v>
      </c>
      <c r="E725" s="26" t="str">
        <f t="shared" si="129"/>
        <v>Raymond</v>
      </c>
      <c r="F725" s="26" t="str">
        <f t="shared" si="130"/>
        <v>Duvenhage</v>
      </c>
      <c r="G725" s="26" t="str">
        <f t="shared" si="131"/>
        <v>Men Veteran</v>
      </c>
      <c r="H725" s="26" t="str">
        <f t="shared" si="132"/>
        <v>Welwitschia</v>
      </c>
      <c r="I725" s="53"/>
      <c r="J725" s="51" t="s">
        <v>1222</v>
      </c>
      <c r="K725" s="53">
        <v>134</v>
      </c>
      <c r="L725" s="52">
        <f t="shared" si="133"/>
        <v>11.8</v>
      </c>
      <c r="M725" s="52">
        <f t="shared" si="134"/>
        <v>11.8</v>
      </c>
    </row>
    <row r="726" spans="1:13" hidden="1" x14ac:dyDescent="0.3">
      <c r="A726" s="143" t="str">
        <f t="shared" si="126"/>
        <v>2024-NAT-02</v>
      </c>
      <c r="B726" s="140">
        <f t="shared" si="127"/>
        <v>45373</v>
      </c>
      <c r="C726" s="143" t="str">
        <f t="shared" si="128"/>
        <v>Day 2</v>
      </c>
      <c r="D726" s="53" t="s">
        <v>811</v>
      </c>
      <c r="E726" s="26" t="str">
        <f t="shared" si="129"/>
        <v>Raymond</v>
      </c>
      <c r="F726" s="26" t="str">
        <f t="shared" si="130"/>
        <v>Duvenhage</v>
      </c>
      <c r="G726" s="26" t="str">
        <f t="shared" si="131"/>
        <v>Men Veteran</v>
      </c>
      <c r="H726" s="26" t="str">
        <f t="shared" si="132"/>
        <v>Welwitschia</v>
      </c>
      <c r="I726" s="53"/>
      <c r="J726" s="51" t="s">
        <v>1222</v>
      </c>
      <c r="K726" s="53">
        <v>116</v>
      </c>
      <c r="L726" s="52">
        <f t="shared" si="133"/>
        <v>7.2</v>
      </c>
      <c r="M726" s="52">
        <f t="shared" si="134"/>
        <v>7.2</v>
      </c>
    </row>
    <row r="727" spans="1:13" hidden="1" x14ac:dyDescent="0.3">
      <c r="A727" s="143" t="str">
        <f t="shared" si="126"/>
        <v>2024-NAT-02</v>
      </c>
      <c r="B727" s="140">
        <f t="shared" si="127"/>
        <v>45373</v>
      </c>
      <c r="C727" s="143" t="str">
        <f t="shared" si="128"/>
        <v>Day 2</v>
      </c>
      <c r="D727" s="53" t="s">
        <v>811</v>
      </c>
      <c r="E727" s="26" t="str">
        <f t="shared" si="129"/>
        <v>Raymond</v>
      </c>
      <c r="F727" s="26" t="str">
        <f t="shared" si="130"/>
        <v>Duvenhage</v>
      </c>
      <c r="G727" s="26" t="str">
        <f t="shared" si="131"/>
        <v>Men Veteran</v>
      </c>
      <c r="H727" s="26" t="str">
        <f t="shared" si="132"/>
        <v>Welwitschia</v>
      </c>
      <c r="I727" s="53"/>
      <c r="J727" s="51" t="s">
        <v>1222</v>
      </c>
      <c r="K727" s="53">
        <v>102</v>
      </c>
      <c r="L727" s="52">
        <f t="shared" si="133"/>
        <v>4.5999999999999996</v>
      </c>
      <c r="M727" s="52">
        <f t="shared" si="134"/>
        <v>4.5999999999999996</v>
      </c>
    </row>
    <row r="728" spans="1:13" hidden="1" x14ac:dyDescent="0.3">
      <c r="A728" s="143" t="str">
        <f t="shared" si="126"/>
        <v>2024-NAT-02</v>
      </c>
      <c r="B728" s="140">
        <f t="shared" si="127"/>
        <v>45373</v>
      </c>
      <c r="C728" s="143" t="str">
        <f t="shared" si="128"/>
        <v>Day 2</v>
      </c>
      <c r="D728" s="53" t="s">
        <v>811</v>
      </c>
      <c r="E728" s="26" t="str">
        <f t="shared" si="129"/>
        <v>Raymond</v>
      </c>
      <c r="F728" s="26" t="str">
        <f t="shared" si="130"/>
        <v>Duvenhage</v>
      </c>
      <c r="G728" s="26" t="str">
        <f t="shared" si="131"/>
        <v>Men Veteran</v>
      </c>
      <c r="H728" s="26" t="str">
        <f t="shared" si="132"/>
        <v>Welwitschia</v>
      </c>
      <c r="I728" s="53"/>
      <c r="J728" s="51" t="s">
        <v>1222</v>
      </c>
      <c r="K728" s="53">
        <v>109</v>
      </c>
      <c r="L728" s="52">
        <f t="shared" si="133"/>
        <v>5.8</v>
      </c>
      <c r="M728" s="52">
        <f t="shared" si="134"/>
        <v>5.8</v>
      </c>
    </row>
    <row r="729" spans="1:13" hidden="1" x14ac:dyDescent="0.3">
      <c r="A729" s="143" t="str">
        <f t="shared" si="126"/>
        <v>2024-NAT-02</v>
      </c>
      <c r="B729" s="140">
        <f t="shared" si="127"/>
        <v>45373</v>
      </c>
      <c r="C729" s="143" t="str">
        <f t="shared" si="128"/>
        <v>Day 2</v>
      </c>
      <c r="D729" s="53" t="s">
        <v>811</v>
      </c>
      <c r="E729" s="26" t="str">
        <f t="shared" si="129"/>
        <v>Raymond</v>
      </c>
      <c r="F729" s="26" t="str">
        <f t="shared" si="130"/>
        <v>Duvenhage</v>
      </c>
      <c r="G729" s="26" t="str">
        <f t="shared" si="131"/>
        <v>Men Veteran</v>
      </c>
      <c r="H729" s="26" t="str">
        <f t="shared" si="132"/>
        <v>Welwitschia</v>
      </c>
      <c r="I729" s="53"/>
      <c r="J729" s="51" t="s">
        <v>1222</v>
      </c>
      <c r="K729" s="53">
        <v>112</v>
      </c>
      <c r="L729" s="52">
        <f t="shared" si="133"/>
        <v>6.4</v>
      </c>
      <c r="M729" s="52">
        <f t="shared" si="134"/>
        <v>6.4</v>
      </c>
    </row>
    <row r="730" spans="1:13" hidden="1" x14ac:dyDescent="0.3">
      <c r="A730" s="143" t="str">
        <f t="shared" si="126"/>
        <v>2024-NAT-02</v>
      </c>
      <c r="B730" s="140">
        <f t="shared" si="127"/>
        <v>45373</v>
      </c>
      <c r="C730" s="143" t="str">
        <f t="shared" si="128"/>
        <v>Day 2</v>
      </c>
      <c r="D730" s="53" t="s">
        <v>440</v>
      </c>
      <c r="E730" s="26" t="str">
        <f t="shared" si="129"/>
        <v>Willem</v>
      </c>
      <c r="F730" s="26" t="str">
        <f t="shared" si="130"/>
        <v>Steyn</v>
      </c>
      <c r="G730" s="26" t="str">
        <f t="shared" si="131"/>
        <v>Men Veteran</v>
      </c>
      <c r="H730" s="26" t="str">
        <f t="shared" si="132"/>
        <v>Welwitschia</v>
      </c>
      <c r="I730" s="53"/>
      <c r="J730" s="51" t="s">
        <v>1222</v>
      </c>
      <c r="K730" s="53">
        <v>122</v>
      </c>
      <c r="L730" s="52">
        <f t="shared" si="133"/>
        <v>8.6</v>
      </c>
      <c r="M730" s="52">
        <f t="shared" si="134"/>
        <v>8.6</v>
      </c>
    </row>
    <row r="731" spans="1:13" hidden="1" x14ac:dyDescent="0.3">
      <c r="A731" s="143" t="str">
        <f t="shared" si="126"/>
        <v>2024-NAT-02</v>
      </c>
      <c r="B731" s="140">
        <f t="shared" si="127"/>
        <v>45373</v>
      </c>
      <c r="C731" s="143" t="str">
        <f t="shared" si="128"/>
        <v>Day 2</v>
      </c>
      <c r="D731" s="53" t="s">
        <v>440</v>
      </c>
      <c r="E731" s="26" t="str">
        <f t="shared" si="129"/>
        <v>Willem</v>
      </c>
      <c r="F731" s="26" t="str">
        <f t="shared" si="130"/>
        <v>Steyn</v>
      </c>
      <c r="G731" s="26" t="str">
        <f t="shared" si="131"/>
        <v>Men Veteran</v>
      </c>
      <c r="H731" s="26" t="str">
        <f t="shared" si="132"/>
        <v>Welwitschia</v>
      </c>
      <c r="I731" s="53"/>
      <c r="J731" s="51" t="s">
        <v>1222</v>
      </c>
      <c r="K731" s="53">
        <v>106</v>
      </c>
      <c r="L731" s="52">
        <f t="shared" si="133"/>
        <v>5.3</v>
      </c>
      <c r="M731" s="52">
        <f t="shared" si="134"/>
        <v>5.3</v>
      </c>
    </row>
    <row r="732" spans="1:13" hidden="1" x14ac:dyDescent="0.3">
      <c r="A732" s="143" t="str">
        <f t="shared" si="126"/>
        <v>2024-NAT-02</v>
      </c>
      <c r="B732" s="140">
        <f t="shared" si="127"/>
        <v>45373</v>
      </c>
      <c r="C732" s="143" t="str">
        <f t="shared" si="128"/>
        <v>Day 2</v>
      </c>
      <c r="D732" s="53" t="s">
        <v>534</v>
      </c>
      <c r="E732" s="26" t="str">
        <f t="shared" si="129"/>
        <v>Dian</v>
      </c>
      <c r="F732" s="26" t="str">
        <f t="shared" si="130"/>
        <v>Neethling</v>
      </c>
      <c r="G732" s="26" t="str">
        <f t="shared" si="131"/>
        <v>Men Senior</v>
      </c>
      <c r="H732" s="26" t="str">
        <f t="shared" si="132"/>
        <v>Welwitschia</v>
      </c>
      <c r="I732" s="53"/>
      <c r="J732" s="51" t="s">
        <v>1222</v>
      </c>
      <c r="K732" s="53">
        <v>92</v>
      </c>
      <c r="L732" s="52">
        <f t="shared" si="133"/>
        <v>3.3</v>
      </c>
      <c r="M732" s="52">
        <f t="shared" si="134"/>
        <v>3.3</v>
      </c>
    </row>
    <row r="733" spans="1:13" hidden="1" x14ac:dyDescent="0.3">
      <c r="A733" s="143" t="str">
        <f t="shared" si="126"/>
        <v>2024-NAT-02</v>
      </c>
      <c r="B733" s="140">
        <f t="shared" si="127"/>
        <v>45373</v>
      </c>
      <c r="C733" s="143" t="str">
        <f t="shared" si="128"/>
        <v>Day 2</v>
      </c>
      <c r="D733" s="53" t="s">
        <v>492</v>
      </c>
      <c r="E733" s="26" t="str">
        <f t="shared" si="129"/>
        <v>Nols</v>
      </c>
      <c r="F733" s="26" t="str">
        <f t="shared" si="130"/>
        <v>Diedericks</v>
      </c>
      <c r="G733" s="26" t="str">
        <f t="shared" si="131"/>
        <v>Men Senior</v>
      </c>
      <c r="H733" s="26" t="str">
        <f t="shared" si="132"/>
        <v>Welwitschia</v>
      </c>
      <c r="I733" s="53"/>
      <c r="J733" s="53" t="s">
        <v>1200</v>
      </c>
      <c r="K733" s="53">
        <v>84</v>
      </c>
      <c r="L733" s="52">
        <f t="shared" si="133"/>
        <v>10.9</v>
      </c>
      <c r="M733" s="52">
        <f t="shared" si="134"/>
        <v>10.9</v>
      </c>
    </row>
    <row r="734" spans="1:13" hidden="1" x14ac:dyDescent="0.3">
      <c r="A734" s="143" t="str">
        <f t="shared" si="126"/>
        <v>2024-NAT-02</v>
      </c>
      <c r="B734" s="140">
        <f t="shared" si="127"/>
        <v>45373</v>
      </c>
      <c r="C734" s="143" t="str">
        <f t="shared" si="128"/>
        <v>Day 2</v>
      </c>
      <c r="D734" s="53" t="s">
        <v>970</v>
      </c>
      <c r="E734" s="26" t="str">
        <f t="shared" si="129"/>
        <v>Dean</v>
      </c>
      <c r="F734" s="26" t="str">
        <f t="shared" si="130"/>
        <v>Biller</v>
      </c>
      <c r="G734" s="26" t="str">
        <f t="shared" si="131"/>
        <v>Men Senior</v>
      </c>
      <c r="H734" s="26" t="str">
        <f t="shared" si="132"/>
        <v>xWelwitschia</v>
      </c>
      <c r="I734" s="53"/>
      <c r="J734" s="53"/>
      <c r="K734" s="53"/>
      <c r="L734" s="52" t="str">
        <f t="shared" si="133"/>
        <v/>
      </c>
      <c r="M734" s="52" t="str">
        <f t="shared" si="134"/>
        <v/>
      </c>
    </row>
    <row r="735" spans="1:13" hidden="1" x14ac:dyDescent="0.3">
      <c r="A735" s="143" t="str">
        <f t="shared" si="126"/>
        <v>2024-NAT-02</v>
      </c>
      <c r="B735" s="140">
        <f t="shared" si="127"/>
        <v>45373</v>
      </c>
      <c r="C735" s="143" t="str">
        <f t="shared" si="128"/>
        <v>Day 2</v>
      </c>
      <c r="D735" s="53" t="s">
        <v>704</v>
      </c>
      <c r="E735" s="26" t="str">
        <f t="shared" si="129"/>
        <v>Ras</v>
      </c>
      <c r="F735" s="26" t="str">
        <f t="shared" si="130"/>
        <v>Van Der Westhuizen</v>
      </c>
      <c r="G735" s="26" t="str">
        <f t="shared" si="131"/>
        <v>Men Senior</v>
      </c>
      <c r="H735" s="26" t="str">
        <f t="shared" si="132"/>
        <v>Welwitschia</v>
      </c>
      <c r="I735" s="53"/>
      <c r="J735" s="53"/>
      <c r="K735" s="53"/>
      <c r="L735" s="52" t="str">
        <f t="shared" si="133"/>
        <v/>
      </c>
      <c r="M735" s="52" t="str">
        <f t="shared" si="134"/>
        <v/>
      </c>
    </row>
    <row r="736" spans="1:13" hidden="1" x14ac:dyDescent="0.3">
      <c r="A736" s="143" t="str">
        <f t="shared" si="126"/>
        <v>2024-NAT-02</v>
      </c>
      <c r="B736" s="140">
        <f t="shared" si="127"/>
        <v>45373</v>
      </c>
      <c r="C736" s="143" t="str">
        <f t="shared" si="128"/>
        <v>Day 2</v>
      </c>
      <c r="D736" s="53" t="s">
        <v>442</v>
      </c>
      <c r="E736" s="26" t="str">
        <f t="shared" si="129"/>
        <v>Johan</v>
      </c>
      <c r="F736" s="26" t="str">
        <f t="shared" si="130"/>
        <v>Diedericks</v>
      </c>
      <c r="G736" s="26" t="str">
        <f t="shared" si="131"/>
        <v>Men Veteran</v>
      </c>
      <c r="H736" s="26" t="str">
        <f t="shared" si="132"/>
        <v>Welwitschia</v>
      </c>
      <c r="I736" s="53"/>
      <c r="J736" s="53"/>
      <c r="K736" s="53"/>
      <c r="L736" s="52" t="str">
        <f t="shared" si="133"/>
        <v/>
      </c>
      <c r="M736" s="52" t="str">
        <f t="shared" si="134"/>
        <v/>
      </c>
    </row>
    <row r="737" spans="1:13" hidden="1" x14ac:dyDescent="0.3">
      <c r="A737" s="143" t="str">
        <f t="shared" si="126"/>
        <v>2024-NAT-02</v>
      </c>
      <c r="B737" s="140">
        <f t="shared" si="127"/>
        <v>45373</v>
      </c>
      <c r="C737" s="143" t="str">
        <f t="shared" si="128"/>
        <v>Day 2</v>
      </c>
      <c r="D737" s="53" t="s">
        <v>718</v>
      </c>
      <c r="E737" s="26" t="str">
        <f t="shared" si="129"/>
        <v>Bradd</v>
      </c>
      <c r="F737" s="26" t="str">
        <f t="shared" si="130"/>
        <v>Biller</v>
      </c>
      <c r="G737" s="26" t="str">
        <f t="shared" si="131"/>
        <v>Men Senior</v>
      </c>
      <c r="H737" s="26" t="str">
        <f t="shared" si="132"/>
        <v>Welwitschia</v>
      </c>
      <c r="I737" s="53"/>
      <c r="J737" s="53"/>
      <c r="K737" s="53"/>
      <c r="L737" s="52" t="str">
        <f t="shared" si="133"/>
        <v/>
      </c>
      <c r="M737" s="52" t="str">
        <f t="shared" si="134"/>
        <v/>
      </c>
    </row>
    <row r="738" spans="1:13" hidden="1" x14ac:dyDescent="0.3">
      <c r="A738" s="143" t="s">
        <v>1969</v>
      </c>
      <c r="B738" s="140">
        <v>45374</v>
      </c>
      <c r="C738" s="143" t="s">
        <v>1911</v>
      </c>
      <c r="D738" s="53" t="s">
        <v>478</v>
      </c>
      <c r="E738" s="26" t="str">
        <f t="shared" si="129"/>
        <v>Clemens</v>
      </c>
      <c r="F738" s="26" t="str">
        <f t="shared" si="130"/>
        <v>Deetlefs</v>
      </c>
      <c r="G738" s="26" t="str">
        <f t="shared" si="131"/>
        <v>Men Veteran</v>
      </c>
      <c r="H738" s="26" t="str">
        <f t="shared" si="132"/>
        <v>Atlantic Angling Club</v>
      </c>
      <c r="I738" s="53"/>
      <c r="J738" s="51" t="s">
        <v>1222</v>
      </c>
      <c r="K738" s="53">
        <v>87</v>
      </c>
      <c r="L738" s="52">
        <f t="shared" si="133"/>
        <v>2.7</v>
      </c>
      <c r="M738" s="52">
        <f t="shared" si="134"/>
        <v>2.7</v>
      </c>
    </row>
    <row r="739" spans="1:13" hidden="1" x14ac:dyDescent="0.3">
      <c r="A739" s="143" t="str">
        <f t="shared" si="126"/>
        <v>2024-NAT-03</v>
      </c>
      <c r="B739" s="140">
        <f t="shared" si="127"/>
        <v>45374</v>
      </c>
      <c r="C739" s="143" t="str">
        <f t="shared" si="128"/>
        <v>Day 3</v>
      </c>
      <c r="D739" s="53" t="s">
        <v>885</v>
      </c>
      <c r="E739" s="26" t="str">
        <f t="shared" si="129"/>
        <v>Sarel</v>
      </c>
      <c r="F739" s="26" t="str">
        <f t="shared" si="130"/>
        <v>Mynhardt</v>
      </c>
      <c r="G739" s="26" t="str">
        <f t="shared" si="131"/>
        <v>Men Master</v>
      </c>
      <c r="H739" s="26" t="str">
        <f t="shared" si="132"/>
        <v>Atlantic Angling Club</v>
      </c>
      <c r="I739" s="53"/>
      <c r="J739" s="53"/>
      <c r="K739" s="53"/>
      <c r="L739" s="52" t="str">
        <f t="shared" si="133"/>
        <v/>
      </c>
      <c r="M739" s="52" t="str">
        <f t="shared" si="134"/>
        <v/>
      </c>
    </row>
    <row r="740" spans="1:13" hidden="1" x14ac:dyDescent="0.3">
      <c r="A740" s="143" t="str">
        <f t="shared" si="126"/>
        <v>2024-NAT-03</v>
      </c>
      <c r="B740" s="140">
        <f t="shared" si="127"/>
        <v>45374</v>
      </c>
      <c r="C740" s="143" t="str">
        <f t="shared" si="128"/>
        <v>Day 3</v>
      </c>
      <c r="D740" s="53" t="s">
        <v>1584</v>
      </c>
      <c r="E740" s="26" t="str">
        <f t="shared" si="129"/>
        <v>Frans</v>
      </c>
      <c r="F740" s="26" t="str">
        <f t="shared" si="130"/>
        <v>Joubert</v>
      </c>
      <c r="G740" s="26" t="str">
        <f t="shared" si="131"/>
        <v>Men Veteran</v>
      </c>
      <c r="H740" s="26" t="str">
        <f t="shared" si="132"/>
        <v>Atlantic Angling Club</v>
      </c>
      <c r="I740" s="53"/>
      <c r="J740" s="53"/>
      <c r="K740" s="53"/>
      <c r="L740" s="52" t="str">
        <f t="shared" si="133"/>
        <v/>
      </c>
      <c r="M740" s="52" t="str">
        <f t="shared" si="134"/>
        <v/>
      </c>
    </row>
    <row r="741" spans="1:13" hidden="1" x14ac:dyDescent="0.3">
      <c r="A741" s="143" t="str">
        <f t="shared" si="126"/>
        <v>2024-NAT-03</v>
      </c>
      <c r="B741" s="140">
        <f t="shared" si="127"/>
        <v>45374</v>
      </c>
      <c r="C741" s="143" t="str">
        <f t="shared" si="128"/>
        <v>Day 3</v>
      </c>
      <c r="D741" s="53" t="s">
        <v>1610</v>
      </c>
      <c r="E741" s="26" t="str">
        <f t="shared" si="129"/>
        <v>Adrian</v>
      </c>
      <c r="F741" s="26" t="str">
        <f t="shared" si="130"/>
        <v>Steenkamp</v>
      </c>
      <c r="G741" s="26" t="str">
        <f t="shared" si="131"/>
        <v>Men Senior</v>
      </c>
      <c r="H741" s="26" t="str">
        <f t="shared" si="132"/>
        <v>Benguella</v>
      </c>
      <c r="I741" s="53"/>
      <c r="J741" s="53"/>
      <c r="K741" s="53"/>
      <c r="L741" s="52" t="str">
        <f t="shared" si="133"/>
        <v/>
      </c>
      <c r="M741" s="52" t="str">
        <f t="shared" si="134"/>
        <v/>
      </c>
    </row>
    <row r="742" spans="1:13" hidden="1" x14ac:dyDescent="0.3">
      <c r="A742" s="143" t="str">
        <f t="shared" si="126"/>
        <v>2024-NAT-03</v>
      </c>
      <c r="B742" s="140">
        <f t="shared" si="127"/>
        <v>45374</v>
      </c>
      <c r="C742" s="143" t="str">
        <f t="shared" si="128"/>
        <v>Day 3</v>
      </c>
      <c r="D742" s="53" t="s">
        <v>641</v>
      </c>
      <c r="E742" s="26" t="str">
        <f t="shared" si="129"/>
        <v>Loandro</v>
      </c>
      <c r="F742" s="26" t="str">
        <f t="shared" si="130"/>
        <v>Steenkamp</v>
      </c>
      <c r="G742" s="26" t="str">
        <f t="shared" si="131"/>
        <v>Men Grand Masters</v>
      </c>
      <c r="H742" s="26" t="str">
        <f t="shared" si="132"/>
        <v>Benguella</v>
      </c>
      <c r="I742" s="53"/>
      <c r="J742" s="53"/>
      <c r="K742" s="53"/>
      <c r="L742" s="52" t="str">
        <f t="shared" si="133"/>
        <v/>
      </c>
      <c r="M742" s="52" t="str">
        <f t="shared" si="134"/>
        <v/>
      </c>
    </row>
    <row r="743" spans="1:13" hidden="1" x14ac:dyDescent="0.3">
      <c r="A743" s="143" t="str">
        <f t="shared" si="126"/>
        <v>2024-NAT-03</v>
      </c>
      <c r="B743" s="140">
        <f t="shared" si="127"/>
        <v>45374</v>
      </c>
      <c r="C743" s="143" t="str">
        <f t="shared" si="128"/>
        <v>Day 3</v>
      </c>
      <c r="D743" s="53" t="s">
        <v>944</v>
      </c>
      <c r="E743" s="26" t="str">
        <f t="shared" si="129"/>
        <v>Louis</v>
      </c>
      <c r="F743" s="26" t="str">
        <f t="shared" si="130"/>
        <v>Arangies</v>
      </c>
      <c r="G743" s="26" t="str">
        <f t="shared" si="131"/>
        <v>Men Master</v>
      </c>
      <c r="H743" s="26" t="str">
        <f t="shared" si="132"/>
        <v>Benguella</v>
      </c>
      <c r="I743" s="53"/>
      <c r="J743" s="53"/>
      <c r="K743" s="53"/>
      <c r="L743" s="52" t="str">
        <f t="shared" si="133"/>
        <v/>
      </c>
      <c r="M743" s="52" t="str">
        <f t="shared" si="134"/>
        <v/>
      </c>
    </row>
    <row r="744" spans="1:13" hidden="1" x14ac:dyDescent="0.3">
      <c r="A744" s="143" t="str">
        <f t="shared" si="126"/>
        <v>2024-NAT-03</v>
      </c>
      <c r="B744" s="140">
        <f t="shared" si="127"/>
        <v>45374</v>
      </c>
      <c r="C744" s="143" t="str">
        <f t="shared" si="128"/>
        <v>Day 3</v>
      </c>
      <c r="D744" s="53" t="s">
        <v>609</v>
      </c>
      <c r="E744" s="26" t="str">
        <f t="shared" si="129"/>
        <v>Ray</v>
      </c>
      <c r="F744" s="26" t="str">
        <f t="shared" si="130"/>
        <v>Moody</v>
      </c>
      <c r="G744" s="26" t="str">
        <f t="shared" si="131"/>
        <v>Men Senior</v>
      </c>
      <c r="H744" s="26" t="str">
        <f t="shared" si="132"/>
        <v>Benguella</v>
      </c>
      <c r="I744" s="53"/>
      <c r="J744" s="53"/>
      <c r="K744" s="53"/>
      <c r="L744" s="52" t="str">
        <f t="shared" si="133"/>
        <v/>
      </c>
      <c r="M744" s="52" t="str">
        <f t="shared" si="134"/>
        <v/>
      </c>
    </row>
    <row r="745" spans="1:13" hidden="1" x14ac:dyDescent="0.3">
      <c r="A745" s="143" t="str">
        <f t="shared" si="126"/>
        <v>2024-NAT-03</v>
      </c>
      <c r="B745" s="140">
        <f t="shared" si="127"/>
        <v>45374</v>
      </c>
      <c r="C745" s="143" t="str">
        <f t="shared" si="128"/>
        <v>Day 3</v>
      </c>
      <c r="D745" s="53" t="s">
        <v>1138</v>
      </c>
      <c r="E745" s="26" t="str">
        <f t="shared" si="129"/>
        <v>Jean</v>
      </c>
      <c r="F745" s="26" t="str">
        <f t="shared" si="130"/>
        <v>Visser</v>
      </c>
      <c r="G745" s="26" t="str">
        <f t="shared" si="131"/>
        <v>Men Senior</v>
      </c>
      <c r="H745" s="26" t="str">
        <f t="shared" si="132"/>
        <v>Seagull Angling Club</v>
      </c>
      <c r="I745" s="53"/>
      <c r="J745" s="51" t="s">
        <v>1222</v>
      </c>
      <c r="K745" s="53">
        <v>156</v>
      </c>
      <c r="L745" s="52">
        <f t="shared" si="133"/>
        <v>19.899999999999999</v>
      </c>
      <c r="M745" s="52">
        <f t="shared" si="134"/>
        <v>19.899999999999999</v>
      </c>
    </row>
    <row r="746" spans="1:13" hidden="1" x14ac:dyDescent="0.3">
      <c r="A746" s="143" t="str">
        <f t="shared" si="126"/>
        <v>2024-NAT-03</v>
      </c>
      <c r="B746" s="140">
        <f t="shared" si="127"/>
        <v>45374</v>
      </c>
      <c r="C746" s="143" t="str">
        <f t="shared" si="128"/>
        <v>Day 3</v>
      </c>
      <c r="D746" s="53" t="s">
        <v>807</v>
      </c>
      <c r="E746" s="26" t="str">
        <f t="shared" si="129"/>
        <v>Estian</v>
      </c>
      <c r="F746" s="26" t="str">
        <f t="shared" si="130"/>
        <v>Jacobs</v>
      </c>
      <c r="G746" s="26" t="str">
        <f t="shared" si="131"/>
        <v>Men Senior</v>
      </c>
      <c r="H746" s="26" t="str">
        <f t="shared" si="132"/>
        <v>Benguella</v>
      </c>
      <c r="I746" s="53"/>
      <c r="J746" s="53" t="s">
        <v>1221</v>
      </c>
      <c r="K746" s="53">
        <v>162</v>
      </c>
      <c r="L746" s="52">
        <f t="shared" si="133"/>
        <v>58.3</v>
      </c>
      <c r="M746" s="52">
        <f t="shared" si="134"/>
        <v>58.3</v>
      </c>
    </row>
    <row r="747" spans="1:13" hidden="1" x14ac:dyDescent="0.3">
      <c r="A747" s="143" t="str">
        <f t="shared" si="126"/>
        <v>2024-NAT-03</v>
      </c>
      <c r="B747" s="140">
        <f t="shared" si="127"/>
        <v>45374</v>
      </c>
      <c r="C747" s="143" t="str">
        <f t="shared" si="128"/>
        <v>Day 3</v>
      </c>
      <c r="D747" s="53" t="s">
        <v>1105</v>
      </c>
      <c r="E747" s="26" t="str">
        <f t="shared" si="129"/>
        <v>Lourens</v>
      </c>
      <c r="F747" s="26" t="str">
        <f t="shared" si="130"/>
        <v>Fourie</v>
      </c>
      <c r="G747" s="26" t="str">
        <f t="shared" si="131"/>
        <v>Men Master</v>
      </c>
      <c r="H747" s="26" t="str">
        <f t="shared" si="132"/>
        <v>Penguin</v>
      </c>
      <c r="I747" s="53"/>
      <c r="J747" s="51" t="s">
        <v>1222</v>
      </c>
      <c r="K747" s="53">
        <v>148</v>
      </c>
      <c r="L747" s="52">
        <f t="shared" si="133"/>
        <v>16.600000000000001</v>
      </c>
      <c r="M747" s="52">
        <f t="shared" si="134"/>
        <v>16.600000000000001</v>
      </c>
    </row>
    <row r="748" spans="1:13" hidden="1" x14ac:dyDescent="0.3">
      <c r="A748" s="143" t="str">
        <f t="shared" si="126"/>
        <v>2024-NAT-03</v>
      </c>
      <c r="B748" s="140">
        <f t="shared" si="127"/>
        <v>45374</v>
      </c>
      <c r="C748" s="143" t="str">
        <f t="shared" si="128"/>
        <v>Day 3</v>
      </c>
      <c r="D748" s="53" t="s">
        <v>1105</v>
      </c>
      <c r="E748" s="26" t="str">
        <f t="shared" si="129"/>
        <v>Lourens</v>
      </c>
      <c r="F748" s="26" t="str">
        <f t="shared" si="130"/>
        <v>Fourie</v>
      </c>
      <c r="G748" s="26" t="str">
        <f t="shared" si="131"/>
        <v>Men Master</v>
      </c>
      <c r="H748" s="26" t="str">
        <f t="shared" si="132"/>
        <v>Penguin</v>
      </c>
      <c r="I748" s="53"/>
      <c r="J748" s="51" t="s">
        <v>1222</v>
      </c>
      <c r="K748" s="53">
        <v>98</v>
      </c>
      <c r="L748" s="52">
        <f t="shared" si="133"/>
        <v>4</v>
      </c>
      <c r="M748" s="52">
        <f t="shared" si="134"/>
        <v>4</v>
      </c>
    </row>
    <row r="749" spans="1:13" hidden="1" x14ac:dyDescent="0.3">
      <c r="A749" s="143" t="str">
        <f t="shared" si="126"/>
        <v>2024-NAT-03</v>
      </c>
      <c r="B749" s="140">
        <f t="shared" si="127"/>
        <v>45374</v>
      </c>
      <c r="C749" s="143" t="str">
        <f t="shared" si="128"/>
        <v>Day 3</v>
      </c>
      <c r="D749" s="53" t="s">
        <v>452</v>
      </c>
      <c r="E749" s="26" t="str">
        <f t="shared" si="129"/>
        <v>Johan</v>
      </c>
      <c r="F749" s="26" t="str">
        <f t="shared" si="130"/>
        <v>Agenbag</v>
      </c>
      <c r="G749" s="26" t="str">
        <f t="shared" si="131"/>
        <v>Men Master</v>
      </c>
      <c r="H749" s="26" t="str">
        <f t="shared" si="132"/>
        <v>Henties Bay</v>
      </c>
      <c r="I749" s="53"/>
      <c r="J749" s="51" t="s">
        <v>1222</v>
      </c>
      <c r="K749" s="53">
        <v>101</v>
      </c>
      <c r="L749" s="52">
        <f t="shared" si="133"/>
        <v>4.5</v>
      </c>
      <c r="M749" s="52">
        <f t="shared" si="134"/>
        <v>4.5</v>
      </c>
    </row>
    <row r="750" spans="1:13" hidden="1" x14ac:dyDescent="0.3">
      <c r="A750" s="143" t="str">
        <f t="shared" si="126"/>
        <v>2024-NAT-03</v>
      </c>
      <c r="B750" s="140">
        <f t="shared" si="127"/>
        <v>45374</v>
      </c>
      <c r="C750" s="143" t="str">
        <f t="shared" si="128"/>
        <v>Day 3</v>
      </c>
      <c r="D750" s="53" t="s">
        <v>452</v>
      </c>
      <c r="E750" s="26" t="str">
        <f t="shared" si="129"/>
        <v>Johan</v>
      </c>
      <c r="F750" s="26" t="str">
        <f t="shared" si="130"/>
        <v>Agenbag</v>
      </c>
      <c r="G750" s="26" t="str">
        <f t="shared" si="131"/>
        <v>Men Master</v>
      </c>
      <c r="H750" s="26" t="str">
        <f t="shared" si="132"/>
        <v>Henties Bay</v>
      </c>
      <c r="I750" s="53"/>
      <c r="J750" s="51" t="s">
        <v>1222</v>
      </c>
      <c r="K750" s="53">
        <v>79</v>
      </c>
      <c r="L750" s="52">
        <f t="shared" si="133"/>
        <v>1.9</v>
      </c>
      <c r="M750" s="52">
        <f t="shared" si="134"/>
        <v>1.9</v>
      </c>
    </row>
    <row r="751" spans="1:13" hidden="1" x14ac:dyDescent="0.3">
      <c r="A751" s="143" t="str">
        <f t="shared" si="126"/>
        <v>2024-NAT-03</v>
      </c>
      <c r="B751" s="140">
        <f t="shared" si="127"/>
        <v>45374</v>
      </c>
      <c r="C751" s="143" t="str">
        <f t="shared" si="128"/>
        <v>Day 3</v>
      </c>
      <c r="D751" s="53" t="s">
        <v>621</v>
      </c>
      <c r="E751" s="26" t="str">
        <f t="shared" si="129"/>
        <v>Louis</v>
      </c>
      <c r="F751" s="26" t="str">
        <f t="shared" si="130"/>
        <v>Fenaux</v>
      </c>
      <c r="G751" s="26" t="str">
        <f t="shared" si="131"/>
        <v>Men Veteran</v>
      </c>
      <c r="H751" s="26" t="str">
        <f t="shared" si="132"/>
        <v>Orca Angling Club</v>
      </c>
      <c r="I751" s="53"/>
      <c r="J751" s="51" t="s">
        <v>1222</v>
      </c>
      <c r="K751" s="53">
        <v>93</v>
      </c>
      <c r="L751" s="52">
        <f t="shared" si="133"/>
        <v>3.4</v>
      </c>
      <c r="M751" s="52">
        <f t="shared" si="134"/>
        <v>3.4</v>
      </c>
    </row>
    <row r="752" spans="1:13" hidden="1" x14ac:dyDescent="0.3">
      <c r="A752" s="143" t="str">
        <f t="shared" si="126"/>
        <v>2024-NAT-03</v>
      </c>
      <c r="B752" s="140">
        <f t="shared" si="127"/>
        <v>45374</v>
      </c>
      <c r="C752" s="143" t="str">
        <f t="shared" si="128"/>
        <v>Day 3</v>
      </c>
      <c r="D752" s="53" t="s">
        <v>1352</v>
      </c>
      <c r="E752" s="26" t="str">
        <f t="shared" si="129"/>
        <v>Jacob</v>
      </c>
      <c r="F752" s="26" t="str">
        <f t="shared" si="130"/>
        <v>Wasserfall</v>
      </c>
      <c r="G752" s="26" t="str">
        <f t="shared" si="131"/>
        <v>Men Senior</v>
      </c>
      <c r="H752" s="26" t="str">
        <f t="shared" si="132"/>
        <v>Henties Bay</v>
      </c>
      <c r="I752" s="53"/>
      <c r="J752" s="51" t="s">
        <v>1222</v>
      </c>
      <c r="K752" s="53">
        <v>141</v>
      </c>
      <c r="L752" s="52">
        <f t="shared" si="133"/>
        <v>14.1</v>
      </c>
      <c r="M752" s="52">
        <f t="shared" si="134"/>
        <v>14.1</v>
      </c>
    </row>
    <row r="753" spans="1:13" hidden="1" x14ac:dyDescent="0.3">
      <c r="A753" s="143" t="str">
        <f t="shared" si="126"/>
        <v>2024-NAT-03</v>
      </c>
      <c r="B753" s="140">
        <f t="shared" si="127"/>
        <v>45374</v>
      </c>
      <c r="C753" s="143" t="str">
        <f t="shared" si="128"/>
        <v>Day 3</v>
      </c>
      <c r="D753" s="53" t="s">
        <v>1601</v>
      </c>
      <c r="E753" s="26" t="str">
        <f t="shared" si="129"/>
        <v>Ricku</v>
      </c>
      <c r="F753" s="26" t="str">
        <f t="shared" si="130"/>
        <v>Mans</v>
      </c>
      <c r="G753" s="26" t="str">
        <f t="shared" si="131"/>
        <v>Men Senior</v>
      </c>
      <c r="H753" s="26" t="str">
        <f t="shared" si="132"/>
        <v>Okahandja</v>
      </c>
      <c r="I753" s="53"/>
      <c r="J753" s="53"/>
      <c r="K753" s="53"/>
      <c r="L753" s="52" t="str">
        <f t="shared" si="133"/>
        <v/>
      </c>
      <c r="M753" s="52" t="str">
        <f t="shared" si="134"/>
        <v/>
      </c>
    </row>
    <row r="754" spans="1:13" hidden="1" x14ac:dyDescent="0.3">
      <c r="A754" s="143" t="str">
        <f t="shared" si="126"/>
        <v>2024-NAT-03</v>
      </c>
      <c r="B754" s="140">
        <f t="shared" si="127"/>
        <v>45374</v>
      </c>
      <c r="C754" s="143" t="str">
        <f t="shared" si="128"/>
        <v>Day 3</v>
      </c>
      <c r="D754" s="53" t="s">
        <v>1368</v>
      </c>
      <c r="E754" s="26" t="str">
        <f t="shared" si="129"/>
        <v>Tiaan</v>
      </c>
      <c r="F754" s="26" t="str">
        <f t="shared" si="130"/>
        <v>Fourie</v>
      </c>
      <c r="G754" s="26" t="str">
        <f t="shared" si="131"/>
        <v>Men Senior</v>
      </c>
      <c r="H754" s="26" t="str">
        <f t="shared" si="132"/>
        <v>Penguin</v>
      </c>
      <c r="I754" s="53"/>
      <c r="J754" s="53"/>
      <c r="K754" s="53"/>
      <c r="L754" s="52" t="str">
        <f t="shared" si="133"/>
        <v/>
      </c>
      <c r="M754" s="52" t="str">
        <f t="shared" si="134"/>
        <v/>
      </c>
    </row>
    <row r="755" spans="1:13" hidden="1" x14ac:dyDescent="0.3">
      <c r="A755" s="143" t="str">
        <f t="shared" si="126"/>
        <v>2024-NAT-03</v>
      </c>
      <c r="B755" s="140">
        <f t="shared" si="127"/>
        <v>45374</v>
      </c>
      <c r="C755" s="143" t="str">
        <f t="shared" si="128"/>
        <v>Day 3</v>
      </c>
      <c r="D755" s="53" t="s">
        <v>521</v>
      </c>
      <c r="E755" s="26" t="str">
        <f t="shared" si="129"/>
        <v>Simen</v>
      </c>
      <c r="F755" s="26" t="str">
        <f t="shared" si="130"/>
        <v>Andersen</v>
      </c>
      <c r="G755" s="26" t="str">
        <f t="shared" si="131"/>
        <v>Men Grand Masters</v>
      </c>
      <c r="H755" s="26" t="str">
        <f t="shared" si="132"/>
        <v>Henties Bay</v>
      </c>
      <c r="I755" s="53"/>
      <c r="J755" s="53"/>
      <c r="K755" s="53"/>
      <c r="L755" s="52" t="str">
        <f t="shared" si="133"/>
        <v/>
      </c>
      <c r="M755" s="52" t="str">
        <f t="shared" si="134"/>
        <v/>
      </c>
    </row>
    <row r="756" spans="1:13" hidden="1" x14ac:dyDescent="0.3">
      <c r="A756" s="143" t="str">
        <f t="shared" si="126"/>
        <v>2024-NAT-03</v>
      </c>
      <c r="B756" s="140">
        <f t="shared" si="127"/>
        <v>45374</v>
      </c>
      <c r="C756" s="143" t="str">
        <f t="shared" si="128"/>
        <v>Day 3</v>
      </c>
      <c r="D756" s="53" t="s">
        <v>930</v>
      </c>
      <c r="E756" s="26" t="str">
        <f t="shared" si="129"/>
        <v>Rudy</v>
      </c>
      <c r="F756" s="26" t="str">
        <f t="shared" si="130"/>
        <v>Swartz</v>
      </c>
      <c r="G756" s="26" t="str">
        <f t="shared" si="131"/>
        <v>Men Veteran</v>
      </c>
      <c r="H756" s="26" t="str">
        <f t="shared" si="132"/>
        <v>Mako</v>
      </c>
      <c r="I756" s="53"/>
      <c r="J756" s="53" t="s">
        <v>20</v>
      </c>
      <c r="K756" s="53">
        <v>87</v>
      </c>
      <c r="L756" s="52">
        <f t="shared" si="133"/>
        <v>2.4</v>
      </c>
      <c r="M756" s="52">
        <f t="shared" si="134"/>
        <v>2.4</v>
      </c>
    </row>
    <row r="757" spans="1:13" hidden="1" x14ac:dyDescent="0.3">
      <c r="A757" s="143" t="str">
        <f t="shared" si="126"/>
        <v>2024-NAT-03</v>
      </c>
      <c r="B757" s="140">
        <f t="shared" si="127"/>
        <v>45374</v>
      </c>
      <c r="C757" s="143" t="str">
        <f t="shared" si="128"/>
        <v>Day 3</v>
      </c>
      <c r="D757" s="53" t="s">
        <v>930</v>
      </c>
      <c r="E757" s="26" t="str">
        <f t="shared" si="129"/>
        <v>Rudy</v>
      </c>
      <c r="F757" s="26" t="str">
        <f t="shared" si="130"/>
        <v>Swartz</v>
      </c>
      <c r="G757" s="26" t="str">
        <f t="shared" si="131"/>
        <v>Men Veteran</v>
      </c>
      <c r="H757" s="26" t="str">
        <f t="shared" si="132"/>
        <v>Mako</v>
      </c>
      <c r="I757" s="53"/>
      <c r="J757" s="51" t="s">
        <v>1222</v>
      </c>
      <c r="K757" s="53">
        <v>89</v>
      </c>
      <c r="L757" s="52">
        <f t="shared" si="133"/>
        <v>2.9</v>
      </c>
      <c r="M757" s="52">
        <f t="shared" si="134"/>
        <v>2.9</v>
      </c>
    </row>
    <row r="758" spans="1:13" hidden="1" x14ac:dyDescent="0.3">
      <c r="A758" s="143" t="str">
        <f t="shared" si="126"/>
        <v>2024-NAT-03</v>
      </c>
      <c r="B758" s="140">
        <f t="shared" si="127"/>
        <v>45374</v>
      </c>
      <c r="C758" s="143" t="str">
        <f t="shared" si="128"/>
        <v>Day 3</v>
      </c>
      <c r="D758" s="53" t="s">
        <v>930</v>
      </c>
      <c r="E758" s="26" t="str">
        <f t="shared" si="129"/>
        <v>Rudy</v>
      </c>
      <c r="F758" s="26" t="str">
        <f t="shared" si="130"/>
        <v>Swartz</v>
      </c>
      <c r="G758" s="26" t="str">
        <f t="shared" si="131"/>
        <v>Men Veteran</v>
      </c>
      <c r="H758" s="26" t="str">
        <f t="shared" si="132"/>
        <v>Mako</v>
      </c>
      <c r="I758" s="53"/>
      <c r="J758" s="51" t="s">
        <v>1222</v>
      </c>
      <c r="K758" s="53">
        <v>84</v>
      </c>
      <c r="L758" s="52">
        <f t="shared" si="133"/>
        <v>2.4</v>
      </c>
      <c r="M758" s="52">
        <f t="shared" si="134"/>
        <v>2.4</v>
      </c>
    </row>
    <row r="759" spans="1:13" hidden="1" x14ac:dyDescent="0.3">
      <c r="A759" s="143" t="str">
        <f t="shared" si="126"/>
        <v>2024-NAT-03</v>
      </c>
      <c r="B759" s="140">
        <f t="shared" si="127"/>
        <v>45374</v>
      </c>
      <c r="C759" s="143" t="str">
        <f t="shared" si="128"/>
        <v>Day 3</v>
      </c>
      <c r="D759" s="53" t="s">
        <v>930</v>
      </c>
      <c r="E759" s="26" t="str">
        <f t="shared" si="129"/>
        <v>Rudy</v>
      </c>
      <c r="F759" s="26" t="str">
        <f t="shared" si="130"/>
        <v>Swartz</v>
      </c>
      <c r="G759" s="26" t="str">
        <f t="shared" si="131"/>
        <v>Men Veteran</v>
      </c>
      <c r="H759" s="26" t="str">
        <f t="shared" si="132"/>
        <v>Mako</v>
      </c>
      <c r="I759" s="53"/>
      <c r="J759" s="51" t="s">
        <v>1222</v>
      </c>
      <c r="K759" s="53">
        <v>113</v>
      </c>
      <c r="L759" s="52">
        <f t="shared" si="133"/>
        <v>6.6</v>
      </c>
      <c r="M759" s="52">
        <f t="shared" si="134"/>
        <v>6.6</v>
      </c>
    </row>
    <row r="760" spans="1:13" hidden="1" x14ac:dyDescent="0.3">
      <c r="A760" s="143" t="str">
        <f t="shared" si="126"/>
        <v>2024-NAT-03</v>
      </c>
      <c r="B760" s="140">
        <f t="shared" si="127"/>
        <v>45374</v>
      </c>
      <c r="C760" s="143" t="str">
        <f t="shared" si="128"/>
        <v>Day 3</v>
      </c>
      <c r="D760" s="53" t="s">
        <v>930</v>
      </c>
      <c r="E760" s="26" t="str">
        <f t="shared" si="129"/>
        <v>Rudy</v>
      </c>
      <c r="F760" s="26" t="str">
        <f t="shared" si="130"/>
        <v>Swartz</v>
      </c>
      <c r="G760" s="26" t="str">
        <f t="shared" si="131"/>
        <v>Men Veteran</v>
      </c>
      <c r="H760" s="26" t="str">
        <f t="shared" si="132"/>
        <v>Mako</v>
      </c>
      <c r="I760" s="53"/>
      <c r="J760" s="51" t="s">
        <v>1222</v>
      </c>
      <c r="K760" s="53">
        <v>116</v>
      </c>
      <c r="L760" s="52">
        <f t="shared" si="133"/>
        <v>7.2</v>
      </c>
      <c r="M760" s="52">
        <f t="shared" si="134"/>
        <v>7.2</v>
      </c>
    </row>
    <row r="761" spans="1:13" hidden="1" x14ac:dyDescent="0.3">
      <c r="A761" s="143" t="str">
        <f t="shared" si="126"/>
        <v>2024-NAT-03</v>
      </c>
      <c r="B761" s="140">
        <f t="shared" si="127"/>
        <v>45374</v>
      </c>
      <c r="C761" s="143" t="str">
        <f t="shared" si="128"/>
        <v>Day 3</v>
      </c>
      <c r="D761" s="53" t="s">
        <v>930</v>
      </c>
      <c r="E761" s="26" t="str">
        <f t="shared" si="129"/>
        <v>Rudy</v>
      </c>
      <c r="F761" s="26" t="str">
        <f t="shared" si="130"/>
        <v>Swartz</v>
      </c>
      <c r="G761" s="26" t="str">
        <f t="shared" si="131"/>
        <v>Men Veteran</v>
      </c>
      <c r="H761" s="26" t="str">
        <f t="shared" si="132"/>
        <v>Mako</v>
      </c>
      <c r="I761" s="53"/>
      <c r="J761" s="51" t="s">
        <v>1222</v>
      </c>
      <c r="K761" s="53">
        <v>91</v>
      </c>
      <c r="L761" s="52">
        <f t="shared" si="133"/>
        <v>3.1</v>
      </c>
      <c r="M761" s="52">
        <f t="shared" si="134"/>
        <v>3.1</v>
      </c>
    </row>
    <row r="762" spans="1:13" hidden="1" x14ac:dyDescent="0.3">
      <c r="A762" s="143" t="str">
        <f t="shared" si="126"/>
        <v>2024-NAT-03</v>
      </c>
      <c r="B762" s="140">
        <f t="shared" si="127"/>
        <v>45374</v>
      </c>
      <c r="C762" s="143" t="str">
        <f t="shared" si="128"/>
        <v>Day 3</v>
      </c>
      <c r="D762" s="53" t="s">
        <v>1008</v>
      </c>
      <c r="E762" s="26" t="str">
        <f t="shared" si="129"/>
        <v>Rudi(Jnr.)</v>
      </c>
      <c r="F762" s="26" t="str">
        <f t="shared" si="130"/>
        <v>Swartz</v>
      </c>
      <c r="G762" s="26" t="str">
        <f t="shared" si="131"/>
        <v>Men Senior / U/21</v>
      </c>
      <c r="H762" s="26" t="str">
        <f t="shared" si="132"/>
        <v>Mako</v>
      </c>
      <c r="I762" s="53"/>
      <c r="J762" s="51" t="s">
        <v>1222</v>
      </c>
      <c r="K762" s="53">
        <v>99</v>
      </c>
      <c r="L762" s="52">
        <f t="shared" si="133"/>
        <v>4.2</v>
      </c>
      <c r="M762" s="52">
        <f t="shared" si="134"/>
        <v>4.2</v>
      </c>
    </row>
    <row r="763" spans="1:13" hidden="1" x14ac:dyDescent="0.3">
      <c r="A763" s="143" t="str">
        <f t="shared" si="126"/>
        <v>2024-NAT-03</v>
      </c>
      <c r="B763" s="140">
        <f t="shared" si="127"/>
        <v>45374</v>
      </c>
      <c r="C763" s="143" t="str">
        <f t="shared" si="128"/>
        <v>Day 3</v>
      </c>
      <c r="D763" s="53" t="s">
        <v>1008</v>
      </c>
      <c r="E763" s="26" t="str">
        <f t="shared" si="129"/>
        <v>Rudi(Jnr.)</v>
      </c>
      <c r="F763" s="26" t="str">
        <f t="shared" si="130"/>
        <v>Swartz</v>
      </c>
      <c r="G763" s="26" t="str">
        <f t="shared" si="131"/>
        <v>Men Senior / U/21</v>
      </c>
      <c r="H763" s="26" t="str">
        <f t="shared" si="132"/>
        <v>Mako</v>
      </c>
      <c r="I763" s="53"/>
      <c r="J763" s="51" t="s">
        <v>1222</v>
      </c>
      <c r="K763" s="53">
        <v>92</v>
      </c>
      <c r="L763" s="52">
        <f t="shared" si="133"/>
        <v>3.3</v>
      </c>
      <c r="M763" s="52">
        <f t="shared" si="134"/>
        <v>3.3</v>
      </c>
    </row>
    <row r="764" spans="1:13" hidden="1" x14ac:dyDescent="0.3">
      <c r="A764" s="143" t="str">
        <f t="shared" si="126"/>
        <v>2024-NAT-03</v>
      </c>
      <c r="B764" s="140">
        <f t="shared" si="127"/>
        <v>45374</v>
      </c>
      <c r="C764" s="143" t="str">
        <f t="shared" si="128"/>
        <v>Day 3</v>
      </c>
      <c r="D764" s="53" t="s">
        <v>1008</v>
      </c>
      <c r="E764" s="26" t="str">
        <f t="shared" si="129"/>
        <v>Rudi(Jnr.)</v>
      </c>
      <c r="F764" s="26" t="str">
        <f t="shared" si="130"/>
        <v>Swartz</v>
      </c>
      <c r="G764" s="26" t="str">
        <f t="shared" si="131"/>
        <v>Men Senior / U/21</v>
      </c>
      <c r="H764" s="26" t="str">
        <f t="shared" si="132"/>
        <v>Mako</v>
      </c>
      <c r="I764" s="53"/>
      <c r="J764" s="51" t="s">
        <v>1222</v>
      </c>
      <c r="K764" s="53">
        <v>151</v>
      </c>
      <c r="L764" s="52">
        <f t="shared" si="133"/>
        <v>17.8</v>
      </c>
      <c r="M764" s="52">
        <f t="shared" si="134"/>
        <v>17.8</v>
      </c>
    </row>
    <row r="765" spans="1:13" hidden="1" x14ac:dyDescent="0.3">
      <c r="A765" s="143" t="str">
        <f t="shared" si="126"/>
        <v>2024-NAT-03</v>
      </c>
      <c r="B765" s="140">
        <f t="shared" si="127"/>
        <v>45374</v>
      </c>
      <c r="C765" s="143" t="str">
        <f t="shared" si="128"/>
        <v>Day 3</v>
      </c>
      <c r="D765" s="53" t="s">
        <v>1008</v>
      </c>
      <c r="E765" s="26" t="str">
        <f t="shared" si="129"/>
        <v>Rudi(Jnr.)</v>
      </c>
      <c r="F765" s="26" t="str">
        <f t="shared" si="130"/>
        <v>Swartz</v>
      </c>
      <c r="G765" s="26" t="str">
        <f t="shared" si="131"/>
        <v>Men Senior / U/21</v>
      </c>
      <c r="H765" s="26" t="str">
        <f t="shared" si="132"/>
        <v>Mako</v>
      </c>
      <c r="I765" s="53"/>
      <c r="J765" s="51" t="s">
        <v>1222</v>
      </c>
      <c r="K765" s="53">
        <v>82</v>
      </c>
      <c r="L765" s="52">
        <f t="shared" si="133"/>
        <v>2.2000000000000002</v>
      </c>
      <c r="M765" s="52">
        <f t="shared" si="134"/>
        <v>2.2000000000000002</v>
      </c>
    </row>
    <row r="766" spans="1:13" hidden="1" x14ac:dyDescent="0.3">
      <c r="A766" s="143" t="str">
        <f t="shared" si="126"/>
        <v>2024-NAT-03</v>
      </c>
      <c r="B766" s="140">
        <f t="shared" si="127"/>
        <v>45374</v>
      </c>
      <c r="C766" s="143" t="str">
        <f t="shared" si="128"/>
        <v>Day 3</v>
      </c>
      <c r="D766" s="53" t="s">
        <v>428</v>
      </c>
      <c r="E766" s="26" t="str">
        <f t="shared" si="129"/>
        <v>Marco</v>
      </c>
      <c r="F766" s="26" t="str">
        <f t="shared" si="130"/>
        <v>Klein</v>
      </c>
      <c r="G766" s="26" t="str">
        <f t="shared" si="131"/>
        <v>Men Veteran</v>
      </c>
      <c r="H766" s="26" t="str">
        <f t="shared" si="132"/>
        <v>Mako</v>
      </c>
      <c r="I766" s="53"/>
      <c r="J766" s="53" t="s">
        <v>1216</v>
      </c>
      <c r="K766" s="53">
        <v>140</v>
      </c>
      <c r="L766" s="52">
        <f t="shared" si="133"/>
        <v>36.799999999999997</v>
      </c>
      <c r="M766" s="52">
        <f t="shared" si="134"/>
        <v>36.799999999999997</v>
      </c>
    </row>
    <row r="767" spans="1:13" hidden="1" x14ac:dyDescent="0.3">
      <c r="A767" s="143" t="str">
        <f t="shared" si="126"/>
        <v>2024-NAT-03</v>
      </c>
      <c r="B767" s="140">
        <f t="shared" si="127"/>
        <v>45374</v>
      </c>
      <c r="C767" s="143" t="str">
        <f t="shared" si="128"/>
        <v>Day 3</v>
      </c>
      <c r="D767" s="53" t="s">
        <v>428</v>
      </c>
      <c r="E767" s="26" t="str">
        <f t="shared" si="129"/>
        <v>Marco</v>
      </c>
      <c r="F767" s="26" t="str">
        <f t="shared" si="130"/>
        <v>Klein</v>
      </c>
      <c r="G767" s="26" t="str">
        <f t="shared" si="131"/>
        <v>Men Veteran</v>
      </c>
      <c r="H767" s="26" t="str">
        <f t="shared" si="132"/>
        <v>Mako</v>
      </c>
      <c r="I767" s="53"/>
      <c r="J767" s="51" t="s">
        <v>1222</v>
      </c>
      <c r="K767" s="53">
        <v>100</v>
      </c>
      <c r="L767" s="52">
        <f t="shared" si="133"/>
        <v>4.3</v>
      </c>
      <c r="M767" s="52">
        <f t="shared" si="134"/>
        <v>4.3</v>
      </c>
    </row>
    <row r="768" spans="1:13" hidden="1" x14ac:dyDescent="0.3">
      <c r="A768" s="143" t="str">
        <f t="shared" si="126"/>
        <v>2024-NAT-03</v>
      </c>
      <c r="B768" s="140">
        <f t="shared" si="127"/>
        <v>45374</v>
      </c>
      <c r="C768" s="143" t="str">
        <f t="shared" si="128"/>
        <v>Day 3</v>
      </c>
      <c r="D768" s="53" t="s">
        <v>428</v>
      </c>
      <c r="E768" s="26" t="str">
        <f t="shared" si="129"/>
        <v>Marco</v>
      </c>
      <c r="F768" s="26" t="str">
        <f t="shared" si="130"/>
        <v>Klein</v>
      </c>
      <c r="G768" s="26" t="str">
        <f t="shared" si="131"/>
        <v>Men Veteran</v>
      </c>
      <c r="H768" s="26" t="str">
        <f t="shared" si="132"/>
        <v>Mako</v>
      </c>
      <c r="I768" s="53"/>
      <c r="J768" s="51" t="s">
        <v>1222</v>
      </c>
      <c r="K768" s="53">
        <v>127</v>
      </c>
      <c r="L768" s="52">
        <f t="shared" si="133"/>
        <v>9.8000000000000007</v>
      </c>
      <c r="M768" s="52">
        <f t="shared" si="134"/>
        <v>9.8000000000000007</v>
      </c>
    </row>
    <row r="769" spans="1:13" hidden="1" x14ac:dyDescent="0.3">
      <c r="A769" s="143" t="str">
        <f t="shared" si="126"/>
        <v>2024-NAT-03</v>
      </c>
      <c r="B769" s="140">
        <f t="shared" si="127"/>
        <v>45374</v>
      </c>
      <c r="C769" s="143" t="str">
        <f t="shared" si="128"/>
        <v>Day 3</v>
      </c>
      <c r="D769" s="53" t="s">
        <v>428</v>
      </c>
      <c r="E769" s="26" t="str">
        <f t="shared" si="129"/>
        <v>Marco</v>
      </c>
      <c r="F769" s="26" t="str">
        <f t="shared" si="130"/>
        <v>Klein</v>
      </c>
      <c r="G769" s="26" t="str">
        <f t="shared" si="131"/>
        <v>Men Veteran</v>
      </c>
      <c r="H769" s="26" t="str">
        <f t="shared" si="132"/>
        <v>Mako</v>
      </c>
      <c r="I769" s="53"/>
      <c r="J769" s="51" t="s">
        <v>1222</v>
      </c>
      <c r="K769" s="53">
        <v>122</v>
      </c>
      <c r="L769" s="52">
        <f t="shared" si="133"/>
        <v>8.6</v>
      </c>
      <c r="M769" s="52">
        <f t="shared" si="134"/>
        <v>8.6</v>
      </c>
    </row>
    <row r="770" spans="1:13" hidden="1" x14ac:dyDescent="0.3">
      <c r="A770" s="143" t="str">
        <f t="shared" si="126"/>
        <v>2024-NAT-03</v>
      </c>
      <c r="B770" s="140">
        <f t="shared" si="127"/>
        <v>45374</v>
      </c>
      <c r="C770" s="143" t="str">
        <f t="shared" si="128"/>
        <v>Day 3</v>
      </c>
      <c r="D770" s="53" t="s">
        <v>1472</v>
      </c>
      <c r="E770" s="26" t="str">
        <f t="shared" si="129"/>
        <v>Sven</v>
      </c>
      <c r="F770" s="26" t="str">
        <f t="shared" si="130"/>
        <v>Welzig</v>
      </c>
      <c r="G770" s="26" t="str">
        <f t="shared" si="131"/>
        <v>Men Senior</v>
      </c>
      <c r="H770" s="26" t="str">
        <f t="shared" si="132"/>
        <v>Mako</v>
      </c>
      <c r="I770" s="53"/>
      <c r="J770" s="51" t="s">
        <v>1222</v>
      </c>
      <c r="K770" s="53">
        <v>113</v>
      </c>
      <c r="L770" s="52">
        <f t="shared" si="133"/>
        <v>6.6</v>
      </c>
      <c r="M770" s="52">
        <f t="shared" si="134"/>
        <v>6.6</v>
      </c>
    </row>
    <row r="771" spans="1:13" hidden="1" x14ac:dyDescent="0.3">
      <c r="A771" s="143" t="str">
        <f t="shared" si="126"/>
        <v>2024-NAT-03</v>
      </c>
      <c r="B771" s="140">
        <f t="shared" si="127"/>
        <v>45374</v>
      </c>
      <c r="C771" s="143" t="str">
        <f t="shared" si="128"/>
        <v>Day 3</v>
      </c>
      <c r="D771" s="53" t="s">
        <v>445</v>
      </c>
      <c r="E771" s="26" t="str">
        <f t="shared" si="129"/>
        <v>Johan</v>
      </c>
      <c r="F771" s="26" t="str">
        <f t="shared" si="130"/>
        <v>Visser</v>
      </c>
      <c r="G771" s="26" t="str">
        <f t="shared" si="131"/>
        <v>Men Veteran</v>
      </c>
      <c r="H771" s="26" t="str">
        <f t="shared" si="132"/>
        <v>Mako</v>
      </c>
      <c r="I771" s="53"/>
      <c r="J771" s="53" t="s">
        <v>1217</v>
      </c>
      <c r="K771" s="53">
        <v>192</v>
      </c>
      <c r="L771" s="52">
        <f t="shared" si="133"/>
        <v>94.5</v>
      </c>
      <c r="M771" s="52">
        <f t="shared" si="134"/>
        <v>94.5</v>
      </c>
    </row>
    <row r="772" spans="1:13" hidden="1" x14ac:dyDescent="0.3">
      <c r="A772" s="143" t="str">
        <f t="shared" si="126"/>
        <v>2024-NAT-03</v>
      </c>
      <c r="B772" s="140">
        <f t="shared" si="127"/>
        <v>45374</v>
      </c>
      <c r="C772" s="143" t="str">
        <f t="shared" si="128"/>
        <v>Day 3</v>
      </c>
      <c r="D772" s="53" t="s">
        <v>543</v>
      </c>
      <c r="E772" s="26" t="str">
        <f t="shared" si="129"/>
        <v>Andrew</v>
      </c>
      <c r="F772" s="26" t="str">
        <f t="shared" si="130"/>
        <v>Van Schalkwyk</v>
      </c>
      <c r="G772" s="26" t="str">
        <f t="shared" si="131"/>
        <v>Men Veteran</v>
      </c>
      <c r="H772" s="26" t="str">
        <f t="shared" si="132"/>
        <v>Mako</v>
      </c>
      <c r="I772" s="53"/>
      <c r="J772" s="53" t="s">
        <v>1216</v>
      </c>
      <c r="K772" s="53">
        <v>150</v>
      </c>
      <c r="L772" s="52">
        <f t="shared" si="133"/>
        <v>45.7</v>
      </c>
      <c r="M772" s="52">
        <f t="shared" si="134"/>
        <v>45.7</v>
      </c>
    </row>
    <row r="773" spans="1:13" hidden="1" x14ac:dyDescent="0.3">
      <c r="A773" s="143" t="str">
        <f t="shared" si="126"/>
        <v>2024-NAT-03</v>
      </c>
      <c r="B773" s="140">
        <f t="shared" si="127"/>
        <v>45374</v>
      </c>
      <c r="C773" s="143" t="str">
        <f t="shared" si="128"/>
        <v>Day 3</v>
      </c>
      <c r="D773" s="53" t="s">
        <v>1029</v>
      </c>
      <c r="E773" s="26" t="str">
        <f t="shared" si="129"/>
        <v>Murray</v>
      </c>
      <c r="F773" s="26" t="str">
        <f t="shared" si="130"/>
        <v>Lewis</v>
      </c>
      <c r="G773" s="26" t="str">
        <f t="shared" si="131"/>
        <v>Men Veteran</v>
      </c>
      <c r="H773" s="26" t="str">
        <f t="shared" si="132"/>
        <v>Mako</v>
      </c>
      <c r="I773" s="53"/>
      <c r="J773" s="51" t="s">
        <v>1222</v>
      </c>
      <c r="K773" s="53">
        <v>123</v>
      </c>
      <c r="L773" s="52">
        <f t="shared" si="133"/>
        <v>8.8000000000000007</v>
      </c>
      <c r="M773" s="52">
        <f t="shared" si="134"/>
        <v>8.8000000000000007</v>
      </c>
    </row>
    <row r="774" spans="1:13" hidden="1" x14ac:dyDescent="0.3">
      <c r="A774" s="143" t="str">
        <f t="shared" si="126"/>
        <v>2024-NAT-03</v>
      </c>
      <c r="B774" s="140">
        <f t="shared" si="127"/>
        <v>45374</v>
      </c>
      <c r="C774" s="143" t="str">
        <f t="shared" si="128"/>
        <v>Day 3</v>
      </c>
      <c r="D774" s="53" t="s">
        <v>965</v>
      </c>
      <c r="E774" s="26" t="str">
        <f t="shared" si="129"/>
        <v>Andre</v>
      </c>
      <c r="F774" s="26" t="str">
        <f t="shared" si="130"/>
        <v>Vermaak</v>
      </c>
      <c r="G774" s="26" t="str">
        <f t="shared" si="131"/>
        <v>Men Veteran</v>
      </c>
      <c r="H774" s="26" t="str">
        <f t="shared" si="132"/>
        <v>Namib Park</v>
      </c>
      <c r="I774" s="53"/>
      <c r="J774" s="53" t="s">
        <v>1216</v>
      </c>
      <c r="K774" s="53">
        <v>144</v>
      </c>
      <c r="L774" s="52">
        <f t="shared" si="133"/>
        <v>40.200000000000003</v>
      </c>
      <c r="M774" s="52">
        <f t="shared" si="134"/>
        <v>40.200000000000003</v>
      </c>
    </row>
    <row r="775" spans="1:13" hidden="1" x14ac:dyDescent="0.3">
      <c r="A775" s="143" t="str">
        <f t="shared" ref="A775:A838" si="135">IF(D775="","",A774)</f>
        <v>2024-NAT-03</v>
      </c>
      <c r="B775" s="140">
        <f t="shared" ref="B775:B838" si="136">IF(D775="","",B774)</f>
        <v>45374</v>
      </c>
      <c r="C775" s="143" t="str">
        <f t="shared" ref="C775:C838" si="137">IF(D775="","",C774)</f>
        <v>Day 3</v>
      </c>
      <c r="D775" s="53" t="s">
        <v>965</v>
      </c>
      <c r="E775" s="26" t="str">
        <f t="shared" ref="E775:E838" si="138">IF(D775="","",VLOOKUP(D775,Master,3,FALSE))</f>
        <v>Andre</v>
      </c>
      <c r="F775" s="26" t="str">
        <f t="shared" ref="F775:F838" si="139">IF(D775="","",VLOOKUP(D775,Master,4,FALSE))</f>
        <v>Vermaak</v>
      </c>
      <c r="G775" s="26" t="str">
        <f t="shared" ref="G775:G838" si="140">IF(D775="","",VLOOKUP(D775,Master,5,FALSE))</f>
        <v>Men Veteran</v>
      </c>
      <c r="H775" s="26" t="str">
        <f t="shared" ref="H775:H838" si="141">IF(D775="","",VLOOKUP(D775,Master,2,FALSE))</f>
        <v>Namib Park</v>
      </c>
      <c r="I775" s="53"/>
      <c r="J775" s="51" t="s">
        <v>1222</v>
      </c>
      <c r="K775" s="53">
        <v>150</v>
      </c>
      <c r="L775" s="52">
        <f t="shared" ref="L775:L838" si="142">IF(K775="","",IF(I775="",ROUND(HLOOKUP(J775,kgList,K775,FALSE),1),ROUND(HLOOKUP(I775,kgList,K775,FALSE),1)))</f>
        <v>17.399999999999999</v>
      </c>
      <c r="M775" s="52">
        <f t="shared" ref="M775:M838" si="143">IF(L775="","",IF(COUNTA(I775:J775)&gt;1,"Edible or Inedible",IF(COUNTA(I775)=1,L775*1,IF(COUNTA(J775)=1,L775*1,"ERROR"))))</f>
        <v>17.399999999999999</v>
      </c>
    </row>
    <row r="776" spans="1:13" hidden="1" x14ac:dyDescent="0.3">
      <c r="A776" s="143" t="str">
        <f t="shared" si="135"/>
        <v>2024-NAT-03</v>
      </c>
      <c r="B776" s="140">
        <f t="shared" si="136"/>
        <v>45374</v>
      </c>
      <c r="C776" s="143" t="str">
        <f t="shared" si="137"/>
        <v>Day 3</v>
      </c>
      <c r="D776" s="53" t="s">
        <v>965</v>
      </c>
      <c r="E776" s="26" t="str">
        <f t="shared" si="138"/>
        <v>Andre</v>
      </c>
      <c r="F776" s="26" t="str">
        <f t="shared" si="139"/>
        <v>Vermaak</v>
      </c>
      <c r="G776" s="26" t="str">
        <f t="shared" si="140"/>
        <v>Men Veteran</v>
      </c>
      <c r="H776" s="26" t="str">
        <f t="shared" si="141"/>
        <v>Namib Park</v>
      </c>
      <c r="I776" s="53"/>
      <c r="J776" s="51" t="s">
        <v>1222</v>
      </c>
      <c r="K776" s="53">
        <v>106</v>
      </c>
      <c r="L776" s="52">
        <f t="shared" si="142"/>
        <v>5.3</v>
      </c>
      <c r="M776" s="52">
        <f t="shared" si="143"/>
        <v>5.3</v>
      </c>
    </row>
    <row r="777" spans="1:13" hidden="1" x14ac:dyDescent="0.3">
      <c r="A777" s="143" t="str">
        <f t="shared" si="135"/>
        <v>2024-NAT-03</v>
      </c>
      <c r="B777" s="140">
        <f t="shared" si="136"/>
        <v>45374</v>
      </c>
      <c r="C777" s="143" t="str">
        <f t="shared" si="137"/>
        <v>Day 3</v>
      </c>
      <c r="D777" s="53" t="s">
        <v>782</v>
      </c>
      <c r="E777" s="26" t="str">
        <f t="shared" si="138"/>
        <v>Uwe</v>
      </c>
      <c r="F777" s="26" t="str">
        <f t="shared" si="139"/>
        <v>Hanssen</v>
      </c>
      <c r="G777" s="26" t="str">
        <f t="shared" si="140"/>
        <v>Men Senior</v>
      </c>
      <c r="H777" s="26" t="str">
        <f t="shared" si="141"/>
        <v>Namib Park</v>
      </c>
      <c r="I777" s="53"/>
      <c r="J777" s="51" t="s">
        <v>1222</v>
      </c>
      <c r="K777" s="53">
        <v>130</v>
      </c>
      <c r="L777" s="52">
        <f t="shared" si="142"/>
        <v>10.7</v>
      </c>
      <c r="M777" s="52">
        <f t="shared" si="143"/>
        <v>10.7</v>
      </c>
    </row>
    <row r="778" spans="1:13" hidden="1" x14ac:dyDescent="0.3">
      <c r="A778" s="143" t="str">
        <f t="shared" si="135"/>
        <v>2024-NAT-03</v>
      </c>
      <c r="B778" s="140">
        <f t="shared" si="136"/>
        <v>45374</v>
      </c>
      <c r="C778" s="143" t="str">
        <f t="shared" si="137"/>
        <v>Day 3</v>
      </c>
      <c r="D778" s="53" t="s">
        <v>782</v>
      </c>
      <c r="E778" s="26" t="str">
        <f t="shared" si="138"/>
        <v>Uwe</v>
      </c>
      <c r="F778" s="26" t="str">
        <f t="shared" si="139"/>
        <v>Hanssen</v>
      </c>
      <c r="G778" s="26" t="str">
        <f t="shared" si="140"/>
        <v>Men Senior</v>
      </c>
      <c r="H778" s="26" t="str">
        <f t="shared" si="141"/>
        <v>Namib Park</v>
      </c>
      <c r="I778" s="53"/>
      <c r="J778" s="53" t="s">
        <v>1200</v>
      </c>
      <c r="K778" s="53">
        <v>72</v>
      </c>
      <c r="L778" s="52">
        <f t="shared" si="142"/>
        <v>6.8</v>
      </c>
      <c r="M778" s="52">
        <f t="shared" si="143"/>
        <v>6.8</v>
      </c>
    </row>
    <row r="779" spans="1:13" hidden="1" x14ac:dyDescent="0.3">
      <c r="A779" s="143" t="str">
        <f t="shared" si="135"/>
        <v>2024-NAT-03</v>
      </c>
      <c r="B779" s="140">
        <f t="shared" si="136"/>
        <v>45374</v>
      </c>
      <c r="C779" s="143" t="str">
        <f t="shared" si="137"/>
        <v>Day 3</v>
      </c>
      <c r="D779" s="53" t="s">
        <v>567</v>
      </c>
      <c r="E779" s="26" t="str">
        <f t="shared" si="138"/>
        <v>Tiaan</v>
      </c>
      <c r="F779" s="26" t="str">
        <f t="shared" si="139"/>
        <v>Bornman</v>
      </c>
      <c r="G779" s="26" t="str">
        <f t="shared" si="140"/>
        <v>Men U/21</v>
      </c>
      <c r="H779" s="26" t="str">
        <f t="shared" si="141"/>
        <v>Namib Park</v>
      </c>
      <c r="I779" s="53"/>
      <c r="J779" s="51" t="s">
        <v>1222</v>
      </c>
      <c r="K779" s="53">
        <v>137</v>
      </c>
      <c r="L779" s="52">
        <f t="shared" si="142"/>
        <v>12.8</v>
      </c>
      <c r="M779" s="52">
        <f t="shared" si="143"/>
        <v>12.8</v>
      </c>
    </row>
    <row r="780" spans="1:13" hidden="1" x14ac:dyDescent="0.3">
      <c r="A780" s="143" t="str">
        <f t="shared" si="135"/>
        <v>2024-NAT-03</v>
      </c>
      <c r="B780" s="140">
        <f t="shared" si="136"/>
        <v>45374</v>
      </c>
      <c r="C780" s="143" t="str">
        <f t="shared" si="137"/>
        <v>Day 3</v>
      </c>
      <c r="D780" s="53" t="s">
        <v>1270</v>
      </c>
      <c r="E780" s="26" t="str">
        <f t="shared" si="138"/>
        <v>Mark</v>
      </c>
      <c r="F780" s="26" t="str">
        <f t="shared" si="139"/>
        <v>Van Der Merwe</v>
      </c>
      <c r="G780" s="26" t="str">
        <f t="shared" si="140"/>
        <v>Men Senior</v>
      </c>
      <c r="H780" s="26" t="str">
        <f t="shared" si="141"/>
        <v>xNamib Park</v>
      </c>
      <c r="I780" s="53"/>
      <c r="J780" s="51" t="s">
        <v>1222</v>
      </c>
      <c r="K780" s="53">
        <v>70</v>
      </c>
      <c r="L780" s="52">
        <f t="shared" si="142"/>
        <v>1.3</v>
      </c>
      <c r="M780" s="52">
        <f t="shared" si="143"/>
        <v>1.3</v>
      </c>
    </row>
    <row r="781" spans="1:13" hidden="1" x14ac:dyDescent="0.3">
      <c r="A781" s="143" t="str">
        <f t="shared" si="135"/>
        <v>2024-NAT-03</v>
      </c>
      <c r="B781" s="140">
        <f t="shared" si="136"/>
        <v>45374</v>
      </c>
      <c r="C781" s="143" t="str">
        <f t="shared" si="137"/>
        <v>Day 3</v>
      </c>
      <c r="D781" s="53" t="s">
        <v>463</v>
      </c>
      <c r="E781" s="26" t="str">
        <f t="shared" si="138"/>
        <v>Johan</v>
      </c>
      <c r="F781" s="26" t="str">
        <f t="shared" si="139"/>
        <v>Bruwer</v>
      </c>
      <c r="G781" s="26" t="str">
        <f t="shared" si="140"/>
        <v>Men Senior</v>
      </c>
      <c r="H781" s="26" t="str">
        <f t="shared" si="141"/>
        <v>Namib Park</v>
      </c>
      <c r="I781" s="53"/>
      <c r="J781" s="51" t="s">
        <v>1222</v>
      </c>
      <c r="K781" s="53">
        <v>75</v>
      </c>
      <c r="L781" s="52">
        <f t="shared" si="142"/>
        <v>1.6</v>
      </c>
      <c r="M781" s="52">
        <f t="shared" si="143"/>
        <v>1.6</v>
      </c>
    </row>
    <row r="782" spans="1:13" hidden="1" x14ac:dyDescent="0.3">
      <c r="A782" s="143" t="str">
        <f t="shared" si="135"/>
        <v>2024-NAT-03</v>
      </c>
      <c r="B782" s="140">
        <f t="shared" si="136"/>
        <v>45374</v>
      </c>
      <c r="C782" s="143" t="str">
        <f t="shared" si="137"/>
        <v>Day 3</v>
      </c>
      <c r="D782" s="53" t="s">
        <v>463</v>
      </c>
      <c r="E782" s="26" t="str">
        <f t="shared" si="138"/>
        <v>Johan</v>
      </c>
      <c r="F782" s="26" t="str">
        <f t="shared" si="139"/>
        <v>Bruwer</v>
      </c>
      <c r="G782" s="26" t="str">
        <f t="shared" si="140"/>
        <v>Men Senior</v>
      </c>
      <c r="H782" s="26" t="str">
        <f t="shared" si="141"/>
        <v>Namib Park</v>
      </c>
      <c r="I782" s="53"/>
      <c r="J782" s="51" t="s">
        <v>1222</v>
      </c>
      <c r="K782" s="53">
        <v>90</v>
      </c>
      <c r="L782" s="52">
        <f t="shared" si="142"/>
        <v>3</v>
      </c>
      <c r="M782" s="52">
        <f t="shared" si="143"/>
        <v>3</v>
      </c>
    </row>
    <row r="783" spans="1:13" hidden="1" x14ac:dyDescent="0.3">
      <c r="A783" s="143" t="str">
        <f t="shared" si="135"/>
        <v>2024-NAT-03</v>
      </c>
      <c r="B783" s="140">
        <f t="shared" si="136"/>
        <v>45374</v>
      </c>
      <c r="C783" s="143" t="str">
        <f t="shared" si="137"/>
        <v>Day 3</v>
      </c>
      <c r="D783" s="53" t="s">
        <v>916</v>
      </c>
      <c r="E783" s="26" t="str">
        <f t="shared" si="138"/>
        <v>Johan</v>
      </c>
      <c r="F783" s="26" t="str">
        <f t="shared" si="139"/>
        <v>Herbst</v>
      </c>
      <c r="G783" s="26" t="str">
        <f t="shared" si="140"/>
        <v>Men Veteran</v>
      </c>
      <c r="H783" s="26" t="str">
        <f t="shared" si="141"/>
        <v>Henties Bay</v>
      </c>
      <c r="I783" s="53"/>
      <c r="J783" s="53" t="s">
        <v>1200</v>
      </c>
      <c r="K783" s="53">
        <v>65</v>
      </c>
      <c r="L783" s="52">
        <f t="shared" si="142"/>
        <v>5</v>
      </c>
      <c r="M783" s="52">
        <f t="shared" si="143"/>
        <v>5</v>
      </c>
    </row>
    <row r="784" spans="1:13" hidden="1" x14ac:dyDescent="0.3">
      <c r="A784" s="143" t="str">
        <f t="shared" si="135"/>
        <v>2024-NAT-03</v>
      </c>
      <c r="B784" s="140">
        <f t="shared" si="136"/>
        <v>45374</v>
      </c>
      <c r="C784" s="143" t="str">
        <f t="shared" si="137"/>
        <v>Day 3</v>
      </c>
      <c r="D784" s="53" t="s">
        <v>584</v>
      </c>
      <c r="E784" s="26" t="str">
        <f t="shared" si="138"/>
        <v>Stephan</v>
      </c>
      <c r="F784" s="26" t="str">
        <f t="shared" si="139"/>
        <v>Swanepoel</v>
      </c>
      <c r="G784" s="26" t="str">
        <f t="shared" si="140"/>
        <v>Men Veteran</v>
      </c>
      <c r="H784" s="26" t="str">
        <f t="shared" si="141"/>
        <v>Otjiwarongo</v>
      </c>
      <c r="I784" s="53"/>
      <c r="J784" s="53"/>
      <c r="K784" s="53"/>
      <c r="L784" s="52" t="str">
        <f t="shared" si="142"/>
        <v/>
      </c>
      <c r="M784" s="52" t="str">
        <f t="shared" si="143"/>
        <v/>
      </c>
    </row>
    <row r="785" spans="1:13" hidden="1" x14ac:dyDescent="0.3">
      <c r="A785" s="143" t="str">
        <f t="shared" si="135"/>
        <v>2024-NAT-03</v>
      </c>
      <c r="B785" s="140">
        <f t="shared" si="136"/>
        <v>45374</v>
      </c>
      <c r="C785" s="143" t="str">
        <f t="shared" si="137"/>
        <v>Day 3</v>
      </c>
      <c r="D785" s="53" t="s">
        <v>439</v>
      </c>
      <c r="E785" s="26" t="str">
        <f t="shared" si="138"/>
        <v>Rodger</v>
      </c>
      <c r="F785" s="26" t="str">
        <f t="shared" si="139"/>
        <v>Boon</v>
      </c>
      <c r="G785" s="26" t="str">
        <f t="shared" si="140"/>
        <v>Men Master</v>
      </c>
      <c r="H785" s="26" t="str">
        <f t="shared" si="141"/>
        <v>Namib Park</v>
      </c>
      <c r="I785" s="53"/>
      <c r="J785" s="53"/>
      <c r="K785" s="53"/>
      <c r="L785" s="52" t="str">
        <f t="shared" si="142"/>
        <v/>
      </c>
      <c r="M785" s="52" t="str">
        <f t="shared" si="143"/>
        <v/>
      </c>
    </row>
    <row r="786" spans="1:13" hidden="1" x14ac:dyDescent="0.3">
      <c r="A786" s="143" t="str">
        <f t="shared" si="135"/>
        <v>2024-NAT-03</v>
      </c>
      <c r="B786" s="140">
        <f t="shared" si="136"/>
        <v>45374</v>
      </c>
      <c r="C786" s="143" t="str">
        <f t="shared" si="137"/>
        <v>Day 3</v>
      </c>
      <c r="D786" s="53" t="s">
        <v>533</v>
      </c>
      <c r="E786" s="26" t="str">
        <f t="shared" si="138"/>
        <v>Lance</v>
      </c>
      <c r="F786" s="26" t="str">
        <f t="shared" si="139"/>
        <v>Mills</v>
      </c>
      <c r="G786" s="26" t="str">
        <f t="shared" si="140"/>
        <v>Men Master</v>
      </c>
      <c r="H786" s="26" t="str">
        <f t="shared" si="141"/>
        <v>Henties Bay</v>
      </c>
      <c r="I786" s="53"/>
      <c r="J786" s="53"/>
      <c r="K786" s="53"/>
      <c r="L786" s="52" t="str">
        <f t="shared" si="142"/>
        <v/>
      </c>
      <c r="M786" s="52" t="str">
        <f t="shared" si="143"/>
        <v/>
      </c>
    </row>
    <row r="787" spans="1:13" hidden="1" x14ac:dyDescent="0.3">
      <c r="A787" s="143" t="str">
        <f t="shared" si="135"/>
        <v>2024-NAT-03</v>
      </c>
      <c r="B787" s="140">
        <f t="shared" si="136"/>
        <v>45374</v>
      </c>
      <c r="C787" s="143" t="str">
        <f t="shared" si="137"/>
        <v>Day 3</v>
      </c>
      <c r="D787" s="53" t="s">
        <v>556</v>
      </c>
      <c r="E787" s="26" t="str">
        <f t="shared" si="138"/>
        <v>Loandro</v>
      </c>
      <c r="F787" s="26" t="str">
        <f t="shared" si="139"/>
        <v>Erasmus</v>
      </c>
      <c r="G787" s="26" t="str">
        <f t="shared" si="140"/>
        <v>Men Senior</v>
      </c>
      <c r="H787" s="26" t="str">
        <f t="shared" si="141"/>
        <v>xOkahandja</v>
      </c>
      <c r="I787" s="53"/>
      <c r="J787" s="51" t="s">
        <v>1222</v>
      </c>
      <c r="K787" s="53">
        <v>112</v>
      </c>
      <c r="L787" s="52">
        <f t="shared" si="142"/>
        <v>6.4</v>
      </c>
      <c r="M787" s="52">
        <f t="shared" si="143"/>
        <v>6.4</v>
      </c>
    </row>
    <row r="788" spans="1:13" hidden="1" x14ac:dyDescent="0.3">
      <c r="A788" s="143" t="str">
        <f t="shared" si="135"/>
        <v>2024-NAT-03</v>
      </c>
      <c r="B788" s="140">
        <f t="shared" si="136"/>
        <v>45374</v>
      </c>
      <c r="C788" s="143" t="str">
        <f t="shared" si="137"/>
        <v>Day 3</v>
      </c>
      <c r="D788" s="53" t="s">
        <v>1063</v>
      </c>
      <c r="E788" s="26" t="str">
        <f t="shared" si="138"/>
        <v>Christo</v>
      </c>
      <c r="F788" s="26" t="str">
        <f t="shared" si="139"/>
        <v>Senekal</v>
      </c>
      <c r="G788" s="26" t="str">
        <f t="shared" si="140"/>
        <v>Men Veteran</v>
      </c>
      <c r="H788" s="26" t="str">
        <f t="shared" si="141"/>
        <v>xOkahandja</v>
      </c>
      <c r="I788" s="53"/>
      <c r="J788" s="51" t="s">
        <v>1222</v>
      </c>
      <c r="K788" s="53">
        <v>107</v>
      </c>
      <c r="L788" s="52">
        <f t="shared" si="142"/>
        <v>5.5</v>
      </c>
      <c r="M788" s="52">
        <f t="shared" si="143"/>
        <v>5.5</v>
      </c>
    </row>
    <row r="789" spans="1:13" hidden="1" x14ac:dyDescent="0.3">
      <c r="A789" s="143" t="str">
        <f t="shared" si="135"/>
        <v>2024-NAT-03</v>
      </c>
      <c r="B789" s="140">
        <f t="shared" si="136"/>
        <v>45374</v>
      </c>
      <c r="C789" s="143" t="str">
        <f t="shared" si="137"/>
        <v>Day 3</v>
      </c>
      <c r="D789" s="53" t="s">
        <v>1292</v>
      </c>
      <c r="E789" s="26" t="str">
        <f t="shared" si="138"/>
        <v>Johan Spyker</v>
      </c>
      <c r="F789" s="26" t="str">
        <f t="shared" si="139"/>
        <v>Kotze</v>
      </c>
      <c r="G789" s="26" t="str">
        <f t="shared" si="140"/>
        <v>Men Veteran</v>
      </c>
      <c r="H789" s="26" t="str">
        <f t="shared" si="141"/>
        <v>Okahandja</v>
      </c>
      <c r="I789" s="53"/>
      <c r="J789" s="51" t="s">
        <v>1222</v>
      </c>
      <c r="K789" s="53">
        <v>149</v>
      </c>
      <c r="L789" s="52">
        <f t="shared" si="142"/>
        <v>17</v>
      </c>
      <c r="M789" s="52">
        <f t="shared" si="143"/>
        <v>17</v>
      </c>
    </row>
    <row r="790" spans="1:13" hidden="1" x14ac:dyDescent="0.3">
      <c r="A790" s="143" t="str">
        <f t="shared" si="135"/>
        <v>2024-NAT-03</v>
      </c>
      <c r="B790" s="140">
        <f t="shared" si="136"/>
        <v>45374</v>
      </c>
      <c r="C790" s="143" t="str">
        <f t="shared" si="137"/>
        <v>Day 3</v>
      </c>
      <c r="D790" s="53" t="s">
        <v>1593</v>
      </c>
      <c r="E790" s="26" t="str">
        <f t="shared" si="138"/>
        <v>Eugene</v>
      </c>
      <c r="F790" s="26" t="str">
        <f t="shared" si="139"/>
        <v>Rautenbach</v>
      </c>
      <c r="G790" s="26" t="str">
        <f t="shared" si="140"/>
        <v>Men Veteran</v>
      </c>
      <c r="H790" s="26" t="str">
        <f t="shared" si="141"/>
        <v>Okahandja</v>
      </c>
      <c r="I790" s="53"/>
      <c r="J790" s="53"/>
      <c r="K790" s="53"/>
      <c r="L790" s="52" t="str">
        <f t="shared" si="142"/>
        <v/>
      </c>
      <c r="M790" s="52" t="str">
        <f t="shared" si="143"/>
        <v/>
      </c>
    </row>
    <row r="791" spans="1:13" hidden="1" x14ac:dyDescent="0.3">
      <c r="A791" s="143" t="str">
        <f t="shared" si="135"/>
        <v>2024-NAT-03</v>
      </c>
      <c r="B791" s="140">
        <f t="shared" si="136"/>
        <v>45374</v>
      </c>
      <c r="C791" s="143" t="str">
        <f t="shared" si="137"/>
        <v>Day 3</v>
      </c>
      <c r="D791" s="53" t="s">
        <v>538</v>
      </c>
      <c r="E791" s="26" t="str">
        <f t="shared" si="138"/>
        <v>Danie</v>
      </c>
      <c r="F791" s="26" t="str">
        <f t="shared" si="139"/>
        <v>Van Zyl</v>
      </c>
      <c r="G791" s="26" t="str">
        <f t="shared" si="140"/>
        <v>Men Veteran</v>
      </c>
      <c r="H791" s="26" t="str">
        <f t="shared" si="141"/>
        <v>Okahandja</v>
      </c>
      <c r="I791" s="53"/>
      <c r="J791" s="53"/>
      <c r="K791" s="53"/>
      <c r="L791" s="52" t="str">
        <f t="shared" si="142"/>
        <v/>
      </c>
      <c r="M791" s="52" t="str">
        <f t="shared" si="143"/>
        <v/>
      </c>
    </row>
    <row r="792" spans="1:13" hidden="1" x14ac:dyDescent="0.3">
      <c r="A792" s="143" t="str">
        <f t="shared" si="135"/>
        <v>2024-NAT-03</v>
      </c>
      <c r="B792" s="140">
        <f t="shared" si="136"/>
        <v>45374</v>
      </c>
      <c r="C792" s="143" t="str">
        <f t="shared" si="137"/>
        <v>Day 3</v>
      </c>
      <c r="D792" s="53" t="s">
        <v>1528</v>
      </c>
      <c r="E792" s="26" t="str">
        <f t="shared" si="138"/>
        <v>Duan</v>
      </c>
      <c r="F792" s="26" t="str">
        <f t="shared" si="139"/>
        <v>Kotze</v>
      </c>
      <c r="G792" s="26" t="str">
        <f t="shared" si="140"/>
        <v>Men Veteran</v>
      </c>
      <c r="H792" s="26" t="str">
        <f t="shared" si="141"/>
        <v>Okahandja</v>
      </c>
      <c r="I792" s="53"/>
      <c r="J792" s="53"/>
      <c r="K792" s="53"/>
      <c r="L792" s="52" t="str">
        <f t="shared" si="142"/>
        <v/>
      </c>
      <c r="M792" s="52" t="str">
        <f t="shared" si="143"/>
        <v/>
      </c>
    </row>
    <row r="793" spans="1:13" hidden="1" x14ac:dyDescent="0.3">
      <c r="A793" s="143" t="str">
        <f t="shared" si="135"/>
        <v>2024-NAT-03</v>
      </c>
      <c r="B793" s="140">
        <f t="shared" si="136"/>
        <v>45374</v>
      </c>
      <c r="C793" s="143" t="str">
        <f t="shared" si="137"/>
        <v>Day 3</v>
      </c>
      <c r="D793" s="53" t="s">
        <v>1526</v>
      </c>
      <c r="E793" s="26" t="str">
        <f t="shared" si="138"/>
        <v>Danie</v>
      </c>
      <c r="F793" s="26" t="str">
        <f t="shared" si="139"/>
        <v>Van Wyk</v>
      </c>
      <c r="G793" s="26" t="str">
        <f t="shared" si="140"/>
        <v>Men Senior</v>
      </c>
      <c r="H793" s="26" t="str">
        <f t="shared" si="141"/>
        <v>Okahandja</v>
      </c>
      <c r="I793" s="53"/>
      <c r="J793" s="53"/>
      <c r="K793" s="53"/>
      <c r="L793" s="52" t="str">
        <f t="shared" si="142"/>
        <v/>
      </c>
      <c r="M793" s="52" t="str">
        <f t="shared" si="143"/>
        <v/>
      </c>
    </row>
    <row r="794" spans="1:13" hidden="1" x14ac:dyDescent="0.3">
      <c r="A794" s="143" t="str">
        <f t="shared" si="135"/>
        <v>2024-NAT-03</v>
      </c>
      <c r="B794" s="140">
        <f t="shared" si="136"/>
        <v>45374</v>
      </c>
      <c r="C794" s="143" t="str">
        <f t="shared" si="137"/>
        <v>Day 3</v>
      </c>
      <c r="D794" s="53" t="s">
        <v>470</v>
      </c>
      <c r="E794" s="26" t="str">
        <f t="shared" si="138"/>
        <v>Leon</v>
      </c>
      <c r="F794" s="26" t="str">
        <f t="shared" si="139"/>
        <v>Krauze</v>
      </c>
      <c r="G794" s="26" t="str">
        <f t="shared" si="140"/>
        <v>Men Master</v>
      </c>
      <c r="H794" s="26" t="str">
        <f t="shared" si="141"/>
        <v>Orca Angling Club</v>
      </c>
      <c r="I794" s="53"/>
      <c r="J794" s="53" t="s">
        <v>20</v>
      </c>
      <c r="K794" s="53">
        <v>82</v>
      </c>
      <c r="L794" s="52">
        <f t="shared" si="142"/>
        <v>2</v>
      </c>
      <c r="M794" s="52">
        <f t="shared" si="143"/>
        <v>2</v>
      </c>
    </row>
    <row r="795" spans="1:13" hidden="1" x14ac:dyDescent="0.3">
      <c r="A795" s="143" t="str">
        <f t="shared" si="135"/>
        <v>2024-NAT-03</v>
      </c>
      <c r="B795" s="140">
        <f t="shared" si="136"/>
        <v>45374</v>
      </c>
      <c r="C795" s="143" t="str">
        <f t="shared" si="137"/>
        <v>Day 3</v>
      </c>
      <c r="D795" s="53" t="s">
        <v>470</v>
      </c>
      <c r="E795" s="26" t="str">
        <f t="shared" si="138"/>
        <v>Leon</v>
      </c>
      <c r="F795" s="26" t="str">
        <f t="shared" si="139"/>
        <v>Krauze</v>
      </c>
      <c r="G795" s="26" t="str">
        <f t="shared" si="140"/>
        <v>Men Master</v>
      </c>
      <c r="H795" s="26" t="str">
        <f t="shared" si="141"/>
        <v>Orca Angling Club</v>
      </c>
      <c r="I795" s="53"/>
      <c r="J795" s="51" t="s">
        <v>1222</v>
      </c>
      <c r="K795" s="53">
        <v>113</v>
      </c>
      <c r="L795" s="52">
        <f t="shared" si="142"/>
        <v>6.6</v>
      </c>
      <c r="M795" s="52">
        <f t="shared" si="143"/>
        <v>6.6</v>
      </c>
    </row>
    <row r="796" spans="1:13" hidden="1" x14ac:dyDescent="0.3">
      <c r="A796" s="143" t="str">
        <f t="shared" si="135"/>
        <v>2024-NAT-03</v>
      </c>
      <c r="B796" s="140">
        <f t="shared" si="136"/>
        <v>45374</v>
      </c>
      <c r="C796" s="143" t="str">
        <f t="shared" si="137"/>
        <v>Day 3</v>
      </c>
      <c r="D796" s="53" t="s">
        <v>470</v>
      </c>
      <c r="E796" s="26" t="str">
        <f t="shared" si="138"/>
        <v>Leon</v>
      </c>
      <c r="F796" s="26" t="str">
        <f t="shared" si="139"/>
        <v>Krauze</v>
      </c>
      <c r="G796" s="26" t="str">
        <f t="shared" si="140"/>
        <v>Men Master</v>
      </c>
      <c r="H796" s="26" t="str">
        <f t="shared" si="141"/>
        <v>Orca Angling Club</v>
      </c>
      <c r="I796" s="53"/>
      <c r="J796" s="51" t="s">
        <v>1222</v>
      </c>
      <c r="K796" s="53">
        <v>81</v>
      </c>
      <c r="L796" s="52">
        <f t="shared" si="142"/>
        <v>2.1</v>
      </c>
      <c r="M796" s="52">
        <f t="shared" si="143"/>
        <v>2.1</v>
      </c>
    </row>
    <row r="797" spans="1:13" hidden="1" x14ac:dyDescent="0.3">
      <c r="A797" s="143" t="str">
        <f t="shared" si="135"/>
        <v>2024-NAT-03</v>
      </c>
      <c r="B797" s="140">
        <f t="shared" si="136"/>
        <v>45374</v>
      </c>
      <c r="C797" s="143" t="str">
        <f t="shared" si="137"/>
        <v>Day 3</v>
      </c>
      <c r="D797" s="53" t="s">
        <v>548</v>
      </c>
      <c r="E797" s="26" t="str">
        <f t="shared" si="138"/>
        <v>Immo</v>
      </c>
      <c r="F797" s="26" t="str">
        <f t="shared" si="139"/>
        <v>Dresselhaus</v>
      </c>
      <c r="G797" s="26" t="str">
        <f t="shared" si="140"/>
        <v>Men Senior</v>
      </c>
      <c r="H797" s="26" t="str">
        <f t="shared" si="141"/>
        <v>Orca Angling Club</v>
      </c>
      <c r="I797" s="53"/>
      <c r="J797" s="53" t="s">
        <v>20</v>
      </c>
      <c r="K797" s="53">
        <v>71</v>
      </c>
      <c r="L797" s="52">
        <f t="shared" si="142"/>
        <v>1.3</v>
      </c>
      <c r="M797" s="52">
        <f t="shared" si="143"/>
        <v>1.3</v>
      </c>
    </row>
    <row r="798" spans="1:13" hidden="1" x14ac:dyDescent="0.3">
      <c r="A798" s="143" t="str">
        <f t="shared" si="135"/>
        <v>2024-NAT-03</v>
      </c>
      <c r="B798" s="140">
        <f t="shared" si="136"/>
        <v>45374</v>
      </c>
      <c r="C798" s="143" t="str">
        <f t="shared" si="137"/>
        <v>Day 3</v>
      </c>
      <c r="D798" s="53" t="s">
        <v>548</v>
      </c>
      <c r="E798" s="26" t="str">
        <f t="shared" si="138"/>
        <v>Immo</v>
      </c>
      <c r="F798" s="26" t="str">
        <f t="shared" si="139"/>
        <v>Dresselhaus</v>
      </c>
      <c r="G798" s="26" t="str">
        <f t="shared" si="140"/>
        <v>Men Senior</v>
      </c>
      <c r="H798" s="26" t="str">
        <f t="shared" si="141"/>
        <v>Orca Angling Club</v>
      </c>
      <c r="I798" s="53"/>
      <c r="J798" s="51" t="s">
        <v>1222</v>
      </c>
      <c r="K798" s="53">
        <v>88</v>
      </c>
      <c r="L798" s="52">
        <f t="shared" si="142"/>
        <v>2.8</v>
      </c>
      <c r="M798" s="52">
        <f t="shared" si="143"/>
        <v>2.8</v>
      </c>
    </row>
    <row r="799" spans="1:13" hidden="1" x14ac:dyDescent="0.3">
      <c r="A799" s="143" t="str">
        <f t="shared" si="135"/>
        <v>2024-NAT-03</v>
      </c>
      <c r="B799" s="140">
        <f t="shared" si="136"/>
        <v>45374</v>
      </c>
      <c r="C799" s="143" t="str">
        <f t="shared" si="137"/>
        <v>Day 3</v>
      </c>
      <c r="D799" s="53" t="s">
        <v>548</v>
      </c>
      <c r="E799" s="26" t="str">
        <f t="shared" si="138"/>
        <v>Immo</v>
      </c>
      <c r="F799" s="26" t="str">
        <f t="shared" si="139"/>
        <v>Dresselhaus</v>
      </c>
      <c r="G799" s="26" t="str">
        <f t="shared" si="140"/>
        <v>Men Senior</v>
      </c>
      <c r="H799" s="26" t="str">
        <f t="shared" si="141"/>
        <v>Orca Angling Club</v>
      </c>
      <c r="I799" s="53"/>
      <c r="J799" s="51" t="s">
        <v>1222</v>
      </c>
      <c r="K799" s="53">
        <v>78</v>
      </c>
      <c r="L799" s="52">
        <f t="shared" si="142"/>
        <v>1.9</v>
      </c>
      <c r="M799" s="52">
        <f t="shared" si="143"/>
        <v>1.9</v>
      </c>
    </row>
    <row r="800" spans="1:13" hidden="1" x14ac:dyDescent="0.3">
      <c r="A800" s="143" t="str">
        <f t="shared" si="135"/>
        <v>2024-NAT-03</v>
      </c>
      <c r="B800" s="140">
        <f t="shared" si="136"/>
        <v>45374</v>
      </c>
      <c r="C800" s="143" t="str">
        <f t="shared" si="137"/>
        <v>Day 3</v>
      </c>
      <c r="D800" s="53" t="s">
        <v>433</v>
      </c>
      <c r="E800" s="26" t="str">
        <f t="shared" si="138"/>
        <v>Brian</v>
      </c>
      <c r="F800" s="26" t="str">
        <f t="shared" si="139"/>
        <v>Curtis</v>
      </c>
      <c r="G800" s="26" t="str">
        <f t="shared" si="140"/>
        <v>Men Veteran</v>
      </c>
      <c r="H800" s="26" t="str">
        <f t="shared" si="141"/>
        <v>Orca Angling Club</v>
      </c>
      <c r="I800" s="53"/>
      <c r="J800" s="51" t="s">
        <v>1222</v>
      </c>
      <c r="K800" s="53">
        <v>139</v>
      </c>
      <c r="L800" s="52">
        <f t="shared" si="142"/>
        <v>13.4</v>
      </c>
      <c r="M800" s="52">
        <f t="shared" si="143"/>
        <v>13.4</v>
      </c>
    </row>
    <row r="801" spans="1:13" hidden="1" x14ac:dyDescent="0.3">
      <c r="A801" s="143" t="str">
        <f t="shared" si="135"/>
        <v>2024-NAT-03</v>
      </c>
      <c r="B801" s="140">
        <f t="shared" si="136"/>
        <v>45374</v>
      </c>
      <c r="C801" s="143" t="str">
        <f t="shared" si="137"/>
        <v>Day 3</v>
      </c>
      <c r="D801" s="53" t="s">
        <v>650</v>
      </c>
      <c r="E801" s="26" t="str">
        <f t="shared" si="138"/>
        <v>Morne</v>
      </c>
      <c r="F801" s="26" t="str">
        <f t="shared" si="139"/>
        <v>Du Plessis</v>
      </c>
      <c r="G801" s="26" t="str">
        <f t="shared" si="140"/>
        <v>Men Senior</v>
      </c>
      <c r="H801" s="26" t="str">
        <f t="shared" si="141"/>
        <v>Orca Angling Club</v>
      </c>
      <c r="I801" s="53"/>
      <c r="J801" s="51" t="s">
        <v>1222</v>
      </c>
      <c r="K801" s="53">
        <v>94</v>
      </c>
      <c r="L801" s="52">
        <f t="shared" si="142"/>
        <v>3.5</v>
      </c>
      <c r="M801" s="52">
        <f t="shared" si="143"/>
        <v>3.5</v>
      </c>
    </row>
    <row r="802" spans="1:13" hidden="1" x14ac:dyDescent="0.3">
      <c r="A802" s="143" t="str">
        <f t="shared" si="135"/>
        <v>2024-NAT-03</v>
      </c>
      <c r="B802" s="140">
        <f t="shared" si="136"/>
        <v>45374</v>
      </c>
      <c r="C802" s="143" t="str">
        <f t="shared" si="137"/>
        <v>Day 3</v>
      </c>
      <c r="D802" s="53" t="s">
        <v>729</v>
      </c>
      <c r="E802" s="26" t="str">
        <f t="shared" si="138"/>
        <v>Herman</v>
      </c>
      <c r="F802" s="26" t="str">
        <f t="shared" si="139"/>
        <v>Krauze</v>
      </c>
      <c r="G802" s="26" t="str">
        <f t="shared" si="140"/>
        <v>Men Senior</v>
      </c>
      <c r="H802" s="26" t="str">
        <f t="shared" si="141"/>
        <v>xOrca Angling Club</v>
      </c>
      <c r="I802" s="53"/>
      <c r="J802" s="53" t="s">
        <v>10</v>
      </c>
      <c r="K802" s="53">
        <v>41</v>
      </c>
      <c r="L802" s="52">
        <f t="shared" si="142"/>
        <v>1.1000000000000001</v>
      </c>
      <c r="M802" s="52">
        <f t="shared" si="143"/>
        <v>1.1000000000000001</v>
      </c>
    </row>
    <row r="803" spans="1:13" hidden="1" x14ac:dyDescent="0.3">
      <c r="A803" s="143" t="str">
        <f t="shared" si="135"/>
        <v>2024-NAT-03</v>
      </c>
      <c r="B803" s="140">
        <f t="shared" si="136"/>
        <v>45374</v>
      </c>
      <c r="C803" s="143" t="str">
        <f t="shared" si="137"/>
        <v>Day 3</v>
      </c>
      <c r="D803" s="53" t="s">
        <v>729</v>
      </c>
      <c r="E803" s="26" t="str">
        <f t="shared" si="138"/>
        <v>Herman</v>
      </c>
      <c r="F803" s="26" t="str">
        <f t="shared" si="139"/>
        <v>Krauze</v>
      </c>
      <c r="G803" s="26" t="str">
        <f t="shared" si="140"/>
        <v>Men Senior</v>
      </c>
      <c r="H803" s="26" t="str">
        <f t="shared" si="141"/>
        <v>xOrca Angling Club</v>
      </c>
      <c r="I803" s="53"/>
      <c r="J803" s="53" t="s">
        <v>1223</v>
      </c>
      <c r="K803" s="53">
        <v>69</v>
      </c>
      <c r="L803" s="52">
        <f t="shared" si="142"/>
        <v>1</v>
      </c>
      <c r="M803" s="52">
        <f t="shared" si="143"/>
        <v>1</v>
      </c>
    </row>
    <row r="804" spans="1:13" hidden="1" x14ac:dyDescent="0.3">
      <c r="A804" s="143" t="str">
        <f t="shared" si="135"/>
        <v>2024-NAT-03</v>
      </c>
      <c r="B804" s="140">
        <f t="shared" si="136"/>
        <v>45374</v>
      </c>
      <c r="C804" s="143" t="str">
        <f t="shared" si="137"/>
        <v>Day 3</v>
      </c>
      <c r="D804" s="53" t="s">
        <v>545</v>
      </c>
      <c r="E804" s="26" t="str">
        <f t="shared" si="138"/>
        <v xml:space="preserve">Joe </v>
      </c>
      <c r="F804" s="26" t="str">
        <f t="shared" si="139"/>
        <v>Herman</v>
      </c>
      <c r="G804" s="26" t="str">
        <f t="shared" si="140"/>
        <v>Men Senior</v>
      </c>
      <c r="H804" s="26" t="str">
        <f t="shared" si="141"/>
        <v>Orca Angling Club</v>
      </c>
      <c r="I804" s="53"/>
      <c r="J804" s="51" t="s">
        <v>1222</v>
      </c>
      <c r="K804" s="53">
        <v>152</v>
      </c>
      <c r="L804" s="52">
        <f t="shared" si="142"/>
        <v>18.2</v>
      </c>
      <c r="M804" s="52">
        <f t="shared" si="143"/>
        <v>18.2</v>
      </c>
    </row>
    <row r="805" spans="1:13" hidden="1" x14ac:dyDescent="0.3">
      <c r="A805" s="143" t="str">
        <f t="shared" si="135"/>
        <v>2024-NAT-03</v>
      </c>
      <c r="B805" s="140">
        <f t="shared" si="136"/>
        <v>45374</v>
      </c>
      <c r="C805" s="143" t="str">
        <f t="shared" si="137"/>
        <v>Day 3</v>
      </c>
      <c r="D805" s="53" t="s">
        <v>545</v>
      </c>
      <c r="E805" s="26" t="str">
        <f t="shared" si="138"/>
        <v xml:space="preserve">Joe </v>
      </c>
      <c r="F805" s="26" t="str">
        <f t="shared" si="139"/>
        <v>Herman</v>
      </c>
      <c r="G805" s="26" t="str">
        <f t="shared" si="140"/>
        <v>Men Senior</v>
      </c>
      <c r="H805" s="26" t="str">
        <f t="shared" si="141"/>
        <v>Orca Angling Club</v>
      </c>
      <c r="I805" s="53"/>
      <c r="J805" s="51" t="s">
        <v>1222</v>
      </c>
      <c r="K805" s="53">
        <v>118</v>
      </c>
      <c r="L805" s="52">
        <f t="shared" si="142"/>
        <v>7.6</v>
      </c>
      <c r="M805" s="52">
        <f t="shared" si="143"/>
        <v>7.6</v>
      </c>
    </row>
    <row r="806" spans="1:13" hidden="1" x14ac:dyDescent="0.3">
      <c r="A806" s="143" t="str">
        <f t="shared" si="135"/>
        <v>2024-NAT-03</v>
      </c>
      <c r="B806" s="140">
        <f t="shared" si="136"/>
        <v>45374</v>
      </c>
      <c r="C806" s="143" t="str">
        <f t="shared" si="137"/>
        <v>Day 3</v>
      </c>
      <c r="D806" s="53" t="s">
        <v>1519</v>
      </c>
      <c r="E806" s="26" t="str">
        <f t="shared" si="138"/>
        <v>Juanne-Louis</v>
      </c>
      <c r="F806" s="26" t="str">
        <f t="shared" si="139"/>
        <v>Grobler</v>
      </c>
      <c r="G806" s="26" t="str">
        <f t="shared" si="140"/>
        <v>Men Senior</v>
      </c>
      <c r="H806" s="26" t="str">
        <f t="shared" si="141"/>
        <v>Orca Angling Club</v>
      </c>
      <c r="I806" s="53"/>
      <c r="J806" s="53"/>
      <c r="K806" s="53"/>
      <c r="L806" s="52" t="str">
        <f t="shared" si="142"/>
        <v/>
      </c>
      <c r="M806" s="52" t="str">
        <f t="shared" si="143"/>
        <v/>
      </c>
    </row>
    <row r="807" spans="1:13" hidden="1" x14ac:dyDescent="0.3">
      <c r="A807" s="143" t="str">
        <f t="shared" si="135"/>
        <v>2024-NAT-03</v>
      </c>
      <c r="B807" s="140">
        <f t="shared" si="136"/>
        <v>45374</v>
      </c>
      <c r="C807" s="143" t="str">
        <f t="shared" si="137"/>
        <v>Day 3</v>
      </c>
      <c r="D807" s="53" t="s">
        <v>448</v>
      </c>
      <c r="E807" s="26" t="str">
        <f t="shared" si="138"/>
        <v>Warren</v>
      </c>
      <c r="F807" s="26" t="str">
        <f t="shared" si="139"/>
        <v>Deysel</v>
      </c>
      <c r="G807" s="26" t="str">
        <f t="shared" si="140"/>
        <v>Men Veteran</v>
      </c>
      <c r="H807" s="26" t="str">
        <f t="shared" si="141"/>
        <v>xPenguin</v>
      </c>
      <c r="I807" s="53"/>
      <c r="J807" s="53" t="s">
        <v>1217</v>
      </c>
      <c r="K807" s="53">
        <v>155</v>
      </c>
      <c r="L807" s="52">
        <f t="shared" si="142"/>
        <v>48.6</v>
      </c>
      <c r="M807" s="52">
        <f t="shared" si="143"/>
        <v>48.6</v>
      </c>
    </row>
    <row r="808" spans="1:13" hidden="1" x14ac:dyDescent="0.3">
      <c r="A808" s="143" t="str">
        <f t="shared" si="135"/>
        <v>2024-NAT-03</v>
      </c>
      <c r="B808" s="140">
        <f t="shared" si="136"/>
        <v>45374</v>
      </c>
      <c r="C808" s="143" t="str">
        <f t="shared" si="137"/>
        <v>Day 3</v>
      </c>
      <c r="D808" s="53" t="s">
        <v>448</v>
      </c>
      <c r="E808" s="26" t="str">
        <f t="shared" si="138"/>
        <v>Warren</v>
      </c>
      <c r="F808" s="26" t="str">
        <f t="shared" si="139"/>
        <v>Deysel</v>
      </c>
      <c r="G808" s="26" t="str">
        <f t="shared" si="140"/>
        <v>Men Veteran</v>
      </c>
      <c r="H808" s="26" t="str">
        <f t="shared" si="141"/>
        <v>xPenguin</v>
      </c>
      <c r="I808" s="53"/>
      <c r="J808" s="51" t="s">
        <v>1222</v>
      </c>
      <c r="K808" s="53">
        <v>109</v>
      </c>
      <c r="L808" s="52">
        <f t="shared" si="142"/>
        <v>5.8</v>
      </c>
      <c r="M808" s="52">
        <f t="shared" si="143"/>
        <v>5.8</v>
      </c>
    </row>
    <row r="809" spans="1:13" hidden="1" x14ac:dyDescent="0.3">
      <c r="A809" s="143" t="str">
        <f t="shared" si="135"/>
        <v>2024-NAT-03</v>
      </c>
      <c r="B809" s="140">
        <f t="shared" si="136"/>
        <v>45374</v>
      </c>
      <c r="C809" s="143" t="str">
        <f t="shared" si="137"/>
        <v>Day 3</v>
      </c>
      <c r="D809" s="53" t="s">
        <v>448</v>
      </c>
      <c r="E809" s="26" t="str">
        <f t="shared" si="138"/>
        <v>Warren</v>
      </c>
      <c r="F809" s="26" t="str">
        <f t="shared" si="139"/>
        <v>Deysel</v>
      </c>
      <c r="G809" s="26" t="str">
        <f t="shared" si="140"/>
        <v>Men Veteran</v>
      </c>
      <c r="H809" s="26" t="str">
        <f t="shared" si="141"/>
        <v>xPenguin</v>
      </c>
      <c r="I809" s="53"/>
      <c r="J809" s="51" t="s">
        <v>1222</v>
      </c>
      <c r="K809" s="53">
        <v>113</v>
      </c>
      <c r="L809" s="52">
        <f t="shared" si="142"/>
        <v>6.6</v>
      </c>
      <c r="M809" s="52">
        <f t="shared" si="143"/>
        <v>6.6</v>
      </c>
    </row>
    <row r="810" spans="1:13" hidden="1" x14ac:dyDescent="0.3">
      <c r="A810" s="143" t="str">
        <f t="shared" si="135"/>
        <v>2024-NAT-03</v>
      </c>
      <c r="B810" s="140">
        <f t="shared" si="136"/>
        <v>45374</v>
      </c>
      <c r="C810" s="143" t="str">
        <f t="shared" si="137"/>
        <v>Day 3</v>
      </c>
      <c r="D810" s="53" t="s">
        <v>448</v>
      </c>
      <c r="E810" s="26" t="str">
        <f t="shared" si="138"/>
        <v>Warren</v>
      </c>
      <c r="F810" s="26" t="str">
        <f t="shared" si="139"/>
        <v>Deysel</v>
      </c>
      <c r="G810" s="26" t="str">
        <f t="shared" si="140"/>
        <v>Men Veteran</v>
      </c>
      <c r="H810" s="26" t="str">
        <f t="shared" si="141"/>
        <v>xPenguin</v>
      </c>
      <c r="I810" s="53"/>
      <c r="J810" s="51" t="s">
        <v>1222</v>
      </c>
      <c r="K810" s="53">
        <v>159</v>
      </c>
      <c r="L810" s="52">
        <f t="shared" si="142"/>
        <v>21.3</v>
      </c>
      <c r="M810" s="52">
        <f t="shared" si="143"/>
        <v>21.3</v>
      </c>
    </row>
    <row r="811" spans="1:13" hidden="1" x14ac:dyDescent="0.3">
      <c r="A811" s="143" t="str">
        <f t="shared" si="135"/>
        <v>2024-NAT-03</v>
      </c>
      <c r="B811" s="140">
        <f t="shared" si="136"/>
        <v>45374</v>
      </c>
      <c r="C811" s="143" t="str">
        <f t="shared" si="137"/>
        <v>Day 3</v>
      </c>
      <c r="D811" s="53" t="s">
        <v>679</v>
      </c>
      <c r="E811" s="26" t="str">
        <f t="shared" si="138"/>
        <v>Grant</v>
      </c>
      <c r="F811" s="26" t="str">
        <f t="shared" si="139"/>
        <v>Knight</v>
      </c>
      <c r="G811" s="26" t="str">
        <f t="shared" si="140"/>
        <v>Men Veteran</v>
      </c>
      <c r="H811" s="26" t="str">
        <f t="shared" si="141"/>
        <v>Penguin</v>
      </c>
      <c r="I811" s="53"/>
      <c r="J811" s="51" t="s">
        <v>1222</v>
      </c>
      <c r="K811" s="53">
        <v>144</v>
      </c>
      <c r="L811" s="52">
        <f t="shared" si="142"/>
        <v>15.1</v>
      </c>
      <c r="M811" s="52">
        <f t="shared" si="143"/>
        <v>15.1</v>
      </c>
    </row>
    <row r="812" spans="1:13" hidden="1" x14ac:dyDescent="0.3">
      <c r="A812" s="143" t="str">
        <f t="shared" si="135"/>
        <v>2024-NAT-03</v>
      </c>
      <c r="B812" s="140">
        <f t="shared" si="136"/>
        <v>45374</v>
      </c>
      <c r="C812" s="143" t="str">
        <f t="shared" si="137"/>
        <v>Day 3</v>
      </c>
      <c r="D812" s="53" t="s">
        <v>684</v>
      </c>
      <c r="E812" s="26" t="str">
        <f t="shared" si="138"/>
        <v>Henri</v>
      </c>
      <c r="F812" s="26" t="str">
        <f t="shared" si="139"/>
        <v>Snyman</v>
      </c>
      <c r="G812" s="26" t="str">
        <f t="shared" si="140"/>
        <v>Men Master</v>
      </c>
      <c r="H812" s="26" t="str">
        <f t="shared" si="141"/>
        <v>Penguin</v>
      </c>
      <c r="I812" s="53"/>
      <c r="J812" s="51" t="s">
        <v>1222</v>
      </c>
      <c r="K812" s="53">
        <v>108</v>
      </c>
      <c r="L812" s="52">
        <f t="shared" si="142"/>
        <v>5.6</v>
      </c>
      <c r="M812" s="52">
        <f t="shared" si="143"/>
        <v>5.6</v>
      </c>
    </row>
    <row r="813" spans="1:13" hidden="1" x14ac:dyDescent="0.3">
      <c r="A813" s="143" t="str">
        <f t="shared" si="135"/>
        <v>2024-NAT-03</v>
      </c>
      <c r="B813" s="140">
        <f t="shared" si="136"/>
        <v>45374</v>
      </c>
      <c r="C813" s="143" t="str">
        <f t="shared" si="137"/>
        <v>Day 3</v>
      </c>
      <c r="D813" s="53" t="s">
        <v>1302</v>
      </c>
      <c r="E813" s="26" t="str">
        <f t="shared" si="138"/>
        <v>Allan</v>
      </c>
      <c r="F813" s="26" t="str">
        <f t="shared" si="139"/>
        <v>Langenstrassen</v>
      </c>
      <c r="G813" s="26" t="str">
        <f t="shared" si="140"/>
        <v>Men Master</v>
      </c>
      <c r="H813" s="26" t="str">
        <f t="shared" si="141"/>
        <v>Penguin</v>
      </c>
      <c r="I813" s="53"/>
      <c r="J813" s="51" t="s">
        <v>1222</v>
      </c>
      <c r="K813" s="53">
        <v>127</v>
      </c>
      <c r="L813" s="52">
        <f t="shared" si="142"/>
        <v>9.8000000000000007</v>
      </c>
      <c r="M813" s="52">
        <f t="shared" si="143"/>
        <v>9.8000000000000007</v>
      </c>
    </row>
    <row r="814" spans="1:13" hidden="1" x14ac:dyDescent="0.3">
      <c r="A814" s="143" t="str">
        <f t="shared" si="135"/>
        <v>2024-NAT-03</v>
      </c>
      <c r="B814" s="140">
        <f t="shared" si="136"/>
        <v>45374</v>
      </c>
      <c r="C814" s="143" t="str">
        <f t="shared" si="137"/>
        <v>Day 3</v>
      </c>
      <c r="D814" s="53" t="s">
        <v>1338</v>
      </c>
      <c r="E814" s="26" t="str">
        <f t="shared" si="138"/>
        <v>Barren</v>
      </c>
      <c r="F814" s="26" t="str">
        <f t="shared" si="139"/>
        <v>Van Es</v>
      </c>
      <c r="G814" s="26" t="str">
        <f t="shared" si="140"/>
        <v>Men Senior</v>
      </c>
      <c r="H814" s="26" t="str">
        <f t="shared" si="141"/>
        <v>Penguin</v>
      </c>
      <c r="I814" s="53"/>
      <c r="J814" s="51" t="s">
        <v>1222</v>
      </c>
      <c r="K814" s="53">
        <v>142</v>
      </c>
      <c r="L814" s="52">
        <f t="shared" si="142"/>
        <v>14.4</v>
      </c>
      <c r="M814" s="52">
        <f t="shared" si="143"/>
        <v>14.4</v>
      </c>
    </row>
    <row r="815" spans="1:13" hidden="1" x14ac:dyDescent="0.3">
      <c r="A815" s="143" t="str">
        <f t="shared" si="135"/>
        <v>2024-NAT-03</v>
      </c>
      <c r="B815" s="140">
        <f t="shared" si="136"/>
        <v>45374</v>
      </c>
      <c r="C815" s="143" t="str">
        <f t="shared" si="137"/>
        <v>Day 3</v>
      </c>
      <c r="D815" s="53" t="s">
        <v>786</v>
      </c>
      <c r="E815" s="26" t="str">
        <f t="shared" si="138"/>
        <v>Henno</v>
      </c>
      <c r="F815" s="26" t="str">
        <f t="shared" si="139"/>
        <v>Snyman</v>
      </c>
      <c r="G815" s="26" t="str">
        <f t="shared" si="140"/>
        <v>Men Master</v>
      </c>
      <c r="H815" s="26" t="str">
        <f t="shared" si="141"/>
        <v>Penguin</v>
      </c>
      <c r="I815" s="53"/>
      <c r="J815" s="51" t="s">
        <v>1222</v>
      </c>
      <c r="K815" s="53">
        <v>161</v>
      </c>
      <c r="L815" s="52">
        <f t="shared" si="142"/>
        <v>22.2</v>
      </c>
      <c r="M815" s="52">
        <f t="shared" si="143"/>
        <v>22.2</v>
      </c>
    </row>
    <row r="816" spans="1:13" hidden="1" x14ac:dyDescent="0.3">
      <c r="A816" s="143" t="str">
        <f t="shared" si="135"/>
        <v>2024-NAT-03</v>
      </c>
      <c r="B816" s="140">
        <f t="shared" si="136"/>
        <v>45374</v>
      </c>
      <c r="C816" s="143" t="str">
        <f t="shared" si="137"/>
        <v>Day 3</v>
      </c>
      <c r="D816" s="53" t="s">
        <v>815</v>
      </c>
      <c r="E816" s="26" t="str">
        <f t="shared" si="138"/>
        <v>Henco</v>
      </c>
      <c r="F816" s="26" t="str">
        <f t="shared" si="139"/>
        <v>Snyman</v>
      </c>
      <c r="G816" s="26" t="str">
        <f t="shared" si="140"/>
        <v>Men Senior</v>
      </c>
      <c r="H816" s="26" t="str">
        <f t="shared" si="141"/>
        <v>Penguin</v>
      </c>
      <c r="I816" s="53"/>
      <c r="J816" s="53" t="s">
        <v>1202</v>
      </c>
      <c r="K816" s="53">
        <v>74</v>
      </c>
      <c r="L816" s="52">
        <f t="shared" si="142"/>
        <v>19.2</v>
      </c>
      <c r="M816" s="52">
        <f t="shared" si="143"/>
        <v>19.2</v>
      </c>
    </row>
    <row r="817" spans="1:13" hidden="1" x14ac:dyDescent="0.3">
      <c r="A817" s="143" t="str">
        <f t="shared" si="135"/>
        <v>2024-NAT-03</v>
      </c>
      <c r="B817" s="140">
        <f t="shared" si="136"/>
        <v>45374</v>
      </c>
      <c r="C817" s="143" t="str">
        <f t="shared" si="137"/>
        <v>Day 3</v>
      </c>
      <c r="D817" s="53" t="s">
        <v>815</v>
      </c>
      <c r="E817" s="26" t="str">
        <f t="shared" si="138"/>
        <v>Henco</v>
      </c>
      <c r="F817" s="26" t="str">
        <f t="shared" si="139"/>
        <v>Snyman</v>
      </c>
      <c r="G817" s="26" t="str">
        <f t="shared" si="140"/>
        <v>Men Senior</v>
      </c>
      <c r="H817" s="26" t="str">
        <f t="shared" si="141"/>
        <v>Penguin</v>
      </c>
      <c r="I817" s="53"/>
      <c r="J817" s="53" t="s">
        <v>20</v>
      </c>
      <c r="K817" s="53">
        <v>81</v>
      </c>
      <c r="L817" s="52">
        <f t="shared" si="142"/>
        <v>1.9</v>
      </c>
      <c r="M817" s="52">
        <f t="shared" si="143"/>
        <v>1.9</v>
      </c>
    </row>
    <row r="818" spans="1:13" hidden="1" x14ac:dyDescent="0.3">
      <c r="A818" s="143" t="str">
        <f t="shared" si="135"/>
        <v>2024-NAT-03</v>
      </c>
      <c r="B818" s="140">
        <f t="shared" si="136"/>
        <v>45374</v>
      </c>
      <c r="C818" s="143" t="str">
        <f t="shared" si="137"/>
        <v>Day 3</v>
      </c>
      <c r="D818" s="53" t="s">
        <v>494</v>
      </c>
      <c r="E818" s="26" t="str">
        <f t="shared" si="138"/>
        <v>Chris</v>
      </c>
      <c r="F818" s="26" t="str">
        <f t="shared" si="139"/>
        <v>Feyerabend</v>
      </c>
      <c r="G818" s="26" t="str">
        <f t="shared" si="140"/>
        <v>Men Veteran</v>
      </c>
      <c r="H818" s="26" t="str">
        <f t="shared" si="141"/>
        <v>xOtjiwarongo</v>
      </c>
      <c r="I818" s="53"/>
      <c r="J818" s="53" t="s">
        <v>20</v>
      </c>
      <c r="K818" s="53">
        <v>73</v>
      </c>
      <c r="L818" s="52">
        <f t="shared" si="142"/>
        <v>1.4</v>
      </c>
      <c r="M818" s="52">
        <f t="shared" si="143"/>
        <v>1.4</v>
      </c>
    </row>
    <row r="819" spans="1:13" hidden="1" x14ac:dyDescent="0.3">
      <c r="A819" s="143" t="str">
        <f t="shared" si="135"/>
        <v>2024-NAT-03</v>
      </c>
      <c r="B819" s="140">
        <f t="shared" si="136"/>
        <v>45374</v>
      </c>
      <c r="C819" s="143" t="str">
        <f t="shared" si="137"/>
        <v>Day 3</v>
      </c>
      <c r="D819" s="53" t="s">
        <v>494</v>
      </c>
      <c r="E819" s="26" t="str">
        <f t="shared" si="138"/>
        <v>Chris</v>
      </c>
      <c r="F819" s="26" t="str">
        <f t="shared" si="139"/>
        <v>Feyerabend</v>
      </c>
      <c r="G819" s="26" t="str">
        <f t="shared" si="140"/>
        <v>Men Veteran</v>
      </c>
      <c r="H819" s="26" t="str">
        <f t="shared" si="141"/>
        <v>xOtjiwarongo</v>
      </c>
      <c r="I819" s="53"/>
      <c r="J819" s="53" t="s">
        <v>1221</v>
      </c>
      <c r="K819" s="53">
        <v>103</v>
      </c>
      <c r="L819" s="52">
        <f t="shared" si="142"/>
        <v>13.2</v>
      </c>
      <c r="M819" s="52">
        <f t="shared" si="143"/>
        <v>13.2</v>
      </c>
    </row>
    <row r="820" spans="1:13" hidden="1" x14ac:dyDescent="0.3">
      <c r="A820" s="143" t="str">
        <f t="shared" si="135"/>
        <v>2024-NAT-03</v>
      </c>
      <c r="B820" s="140">
        <f t="shared" si="136"/>
        <v>45374</v>
      </c>
      <c r="C820" s="143" t="str">
        <f t="shared" si="137"/>
        <v>Day 3</v>
      </c>
      <c r="D820" s="53" t="s">
        <v>494</v>
      </c>
      <c r="E820" s="26" t="str">
        <f t="shared" si="138"/>
        <v>Chris</v>
      </c>
      <c r="F820" s="26" t="str">
        <f t="shared" si="139"/>
        <v>Feyerabend</v>
      </c>
      <c r="G820" s="26" t="str">
        <f t="shared" si="140"/>
        <v>Men Veteran</v>
      </c>
      <c r="H820" s="26" t="str">
        <f t="shared" si="141"/>
        <v>xOtjiwarongo</v>
      </c>
      <c r="I820" s="53"/>
      <c r="J820" s="51" t="s">
        <v>1222</v>
      </c>
      <c r="K820" s="53">
        <v>125</v>
      </c>
      <c r="L820" s="52">
        <f t="shared" si="142"/>
        <v>9.3000000000000007</v>
      </c>
      <c r="M820" s="52">
        <f t="shared" si="143"/>
        <v>9.3000000000000007</v>
      </c>
    </row>
    <row r="821" spans="1:13" hidden="1" x14ac:dyDescent="0.3">
      <c r="A821" s="143" t="str">
        <f t="shared" si="135"/>
        <v>2024-NAT-03</v>
      </c>
      <c r="B821" s="140">
        <f t="shared" si="136"/>
        <v>45374</v>
      </c>
      <c r="C821" s="143" t="str">
        <f t="shared" si="137"/>
        <v>Day 3</v>
      </c>
      <c r="D821" s="53" t="s">
        <v>494</v>
      </c>
      <c r="E821" s="26" t="str">
        <f t="shared" si="138"/>
        <v>Chris</v>
      </c>
      <c r="F821" s="26" t="str">
        <f t="shared" si="139"/>
        <v>Feyerabend</v>
      </c>
      <c r="G821" s="26" t="str">
        <f t="shared" si="140"/>
        <v>Men Veteran</v>
      </c>
      <c r="H821" s="26" t="str">
        <f t="shared" si="141"/>
        <v>xOtjiwarongo</v>
      </c>
      <c r="I821" s="53"/>
      <c r="J821" s="51" t="s">
        <v>1222</v>
      </c>
      <c r="K821" s="53">
        <v>121</v>
      </c>
      <c r="L821" s="52">
        <f t="shared" si="142"/>
        <v>8.3000000000000007</v>
      </c>
      <c r="M821" s="52">
        <f t="shared" si="143"/>
        <v>8.3000000000000007</v>
      </c>
    </row>
    <row r="822" spans="1:13" hidden="1" x14ac:dyDescent="0.3">
      <c r="A822" s="143" t="str">
        <f t="shared" si="135"/>
        <v>2024-NAT-03</v>
      </c>
      <c r="B822" s="140">
        <f t="shared" si="136"/>
        <v>45374</v>
      </c>
      <c r="C822" s="143" t="str">
        <f t="shared" si="137"/>
        <v>Day 3</v>
      </c>
      <c r="D822" s="53" t="s">
        <v>494</v>
      </c>
      <c r="E822" s="26" t="str">
        <f t="shared" si="138"/>
        <v>Chris</v>
      </c>
      <c r="F822" s="26" t="str">
        <f t="shared" si="139"/>
        <v>Feyerabend</v>
      </c>
      <c r="G822" s="26" t="str">
        <f t="shared" si="140"/>
        <v>Men Veteran</v>
      </c>
      <c r="H822" s="26" t="str">
        <f t="shared" si="141"/>
        <v>xOtjiwarongo</v>
      </c>
      <c r="I822" s="53"/>
      <c r="J822" s="51" t="s">
        <v>1222</v>
      </c>
      <c r="K822" s="53">
        <v>118</v>
      </c>
      <c r="L822" s="52">
        <f t="shared" si="142"/>
        <v>7.6</v>
      </c>
      <c r="M822" s="52">
        <f t="shared" si="143"/>
        <v>7.6</v>
      </c>
    </row>
    <row r="823" spans="1:13" hidden="1" x14ac:dyDescent="0.3">
      <c r="A823" s="143" t="str">
        <f t="shared" si="135"/>
        <v>2024-NAT-03</v>
      </c>
      <c r="B823" s="140">
        <f t="shared" si="136"/>
        <v>45374</v>
      </c>
      <c r="C823" s="143" t="str">
        <f t="shared" si="137"/>
        <v>Day 3</v>
      </c>
      <c r="D823" s="53" t="s">
        <v>494</v>
      </c>
      <c r="E823" s="26" t="str">
        <f t="shared" si="138"/>
        <v>Chris</v>
      </c>
      <c r="F823" s="26" t="str">
        <f t="shared" si="139"/>
        <v>Feyerabend</v>
      </c>
      <c r="G823" s="26" t="str">
        <f t="shared" si="140"/>
        <v>Men Veteran</v>
      </c>
      <c r="H823" s="26" t="str">
        <f t="shared" si="141"/>
        <v>xOtjiwarongo</v>
      </c>
      <c r="I823" s="53"/>
      <c r="J823" s="51" t="s">
        <v>1222</v>
      </c>
      <c r="K823" s="53">
        <v>156</v>
      </c>
      <c r="L823" s="52">
        <f t="shared" si="142"/>
        <v>19.899999999999999</v>
      </c>
      <c r="M823" s="52">
        <f t="shared" si="143"/>
        <v>19.899999999999999</v>
      </c>
    </row>
    <row r="824" spans="1:13" hidden="1" x14ac:dyDescent="0.3">
      <c r="A824" s="143" t="str">
        <f t="shared" si="135"/>
        <v>2024-NAT-03</v>
      </c>
      <c r="B824" s="140">
        <f t="shared" si="136"/>
        <v>45374</v>
      </c>
      <c r="C824" s="143" t="str">
        <f t="shared" si="137"/>
        <v>Day 3</v>
      </c>
      <c r="D824" s="53" t="s">
        <v>935</v>
      </c>
      <c r="E824" s="26" t="str">
        <f t="shared" si="138"/>
        <v>Otto</v>
      </c>
      <c r="F824" s="26" t="str">
        <f t="shared" si="139"/>
        <v>Feyerabend</v>
      </c>
      <c r="G824" s="26" t="str">
        <f t="shared" si="140"/>
        <v>Men U/21</v>
      </c>
      <c r="H824" s="26" t="str">
        <f t="shared" si="141"/>
        <v>xOtjiwarongo</v>
      </c>
      <c r="I824" s="53"/>
      <c r="J824" s="53" t="s">
        <v>20</v>
      </c>
      <c r="K824" s="53">
        <v>82</v>
      </c>
      <c r="L824" s="52">
        <f t="shared" si="142"/>
        <v>2</v>
      </c>
      <c r="M824" s="52">
        <f t="shared" si="143"/>
        <v>2</v>
      </c>
    </row>
    <row r="825" spans="1:13" hidden="1" x14ac:dyDescent="0.3">
      <c r="A825" s="143" t="str">
        <f t="shared" si="135"/>
        <v>2024-NAT-03</v>
      </c>
      <c r="B825" s="140">
        <f t="shared" si="136"/>
        <v>45374</v>
      </c>
      <c r="C825" s="143" t="str">
        <f t="shared" si="137"/>
        <v>Day 3</v>
      </c>
      <c r="D825" s="53" t="s">
        <v>935</v>
      </c>
      <c r="E825" s="26" t="str">
        <f t="shared" si="138"/>
        <v>Otto</v>
      </c>
      <c r="F825" s="26" t="str">
        <f t="shared" si="139"/>
        <v>Feyerabend</v>
      </c>
      <c r="G825" s="26" t="str">
        <f t="shared" si="140"/>
        <v>Men U/21</v>
      </c>
      <c r="H825" s="26" t="str">
        <f t="shared" si="141"/>
        <v>xOtjiwarongo</v>
      </c>
      <c r="I825" s="53"/>
      <c r="J825" s="53" t="s">
        <v>1223</v>
      </c>
      <c r="K825" s="53">
        <v>100</v>
      </c>
      <c r="L825" s="52">
        <f t="shared" si="142"/>
        <v>3.7</v>
      </c>
      <c r="M825" s="52">
        <f t="shared" si="143"/>
        <v>3.7</v>
      </c>
    </row>
    <row r="826" spans="1:13" hidden="1" x14ac:dyDescent="0.3">
      <c r="A826" s="143" t="str">
        <f t="shared" si="135"/>
        <v>2024-NAT-03</v>
      </c>
      <c r="B826" s="140">
        <f t="shared" si="136"/>
        <v>45374</v>
      </c>
      <c r="C826" s="143" t="str">
        <f t="shared" si="137"/>
        <v>Day 3</v>
      </c>
      <c r="D826" s="53" t="s">
        <v>935</v>
      </c>
      <c r="E826" s="26" t="str">
        <f t="shared" si="138"/>
        <v>Otto</v>
      </c>
      <c r="F826" s="26" t="str">
        <f t="shared" si="139"/>
        <v>Feyerabend</v>
      </c>
      <c r="G826" s="26" t="str">
        <f t="shared" si="140"/>
        <v>Men U/21</v>
      </c>
      <c r="H826" s="26" t="str">
        <f t="shared" si="141"/>
        <v>xOtjiwarongo</v>
      </c>
      <c r="I826" s="53"/>
      <c r="J826" s="51" t="s">
        <v>1222</v>
      </c>
      <c r="K826" s="53">
        <v>154</v>
      </c>
      <c r="L826" s="52">
        <f t="shared" si="142"/>
        <v>19.100000000000001</v>
      </c>
      <c r="M826" s="52">
        <f t="shared" si="143"/>
        <v>19.100000000000001</v>
      </c>
    </row>
    <row r="827" spans="1:13" hidden="1" x14ac:dyDescent="0.3">
      <c r="A827" s="143" t="str">
        <f t="shared" si="135"/>
        <v>2024-NAT-03</v>
      </c>
      <c r="B827" s="140">
        <f t="shared" si="136"/>
        <v>45374</v>
      </c>
      <c r="C827" s="143" t="str">
        <f t="shared" si="137"/>
        <v>Day 3</v>
      </c>
      <c r="D827" s="53" t="s">
        <v>935</v>
      </c>
      <c r="E827" s="26" t="str">
        <f t="shared" si="138"/>
        <v>Otto</v>
      </c>
      <c r="F827" s="26" t="str">
        <f t="shared" si="139"/>
        <v>Feyerabend</v>
      </c>
      <c r="G827" s="26" t="str">
        <f t="shared" si="140"/>
        <v>Men U/21</v>
      </c>
      <c r="H827" s="26" t="str">
        <f t="shared" si="141"/>
        <v>xOtjiwarongo</v>
      </c>
      <c r="I827" s="53"/>
      <c r="J827" s="51" t="s">
        <v>1222</v>
      </c>
      <c r="K827" s="53">
        <v>123</v>
      </c>
      <c r="L827" s="52">
        <f t="shared" si="142"/>
        <v>8.8000000000000007</v>
      </c>
      <c r="M827" s="52">
        <f t="shared" si="143"/>
        <v>8.8000000000000007</v>
      </c>
    </row>
    <row r="828" spans="1:13" hidden="1" x14ac:dyDescent="0.3">
      <c r="A828" s="143" t="str">
        <f t="shared" si="135"/>
        <v>2024-NAT-03</v>
      </c>
      <c r="B828" s="140">
        <f t="shared" si="136"/>
        <v>45374</v>
      </c>
      <c r="C828" s="143" t="str">
        <f t="shared" si="137"/>
        <v>Day 3</v>
      </c>
      <c r="D828" s="53" t="s">
        <v>935</v>
      </c>
      <c r="E828" s="26" t="str">
        <f t="shared" si="138"/>
        <v>Otto</v>
      </c>
      <c r="F828" s="26" t="str">
        <f t="shared" si="139"/>
        <v>Feyerabend</v>
      </c>
      <c r="G828" s="26" t="str">
        <f t="shared" si="140"/>
        <v>Men U/21</v>
      </c>
      <c r="H828" s="26" t="str">
        <f t="shared" si="141"/>
        <v>xOtjiwarongo</v>
      </c>
      <c r="I828" s="53"/>
      <c r="J828" s="51" t="s">
        <v>1222</v>
      </c>
      <c r="K828" s="53">
        <v>142</v>
      </c>
      <c r="L828" s="52">
        <f t="shared" si="142"/>
        <v>14.4</v>
      </c>
      <c r="M828" s="52">
        <f t="shared" si="143"/>
        <v>14.4</v>
      </c>
    </row>
    <row r="829" spans="1:13" hidden="1" x14ac:dyDescent="0.3">
      <c r="A829" s="143" t="str">
        <f t="shared" si="135"/>
        <v>2024-NAT-03</v>
      </c>
      <c r="B829" s="140">
        <f t="shared" si="136"/>
        <v>45374</v>
      </c>
      <c r="C829" s="143" t="str">
        <f t="shared" si="137"/>
        <v>Day 3</v>
      </c>
      <c r="D829" s="53" t="s">
        <v>935</v>
      </c>
      <c r="E829" s="26" t="str">
        <f t="shared" si="138"/>
        <v>Otto</v>
      </c>
      <c r="F829" s="26" t="str">
        <f t="shared" si="139"/>
        <v>Feyerabend</v>
      </c>
      <c r="G829" s="26" t="str">
        <f t="shared" si="140"/>
        <v>Men U/21</v>
      </c>
      <c r="H829" s="26" t="str">
        <f t="shared" si="141"/>
        <v>xOtjiwarongo</v>
      </c>
      <c r="I829" s="53"/>
      <c r="J829" s="51" t="s">
        <v>1222</v>
      </c>
      <c r="K829" s="53">
        <v>101</v>
      </c>
      <c r="L829" s="52">
        <f t="shared" si="142"/>
        <v>4.5</v>
      </c>
      <c r="M829" s="52">
        <f t="shared" si="143"/>
        <v>4.5</v>
      </c>
    </row>
    <row r="830" spans="1:13" hidden="1" x14ac:dyDescent="0.3">
      <c r="A830" s="143" t="str">
        <f t="shared" si="135"/>
        <v>2024-NAT-03</v>
      </c>
      <c r="B830" s="140">
        <f t="shared" si="136"/>
        <v>45374</v>
      </c>
      <c r="C830" s="143" t="str">
        <f t="shared" si="137"/>
        <v>Day 3</v>
      </c>
      <c r="D830" s="53" t="s">
        <v>1083</v>
      </c>
      <c r="E830" s="26" t="str">
        <f t="shared" si="138"/>
        <v>Rinus</v>
      </c>
      <c r="F830" s="26" t="str">
        <f t="shared" si="139"/>
        <v>Van Der Westhuizen</v>
      </c>
      <c r="G830" s="26" t="str">
        <f t="shared" si="140"/>
        <v>Men Veteran</v>
      </c>
      <c r="H830" s="26" t="str">
        <f t="shared" si="141"/>
        <v>Otjiwarongo</v>
      </c>
      <c r="I830" s="53"/>
      <c r="J830" s="51" t="s">
        <v>1222</v>
      </c>
      <c r="K830" s="53">
        <v>96</v>
      </c>
      <c r="L830" s="52">
        <f t="shared" si="142"/>
        <v>3.8</v>
      </c>
      <c r="M830" s="52">
        <f t="shared" si="143"/>
        <v>3.8</v>
      </c>
    </row>
    <row r="831" spans="1:13" hidden="1" x14ac:dyDescent="0.3">
      <c r="A831" s="143" t="str">
        <f t="shared" si="135"/>
        <v>2024-NAT-03</v>
      </c>
      <c r="B831" s="140">
        <f t="shared" si="136"/>
        <v>45374</v>
      </c>
      <c r="C831" s="143" t="str">
        <f t="shared" si="137"/>
        <v>Day 3</v>
      </c>
      <c r="D831" s="53" t="s">
        <v>700</v>
      </c>
      <c r="E831" s="26" t="str">
        <f t="shared" si="138"/>
        <v>Willem C</v>
      </c>
      <c r="F831" s="26" t="str">
        <f t="shared" si="139"/>
        <v>Schalkwyk</v>
      </c>
      <c r="G831" s="26" t="str">
        <f t="shared" si="140"/>
        <v>Men Veteran</v>
      </c>
      <c r="H831" s="26" t="str">
        <f t="shared" si="141"/>
        <v>Otjiwarongo</v>
      </c>
      <c r="I831" s="53"/>
      <c r="J831" s="53" t="s">
        <v>1200</v>
      </c>
      <c r="K831" s="53">
        <v>77</v>
      </c>
      <c r="L831" s="52">
        <f t="shared" si="142"/>
        <v>8.4</v>
      </c>
      <c r="M831" s="52">
        <f t="shared" si="143"/>
        <v>8.4</v>
      </c>
    </row>
    <row r="832" spans="1:13" hidden="1" x14ac:dyDescent="0.3">
      <c r="A832" s="143" t="str">
        <f t="shared" si="135"/>
        <v>2024-NAT-03</v>
      </c>
      <c r="B832" s="140">
        <f t="shared" si="136"/>
        <v>45374</v>
      </c>
      <c r="C832" s="143" t="str">
        <f t="shared" si="137"/>
        <v>Day 3</v>
      </c>
      <c r="D832" s="53" t="s">
        <v>1136</v>
      </c>
      <c r="E832" s="26" t="str">
        <f t="shared" si="138"/>
        <v>Martinus</v>
      </c>
      <c r="F832" s="26" t="str">
        <f t="shared" si="139"/>
        <v>Venter</v>
      </c>
      <c r="G832" s="26" t="str">
        <f t="shared" si="140"/>
        <v>Men Veteran</v>
      </c>
      <c r="H832" s="26" t="str">
        <f t="shared" si="141"/>
        <v>Otjiwarongo</v>
      </c>
      <c r="I832" s="53"/>
      <c r="J832" s="53"/>
      <c r="K832" s="53"/>
      <c r="L832" s="52" t="str">
        <f t="shared" si="142"/>
        <v/>
      </c>
      <c r="M832" s="52" t="str">
        <f t="shared" si="143"/>
        <v/>
      </c>
    </row>
    <row r="833" spans="1:13" hidden="1" x14ac:dyDescent="0.3">
      <c r="A833" s="143" t="str">
        <f t="shared" si="135"/>
        <v>2024-NAT-03</v>
      </c>
      <c r="B833" s="140">
        <f t="shared" si="136"/>
        <v>45374</v>
      </c>
      <c r="C833" s="143" t="str">
        <f t="shared" si="137"/>
        <v>Day 3</v>
      </c>
      <c r="D833" s="53" t="s">
        <v>637</v>
      </c>
      <c r="E833" s="26" t="str">
        <f t="shared" si="138"/>
        <v>Stephan</v>
      </c>
      <c r="F833" s="26" t="str">
        <f t="shared" si="139"/>
        <v>Hauptfleisch</v>
      </c>
      <c r="G833" s="26" t="str">
        <f t="shared" si="140"/>
        <v>Men Senior</v>
      </c>
      <c r="H833" s="26" t="str">
        <f t="shared" si="141"/>
        <v>Otjiwarongo</v>
      </c>
      <c r="I833" s="53"/>
      <c r="J833" s="53"/>
      <c r="K833" s="53"/>
      <c r="L833" s="52" t="str">
        <f t="shared" si="142"/>
        <v/>
      </c>
      <c r="M833" s="52" t="str">
        <f t="shared" si="143"/>
        <v/>
      </c>
    </row>
    <row r="834" spans="1:13" hidden="1" x14ac:dyDescent="0.3">
      <c r="A834" s="143" t="str">
        <f t="shared" si="135"/>
        <v>2024-NAT-03</v>
      </c>
      <c r="B834" s="140">
        <f t="shared" si="136"/>
        <v>45374</v>
      </c>
      <c r="C834" s="143" t="str">
        <f t="shared" si="137"/>
        <v>Day 3</v>
      </c>
      <c r="D834" s="53" t="s">
        <v>495</v>
      </c>
      <c r="E834" s="26" t="str">
        <f t="shared" si="138"/>
        <v>Maritz</v>
      </c>
      <c r="F834" s="26" t="str">
        <f t="shared" si="139"/>
        <v>Jansen van Vuuren</v>
      </c>
      <c r="G834" s="26" t="str">
        <f t="shared" si="140"/>
        <v>Men Veteran</v>
      </c>
      <c r="H834" s="26" t="str">
        <f t="shared" si="141"/>
        <v>Otjiwarongo</v>
      </c>
      <c r="I834" s="53"/>
      <c r="J834" s="53"/>
      <c r="K834" s="53"/>
      <c r="L834" s="52" t="str">
        <f t="shared" si="142"/>
        <v/>
      </c>
      <c r="M834" s="52" t="str">
        <f t="shared" si="143"/>
        <v/>
      </c>
    </row>
    <row r="835" spans="1:13" hidden="1" x14ac:dyDescent="0.3">
      <c r="A835" s="143" t="str">
        <f t="shared" si="135"/>
        <v>2024-NAT-03</v>
      </c>
      <c r="B835" s="140">
        <f t="shared" si="136"/>
        <v>45374</v>
      </c>
      <c r="C835" s="143" t="str">
        <f t="shared" si="137"/>
        <v>Day 3</v>
      </c>
      <c r="D835" s="53" t="s">
        <v>1542</v>
      </c>
      <c r="E835" s="26" t="str">
        <f t="shared" si="138"/>
        <v>Herman</v>
      </c>
      <c r="F835" s="26" t="str">
        <f t="shared" si="139"/>
        <v>Swanepoel</v>
      </c>
      <c r="G835" s="26" t="str">
        <f t="shared" si="140"/>
        <v>Men Veteran</v>
      </c>
      <c r="H835" s="26" t="str">
        <f t="shared" si="141"/>
        <v>Steenbras</v>
      </c>
      <c r="I835" s="53"/>
      <c r="J835" s="51" t="s">
        <v>1222</v>
      </c>
      <c r="K835" s="53">
        <v>141</v>
      </c>
      <c r="L835" s="52">
        <f t="shared" si="142"/>
        <v>14.1</v>
      </c>
      <c r="M835" s="52">
        <f t="shared" si="143"/>
        <v>14.1</v>
      </c>
    </row>
    <row r="836" spans="1:13" hidden="1" x14ac:dyDescent="0.3">
      <c r="A836" s="143" t="str">
        <f t="shared" si="135"/>
        <v>2024-NAT-03</v>
      </c>
      <c r="B836" s="140">
        <f t="shared" si="136"/>
        <v>45374</v>
      </c>
      <c r="C836" s="143" t="str">
        <f t="shared" si="137"/>
        <v>Day 3</v>
      </c>
      <c r="D836" s="53" t="s">
        <v>1481</v>
      </c>
      <c r="E836" s="26" t="str">
        <f t="shared" si="138"/>
        <v>Alberto</v>
      </c>
      <c r="F836" s="26" t="str">
        <f t="shared" si="139"/>
        <v>Engelbrecht</v>
      </c>
      <c r="G836" s="26" t="str">
        <f t="shared" si="140"/>
        <v>Men Veteran</v>
      </c>
      <c r="H836" s="26" t="str">
        <f t="shared" si="141"/>
        <v>Steenbras</v>
      </c>
      <c r="I836" s="53"/>
      <c r="J836" s="51" t="s">
        <v>1222</v>
      </c>
      <c r="K836" s="53">
        <v>109</v>
      </c>
      <c r="L836" s="52">
        <f t="shared" si="142"/>
        <v>5.8</v>
      </c>
      <c r="M836" s="52">
        <f t="shared" si="143"/>
        <v>5.8</v>
      </c>
    </row>
    <row r="837" spans="1:13" hidden="1" x14ac:dyDescent="0.3">
      <c r="A837" s="143" t="str">
        <f t="shared" si="135"/>
        <v>2024-NAT-03</v>
      </c>
      <c r="B837" s="140">
        <f t="shared" si="136"/>
        <v>45374</v>
      </c>
      <c r="C837" s="143" t="str">
        <f t="shared" si="137"/>
        <v>Day 3</v>
      </c>
      <c r="D837" s="53" t="s">
        <v>1480</v>
      </c>
      <c r="E837" s="26" t="str">
        <f t="shared" si="138"/>
        <v>Frank</v>
      </c>
      <c r="F837" s="26" t="str">
        <f t="shared" si="139"/>
        <v>Oberholster</v>
      </c>
      <c r="G837" s="26" t="str">
        <f t="shared" si="140"/>
        <v>Men Veteran</v>
      </c>
      <c r="H837" s="26" t="str">
        <f t="shared" si="141"/>
        <v>Steenbras</v>
      </c>
      <c r="I837" s="53" t="s">
        <v>19</v>
      </c>
      <c r="J837" s="53"/>
      <c r="K837" s="53">
        <v>76</v>
      </c>
      <c r="L837" s="52">
        <f t="shared" si="142"/>
        <v>4.5999999999999996</v>
      </c>
      <c r="M837" s="52">
        <f t="shared" si="143"/>
        <v>4.5999999999999996</v>
      </c>
    </row>
    <row r="838" spans="1:13" hidden="1" x14ac:dyDescent="0.3">
      <c r="A838" s="143" t="str">
        <f t="shared" si="135"/>
        <v>2024-NAT-03</v>
      </c>
      <c r="B838" s="140">
        <f t="shared" si="136"/>
        <v>45374</v>
      </c>
      <c r="C838" s="143" t="str">
        <f t="shared" si="137"/>
        <v>Day 3</v>
      </c>
      <c r="D838" s="53" t="s">
        <v>668</v>
      </c>
      <c r="E838" s="26" t="str">
        <f t="shared" si="138"/>
        <v>Dirk</v>
      </c>
      <c r="F838" s="26" t="str">
        <f t="shared" si="139"/>
        <v>Hansen</v>
      </c>
      <c r="G838" s="26" t="str">
        <f t="shared" si="140"/>
        <v>Men Veteran</v>
      </c>
      <c r="H838" s="26" t="str">
        <f t="shared" si="141"/>
        <v>Steenbras</v>
      </c>
      <c r="I838" s="53"/>
      <c r="J838" s="53"/>
      <c r="K838" s="53"/>
      <c r="L838" s="52" t="str">
        <f t="shared" si="142"/>
        <v/>
      </c>
      <c r="M838" s="52" t="str">
        <f t="shared" si="143"/>
        <v/>
      </c>
    </row>
    <row r="839" spans="1:13" hidden="1" x14ac:dyDescent="0.3">
      <c r="A839" s="143" t="str">
        <f t="shared" ref="A839:A902" si="144">IF(D839="","",A838)</f>
        <v>2024-NAT-03</v>
      </c>
      <c r="B839" s="140">
        <f t="shared" ref="B839:B902" si="145">IF(D839="","",B838)</f>
        <v>45374</v>
      </c>
      <c r="C839" s="143" t="str">
        <f t="shared" ref="C839:C902" si="146">IF(D839="","",C838)</f>
        <v>Day 3</v>
      </c>
      <c r="D839" s="53" t="s">
        <v>1482</v>
      </c>
      <c r="E839" s="26" t="str">
        <f t="shared" ref="E839:E902" si="147">IF(D839="","",VLOOKUP(D839,Master,3,FALSE))</f>
        <v>Wallace</v>
      </c>
      <c r="F839" s="26" t="str">
        <f t="shared" ref="F839:F902" si="148">IF(D839="","",VLOOKUP(D839,Master,4,FALSE))</f>
        <v>Shepperson</v>
      </c>
      <c r="G839" s="26" t="str">
        <f t="shared" ref="G839:G902" si="149">IF(D839="","",VLOOKUP(D839,Master,5,FALSE))</f>
        <v>Men Veteran</v>
      </c>
      <c r="H839" s="26" t="str">
        <f t="shared" ref="H839:H902" si="150">IF(D839="","",VLOOKUP(D839,Master,2,FALSE))</f>
        <v>Steenbras</v>
      </c>
      <c r="I839" s="53"/>
      <c r="J839" s="53"/>
      <c r="K839" s="53"/>
      <c r="L839" s="52" t="str">
        <f t="shared" ref="L839:L902" si="151">IF(K839="","",IF(I839="",ROUND(HLOOKUP(J839,kgList,K839,FALSE),1),ROUND(HLOOKUP(I839,kgList,K839,FALSE),1)))</f>
        <v/>
      </c>
      <c r="M839" s="52" t="str">
        <f t="shared" ref="M839:M902" si="152">IF(L839="","",IF(COUNTA(I839:J839)&gt;1,"Edible or Inedible",IF(COUNTA(I839)=1,L839*1,IF(COUNTA(J839)=1,L839*1,"ERROR"))))</f>
        <v/>
      </c>
    </row>
    <row r="840" spans="1:13" hidden="1" x14ac:dyDescent="0.3">
      <c r="A840" s="143" t="str">
        <f t="shared" si="144"/>
        <v>2024-NAT-03</v>
      </c>
      <c r="B840" s="140">
        <f t="shared" si="145"/>
        <v>45374</v>
      </c>
      <c r="C840" s="143" t="str">
        <f t="shared" si="146"/>
        <v>Day 3</v>
      </c>
      <c r="D840" s="53" t="s">
        <v>519</v>
      </c>
      <c r="E840" s="26" t="str">
        <f t="shared" si="147"/>
        <v>Burger</v>
      </c>
      <c r="F840" s="26" t="str">
        <f t="shared" si="148"/>
        <v>Van Taak</v>
      </c>
      <c r="G840" s="26" t="str">
        <f t="shared" si="149"/>
        <v>Men Veteran</v>
      </c>
      <c r="H840" s="26" t="str">
        <f t="shared" si="150"/>
        <v>Steenbras</v>
      </c>
      <c r="I840" s="53"/>
      <c r="J840" s="53"/>
      <c r="K840" s="53"/>
      <c r="L840" s="52" t="str">
        <f t="shared" si="151"/>
        <v/>
      </c>
      <c r="M840" s="52" t="str">
        <f t="shared" si="152"/>
        <v/>
      </c>
    </row>
    <row r="841" spans="1:13" hidden="1" x14ac:dyDescent="0.3">
      <c r="A841" s="143" t="str">
        <f t="shared" si="144"/>
        <v>2024-NAT-03</v>
      </c>
      <c r="B841" s="140">
        <f t="shared" si="145"/>
        <v>45374</v>
      </c>
      <c r="C841" s="143" t="str">
        <f t="shared" si="146"/>
        <v>Day 3</v>
      </c>
      <c r="D841" s="53" t="s">
        <v>1416</v>
      </c>
      <c r="E841" s="26" t="str">
        <f t="shared" si="147"/>
        <v>Wikus</v>
      </c>
      <c r="F841" s="26" t="str">
        <f t="shared" si="148"/>
        <v>Viljoen</v>
      </c>
      <c r="G841" s="26" t="str">
        <f t="shared" si="149"/>
        <v>Men Veteran</v>
      </c>
      <c r="H841" s="26" t="str">
        <f t="shared" si="150"/>
        <v>Steenbras</v>
      </c>
      <c r="I841" s="53"/>
      <c r="J841" s="53"/>
      <c r="K841" s="53"/>
      <c r="L841" s="52" t="str">
        <f t="shared" si="151"/>
        <v/>
      </c>
      <c r="M841" s="52" t="str">
        <f t="shared" si="152"/>
        <v/>
      </c>
    </row>
    <row r="842" spans="1:13" hidden="1" x14ac:dyDescent="0.3">
      <c r="A842" s="143" t="str">
        <f t="shared" si="144"/>
        <v>2024-NAT-03</v>
      </c>
      <c r="B842" s="140">
        <f t="shared" si="145"/>
        <v>45374</v>
      </c>
      <c r="C842" s="143" t="str">
        <f t="shared" si="146"/>
        <v>Day 3</v>
      </c>
      <c r="D842" s="53" t="s">
        <v>555</v>
      </c>
      <c r="E842" s="26" t="str">
        <f t="shared" si="147"/>
        <v>Pieter</v>
      </c>
      <c r="F842" s="26" t="str">
        <f t="shared" si="148"/>
        <v>Van Aarde</v>
      </c>
      <c r="G842" s="26" t="str">
        <f t="shared" si="149"/>
        <v>Men Senior</v>
      </c>
      <c r="H842" s="26" t="str">
        <f t="shared" si="150"/>
        <v>Orca Angling Club</v>
      </c>
      <c r="I842" s="53"/>
      <c r="J842" s="53"/>
      <c r="K842" s="53"/>
      <c r="L842" s="52" t="str">
        <f t="shared" si="151"/>
        <v/>
      </c>
      <c r="M842" s="52" t="str">
        <f t="shared" si="152"/>
        <v/>
      </c>
    </row>
    <row r="843" spans="1:13" hidden="1" x14ac:dyDescent="0.3">
      <c r="A843" s="143" t="str">
        <f t="shared" si="144"/>
        <v>2024-NAT-03</v>
      </c>
      <c r="B843" s="140">
        <f t="shared" si="145"/>
        <v>45374</v>
      </c>
      <c r="C843" s="143" t="str">
        <f t="shared" si="146"/>
        <v>Day 3</v>
      </c>
      <c r="D843" s="53" t="s">
        <v>1040</v>
      </c>
      <c r="E843" s="26" t="str">
        <f t="shared" si="147"/>
        <v>Tian</v>
      </c>
      <c r="F843" s="26" t="str">
        <f t="shared" si="148"/>
        <v>Mostert</v>
      </c>
      <c r="G843" s="26" t="str">
        <f t="shared" si="149"/>
        <v>Men Senior</v>
      </c>
      <c r="H843" s="26" t="str">
        <f t="shared" si="150"/>
        <v>Seagull Angling Club</v>
      </c>
      <c r="I843" s="53"/>
      <c r="J843" s="51" t="s">
        <v>1222</v>
      </c>
      <c r="K843" s="53">
        <v>115</v>
      </c>
      <c r="L843" s="52">
        <f t="shared" si="151"/>
        <v>7</v>
      </c>
      <c r="M843" s="52">
        <f t="shared" si="152"/>
        <v>7</v>
      </c>
    </row>
    <row r="844" spans="1:13" hidden="1" x14ac:dyDescent="0.3">
      <c r="A844" s="143" t="str">
        <f t="shared" si="144"/>
        <v>2024-NAT-03</v>
      </c>
      <c r="B844" s="140">
        <f t="shared" si="145"/>
        <v>45374</v>
      </c>
      <c r="C844" s="143" t="str">
        <f t="shared" si="146"/>
        <v>Day 3</v>
      </c>
      <c r="D844" s="53" t="s">
        <v>476</v>
      </c>
      <c r="E844" s="26" t="str">
        <f t="shared" si="147"/>
        <v>Sean</v>
      </c>
      <c r="F844" s="26" t="str">
        <f t="shared" si="148"/>
        <v>Van Den Heuvel</v>
      </c>
      <c r="G844" s="26" t="str">
        <f t="shared" si="149"/>
        <v>Men Veteran</v>
      </c>
      <c r="H844" s="26" t="str">
        <f t="shared" si="150"/>
        <v>Seagull Angling Club</v>
      </c>
      <c r="I844" s="53"/>
      <c r="J844" s="53" t="s">
        <v>1221</v>
      </c>
      <c r="K844" s="53">
        <v>117</v>
      </c>
      <c r="L844" s="52">
        <f t="shared" si="151"/>
        <v>20.100000000000001</v>
      </c>
      <c r="M844" s="52">
        <f t="shared" si="152"/>
        <v>20.100000000000001</v>
      </c>
    </row>
    <row r="845" spans="1:13" hidden="1" x14ac:dyDescent="0.3">
      <c r="A845" s="143" t="str">
        <f t="shared" si="144"/>
        <v>2024-NAT-03</v>
      </c>
      <c r="B845" s="140">
        <f t="shared" si="145"/>
        <v>45374</v>
      </c>
      <c r="C845" s="143" t="str">
        <f t="shared" si="146"/>
        <v>Day 3</v>
      </c>
      <c r="D845" s="53" t="s">
        <v>471</v>
      </c>
      <c r="E845" s="26" t="str">
        <f t="shared" si="147"/>
        <v>Chrisjan</v>
      </c>
      <c r="F845" s="26" t="str">
        <f t="shared" si="148"/>
        <v>Potgieter</v>
      </c>
      <c r="G845" s="26" t="str">
        <f t="shared" si="149"/>
        <v>Men Veteran</v>
      </c>
      <c r="H845" s="26" t="str">
        <f t="shared" si="150"/>
        <v>Seagull Angling Club</v>
      </c>
      <c r="I845" s="53"/>
      <c r="J845" s="53" t="s">
        <v>1221</v>
      </c>
      <c r="K845" s="53">
        <v>151</v>
      </c>
      <c r="L845" s="52">
        <f t="shared" si="151"/>
        <v>46.3</v>
      </c>
      <c r="M845" s="52">
        <f t="shared" si="152"/>
        <v>46.3</v>
      </c>
    </row>
    <row r="846" spans="1:13" hidden="1" x14ac:dyDescent="0.3">
      <c r="A846" s="143" t="str">
        <f t="shared" si="144"/>
        <v>2024-NAT-03</v>
      </c>
      <c r="B846" s="140">
        <f t="shared" si="145"/>
        <v>45374</v>
      </c>
      <c r="C846" s="143" t="str">
        <f t="shared" si="146"/>
        <v>Day 3</v>
      </c>
      <c r="D846" s="53" t="s">
        <v>682</v>
      </c>
      <c r="E846" s="26" t="str">
        <f t="shared" si="147"/>
        <v>Lu-Andre</v>
      </c>
      <c r="F846" s="26" t="str">
        <f t="shared" si="148"/>
        <v>Duvenhage</v>
      </c>
      <c r="G846" s="26" t="str">
        <f t="shared" si="149"/>
        <v>Men Senior</v>
      </c>
      <c r="H846" s="26" t="str">
        <f t="shared" si="150"/>
        <v>Seagull Angling Club</v>
      </c>
      <c r="I846" s="53"/>
      <c r="J846" s="53" t="s">
        <v>1216</v>
      </c>
      <c r="K846" s="53">
        <v>151</v>
      </c>
      <c r="L846" s="52">
        <f t="shared" si="151"/>
        <v>46.6</v>
      </c>
      <c r="M846" s="52">
        <f t="shared" si="152"/>
        <v>46.6</v>
      </c>
    </row>
    <row r="847" spans="1:13" hidden="1" x14ac:dyDescent="0.3">
      <c r="A847" s="143" t="str">
        <f t="shared" si="144"/>
        <v>2024-NAT-03</v>
      </c>
      <c r="B847" s="140">
        <f t="shared" si="145"/>
        <v>45374</v>
      </c>
      <c r="C847" s="143" t="str">
        <f t="shared" si="146"/>
        <v>Day 3</v>
      </c>
      <c r="D847" s="53" t="s">
        <v>682</v>
      </c>
      <c r="E847" s="26" t="str">
        <f t="shared" si="147"/>
        <v>Lu-Andre</v>
      </c>
      <c r="F847" s="26" t="str">
        <f t="shared" si="148"/>
        <v>Duvenhage</v>
      </c>
      <c r="G847" s="26" t="str">
        <f t="shared" si="149"/>
        <v>Men Senior</v>
      </c>
      <c r="H847" s="26" t="str">
        <f t="shared" si="150"/>
        <v>Seagull Angling Club</v>
      </c>
      <c r="I847" s="53"/>
      <c r="J847" s="51" t="s">
        <v>1222</v>
      </c>
      <c r="K847" s="53">
        <v>131</v>
      </c>
      <c r="L847" s="52">
        <f t="shared" si="151"/>
        <v>10.9</v>
      </c>
      <c r="M847" s="52">
        <f t="shared" si="152"/>
        <v>10.9</v>
      </c>
    </row>
    <row r="848" spans="1:13" hidden="1" x14ac:dyDescent="0.3">
      <c r="A848" s="143" t="str">
        <f t="shared" si="144"/>
        <v>2024-NAT-03</v>
      </c>
      <c r="B848" s="140">
        <f t="shared" si="145"/>
        <v>45374</v>
      </c>
      <c r="C848" s="143" t="str">
        <f t="shared" si="146"/>
        <v>Day 3</v>
      </c>
      <c r="D848" s="53" t="s">
        <v>605</v>
      </c>
      <c r="E848" s="26" t="str">
        <f t="shared" si="147"/>
        <v>Andre</v>
      </c>
      <c r="F848" s="26" t="str">
        <f t="shared" si="148"/>
        <v>Strydom</v>
      </c>
      <c r="G848" s="26" t="str">
        <f t="shared" si="149"/>
        <v>Men Senior</v>
      </c>
      <c r="H848" s="26" t="str">
        <f t="shared" si="150"/>
        <v>Seagull Angling Club</v>
      </c>
      <c r="I848" s="53"/>
      <c r="J848" s="51" t="s">
        <v>1222</v>
      </c>
      <c r="K848" s="53">
        <v>117</v>
      </c>
      <c r="L848" s="52">
        <f t="shared" si="151"/>
        <v>7.4</v>
      </c>
      <c r="M848" s="52">
        <f t="shared" si="152"/>
        <v>7.4</v>
      </c>
    </row>
    <row r="849" spans="1:13" hidden="1" x14ac:dyDescent="0.3">
      <c r="A849" s="143" t="str">
        <f t="shared" si="144"/>
        <v>2024-NAT-03</v>
      </c>
      <c r="B849" s="140">
        <f t="shared" si="145"/>
        <v>45374</v>
      </c>
      <c r="C849" s="143" t="str">
        <f t="shared" si="146"/>
        <v>Day 3</v>
      </c>
      <c r="D849" s="53" t="s">
        <v>605</v>
      </c>
      <c r="E849" s="26" t="str">
        <f t="shared" si="147"/>
        <v>Andre</v>
      </c>
      <c r="F849" s="26" t="str">
        <f t="shared" si="148"/>
        <v>Strydom</v>
      </c>
      <c r="G849" s="26" t="str">
        <f t="shared" si="149"/>
        <v>Men Senior</v>
      </c>
      <c r="H849" s="26" t="str">
        <f t="shared" si="150"/>
        <v>Seagull Angling Club</v>
      </c>
      <c r="I849" s="53"/>
      <c r="J849" s="51" t="s">
        <v>1222</v>
      </c>
      <c r="K849" s="53">
        <v>112</v>
      </c>
      <c r="L849" s="52">
        <f t="shared" si="151"/>
        <v>6.4</v>
      </c>
      <c r="M849" s="52">
        <f t="shared" si="152"/>
        <v>6.4</v>
      </c>
    </row>
    <row r="850" spans="1:13" hidden="1" x14ac:dyDescent="0.3">
      <c r="A850" s="143" t="str">
        <f t="shared" si="144"/>
        <v>2024-NAT-03</v>
      </c>
      <c r="B850" s="140">
        <f t="shared" si="145"/>
        <v>45374</v>
      </c>
      <c r="C850" s="143" t="str">
        <f t="shared" si="146"/>
        <v>Day 3</v>
      </c>
      <c r="D850" s="53" t="s">
        <v>1516</v>
      </c>
      <c r="E850" s="26" t="str">
        <f t="shared" si="147"/>
        <v>Iwan</v>
      </c>
      <c r="F850" s="26" t="str">
        <f t="shared" si="148"/>
        <v>Kotze</v>
      </c>
      <c r="G850" s="26" t="str">
        <f t="shared" si="149"/>
        <v>Men Senior</v>
      </c>
      <c r="H850" s="26" t="str">
        <f t="shared" si="150"/>
        <v>Seagull Angling Club</v>
      </c>
      <c r="I850" s="53"/>
      <c r="J850" s="51" t="s">
        <v>10</v>
      </c>
      <c r="K850" s="53">
        <v>41</v>
      </c>
      <c r="L850" s="52">
        <f t="shared" si="151"/>
        <v>1.1000000000000001</v>
      </c>
      <c r="M850" s="52">
        <f t="shared" si="152"/>
        <v>1.1000000000000001</v>
      </c>
    </row>
    <row r="851" spans="1:13" hidden="1" x14ac:dyDescent="0.3">
      <c r="A851" s="143" t="str">
        <f t="shared" si="144"/>
        <v>2024-NAT-03</v>
      </c>
      <c r="B851" s="140">
        <f t="shared" si="145"/>
        <v>45374</v>
      </c>
      <c r="C851" s="143" t="str">
        <f t="shared" si="146"/>
        <v>Day 3</v>
      </c>
      <c r="D851" s="53" t="s">
        <v>1516</v>
      </c>
      <c r="E851" s="26" t="str">
        <f t="shared" si="147"/>
        <v>Iwan</v>
      </c>
      <c r="F851" s="26" t="str">
        <f t="shared" si="148"/>
        <v>Kotze</v>
      </c>
      <c r="G851" s="26" t="str">
        <f t="shared" si="149"/>
        <v>Men Senior</v>
      </c>
      <c r="H851" s="26" t="str">
        <f t="shared" si="150"/>
        <v>Seagull Angling Club</v>
      </c>
      <c r="I851" s="53"/>
      <c r="J851" s="51" t="s">
        <v>1222</v>
      </c>
      <c r="K851" s="53">
        <v>82</v>
      </c>
      <c r="L851" s="52">
        <f t="shared" si="151"/>
        <v>2.2000000000000002</v>
      </c>
      <c r="M851" s="52">
        <f t="shared" si="152"/>
        <v>2.2000000000000002</v>
      </c>
    </row>
    <row r="852" spans="1:13" hidden="1" x14ac:dyDescent="0.3">
      <c r="A852" s="143" t="str">
        <f t="shared" si="144"/>
        <v>2024-NAT-03</v>
      </c>
      <c r="B852" s="140">
        <f t="shared" si="145"/>
        <v>45374</v>
      </c>
      <c r="C852" s="143" t="str">
        <f t="shared" si="146"/>
        <v>Day 3</v>
      </c>
      <c r="D852" s="53" t="s">
        <v>1149</v>
      </c>
      <c r="E852" s="26" t="str">
        <f t="shared" si="147"/>
        <v>Flippie</v>
      </c>
      <c r="F852" s="26" t="str">
        <f t="shared" si="148"/>
        <v>Scheepers</v>
      </c>
      <c r="G852" s="26" t="str">
        <f t="shared" si="149"/>
        <v>Men Veteran</v>
      </c>
      <c r="H852" s="26" t="str">
        <f t="shared" si="150"/>
        <v>Orca Angling Club</v>
      </c>
      <c r="I852" s="53"/>
      <c r="J852" s="51" t="s">
        <v>1222</v>
      </c>
      <c r="K852" s="53">
        <v>114</v>
      </c>
      <c r="L852" s="52">
        <f t="shared" si="151"/>
        <v>6.8</v>
      </c>
      <c r="M852" s="52">
        <f t="shared" si="152"/>
        <v>6.8</v>
      </c>
    </row>
    <row r="853" spans="1:13" hidden="1" x14ac:dyDescent="0.3">
      <c r="A853" s="143" t="str">
        <f t="shared" si="144"/>
        <v>2024-NAT-03</v>
      </c>
      <c r="B853" s="140">
        <f t="shared" si="145"/>
        <v>45374</v>
      </c>
      <c r="C853" s="143" t="str">
        <f t="shared" si="146"/>
        <v>Day 3</v>
      </c>
      <c r="D853" s="53" t="s">
        <v>1149</v>
      </c>
      <c r="E853" s="26" t="str">
        <f t="shared" si="147"/>
        <v>Flippie</v>
      </c>
      <c r="F853" s="26" t="str">
        <f t="shared" si="148"/>
        <v>Scheepers</v>
      </c>
      <c r="G853" s="26" t="str">
        <f t="shared" si="149"/>
        <v>Men Veteran</v>
      </c>
      <c r="H853" s="26" t="str">
        <f t="shared" si="150"/>
        <v>Orca Angling Club</v>
      </c>
      <c r="I853" s="53"/>
      <c r="J853" s="51" t="s">
        <v>1222</v>
      </c>
      <c r="K853" s="53">
        <v>116</v>
      </c>
      <c r="L853" s="52">
        <f t="shared" si="151"/>
        <v>7.2</v>
      </c>
      <c r="M853" s="52">
        <f t="shared" si="152"/>
        <v>7.2</v>
      </c>
    </row>
    <row r="854" spans="1:13" hidden="1" x14ac:dyDescent="0.3">
      <c r="A854" s="143" t="str">
        <f t="shared" si="144"/>
        <v>2024-NAT-03</v>
      </c>
      <c r="B854" s="140">
        <f t="shared" si="145"/>
        <v>45374</v>
      </c>
      <c r="C854" s="143" t="str">
        <f t="shared" si="146"/>
        <v>Day 3</v>
      </c>
      <c r="D854" s="53" t="s">
        <v>1605</v>
      </c>
      <c r="E854" s="26" t="str">
        <f t="shared" si="147"/>
        <v>Wentzel</v>
      </c>
      <c r="F854" s="26" t="str">
        <f t="shared" si="148"/>
        <v>Smal</v>
      </c>
      <c r="G854" s="26" t="str">
        <f t="shared" si="149"/>
        <v>Men Veteran</v>
      </c>
      <c r="H854" s="26" t="str">
        <f t="shared" si="150"/>
        <v>Okahandja</v>
      </c>
      <c r="I854" s="53"/>
      <c r="J854" s="51" t="s">
        <v>1222</v>
      </c>
      <c r="K854" s="53">
        <v>83</v>
      </c>
      <c r="L854" s="52">
        <f t="shared" si="151"/>
        <v>2.2999999999999998</v>
      </c>
      <c r="M854" s="52">
        <f t="shared" si="152"/>
        <v>2.2999999999999998</v>
      </c>
    </row>
    <row r="855" spans="1:13" hidden="1" x14ac:dyDescent="0.3">
      <c r="A855" s="143" t="str">
        <f t="shared" si="144"/>
        <v>2024-NAT-03</v>
      </c>
      <c r="B855" s="140">
        <f t="shared" si="145"/>
        <v>45374</v>
      </c>
      <c r="C855" s="143" t="str">
        <f t="shared" si="146"/>
        <v>Day 3</v>
      </c>
      <c r="D855" s="53" t="s">
        <v>1605</v>
      </c>
      <c r="E855" s="26" t="str">
        <f t="shared" si="147"/>
        <v>Wentzel</v>
      </c>
      <c r="F855" s="26" t="str">
        <f t="shared" si="148"/>
        <v>Smal</v>
      </c>
      <c r="G855" s="26" t="str">
        <f t="shared" si="149"/>
        <v>Men Veteran</v>
      </c>
      <c r="H855" s="26" t="str">
        <f t="shared" si="150"/>
        <v>Okahandja</v>
      </c>
      <c r="I855" s="53"/>
      <c r="J855" s="51" t="s">
        <v>1222</v>
      </c>
      <c r="K855" s="53">
        <v>88</v>
      </c>
      <c r="L855" s="52">
        <f t="shared" si="151"/>
        <v>2.8</v>
      </c>
      <c r="M855" s="52">
        <f t="shared" si="152"/>
        <v>2.8</v>
      </c>
    </row>
    <row r="856" spans="1:13" hidden="1" x14ac:dyDescent="0.3">
      <c r="A856" s="143" t="str">
        <f t="shared" si="144"/>
        <v>2024-NAT-03</v>
      </c>
      <c r="B856" s="140">
        <f t="shared" si="145"/>
        <v>45374</v>
      </c>
      <c r="C856" s="143" t="str">
        <f t="shared" si="146"/>
        <v>Day 3</v>
      </c>
      <c r="D856" s="53" t="s">
        <v>1605</v>
      </c>
      <c r="E856" s="26" t="str">
        <f t="shared" si="147"/>
        <v>Wentzel</v>
      </c>
      <c r="F856" s="26" t="str">
        <f t="shared" si="148"/>
        <v>Smal</v>
      </c>
      <c r="G856" s="26" t="str">
        <f t="shared" si="149"/>
        <v>Men Veteran</v>
      </c>
      <c r="H856" s="26" t="str">
        <f t="shared" si="150"/>
        <v>Okahandja</v>
      </c>
      <c r="I856" s="53"/>
      <c r="J856" s="51" t="s">
        <v>1222</v>
      </c>
      <c r="K856" s="53">
        <v>123</v>
      </c>
      <c r="L856" s="52">
        <f t="shared" si="151"/>
        <v>8.8000000000000007</v>
      </c>
      <c r="M856" s="52">
        <f t="shared" si="152"/>
        <v>8.8000000000000007</v>
      </c>
    </row>
    <row r="857" spans="1:13" hidden="1" x14ac:dyDescent="0.3">
      <c r="A857" s="143" t="str">
        <f t="shared" si="144"/>
        <v>2024-NAT-03</v>
      </c>
      <c r="B857" s="140">
        <f t="shared" si="145"/>
        <v>45374</v>
      </c>
      <c r="C857" s="143" t="str">
        <f t="shared" si="146"/>
        <v>Day 3</v>
      </c>
      <c r="D857" s="53" t="s">
        <v>1267</v>
      </c>
      <c r="E857" s="26" t="str">
        <f t="shared" si="147"/>
        <v>Frikkie</v>
      </c>
      <c r="F857" s="26" t="str">
        <f t="shared" si="148"/>
        <v>Ferreira</v>
      </c>
      <c r="G857" s="26" t="str">
        <f t="shared" si="149"/>
        <v>Men Master</v>
      </c>
      <c r="H857" s="26" t="str">
        <f t="shared" si="150"/>
        <v>Walvis Bay</v>
      </c>
      <c r="I857" s="53"/>
      <c r="J857" s="51" t="s">
        <v>1222</v>
      </c>
      <c r="K857" s="53">
        <v>156</v>
      </c>
      <c r="L857" s="52">
        <f t="shared" si="151"/>
        <v>19.899999999999999</v>
      </c>
      <c r="M857" s="52">
        <f t="shared" si="152"/>
        <v>19.899999999999999</v>
      </c>
    </row>
    <row r="858" spans="1:13" hidden="1" x14ac:dyDescent="0.3">
      <c r="A858" s="143" t="str">
        <f t="shared" si="144"/>
        <v>2024-NAT-03</v>
      </c>
      <c r="B858" s="140">
        <f t="shared" si="145"/>
        <v>45374</v>
      </c>
      <c r="C858" s="143" t="str">
        <f t="shared" si="146"/>
        <v>Day 3</v>
      </c>
      <c r="D858" s="53" t="s">
        <v>1267</v>
      </c>
      <c r="E858" s="26" t="str">
        <f t="shared" si="147"/>
        <v>Frikkie</v>
      </c>
      <c r="F858" s="26" t="str">
        <f t="shared" si="148"/>
        <v>Ferreira</v>
      </c>
      <c r="G858" s="26" t="str">
        <f t="shared" si="149"/>
        <v>Men Master</v>
      </c>
      <c r="H858" s="26" t="str">
        <f t="shared" si="150"/>
        <v>Walvis Bay</v>
      </c>
      <c r="I858" s="53"/>
      <c r="J858" s="51" t="s">
        <v>1222</v>
      </c>
      <c r="K858" s="53">
        <v>102</v>
      </c>
      <c r="L858" s="52">
        <f t="shared" si="151"/>
        <v>4.5999999999999996</v>
      </c>
      <c r="M858" s="52">
        <f t="shared" si="152"/>
        <v>4.5999999999999996</v>
      </c>
    </row>
    <row r="859" spans="1:13" hidden="1" x14ac:dyDescent="0.3">
      <c r="A859" s="143" t="str">
        <f t="shared" si="144"/>
        <v>2024-NAT-03</v>
      </c>
      <c r="B859" s="140">
        <f t="shared" si="145"/>
        <v>45374</v>
      </c>
      <c r="C859" s="143" t="str">
        <f t="shared" si="146"/>
        <v>Day 3</v>
      </c>
      <c r="D859" s="53" t="s">
        <v>1654</v>
      </c>
      <c r="E859" s="26" t="str">
        <f t="shared" si="147"/>
        <v>Morne</v>
      </c>
      <c r="F859" s="26" t="str">
        <f t="shared" si="148"/>
        <v>Riekert</v>
      </c>
      <c r="G859" s="26" t="str">
        <f t="shared" si="149"/>
        <v>Men Senior</v>
      </c>
      <c r="H859" s="26" t="str">
        <f t="shared" si="150"/>
        <v>Orca Angling Club</v>
      </c>
      <c r="I859" s="53"/>
      <c r="J859" s="51" t="s">
        <v>10</v>
      </c>
      <c r="K859" s="53">
        <v>42</v>
      </c>
      <c r="L859" s="52">
        <f t="shared" si="151"/>
        <v>1.1000000000000001</v>
      </c>
      <c r="M859" s="52">
        <f t="shared" si="152"/>
        <v>1.1000000000000001</v>
      </c>
    </row>
    <row r="860" spans="1:13" hidden="1" x14ac:dyDescent="0.3">
      <c r="A860" s="143" t="str">
        <f t="shared" si="144"/>
        <v>2024-NAT-03</v>
      </c>
      <c r="B860" s="140">
        <f t="shared" si="145"/>
        <v>45374</v>
      </c>
      <c r="C860" s="143" t="str">
        <f t="shared" si="146"/>
        <v>Day 3</v>
      </c>
      <c r="D860" s="53" t="s">
        <v>1654</v>
      </c>
      <c r="E860" s="26" t="str">
        <f t="shared" si="147"/>
        <v>Morne</v>
      </c>
      <c r="F860" s="26" t="str">
        <f t="shared" si="148"/>
        <v>Riekert</v>
      </c>
      <c r="G860" s="26" t="str">
        <f t="shared" si="149"/>
        <v>Men Senior</v>
      </c>
      <c r="H860" s="26" t="str">
        <f t="shared" si="150"/>
        <v>Orca Angling Club</v>
      </c>
      <c r="I860" s="53"/>
      <c r="J860" s="51" t="s">
        <v>1222</v>
      </c>
      <c r="K860" s="53">
        <v>76</v>
      </c>
      <c r="L860" s="52">
        <f t="shared" si="151"/>
        <v>1.7</v>
      </c>
      <c r="M860" s="52">
        <f t="shared" si="152"/>
        <v>1.7</v>
      </c>
    </row>
    <row r="861" spans="1:13" hidden="1" x14ac:dyDescent="0.3">
      <c r="A861" s="143" t="str">
        <f t="shared" si="144"/>
        <v>2024-NAT-03</v>
      </c>
      <c r="B861" s="140">
        <f t="shared" si="145"/>
        <v>45374</v>
      </c>
      <c r="C861" s="143" t="str">
        <f t="shared" si="146"/>
        <v>Day 3</v>
      </c>
      <c r="D861" s="53" t="s">
        <v>526</v>
      </c>
      <c r="E861" s="26" t="str">
        <f t="shared" si="147"/>
        <v>Werner</v>
      </c>
      <c r="F861" s="26" t="str">
        <f t="shared" si="148"/>
        <v>Van Riet</v>
      </c>
      <c r="G861" s="26" t="str">
        <f t="shared" si="149"/>
        <v>Men Veteran</v>
      </c>
      <c r="H861" s="26" t="str">
        <f t="shared" si="150"/>
        <v>Walvis Bay</v>
      </c>
      <c r="I861" s="53" t="s">
        <v>19</v>
      </c>
      <c r="J861" s="53"/>
      <c r="K861" s="53">
        <v>47</v>
      </c>
      <c r="L861" s="52">
        <f t="shared" si="151"/>
        <v>1.1000000000000001</v>
      </c>
      <c r="M861" s="52">
        <f t="shared" si="152"/>
        <v>1.1000000000000001</v>
      </c>
    </row>
    <row r="862" spans="1:13" hidden="1" x14ac:dyDescent="0.3">
      <c r="A862" s="143" t="str">
        <f t="shared" si="144"/>
        <v>2024-NAT-03</v>
      </c>
      <c r="B862" s="140">
        <f t="shared" si="145"/>
        <v>45374</v>
      </c>
      <c r="C862" s="143" t="str">
        <f t="shared" si="146"/>
        <v>Day 3</v>
      </c>
      <c r="D862" s="53" t="s">
        <v>526</v>
      </c>
      <c r="E862" s="26" t="str">
        <f t="shared" si="147"/>
        <v>Werner</v>
      </c>
      <c r="F862" s="26" t="str">
        <f t="shared" si="148"/>
        <v>Van Riet</v>
      </c>
      <c r="G862" s="26" t="str">
        <f t="shared" si="149"/>
        <v>Men Veteran</v>
      </c>
      <c r="H862" s="26" t="str">
        <f t="shared" si="150"/>
        <v>Walvis Bay</v>
      </c>
      <c r="I862" s="53"/>
      <c r="J862" s="53" t="s">
        <v>1216</v>
      </c>
      <c r="K862" s="53">
        <v>163</v>
      </c>
      <c r="L862" s="52">
        <f t="shared" si="151"/>
        <v>59.3</v>
      </c>
      <c r="M862" s="52">
        <f t="shared" si="152"/>
        <v>59.3</v>
      </c>
    </row>
    <row r="863" spans="1:13" hidden="1" x14ac:dyDescent="0.3">
      <c r="A863" s="143" t="str">
        <f t="shared" si="144"/>
        <v>2024-NAT-03</v>
      </c>
      <c r="B863" s="140">
        <f t="shared" si="145"/>
        <v>45374</v>
      </c>
      <c r="C863" s="143" t="str">
        <f t="shared" si="146"/>
        <v>Day 3</v>
      </c>
      <c r="D863" s="53" t="s">
        <v>752</v>
      </c>
      <c r="E863" s="26" t="str">
        <f t="shared" si="147"/>
        <v xml:space="preserve">Emile </v>
      </c>
      <c r="F863" s="26" t="str">
        <f t="shared" si="148"/>
        <v>Van Heerden</v>
      </c>
      <c r="G863" s="26" t="str">
        <f t="shared" si="149"/>
        <v>Men Veteran</v>
      </c>
      <c r="H863" s="26" t="str">
        <f t="shared" si="150"/>
        <v>Walvis Bay</v>
      </c>
      <c r="I863" s="53"/>
      <c r="J863" s="51" t="s">
        <v>1222</v>
      </c>
      <c r="K863" s="53">
        <v>99</v>
      </c>
      <c r="L863" s="52">
        <f t="shared" si="151"/>
        <v>4.2</v>
      </c>
      <c r="M863" s="52">
        <f t="shared" si="152"/>
        <v>4.2</v>
      </c>
    </row>
    <row r="864" spans="1:13" hidden="1" x14ac:dyDescent="0.3">
      <c r="A864" s="143" t="str">
        <f t="shared" si="144"/>
        <v>2024-NAT-03</v>
      </c>
      <c r="B864" s="140">
        <f t="shared" si="145"/>
        <v>45374</v>
      </c>
      <c r="C864" s="143" t="str">
        <f t="shared" si="146"/>
        <v>Day 3</v>
      </c>
      <c r="D864" s="53" t="s">
        <v>1477</v>
      </c>
      <c r="E864" s="26" t="str">
        <f t="shared" si="147"/>
        <v>Francois Jnr</v>
      </c>
      <c r="F864" s="26" t="str">
        <f t="shared" si="148"/>
        <v>Wolfaardt</v>
      </c>
      <c r="G864" s="26" t="str">
        <f t="shared" si="149"/>
        <v>Men U/21</v>
      </c>
      <c r="H864" s="26" t="str">
        <f t="shared" si="150"/>
        <v>Walvis Bay</v>
      </c>
      <c r="I864" s="53"/>
      <c r="J864" s="51" t="s">
        <v>1222</v>
      </c>
      <c r="K864" s="53">
        <v>142</v>
      </c>
      <c r="L864" s="52">
        <f t="shared" si="151"/>
        <v>14.4</v>
      </c>
      <c r="M864" s="52">
        <f t="shared" si="152"/>
        <v>14.4</v>
      </c>
    </row>
    <row r="865" spans="1:13" hidden="1" x14ac:dyDescent="0.3">
      <c r="A865" s="143" t="str">
        <f t="shared" si="144"/>
        <v>2024-NAT-03</v>
      </c>
      <c r="B865" s="140">
        <f t="shared" si="145"/>
        <v>45374</v>
      </c>
      <c r="C865" s="143" t="str">
        <f t="shared" si="146"/>
        <v>Day 3</v>
      </c>
      <c r="D865" s="53" t="s">
        <v>550</v>
      </c>
      <c r="E865" s="26" t="str">
        <f t="shared" si="147"/>
        <v>Stefan Jnr</v>
      </c>
      <c r="F865" s="26" t="str">
        <f t="shared" si="148"/>
        <v>Du Preez</v>
      </c>
      <c r="G865" s="26" t="str">
        <f t="shared" si="149"/>
        <v>Men Senior / U/21</v>
      </c>
      <c r="H865" s="26" t="str">
        <f t="shared" si="150"/>
        <v>Walvis Bay</v>
      </c>
      <c r="I865" s="53"/>
      <c r="J865" s="53" t="s">
        <v>1216</v>
      </c>
      <c r="K865" s="53">
        <v>156</v>
      </c>
      <c r="L865" s="52">
        <f t="shared" si="151"/>
        <v>51.7</v>
      </c>
      <c r="M865" s="52">
        <f t="shared" si="152"/>
        <v>51.7</v>
      </c>
    </row>
    <row r="866" spans="1:13" hidden="1" x14ac:dyDescent="0.3">
      <c r="A866" s="143" t="str">
        <f t="shared" si="144"/>
        <v>2024-NAT-03</v>
      </c>
      <c r="B866" s="140">
        <f t="shared" si="145"/>
        <v>45374</v>
      </c>
      <c r="C866" s="143" t="str">
        <f t="shared" si="146"/>
        <v>Day 3</v>
      </c>
      <c r="D866" s="53" t="s">
        <v>1617</v>
      </c>
      <c r="E866" s="26" t="str">
        <f t="shared" si="147"/>
        <v>Andre</v>
      </c>
      <c r="F866" s="26" t="str">
        <f t="shared" si="148"/>
        <v>Bezuidehout</v>
      </c>
      <c r="G866" s="26" t="str">
        <f t="shared" si="149"/>
        <v>Men Master</v>
      </c>
      <c r="H866" s="26" t="str">
        <f t="shared" si="150"/>
        <v>xWalvis Bay</v>
      </c>
      <c r="I866" s="53"/>
      <c r="J866" s="53"/>
      <c r="K866" s="53"/>
      <c r="L866" s="52" t="str">
        <f t="shared" si="151"/>
        <v/>
      </c>
      <c r="M866" s="52" t="str">
        <f t="shared" si="152"/>
        <v/>
      </c>
    </row>
    <row r="867" spans="1:13" hidden="1" x14ac:dyDescent="0.3">
      <c r="A867" s="143" t="str">
        <f t="shared" si="144"/>
        <v>2024-NAT-03</v>
      </c>
      <c r="B867" s="140">
        <f t="shared" si="145"/>
        <v>45374</v>
      </c>
      <c r="C867" s="143" t="str">
        <f t="shared" si="146"/>
        <v>Day 3</v>
      </c>
      <c r="D867" s="53" t="s">
        <v>1094</v>
      </c>
      <c r="E867" s="26" t="str">
        <f t="shared" si="147"/>
        <v>Martin</v>
      </c>
      <c r="F867" s="26" t="str">
        <f t="shared" si="148"/>
        <v>Cordier</v>
      </c>
      <c r="G867" s="26" t="str">
        <f t="shared" si="149"/>
        <v>Men Master</v>
      </c>
      <c r="H867" s="26" t="str">
        <f t="shared" si="150"/>
        <v>Okahandja</v>
      </c>
      <c r="I867" s="53"/>
      <c r="J867" s="53"/>
      <c r="K867" s="53"/>
      <c r="L867" s="52" t="str">
        <f t="shared" si="151"/>
        <v/>
      </c>
      <c r="M867" s="52" t="str">
        <f t="shared" si="152"/>
        <v/>
      </c>
    </row>
    <row r="868" spans="1:13" hidden="1" x14ac:dyDescent="0.3">
      <c r="A868" s="143" t="str">
        <f t="shared" si="144"/>
        <v>2024-NAT-03</v>
      </c>
      <c r="B868" s="140">
        <f t="shared" si="145"/>
        <v>45374</v>
      </c>
      <c r="C868" s="143" t="str">
        <f t="shared" si="146"/>
        <v>Day 3</v>
      </c>
      <c r="D868" s="53" t="s">
        <v>492</v>
      </c>
      <c r="E868" s="26" t="str">
        <f t="shared" si="147"/>
        <v>Nols</v>
      </c>
      <c r="F868" s="26" t="str">
        <f t="shared" si="148"/>
        <v>Diedericks</v>
      </c>
      <c r="G868" s="26" t="str">
        <f t="shared" si="149"/>
        <v>Men Senior</v>
      </c>
      <c r="H868" s="26" t="str">
        <f t="shared" si="150"/>
        <v>Welwitschia</v>
      </c>
      <c r="I868" s="53"/>
      <c r="J868" s="53" t="s">
        <v>20</v>
      </c>
      <c r="K868" s="53">
        <v>70</v>
      </c>
      <c r="L868" s="52">
        <f t="shared" si="151"/>
        <v>1.2</v>
      </c>
      <c r="M868" s="52">
        <f t="shared" si="152"/>
        <v>1.2</v>
      </c>
    </row>
    <row r="869" spans="1:13" hidden="1" x14ac:dyDescent="0.3">
      <c r="A869" s="143" t="str">
        <f t="shared" si="144"/>
        <v>2024-NAT-03</v>
      </c>
      <c r="B869" s="140">
        <f t="shared" si="145"/>
        <v>45374</v>
      </c>
      <c r="C869" s="143" t="str">
        <f t="shared" si="146"/>
        <v>Day 3</v>
      </c>
      <c r="D869" s="53" t="s">
        <v>492</v>
      </c>
      <c r="E869" s="26" t="str">
        <f t="shared" si="147"/>
        <v>Nols</v>
      </c>
      <c r="F869" s="26" t="str">
        <f t="shared" si="148"/>
        <v>Diedericks</v>
      </c>
      <c r="G869" s="26" t="str">
        <f t="shared" si="149"/>
        <v>Men Senior</v>
      </c>
      <c r="H869" s="26" t="str">
        <f t="shared" si="150"/>
        <v>Welwitschia</v>
      </c>
      <c r="I869" s="53"/>
      <c r="J869" s="53" t="s">
        <v>1223</v>
      </c>
      <c r="K869" s="53">
        <v>74</v>
      </c>
      <c r="L869" s="52">
        <f t="shared" si="151"/>
        <v>1.3</v>
      </c>
      <c r="M869" s="52">
        <f t="shared" si="152"/>
        <v>1.3</v>
      </c>
    </row>
    <row r="870" spans="1:13" hidden="1" x14ac:dyDescent="0.3">
      <c r="A870" s="143" t="str">
        <f t="shared" si="144"/>
        <v>2024-NAT-03</v>
      </c>
      <c r="B870" s="140">
        <f t="shared" si="145"/>
        <v>45374</v>
      </c>
      <c r="C870" s="143" t="str">
        <f t="shared" si="146"/>
        <v>Day 3</v>
      </c>
      <c r="D870" s="53" t="s">
        <v>492</v>
      </c>
      <c r="E870" s="26" t="str">
        <f t="shared" si="147"/>
        <v>Nols</v>
      </c>
      <c r="F870" s="26" t="str">
        <f t="shared" si="148"/>
        <v>Diedericks</v>
      </c>
      <c r="G870" s="26" t="str">
        <f t="shared" si="149"/>
        <v>Men Senior</v>
      </c>
      <c r="H870" s="26" t="str">
        <f t="shared" si="150"/>
        <v>Welwitschia</v>
      </c>
      <c r="I870" s="53"/>
      <c r="J870" s="53" t="s">
        <v>1223</v>
      </c>
      <c r="K870" s="53">
        <v>85</v>
      </c>
      <c r="L870" s="52">
        <f t="shared" si="151"/>
        <v>2.1</v>
      </c>
      <c r="M870" s="52">
        <f t="shared" si="152"/>
        <v>2.1</v>
      </c>
    </row>
    <row r="871" spans="1:13" hidden="1" x14ac:dyDescent="0.3">
      <c r="A871" s="143" t="str">
        <f t="shared" si="144"/>
        <v>2024-NAT-03</v>
      </c>
      <c r="B871" s="140">
        <f t="shared" si="145"/>
        <v>45374</v>
      </c>
      <c r="C871" s="143" t="str">
        <f t="shared" si="146"/>
        <v>Day 3</v>
      </c>
      <c r="D871" s="53" t="s">
        <v>718</v>
      </c>
      <c r="E871" s="26" t="str">
        <f t="shared" si="147"/>
        <v>Bradd</v>
      </c>
      <c r="F871" s="26" t="str">
        <f t="shared" si="148"/>
        <v>Biller</v>
      </c>
      <c r="G871" s="26" t="str">
        <f t="shared" si="149"/>
        <v>Men Senior</v>
      </c>
      <c r="H871" s="26" t="str">
        <f t="shared" si="150"/>
        <v>Welwitschia</v>
      </c>
      <c r="I871" s="53"/>
      <c r="J871" s="53" t="s">
        <v>1223</v>
      </c>
      <c r="K871" s="53">
        <v>93</v>
      </c>
      <c r="L871" s="52">
        <f t="shared" si="151"/>
        <v>2.9</v>
      </c>
      <c r="M871" s="52">
        <f t="shared" si="152"/>
        <v>2.9</v>
      </c>
    </row>
    <row r="872" spans="1:13" hidden="1" x14ac:dyDescent="0.3">
      <c r="A872" s="143" t="str">
        <f t="shared" si="144"/>
        <v>2024-NAT-03</v>
      </c>
      <c r="B872" s="140">
        <f t="shared" si="145"/>
        <v>45374</v>
      </c>
      <c r="C872" s="143" t="str">
        <f t="shared" si="146"/>
        <v>Day 3</v>
      </c>
      <c r="D872" s="53" t="s">
        <v>718</v>
      </c>
      <c r="E872" s="26" t="str">
        <f t="shared" si="147"/>
        <v>Bradd</v>
      </c>
      <c r="F872" s="26" t="str">
        <f t="shared" si="148"/>
        <v>Biller</v>
      </c>
      <c r="G872" s="26" t="str">
        <f t="shared" si="149"/>
        <v>Men Senior</v>
      </c>
      <c r="H872" s="26" t="str">
        <f t="shared" si="150"/>
        <v>Welwitschia</v>
      </c>
      <c r="I872" s="53"/>
      <c r="J872" s="53" t="s">
        <v>1216</v>
      </c>
      <c r="K872" s="53">
        <v>142</v>
      </c>
      <c r="L872" s="52">
        <f t="shared" si="151"/>
        <v>38.5</v>
      </c>
      <c r="M872" s="52">
        <f t="shared" si="152"/>
        <v>38.5</v>
      </c>
    </row>
    <row r="873" spans="1:13" hidden="1" x14ac:dyDescent="0.3">
      <c r="A873" s="143" t="str">
        <f t="shared" si="144"/>
        <v>2024-NAT-03</v>
      </c>
      <c r="B873" s="140">
        <f t="shared" si="145"/>
        <v>45374</v>
      </c>
      <c r="C873" s="143" t="str">
        <f t="shared" si="146"/>
        <v>Day 3</v>
      </c>
      <c r="D873" s="53" t="s">
        <v>704</v>
      </c>
      <c r="E873" s="26" t="str">
        <f t="shared" si="147"/>
        <v>Ras</v>
      </c>
      <c r="F873" s="26" t="str">
        <f t="shared" si="148"/>
        <v>Van Der Westhuizen</v>
      </c>
      <c r="G873" s="26" t="str">
        <f t="shared" si="149"/>
        <v>Men Senior</v>
      </c>
      <c r="H873" s="26" t="str">
        <f t="shared" si="150"/>
        <v>Welwitschia</v>
      </c>
      <c r="I873" s="53"/>
      <c r="J873" s="53" t="s">
        <v>1221</v>
      </c>
      <c r="K873" s="53">
        <v>130</v>
      </c>
      <c r="L873" s="52">
        <f t="shared" si="151"/>
        <v>28.3</v>
      </c>
      <c r="M873" s="52">
        <f t="shared" si="152"/>
        <v>28.3</v>
      </c>
    </row>
    <row r="874" spans="1:13" hidden="1" x14ac:dyDescent="0.3">
      <c r="A874" s="143" t="str">
        <f t="shared" si="144"/>
        <v>2024-NAT-03</v>
      </c>
      <c r="B874" s="140">
        <f t="shared" si="145"/>
        <v>45374</v>
      </c>
      <c r="C874" s="143" t="str">
        <f t="shared" si="146"/>
        <v>Day 3</v>
      </c>
      <c r="D874" s="53" t="s">
        <v>811</v>
      </c>
      <c r="E874" s="26" t="str">
        <f t="shared" si="147"/>
        <v>Raymond</v>
      </c>
      <c r="F874" s="26" t="str">
        <f t="shared" si="148"/>
        <v>Duvenhage</v>
      </c>
      <c r="G874" s="26" t="str">
        <f t="shared" si="149"/>
        <v>Men Veteran</v>
      </c>
      <c r="H874" s="26" t="str">
        <f t="shared" si="150"/>
        <v>Welwitschia</v>
      </c>
      <c r="I874" s="53"/>
      <c r="J874" s="53" t="s">
        <v>1200</v>
      </c>
      <c r="K874" s="53">
        <v>90</v>
      </c>
      <c r="L874" s="52">
        <f t="shared" si="151"/>
        <v>13.5</v>
      </c>
      <c r="M874" s="52">
        <f t="shared" si="152"/>
        <v>13.5</v>
      </c>
    </row>
    <row r="875" spans="1:13" hidden="1" x14ac:dyDescent="0.3">
      <c r="A875" s="143" t="str">
        <f t="shared" si="144"/>
        <v>2024-NAT-03</v>
      </c>
      <c r="B875" s="140">
        <f t="shared" si="145"/>
        <v>45374</v>
      </c>
      <c r="C875" s="143" t="str">
        <f t="shared" si="146"/>
        <v>Day 3</v>
      </c>
      <c r="D875" s="53" t="s">
        <v>534</v>
      </c>
      <c r="E875" s="26" t="str">
        <f t="shared" si="147"/>
        <v>Dian</v>
      </c>
      <c r="F875" s="26" t="str">
        <f t="shared" si="148"/>
        <v>Neethling</v>
      </c>
      <c r="G875" s="26" t="str">
        <f t="shared" si="149"/>
        <v>Men Senior</v>
      </c>
      <c r="H875" s="26" t="str">
        <f t="shared" si="150"/>
        <v>Welwitschia</v>
      </c>
      <c r="I875" s="53"/>
      <c r="J875" s="53" t="s">
        <v>1200</v>
      </c>
      <c r="K875" s="53">
        <v>98</v>
      </c>
      <c r="L875" s="52">
        <f t="shared" si="151"/>
        <v>17.5</v>
      </c>
      <c r="M875" s="52">
        <f t="shared" si="152"/>
        <v>17.5</v>
      </c>
    </row>
    <row r="876" spans="1:13" hidden="1" x14ac:dyDescent="0.3">
      <c r="A876" s="143" t="str">
        <f t="shared" si="144"/>
        <v>2024-NAT-03</v>
      </c>
      <c r="B876" s="140">
        <f t="shared" si="145"/>
        <v>45374</v>
      </c>
      <c r="C876" s="143" t="str">
        <f t="shared" si="146"/>
        <v>Day 3</v>
      </c>
      <c r="D876" s="53" t="s">
        <v>440</v>
      </c>
      <c r="E876" s="26" t="str">
        <f t="shared" si="147"/>
        <v>Willem</v>
      </c>
      <c r="F876" s="26" t="str">
        <f t="shared" si="148"/>
        <v>Steyn</v>
      </c>
      <c r="G876" s="26" t="str">
        <f t="shared" si="149"/>
        <v>Men Veteran</v>
      </c>
      <c r="H876" s="26" t="str">
        <f t="shared" si="150"/>
        <v>Welwitschia</v>
      </c>
      <c r="I876" s="53"/>
      <c r="J876" s="51" t="s">
        <v>1222</v>
      </c>
      <c r="K876" s="53">
        <v>146</v>
      </c>
      <c r="L876" s="52">
        <f t="shared" si="151"/>
        <v>15.9</v>
      </c>
      <c r="M876" s="52">
        <f t="shared" si="152"/>
        <v>15.9</v>
      </c>
    </row>
    <row r="877" spans="1:13" hidden="1" x14ac:dyDescent="0.3">
      <c r="A877" s="143" t="str">
        <f t="shared" si="144"/>
        <v>2024-NAT-03</v>
      </c>
      <c r="B877" s="140">
        <f t="shared" si="145"/>
        <v>45374</v>
      </c>
      <c r="C877" s="143" t="str">
        <f t="shared" si="146"/>
        <v>Day 3</v>
      </c>
      <c r="D877" s="53" t="s">
        <v>442</v>
      </c>
      <c r="E877" s="26" t="str">
        <f t="shared" si="147"/>
        <v>Johan</v>
      </c>
      <c r="F877" s="26" t="str">
        <f t="shared" si="148"/>
        <v>Diedericks</v>
      </c>
      <c r="G877" s="26" t="str">
        <f t="shared" si="149"/>
        <v>Men Veteran</v>
      </c>
      <c r="H877" s="26" t="str">
        <f t="shared" si="150"/>
        <v>Welwitschia</v>
      </c>
      <c r="I877" s="53"/>
      <c r="J877" s="53"/>
      <c r="K877" s="53"/>
      <c r="L877" s="52" t="str">
        <f t="shared" si="151"/>
        <v/>
      </c>
      <c r="M877" s="52" t="str">
        <f t="shared" si="152"/>
        <v/>
      </c>
    </row>
    <row r="878" spans="1:13" hidden="1" x14ac:dyDescent="0.3">
      <c r="A878" s="143" t="str">
        <f t="shared" si="144"/>
        <v>2024-NAT-03</v>
      </c>
      <c r="B878" s="140">
        <f t="shared" si="145"/>
        <v>45374</v>
      </c>
      <c r="C878" s="143" t="str">
        <f t="shared" si="146"/>
        <v>Day 3</v>
      </c>
      <c r="D878" s="53" t="s">
        <v>970</v>
      </c>
      <c r="E878" s="26" t="str">
        <f t="shared" si="147"/>
        <v>Dean</v>
      </c>
      <c r="F878" s="26" t="str">
        <f t="shared" si="148"/>
        <v>Biller</v>
      </c>
      <c r="G878" s="26" t="str">
        <f t="shared" si="149"/>
        <v>Men Senior</v>
      </c>
      <c r="H878" s="26" t="str">
        <f t="shared" si="150"/>
        <v>xWelwitschia</v>
      </c>
      <c r="I878" s="53"/>
      <c r="J878" s="53"/>
      <c r="K878" s="53"/>
      <c r="L878" s="52" t="str">
        <f t="shared" si="151"/>
        <v/>
      </c>
      <c r="M878" s="52" t="str">
        <f t="shared" si="152"/>
        <v/>
      </c>
    </row>
    <row r="879" spans="1:13" hidden="1" x14ac:dyDescent="0.3">
      <c r="A879" s="143" t="str">
        <f t="shared" si="144"/>
        <v>2024-NAT-03</v>
      </c>
      <c r="B879" s="140">
        <f t="shared" si="145"/>
        <v>45374</v>
      </c>
      <c r="C879" s="143" t="str">
        <f t="shared" si="146"/>
        <v>Day 3</v>
      </c>
      <c r="D879" s="53" t="s">
        <v>1097</v>
      </c>
      <c r="E879" s="26" t="str">
        <f t="shared" si="147"/>
        <v>Karmen</v>
      </c>
      <c r="F879" s="26" t="str">
        <f t="shared" si="148"/>
        <v>Mynhardt</v>
      </c>
      <c r="G879" s="26" t="str">
        <f t="shared" si="149"/>
        <v>Ladies Master</v>
      </c>
      <c r="H879" s="26" t="str">
        <f t="shared" si="150"/>
        <v>xAtlantic Angling Club</v>
      </c>
      <c r="I879" s="53"/>
      <c r="J879" s="53" t="s">
        <v>20</v>
      </c>
      <c r="K879" s="53">
        <v>70</v>
      </c>
      <c r="L879" s="52">
        <f t="shared" si="151"/>
        <v>1.2</v>
      </c>
      <c r="M879" s="52">
        <f t="shared" si="152"/>
        <v>1.2</v>
      </c>
    </row>
    <row r="880" spans="1:13" hidden="1" x14ac:dyDescent="0.3">
      <c r="A880" s="143" t="str">
        <f t="shared" si="144"/>
        <v>2024-NAT-03</v>
      </c>
      <c r="B880" s="140">
        <f t="shared" si="145"/>
        <v>45374</v>
      </c>
      <c r="C880" s="143" t="str">
        <f t="shared" si="146"/>
        <v>Day 3</v>
      </c>
      <c r="D880" s="53" t="s">
        <v>1097</v>
      </c>
      <c r="E880" s="26" t="str">
        <f t="shared" si="147"/>
        <v>Karmen</v>
      </c>
      <c r="F880" s="26" t="str">
        <f t="shared" si="148"/>
        <v>Mynhardt</v>
      </c>
      <c r="G880" s="26" t="str">
        <f t="shared" si="149"/>
        <v>Ladies Master</v>
      </c>
      <c r="H880" s="26" t="str">
        <f t="shared" si="150"/>
        <v>xAtlantic Angling Club</v>
      </c>
      <c r="I880" s="53"/>
      <c r="J880" s="53" t="s">
        <v>20</v>
      </c>
      <c r="K880" s="53">
        <v>83</v>
      </c>
      <c r="L880" s="52">
        <f t="shared" si="151"/>
        <v>2.1</v>
      </c>
      <c r="M880" s="52">
        <f t="shared" si="152"/>
        <v>2.1</v>
      </c>
    </row>
    <row r="881" spans="1:13" hidden="1" x14ac:dyDescent="0.3">
      <c r="A881" s="143" t="str">
        <f t="shared" si="144"/>
        <v>2024-NAT-03</v>
      </c>
      <c r="B881" s="140">
        <f t="shared" si="145"/>
        <v>45374</v>
      </c>
      <c r="C881" s="143" t="str">
        <f t="shared" si="146"/>
        <v>Day 3</v>
      </c>
      <c r="D881" s="53" t="s">
        <v>883</v>
      </c>
      <c r="E881" s="26" t="str">
        <f t="shared" si="147"/>
        <v>Hannu</v>
      </c>
      <c r="F881" s="26" t="str">
        <f t="shared" si="148"/>
        <v>Burger</v>
      </c>
      <c r="G881" s="26" t="str">
        <f t="shared" si="149"/>
        <v>Men U/21</v>
      </c>
      <c r="H881" s="26" t="str">
        <f t="shared" si="150"/>
        <v>Atlantic Angling Club</v>
      </c>
      <c r="I881" s="53"/>
      <c r="J881" s="51" t="s">
        <v>1222</v>
      </c>
      <c r="K881" s="53">
        <v>168</v>
      </c>
      <c r="L881" s="52">
        <f t="shared" si="151"/>
        <v>25.7</v>
      </c>
      <c r="M881" s="52">
        <f t="shared" si="152"/>
        <v>25.7</v>
      </c>
    </row>
    <row r="882" spans="1:13" hidden="1" x14ac:dyDescent="0.3">
      <c r="A882" s="143" t="str">
        <f t="shared" si="144"/>
        <v>2024-NAT-03</v>
      </c>
      <c r="B882" s="140">
        <f t="shared" si="145"/>
        <v>45374</v>
      </c>
      <c r="C882" s="143" t="str">
        <f t="shared" si="146"/>
        <v>Day 3</v>
      </c>
      <c r="D882" s="53" t="s">
        <v>1389</v>
      </c>
      <c r="E882" s="26" t="str">
        <f t="shared" si="147"/>
        <v>Luan</v>
      </c>
      <c r="F882" s="26" t="str">
        <f t="shared" si="148"/>
        <v>Karstens</v>
      </c>
      <c r="G882" s="26" t="str">
        <f t="shared" si="149"/>
        <v>Men U/21</v>
      </c>
      <c r="H882" s="26" t="str">
        <f t="shared" si="150"/>
        <v>Steenbras</v>
      </c>
      <c r="I882" s="53"/>
      <c r="J882" s="53" t="s">
        <v>20</v>
      </c>
      <c r="K882" s="53">
        <v>72</v>
      </c>
      <c r="L882" s="52">
        <f t="shared" si="151"/>
        <v>1.3</v>
      </c>
      <c r="M882" s="52">
        <f t="shared" si="152"/>
        <v>1.3</v>
      </c>
    </row>
    <row r="883" spans="1:13" hidden="1" x14ac:dyDescent="0.3">
      <c r="A883" s="143" t="str">
        <f t="shared" si="144"/>
        <v>2024-NAT-03</v>
      </c>
      <c r="B883" s="140">
        <f t="shared" si="145"/>
        <v>45374</v>
      </c>
      <c r="C883" s="143" t="str">
        <f t="shared" si="146"/>
        <v>Day 3</v>
      </c>
      <c r="D883" s="53" t="s">
        <v>1389</v>
      </c>
      <c r="E883" s="26" t="str">
        <f t="shared" si="147"/>
        <v>Luan</v>
      </c>
      <c r="F883" s="26" t="str">
        <f t="shared" si="148"/>
        <v>Karstens</v>
      </c>
      <c r="G883" s="26" t="str">
        <f t="shared" si="149"/>
        <v>Men U/21</v>
      </c>
      <c r="H883" s="26" t="str">
        <f t="shared" si="150"/>
        <v>Steenbras</v>
      </c>
      <c r="I883" s="53"/>
      <c r="J883" s="53" t="s">
        <v>20</v>
      </c>
      <c r="K883" s="53">
        <v>71</v>
      </c>
      <c r="L883" s="52">
        <f t="shared" si="151"/>
        <v>1.3</v>
      </c>
      <c r="M883" s="52">
        <f t="shared" si="152"/>
        <v>1.3</v>
      </c>
    </row>
    <row r="884" spans="1:13" hidden="1" x14ac:dyDescent="0.3">
      <c r="A884" s="143" t="str">
        <f t="shared" si="144"/>
        <v>2024-NAT-03</v>
      </c>
      <c r="B884" s="140">
        <f t="shared" si="145"/>
        <v>45374</v>
      </c>
      <c r="C884" s="143" t="str">
        <f t="shared" si="146"/>
        <v>Day 3</v>
      </c>
      <c r="D884" s="53" t="s">
        <v>645</v>
      </c>
      <c r="E884" s="26" t="str">
        <f t="shared" si="147"/>
        <v>Nadia</v>
      </c>
      <c r="F884" s="26" t="str">
        <f t="shared" si="148"/>
        <v>Steenkamp</v>
      </c>
      <c r="G884" s="26" t="str">
        <f t="shared" si="149"/>
        <v>Ladies Master</v>
      </c>
      <c r="H884" s="26" t="str">
        <f t="shared" si="150"/>
        <v>Benguella</v>
      </c>
      <c r="I884" s="53"/>
      <c r="J884" s="53" t="s">
        <v>20</v>
      </c>
      <c r="K884" s="53">
        <v>75</v>
      </c>
      <c r="L884" s="52">
        <f t="shared" si="151"/>
        <v>1.5</v>
      </c>
      <c r="M884" s="52">
        <f t="shared" si="152"/>
        <v>1.5</v>
      </c>
    </row>
    <row r="885" spans="1:13" hidden="1" x14ac:dyDescent="0.3">
      <c r="A885" s="143" t="str">
        <f t="shared" si="144"/>
        <v>2024-NAT-03</v>
      </c>
      <c r="B885" s="140">
        <f t="shared" si="145"/>
        <v>45374</v>
      </c>
      <c r="C885" s="143" t="str">
        <f t="shared" si="146"/>
        <v>Day 3</v>
      </c>
      <c r="D885" s="53" t="s">
        <v>645</v>
      </c>
      <c r="E885" s="26" t="str">
        <f t="shared" si="147"/>
        <v>Nadia</v>
      </c>
      <c r="F885" s="26" t="str">
        <f t="shared" si="148"/>
        <v>Steenkamp</v>
      </c>
      <c r="G885" s="26" t="str">
        <f t="shared" si="149"/>
        <v>Ladies Master</v>
      </c>
      <c r="H885" s="26" t="str">
        <f t="shared" si="150"/>
        <v>Benguella</v>
      </c>
      <c r="I885" s="53"/>
      <c r="J885" s="51" t="s">
        <v>1222</v>
      </c>
      <c r="K885" s="53">
        <v>160</v>
      </c>
      <c r="L885" s="52">
        <f t="shared" si="151"/>
        <v>21.7</v>
      </c>
      <c r="M885" s="52">
        <f t="shared" si="152"/>
        <v>21.7</v>
      </c>
    </row>
    <row r="886" spans="1:13" hidden="1" x14ac:dyDescent="0.3">
      <c r="A886" s="143" t="str">
        <f t="shared" si="144"/>
        <v>2024-NAT-03</v>
      </c>
      <c r="B886" s="140">
        <f t="shared" si="145"/>
        <v>45374</v>
      </c>
      <c r="C886" s="143" t="str">
        <f t="shared" si="146"/>
        <v>Day 3</v>
      </c>
      <c r="D886" s="53" t="s">
        <v>1260</v>
      </c>
      <c r="E886" s="26" t="str">
        <f t="shared" si="147"/>
        <v>Helmut</v>
      </c>
      <c r="F886" s="26" t="str">
        <f t="shared" si="148"/>
        <v>Dobberstein</v>
      </c>
      <c r="G886" s="26" t="str">
        <f t="shared" si="149"/>
        <v>Men U/21</v>
      </c>
      <c r="H886" s="26" t="str">
        <f t="shared" si="150"/>
        <v>xBenguella</v>
      </c>
      <c r="I886" s="53"/>
      <c r="J886" s="53"/>
      <c r="K886" s="53"/>
      <c r="L886" s="52" t="str">
        <f t="shared" si="151"/>
        <v/>
      </c>
      <c r="M886" s="52" t="str">
        <f t="shared" si="152"/>
        <v/>
      </c>
    </row>
    <row r="887" spans="1:13" hidden="1" x14ac:dyDescent="0.3">
      <c r="A887" s="143" t="str">
        <f t="shared" si="144"/>
        <v>2024-NAT-03</v>
      </c>
      <c r="B887" s="140">
        <f t="shared" si="145"/>
        <v>45374</v>
      </c>
      <c r="C887" s="143" t="str">
        <f t="shared" si="146"/>
        <v>Day 3</v>
      </c>
      <c r="D887" s="53" t="s">
        <v>561</v>
      </c>
      <c r="E887" s="26" t="str">
        <f t="shared" si="147"/>
        <v>Christel</v>
      </c>
      <c r="F887" s="26" t="str">
        <f t="shared" si="148"/>
        <v>Visser</v>
      </c>
      <c r="G887" s="26" t="str">
        <f t="shared" si="149"/>
        <v>Ladies Senior</v>
      </c>
      <c r="H887" s="26" t="str">
        <f t="shared" si="150"/>
        <v>Seagull Angling Club</v>
      </c>
      <c r="I887" s="53"/>
      <c r="J887" s="53"/>
      <c r="K887" s="53"/>
      <c r="L887" s="52" t="str">
        <f t="shared" si="151"/>
        <v/>
      </c>
      <c r="M887" s="52" t="str">
        <f t="shared" si="152"/>
        <v/>
      </c>
    </row>
    <row r="888" spans="1:13" hidden="1" x14ac:dyDescent="0.3">
      <c r="A888" s="143" t="str">
        <f t="shared" si="144"/>
        <v>2024-NAT-03</v>
      </c>
      <c r="B888" s="140">
        <f t="shared" si="145"/>
        <v>45374</v>
      </c>
      <c r="C888" s="143" t="str">
        <f t="shared" si="146"/>
        <v>Day 3</v>
      </c>
      <c r="D888" s="53" t="s">
        <v>1308</v>
      </c>
      <c r="E888" s="26" t="str">
        <f t="shared" si="147"/>
        <v>Nadine</v>
      </c>
      <c r="F888" s="26" t="str">
        <f t="shared" si="148"/>
        <v>Downing</v>
      </c>
      <c r="G888" s="26" t="str">
        <f t="shared" si="149"/>
        <v>Men Seniors / Ladies</v>
      </c>
      <c r="H888" s="26" t="str">
        <f t="shared" si="150"/>
        <v>Henties Bay</v>
      </c>
      <c r="I888" s="53"/>
      <c r="J888" s="53"/>
      <c r="K888" s="53"/>
      <c r="L888" s="52" t="str">
        <f t="shared" si="151"/>
        <v/>
      </c>
      <c r="M888" s="52" t="str">
        <f t="shared" si="152"/>
        <v/>
      </c>
    </row>
    <row r="889" spans="1:13" hidden="1" x14ac:dyDescent="0.3">
      <c r="A889" s="143" t="str">
        <f t="shared" si="144"/>
        <v>2024-NAT-03</v>
      </c>
      <c r="B889" s="140">
        <f t="shared" si="145"/>
        <v>45374</v>
      </c>
      <c r="C889" s="143" t="str">
        <f t="shared" si="146"/>
        <v>Day 3</v>
      </c>
      <c r="D889" s="53" t="s">
        <v>1422</v>
      </c>
      <c r="E889" s="26" t="str">
        <f t="shared" si="147"/>
        <v>Sylvia</v>
      </c>
      <c r="F889" s="26" t="str">
        <f t="shared" si="148"/>
        <v>Horn</v>
      </c>
      <c r="G889" s="26" t="str">
        <f t="shared" si="149"/>
        <v>Ladies Master</v>
      </c>
      <c r="H889" s="26" t="str">
        <f t="shared" si="150"/>
        <v>Welwitschia</v>
      </c>
      <c r="I889" s="53"/>
      <c r="J889" s="53"/>
      <c r="K889" s="53"/>
      <c r="L889" s="52" t="str">
        <f t="shared" si="151"/>
        <v/>
      </c>
      <c r="M889" s="52" t="str">
        <f t="shared" si="152"/>
        <v/>
      </c>
    </row>
    <row r="890" spans="1:13" hidden="1" x14ac:dyDescent="0.3">
      <c r="A890" s="143" t="str">
        <f t="shared" si="144"/>
        <v>2024-NAT-03</v>
      </c>
      <c r="B890" s="140">
        <f t="shared" si="145"/>
        <v>45374</v>
      </c>
      <c r="C890" s="143" t="str">
        <f t="shared" si="146"/>
        <v>Day 3</v>
      </c>
      <c r="D890" s="53" t="s">
        <v>818</v>
      </c>
      <c r="E890" s="26" t="str">
        <f t="shared" si="147"/>
        <v>Renate</v>
      </c>
      <c r="F890" s="26" t="str">
        <f t="shared" si="148"/>
        <v>Gruttemeyer</v>
      </c>
      <c r="G890" s="26" t="str">
        <f t="shared" si="149"/>
        <v>Ladies Grand Masters</v>
      </c>
      <c r="H890" s="26" t="str">
        <f t="shared" si="150"/>
        <v>Mako</v>
      </c>
      <c r="I890" s="53"/>
      <c r="J890" s="53" t="s">
        <v>20</v>
      </c>
      <c r="K890" s="53">
        <v>78</v>
      </c>
      <c r="L890" s="52">
        <f t="shared" si="151"/>
        <v>1.7</v>
      </c>
      <c r="M890" s="52">
        <f t="shared" si="152"/>
        <v>1.7</v>
      </c>
    </row>
    <row r="891" spans="1:13" hidden="1" x14ac:dyDescent="0.3">
      <c r="A891" s="143" t="str">
        <f t="shared" si="144"/>
        <v>2024-NAT-03</v>
      </c>
      <c r="B891" s="140">
        <f t="shared" si="145"/>
        <v>45374</v>
      </c>
      <c r="C891" s="143" t="str">
        <f t="shared" si="146"/>
        <v>Day 3</v>
      </c>
      <c r="D891" s="53" t="s">
        <v>427</v>
      </c>
      <c r="E891" s="26" t="str">
        <f t="shared" si="147"/>
        <v>Philip</v>
      </c>
      <c r="F891" s="26" t="str">
        <f t="shared" si="148"/>
        <v>Swartz</v>
      </c>
      <c r="G891" s="26" t="str">
        <f t="shared" si="149"/>
        <v>Men U/16</v>
      </c>
      <c r="H891" s="26" t="str">
        <f t="shared" si="150"/>
        <v>Mako</v>
      </c>
      <c r="I891" s="53"/>
      <c r="J891" s="53"/>
      <c r="K891" s="53"/>
      <c r="L891" s="52" t="str">
        <f t="shared" si="151"/>
        <v/>
      </c>
      <c r="M891" s="52" t="str">
        <f t="shared" si="152"/>
        <v/>
      </c>
    </row>
    <row r="892" spans="1:13" hidden="1" x14ac:dyDescent="0.3">
      <c r="A892" s="143" t="str">
        <f t="shared" si="144"/>
        <v>2024-NAT-03</v>
      </c>
      <c r="B892" s="140">
        <f t="shared" si="145"/>
        <v>45374</v>
      </c>
      <c r="C892" s="143" t="str">
        <f t="shared" si="146"/>
        <v>Day 3</v>
      </c>
      <c r="D892" s="53" t="s">
        <v>606</v>
      </c>
      <c r="E892" s="26" t="str">
        <f t="shared" si="147"/>
        <v>Elaine</v>
      </c>
      <c r="F892" s="26" t="str">
        <f t="shared" si="148"/>
        <v>Vorster</v>
      </c>
      <c r="G892" s="26" t="str">
        <f t="shared" si="149"/>
        <v>Ladies Veteran</v>
      </c>
      <c r="H892" s="26" t="str">
        <f t="shared" si="150"/>
        <v>Orca Angling Club</v>
      </c>
      <c r="I892" s="53"/>
      <c r="J892" s="53" t="s">
        <v>1223</v>
      </c>
      <c r="K892" s="53">
        <v>106</v>
      </c>
      <c r="L892" s="52">
        <f t="shared" si="151"/>
        <v>4.5</v>
      </c>
      <c r="M892" s="52">
        <f t="shared" si="152"/>
        <v>4.5</v>
      </c>
    </row>
    <row r="893" spans="1:13" hidden="1" x14ac:dyDescent="0.3">
      <c r="A893" s="143" t="str">
        <f t="shared" si="144"/>
        <v>2024-NAT-03</v>
      </c>
      <c r="B893" s="140">
        <f t="shared" si="145"/>
        <v>45374</v>
      </c>
      <c r="C893" s="143" t="str">
        <f t="shared" si="146"/>
        <v>Day 3</v>
      </c>
      <c r="D893" s="53" t="s">
        <v>606</v>
      </c>
      <c r="E893" s="26" t="str">
        <f t="shared" si="147"/>
        <v>Elaine</v>
      </c>
      <c r="F893" s="26" t="str">
        <f t="shared" si="148"/>
        <v>Vorster</v>
      </c>
      <c r="G893" s="26" t="str">
        <f t="shared" si="149"/>
        <v>Ladies Veteran</v>
      </c>
      <c r="H893" s="26" t="str">
        <f t="shared" si="150"/>
        <v>Orca Angling Club</v>
      </c>
      <c r="I893" s="53"/>
      <c r="J893" s="53" t="s">
        <v>20</v>
      </c>
      <c r="K893" s="53">
        <v>101</v>
      </c>
      <c r="L893" s="52">
        <f t="shared" si="151"/>
        <v>3.9</v>
      </c>
      <c r="M893" s="52">
        <f t="shared" si="152"/>
        <v>3.9</v>
      </c>
    </row>
    <row r="894" spans="1:13" hidden="1" x14ac:dyDescent="0.3">
      <c r="A894" s="143" t="str">
        <f t="shared" si="144"/>
        <v>2024-NAT-03</v>
      </c>
      <c r="B894" s="140">
        <f t="shared" si="145"/>
        <v>45374</v>
      </c>
      <c r="C894" s="143" t="str">
        <f t="shared" si="146"/>
        <v>Day 3</v>
      </c>
      <c r="D894" s="53" t="s">
        <v>606</v>
      </c>
      <c r="E894" s="26" t="str">
        <f t="shared" si="147"/>
        <v>Elaine</v>
      </c>
      <c r="F894" s="26" t="str">
        <f t="shared" si="148"/>
        <v>Vorster</v>
      </c>
      <c r="G894" s="26" t="str">
        <f t="shared" si="149"/>
        <v>Ladies Veteran</v>
      </c>
      <c r="H894" s="26" t="str">
        <f t="shared" si="150"/>
        <v>Orca Angling Club</v>
      </c>
      <c r="I894" s="53"/>
      <c r="J894" s="53" t="s">
        <v>20</v>
      </c>
      <c r="K894" s="53">
        <v>78</v>
      </c>
      <c r="L894" s="52">
        <f t="shared" si="151"/>
        <v>1.7</v>
      </c>
      <c r="M894" s="52">
        <f t="shared" si="152"/>
        <v>1.7</v>
      </c>
    </row>
    <row r="895" spans="1:13" hidden="1" x14ac:dyDescent="0.3">
      <c r="A895" s="143" t="str">
        <f t="shared" si="144"/>
        <v>2024-NAT-03</v>
      </c>
      <c r="B895" s="140">
        <f t="shared" si="145"/>
        <v>45374</v>
      </c>
      <c r="C895" s="143" t="str">
        <f t="shared" si="146"/>
        <v>Day 3</v>
      </c>
      <c r="D895" s="53" t="s">
        <v>576</v>
      </c>
      <c r="E895" s="26" t="str">
        <f t="shared" si="147"/>
        <v>Lindie</v>
      </c>
      <c r="F895" s="26" t="str">
        <f t="shared" si="148"/>
        <v>Krauze</v>
      </c>
      <c r="G895" s="26" t="str">
        <f t="shared" si="149"/>
        <v>Ladies Master</v>
      </c>
      <c r="H895" s="26" t="str">
        <f t="shared" si="150"/>
        <v>Orca Angling Club</v>
      </c>
      <c r="I895" s="53"/>
      <c r="J895" s="53" t="s">
        <v>20</v>
      </c>
      <c r="K895" s="53">
        <v>78</v>
      </c>
      <c r="L895" s="52">
        <f t="shared" si="151"/>
        <v>1.7</v>
      </c>
      <c r="M895" s="52">
        <f t="shared" si="152"/>
        <v>1.7</v>
      </c>
    </row>
    <row r="896" spans="1:13" hidden="1" x14ac:dyDescent="0.3">
      <c r="A896" s="143" t="str">
        <f t="shared" si="144"/>
        <v>2024-NAT-03</v>
      </c>
      <c r="B896" s="140">
        <f t="shared" si="145"/>
        <v>45374</v>
      </c>
      <c r="C896" s="143" t="str">
        <f t="shared" si="146"/>
        <v>Day 3</v>
      </c>
      <c r="D896" s="53" t="s">
        <v>576</v>
      </c>
      <c r="E896" s="26" t="str">
        <f t="shared" si="147"/>
        <v>Lindie</v>
      </c>
      <c r="F896" s="26" t="str">
        <f t="shared" si="148"/>
        <v>Krauze</v>
      </c>
      <c r="G896" s="26" t="str">
        <f t="shared" si="149"/>
        <v>Ladies Master</v>
      </c>
      <c r="H896" s="26" t="str">
        <f t="shared" si="150"/>
        <v>Orca Angling Club</v>
      </c>
      <c r="I896" s="53"/>
      <c r="J896" s="51" t="s">
        <v>1222</v>
      </c>
      <c r="K896" s="53">
        <v>165</v>
      </c>
      <c r="L896" s="52">
        <f t="shared" si="151"/>
        <v>24.1</v>
      </c>
      <c r="M896" s="52">
        <f t="shared" si="152"/>
        <v>24.1</v>
      </c>
    </row>
    <row r="897" spans="1:13" hidden="1" x14ac:dyDescent="0.3">
      <c r="A897" s="143" t="str">
        <f t="shared" si="144"/>
        <v>2024-NAT-03</v>
      </c>
      <c r="B897" s="140">
        <f t="shared" si="145"/>
        <v>45374</v>
      </c>
      <c r="C897" s="143" t="str">
        <f t="shared" si="146"/>
        <v>Day 3</v>
      </c>
      <c r="D897" s="53" t="s">
        <v>736</v>
      </c>
      <c r="E897" s="26" t="str">
        <f t="shared" si="147"/>
        <v>Stefni</v>
      </c>
      <c r="F897" s="26" t="str">
        <f t="shared" si="148"/>
        <v>De Jager</v>
      </c>
      <c r="G897" s="26" t="str">
        <f t="shared" si="149"/>
        <v>Ladies Master</v>
      </c>
      <c r="H897" s="26" t="str">
        <f t="shared" si="150"/>
        <v>xOtjiwarongo</v>
      </c>
      <c r="I897" s="53"/>
      <c r="J897" s="53"/>
      <c r="K897" s="53"/>
      <c r="L897" s="52" t="str">
        <f t="shared" si="151"/>
        <v/>
      </c>
      <c r="M897" s="52" t="str">
        <f t="shared" si="152"/>
        <v/>
      </c>
    </row>
    <row r="898" spans="1:13" hidden="1" x14ac:dyDescent="0.3">
      <c r="A898" s="143" t="str">
        <f t="shared" si="144"/>
        <v>2024-NAT-03</v>
      </c>
      <c r="B898" s="140">
        <f t="shared" si="145"/>
        <v>45374</v>
      </c>
      <c r="C898" s="143" t="str">
        <f t="shared" si="146"/>
        <v>Day 3</v>
      </c>
      <c r="D898" s="53" t="s">
        <v>1597</v>
      </c>
      <c r="E898" s="26" t="str">
        <f t="shared" si="147"/>
        <v>Maritz Jnr</v>
      </c>
      <c r="F898" s="26" t="str">
        <f t="shared" si="148"/>
        <v>Jansen Van Vuuren</v>
      </c>
      <c r="G898" s="26" t="str">
        <f t="shared" si="149"/>
        <v>Men U/16</v>
      </c>
      <c r="H898" s="26" t="str">
        <f t="shared" si="150"/>
        <v>Otjiwarongo</v>
      </c>
      <c r="I898" s="53"/>
      <c r="J898" s="53"/>
      <c r="K898" s="53"/>
      <c r="L898" s="52" t="str">
        <f t="shared" si="151"/>
        <v/>
      </c>
      <c r="M898" s="52" t="str">
        <f t="shared" si="152"/>
        <v/>
      </c>
    </row>
    <row r="899" spans="1:13" hidden="1" x14ac:dyDescent="0.3">
      <c r="A899" s="143" t="str">
        <f t="shared" si="144"/>
        <v>2024-NAT-03</v>
      </c>
      <c r="B899" s="140">
        <f t="shared" si="145"/>
        <v>45374</v>
      </c>
      <c r="C899" s="143" t="str">
        <f t="shared" si="146"/>
        <v>Day 3</v>
      </c>
      <c r="D899" s="53" t="s">
        <v>1293</v>
      </c>
      <c r="E899" s="26" t="str">
        <f t="shared" si="147"/>
        <v>Franco</v>
      </c>
      <c r="F899" s="26" t="str">
        <f t="shared" si="148"/>
        <v>Feyerabend</v>
      </c>
      <c r="G899" s="26" t="str">
        <f t="shared" si="149"/>
        <v>Men U/16</v>
      </c>
      <c r="H899" s="26" t="str">
        <f t="shared" si="150"/>
        <v>xOtjiwarongo</v>
      </c>
      <c r="I899" s="53"/>
      <c r="J899" s="53"/>
      <c r="K899" s="53"/>
      <c r="L899" s="52" t="str">
        <f t="shared" si="151"/>
        <v/>
      </c>
      <c r="M899" s="52" t="str">
        <f t="shared" si="152"/>
        <v/>
      </c>
    </row>
    <row r="900" spans="1:13" hidden="1" x14ac:dyDescent="0.3">
      <c r="A900" s="143" t="str">
        <f t="shared" si="144"/>
        <v>2024-NAT-03</v>
      </c>
      <c r="B900" s="140">
        <f t="shared" si="145"/>
        <v>45374</v>
      </c>
      <c r="C900" s="143" t="str">
        <f t="shared" si="146"/>
        <v>Day 3</v>
      </c>
      <c r="D900" s="53" t="s">
        <v>1355</v>
      </c>
      <c r="E900" s="26" t="str">
        <f t="shared" si="147"/>
        <v>Stefan</v>
      </c>
      <c r="F900" s="26" t="str">
        <f t="shared" si="148"/>
        <v>Snyman</v>
      </c>
      <c r="G900" s="26" t="str">
        <f t="shared" si="149"/>
        <v>Men U/21</v>
      </c>
      <c r="H900" s="26" t="str">
        <f t="shared" si="150"/>
        <v>Penguin</v>
      </c>
      <c r="I900" s="53"/>
      <c r="J900" s="51" t="s">
        <v>1222</v>
      </c>
      <c r="K900" s="53">
        <v>124</v>
      </c>
      <c r="L900" s="52">
        <f t="shared" si="151"/>
        <v>9.1</v>
      </c>
      <c r="M900" s="52">
        <f t="shared" si="152"/>
        <v>9.1</v>
      </c>
    </row>
    <row r="901" spans="1:13" hidden="1" x14ac:dyDescent="0.3">
      <c r="A901" s="143" t="str">
        <f t="shared" si="144"/>
        <v>2024-NAT-03</v>
      </c>
      <c r="B901" s="140">
        <f t="shared" si="145"/>
        <v>45374</v>
      </c>
      <c r="C901" s="143" t="str">
        <f t="shared" si="146"/>
        <v>Day 3</v>
      </c>
      <c r="D901" s="53" t="s">
        <v>713</v>
      </c>
      <c r="E901" s="26" t="str">
        <f t="shared" si="147"/>
        <v>Heinrich</v>
      </c>
      <c r="F901" s="26" t="str">
        <f t="shared" si="148"/>
        <v>Redelinghuys</v>
      </c>
      <c r="G901" s="26" t="str">
        <f t="shared" si="149"/>
        <v>Men U/21</v>
      </c>
      <c r="H901" s="26" t="str">
        <f t="shared" si="150"/>
        <v>Penguin</v>
      </c>
      <c r="I901" s="53"/>
      <c r="J901" s="53"/>
      <c r="K901" s="53"/>
      <c r="L901" s="52" t="str">
        <f t="shared" si="151"/>
        <v/>
      </c>
      <c r="M901" s="52" t="str">
        <f t="shared" si="152"/>
        <v/>
      </c>
    </row>
    <row r="902" spans="1:13" hidden="1" x14ac:dyDescent="0.3">
      <c r="A902" s="143" t="str">
        <f t="shared" si="144"/>
        <v>2024-NAT-03</v>
      </c>
      <c r="B902" s="140">
        <f t="shared" si="145"/>
        <v>45374</v>
      </c>
      <c r="C902" s="143" t="str">
        <f t="shared" si="146"/>
        <v>Day 3</v>
      </c>
      <c r="D902" s="53" t="s">
        <v>1312</v>
      </c>
      <c r="E902" s="26" t="str">
        <f t="shared" si="147"/>
        <v>Michael</v>
      </c>
      <c r="F902" s="26" t="str">
        <f t="shared" si="148"/>
        <v>Diedericks</v>
      </c>
      <c r="G902" s="26" t="str">
        <f t="shared" si="149"/>
        <v>Men U/16</v>
      </c>
      <c r="H902" s="26" t="str">
        <f t="shared" si="150"/>
        <v>Welwitschia</v>
      </c>
      <c r="I902" s="53"/>
      <c r="J902" s="51" t="s">
        <v>1222</v>
      </c>
      <c r="K902" s="53">
        <v>144</v>
      </c>
      <c r="L902" s="52">
        <f t="shared" si="151"/>
        <v>15.1</v>
      </c>
      <c r="M902" s="52">
        <f t="shared" si="152"/>
        <v>15.1</v>
      </c>
    </row>
    <row r="903" spans="1:13" hidden="1" x14ac:dyDescent="0.3">
      <c r="A903" s="143" t="str">
        <f t="shared" ref="A903:A922" si="153">IF(D903="","",A902)</f>
        <v>2024-NAT-03</v>
      </c>
      <c r="B903" s="140">
        <f t="shared" ref="B903:B922" si="154">IF(D903="","",B902)</f>
        <v>45374</v>
      </c>
      <c r="C903" s="143" t="str">
        <f t="shared" ref="C903:C922" si="155">IF(D903="","",C902)</f>
        <v>Day 3</v>
      </c>
      <c r="D903" s="53" t="s">
        <v>1467</v>
      </c>
      <c r="E903" s="26" t="str">
        <f t="shared" ref="E903:E922" si="156">IF(D903="","",VLOOKUP(D903,Master,3,FALSE))</f>
        <v>Janco</v>
      </c>
      <c r="F903" s="26" t="str">
        <f t="shared" ref="F903:F922" si="157">IF(D903="","",VLOOKUP(D903,Master,4,FALSE))</f>
        <v>Duvenhage</v>
      </c>
      <c r="G903" s="26" t="str">
        <f t="shared" ref="G903:G922" si="158">IF(D903="","",VLOOKUP(D903,Master,5,FALSE))</f>
        <v>Men U/16</v>
      </c>
      <c r="H903" s="26" t="str">
        <f t="shared" ref="H903:H922" si="159">IF(D903="","",VLOOKUP(D903,Master,2,FALSE))</f>
        <v>Welwitschia</v>
      </c>
      <c r="I903" s="53"/>
      <c r="J903" s="53"/>
      <c r="K903" s="53"/>
      <c r="L903" s="52" t="str">
        <f t="shared" ref="L903:L922" si="160">IF(K903="","",IF(I903="",ROUND(HLOOKUP(J903,kgList,K903,FALSE),1),ROUND(HLOOKUP(I903,kgList,K903,FALSE),1)))</f>
        <v/>
      </c>
      <c r="M903" s="52" t="str">
        <f t="shared" ref="M903:M922" si="161">IF(L903="","",IF(COUNTA(I903:J903)&gt;1,"Edible or Inedible",IF(COUNTA(I903)=1,L903*1,IF(COUNTA(J903)=1,L903*1,"ERROR"))))</f>
        <v/>
      </c>
    </row>
    <row r="904" spans="1:13" hidden="1" x14ac:dyDescent="0.3">
      <c r="A904" s="143" t="str">
        <f t="shared" si="153"/>
        <v>2024-NAT-03</v>
      </c>
      <c r="B904" s="140">
        <f t="shared" si="154"/>
        <v>45374</v>
      </c>
      <c r="C904" s="143" t="str">
        <f t="shared" si="155"/>
        <v>Day 3</v>
      </c>
      <c r="D904" s="53" t="s">
        <v>857</v>
      </c>
      <c r="E904" s="26" t="str">
        <f t="shared" si="156"/>
        <v>Marinda</v>
      </c>
      <c r="F904" s="26" t="str">
        <f t="shared" si="157"/>
        <v>Parr</v>
      </c>
      <c r="G904" s="26" t="str">
        <f t="shared" si="158"/>
        <v>Ladies Master</v>
      </c>
      <c r="H904" s="26" t="str">
        <f t="shared" si="159"/>
        <v>Welwitschia</v>
      </c>
      <c r="I904" s="53"/>
      <c r="J904" s="53"/>
      <c r="K904" s="53"/>
      <c r="L904" s="52" t="str">
        <f t="shared" si="160"/>
        <v/>
      </c>
      <c r="M904" s="52" t="str">
        <f t="shared" si="161"/>
        <v/>
      </c>
    </row>
    <row r="905" spans="1:13" hidden="1" x14ac:dyDescent="0.3">
      <c r="A905" s="143" t="str">
        <f t="shared" si="153"/>
        <v>2024-NAT-03</v>
      </c>
      <c r="B905" s="140">
        <f t="shared" si="154"/>
        <v>45374</v>
      </c>
      <c r="C905" s="143" t="str">
        <f t="shared" si="155"/>
        <v>Day 3</v>
      </c>
      <c r="D905" s="53" t="s">
        <v>497</v>
      </c>
      <c r="E905" s="26" t="str">
        <f t="shared" si="156"/>
        <v>Carlien</v>
      </c>
      <c r="F905" s="26" t="str">
        <f t="shared" si="157"/>
        <v>Steyn</v>
      </c>
      <c r="G905" s="26" t="str">
        <f t="shared" si="158"/>
        <v>Ladies Veteran</v>
      </c>
      <c r="H905" s="26" t="str">
        <f t="shared" si="159"/>
        <v>Welwitschia</v>
      </c>
      <c r="I905" s="53"/>
      <c r="J905" s="53"/>
      <c r="K905" s="53"/>
      <c r="L905" s="52" t="str">
        <f t="shared" si="160"/>
        <v/>
      </c>
      <c r="M905" s="52" t="str">
        <f t="shared" si="161"/>
        <v/>
      </c>
    </row>
    <row r="906" spans="1:13" hidden="1" x14ac:dyDescent="0.3">
      <c r="A906" s="143" t="str">
        <f t="shared" si="153"/>
        <v>2024-NAT-03</v>
      </c>
      <c r="B906" s="140">
        <f t="shared" si="154"/>
        <v>45374</v>
      </c>
      <c r="C906" s="143" t="str">
        <f t="shared" si="155"/>
        <v>Day 3</v>
      </c>
      <c r="D906" s="53" t="s">
        <v>1594</v>
      </c>
      <c r="E906" s="26" t="str">
        <f t="shared" si="156"/>
        <v>Heiko Jnr</v>
      </c>
      <c r="F906" s="26" t="str">
        <f t="shared" si="157"/>
        <v>Doll</v>
      </c>
      <c r="G906" s="26" t="str">
        <f t="shared" si="158"/>
        <v>Men U/16</v>
      </c>
      <c r="H906" s="26" t="str">
        <f t="shared" si="159"/>
        <v>Seagull Angling Club</v>
      </c>
      <c r="I906" s="53"/>
      <c r="J906" s="53"/>
      <c r="K906" s="53"/>
      <c r="L906" s="52" t="str">
        <f t="shared" si="160"/>
        <v/>
      </c>
      <c r="M906" s="52" t="str">
        <f t="shared" si="161"/>
        <v/>
      </c>
    </row>
    <row r="907" spans="1:13" hidden="1" x14ac:dyDescent="0.3">
      <c r="A907" s="143" t="str">
        <f t="shared" si="153"/>
        <v>2024-NAT-03</v>
      </c>
      <c r="B907" s="140">
        <f t="shared" si="154"/>
        <v>45374</v>
      </c>
      <c r="C907" s="143" t="str">
        <f t="shared" si="155"/>
        <v>Day 3</v>
      </c>
      <c r="D907" s="53" t="s">
        <v>620</v>
      </c>
      <c r="E907" s="26" t="str">
        <f t="shared" si="156"/>
        <v>Cecilia</v>
      </c>
      <c r="F907" s="26" t="str">
        <f t="shared" si="157"/>
        <v>Kotze</v>
      </c>
      <c r="G907" s="26" t="str">
        <f t="shared" si="158"/>
        <v>Ladies Senior</v>
      </c>
      <c r="H907" s="26" t="str">
        <f t="shared" si="159"/>
        <v>Seagull Angling Club</v>
      </c>
      <c r="I907" s="53"/>
      <c r="J907" s="53"/>
      <c r="K907" s="53"/>
      <c r="L907" s="52" t="str">
        <f t="shared" si="160"/>
        <v/>
      </c>
      <c r="M907" s="52" t="str">
        <f t="shared" si="161"/>
        <v/>
      </c>
    </row>
    <row r="908" spans="1:13" hidden="1" x14ac:dyDescent="0.3">
      <c r="A908" s="143" t="str">
        <f t="shared" si="153"/>
        <v>2024-NAT-03</v>
      </c>
      <c r="B908" s="140">
        <f t="shared" si="154"/>
        <v>45374</v>
      </c>
      <c r="C908" s="143" t="str">
        <f t="shared" si="155"/>
        <v>Day 3</v>
      </c>
      <c r="D908" s="53" t="s">
        <v>687</v>
      </c>
      <c r="E908" s="26" t="str">
        <f t="shared" si="156"/>
        <v>Ewald J.</v>
      </c>
      <c r="F908" s="26" t="str">
        <f t="shared" si="157"/>
        <v>Potgieter</v>
      </c>
      <c r="G908" s="26" t="str">
        <f t="shared" si="158"/>
        <v>Men U/16</v>
      </c>
      <c r="H908" s="26" t="str">
        <f t="shared" si="159"/>
        <v>Seagull Angling Club</v>
      </c>
      <c r="I908" s="53"/>
      <c r="J908" s="53"/>
      <c r="K908" s="53"/>
      <c r="L908" s="52" t="str">
        <f t="shared" si="160"/>
        <v/>
      </c>
      <c r="M908" s="52" t="str">
        <f t="shared" si="161"/>
        <v/>
      </c>
    </row>
    <row r="909" spans="1:13" hidden="1" x14ac:dyDescent="0.3">
      <c r="A909" s="143" t="str">
        <f t="shared" si="153"/>
        <v>2024-NAT-03</v>
      </c>
      <c r="B909" s="140">
        <f t="shared" si="154"/>
        <v>45374</v>
      </c>
      <c r="C909" s="143" t="str">
        <f t="shared" si="155"/>
        <v>Day 3</v>
      </c>
      <c r="D909" s="53" t="s">
        <v>695</v>
      </c>
      <c r="E909" s="26" t="str">
        <f t="shared" si="156"/>
        <v>Christiaan</v>
      </c>
      <c r="F909" s="26" t="str">
        <f t="shared" si="157"/>
        <v>Potgieter</v>
      </c>
      <c r="G909" s="26" t="str">
        <f t="shared" si="158"/>
        <v>Men U/16</v>
      </c>
      <c r="H909" s="26" t="str">
        <f t="shared" si="159"/>
        <v>Seagull Angling Club</v>
      </c>
      <c r="I909" s="53"/>
      <c r="J909" s="53"/>
      <c r="K909" s="53"/>
      <c r="L909" s="52" t="str">
        <f t="shared" si="160"/>
        <v/>
      </c>
      <c r="M909" s="52" t="str">
        <f t="shared" si="161"/>
        <v/>
      </c>
    </row>
    <row r="910" spans="1:13" hidden="1" x14ac:dyDescent="0.3">
      <c r="A910" s="143" t="str">
        <f t="shared" si="153"/>
        <v>2024-NAT-03</v>
      </c>
      <c r="B910" s="140">
        <f t="shared" si="154"/>
        <v>45374</v>
      </c>
      <c r="C910" s="143" t="str">
        <f t="shared" si="155"/>
        <v>Day 3</v>
      </c>
      <c r="D910" s="53" t="s">
        <v>702</v>
      </c>
      <c r="E910" s="26" t="str">
        <f t="shared" si="156"/>
        <v>Jonandre</v>
      </c>
      <c r="F910" s="26" t="str">
        <f t="shared" si="157"/>
        <v>Mertens</v>
      </c>
      <c r="G910" s="26" t="str">
        <f t="shared" si="158"/>
        <v>Men U/16</v>
      </c>
      <c r="H910" s="26" t="str">
        <f t="shared" si="159"/>
        <v>Seagull Angling Club</v>
      </c>
      <c r="I910" s="53"/>
      <c r="J910" s="53"/>
      <c r="K910" s="53"/>
      <c r="L910" s="52" t="str">
        <f t="shared" si="160"/>
        <v/>
      </c>
      <c r="M910" s="52" t="str">
        <f t="shared" si="161"/>
        <v/>
      </c>
    </row>
    <row r="911" spans="1:13" hidden="1" x14ac:dyDescent="0.3">
      <c r="A911" s="143" t="str">
        <f t="shared" si="153"/>
        <v>2024-NAT-03</v>
      </c>
      <c r="B911" s="140">
        <f t="shared" si="154"/>
        <v>45374</v>
      </c>
      <c r="C911" s="143" t="str">
        <f t="shared" si="155"/>
        <v>Day 3</v>
      </c>
      <c r="D911" s="53" t="s">
        <v>790</v>
      </c>
      <c r="E911" s="26" t="str">
        <f t="shared" si="156"/>
        <v>Cristiano</v>
      </c>
      <c r="F911" s="26" t="str">
        <f t="shared" si="157"/>
        <v>Bampton</v>
      </c>
      <c r="G911" s="26" t="str">
        <f t="shared" si="158"/>
        <v>Men U/21</v>
      </c>
      <c r="H911" s="26" t="str">
        <f t="shared" si="159"/>
        <v>Orca Angling Club</v>
      </c>
      <c r="I911" s="53"/>
      <c r="J911" s="51" t="s">
        <v>1222</v>
      </c>
      <c r="K911" s="53">
        <v>163</v>
      </c>
      <c r="L911" s="52">
        <f t="shared" si="160"/>
        <v>23.1</v>
      </c>
      <c r="M911" s="52">
        <f t="shared" si="161"/>
        <v>23.1</v>
      </c>
    </row>
    <row r="912" spans="1:13" hidden="1" x14ac:dyDescent="0.3">
      <c r="A912" s="143" t="str">
        <f t="shared" si="153"/>
        <v>2024-NAT-03</v>
      </c>
      <c r="B912" s="140">
        <f t="shared" si="154"/>
        <v>45374</v>
      </c>
      <c r="C912" s="143" t="str">
        <f t="shared" si="155"/>
        <v>Day 3</v>
      </c>
      <c r="D912" s="53" t="s">
        <v>790</v>
      </c>
      <c r="E912" s="26" t="str">
        <f t="shared" si="156"/>
        <v>Cristiano</v>
      </c>
      <c r="F912" s="26" t="str">
        <f t="shared" si="157"/>
        <v>Bampton</v>
      </c>
      <c r="G912" s="26" t="str">
        <f t="shared" si="158"/>
        <v>Men U/21</v>
      </c>
      <c r="H912" s="26" t="str">
        <f t="shared" si="159"/>
        <v>Orca Angling Club</v>
      </c>
      <c r="I912" s="53"/>
      <c r="J912" s="51" t="s">
        <v>1222</v>
      </c>
      <c r="K912" s="53">
        <v>155</v>
      </c>
      <c r="L912" s="52">
        <f t="shared" si="160"/>
        <v>19.5</v>
      </c>
      <c r="M912" s="52">
        <f t="shared" si="161"/>
        <v>19.5</v>
      </c>
    </row>
    <row r="913" spans="1:13" hidden="1" x14ac:dyDescent="0.3">
      <c r="A913" s="143" t="str">
        <f t="shared" si="153"/>
        <v>2024-NAT-03</v>
      </c>
      <c r="B913" s="140">
        <f t="shared" si="154"/>
        <v>45374</v>
      </c>
      <c r="C913" s="143" t="str">
        <f t="shared" si="155"/>
        <v>Day 3</v>
      </c>
      <c r="D913" s="53" t="s">
        <v>1648</v>
      </c>
      <c r="E913" s="26" t="str">
        <f t="shared" si="156"/>
        <v>Nicolette</v>
      </c>
      <c r="F913" s="26" t="str">
        <f t="shared" si="157"/>
        <v>Schreuder</v>
      </c>
      <c r="G913" s="26" t="str">
        <f t="shared" si="158"/>
        <v>Ladies Veteran</v>
      </c>
      <c r="H913" s="26" t="str">
        <f t="shared" si="159"/>
        <v>Walvis Bay</v>
      </c>
      <c r="I913" s="53"/>
      <c r="J913" s="53" t="s">
        <v>20</v>
      </c>
      <c r="K913" s="53">
        <v>86</v>
      </c>
      <c r="L913" s="52">
        <f t="shared" si="160"/>
        <v>2.2999999999999998</v>
      </c>
      <c r="M913" s="52">
        <f t="shared" si="161"/>
        <v>2.2999999999999998</v>
      </c>
    </row>
    <row r="914" spans="1:13" hidden="1" x14ac:dyDescent="0.3">
      <c r="A914" s="143" t="str">
        <f t="shared" si="153"/>
        <v>2024-NAT-03</v>
      </c>
      <c r="B914" s="140">
        <f t="shared" si="154"/>
        <v>45374</v>
      </c>
      <c r="C914" s="143" t="str">
        <f t="shared" si="155"/>
        <v>Day 3</v>
      </c>
      <c r="D914" s="53" t="s">
        <v>1476</v>
      </c>
      <c r="E914" s="26" t="str">
        <f t="shared" si="156"/>
        <v>Breggie</v>
      </c>
      <c r="F914" s="26" t="str">
        <f t="shared" si="157"/>
        <v>Ferreira</v>
      </c>
      <c r="G914" s="26" t="str">
        <f t="shared" si="158"/>
        <v>Ladies Master</v>
      </c>
      <c r="H914" s="26" t="str">
        <f t="shared" si="159"/>
        <v>Walvis Bay</v>
      </c>
      <c r="I914" s="53"/>
      <c r="J914" s="53" t="s">
        <v>20</v>
      </c>
      <c r="K914" s="53">
        <v>78</v>
      </c>
      <c r="L914" s="52">
        <f t="shared" si="160"/>
        <v>1.7</v>
      </c>
      <c r="M914" s="52">
        <f t="shared" si="161"/>
        <v>1.7</v>
      </c>
    </row>
    <row r="915" spans="1:13" hidden="1" x14ac:dyDescent="0.3">
      <c r="A915" s="143" t="str">
        <f t="shared" si="153"/>
        <v>2024-NAT-03</v>
      </c>
      <c r="B915" s="140">
        <f t="shared" si="154"/>
        <v>45374</v>
      </c>
      <c r="C915" s="143" t="str">
        <f t="shared" si="155"/>
        <v>Day 3</v>
      </c>
      <c r="D915" s="53" t="s">
        <v>510</v>
      </c>
      <c r="E915" s="26" t="str">
        <f t="shared" si="156"/>
        <v>Sarah-Ann</v>
      </c>
      <c r="F915" s="26" t="str">
        <f t="shared" si="157"/>
        <v>Mills</v>
      </c>
      <c r="G915" s="26" t="str">
        <f t="shared" si="158"/>
        <v>Ladies Master</v>
      </c>
      <c r="H915" s="26" t="str">
        <f t="shared" si="159"/>
        <v>Henties Bay</v>
      </c>
      <c r="I915" s="53"/>
      <c r="J915" s="53"/>
      <c r="K915" s="53"/>
      <c r="L915" s="52" t="str">
        <f t="shared" si="160"/>
        <v/>
      </c>
      <c r="M915" s="52" t="str">
        <f t="shared" si="161"/>
        <v/>
      </c>
    </row>
    <row r="916" spans="1:13" hidden="1" x14ac:dyDescent="0.3">
      <c r="A916" s="143" t="str">
        <f t="shared" si="153"/>
        <v>2024-NAT-03</v>
      </c>
      <c r="B916" s="140">
        <f t="shared" si="154"/>
        <v>45374</v>
      </c>
      <c r="C916" s="143" t="str">
        <f t="shared" si="155"/>
        <v>Day 3</v>
      </c>
      <c r="D916" s="53" t="s">
        <v>1325</v>
      </c>
      <c r="E916" s="26" t="str">
        <f t="shared" si="156"/>
        <v>Jacomine</v>
      </c>
      <c r="F916" s="26" t="str">
        <f t="shared" si="157"/>
        <v>Heath</v>
      </c>
      <c r="G916" s="26" t="str">
        <f t="shared" si="158"/>
        <v>Ladies Senior</v>
      </c>
      <c r="H916" s="26" t="str">
        <f t="shared" si="159"/>
        <v>Steenbras</v>
      </c>
      <c r="I916" s="53"/>
      <c r="J916" s="53" t="s">
        <v>20</v>
      </c>
      <c r="K916" s="53">
        <v>85</v>
      </c>
      <c r="L916" s="52">
        <f t="shared" si="160"/>
        <v>2.2000000000000002</v>
      </c>
      <c r="M916" s="52">
        <f t="shared" si="161"/>
        <v>2.2000000000000002</v>
      </c>
    </row>
    <row r="917" spans="1:13" hidden="1" x14ac:dyDescent="0.3">
      <c r="A917" s="143" t="str">
        <f t="shared" si="153"/>
        <v>2024-NAT-03</v>
      </c>
      <c r="B917" s="140">
        <f t="shared" si="154"/>
        <v>45374</v>
      </c>
      <c r="C917" s="143" t="str">
        <f t="shared" si="155"/>
        <v>Day 3</v>
      </c>
      <c r="D917" s="53" t="s">
        <v>1325</v>
      </c>
      <c r="E917" s="26" t="str">
        <f t="shared" si="156"/>
        <v>Jacomine</v>
      </c>
      <c r="F917" s="26" t="str">
        <f t="shared" si="157"/>
        <v>Heath</v>
      </c>
      <c r="G917" s="26" t="str">
        <f t="shared" si="158"/>
        <v>Ladies Senior</v>
      </c>
      <c r="H917" s="26" t="str">
        <f t="shared" si="159"/>
        <v>Steenbras</v>
      </c>
      <c r="I917" s="53"/>
      <c r="J917" s="53" t="s">
        <v>20</v>
      </c>
      <c r="K917" s="53">
        <v>74</v>
      </c>
      <c r="L917" s="52">
        <f t="shared" si="160"/>
        <v>1.5</v>
      </c>
      <c r="M917" s="52">
        <f t="shared" si="161"/>
        <v>1.5</v>
      </c>
    </row>
    <row r="918" spans="1:13" hidden="1" x14ac:dyDescent="0.3">
      <c r="A918" s="143" t="str">
        <f t="shared" si="153"/>
        <v>2024-NAT-03</v>
      </c>
      <c r="B918" s="140">
        <f t="shared" si="154"/>
        <v>45374</v>
      </c>
      <c r="C918" s="143" t="str">
        <f t="shared" si="155"/>
        <v>Day 3</v>
      </c>
      <c r="D918" s="53" t="s">
        <v>1417</v>
      </c>
      <c r="E918" s="26" t="str">
        <f t="shared" si="156"/>
        <v>Maryna</v>
      </c>
      <c r="F918" s="26" t="str">
        <f t="shared" si="157"/>
        <v>Viljoen</v>
      </c>
      <c r="G918" s="26" t="str">
        <f t="shared" si="158"/>
        <v>Ladies Senior</v>
      </c>
      <c r="H918" s="26" t="str">
        <f t="shared" si="159"/>
        <v>Steenbras</v>
      </c>
      <c r="I918" s="53"/>
      <c r="J918" s="53" t="s">
        <v>1200</v>
      </c>
      <c r="K918" s="53">
        <v>73</v>
      </c>
      <c r="L918" s="52">
        <f t="shared" si="160"/>
        <v>7.1</v>
      </c>
      <c r="M918" s="52">
        <f t="shared" si="161"/>
        <v>7.1</v>
      </c>
    </row>
    <row r="919" spans="1:13" hidden="1" x14ac:dyDescent="0.3">
      <c r="A919" s="143" t="str">
        <f t="shared" si="153"/>
        <v>2024-NAT-03</v>
      </c>
      <c r="B919" s="140">
        <f t="shared" si="154"/>
        <v>45374</v>
      </c>
      <c r="C919" s="143" t="str">
        <f t="shared" si="155"/>
        <v>Day 3</v>
      </c>
      <c r="D919" s="53" t="s">
        <v>1417</v>
      </c>
      <c r="E919" s="26" t="str">
        <f t="shared" si="156"/>
        <v>Maryna</v>
      </c>
      <c r="F919" s="26" t="str">
        <f t="shared" si="157"/>
        <v>Viljoen</v>
      </c>
      <c r="G919" s="26" t="str">
        <f t="shared" si="158"/>
        <v>Ladies Senior</v>
      </c>
      <c r="H919" s="26" t="str">
        <f t="shared" si="159"/>
        <v>Steenbras</v>
      </c>
      <c r="I919" s="53"/>
      <c r="J919" s="51" t="s">
        <v>1222</v>
      </c>
      <c r="K919" s="53">
        <v>98</v>
      </c>
      <c r="L919" s="52">
        <f t="shared" si="160"/>
        <v>4</v>
      </c>
      <c r="M919" s="52">
        <f t="shared" si="161"/>
        <v>4</v>
      </c>
    </row>
    <row r="920" spans="1:13" hidden="1" x14ac:dyDescent="0.3">
      <c r="A920" s="143" t="str">
        <f t="shared" si="153"/>
        <v>2024-NAT-03</v>
      </c>
      <c r="B920" s="140">
        <f t="shared" si="154"/>
        <v>45374</v>
      </c>
      <c r="C920" s="143" t="str">
        <f t="shared" si="155"/>
        <v>Day 3</v>
      </c>
      <c r="D920" s="53" t="s">
        <v>1106</v>
      </c>
      <c r="E920" s="26" t="str">
        <f t="shared" si="156"/>
        <v>Luan</v>
      </c>
      <c r="F920" s="26" t="str">
        <f t="shared" si="157"/>
        <v>Hansen</v>
      </c>
      <c r="G920" s="26" t="str">
        <f t="shared" si="158"/>
        <v>Men U/16</v>
      </c>
      <c r="H920" s="26" t="str">
        <f t="shared" si="159"/>
        <v>Steenbras</v>
      </c>
      <c r="I920" s="53"/>
      <c r="J920" s="51" t="s">
        <v>1222</v>
      </c>
      <c r="K920" s="53">
        <v>155</v>
      </c>
      <c r="L920" s="52">
        <f t="shared" si="160"/>
        <v>19.5</v>
      </c>
      <c r="M920" s="52">
        <f t="shared" si="161"/>
        <v>19.5</v>
      </c>
    </row>
    <row r="921" spans="1:13" hidden="1" x14ac:dyDescent="0.3">
      <c r="A921" s="143" t="str">
        <f t="shared" si="153"/>
        <v>2024-NAT-03</v>
      </c>
      <c r="B921" s="140">
        <f t="shared" si="154"/>
        <v>45374</v>
      </c>
      <c r="C921" s="143" t="str">
        <f t="shared" si="155"/>
        <v>Day 3</v>
      </c>
      <c r="D921" s="53" t="s">
        <v>1568</v>
      </c>
      <c r="E921" s="26" t="str">
        <f t="shared" si="156"/>
        <v>L'Wyk</v>
      </c>
      <c r="F921" s="26" t="str">
        <f t="shared" si="157"/>
        <v>Viljoen</v>
      </c>
      <c r="G921" s="26" t="str">
        <f t="shared" si="158"/>
        <v>Men U/16</v>
      </c>
      <c r="H921" s="26" t="str">
        <f t="shared" si="159"/>
        <v>Steenbras</v>
      </c>
      <c r="I921" s="53"/>
      <c r="J921" s="53"/>
      <c r="K921" s="53"/>
      <c r="L921" s="52" t="str">
        <f t="shared" si="160"/>
        <v/>
      </c>
      <c r="M921" s="52" t="str">
        <f t="shared" si="161"/>
        <v/>
      </c>
    </row>
    <row r="922" spans="1:13" ht="13.8" hidden="1" thickBot="1" x14ac:dyDescent="0.35">
      <c r="A922" s="145" t="str">
        <f t="shared" si="153"/>
        <v>2024-NAT-03</v>
      </c>
      <c r="B922" s="144">
        <f t="shared" si="154"/>
        <v>45374</v>
      </c>
      <c r="C922" s="145" t="str">
        <f t="shared" si="155"/>
        <v>Day 3</v>
      </c>
      <c r="D922" s="141" t="s">
        <v>663</v>
      </c>
      <c r="E922" s="146" t="str">
        <f t="shared" si="156"/>
        <v>Jayden</v>
      </c>
      <c r="F922" s="146" t="str">
        <f t="shared" si="157"/>
        <v>Hansen</v>
      </c>
      <c r="G922" s="146" t="str">
        <f t="shared" si="158"/>
        <v>Men U/16</v>
      </c>
      <c r="H922" s="146" t="str">
        <f t="shared" si="159"/>
        <v>Steenbras</v>
      </c>
      <c r="I922" s="141"/>
      <c r="J922" s="141"/>
      <c r="K922" s="141"/>
      <c r="L922" s="147" t="str">
        <f t="shared" si="160"/>
        <v/>
      </c>
      <c r="M922" s="147" t="str">
        <f t="shared" si="161"/>
        <v/>
      </c>
    </row>
    <row r="923" spans="1:13" hidden="1" x14ac:dyDescent="0.3">
      <c r="A923" s="143" t="s">
        <v>2065</v>
      </c>
      <c r="B923" s="140">
        <v>45736</v>
      </c>
      <c r="C923" s="143" t="s">
        <v>1897</v>
      </c>
      <c r="D923" s="53" t="s">
        <v>634</v>
      </c>
      <c r="E923" s="26" t="str">
        <f t="shared" ref="E923" si="162">IF(D923="","",VLOOKUP(D923,Master,3,FALSE))</f>
        <v>Adri</v>
      </c>
      <c r="F923" s="26" t="str">
        <f t="shared" ref="F923" si="163">IF(D923="","",VLOOKUP(D923,Master,4,FALSE))</f>
        <v>Roets</v>
      </c>
      <c r="G923" s="26" t="str">
        <f t="shared" ref="G923" si="164">IF(D923="","",VLOOKUP(D923,Master,5,FALSE))</f>
        <v>Men Master</v>
      </c>
      <c r="H923" s="26" t="str">
        <f t="shared" ref="H923" si="165">IF(D923="","",VLOOKUP(D923,Master,2,FALSE))</f>
        <v>Atlantic Angling Club</v>
      </c>
      <c r="I923" s="53"/>
      <c r="J923" s="53"/>
      <c r="K923" s="53"/>
      <c r="L923" s="52" t="str">
        <f t="shared" ref="L923" si="166">IF(K923="","",IF(I923="",ROUND(HLOOKUP(J923,kgList,K923,FALSE),1),ROUND(HLOOKUP(I923,kgList,K923,FALSE),1)))</f>
        <v/>
      </c>
      <c r="M923" s="52" t="str">
        <f t="shared" ref="M923" si="167">IF(L923="","",IF(COUNTA(I923:J923)&gt;1,"Edible or Inedible",IF(COUNTA(I923)=1,L923*1,IF(COUNTA(J923)=1,L923*1,"ERROR"))))</f>
        <v/>
      </c>
    </row>
    <row r="924" spans="1:13" hidden="1" x14ac:dyDescent="0.3">
      <c r="A924" s="143" t="str">
        <f t="shared" ref="A924" si="168">IF(D924="","",A923)</f>
        <v>2025-NAT-01</v>
      </c>
      <c r="B924" s="140">
        <f t="shared" ref="B924" si="169">IF(D924="","",B923)</f>
        <v>45736</v>
      </c>
      <c r="C924" s="143" t="str">
        <f t="shared" ref="C924" si="170">IF(D924="","",C923)</f>
        <v>Day 1</v>
      </c>
      <c r="D924" s="53" t="s">
        <v>883</v>
      </c>
      <c r="E924" s="26" t="str">
        <f t="shared" ref="E924:E987" si="171">IF(D924="","",VLOOKUP(D924,Master,3,FALSE))</f>
        <v>Hannu</v>
      </c>
      <c r="F924" s="26" t="str">
        <f t="shared" ref="F924:F987" si="172">IF(D924="","",VLOOKUP(D924,Master,4,FALSE))</f>
        <v>Burger</v>
      </c>
      <c r="G924" s="26" t="str">
        <f t="shared" ref="G924:G987" si="173">IF(D924="","",VLOOKUP(D924,Master,5,FALSE))</f>
        <v>Men U/21</v>
      </c>
      <c r="H924" s="26" t="str">
        <f t="shared" ref="H924:H987" si="174">IF(D924="","",VLOOKUP(D924,Master,2,FALSE))</f>
        <v>Atlantic Angling Club</v>
      </c>
      <c r="I924" s="53"/>
      <c r="J924" s="53"/>
      <c r="K924" s="53"/>
      <c r="L924" s="52" t="str">
        <f t="shared" ref="L924:L987" si="175">IF(K924="","",IF(I924="",ROUND(HLOOKUP(J924,kgList,K924,FALSE),1),ROUND(HLOOKUP(I924,kgList,K924,FALSE),1)))</f>
        <v/>
      </c>
      <c r="M924" s="52" t="str">
        <f t="shared" ref="M924:M987" si="176">IF(L924="","",IF(COUNTA(I924:J924)&gt;1,"Edible or Inedible",IF(COUNTA(I924)=1,L924*1,IF(COUNTA(J924)=1,L924*1,"ERROR"))))</f>
        <v/>
      </c>
    </row>
    <row r="925" spans="1:13" hidden="1" x14ac:dyDescent="0.3">
      <c r="A925" s="143" t="str">
        <f t="shared" ref="A925:A988" si="177">IF(D925="","",A924)</f>
        <v>2025-NAT-01</v>
      </c>
      <c r="B925" s="140">
        <f t="shared" ref="B925:B988" si="178">IF(D925="","",B924)</f>
        <v>45736</v>
      </c>
      <c r="C925" s="143" t="str">
        <f t="shared" ref="C925:C988" si="179">IF(D925="","",C924)</f>
        <v>Day 1</v>
      </c>
      <c r="D925" s="53" t="s">
        <v>571</v>
      </c>
      <c r="E925" s="26" t="str">
        <f t="shared" si="171"/>
        <v>Hennie</v>
      </c>
      <c r="F925" s="26" t="str">
        <f t="shared" si="172"/>
        <v>Roets</v>
      </c>
      <c r="G925" s="26" t="str">
        <f t="shared" si="173"/>
        <v>Men Veteran</v>
      </c>
      <c r="H925" s="26" t="str">
        <f t="shared" si="174"/>
        <v>Atlantic Angling Club</v>
      </c>
      <c r="I925" s="53"/>
      <c r="J925" s="53" t="s">
        <v>1223</v>
      </c>
      <c r="K925" s="53">
        <v>139</v>
      </c>
      <c r="L925" s="52">
        <f t="shared" si="175"/>
        <v>11.7</v>
      </c>
      <c r="M925" s="52">
        <f t="shared" si="176"/>
        <v>11.7</v>
      </c>
    </row>
    <row r="926" spans="1:13" hidden="1" x14ac:dyDescent="0.3">
      <c r="A926" s="143" t="str">
        <f t="shared" si="177"/>
        <v>2025-NAT-01</v>
      </c>
      <c r="B926" s="140">
        <f t="shared" si="178"/>
        <v>45736</v>
      </c>
      <c r="C926" s="143" t="str">
        <f t="shared" si="179"/>
        <v>Day 1</v>
      </c>
      <c r="D926" s="53" t="s">
        <v>571</v>
      </c>
      <c r="E926" s="26" t="str">
        <f t="shared" si="171"/>
        <v>Hennie</v>
      </c>
      <c r="F926" s="26" t="str">
        <f t="shared" si="172"/>
        <v>Roets</v>
      </c>
      <c r="G926" s="26" t="str">
        <f t="shared" si="173"/>
        <v>Men Veteran</v>
      </c>
      <c r="H926" s="26" t="str">
        <f t="shared" si="174"/>
        <v>Atlantic Angling Club</v>
      </c>
      <c r="I926" s="53"/>
      <c r="J926" s="53" t="s">
        <v>1200</v>
      </c>
      <c r="K926" s="53">
        <v>85</v>
      </c>
      <c r="L926" s="52">
        <f t="shared" si="175"/>
        <v>11.3</v>
      </c>
      <c r="M926" s="52">
        <f t="shared" si="176"/>
        <v>11.3</v>
      </c>
    </row>
    <row r="927" spans="1:13" hidden="1" x14ac:dyDescent="0.3">
      <c r="A927" s="143" t="str">
        <f t="shared" si="177"/>
        <v>2025-NAT-01</v>
      </c>
      <c r="B927" s="140">
        <f t="shared" si="178"/>
        <v>45736</v>
      </c>
      <c r="C927" s="143" t="str">
        <f t="shared" si="179"/>
        <v>Day 1</v>
      </c>
      <c r="D927" s="53" t="s">
        <v>437</v>
      </c>
      <c r="E927" s="26" t="str">
        <f t="shared" si="171"/>
        <v>Johan Mossie</v>
      </c>
      <c r="F927" s="26" t="str">
        <f t="shared" si="172"/>
        <v>Mostert</v>
      </c>
      <c r="G927" s="26" t="str">
        <f t="shared" si="173"/>
        <v>Men Veteran</v>
      </c>
      <c r="H927" s="26" t="str">
        <f t="shared" si="174"/>
        <v>Atlantic Angling Club</v>
      </c>
      <c r="I927" s="53"/>
      <c r="J927" s="53" t="s">
        <v>1222</v>
      </c>
      <c r="K927" s="53">
        <v>145</v>
      </c>
      <c r="L927" s="52">
        <f t="shared" si="175"/>
        <v>15.5</v>
      </c>
      <c r="M927" s="52">
        <f t="shared" si="176"/>
        <v>15.5</v>
      </c>
    </row>
    <row r="928" spans="1:13" hidden="1" x14ac:dyDescent="0.3">
      <c r="A928" s="143" t="str">
        <f t="shared" si="177"/>
        <v>2025-NAT-01</v>
      </c>
      <c r="B928" s="140">
        <f t="shared" si="178"/>
        <v>45736</v>
      </c>
      <c r="C928" s="143" t="str">
        <f t="shared" si="179"/>
        <v>Day 1</v>
      </c>
      <c r="D928" s="53" t="s">
        <v>478</v>
      </c>
      <c r="E928" s="26" t="str">
        <f t="shared" si="171"/>
        <v>Clemens</v>
      </c>
      <c r="F928" s="26" t="str">
        <f t="shared" si="172"/>
        <v>Deetlefs</v>
      </c>
      <c r="G928" s="26" t="str">
        <f t="shared" si="173"/>
        <v>Men Veteran</v>
      </c>
      <c r="H928" s="26" t="str">
        <f t="shared" si="174"/>
        <v>Atlantic Angling Club</v>
      </c>
      <c r="I928" s="53"/>
      <c r="J928" s="53" t="s">
        <v>20</v>
      </c>
      <c r="K928" s="53">
        <v>82</v>
      </c>
      <c r="L928" s="52">
        <f t="shared" si="175"/>
        <v>2</v>
      </c>
      <c r="M928" s="52">
        <f t="shared" si="176"/>
        <v>2</v>
      </c>
    </row>
    <row r="929" spans="1:13" hidden="1" x14ac:dyDescent="0.3">
      <c r="A929" s="143" t="str">
        <f t="shared" si="177"/>
        <v>2025-NAT-01</v>
      </c>
      <c r="B929" s="140">
        <f t="shared" si="178"/>
        <v>45736</v>
      </c>
      <c r="C929" s="143" t="str">
        <f t="shared" si="179"/>
        <v>Day 1</v>
      </c>
      <c r="D929" s="53" t="s">
        <v>1464</v>
      </c>
      <c r="E929" s="26" t="str">
        <f t="shared" si="171"/>
        <v>Stefano</v>
      </c>
      <c r="F929" s="26" t="str">
        <f t="shared" si="172"/>
        <v>Strappazzon</v>
      </c>
      <c r="G929" s="26" t="str">
        <f t="shared" si="173"/>
        <v>Men Veteran</v>
      </c>
      <c r="H929" s="26" t="str">
        <f t="shared" si="174"/>
        <v>Atlantic Angling Club</v>
      </c>
      <c r="I929" s="53"/>
      <c r="J929" s="53"/>
      <c r="K929" s="53"/>
      <c r="L929" s="52" t="str">
        <f t="shared" si="175"/>
        <v/>
      </c>
      <c r="M929" s="52" t="str">
        <f t="shared" si="176"/>
        <v/>
      </c>
    </row>
    <row r="930" spans="1:13" hidden="1" x14ac:dyDescent="0.3">
      <c r="A930" s="143" t="str">
        <f t="shared" si="177"/>
        <v>2025-NAT-01</v>
      </c>
      <c r="B930" s="140">
        <f t="shared" si="178"/>
        <v>45736</v>
      </c>
      <c r="C930" s="143" t="str">
        <f t="shared" si="179"/>
        <v>Day 1</v>
      </c>
      <c r="D930" s="53" t="s">
        <v>881</v>
      </c>
      <c r="E930" s="26" t="str">
        <f t="shared" si="171"/>
        <v>Jaco</v>
      </c>
      <c r="F930" s="26" t="str">
        <f t="shared" si="172"/>
        <v>Venter</v>
      </c>
      <c r="G930" s="26" t="str">
        <f t="shared" si="173"/>
        <v>Men Master</v>
      </c>
      <c r="H930" s="26" t="str">
        <f t="shared" si="174"/>
        <v>Atlantic Angling Club</v>
      </c>
      <c r="I930" s="53"/>
      <c r="J930" s="53"/>
      <c r="K930" s="53"/>
      <c r="L930" s="52" t="str">
        <f t="shared" si="175"/>
        <v/>
      </c>
      <c r="M930" s="52" t="str">
        <f t="shared" si="176"/>
        <v/>
      </c>
    </row>
    <row r="931" spans="1:13" hidden="1" x14ac:dyDescent="0.3">
      <c r="A931" s="143" t="str">
        <f t="shared" si="177"/>
        <v>2025-NAT-01</v>
      </c>
      <c r="B931" s="140">
        <f t="shared" si="178"/>
        <v>45736</v>
      </c>
      <c r="C931" s="143" t="str">
        <f t="shared" si="179"/>
        <v>Day 1</v>
      </c>
      <c r="D931" s="53" t="s">
        <v>659</v>
      </c>
      <c r="E931" s="26" t="str">
        <f t="shared" si="171"/>
        <v>Henning</v>
      </c>
      <c r="F931" s="26" t="str">
        <f t="shared" si="172"/>
        <v>Du Plessis</v>
      </c>
      <c r="G931" s="26" t="str">
        <f t="shared" si="173"/>
        <v>Men Master</v>
      </c>
      <c r="H931" s="26" t="str">
        <f t="shared" si="174"/>
        <v>Atlantic Angling Club</v>
      </c>
      <c r="I931" s="53"/>
      <c r="J931" s="53"/>
      <c r="K931" s="53"/>
      <c r="L931" s="52" t="str">
        <f t="shared" si="175"/>
        <v/>
      </c>
      <c r="M931" s="52" t="str">
        <f t="shared" si="176"/>
        <v/>
      </c>
    </row>
    <row r="932" spans="1:13" hidden="1" x14ac:dyDescent="0.3">
      <c r="A932" s="143" t="str">
        <f t="shared" si="177"/>
        <v>2025-NAT-01</v>
      </c>
      <c r="B932" s="140">
        <f t="shared" si="178"/>
        <v>45736</v>
      </c>
      <c r="C932" s="143" t="str">
        <f t="shared" si="179"/>
        <v>Day 1</v>
      </c>
      <c r="D932" s="53" t="s">
        <v>562</v>
      </c>
      <c r="E932" s="26" t="str">
        <f t="shared" si="171"/>
        <v>Stewert</v>
      </c>
      <c r="F932" s="26" t="str">
        <f t="shared" si="172"/>
        <v>Reimann</v>
      </c>
      <c r="G932" s="26" t="str">
        <f t="shared" si="173"/>
        <v>Men Senior / U/21</v>
      </c>
      <c r="H932" s="26" t="str">
        <f t="shared" si="174"/>
        <v>Walvis Bay</v>
      </c>
      <c r="I932" s="53" t="s">
        <v>19</v>
      </c>
      <c r="J932" s="53"/>
      <c r="K932" s="53">
        <v>63</v>
      </c>
      <c r="L932" s="52">
        <f t="shared" si="175"/>
        <v>2.6</v>
      </c>
      <c r="M932" s="52">
        <f t="shared" si="176"/>
        <v>2.6</v>
      </c>
    </row>
    <row r="933" spans="1:13" hidden="1" x14ac:dyDescent="0.3">
      <c r="A933" s="143" t="str">
        <f t="shared" si="177"/>
        <v>2025-NAT-01</v>
      </c>
      <c r="B933" s="140">
        <f t="shared" si="178"/>
        <v>45736</v>
      </c>
      <c r="C933" s="143" t="str">
        <f t="shared" si="179"/>
        <v>Day 1</v>
      </c>
      <c r="D933" s="53" t="s">
        <v>562</v>
      </c>
      <c r="E933" s="26" t="str">
        <f t="shared" si="171"/>
        <v>Stewert</v>
      </c>
      <c r="F933" s="26" t="str">
        <f t="shared" si="172"/>
        <v>Reimann</v>
      </c>
      <c r="G933" s="26" t="str">
        <f t="shared" si="173"/>
        <v>Men Senior / U/21</v>
      </c>
      <c r="H933" s="26" t="str">
        <f t="shared" si="174"/>
        <v>Walvis Bay</v>
      </c>
      <c r="I933" s="53" t="s">
        <v>19</v>
      </c>
      <c r="J933" s="53"/>
      <c r="K933" s="53">
        <v>58</v>
      </c>
      <c r="L933" s="52">
        <f t="shared" si="175"/>
        <v>2</v>
      </c>
      <c r="M933" s="52">
        <f t="shared" si="176"/>
        <v>2</v>
      </c>
    </row>
    <row r="934" spans="1:13" hidden="1" x14ac:dyDescent="0.3">
      <c r="A934" s="143" t="str">
        <f t="shared" si="177"/>
        <v>2025-NAT-01</v>
      </c>
      <c r="B934" s="140">
        <f t="shared" si="178"/>
        <v>45736</v>
      </c>
      <c r="C934" s="143" t="str">
        <f t="shared" si="179"/>
        <v>Day 1</v>
      </c>
      <c r="D934" s="53" t="s">
        <v>562</v>
      </c>
      <c r="E934" s="26" t="str">
        <f t="shared" si="171"/>
        <v>Stewert</v>
      </c>
      <c r="F934" s="26" t="str">
        <f t="shared" si="172"/>
        <v>Reimann</v>
      </c>
      <c r="G934" s="26" t="str">
        <f t="shared" si="173"/>
        <v>Men Senior / U/21</v>
      </c>
      <c r="H934" s="26" t="str">
        <f t="shared" si="174"/>
        <v>Walvis Bay</v>
      </c>
      <c r="I934" s="53"/>
      <c r="J934" s="53" t="s">
        <v>1222</v>
      </c>
      <c r="K934" s="53">
        <v>158</v>
      </c>
      <c r="L934" s="52">
        <f t="shared" si="175"/>
        <v>20.8</v>
      </c>
      <c r="M934" s="52">
        <f t="shared" si="176"/>
        <v>20.8</v>
      </c>
    </row>
    <row r="935" spans="1:13" hidden="1" x14ac:dyDescent="0.3">
      <c r="A935" s="143" t="str">
        <f t="shared" si="177"/>
        <v>2025-NAT-01</v>
      </c>
      <c r="B935" s="140">
        <f t="shared" si="178"/>
        <v>45736</v>
      </c>
      <c r="C935" s="143" t="str">
        <f t="shared" si="179"/>
        <v>Day 1</v>
      </c>
      <c r="D935" s="53" t="s">
        <v>562</v>
      </c>
      <c r="E935" s="26" t="str">
        <f t="shared" si="171"/>
        <v>Stewert</v>
      </c>
      <c r="F935" s="26" t="str">
        <f t="shared" si="172"/>
        <v>Reimann</v>
      </c>
      <c r="G935" s="26" t="str">
        <f t="shared" si="173"/>
        <v>Men Senior / U/21</v>
      </c>
      <c r="H935" s="26" t="str">
        <f t="shared" si="174"/>
        <v>Walvis Bay</v>
      </c>
      <c r="I935" s="53"/>
      <c r="J935" s="53" t="s">
        <v>1216</v>
      </c>
      <c r="K935" s="53">
        <v>118</v>
      </c>
      <c r="L935" s="52">
        <f t="shared" si="175"/>
        <v>21.5</v>
      </c>
      <c r="M935" s="52">
        <f t="shared" si="176"/>
        <v>21.5</v>
      </c>
    </row>
    <row r="936" spans="1:13" hidden="1" x14ac:dyDescent="0.3">
      <c r="A936" s="143" t="str">
        <f t="shared" si="177"/>
        <v>2025-NAT-01</v>
      </c>
      <c r="B936" s="140">
        <f t="shared" si="178"/>
        <v>45736</v>
      </c>
      <c r="C936" s="143" t="str">
        <f t="shared" si="179"/>
        <v>Day 1</v>
      </c>
      <c r="D936" s="53" t="s">
        <v>807</v>
      </c>
      <c r="E936" s="26" t="str">
        <f t="shared" si="171"/>
        <v>Estian</v>
      </c>
      <c r="F936" s="26" t="str">
        <f t="shared" si="172"/>
        <v>Jacobs</v>
      </c>
      <c r="G936" s="26" t="str">
        <f t="shared" si="173"/>
        <v>Men Senior</v>
      </c>
      <c r="H936" s="26" t="str">
        <f t="shared" si="174"/>
        <v>Benguella</v>
      </c>
      <c r="I936" s="53"/>
      <c r="J936" s="53" t="s">
        <v>1222</v>
      </c>
      <c r="K936" s="53">
        <v>142</v>
      </c>
      <c r="L936" s="52">
        <f t="shared" si="175"/>
        <v>14.4</v>
      </c>
      <c r="M936" s="52">
        <f t="shared" si="176"/>
        <v>14.4</v>
      </c>
    </row>
    <row r="937" spans="1:13" hidden="1" x14ac:dyDescent="0.3">
      <c r="A937" s="143" t="str">
        <f t="shared" si="177"/>
        <v>2025-NAT-01</v>
      </c>
      <c r="B937" s="140">
        <f t="shared" si="178"/>
        <v>45736</v>
      </c>
      <c r="C937" s="143" t="str">
        <f t="shared" si="179"/>
        <v>Day 1</v>
      </c>
      <c r="D937" s="53" t="s">
        <v>1389</v>
      </c>
      <c r="E937" s="26" t="str">
        <f t="shared" si="171"/>
        <v>Luan</v>
      </c>
      <c r="F937" s="26" t="str">
        <f t="shared" si="172"/>
        <v>Karstens</v>
      </c>
      <c r="G937" s="26" t="str">
        <f t="shared" si="173"/>
        <v>Men U/21</v>
      </c>
      <c r="H937" s="26" t="str">
        <f t="shared" si="174"/>
        <v>Steenbras</v>
      </c>
      <c r="I937" s="53"/>
      <c r="J937" s="53" t="s">
        <v>1222</v>
      </c>
      <c r="K937" s="53">
        <v>108</v>
      </c>
      <c r="L937" s="52">
        <f t="shared" si="175"/>
        <v>5.6</v>
      </c>
      <c r="M937" s="52">
        <f t="shared" si="176"/>
        <v>5.6</v>
      </c>
    </row>
    <row r="938" spans="1:13" hidden="1" x14ac:dyDescent="0.3">
      <c r="A938" s="143" t="str">
        <f t="shared" si="177"/>
        <v>2025-NAT-01</v>
      </c>
      <c r="B938" s="140">
        <f t="shared" si="178"/>
        <v>45736</v>
      </c>
      <c r="C938" s="143" t="str">
        <f t="shared" si="179"/>
        <v>Day 1</v>
      </c>
      <c r="D938" s="53" t="s">
        <v>645</v>
      </c>
      <c r="E938" s="26" t="str">
        <f t="shared" si="171"/>
        <v>Nadia</v>
      </c>
      <c r="F938" s="26" t="str">
        <f t="shared" si="172"/>
        <v>Steenkamp</v>
      </c>
      <c r="G938" s="26" t="str">
        <f t="shared" si="173"/>
        <v>Ladies Master</v>
      </c>
      <c r="H938" s="26" t="str">
        <f t="shared" si="174"/>
        <v>Benguella</v>
      </c>
      <c r="I938" s="53"/>
      <c r="J938" s="53" t="s">
        <v>1222</v>
      </c>
      <c r="K938" s="53">
        <v>81</v>
      </c>
      <c r="L938" s="52">
        <f t="shared" si="175"/>
        <v>2.1</v>
      </c>
      <c r="M938" s="52">
        <f t="shared" si="176"/>
        <v>2.1</v>
      </c>
    </row>
    <row r="939" spans="1:13" hidden="1" x14ac:dyDescent="0.3">
      <c r="A939" s="143" t="str">
        <f t="shared" si="177"/>
        <v>2025-NAT-01</v>
      </c>
      <c r="B939" s="140">
        <f t="shared" si="178"/>
        <v>45736</v>
      </c>
      <c r="C939" s="143" t="str">
        <f t="shared" si="179"/>
        <v>Day 1</v>
      </c>
      <c r="D939" s="53" t="s">
        <v>1610</v>
      </c>
      <c r="E939" s="26" t="str">
        <f t="shared" si="171"/>
        <v>Adrian</v>
      </c>
      <c r="F939" s="26" t="str">
        <f t="shared" si="172"/>
        <v>Steenkamp</v>
      </c>
      <c r="G939" s="26" t="str">
        <f t="shared" si="173"/>
        <v>Men Senior</v>
      </c>
      <c r="H939" s="26" t="str">
        <f t="shared" si="174"/>
        <v>Benguella</v>
      </c>
      <c r="I939" s="53" t="s">
        <v>19</v>
      </c>
      <c r="J939" s="53"/>
      <c r="K939" s="53">
        <v>122</v>
      </c>
      <c r="L939" s="52">
        <f t="shared" si="175"/>
        <v>19.3</v>
      </c>
      <c r="M939" s="52">
        <f t="shared" si="176"/>
        <v>19.3</v>
      </c>
    </row>
    <row r="940" spans="1:13" hidden="1" x14ac:dyDescent="0.3">
      <c r="A940" s="143" t="str">
        <f t="shared" si="177"/>
        <v>2025-NAT-01</v>
      </c>
      <c r="B940" s="140">
        <f t="shared" si="178"/>
        <v>45736</v>
      </c>
      <c r="C940" s="143" t="str">
        <f t="shared" si="179"/>
        <v>Day 1</v>
      </c>
      <c r="D940" s="53" t="s">
        <v>1610</v>
      </c>
      <c r="E940" s="26" t="str">
        <f t="shared" si="171"/>
        <v>Adrian</v>
      </c>
      <c r="F940" s="26" t="str">
        <f t="shared" si="172"/>
        <v>Steenkamp</v>
      </c>
      <c r="G940" s="26" t="str">
        <f t="shared" si="173"/>
        <v>Men Senior</v>
      </c>
      <c r="H940" s="26" t="str">
        <f t="shared" si="174"/>
        <v>Benguella</v>
      </c>
      <c r="I940" s="53" t="s">
        <v>19</v>
      </c>
      <c r="J940" s="53"/>
      <c r="K940" s="53">
        <v>49</v>
      </c>
      <c r="L940" s="52">
        <f t="shared" si="175"/>
        <v>1.2</v>
      </c>
      <c r="M940" s="52">
        <f t="shared" si="176"/>
        <v>1.2</v>
      </c>
    </row>
    <row r="941" spans="1:13" hidden="1" x14ac:dyDescent="0.3">
      <c r="A941" s="143" t="str">
        <f t="shared" si="177"/>
        <v>2025-NAT-01</v>
      </c>
      <c r="B941" s="140">
        <f t="shared" si="178"/>
        <v>45736</v>
      </c>
      <c r="C941" s="143" t="str">
        <f t="shared" si="179"/>
        <v>Day 1</v>
      </c>
      <c r="D941" s="53" t="s">
        <v>1610</v>
      </c>
      <c r="E941" s="26" t="str">
        <f t="shared" si="171"/>
        <v>Adrian</v>
      </c>
      <c r="F941" s="26" t="str">
        <f t="shared" si="172"/>
        <v>Steenkamp</v>
      </c>
      <c r="G941" s="26" t="str">
        <f t="shared" si="173"/>
        <v>Men Senior</v>
      </c>
      <c r="H941" s="26" t="str">
        <f t="shared" si="174"/>
        <v>Benguella</v>
      </c>
      <c r="I941" s="53"/>
      <c r="J941" s="53" t="s">
        <v>20</v>
      </c>
      <c r="K941" s="53">
        <v>76</v>
      </c>
      <c r="L941" s="52">
        <f t="shared" si="175"/>
        <v>1.6</v>
      </c>
      <c r="M941" s="52">
        <f t="shared" si="176"/>
        <v>1.6</v>
      </c>
    </row>
    <row r="942" spans="1:13" hidden="1" x14ac:dyDescent="0.3">
      <c r="A942" s="143" t="str">
        <f t="shared" si="177"/>
        <v>2025-NAT-01</v>
      </c>
      <c r="B942" s="140">
        <f t="shared" si="178"/>
        <v>45736</v>
      </c>
      <c r="C942" s="143" t="str">
        <f t="shared" si="179"/>
        <v>Day 1</v>
      </c>
      <c r="D942" s="53" t="s">
        <v>641</v>
      </c>
      <c r="E942" s="26" t="str">
        <f t="shared" si="171"/>
        <v>Loandro</v>
      </c>
      <c r="F942" s="26" t="str">
        <f t="shared" si="172"/>
        <v>Steenkamp</v>
      </c>
      <c r="G942" s="26" t="str">
        <f t="shared" si="173"/>
        <v>Men Grand Masters</v>
      </c>
      <c r="H942" s="26" t="str">
        <f t="shared" si="174"/>
        <v>Benguella</v>
      </c>
      <c r="I942" s="53" t="s">
        <v>19</v>
      </c>
      <c r="J942" s="53"/>
      <c r="K942" s="53">
        <v>40</v>
      </c>
      <c r="L942" s="52">
        <f t="shared" si="175"/>
        <v>0.7</v>
      </c>
      <c r="M942" s="52">
        <f t="shared" si="176"/>
        <v>0.7</v>
      </c>
    </row>
    <row r="943" spans="1:13" hidden="1" x14ac:dyDescent="0.3">
      <c r="A943" s="143" t="str">
        <f t="shared" si="177"/>
        <v>2025-NAT-01</v>
      </c>
      <c r="B943" s="140">
        <f t="shared" si="178"/>
        <v>45736</v>
      </c>
      <c r="C943" s="143" t="str">
        <f t="shared" si="179"/>
        <v>Day 1</v>
      </c>
      <c r="D943" s="53" t="s">
        <v>517</v>
      </c>
      <c r="E943" s="26" t="str">
        <f t="shared" si="171"/>
        <v>Deon</v>
      </c>
      <c r="F943" s="26" t="str">
        <f t="shared" si="172"/>
        <v>Jacobs</v>
      </c>
      <c r="G943" s="26" t="str">
        <f t="shared" si="173"/>
        <v>Men Grand Masters</v>
      </c>
      <c r="H943" s="26" t="str">
        <f t="shared" si="174"/>
        <v>Benguella</v>
      </c>
      <c r="I943" s="53" t="s">
        <v>19</v>
      </c>
      <c r="J943" s="53"/>
      <c r="K943" s="53">
        <v>62</v>
      </c>
      <c r="L943" s="52">
        <f t="shared" si="175"/>
        <v>2.5</v>
      </c>
      <c r="M943" s="52">
        <f t="shared" si="176"/>
        <v>2.5</v>
      </c>
    </row>
    <row r="944" spans="1:13" hidden="1" x14ac:dyDescent="0.3">
      <c r="A944" s="143" t="str">
        <f t="shared" si="177"/>
        <v>2025-NAT-01</v>
      </c>
      <c r="B944" s="140">
        <f t="shared" si="178"/>
        <v>45736</v>
      </c>
      <c r="C944" s="143" t="str">
        <f t="shared" si="179"/>
        <v>Day 1</v>
      </c>
      <c r="D944" s="53" t="s">
        <v>609</v>
      </c>
      <c r="E944" s="26" t="str">
        <f t="shared" si="171"/>
        <v>Ray</v>
      </c>
      <c r="F944" s="26" t="str">
        <f t="shared" si="172"/>
        <v>Moody</v>
      </c>
      <c r="G944" s="26" t="str">
        <f t="shared" si="173"/>
        <v>Men Senior</v>
      </c>
      <c r="H944" s="26" t="str">
        <f t="shared" si="174"/>
        <v>Benguella</v>
      </c>
      <c r="I944" s="53"/>
      <c r="J944" s="53"/>
      <c r="K944" s="53"/>
      <c r="L944" s="52" t="str">
        <f t="shared" si="175"/>
        <v/>
      </c>
      <c r="M944" s="52" t="str">
        <f t="shared" si="176"/>
        <v/>
      </c>
    </row>
    <row r="945" spans="1:13" hidden="1" x14ac:dyDescent="0.3">
      <c r="A945" s="143" t="str">
        <f t="shared" si="177"/>
        <v>2025-NAT-01</v>
      </c>
      <c r="B945" s="140">
        <f t="shared" si="178"/>
        <v>45736</v>
      </c>
      <c r="C945" s="143" t="str">
        <f t="shared" si="179"/>
        <v>Day 1</v>
      </c>
      <c r="D945" s="53" t="s">
        <v>944</v>
      </c>
      <c r="E945" s="26" t="str">
        <f t="shared" si="171"/>
        <v>Louis</v>
      </c>
      <c r="F945" s="26" t="str">
        <f t="shared" si="172"/>
        <v>Arangies</v>
      </c>
      <c r="G945" s="26" t="str">
        <f t="shared" si="173"/>
        <v>Men Master</v>
      </c>
      <c r="H945" s="26" t="str">
        <f t="shared" si="174"/>
        <v>Benguella</v>
      </c>
      <c r="I945" s="53"/>
      <c r="J945" s="53"/>
      <c r="K945" s="53"/>
      <c r="L945" s="52" t="str">
        <f t="shared" si="175"/>
        <v/>
      </c>
      <c r="M945" s="52" t="str">
        <f t="shared" si="176"/>
        <v/>
      </c>
    </row>
    <row r="946" spans="1:13" hidden="1" x14ac:dyDescent="0.3">
      <c r="A946" s="143" t="str">
        <f t="shared" si="177"/>
        <v>2025-NAT-01</v>
      </c>
      <c r="B946" s="140">
        <f t="shared" si="178"/>
        <v>45736</v>
      </c>
      <c r="C946" s="143" t="str">
        <f t="shared" si="179"/>
        <v>Day 1</v>
      </c>
      <c r="D946" s="53" t="s">
        <v>1352</v>
      </c>
      <c r="E946" s="26" t="str">
        <f t="shared" si="171"/>
        <v>Jacob</v>
      </c>
      <c r="F946" s="26" t="str">
        <f t="shared" si="172"/>
        <v>Wasserfall</v>
      </c>
      <c r="G946" s="26" t="str">
        <f t="shared" si="173"/>
        <v>Men Senior</v>
      </c>
      <c r="H946" s="26" t="str">
        <f t="shared" si="174"/>
        <v>Henties Bay</v>
      </c>
      <c r="I946" s="53"/>
      <c r="J946" s="53" t="s">
        <v>1216</v>
      </c>
      <c r="K946" s="53">
        <v>161</v>
      </c>
      <c r="L946" s="52">
        <f t="shared" si="175"/>
        <v>57</v>
      </c>
      <c r="M946" s="52">
        <f t="shared" si="176"/>
        <v>57</v>
      </c>
    </row>
    <row r="947" spans="1:13" hidden="1" x14ac:dyDescent="0.3">
      <c r="A947" s="143" t="str">
        <f t="shared" si="177"/>
        <v>2025-NAT-01</v>
      </c>
      <c r="B947" s="140">
        <f t="shared" si="178"/>
        <v>45736</v>
      </c>
      <c r="C947" s="143" t="str">
        <f t="shared" si="179"/>
        <v>Day 1</v>
      </c>
      <c r="D947" s="53" t="s">
        <v>1601</v>
      </c>
      <c r="E947" s="26" t="str">
        <f t="shared" si="171"/>
        <v>Ricku</v>
      </c>
      <c r="F947" s="26" t="str">
        <f t="shared" si="172"/>
        <v>Mans</v>
      </c>
      <c r="G947" s="26" t="str">
        <f t="shared" si="173"/>
        <v>Men Senior</v>
      </c>
      <c r="H947" s="26" t="str">
        <f t="shared" si="174"/>
        <v>Okahandja</v>
      </c>
      <c r="I947" s="53"/>
      <c r="J947" s="53" t="s">
        <v>1222</v>
      </c>
      <c r="K947" s="53">
        <v>89</v>
      </c>
      <c r="L947" s="52">
        <f t="shared" si="175"/>
        <v>2.9</v>
      </c>
      <c r="M947" s="52">
        <f t="shared" si="176"/>
        <v>2.9</v>
      </c>
    </row>
    <row r="948" spans="1:13" hidden="1" x14ac:dyDescent="0.3">
      <c r="A948" s="143" t="str">
        <f t="shared" si="177"/>
        <v>2025-NAT-01</v>
      </c>
      <c r="B948" s="140">
        <f t="shared" si="178"/>
        <v>45736</v>
      </c>
      <c r="C948" s="143" t="str">
        <f t="shared" si="179"/>
        <v>Day 1</v>
      </c>
      <c r="D948" s="53" t="s">
        <v>1601</v>
      </c>
      <c r="E948" s="26" t="str">
        <f t="shared" si="171"/>
        <v>Ricku</v>
      </c>
      <c r="F948" s="26" t="str">
        <f t="shared" si="172"/>
        <v>Mans</v>
      </c>
      <c r="G948" s="26" t="str">
        <f t="shared" si="173"/>
        <v>Men Senior</v>
      </c>
      <c r="H948" s="26" t="str">
        <f t="shared" si="174"/>
        <v>Okahandja</v>
      </c>
      <c r="I948" s="53"/>
      <c r="J948" s="53" t="s">
        <v>1223</v>
      </c>
      <c r="K948" s="53">
        <v>82</v>
      </c>
      <c r="L948" s="52">
        <f t="shared" si="175"/>
        <v>1.9</v>
      </c>
      <c r="M948" s="52">
        <f t="shared" si="176"/>
        <v>1.9</v>
      </c>
    </row>
    <row r="949" spans="1:13" hidden="1" x14ac:dyDescent="0.3">
      <c r="A949" s="143" t="str">
        <f t="shared" si="177"/>
        <v>2025-NAT-01</v>
      </c>
      <c r="B949" s="140">
        <f t="shared" si="178"/>
        <v>45736</v>
      </c>
      <c r="C949" s="143" t="str">
        <f t="shared" si="179"/>
        <v>Day 1</v>
      </c>
      <c r="D949" s="53" t="s">
        <v>1601</v>
      </c>
      <c r="E949" s="26" t="str">
        <f t="shared" si="171"/>
        <v>Ricku</v>
      </c>
      <c r="F949" s="26" t="str">
        <f t="shared" si="172"/>
        <v>Mans</v>
      </c>
      <c r="G949" s="26" t="str">
        <f t="shared" si="173"/>
        <v>Men Senior</v>
      </c>
      <c r="H949" s="26" t="str">
        <f t="shared" si="174"/>
        <v>Okahandja</v>
      </c>
      <c r="I949" s="53"/>
      <c r="J949" s="53" t="s">
        <v>1222</v>
      </c>
      <c r="K949" s="53">
        <v>147</v>
      </c>
      <c r="L949" s="52">
        <f t="shared" si="175"/>
        <v>16.2</v>
      </c>
      <c r="M949" s="52">
        <f t="shared" si="176"/>
        <v>16.2</v>
      </c>
    </row>
    <row r="950" spans="1:13" hidden="1" x14ac:dyDescent="0.3">
      <c r="A950" s="143" t="str">
        <f t="shared" si="177"/>
        <v>2025-NAT-01</v>
      </c>
      <c r="B950" s="140">
        <f t="shared" si="178"/>
        <v>45736</v>
      </c>
      <c r="C950" s="143" t="str">
        <f t="shared" si="179"/>
        <v>Day 1</v>
      </c>
      <c r="D950" s="53" t="s">
        <v>1601</v>
      </c>
      <c r="E950" s="26" t="str">
        <f t="shared" si="171"/>
        <v>Ricku</v>
      </c>
      <c r="F950" s="26" t="str">
        <f t="shared" si="172"/>
        <v>Mans</v>
      </c>
      <c r="G950" s="26" t="str">
        <f t="shared" si="173"/>
        <v>Men Senior</v>
      </c>
      <c r="H950" s="26" t="str">
        <f t="shared" si="174"/>
        <v>Okahandja</v>
      </c>
      <c r="I950" s="53"/>
      <c r="J950" s="53" t="s">
        <v>1223</v>
      </c>
      <c r="K950" s="53">
        <v>113</v>
      </c>
      <c r="L950" s="52">
        <f t="shared" si="175"/>
        <v>5.7</v>
      </c>
      <c r="M950" s="52">
        <f t="shared" si="176"/>
        <v>5.7</v>
      </c>
    </row>
    <row r="951" spans="1:13" hidden="1" x14ac:dyDescent="0.3">
      <c r="A951" s="143" t="str">
        <f t="shared" si="177"/>
        <v>2025-NAT-01</v>
      </c>
      <c r="B951" s="140">
        <f t="shared" si="178"/>
        <v>45736</v>
      </c>
      <c r="C951" s="143" t="str">
        <f t="shared" si="179"/>
        <v>Day 1</v>
      </c>
      <c r="D951" s="53" t="s">
        <v>1601</v>
      </c>
      <c r="E951" s="26" t="str">
        <f t="shared" si="171"/>
        <v>Ricku</v>
      </c>
      <c r="F951" s="26" t="str">
        <f t="shared" si="172"/>
        <v>Mans</v>
      </c>
      <c r="G951" s="26" t="str">
        <f t="shared" si="173"/>
        <v>Men Senior</v>
      </c>
      <c r="H951" s="26" t="str">
        <f t="shared" si="174"/>
        <v>Okahandja</v>
      </c>
      <c r="I951" s="53"/>
      <c r="J951" s="53" t="s">
        <v>1222</v>
      </c>
      <c r="K951" s="53">
        <v>85</v>
      </c>
      <c r="L951" s="52">
        <f t="shared" si="175"/>
        <v>2.5</v>
      </c>
      <c r="M951" s="52">
        <f t="shared" si="176"/>
        <v>2.5</v>
      </c>
    </row>
    <row r="952" spans="1:13" hidden="1" x14ac:dyDescent="0.3">
      <c r="A952" s="143" t="str">
        <f t="shared" si="177"/>
        <v>2025-NAT-01</v>
      </c>
      <c r="B952" s="140">
        <f t="shared" si="178"/>
        <v>45736</v>
      </c>
      <c r="C952" s="143" t="str">
        <f t="shared" si="179"/>
        <v>Day 1</v>
      </c>
      <c r="D952" s="53" t="s">
        <v>1308</v>
      </c>
      <c r="E952" s="26" t="str">
        <f t="shared" si="171"/>
        <v>Nadine</v>
      </c>
      <c r="F952" s="26" t="str">
        <f t="shared" si="172"/>
        <v>Downing</v>
      </c>
      <c r="G952" s="26" t="str">
        <f t="shared" si="173"/>
        <v>Men Seniors / Ladies</v>
      </c>
      <c r="H952" s="26" t="str">
        <f t="shared" si="174"/>
        <v>Henties Bay</v>
      </c>
      <c r="I952" s="53"/>
      <c r="J952" s="53" t="s">
        <v>20</v>
      </c>
      <c r="K952" s="53">
        <v>81</v>
      </c>
      <c r="L952" s="52">
        <f t="shared" si="175"/>
        <v>1.9</v>
      </c>
      <c r="M952" s="52">
        <f t="shared" si="176"/>
        <v>1.9</v>
      </c>
    </row>
    <row r="953" spans="1:13" hidden="1" x14ac:dyDescent="0.3">
      <c r="A953" s="143" t="str">
        <f t="shared" si="177"/>
        <v>2025-NAT-01</v>
      </c>
      <c r="B953" s="140">
        <f t="shared" si="178"/>
        <v>45736</v>
      </c>
      <c r="C953" s="143" t="str">
        <f t="shared" si="179"/>
        <v>Day 1</v>
      </c>
      <c r="D953" s="53" t="s">
        <v>533</v>
      </c>
      <c r="E953" s="26" t="str">
        <f t="shared" si="171"/>
        <v>Lance</v>
      </c>
      <c r="F953" s="26" t="str">
        <f t="shared" si="172"/>
        <v>Mills</v>
      </c>
      <c r="G953" s="26" t="str">
        <f t="shared" si="173"/>
        <v>Men Master</v>
      </c>
      <c r="H953" s="26" t="str">
        <f t="shared" si="174"/>
        <v>Henties Bay</v>
      </c>
      <c r="I953" s="53"/>
      <c r="J953" s="53"/>
      <c r="K953" s="53"/>
      <c r="L953" s="52" t="str">
        <f t="shared" si="175"/>
        <v/>
      </c>
      <c r="M953" s="52" t="str">
        <f t="shared" si="176"/>
        <v/>
      </c>
    </row>
    <row r="954" spans="1:13" hidden="1" x14ac:dyDescent="0.3">
      <c r="A954" s="143" t="str">
        <f t="shared" si="177"/>
        <v>2025-NAT-01</v>
      </c>
      <c r="B954" s="140">
        <f t="shared" si="178"/>
        <v>45736</v>
      </c>
      <c r="C954" s="143" t="str">
        <f t="shared" si="179"/>
        <v>Day 1</v>
      </c>
      <c r="D954" s="53" t="s">
        <v>916</v>
      </c>
      <c r="E954" s="26" t="str">
        <f t="shared" si="171"/>
        <v>Johan</v>
      </c>
      <c r="F954" s="26" t="str">
        <f t="shared" si="172"/>
        <v>Herbst</v>
      </c>
      <c r="G954" s="26" t="str">
        <f t="shared" si="173"/>
        <v>Men Veteran</v>
      </c>
      <c r="H954" s="26" t="str">
        <f t="shared" si="174"/>
        <v>Henties Bay</v>
      </c>
      <c r="I954" s="53"/>
      <c r="J954" s="53"/>
      <c r="K954" s="53"/>
      <c r="L954" s="52" t="str">
        <f t="shared" si="175"/>
        <v/>
      </c>
      <c r="M954" s="52" t="str">
        <f t="shared" si="176"/>
        <v/>
      </c>
    </row>
    <row r="955" spans="1:13" hidden="1" x14ac:dyDescent="0.3">
      <c r="A955" s="143" t="str">
        <f t="shared" si="177"/>
        <v>2025-NAT-01</v>
      </c>
      <c r="B955" s="140">
        <f t="shared" si="178"/>
        <v>45736</v>
      </c>
      <c r="C955" s="143" t="str">
        <f t="shared" si="179"/>
        <v>Day 1</v>
      </c>
      <c r="D955" s="53" t="s">
        <v>599</v>
      </c>
      <c r="E955" s="26" t="str">
        <f t="shared" si="171"/>
        <v>Karel</v>
      </c>
      <c r="F955" s="26" t="str">
        <f t="shared" si="172"/>
        <v>Agenbag</v>
      </c>
      <c r="G955" s="26" t="str">
        <f t="shared" si="173"/>
        <v>Men Senior</v>
      </c>
      <c r="H955" s="26" t="str">
        <f t="shared" si="174"/>
        <v>Henties Bay</v>
      </c>
      <c r="I955" s="53"/>
      <c r="J955" s="53"/>
      <c r="K955" s="53"/>
      <c r="L955" s="52" t="str">
        <f t="shared" si="175"/>
        <v/>
      </c>
      <c r="M955" s="52" t="str">
        <f t="shared" si="176"/>
        <v/>
      </c>
    </row>
    <row r="956" spans="1:13" hidden="1" x14ac:dyDescent="0.3">
      <c r="A956" s="143" t="str">
        <f t="shared" si="177"/>
        <v>2025-NAT-01</v>
      </c>
      <c r="B956" s="140">
        <f t="shared" si="178"/>
        <v>45736</v>
      </c>
      <c r="C956" s="143" t="str">
        <f t="shared" si="179"/>
        <v>Day 1</v>
      </c>
      <c r="D956" s="53" t="s">
        <v>671</v>
      </c>
      <c r="E956" s="26" t="str">
        <f t="shared" si="171"/>
        <v>Phillip Eric</v>
      </c>
      <c r="F956" s="26" t="str">
        <f t="shared" si="172"/>
        <v>Mans</v>
      </c>
      <c r="G956" s="26" t="str">
        <f t="shared" si="173"/>
        <v>Men Grand Masters</v>
      </c>
      <c r="H956" s="26" t="str">
        <f t="shared" si="174"/>
        <v>Okahandja</v>
      </c>
      <c r="I956" s="53"/>
      <c r="J956" s="53"/>
      <c r="K956" s="53"/>
      <c r="L956" s="52" t="str">
        <f t="shared" si="175"/>
        <v/>
      </c>
      <c r="M956" s="52" t="str">
        <f t="shared" si="176"/>
        <v/>
      </c>
    </row>
    <row r="957" spans="1:13" hidden="1" x14ac:dyDescent="0.3">
      <c r="A957" s="143" t="str">
        <f t="shared" si="177"/>
        <v>2025-NAT-01</v>
      </c>
      <c r="B957" s="140">
        <f t="shared" si="178"/>
        <v>45736</v>
      </c>
      <c r="C957" s="143" t="str">
        <f t="shared" si="179"/>
        <v>Day 1</v>
      </c>
      <c r="D957" s="53" t="s">
        <v>427</v>
      </c>
      <c r="E957" s="26" t="str">
        <f t="shared" si="171"/>
        <v>Philip</v>
      </c>
      <c r="F957" s="26" t="str">
        <f t="shared" si="172"/>
        <v>Swartz</v>
      </c>
      <c r="G957" s="26" t="str">
        <f t="shared" si="173"/>
        <v>Men U/16</v>
      </c>
      <c r="H957" s="26" t="str">
        <f t="shared" si="174"/>
        <v>Mako</v>
      </c>
      <c r="I957" s="53"/>
      <c r="J957" s="53" t="s">
        <v>10</v>
      </c>
      <c r="K957" s="53">
        <v>40</v>
      </c>
      <c r="L957" s="52">
        <f t="shared" si="175"/>
        <v>1</v>
      </c>
      <c r="M957" s="52">
        <f t="shared" si="176"/>
        <v>1</v>
      </c>
    </row>
    <row r="958" spans="1:13" hidden="1" x14ac:dyDescent="0.3">
      <c r="A958" s="143" t="str">
        <f t="shared" si="177"/>
        <v>2025-NAT-01</v>
      </c>
      <c r="B958" s="140">
        <f t="shared" si="178"/>
        <v>45736</v>
      </c>
      <c r="C958" s="143" t="str">
        <f t="shared" si="179"/>
        <v>Day 1</v>
      </c>
      <c r="D958" s="53" t="s">
        <v>818</v>
      </c>
      <c r="E958" s="26" t="str">
        <f t="shared" si="171"/>
        <v>Renate</v>
      </c>
      <c r="F958" s="26" t="str">
        <f t="shared" si="172"/>
        <v>Gruttemeyer</v>
      </c>
      <c r="G958" s="26" t="str">
        <f t="shared" si="173"/>
        <v>Ladies Grand Masters</v>
      </c>
      <c r="H958" s="26" t="str">
        <f t="shared" si="174"/>
        <v>Mako</v>
      </c>
      <c r="I958" s="53"/>
      <c r="J958" s="53" t="s">
        <v>1222</v>
      </c>
      <c r="K958" s="53">
        <v>115</v>
      </c>
      <c r="L958" s="52">
        <f t="shared" si="175"/>
        <v>7</v>
      </c>
      <c r="M958" s="52">
        <f t="shared" si="176"/>
        <v>7</v>
      </c>
    </row>
    <row r="959" spans="1:13" hidden="1" x14ac:dyDescent="0.3">
      <c r="A959" s="143" t="str">
        <f t="shared" si="177"/>
        <v>2025-NAT-01</v>
      </c>
      <c r="B959" s="140">
        <f t="shared" si="178"/>
        <v>45736</v>
      </c>
      <c r="C959" s="143" t="str">
        <f t="shared" si="179"/>
        <v>Day 1</v>
      </c>
      <c r="D959" s="53" t="s">
        <v>818</v>
      </c>
      <c r="E959" s="26" t="str">
        <f t="shared" si="171"/>
        <v>Renate</v>
      </c>
      <c r="F959" s="26" t="str">
        <f t="shared" si="172"/>
        <v>Gruttemeyer</v>
      </c>
      <c r="G959" s="26" t="str">
        <f t="shared" si="173"/>
        <v>Ladies Grand Masters</v>
      </c>
      <c r="H959" s="26" t="str">
        <f t="shared" si="174"/>
        <v>Mako</v>
      </c>
      <c r="I959" s="53"/>
      <c r="J959" s="53" t="s">
        <v>1222</v>
      </c>
      <c r="K959" s="53">
        <v>109</v>
      </c>
      <c r="L959" s="52">
        <f t="shared" si="175"/>
        <v>5.8</v>
      </c>
      <c r="M959" s="52">
        <f t="shared" si="176"/>
        <v>5.8</v>
      </c>
    </row>
    <row r="960" spans="1:13" hidden="1" x14ac:dyDescent="0.3">
      <c r="A960" s="143" t="str">
        <f t="shared" si="177"/>
        <v>2025-NAT-01</v>
      </c>
      <c r="B960" s="140">
        <f t="shared" si="178"/>
        <v>45736</v>
      </c>
      <c r="C960" s="143" t="str">
        <f t="shared" si="179"/>
        <v>Day 1</v>
      </c>
      <c r="D960" s="53" t="s">
        <v>818</v>
      </c>
      <c r="E960" s="26" t="str">
        <f t="shared" si="171"/>
        <v>Renate</v>
      </c>
      <c r="F960" s="26" t="str">
        <f t="shared" si="172"/>
        <v>Gruttemeyer</v>
      </c>
      <c r="G960" s="26" t="str">
        <f t="shared" si="173"/>
        <v>Ladies Grand Masters</v>
      </c>
      <c r="H960" s="26" t="str">
        <f t="shared" si="174"/>
        <v>Mako</v>
      </c>
      <c r="I960" s="53"/>
      <c r="J960" s="53" t="s">
        <v>20</v>
      </c>
      <c r="K960" s="53">
        <v>66</v>
      </c>
      <c r="L960" s="52">
        <f t="shared" si="175"/>
        <v>1</v>
      </c>
      <c r="M960" s="52">
        <f t="shared" si="176"/>
        <v>1</v>
      </c>
    </row>
    <row r="961" spans="1:15" hidden="1" x14ac:dyDescent="0.3">
      <c r="A961" s="143" t="str">
        <f t="shared" si="177"/>
        <v>2025-NAT-01</v>
      </c>
      <c r="B961" s="140">
        <f t="shared" si="178"/>
        <v>45736</v>
      </c>
      <c r="C961" s="143" t="str">
        <f t="shared" si="179"/>
        <v>Day 1</v>
      </c>
      <c r="D961" s="53" t="s">
        <v>543</v>
      </c>
      <c r="E961" s="26" t="str">
        <f t="shared" si="171"/>
        <v>Andrew</v>
      </c>
      <c r="F961" s="26" t="str">
        <f t="shared" si="172"/>
        <v>Van Schalkwyk</v>
      </c>
      <c r="G961" s="26" t="str">
        <f t="shared" si="173"/>
        <v>Men Veteran</v>
      </c>
      <c r="H961" s="26" t="str">
        <f t="shared" si="174"/>
        <v>Mako</v>
      </c>
      <c r="I961" s="53"/>
      <c r="J961" s="53" t="s">
        <v>1222</v>
      </c>
      <c r="K961" s="53">
        <v>73</v>
      </c>
      <c r="L961" s="52">
        <f t="shared" si="175"/>
        <v>1.4</v>
      </c>
      <c r="M961" s="52">
        <f t="shared" si="176"/>
        <v>1.4</v>
      </c>
    </row>
    <row r="962" spans="1:15" hidden="1" x14ac:dyDescent="0.3">
      <c r="A962" s="143" t="str">
        <f t="shared" si="177"/>
        <v>2025-NAT-01</v>
      </c>
      <c r="B962" s="140">
        <f t="shared" si="178"/>
        <v>45736</v>
      </c>
      <c r="C962" s="143" t="str">
        <f t="shared" si="179"/>
        <v>Day 1</v>
      </c>
      <c r="D962" s="53" t="s">
        <v>543</v>
      </c>
      <c r="E962" s="26" t="str">
        <f t="shared" si="171"/>
        <v>Andrew</v>
      </c>
      <c r="F962" s="26" t="str">
        <f t="shared" si="172"/>
        <v>Van Schalkwyk</v>
      </c>
      <c r="G962" s="26" t="str">
        <f t="shared" si="173"/>
        <v>Men Veteran</v>
      </c>
      <c r="H962" s="26" t="str">
        <f t="shared" si="174"/>
        <v>Mako</v>
      </c>
      <c r="I962" s="53"/>
      <c r="J962" s="53" t="s">
        <v>1222</v>
      </c>
      <c r="K962" s="53">
        <v>165</v>
      </c>
      <c r="L962" s="52">
        <f t="shared" si="175"/>
        <v>24.1</v>
      </c>
      <c r="M962" s="52">
        <f t="shared" si="176"/>
        <v>24.1</v>
      </c>
    </row>
    <row r="963" spans="1:15" hidden="1" x14ac:dyDescent="0.3">
      <c r="A963" s="143" t="str">
        <f t="shared" si="177"/>
        <v>2025-NAT-01</v>
      </c>
      <c r="B963" s="140">
        <f t="shared" si="178"/>
        <v>45736</v>
      </c>
      <c r="C963" s="143" t="str">
        <f t="shared" si="179"/>
        <v>Day 1</v>
      </c>
      <c r="D963" s="53" t="s">
        <v>543</v>
      </c>
      <c r="E963" s="26" t="str">
        <f t="shared" si="171"/>
        <v>Andrew</v>
      </c>
      <c r="F963" s="26" t="str">
        <f t="shared" si="172"/>
        <v>Van Schalkwyk</v>
      </c>
      <c r="G963" s="26" t="str">
        <f t="shared" si="173"/>
        <v>Men Veteran</v>
      </c>
      <c r="H963" s="26" t="str">
        <f t="shared" si="174"/>
        <v>Mako</v>
      </c>
      <c r="I963" s="53"/>
      <c r="J963" s="53" t="s">
        <v>1200</v>
      </c>
      <c r="K963" s="53">
        <v>56</v>
      </c>
      <c r="L963" s="52">
        <f t="shared" si="175"/>
        <v>3.2</v>
      </c>
      <c r="M963" s="52">
        <f t="shared" si="176"/>
        <v>3.2</v>
      </c>
    </row>
    <row r="964" spans="1:15" hidden="1" x14ac:dyDescent="0.3">
      <c r="A964" s="143" t="str">
        <f t="shared" si="177"/>
        <v>2025-NAT-01</v>
      </c>
      <c r="B964" s="140">
        <f t="shared" si="178"/>
        <v>45736</v>
      </c>
      <c r="C964" s="143" t="str">
        <f t="shared" si="179"/>
        <v>Day 1</v>
      </c>
      <c r="D964" s="53" t="s">
        <v>930</v>
      </c>
      <c r="E964" s="26" t="str">
        <f t="shared" si="171"/>
        <v>Rudy</v>
      </c>
      <c r="F964" s="26" t="str">
        <f t="shared" si="172"/>
        <v>Swartz</v>
      </c>
      <c r="G964" s="26" t="str">
        <f t="shared" si="173"/>
        <v>Men Veteran</v>
      </c>
      <c r="H964" s="26" t="str">
        <f t="shared" si="174"/>
        <v>Mako</v>
      </c>
      <c r="I964" s="53"/>
      <c r="J964" s="53" t="s">
        <v>1222</v>
      </c>
      <c r="K964" s="53">
        <v>105</v>
      </c>
      <c r="L964" s="52">
        <f t="shared" si="175"/>
        <v>5.0999999999999996</v>
      </c>
      <c r="M964" s="52">
        <f t="shared" si="176"/>
        <v>5.0999999999999996</v>
      </c>
    </row>
    <row r="965" spans="1:15" hidden="1" x14ac:dyDescent="0.3">
      <c r="A965" s="143" t="str">
        <f t="shared" si="177"/>
        <v>2025-NAT-01</v>
      </c>
      <c r="B965" s="140">
        <f t="shared" si="178"/>
        <v>45736</v>
      </c>
      <c r="C965" s="143" t="str">
        <f t="shared" si="179"/>
        <v>Day 1</v>
      </c>
      <c r="D965" s="53" t="s">
        <v>1472</v>
      </c>
      <c r="E965" s="26" t="str">
        <f t="shared" si="171"/>
        <v>Sven</v>
      </c>
      <c r="F965" s="26" t="str">
        <f t="shared" si="172"/>
        <v>Welzig</v>
      </c>
      <c r="G965" s="26" t="str">
        <f t="shared" si="173"/>
        <v>Men Senior</v>
      </c>
      <c r="H965" s="26" t="str">
        <f t="shared" si="174"/>
        <v>Mako</v>
      </c>
      <c r="I965" s="53"/>
      <c r="J965" s="53" t="s">
        <v>1222</v>
      </c>
      <c r="K965" s="53">
        <v>156</v>
      </c>
      <c r="L965" s="52">
        <f t="shared" si="175"/>
        <v>19.899999999999999</v>
      </c>
      <c r="M965" s="52">
        <f t="shared" si="176"/>
        <v>19.899999999999999</v>
      </c>
    </row>
    <row r="966" spans="1:15" hidden="1" x14ac:dyDescent="0.3">
      <c r="A966" s="143" t="str">
        <f t="shared" si="177"/>
        <v>2025-NAT-01</v>
      </c>
      <c r="B966" s="140">
        <f t="shared" si="178"/>
        <v>45736</v>
      </c>
      <c r="C966" s="143" t="str">
        <f t="shared" si="179"/>
        <v>Day 1</v>
      </c>
      <c r="D966" s="53" t="s">
        <v>1472</v>
      </c>
      <c r="E966" s="26" t="str">
        <f t="shared" si="171"/>
        <v>Sven</v>
      </c>
      <c r="F966" s="26" t="str">
        <f t="shared" si="172"/>
        <v>Welzig</v>
      </c>
      <c r="G966" s="26" t="str">
        <f t="shared" si="173"/>
        <v>Men Senior</v>
      </c>
      <c r="H966" s="26" t="str">
        <f t="shared" si="174"/>
        <v>Mako</v>
      </c>
      <c r="I966" s="53"/>
      <c r="J966" s="53" t="s">
        <v>1222</v>
      </c>
      <c r="K966" s="53">
        <v>112</v>
      </c>
      <c r="L966" s="52">
        <f t="shared" si="175"/>
        <v>6.4</v>
      </c>
      <c r="M966" s="52">
        <f t="shared" si="176"/>
        <v>6.4</v>
      </c>
    </row>
    <row r="967" spans="1:15" hidden="1" x14ac:dyDescent="0.3">
      <c r="A967" s="143" t="str">
        <f t="shared" si="177"/>
        <v>2025-NAT-01</v>
      </c>
      <c r="B967" s="140">
        <f t="shared" si="178"/>
        <v>45736</v>
      </c>
      <c r="C967" s="143" t="str">
        <f t="shared" si="179"/>
        <v>Day 1</v>
      </c>
      <c r="D967" s="53" t="s">
        <v>461</v>
      </c>
      <c r="E967" s="26" t="str">
        <f t="shared" si="171"/>
        <v>Johan</v>
      </c>
      <c r="F967" s="26" t="str">
        <f t="shared" si="172"/>
        <v>Van Wyk</v>
      </c>
      <c r="G967" s="26" t="str">
        <f t="shared" si="173"/>
        <v>Men Veteran</v>
      </c>
      <c r="H967" s="26" t="str">
        <f t="shared" si="174"/>
        <v>Mako</v>
      </c>
      <c r="I967" s="53"/>
      <c r="J967" s="53" t="s">
        <v>1222</v>
      </c>
      <c r="K967" s="53">
        <v>154</v>
      </c>
      <c r="L967" s="52">
        <f t="shared" si="175"/>
        <v>19.100000000000001</v>
      </c>
      <c r="M967" s="52">
        <f t="shared" si="176"/>
        <v>19.100000000000001</v>
      </c>
    </row>
    <row r="968" spans="1:15" hidden="1" x14ac:dyDescent="0.3">
      <c r="A968" s="143" t="str">
        <f t="shared" si="177"/>
        <v>2025-NAT-01</v>
      </c>
      <c r="B968" s="140">
        <f t="shared" si="178"/>
        <v>45736</v>
      </c>
      <c r="C968" s="143" t="str">
        <f t="shared" si="179"/>
        <v>Day 1</v>
      </c>
      <c r="D968" s="53" t="s">
        <v>461</v>
      </c>
      <c r="E968" s="26" t="str">
        <f t="shared" si="171"/>
        <v>Johan</v>
      </c>
      <c r="F968" s="26" t="str">
        <f t="shared" si="172"/>
        <v>Van Wyk</v>
      </c>
      <c r="G968" s="26" t="str">
        <f t="shared" si="173"/>
        <v>Men Veteran</v>
      </c>
      <c r="H968" s="26" t="str">
        <f t="shared" si="174"/>
        <v>Mako</v>
      </c>
      <c r="I968" s="53" t="s">
        <v>22</v>
      </c>
      <c r="J968" s="53"/>
      <c r="K968" s="53">
        <v>54</v>
      </c>
      <c r="L968" s="52">
        <f t="shared" si="175"/>
        <v>2.1</v>
      </c>
      <c r="M968" s="52">
        <f t="shared" si="176"/>
        <v>2.1</v>
      </c>
      <c r="N968" s="25" t="s">
        <v>2079</v>
      </c>
      <c r="O968" s="211" t="s">
        <v>2080</v>
      </c>
    </row>
    <row r="969" spans="1:15" hidden="1" x14ac:dyDescent="0.3">
      <c r="A969" s="143" t="str">
        <f t="shared" si="177"/>
        <v>2025-NAT-01</v>
      </c>
      <c r="B969" s="140">
        <f t="shared" si="178"/>
        <v>45736</v>
      </c>
      <c r="C969" s="143" t="str">
        <f t="shared" si="179"/>
        <v>Day 1</v>
      </c>
      <c r="D969" s="53" t="s">
        <v>428</v>
      </c>
      <c r="E969" s="26" t="str">
        <f t="shared" si="171"/>
        <v>Marco</v>
      </c>
      <c r="F969" s="26" t="str">
        <f t="shared" si="172"/>
        <v>Klein</v>
      </c>
      <c r="G969" s="26" t="str">
        <f t="shared" si="173"/>
        <v>Men Veteran</v>
      </c>
      <c r="H969" s="26" t="str">
        <f t="shared" si="174"/>
        <v>Mako</v>
      </c>
      <c r="I969" s="53"/>
      <c r="J969" s="53" t="s">
        <v>1223</v>
      </c>
      <c r="K969" s="53">
        <v>70</v>
      </c>
      <c r="L969" s="52">
        <f t="shared" si="175"/>
        <v>1.1000000000000001</v>
      </c>
      <c r="M969" s="52">
        <f t="shared" si="176"/>
        <v>1.1000000000000001</v>
      </c>
    </row>
    <row r="970" spans="1:15" hidden="1" x14ac:dyDescent="0.3">
      <c r="A970" s="143" t="str">
        <f t="shared" si="177"/>
        <v>2025-NAT-01</v>
      </c>
      <c r="B970" s="140">
        <f t="shared" si="178"/>
        <v>45736</v>
      </c>
      <c r="C970" s="143" t="str">
        <f t="shared" si="179"/>
        <v>Day 1</v>
      </c>
      <c r="D970" s="53" t="s">
        <v>1363</v>
      </c>
      <c r="E970" s="26" t="str">
        <f t="shared" si="171"/>
        <v>Kay</v>
      </c>
      <c r="F970" s="26" t="str">
        <f t="shared" si="172"/>
        <v>Bachran</v>
      </c>
      <c r="G970" s="26" t="str">
        <f t="shared" si="173"/>
        <v>Men Senior</v>
      </c>
      <c r="H970" s="26" t="str">
        <f t="shared" si="174"/>
        <v>Mako</v>
      </c>
      <c r="I970" s="53"/>
      <c r="J970" s="53" t="s">
        <v>20</v>
      </c>
      <c r="K970" s="53">
        <v>81</v>
      </c>
      <c r="L970" s="52">
        <f t="shared" si="175"/>
        <v>1.9</v>
      </c>
      <c r="M970" s="52">
        <f t="shared" si="176"/>
        <v>1.9</v>
      </c>
    </row>
    <row r="971" spans="1:15" hidden="1" x14ac:dyDescent="0.3">
      <c r="A971" s="143" t="str">
        <f t="shared" si="177"/>
        <v>2025-NAT-01</v>
      </c>
      <c r="B971" s="140">
        <f t="shared" si="178"/>
        <v>45736</v>
      </c>
      <c r="C971" s="143" t="str">
        <f t="shared" si="179"/>
        <v>Day 1</v>
      </c>
      <c r="D971" s="53" t="s">
        <v>1008</v>
      </c>
      <c r="E971" s="26" t="str">
        <f t="shared" si="171"/>
        <v>Rudi(Jnr.)</v>
      </c>
      <c r="F971" s="26" t="str">
        <f t="shared" si="172"/>
        <v>Swartz</v>
      </c>
      <c r="G971" s="26" t="str">
        <f t="shared" si="173"/>
        <v>Men Senior / U/21</v>
      </c>
      <c r="H971" s="26" t="str">
        <f t="shared" si="174"/>
        <v>Mako</v>
      </c>
      <c r="I971" s="53"/>
      <c r="J971" s="53" t="s">
        <v>20</v>
      </c>
      <c r="K971" s="53">
        <v>69</v>
      </c>
      <c r="L971" s="52">
        <f t="shared" si="175"/>
        <v>1.2</v>
      </c>
      <c r="M971" s="52">
        <f t="shared" si="176"/>
        <v>1.2</v>
      </c>
    </row>
    <row r="972" spans="1:15" hidden="1" x14ac:dyDescent="0.3">
      <c r="A972" s="143" t="str">
        <f t="shared" si="177"/>
        <v>2025-NAT-01</v>
      </c>
      <c r="B972" s="140">
        <f t="shared" si="178"/>
        <v>45736</v>
      </c>
      <c r="C972" s="143" t="str">
        <f t="shared" si="179"/>
        <v>Day 1</v>
      </c>
      <c r="D972" s="53" t="s">
        <v>1008</v>
      </c>
      <c r="E972" s="26" t="str">
        <f t="shared" si="171"/>
        <v>Rudi(Jnr.)</v>
      </c>
      <c r="F972" s="26" t="str">
        <f t="shared" si="172"/>
        <v>Swartz</v>
      </c>
      <c r="G972" s="26" t="str">
        <f t="shared" si="173"/>
        <v>Men Senior / U/21</v>
      </c>
      <c r="H972" s="26" t="str">
        <f t="shared" si="174"/>
        <v>Mako</v>
      </c>
      <c r="I972" s="53"/>
      <c r="J972" s="53" t="s">
        <v>20</v>
      </c>
      <c r="K972" s="53">
        <v>85</v>
      </c>
      <c r="L972" s="52">
        <f t="shared" si="175"/>
        <v>2.2000000000000002</v>
      </c>
      <c r="M972" s="52">
        <f t="shared" si="176"/>
        <v>2.2000000000000002</v>
      </c>
    </row>
    <row r="973" spans="1:15" hidden="1" x14ac:dyDescent="0.3">
      <c r="A973" s="143" t="str">
        <f t="shared" si="177"/>
        <v>2025-NAT-01</v>
      </c>
      <c r="B973" s="140">
        <f t="shared" si="178"/>
        <v>45736</v>
      </c>
      <c r="C973" s="143" t="str">
        <f t="shared" si="179"/>
        <v>Day 1</v>
      </c>
      <c r="D973" s="53" t="s">
        <v>1008</v>
      </c>
      <c r="E973" s="26" t="str">
        <f t="shared" si="171"/>
        <v>Rudi(Jnr.)</v>
      </c>
      <c r="F973" s="26" t="str">
        <f t="shared" si="172"/>
        <v>Swartz</v>
      </c>
      <c r="G973" s="26" t="str">
        <f t="shared" si="173"/>
        <v>Men Senior / U/21</v>
      </c>
      <c r="H973" s="26" t="str">
        <f t="shared" si="174"/>
        <v>Mako</v>
      </c>
      <c r="I973" s="53"/>
      <c r="J973" s="53" t="s">
        <v>20</v>
      </c>
      <c r="K973" s="53">
        <v>79</v>
      </c>
      <c r="L973" s="52">
        <f t="shared" si="175"/>
        <v>1.8</v>
      </c>
      <c r="M973" s="52">
        <f t="shared" si="176"/>
        <v>1.8</v>
      </c>
    </row>
    <row r="974" spans="1:15" hidden="1" x14ac:dyDescent="0.3">
      <c r="A974" s="143" t="str">
        <f t="shared" si="177"/>
        <v>2025-NAT-01</v>
      </c>
      <c r="B974" s="140">
        <f t="shared" si="178"/>
        <v>45736</v>
      </c>
      <c r="C974" s="143" t="str">
        <f t="shared" si="179"/>
        <v>Day 1</v>
      </c>
      <c r="D974" s="53" t="s">
        <v>1270</v>
      </c>
      <c r="E974" s="26" t="str">
        <f t="shared" si="171"/>
        <v>Mark</v>
      </c>
      <c r="F974" s="26" t="str">
        <f t="shared" si="172"/>
        <v>Van Der Merwe</v>
      </c>
      <c r="G974" s="26" t="str">
        <f t="shared" si="173"/>
        <v>Men Senior</v>
      </c>
      <c r="H974" s="26" t="str">
        <f t="shared" si="174"/>
        <v>xNamib Park</v>
      </c>
      <c r="I974" s="53"/>
      <c r="J974" s="53" t="s">
        <v>1223</v>
      </c>
      <c r="K974" s="53">
        <v>87</v>
      </c>
      <c r="L974" s="52">
        <f t="shared" si="175"/>
        <v>2.2999999999999998</v>
      </c>
      <c r="M974" s="52">
        <f t="shared" si="176"/>
        <v>2.2999999999999998</v>
      </c>
    </row>
    <row r="975" spans="1:15" hidden="1" x14ac:dyDescent="0.3">
      <c r="A975" s="143" t="str">
        <f t="shared" si="177"/>
        <v>2025-NAT-01</v>
      </c>
      <c r="B975" s="140">
        <f t="shared" si="178"/>
        <v>45736</v>
      </c>
      <c r="C975" s="143" t="str">
        <f t="shared" si="179"/>
        <v>Day 1</v>
      </c>
      <c r="D975" s="53" t="s">
        <v>593</v>
      </c>
      <c r="E975" s="26" t="str">
        <f t="shared" si="171"/>
        <v>Mekayla</v>
      </c>
      <c r="F975" s="26" t="str">
        <f t="shared" si="172"/>
        <v>Nell</v>
      </c>
      <c r="G975" s="26" t="str">
        <f t="shared" si="173"/>
        <v>Ladies Senior</v>
      </c>
      <c r="H975" s="26" t="str">
        <f t="shared" si="174"/>
        <v>Namib Park</v>
      </c>
      <c r="I975" s="53"/>
      <c r="J975" s="53" t="s">
        <v>1222</v>
      </c>
      <c r="K975" s="53">
        <v>91</v>
      </c>
      <c r="L975" s="52">
        <f t="shared" si="175"/>
        <v>3.1</v>
      </c>
      <c r="M975" s="52">
        <f t="shared" si="176"/>
        <v>3.1</v>
      </c>
    </row>
    <row r="976" spans="1:15" hidden="1" x14ac:dyDescent="0.3">
      <c r="A976" s="143" t="str">
        <f t="shared" si="177"/>
        <v>2025-NAT-01</v>
      </c>
      <c r="B976" s="140">
        <f t="shared" si="178"/>
        <v>45736</v>
      </c>
      <c r="C976" s="143" t="str">
        <f t="shared" si="179"/>
        <v>Day 1</v>
      </c>
      <c r="D976" s="53" t="s">
        <v>593</v>
      </c>
      <c r="E976" s="26" t="str">
        <f t="shared" si="171"/>
        <v>Mekayla</v>
      </c>
      <c r="F976" s="26" t="str">
        <f t="shared" si="172"/>
        <v>Nell</v>
      </c>
      <c r="G976" s="26" t="str">
        <f t="shared" si="173"/>
        <v>Ladies Senior</v>
      </c>
      <c r="H976" s="26" t="str">
        <f t="shared" si="174"/>
        <v>Namib Park</v>
      </c>
      <c r="I976" s="53" t="s">
        <v>19</v>
      </c>
      <c r="J976" s="53"/>
      <c r="K976" s="53">
        <v>40</v>
      </c>
      <c r="L976" s="52">
        <f t="shared" si="175"/>
        <v>0.7</v>
      </c>
      <c r="M976" s="52">
        <f t="shared" si="176"/>
        <v>0.7</v>
      </c>
    </row>
    <row r="977" spans="1:13" hidden="1" x14ac:dyDescent="0.3">
      <c r="A977" s="143" t="str">
        <f t="shared" si="177"/>
        <v>2025-NAT-01</v>
      </c>
      <c r="B977" s="140">
        <f t="shared" si="178"/>
        <v>45736</v>
      </c>
      <c r="C977" s="143" t="str">
        <f t="shared" si="179"/>
        <v>Day 1</v>
      </c>
      <c r="D977" s="53" t="s">
        <v>593</v>
      </c>
      <c r="E977" s="26" t="str">
        <f t="shared" si="171"/>
        <v>Mekayla</v>
      </c>
      <c r="F977" s="26" t="str">
        <f t="shared" si="172"/>
        <v>Nell</v>
      </c>
      <c r="G977" s="26" t="str">
        <f t="shared" si="173"/>
        <v>Ladies Senior</v>
      </c>
      <c r="H977" s="26" t="str">
        <f t="shared" si="174"/>
        <v>Namib Park</v>
      </c>
      <c r="I977" s="53" t="s">
        <v>19</v>
      </c>
      <c r="J977" s="53"/>
      <c r="K977" s="53">
        <v>46</v>
      </c>
      <c r="L977" s="52">
        <f t="shared" si="175"/>
        <v>1</v>
      </c>
      <c r="M977" s="52">
        <f t="shared" si="176"/>
        <v>1</v>
      </c>
    </row>
    <row r="978" spans="1:13" hidden="1" x14ac:dyDescent="0.3">
      <c r="A978" s="143" t="str">
        <f t="shared" si="177"/>
        <v>2025-NAT-01</v>
      </c>
      <c r="B978" s="140">
        <f t="shared" si="178"/>
        <v>45736</v>
      </c>
      <c r="C978" s="143" t="str">
        <f t="shared" si="179"/>
        <v>Day 1</v>
      </c>
      <c r="D978" s="53" t="s">
        <v>593</v>
      </c>
      <c r="E978" s="26" t="str">
        <f t="shared" si="171"/>
        <v>Mekayla</v>
      </c>
      <c r="F978" s="26" t="str">
        <f t="shared" si="172"/>
        <v>Nell</v>
      </c>
      <c r="G978" s="26" t="str">
        <f t="shared" si="173"/>
        <v>Ladies Senior</v>
      </c>
      <c r="H978" s="26" t="str">
        <f t="shared" si="174"/>
        <v>Namib Park</v>
      </c>
      <c r="I978" s="53"/>
      <c r="J978" s="53" t="s">
        <v>20</v>
      </c>
      <c r="K978" s="53">
        <v>75</v>
      </c>
      <c r="L978" s="52">
        <f t="shared" si="175"/>
        <v>1.5</v>
      </c>
      <c r="M978" s="52">
        <f t="shared" si="176"/>
        <v>1.5</v>
      </c>
    </row>
    <row r="979" spans="1:13" hidden="1" x14ac:dyDescent="0.3">
      <c r="A979" s="143" t="str">
        <f t="shared" si="177"/>
        <v>2025-NAT-01</v>
      </c>
      <c r="B979" s="140">
        <f t="shared" si="178"/>
        <v>45736</v>
      </c>
      <c r="C979" s="143" t="str">
        <f t="shared" si="179"/>
        <v>Day 1</v>
      </c>
      <c r="D979" s="53" t="s">
        <v>593</v>
      </c>
      <c r="E979" s="26" t="str">
        <f t="shared" si="171"/>
        <v>Mekayla</v>
      </c>
      <c r="F979" s="26" t="str">
        <f t="shared" si="172"/>
        <v>Nell</v>
      </c>
      <c r="G979" s="26" t="str">
        <f t="shared" si="173"/>
        <v>Ladies Senior</v>
      </c>
      <c r="H979" s="26" t="str">
        <f t="shared" si="174"/>
        <v>Namib Park</v>
      </c>
      <c r="I979" s="53" t="s">
        <v>19</v>
      </c>
      <c r="J979" s="53"/>
      <c r="K979" s="53">
        <v>41</v>
      </c>
      <c r="L979" s="52">
        <f t="shared" si="175"/>
        <v>0.7</v>
      </c>
      <c r="M979" s="52">
        <f t="shared" si="176"/>
        <v>0.7</v>
      </c>
    </row>
    <row r="980" spans="1:13" hidden="1" x14ac:dyDescent="0.3">
      <c r="A980" s="143" t="str">
        <f t="shared" si="177"/>
        <v>2025-NAT-01</v>
      </c>
      <c r="B980" s="140">
        <f t="shared" si="178"/>
        <v>45736</v>
      </c>
      <c r="C980" s="143" t="str">
        <f t="shared" si="179"/>
        <v>Day 1</v>
      </c>
      <c r="D980" s="53" t="s">
        <v>593</v>
      </c>
      <c r="E980" s="26" t="str">
        <f t="shared" si="171"/>
        <v>Mekayla</v>
      </c>
      <c r="F980" s="26" t="str">
        <f t="shared" si="172"/>
        <v>Nell</v>
      </c>
      <c r="G980" s="26" t="str">
        <f t="shared" si="173"/>
        <v>Ladies Senior</v>
      </c>
      <c r="H980" s="26" t="str">
        <f t="shared" si="174"/>
        <v>Namib Park</v>
      </c>
      <c r="I980" s="53"/>
      <c r="J980" s="53" t="s">
        <v>20</v>
      </c>
      <c r="K980" s="53">
        <v>68</v>
      </c>
      <c r="L980" s="52">
        <f t="shared" si="175"/>
        <v>1.1000000000000001</v>
      </c>
      <c r="M980" s="52">
        <f t="shared" si="176"/>
        <v>1.1000000000000001</v>
      </c>
    </row>
    <row r="981" spans="1:13" hidden="1" x14ac:dyDescent="0.3">
      <c r="A981" s="143" t="str">
        <f t="shared" si="177"/>
        <v>2025-NAT-01</v>
      </c>
      <c r="B981" s="140">
        <f t="shared" si="178"/>
        <v>45736</v>
      </c>
      <c r="C981" s="143" t="str">
        <f t="shared" si="179"/>
        <v>Day 1</v>
      </c>
      <c r="D981" s="53" t="s">
        <v>1342</v>
      </c>
      <c r="E981" s="26" t="str">
        <f t="shared" si="171"/>
        <v>Domenique</v>
      </c>
      <c r="F981" s="26" t="str">
        <f t="shared" si="172"/>
        <v>Stehle</v>
      </c>
      <c r="G981" s="26" t="str">
        <f t="shared" si="173"/>
        <v>Ladies Senior</v>
      </c>
      <c r="H981" s="26" t="str">
        <f t="shared" si="174"/>
        <v>Orca Angling Club</v>
      </c>
      <c r="I981" s="53"/>
      <c r="J981" s="53" t="s">
        <v>20</v>
      </c>
      <c r="K981" s="53">
        <v>73</v>
      </c>
      <c r="L981" s="52">
        <f t="shared" si="175"/>
        <v>1.4</v>
      </c>
      <c r="M981" s="52">
        <f t="shared" si="176"/>
        <v>1.4</v>
      </c>
    </row>
    <row r="982" spans="1:13" hidden="1" x14ac:dyDescent="0.3">
      <c r="A982" s="143" t="str">
        <f t="shared" si="177"/>
        <v>2025-NAT-01</v>
      </c>
      <c r="B982" s="140">
        <f t="shared" si="178"/>
        <v>45736</v>
      </c>
      <c r="C982" s="143" t="str">
        <f t="shared" si="179"/>
        <v>Day 1</v>
      </c>
      <c r="D982" s="53" t="s">
        <v>1342</v>
      </c>
      <c r="E982" s="26" t="str">
        <f t="shared" si="171"/>
        <v>Domenique</v>
      </c>
      <c r="F982" s="26" t="str">
        <f t="shared" si="172"/>
        <v>Stehle</v>
      </c>
      <c r="G982" s="26" t="str">
        <f t="shared" si="173"/>
        <v>Ladies Senior</v>
      </c>
      <c r="H982" s="26" t="str">
        <f t="shared" si="174"/>
        <v>Orca Angling Club</v>
      </c>
      <c r="I982" s="53"/>
      <c r="J982" s="53" t="s">
        <v>20</v>
      </c>
      <c r="K982" s="53">
        <v>84</v>
      </c>
      <c r="L982" s="52">
        <f t="shared" si="175"/>
        <v>2.2000000000000002</v>
      </c>
      <c r="M982" s="52">
        <f t="shared" si="176"/>
        <v>2.2000000000000002</v>
      </c>
    </row>
    <row r="983" spans="1:13" hidden="1" x14ac:dyDescent="0.3">
      <c r="A983" s="143" t="str">
        <f t="shared" si="177"/>
        <v>2025-NAT-01</v>
      </c>
      <c r="B983" s="140">
        <f t="shared" si="178"/>
        <v>45736</v>
      </c>
      <c r="C983" s="143" t="str">
        <f t="shared" si="179"/>
        <v>Day 1</v>
      </c>
      <c r="D983" s="53" t="s">
        <v>1342</v>
      </c>
      <c r="E983" s="26" t="str">
        <f t="shared" si="171"/>
        <v>Domenique</v>
      </c>
      <c r="F983" s="26" t="str">
        <f t="shared" si="172"/>
        <v>Stehle</v>
      </c>
      <c r="G983" s="26" t="str">
        <f t="shared" si="173"/>
        <v>Ladies Senior</v>
      </c>
      <c r="H983" s="26" t="str">
        <f t="shared" si="174"/>
        <v>Orca Angling Club</v>
      </c>
      <c r="I983" s="53"/>
      <c r="J983" s="53" t="s">
        <v>20</v>
      </c>
      <c r="K983" s="53">
        <v>68</v>
      </c>
      <c r="L983" s="52">
        <f t="shared" si="175"/>
        <v>1.1000000000000001</v>
      </c>
      <c r="M983" s="52">
        <f t="shared" si="176"/>
        <v>1.1000000000000001</v>
      </c>
    </row>
    <row r="984" spans="1:13" hidden="1" x14ac:dyDescent="0.3">
      <c r="A984" s="143" t="str">
        <f t="shared" si="177"/>
        <v>2025-NAT-01</v>
      </c>
      <c r="B984" s="140">
        <f t="shared" si="178"/>
        <v>45736</v>
      </c>
      <c r="C984" s="143" t="str">
        <f t="shared" si="179"/>
        <v>Day 1</v>
      </c>
      <c r="D984" s="53" t="s">
        <v>1342</v>
      </c>
      <c r="E984" s="26" t="str">
        <f t="shared" si="171"/>
        <v>Domenique</v>
      </c>
      <c r="F984" s="26" t="str">
        <f t="shared" si="172"/>
        <v>Stehle</v>
      </c>
      <c r="G984" s="26" t="str">
        <f t="shared" si="173"/>
        <v>Ladies Senior</v>
      </c>
      <c r="H984" s="26" t="str">
        <f t="shared" si="174"/>
        <v>Orca Angling Club</v>
      </c>
      <c r="I984" s="53" t="s">
        <v>19</v>
      </c>
      <c r="J984" s="53"/>
      <c r="K984" s="53">
        <v>42</v>
      </c>
      <c r="L984" s="52">
        <f t="shared" si="175"/>
        <v>0.8</v>
      </c>
      <c r="M984" s="52">
        <f t="shared" si="176"/>
        <v>0.8</v>
      </c>
    </row>
    <row r="985" spans="1:13" hidden="1" x14ac:dyDescent="0.3">
      <c r="A985" s="143" t="str">
        <f t="shared" si="177"/>
        <v>2025-NAT-01</v>
      </c>
      <c r="B985" s="140">
        <f t="shared" si="178"/>
        <v>45736</v>
      </c>
      <c r="C985" s="143" t="str">
        <f t="shared" si="179"/>
        <v>Day 1</v>
      </c>
      <c r="D985" s="53" t="s">
        <v>965</v>
      </c>
      <c r="E985" s="26" t="str">
        <f t="shared" si="171"/>
        <v>Andre</v>
      </c>
      <c r="F985" s="26" t="str">
        <f t="shared" si="172"/>
        <v>Vermaak</v>
      </c>
      <c r="G985" s="26" t="str">
        <f t="shared" si="173"/>
        <v>Men Veteran</v>
      </c>
      <c r="H985" s="26" t="str">
        <f t="shared" si="174"/>
        <v>Namib Park</v>
      </c>
      <c r="I985" s="53" t="s">
        <v>19</v>
      </c>
      <c r="J985" s="53"/>
      <c r="K985" s="53">
        <v>44</v>
      </c>
      <c r="L985" s="52">
        <f t="shared" si="175"/>
        <v>0.9</v>
      </c>
      <c r="M985" s="52">
        <f t="shared" si="176"/>
        <v>0.9</v>
      </c>
    </row>
    <row r="986" spans="1:13" hidden="1" x14ac:dyDescent="0.3">
      <c r="A986" s="143" t="str">
        <f t="shared" si="177"/>
        <v>2025-NAT-01</v>
      </c>
      <c r="B986" s="140">
        <f t="shared" si="178"/>
        <v>45736</v>
      </c>
      <c r="C986" s="143" t="str">
        <f t="shared" si="179"/>
        <v>Day 1</v>
      </c>
      <c r="D986" s="53" t="s">
        <v>1509</v>
      </c>
      <c r="E986" s="26" t="str">
        <f t="shared" si="171"/>
        <v>Johan</v>
      </c>
      <c r="F986" s="26" t="str">
        <f t="shared" si="172"/>
        <v>Van Niekerk</v>
      </c>
      <c r="G986" s="26" t="str">
        <f t="shared" si="173"/>
        <v>Men Veteran</v>
      </c>
      <c r="H986" s="26" t="str">
        <f t="shared" si="174"/>
        <v>Namib Park</v>
      </c>
      <c r="I986" s="53" t="s">
        <v>19</v>
      </c>
      <c r="J986" s="53"/>
      <c r="K986" s="53">
        <v>61</v>
      </c>
      <c r="L986" s="52">
        <f t="shared" si="175"/>
        <v>2.2999999999999998</v>
      </c>
      <c r="M986" s="52">
        <f t="shared" si="176"/>
        <v>2.2999999999999998</v>
      </c>
    </row>
    <row r="987" spans="1:13" hidden="1" x14ac:dyDescent="0.3">
      <c r="A987" s="143" t="str">
        <f t="shared" si="177"/>
        <v>2025-NAT-01</v>
      </c>
      <c r="B987" s="140">
        <f t="shared" si="178"/>
        <v>45736</v>
      </c>
      <c r="C987" s="143" t="str">
        <f t="shared" si="179"/>
        <v>Day 1</v>
      </c>
      <c r="D987" s="53" t="s">
        <v>439</v>
      </c>
      <c r="E987" s="26" t="str">
        <f t="shared" si="171"/>
        <v>Rodger</v>
      </c>
      <c r="F987" s="26" t="str">
        <f t="shared" si="172"/>
        <v>Boon</v>
      </c>
      <c r="G987" s="26" t="str">
        <f t="shared" si="173"/>
        <v>Men Master</v>
      </c>
      <c r="H987" s="26" t="str">
        <f t="shared" si="174"/>
        <v>Namib Park</v>
      </c>
      <c r="I987" s="53" t="s">
        <v>19</v>
      </c>
      <c r="J987" s="53"/>
      <c r="K987" s="53">
        <v>49</v>
      </c>
      <c r="L987" s="52">
        <f t="shared" si="175"/>
        <v>1.2</v>
      </c>
      <c r="M987" s="52">
        <f t="shared" si="176"/>
        <v>1.2</v>
      </c>
    </row>
    <row r="988" spans="1:13" hidden="1" x14ac:dyDescent="0.3">
      <c r="A988" s="143" t="str">
        <f t="shared" si="177"/>
        <v>2025-NAT-01</v>
      </c>
      <c r="B988" s="140">
        <f t="shared" si="178"/>
        <v>45736</v>
      </c>
      <c r="C988" s="143" t="str">
        <f t="shared" si="179"/>
        <v>Day 1</v>
      </c>
      <c r="D988" s="53" t="s">
        <v>567</v>
      </c>
      <c r="E988" s="26" t="str">
        <f t="shared" ref="E988:E1036" si="180">IF(D988="","",VLOOKUP(D988,Master,3,FALSE))</f>
        <v>Tiaan</v>
      </c>
      <c r="F988" s="26" t="str">
        <f t="shared" ref="F988:F1036" si="181">IF(D988="","",VLOOKUP(D988,Master,4,FALSE))</f>
        <v>Bornman</v>
      </c>
      <c r="G988" s="26" t="str">
        <f t="shared" ref="G988:G1036" si="182">IF(D988="","",VLOOKUP(D988,Master,5,FALSE))</f>
        <v>Men U/21</v>
      </c>
      <c r="H988" s="26" t="str">
        <f t="shared" ref="H988:H1036" si="183">IF(D988="","",VLOOKUP(D988,Master,2,FALSE))</f>
        <v>Namib Park</v>
      </c>
      <c r="I988" s="53" t="s">
        <v>19</v>
      </c>
      <c r="J988" s="53"/>
      <c r="K988" s="53">
        <v>44</v>
      </c>
      <c r="L988" s="52">
        <f t="shared" ref="L988:L1036" si="184">IF(K988="","",IF(I988="",ROUND(HLOOKUP(J988,kgList,K988,FALSE),1),ROUND(HLOOKUP(I988,kgList,K988,FALSE),1)))</f>
        <v>0.9</v>
      </c>
      <c r="M988" s="52">
        <f t="shared" ref="M988:M1036" si="185">IF(L988="","",IF(COUNTA(I988:J988)&gt;1,"Edible or Inedible",IF(COUNTA(I988)=1,L988*1,IF(COUNTA(J988)=1,L988*1,"ERROR"))))</f>
        <v>0.9</v>
      </c>
    </row>
    <row r="989" spans="1:13" hidden="1" x14ac:dyDescent="0.3">
      <c r="A989" s="143" t="str">
        <f t="shared" ref="A989:A1035" si="186">IF(D989="","",A988)</f>
        <v>2025-NAT-01</v>
      </c>
      <c r="B989" s="140">
        <f t="shared" ref="B989:B1035" si="187">IF(D989="","",B988)</f>
        <v>45736</v>
      </c>
      <c r="C989" s="143" t="str">
        <f t="shared" ref="C989:C1035" si="188">IF(D989="","",C988)</f>
        <v>Day 1</v>
      </c>
      <c r="D989" s="53" t="s">
        <v>567</v>
      </c>
      <c r="E989" s="26" t="str">
        <f t="shared" si="180"/>
        <v>Tiaan</v>
      </c>
      <c r="F989" s="26" t="str">
        <f t="shared" si="181"/>
        <v>Bornman</v>
      </c>
      <c r="G989" s="26" t="str">
        <f t="shared" si="182"/>
        <v>Men U/21</v>
      </c>
      <c r="H989" s="26" t="str">
        <f t="shared" si="183"/>
        <v>Namib Park</v>
      </c>
      <c r="I989" s="53" t="s">
        <v>19</v>
      </c>
      <c r="J989" s="53"/>
      <c r="K989" s="53">
        <v>68</v>
      </c>
      <c r="L989" s="52">
        <f t="shared" si="184"/>
        <v>3.3</v>
      </c>
      <c r="M989" s="52">
        <f t="shared" si="185"/>
        <v>3.3</v>
      </c>
    </row>
    <row r="990" spans="1:13" hidden="1" x14ac:dyDescent="0.3">
      <c r="A990" s="143" t="str">
        <f t="shared" si="186"/>
        <v>2025-NAT-01</v>
      </c>
      <c r="B990" s="140">
        <f t="shared" si="187"/>
        <v>45736</v>
      </c>
      <c r="C990" s="143" t="str">
        <f t="shared" si="188"/>
        <v>Day 1</v>
      </c>
      <c r="D990" s="53" t="s">
        <v>567</v>
      </c>
      <c r="E990" s="26" t="str">
        <f t="shared" si="180"/>
        <v>Tiaan</v>
      </c>
      <c r="F990" s="26" t="str">
        <f t="shared" si="181"/>
        <v>Bornman</v>
      </c>
      <c r="G990" s="26" t="str">
        <f t="shared" si="182"/>
        <v>Men U/21</v>
      </c>
      <c r="H990" s="26" t="str">
        <f t="shared" si="183"/>
        <v>Namib Park</v>
      </c>
      <c r="I990" s="53" t="s">
        <v>19</v>
      </c>
      <c r="J990" s="53"/>
      <c r="K990" s="53">
        <v>51</v>
      </c>
      <c r="L990" s="52">
        <f t="shared" si="184"/>
        <v>1.4</v>
      </c>
      <c r="M990" s="52">
        <f t="shared" si="185"/>
        <v>1.4</v>
      </c>
    </row>
    <row r="991" spans="1:13" hidden="1" x14ac:dyDescent="0.3">
      <c r="A991" s="143" t="str">
        <f t="shared" si="186"/>
        <v>2025-NAT-01</v>
      </c>
      <c r="B991" s="140">
        <f t="shared" si="187"/>
        <v>45736</v>
      </c>
      <c r="C991" s="143" t="str">
        <f t="shared" si="188"/>
        <v>Day 1</v>
      </c>
      <c r="D991" s="53" t="s">
        <v>567</v>
      </c>
      <c r="E991" s="26" t="str">
        <f t="shared" si="180"/>
        <v>Tiaan</v>
      </c>
      <c r="F991" s="26" t="str">
        <f t="shared" si="181"/>
        <v>Bornman</v>
      </c>
      <c r="G991" s="26" t="str">
        <f t="shared" si="182"/>
        <v>Men U/21</v>
      </c>
      <c r="H991" s="26" t="str">
        <f t="shared" si="183"/>
        <v>Namib Park</v>
      </c>
      <c r="I991" s="53"/>
      <c r="J991" s="53" t="s">
        <v>20</v>
      </c>
      <c r="K991" s="53">
        <v>73</v>
      </c>
      <c r="L991" s="52">
        <f t="shared" si="184"/>
        <v>1.4</v>
      </c>
      <c r="M991" s="52">
        <f t="shared" si="185"/>
        <v>1.4</v>
      </c>
    </row>
    <row r="992" spans="1:13" hidden="1" x14ac:dyDescent="0.3">
      <c r="A992" s="143" t="str">
        <f t="shared" si="186"/>
        <v>2025-NAT-01</v>
      </c>
      <c r="B992" s="140">
        <f t="shared" si="187"/>
        <v>45736</v>
      </c>
      <c r="C992" s="143" t="str">
        <f t="shared" si="188"/>
        <v>Day 1</v>
      </c>
      <c r="D992" s="53" t="s">
        <v>463</v>
      </c>
      <c r="E992" s="26" t="str">
        <f t="shared" si="180"/>
        <v>Johan</v>
      </c>
      <c r="F992" s="26" t="str">
        <f t="shared" si="181"/>
        <v>Bruwer</v>
      </c>
      <c r="G992" s="26" t="str">
        <f t="shared" si="182"/>
        <v>Men Senior</v>
      </c>
      <c r="H992" s="26" t="str">
        <f t="shared" si="183"/>
        <v>Namib Park</v>
      </c>
      <c r="I992" s="53"/>
      <c r="J992" s="53"/>
      <c r="K992" s="53"/>
      <c r="L992" s="52" t="str">
        <f t="shared" si="184"/>
        <v/>
      </c>
      <c r="M992" s="52" t="str">
        <f t="shared" si="185"/>
        <v/>
      </c>
    </row>
    <row r="993" spans="1:13" hidden="1" x14ac:dyDescent="0.3">
      <c r="A993" s="143" t="str">
        <f t="shared" si="186"/>
        <v>2025-NAT-01</v>
      </c>
      <c r="B993" s="140">
        <f t="shared" si="187"/>
        <v>45736</v>
      </c>
      <c r="C993" s="143" t="str">
        <f t="shared" si="188"/>
        <v>Day 1</v>
      </c>
      <c r="D993" s="53" t="s">
        <v>918</v>
      </c>
      <c r="E993" s="26" t="str">
        <f t="shared" si="180"/>
        <v>Karel Anton</v>
      </c>
      <c r="F993" s="26" t="str">
        <f t="shared" si="181"/>
        <v>Munhardt Alberts</v>
      </c>
      <c r="G993" s="26" t="str">
        <f t="shared" si="182"/>
        <v>Men Senior</v>
      </c>
      <c r="H993" s="26" t="str">
        <f t="shared" si="183"/>
        <v>Namib Park</v>
      </c>
      <c r="I993" s="53"/>
      <c r="J993" s="53"/>
      <c r="K993" s="53"/>
      <c r="L993" s="52" t="str">
        <f t="shared" si="184"/>
        <v/>
      </c>
      <c r="M993" s="52" t="str">
        <f t="shared" si="185"/>
        <v/>
      </c>
    </row>
    <row r="994" spans="1:13" hidden="1" x14ac:dyDescent="0.3">
      <c r="A994" s="143" t="str">
        <f t="shared" si="186"/>
        <v>2025-NAT-01</v>
      </c>
      <c r="B994" s="140">
        <f t="shared" si="187"/>
        <v>45736</v>
      </c>
      <c r="C994" s="143" t="str">
        <f t="shared" si="188"/>
        <v>Day 1</v>
      </c>
      <c r="D994" s="53" t="s">
        <v>821</v>
      </c>
      <c r="E994" s="26" t="str">
        <f t="shared" si="180"/>
        <v>Renier</v>
      </c>
      <c r="F994" s="26" t="str">
        <f t="shared" si="181"/>
        <v>Van Zyl</v>
      </c>
      <c r="G994" s="26" t="str">
        <f t="shared" si="182"/>
        <v>Men Veteran</v>
      </c>
      <c r="H994" s="26" t="str">
        <f t="shared" si="183"/>
        <v>Okahandja</v>
      </c>
      <c r="I994" s="53"/>
      <c r="J994" s="53" t="s">
        <v>20</v>
      </c>
      <c r="K994" s="53">
        <v>86</v>
      </c>
      <c r="L994" s="52">
        <f t="shared" si="184"/>
        <v>2.2999999999999998</v>
      </c>
      <c r="M994" s="52">
        <f t="shared" si="185"/>
        <v>2.2999999999999998</v>
      </c>
    </row>
    <row r="995" spans="1:13" hidden="1" x14ac:dyDescent="0.3">
      <c r="A995" s="143" t="str">
        <f t="shared" si="186"/>
        <v>2025-NAT-01</v>
      </c>
      <c r="B995" s="140">
        <f t="shared" si="187"/>
        <v>45736</v>
      </c>
      <c r="C995" s="143" t="str">
        <f t="shared" si="188"/>
        <v>Day 1</v>
      </c>
      <c r="D995" s="53" t="s">
        <v>821</v>
      </c>
      <c r="E995" s="26" t="str">
        <f t="shared" si="180"/>
        <v>Renier</v>
      </c>
      <c r="F995" s="26" t="str">
        <f t="shared" si="181"/>
        <v>Van Zyl</v>
      </c>
      <c r="G995" s="26" t="str">
        <f t="shared" si="182"/>
        <v>Men Veteran</v>
      </c>
      <c r="H995" s="26" t="str">
        <f t="shared" si="183"/>
        <v>Okahandja</v>
      </c>
      <c r="I995" s="53"/>
      <c r="J995" s="53" t="s">
        <v>1216</v>
      </c>
      <c r="K995" s="53">
        <v>125</v>
      </c>
      <c r="L995" s="52">
        <f t="shared" si="184"/>
        <v>25.8</v>
      </c>
      <c r="M995" s="52">
        <f t="shared" si="185"/>
        <v>25.8</v>
      </c>
    </row>
    <row r="996" spans="1:13" hidden="1" x14ac:dyDescent="0.3">
      <c r="A996" s="143" t="str">
        <f t="shared" si="186"/>
        <v>2025-NAT-01</v>
      </c>
      <c r="B996" s="140">
        <f t="shared" si="187"/>
        <v>45736</v>
      </c>
      <c r="C996" s="143" t="str">
        <f t="shared" si="188"/>
        <v>Day 1</v>
      </c>
      <c r="D996" s="53" t="s">
        <v>1094</v>
      </c>
      <c r="E996" s="26" t="str">
        <f t="shared" si="180"/>
        <v>Martin</v>
      </c>
      <c r="F996" s="26" t="str">
        <f t="shared" si="181"/>
        <v>Cordier</v>
      </c>
      <c r="G996" s="26" t="str">
        <f t="shared" si="182"/>
        <v>Men Master</v>
      </c>
      <c r="H996" s="26" t="str">
        <f t="shared" si="183"/>
        <v>Okahandja</v>
      </c>
      <c r="I996" s="53"/>
      <c r="J996" s="53" t="s">
        <v>1216</v>
      </c>
      <c r="K996" s="53">
        <v>126</v>
      </c>
      <c r="L996" s="52">
        <f t="shared" si="184"/>
        <v>26.4</v>
      </c>
      <c r="M996" s="52">
        <f t="shared" si="185"/>
        <v>26.4</v>
      </c>
    </row>
    <row r="997" spans="1:13" hidden="1" x14ac:dyDescent="0.3">
      <c r="A997" s="143" t="str">
        <f t="shared" si="186"/>
        <v>2025-NAT-01</v>
      </c>
      <c r="B997" s="140">
        <f t="shared" si="187"/>
        <v>45736</v>
      </c>
      <c r="C997" s="143" t="str">
        <f t="shared" si="188"/>
        <v>Day 1</v>
      </c>
      <c r="D997" s="53" t="s">
        <v>457</v>
      </c>
      <c r="E997" s="26" t="str">
        <f t="shared" si="180"/>
        <v>Emil</v>
      </c>
      <c r="F997" s="26" t="str">
        <f t="shared" si="181"/>
        <v>Prinsloo</v>
      </c>
      <c r="G997" s="26" t="str">
        <f t="shared" si="182"/>
        <v>Men Veteran</v>
      </c>
      <c r="H997" s="26" t="str">
        <f t="shared" si="183"/>
        <v>Okahandja</v>
      </c>
      <c r="I997" s="53"/>
      <c r="J997" s="53" t="s">
        <v>1222</v>
      </c>
      <c r="K997" s="53">
        <v>90</v>
      </c>
      <c r="L997" s="52">
        <f t="shared" si="184"/>
        <v>3</v>
      </c>
      <c r="M997" s="52">
        <f t="shared" si="185"/>
        <v>3</v>
      </c>
    </row>
    <row r="998" spans="1:13" hidden="1" x14ac:dyDescent="0.3">
      <c r="A998" s="143" t="str">
        <f t="shared" si="186"/>
        <v>2025-NAT-01</v>
      </c>
      <c r="B998" s="140">
        <f t="shared" si="187"/>
        <v>45736</v>
      </c>
      <c r="C998" s="143" t="str">
        <f t="shared" si="188"/>
        <v>Day 1</v>
      </c>
      <c r="D998" s="53" t="s">
        <v>457</v>
      </c>
      <c r="E998" s="26" t="str">
        <f t="shared" si="180"/>
        <v>Emil</v>
      </c>
      <c r="F998" s="26" t="str">
        <f t="shared" si="181"/>
        <v>Prinsloo</v>
      </c>
      <c r="G998" s="26" t="str">
        <f t="shared" si="182"/>
        <v>Men Veteran</v>
      </c>
      <c r="H998" s="26" t="str">
        <f t="shared" si="183"/>
        <v>Okahandja</v>
      </c>
      <c r="I998" s="53"/>
      <c r="J998" s="53" t="s">
        <v>1222</v>
      </c>
      <c r="K998" s="53">
        <v>129</v>
      </c>
      <c r="L998" s="52">
        <f t="shared" si="184"/>
        <v>10.4</v>
      </c>
      <c r="M998" s="52">
        <f t="shared" si="185"/>
        <v>10.4</v>
      </c>
    </row>
    <row r="999" spans="1:13" hidden="1" x14ac:dyDescent="0.3">
      <c r="A999" s="143" t="str">
        <f t="shared" si="186"/>
        <v>2025-NAT-01</v>
      </c>
      <c r="B999" s="140">
        <f t="shared" si="187"/>
        <v>45736</v>
      </c>
      <c r="C999" s="143" t="str">
        <f t="shared" si="188"/>
        <v>Day 1</v>
      </c>
      <c r="D999" s="53" t="s">
        <v>457</v>
      </c>
      <c r="E999" s="26" t="str">
        <f t="shared" si="180"/>
        <v>Emil</v>
      </c>
      <c r="F999" s="26" t="str">
        <f t="shared" si="181"/>
        <v>Prinsloo</v>
      </c>
      <c r="G999" s="26" t="str">
        <f t="shared" si="182"/>
        <v>Men Veteran</v>
      </c>
      <c r="H999" s="26" t="str">
        <f t="shared" si="183"/>
        <v>Okahandja</v>
      </c>
      <c r="I999" s="53"/>
      <c r="J999" s="53" t="s">
        <v>1222</v>
      </c>
      <c r="K999" s="53">
        <v>118</v>
      </c>
      <c r="L999" s="52">
        <f t="shared" si="184"/>
        <v>7.6</v>
      </c>
      <c r="M999" s="52">
        <f t="shared" si="185"/>
        <v>7.6</v>
      </c>
    </row>
    <row r="1000" spans="1:13" hidden="1" x14ac:dyDescent="0.3">
      <c r="A1000" s="143" t="str">
        <f t="shared" si="186"/>
        <v>2025-NAT-01</v>
      </c>
      <c r="B1000" s="140">
        <f t="shared" si="187"/>
        <v>45736</v>
      </c>
      <c r="C1000" s="143" t="str">
        <f t="shared" si="188"/>
        <v>Day 1</v>
      </c>
      <c r="D1000" s="53" t="s">
        <v>1292</v>
      </c>
      <c r="E1000" s="26" t="str">
        <f t="shared" si="180"/>
        <v>Johan Spyker</v>
      </c>
      <c r="F1000" s="26" t="str">
        <f t="shared" si="181"/>
        <v>Kotze</v>
      </c>
      <c r="G1000" s="26" t="str">
        <f t="shared" si="182"/>
        <v>Men Veteran</v>
      </c>
      <c r="H1000" s="26" t="str">
        <f t="shared" si="183"/>
        <v>Okahandja</v>
      </c>
      <c r="I1000" s="53"/>
      <c r="J1000" s="53" t="s">
        <v>1222</v>
      </c>
      <c r="K1000" s="53">
        <v>155</v>
      </c>
      <c r="L1000" s="52">
        <f t="shared" si="184"/>
        <v>19.5</v>
      </c>
      <c r="M1000" s="52">
        <f t="shared" si="185"/>
        <v>19.5</v>
      </c>
    </row>
    <row r="1001" spans="1:13" hidden="1" x14ac:dyDescent="0.3">
      <c r="A1001" s="143" t="str">
        <f t="shared" si="186"/>
        <v>2025-NAT-01</v>
      </c>
      <c r="B1001" s="140">
        <f t="shared" si="187"/>
        <v>45736</v>
      </c>
      <c r="C1001" s="143" t="str">
        <f t="shared" si="188"/>
        <v>Day 1</v>
      </c>
      <c r="D1001" s="53" t="s">
        <v>1292</v>
      </c>
      <c r="E1001" s="26" t="str">
        <f t="shared" si="180"/>
        <v>Johan Spyker</v>
      </c>
      <c r="F1001" s="26" t="str">
        <f t="shared" si="181"/>
        <v>Kotze</v>
      </c>
      <c r="G1001" s="26" t="str">
        <f t="shared" si="182"/>
        <v>Men Veteran</v>
      </c>
      <c r="H1001" s="26" t="str">
        <f t="shared" si="183"/>
        <v>Okahandja</v>
      </c>
      <c r="I1001" s="53"/>
      <c r="J1001" s="53" t="s">
        <v>1222</v>
      </c>
      <c r="K1001" s="53">
        <v>154</v>
      </c>
      <c r="L1001" s="52">
        <f t="shared" si="184"/>
        <v>19.100000000000001</v>
      </c>
      <c r="M1001" s="52">
        <f t="shared" si="185"/>
        <v>19.100000000000001</v>
      </c>
    </row>
    <row r="1002" spans="1:13" hidden="1" x14ac:dyDescent="0.3">
      <c r="A1002" s="143" t="str">
        <f t="shared" si="186"/>
        <v>2025-NAT-01</v>
      </c>
      <c r="B1002" s="140">
        <f t="shared" si="187"/>
        <v>45736</v>
      </c>
      <c r="C1002" s="143" t="str">
        <f t="shared" si="188"/>
        <v>Day 1</v>
      </c>
      <c r="D1002" s="53" t="s">
        <v>1292</v>
      </c>
      <c r="E1002" s="26" t="str">
        <f t="shared" si="180"/>
        <v>Johan Spyker</v>
      </c>
      <c r="F1002" s="26" t="str">
        <f t="shared" si="181"/>
        <v>Kotze</v>
      </c>
      <c r="G1002" s="26" t="str">
        <f t="shared" si="182"/>
        <v>Men Veteran</v>
      </c>
      <c r="H1002" s="26" t="str">
        <f t="shared" si="183"/>
        <v>Okahandja</v>
      </c>
      <c r="I1002" s="53"/>
      <c r="J1002" s="53" t="s">
        <v>1222</v>
      </c>
      <c r="K1002" s="53">
        <v>93</v>
      </c>
      <c r="L1002" s="52">
        <f t="shared" si="184"/>
        <v>3.4</v>
      </c>
      <c r="M1002" s="52">
        <f t="shared" si="185"/>
        <v>3.4</v>
      </c>
    </row>
    <row r="1003" spans="1:13" hidden="1" x14ac:dyDescent="0.3">
      <c r="A1003" s="143" t="str">
        <f t="shared" si="186"/>
        <v>2025-NAT-01</v>
      </c>
      <c r="B1003" s="140">
        <f t="shared" si="187"/>
        <v>45736</v>
      </c>
      <c r="C1003" s="143" t="str">
        <f t="shared" si="188"/>
        <v>Day 1</v>
      </c>
      <c r="D1003" s="53" t="s">
        <v>1292</v>
      </c>
      <c r="E1003" s="26" t="str">
        <f t="shared" si="180"/>
        <v>Johan Spyker</v>
      </c>
      <c r="F1003" s="26" t="str">
        <f t="shared" si="181"/>
        <v>Kotze</v>
      </c>
      <c r="G1003" s="26" t="str">
        <f t="shared" si="182"/>
        <v>Men Veteran</v>
      </c>
      <c r="H1003" s="26" t="str">
        <f t="shared" si="183"/>
        <v>Okahandja</v>
      </c>
      <c r="I1003" s="53"/>
      <c r="J1003" s="53" t="s">
        <v>1222</v>
      </c>
      <c r="K1003" s="53">
        <v>126</v>
      </c>
      <c r="L1003" s="52">
        <f t="shared" si="184"/>
        <v>9.6</v>
      </c>
      <c r="M1003" s="52">
        <f t="shared" si="185"/>
        <v>9.6</v>
      </c>
    </row>
    <row r="1004" spans="1:13" hidden="1" x14ac:dyDescent="0.3">
      <c r="A1004" s="143" t="str">
        <f t="shared" si="186"/>
        <v>2025-NAT-01</v>
      </c>
      <c r="B1004" s="140">
        <f t="shared" si="187"/>
        <v>45736</v>
      </c>
      <c r="C1004" s="143" t="str">
        <f t="shared" si="188"/>
        <v>Day 1</v>
      </c>
      <c r="D1004" s="53" t="s">
        <v>1292</v>
      </c>
      <c r="E1004" s="26" t="str">
        <f t="shared" si="180"/>
        <v>Johan Spyker</v>
      </c>
      <c r="F1004" s="26" t="str">
        <f t="shared" si="181"/>
        <v>Kotze</v>
      </c>
      <c r="G1004" s="26" t="str">
        <f t="shared" si="182"/>
        <v>Men Veteran</v>
      </c>
      <c r="H1004" s="26" t="str">
        <f t="shared" si="183"/>
        <v>Okahandja</v>
      </c>
      <c r="I1004" s="53"/>
      <c r="J1004" s="53" t="s">
        <v>1222</v>
      </c>
      <c r="K1004" s="53">
        <v>95</v>
      </c>
      <c r="L1004" s="52">
        <f t="shared" si="184"/>
        <v>3.6</v>
      </c>
      <c r="M1004" s="52">
        <f t="shared" si="185"/>
        <v>3.6</v>
      </c>
    </row>
    <row r="1005" spans="1:13" hidden="1" x14ac:dyDescent="0.3">
      <c r="A1005" s="143" t="str">
        <f t="shared" si="186"/>
        <v>2025-NAT-01</v>
      </c>
      <c r="B1005" s="140">
        <f t="shared" si="187"/>
        <v>45736</v>
      </c>
      <c r="C1005" s="143" t="str">
        <f t="shared" si="188"/>
        <v>Day 1</v>
      </c>
      <c r="D1005" s="53" t="s">
        <v>1292</v>
      </c>
      <c r="E1005" s="26" t="str">
        <f t="shared" si="180"/>
        <v>Johan Spyker</v>
      </c>
      <c r="F1005" s="26" t="str">
        <f t="shared" si="181"/>
        <v>Kotze</v>
      </c>
      <c r="G1005" s="26" t="str">
        <f t="shared" si="182"/>
        <v>Men Veteran</v>
      </c>
      <c r="H1005" s="26" t="str">
        <f t="shared" si="183"/>
        <v>Okahandja</v>
      </c>
      <c r="I1005" s="53"/>
      <c r="J1005" s="53" t="s">
        <v>1223</v>
      </c>
      <c r="K1005" s="53">
        <v>124</v>
      </c>
      <c r="L1005" s="52">
        <f t="shared" si="184"/>
        <v>7.9</v>
      </c>
      <c r="M1005" s="52">
        <f t="shared" si="185"/>
        <v>7.9</v>
      </c>
    </row>
    <row r="1006" spans="1:13" hidden="1" x14ac:dyDescent="0.3">
      <c r="A1006" s="143" t="str">
        <f t="shared" si="186"/>
        <v>2025-NAT-01</v>
      </c>
      <c r="B1006" s="140">
        <f t="shared" si="187"/>
        <v>45736</v>
      </c>
      <c r="C1006" s="143" t="str">
        <f t="shared" si="188"/>
        <v>Day 1</v>
      </c>
      <c r="D1006" s="53" t="s">
        <v>1292</v>
      </c>
      <c r="E1006" s="26" t="str">
        <f t="shared" si="180"/>
        <v>Johan Spyker</v>
      </c>
      <c r="F1006" s="26" t="str">
        <f t="shared" si="181"/>
        <v>Kotze</v>
      </c>
      <c r="G1006" s="26" t="str">
        <f t="shared" si="182"/>
        <v>Men Veteran</v>
      </c>
      <c r="H1006" s="26" t="str">
        <f t="shared" si="183"/>
        <v>Okahandja</v>
      </c>
      <c r="I1006" s="53" t="s">
        <v>19</v>
      </c>
      <c r="J1006" s="53"/>
      <c r="K1006" s="53">
        <v>91</v>
      </c>
      <c r="L1006" s="52">
        <f t="shared" si="184"/>
        <v>7.9</v>
      </c>
      <c r="M1006" s="52">
        <f t="shared" si="185"/>
        <v>7.9</v>
      </c>
    </row>
    <row r="1007" spans="1:13" hidden="1" x14ac:dyDescent="0.3">
      <c r="A1007" s="143" t="str">
        <f t="shared" si="186"/>
        <v>2025-NAT-01</v>
      </c>
      <c r="B1007" s="140">
        <f t="shared" si="187"/>
        <v>45736</v>
      </c>
      <c r="C1007" s="143" t="str">
        <f t="shared" si="188"/>
        <v>Day 1</v>
      </c>
      <c r="D1007" s="53" t="s">
        <v>1526</v>
      </c>
      <c r="E1007" s="26" t="str">
        <f t="shared" si="180"/>
        <v>Danie</v>
      </c>
      <c r="F1007" s="26" t="str">
        <f t="shared" si="181"/>
        <v>Van Wyk</v>
      </c>
      <c r="G1007" s="26" t="str">
        <f t="shared" si="182"/>
        <v>Men Senior</v>
      </c>
      <c r="H1007" s="26" t="str">
        <f t="shared" si="183"/>
        <v>Okahandja</v>
      </c>
      <c r="I1007" s="53"/>
      <c r="J1007" s="53" t="s">
        <v>1222</v>
      </c>
      <c r="K1007" s="53">
        <v>100</v>
      </c>
      <c r="L1007" s="52">
        <f t="shared" si="184"/>
        <v>4.3</v>
      </c>
      <c r="M1007" s="52">
        <f t="shared" si="185"/>
        <v>4.3</v>
      </c>
    </row>
    <row r="1008" spans="1:13" hidden="1" x14ac:dyDescent="0.3">
      <c r="A1008" s="143" t="str">
        <f t="shared" si="186"/>
        <v>2025-NAT-01</v>
      </c>
      <c r="B1008" s="140">
        <f t="shared" si="187"/>
        <v>45736</v>
      </c>
      <c r="C1008" s="143" t="str">
        <f t="shared" si="188"/>
        <v>Day 1</v>
      </c>
      <c r="D1008" s="53" t="s">
        <v>1593</v>
      </c>
      <c r="E1008" s="26" t="str">
        <f t="shared" si="180"/>
        <v>Eugene</v>
      </c>
      <c r="F1008" s="26" t="str">
        <f t="shared" si="181"/>
        <v>Rautenbach</v>
      </c>
      <c r="G1008" s="26" t="str">
        <f t="shared" si="182"/>
        <v>Men Veteran</v>
      </c>
      <c r="H1008" s="26" t="str">
        <f t="shared" si="183"/>
        <v>Okahandja</v>
      </c>
      <c r="I1008" s="53"/>
      <c r="J1008" s="53" t="s">
        <v>1222</v>
      </c>
      <c r="K1008" s="53">
        <v>95</v>
      </c>
      <c r="L1008" s="52">
        <f t="shared" si="184"/>
        <v>3.6</v>
      </c>
      <c r="M1008" s="52">
        <f t="shared" si="185"/>
        <v>3.6</v>
      </c>
    </row>
    <row r="1009" spans="1:13" hidden="1" x14ac:dyDescent="0.3">
      <c r="A1009" s="143" t="str">
        <f t="shared" si="186"/>
        <v>2025-NAT-01</v>
      </c>
      <c r="B1009" s="140">
        <f t="shared" si="187"/>
        <v>45736</v>
      </c>
      <c r="C1009" s="143" t="str">
        <f t="shared" si="188"/>
        <v>Day 1</v>
      </c>
      <c r="D1009" s="53" t="s">
        <v>1605</v>
      </c>
      <c r="E1009" s="26" t="str">
        <f t="shared" si="180"/>
        <v>Wentzel</v>
      </c>
      <c r="F1009" s="26" t="str">
        <f t="shared" si="181"/>
        <v>Smal</v>
      </c>
      <c r="G1009" s="26" t="str">
        <f t="shared" si="182"/>
        <v>Men Veteran</v>
      </c>
      <c r="H1009" s="26" t="str">
        <f t="shared" si="183"/>
        <v>Okahandja</v>
      </c>
      <c r="I1009" s="53"/>
      <c r="J1009" s="53" t="s">
        <v>1222</v>
      </c>
      <c r="K1009" s="53">
        <v>147</v>
      </c>
      <c r="L1009" s="52">
        <f t="shared" si="184"/>
        <v>16.2</v>
      </c>
      <c r="M1009" s="52">
        <f t="shared" si="185"/>
        <v>16.2</v>
      </c>
    </row>
    <row r="1010" spans="1:13" hidden="1" x14ac:dyDescent="0.3">
      <c r="A1010" s="143" t="str">
        <f t="shared" si="186"/>
        <v>2025-NAT-01</v>
      </c>
      <c r="B1010" s="140">
        <f t="shared" si="187"/>
        <v>45736</v>
      </c>
      <c r="C1010" s="143" t="str">
        <f t="shared" si="188"/>
        <v>Day 1</v>
      </c>
      <c r="D1010" s="53" t="s">
        <v>1605</v>
      </c>
      <c r="E1010" s="26" t="str">
        <f t="shared" si="180"/>
        <v>Wentzel</v>
      </c>
      <c r="F1010" s="26" t="str">
        <f t="shared" si="181"/>
        <v>Smal</v>
      </c>
      <c r="G1010" s="26" t="str">
        <f t="shared" si="182"/>
        <v>Men Veteran</v>
      </c>
      <c r="H1010" s="26" t="str">
        <f t="shared" si="183"/>
        <v>Okahandja</v>
      </c>
      <c r="I1010" s="53"/>
      <c r="J1010" s="53" t="s">
        <v>20</v>
      </c>
      <c r="K1010" s="53">
        <v>85</v>
      </c>
      <c r="L1010" s="52">
        <f t="shared" si="184"/>
        <v>2.2000000000000002</v>
      </c>
      <c r="M1010" s="52">
        <f t="shared" si="185"/>
        <v>2.2000000000000002</v>
      </c>
    </row>
    <row r="1011" spans="1:13" hidden="1" x14ac:dyDescent="0.3">
      <c r="A1011" s="143" t="str">
        <f t="shared" si="186"/>
        <v>2025-NAT-01</v>
      </c>
      <c r="B1011" s="140">
        <f t="shared" si="187"/>
        <v>45736</v>
      </c>
      <c r="C1011" s="143" t="str">
        <f t="shared" si="188"/>
        <v>Day 1</v>
      </c>
      <c r="D1011" s="53" t="s">
        <v>1605</v>
      </c>
      <c r="E1011" s="26" t="str">
        <f t="shared" si="180"/>
        <v>Wentzel</v>
      </c>
      <c r="F1011" s="26" t="str">
        <f t="shared" si="181"/>
        <v>Smal</v>
      </c>
      <c r="G1011" s="26" t="str">
        <f t="shared" si="182"/>
        <v>Men Veteran</v>
      </c>
      <c r="H1011" s="26" t="str">
        <f t="shared" si="183"/>
        <v>Okahandja</v>
      </c>
      <c r="I1011" s="53"/>
      <c r="J1011" s="53" t="s">
        <v>20</v>
      </c>
      <c r="K1011" s="53">
        <v>83</v>
      </c>
      <c r="L1011" s="52">
        <f t="shared" si="184"/>
        <v>2.1</v>
      </c>
      <c r="M1011" s="52">
        <f t="shared" si="185"/>
        <v>2.1</v>
      </c>
    </row>
    <row r="1012" spans="1:13" hidden="1" x14ac:dyDescent="0.3">
      <c r="A1012" s="143" t="str">
        <f t="shared" si="186"/>
        <v>2025-NAT-01</v>
      </c>
      <c r="B1012" s="140">
        <f t="shared" si="187"/>
        <v>45736</v>
      </c>
      <c r="C1012" s="143" t="str">
        <f t="shared" si="188"/>
        <v>Day 1</v>
      </c>
      <c r="D1012" s="53" t="s">
        <v>1605</v>
      </c>
      <c r="E1012" s="26" t="str">
        <f t="shared" si="180"/>
        <v>Wentzel</v>
      </c>
      <c r="F1012" s="26" t="str">
        <f t="shared" si="181"/>
        <v>Smal</v>
      </c>
      <c r="G1012" s="26" t="str">
        <f t="shared" si="182"/>
        <v>Men Veteran</v>
      </c>
      <c r="H1012" s="26" t="str">
        <f t="shared" si="183"/>
        <v>Okahandja</v>
      </c>
      <c r="I1012" s="53"/>
      <c r="J1012" s="53" t="s">
        <v>20</v>
      </c>
      <c r="K1012" s="53">
        <v>71</v>
      </c>
      <c r="L1012" s="52">
        <f t="shared" si="184"/>
        <v>1.3</v>
      </c>
      <c r="M1012" s="52">
        <f t="shared" si="185"/>
        <v>1.3</v>
      </c>
    </row>
    <row r="1013" spans="1:13" hidden="1" x14ac:dyDescent="0.3">
      <c r="A1013" s="143" t="str">
        <f t="shared" si="186"/>
        <v>2025-NAT-01</v>
      </c>
      <c r="B1013" s="140">
        <f t="shared" si="187"/>
        <v>45736</v>
      </c>
      <c r="C1013" s="143" t="str">
        <f t="shared" si="188"/>
        <v>Day 1</v>
      </c>
      <c r="D1013" s="53" t="s">
        <v>1605</v>
      </c>
      <c r="E1013" s="26" t="str">
        <f t="shared" si="180"/>
        <v>Wentzel</v>
      </c>
      <c r="F1013" s="26" t="str">
        <f t="shared" si="181"/>
        <v>Smal</v>
      </c>
      <c r="G1013" s="26" t="str">
        <f t="shared" si="182"/>
        <v>Men Veteran</v>
      </c>
      <c r="H1013" s="26" t="str">
        <f t="shared" si="183"/>
        <v>Okahandja</v>
      </c>
      <c r="I1013" s="53"/>
      <c r="J1013" s="53" t="s">
        <v>20</v>
      </c>
      <c r="K1013" s="53">
        <v>86</v>
      </c>
      <c r="L1013" s="52">
        <f t="shared" si="184"/>
        <v>2.2999999999999998</v>
      </c>
      <c r="M1013" s="52">
        <f t="shared" si="185"/>
        <v>2.2999999999999998</v>
      </c>
    </row>
    <row r="1014" spans="1:13" hidden="1" x14ac:dyDescent="0.3">
      <c r="A1014" s="143" t="str">
        <f t="shared" si="186"/>
        <v>2025-NAT-01</v>
      </c>
      <c r="B1014" s="140">
        <f t="shared" si="187"/>
        <v>45736</v>
      </c>
      <c r="C1014" s="143" t="str">
        <f t="shared" si="188"/>
        <v>Day 1</v>
      </c>
      <c r="D1014" s="53" t="s">
        <v>1605</v>
      </c>
      <c r="E1014" s="26" t="str">
        <f t="shared" si="180"/>
        <v>Wentzel</v>
      </c>
      <c r="F1014" s="26" t="str">
        <f t="shared" si="181"/>
        <v>Smal</v>
      </c>
      <c r="G1014" s="26" t="str">
        <f t="shared" si="182"/>
        <v>Men Veteran</v>
      </c>
      <c r="H1014" s="26" t="str">
        <f t="shared" si="183"/>
        <v>Okahandja</v>
      </c>
      <c r="I1014" s="53"/>
      <c r="J1014" s="53" t="s">
        <v>20</v>
      </c>
      <c r="K1014" s="53">
        <v>88</v>
      </c>
      <c r="L1014" s="52">
        <f t="shared" si="184"/>
        <v>2.5</v>
      </c>
      <c r="M1014" s="52">
        <f t="shared" si="185"/>
        <v>2.5</v>
      </c>
    </row>
    <row r="1015" spans="1:13" hidden="1" x14ac:dyDescent="0.3">
      <c r="A1015" s="143" t="str">
        <f t="shared" si="186"/>
        <v>2025-NAT-01</v>
      </c>
      <c r="B1015" s="140">
        <f t="shared" si="187"/>
        <v>45736</v>
      </c>
      <c r="C1015" s="143" t="str">
        <f t="shared" si="188"/>
        <v>Day 1</v>
      </c>
      <c r="D1015" s="53" t="s">
        <v>1605</v>
      </c>
      <c r="E1015" s="26" t="str">
        <f t="shared" si="180"/>
        <v>Wentzel</v>
      </c>
      <c r="F1015" s="26" t="str">
        <f t="shared" si="181"/>
        <v>Smal</v>
      </c>
      <c r="G1015" s="26" t="str">
        <f t="shared" si="182"/>
        <v>Men Veteran</v>
      </c>
      <c r="H1015" s="26" t="str">
        <f t="shared" si="183"/>
        <v>Okahandja</v>
      </c>
      <c r="I1015" s="53"/>
      <c r="J1015" s="53" t="s">
        <v>20</v>
      </c>
      <c r="K1015" s="53">
        <v>89</v>
      </c>
      <c r="L1015" s="52">
        <f t="shared" si="184"/>
        <v>2.6</v>
      </c>
      <c r="M1015" s="52">
        <f t="shared" si="185"/>
        <v>2.6</v>
      </c>
    </row>
    <row r="1016" spans="1:13" hidden="1" x14ac:dyDescent="0.3">
      <c r="A1016" s="143" t="str">
        <f t="shared" si="186"/>
        <v>2025-NAT-01</v>
      </c>
      <c r="B1016" s="140">
        <f t="shared" si="187"/>
        <v>45736</v>
      </c>
      <c r="C1016" s="143" t="str">
        <f t="shared" si="188"/>
        <v>Day 1</v>
      </c>
      <c r="D1016" s="53" t="s">
        <v>1605</v>
      </c>
      <c r="E1016" s="26" t="str">
        <f t="shared" si="180"/>
        <v>Wentzel</v>
      </c>
      <c r="F1016" s="26" t="str">
        <f t="shared" si="181"/>
        <v>Smal</v>
      </c>
      <c r="G1016" s="26" t="str">
        <f t="shared" si="182"/>
        <v>Men Veteran</v>
      </c>
      <c r="H1016" s="26" t="str">
        <f t="shared" si="183"/>
        <v>Okahandja</v>
      </c>
      <c r="I1016" s="53" t="s">
        <v>19</v>
      </c>
      <c r="J1016" s="53"/>
      <c r="K1016" s="53">
        <v>52</v>
      </c>
      <c r="L1016" s="52">
        <f t="shared" si="184"/>
        <v>1.4</v>
      </c>
      <c r="M1016" s="52">
        <f t="shared" si="185"/>
        <v>1.4</v>
      </c>
    </row>
    <row r="1017" spans="1:13" hidden="1" x14ac:dyDescent="0.3">
      <c r="A1017" s="143" t="str">
        <f t="shared" si="186"/>
        <v>2025-NAT-01</v>
      </c>
      <c r="B1017" s="140">
        <f t="shared" si="187"/>
        <v>45736</v>
      </c>
      <c r="C1017" s="143" t="str">
        <f t="shared" si="188"/>
        <v>Day 1</v>
      </c>
      <c r="D1017" s="53" t="s">
        <v>913</v>
      </c>
      <c r="E1017" s="26" t="str">
        <f t="shared" si="180"/>
        <v>Archer</v>
      </c>
      <c r="F1017" s="26" t="str">
        <f t="shared" si="181"/>
        <v>Kotze</v>
      </c>
      <c r="G1017" s="26" t="str">
        <f t="shared" si="182"/>
        <v>Men U/16</v>
      </c>
      <c r="H1017" s="26" t="str">
        <f t="shared" si="183"/>
        <v>Okahandja</v>
      </c>
      <c r="I1017" s="53"/>
      <c r="J1017" s="53"/>
      <c r="K1017" s="53"/>
      <c r="L1017" s="52" t="str">
        <f t="shared" si="184"/>
        <v/>
      </c>
      <c r="M1017" s="52" t="str">
        <f t="shared" si="185"/>
        <v/>
      </c>
    </row>
    <row r="1018" spans="1:13" hidden="1" x14ac:dyDescent="0.3">
      <c r="A1018" s="143" t="str">
        <f t="shared" si="186"/>
        <v>2025-NAT-01</v>
      </c>
      <c r="B1018" s="140">
        <f t="shared" si="187"/>
        <v>45736</v>
      </c>
      <c r="C1018" s="143" t="str">
        <f t="shared" si="188"/>
        <v>Day 1</v>
      </c>
      <c r="D1018" s="53" t="s">
        <v>545</v>
      </c>
      <c r="E1018" s="26" t="str">
        <f t="shared" si="180"/>
        <v xml:space="preserve">Joe </v>
      </c>
      <c r="F1018" s="26" t="str">
        <f t="shared" si="181"/>
        <v>Herman</v>
      </c>
      <c r="G1018" s="26" t="str">
        <f t="shared" si="182"/>
        <v>Men Senior</v>
      </c>
      <c r="H1018" s="26" t="str">
        <f t="shared" si="183"/>
        <v>Orca Angling Club</v>
      </c>
      <c r="I1018" s="53"/>
      <c r="J1018" s="53" t="s">
        <v>1222</v>
      </c>
      <c r="K1018" s="53">
        <v>162</v>
      </c>
      <c r="L1018" s="52">
        <f t="shared" si="184"/>
        <v>22.7</v>
      </c>
      <c r="M1018" s="52">
        <f t="shared" si="185"/>
        <v>22.7</v>
      </c>
    </row>
    <row r="1019" spans="1:13" hidden="1" x14ac:dyDescent="0.3">
      <c r="A1019" s="143" t="str">
        <f t="shared" si="186"/>
        <v>2025-NAT-01</v>
      </c>
      <c r="B1019" s="140">
        <f t="shared" si="187"/>
        <v>45736</v>
      </c>
      <c r="C1019" s="143" t="str">
        <f t="shared" si="188"/>
        <v>Day 1</v>
      </c>
      <c r="D1019" s="53" t="s">
        <v>545</v>
      </c>
      <c r="E1019" s="26" t="str">
        <f t="shared" si="180"/>
        <v xml:space="preserve">Joe </v>
      </c>
      <c r="F1019" s="26" t="str">
        <f t="shared" si="181"/>
        <v>Herman</v>
      </c>
      <c r="G1019" s="26" t="str">
        <f t="shared" si="182"/>
        <v>Men Senior</v>
      </c>
      <c r="H1019" s="26" t="str">
        <f t="shared" si="183"/>
        <v>Orca Angling Club</v>
      </c>
      <c r="I1019" s="53"/>
      <c r="J1019" s="53" t="s">
        <v>20</v>
      </c>
      <c r="K1019" s="53">
        <v>87</v>
      </c>
      <c r="L1019" s="52">
        <f t="shared" si="184"/>
        <v>2.4</v>
      </c>
      <c r="M1019" s="52">
        <f t="shared" si="185"/>
        <v>2.4</v>
      </c>
    </row>
    <row r="1020" spans="1:13" hidden="1" x14ac:dyDescent="0.3">
      <c r="A1020" s="143" t="str">
        <f t="shared" si="186"/>
        <v>2025-NAT-01</v>
      </c>
      <c r="B1020" s="140">
        <f t="shared" si="187"/>
        <v>45736</v>
      </c>
      <c r="C1020" s="143" t="str">
        <f t="shared" si="188"/>
        <v>Day 1</v>
      </c>
      <c r="D1020" s="53" t="s">
        <v>1654</v>
      </c>
      <c r="E1020" s="26" t="str">
        <f t="shared" si="180"/>
        <v>Morne</v>
      </c>
      <c r="F1020" s="26" t="str">
        <f t="shared" si="181"/>
        <v>Riekert</v>
      </c>
      <c r="G1020" s="26" t="str">
        <f t="shared" si="182"/>
        <v>Men Senior</v>
      </c>
      <c r="H1020" s="26" t="str">
        <f t="shared" si="183"/>
        <v>Orca Angling Club</v>
      </c>
      <c r="I1020" s="53"/>
      <c r="J1020" s="53" t="s">
        <v>1222</v>
      </c>
      <c r="K1020" s="53">
        <v>166</v>
      </c>
      <c r="L1020" s="52">
        <f t="shared" si="184"/>
        <v>24.6</v>
      </c>
      <c r="M1020" s="52">
        <f t="shared" si="185"/>
        <v>24.6</v>
      </c>
    </row>
    <row r="1021" spans="1:13" hidden="1" x14ac:dyDescent="0.3">
      <c r="A1021" s="143" t="str">
        <f t="shared" si="186"/>
        <v>2025-NAT-01</v>
      </c>
      <c r="B1021" s="140">
        <f t="shared" si="187"/>
        <v>45736</v>
      </c>
      <c r="C1021" s="143" t="str">
        <f t="shared" si="188"/>
        <v>Day 1</v>
      </c>
      <c r="D1021" s="53" t="s">
        <v>1654</v>
      </c>
      <c r="E1021" s="26" t="str">
        <f t="shared" si="180"/>
        <v>Morne</v>
      </c>
      <c r="F1021" s="26" t="str">
        <f t="shared" si="181"/>
        <v>Riekert</v>
      </c>
      <c r="G1021" s="26" t="str">
        <f t="shared" si="182"/>
        <v>Men Senior</v>
      </c>
      <c r="H1021" s="26" t="str">
        <f t="shared" si="183"/>
        <v>Orca Angling Club</v>
      </c>
      <c r="I1021" s="53" t="s">
        <v>19</v>
      </c>
      <c r="J1021" s="53"/>
      <c r="K1021" s="53">
        <v>126</v>
      </c>
      <c r="L1021" s="52">
        <f t="shared" si="184"/>
        <v>21.3</v>
      </c>
      <c r="M1021" s="52">
        <f t="shared" si="185"/>
        <v>21.3</v>
      </c>
    </row>
    <row r="1022" spans="1:13" hidden="1" x14ac:dyDescent="0.3">
      <c r="A1022" s="143" t="str">
        <f t="shared" si="186"/>
        <v>2025-NAT-01</v>
      </c>
      <c r="B1022" s="140">
        <f t="shared" si="187"/>
        <v>45736</v>
      </c>
      <c r="C1022" s="143" t="str">
        <f t="shared" si="188"/>
        <v>Day 1</v>
      </c>
      <c r="D1022" s="53" t="s">
        <v>1657</v>
      </c>
      <c r="E1022" s="26" t="str">
        <f t="shared" si="180"/>
        <v>Alexander Albert</v>
      </c>
      <c r="F1022" s="26" t="str">
        <f t="shared" si="181"/>
        <v>Jansen</v>
      </c>
      <c r="G1022" s="26" t="str">
        <f t="shared" si="182"/>
        <v>Men Senior</v>
      </c>
      <c r="H1022" s="26" t="str">
        <f t="shared" si="183"/>
        <v>Orca Angling Club</v>
      </c>
      <c r="I1022" s="53"/>
      <c r="J1022" s="53" t="s">
        <v>1223</v>
      </c>
      <c r="K1022" s="53">
        <v>91</v>
      </c>
      <c r="L1022" s="52">
        <f t="shared" si="184"/>
        <v>2.7</v>
      </c>
      <c r="M1022" s="52">
        <f t="shared" si="185"/>
        <v>2.7</v>
      </c>
    </row>
    <row r="1023" spans="1:13" hidden="1" x14ac:dyDescent="0.3">
      <c r="A1023" s="143" t="str">
        <f t="shared" si="186"/>
        <v>2025-NAT-01</v>
      </c>
      <c r="B1023" s="140">
        <f t="shared" si="187"/>
        <v>45736</v>
      </c>
      <c r="C1023" s="143" t="str">
        <f t="shared" si="188"/>
        <v>Day 1</v>
      </c>
      <c r="D1023" s="53" t="s">
        <v>1657</v>
      </c>
      <c r="E1023" s="26" t="str">
        <f t="shared" si="180"/>
        <v>Alexander Albert</v>
      </c>
      <c r="F1023" s="26" t="str">
        <f t="shared" si="181"/>
        <v>Jansen</v>
      </c>
      <c r="G1023" s="26" t="str">
        <f t="shared" si="182"/>
        <v>Men Senior</v>
      </c>
      <c r="H1023" s="26" t="str">
        <f t="shared" si="183"/>
        <v>Orca Angling Club</v>
      </c>
      <c r="I1023" s="53"/>
      <c r="J1023" s="53" t="s">
        <v>1222</v>
      </c>
      <c r="K1023" s="53">
        <v>88</v>
      </c>
      <c r="L1023" s="52">
        <f t="shared" si="184"/>
        <v>2.8</v>
      </c>
      <c r="M1023" s="52">
        <f t="shared" si="185"/>
        <v>2.8</v>
      </c>
    </row>
    <row r="1024" spans="1:13" hidden="1" x14ac:dyDescent="0.3">
      <c r="A1024" s="143" t="str">
        <f t="shared" si="186"/>
        <v>2025-NAT-01</v>
      </c>
      <c r="B1024" s="140">
        <f t="shared" si="187"/>
        <v>45736</v>
      </c>
      <c r="C1024" s="143" t="str">
        <f t="shared" si="188"/>
        <v>Day 1</v>
      </c>
      <c r="D1024" s="53" t="s">
        <v>1657</v>
      </c>
      <c r="E1024" s="26" t="str">
        <f t="shared" si="180"/>
        <v>Alexander Albert</v>
      </c>
      <c r="F1024" s="26" t="str">
        <f t="shared" si="181"/>
        <v>Jansen</v>
      </c>
      <c r="G1024" s="26" t="str">
        <f t="shared" si="182"/>
        <v>Men Senior</v>
      </c>
      <c r="H1024" s="26" t="str">
        <f t="shared" si="183"/>
        <v>Orca Angling Club</v>
      </c>
      <c r="I1024" s="53"/>
      <c r="J1024" s="53" t="s">
        <v>1216</v>
      </c>
      <c r="K1024" s="53">
        <v>157</v>
      </c>
      <c r="L1024" s="52">
        <f t="shared" si="184"/>
        <v>52.7</v>
      </c>
      <c r="M1024" s="52">
        <f t="shared" si="185"/>
        <v>52.7</v>
      </c>
    </row>
    <row r="1025" spans="1:13" hidden="1" x14ac:dyDescent="0.3">
      <c r="A1025" s="143" t="str">
        <f t="shared" si="186"/>
        <v>2025-NAT-01</v>
      </c>
      <c r="B1025" s="140">
        <f t="shared" si="187"/>
        <v>45736</v>
      </c>
      <c r="C1025" s="143" t="str">
        <f t="shared" si="188"/>
        <v>Day 1</v>
      </c>
      <c r="D1025" s="53" t="s">
        <v>433</v>
      </c>
      <c r="E1025" s="26" t="str">
        <f t="shared" si="180"/>
        <v>Brian</v>
      </c>
      <c r="F1025" s="26" t="str">
        <f t="shared" si="181"/>
        <v>Curtis</v>
      </c>
      <c r="G1025" s="26" t="str">
        <f t="shared" si="182"/>
        <v>Men Veteran</v>
      </c>
      <c r="H1025" s="26" t="str">
        <f t="shared" si="183"/>
        <v>Orca Angling Club</v>
      </c>
      <c r="I1025" s="53"/>
      <c r="J1025" s="53" t="s">
        <v>1222</v>
      </c>
      <c r="K1025" s="53">
        <v>160</v>
      </c>
      <c r="L1025" s="52">
        <f t="shared" si="184"/>
        <v>21.7</v>
      </c>
      <c r="M1025" s="52">
        <f t="shared" si="185"/>
        <v>21.7</v>
      </c>
    </row>
    <row r="1026" spans="1:13" hidden="1" x14ac:dyDescent="0.3">
      <c r="A1026" s="143" t="str">
        <f t="shared" si="186"/>
        <v>2025-NAT-01</v>
      </c>
      <c r="B1026" s="140">
        <f t="shared" si="187"/>
        <v>45736</v>
      </c>
      <c r="C1026" s="143" t="str">
        <f t="shared" si="188"/>
        <v>Day 1</v>
      </c>
      <c r="D1026" s="53" t="s">
        <v>433</v>
      </c>
      <c r="E1026" s="26" t="str">
        <f t="shared" si="180"/>
        <v>Brian</v>
      </c>
      <c r="F1026" s="26" t="str">
        <f t="shared" si="181"/>
        <v>Curtis</v>
      </c>
      <c r="G1026" s="26" t="str">
        <f t="shared" si="182"/>
        <v>Men Veteran</v>
      </c>
      <c r="H1026" s="26" t="str">
        <f t="shared" si="183"/>
        <v>Orca Angling Club</v>
      </c>
      <c r="I1026" s="53"/>
      <c r="J1026" s="53" t="s">
        <v>1202</v>
      </c>
      <c r="K1026" s="53">
        <v>62</v>
      </c>
      <c r="L1026" s="52">
        <f t="shared" si="184"/>
        <v>10.8</v>
      </c>
      <c r="M1026" s="52">
        <f t="shared" si="185"/>
        <v>10.8</v>
      </c>
    </row>
    <row r="1027" spans="1:13" hidden="1" x14ac:dyDescent="0.3">
      <c r="A1027" s="143" t="str">
        <f t="shared" si="186"/>
        <v>2025-NAT-01</v>
      </c>
      <c r="B1027" s="140">
        <f t="shared" si="187"/>
        <v>45736</v>
      </c>
      <c r="C1027" s="143" t="str">
        <f t="shared" si="188"/>
        <v>Day 1</v>
      </c>
      <c r="D1027" s="53" t="s">
        <v>796</v>
      </c>
      <c r="E1027" s="26" t="str">
        <f t="shared" si="180"/>
        <v>Luke</v>
      </c>
      <c r="F1027" s="26" t="str">
        <f t="shared" si="181"/>
        <v>Jansen</v>
      </c>
      <c r="G1027" s="26" t="str">
        <f t="shared" si="182"/>
        <v>Men Senior</v>
      </c>
      <c r="H1027" s="26" t="str">
        <f t="shared" si="183"/>
        <v>Orca Angling Club</v>
      </c>
      <c r="I1027" s="53"/>
      <c r="J1027" s="53" t="s">
        <v>1222</v>
      </c>
      <c r="K1027" s="53">
        <v>115</v>
      </c>
      <c r="L1027" s="52">
        <f t="shared" si="184"/>
        <v>7</v>
      </c>
      <c r="M1027" s="52">
        <f t="shared" si="185"/>
        <v>7</v>
      </c>
    </row>
    <row r="1028" spans="1:13" hidden="1" x14ac:dyDescent="0.3">
      <c r="A1028" s="143" t="str">
        <f t="shared" si="186"/>
        <v>2025-NAT-01</v>
      </c>
      <c r="B1028" s="140">
        <f t="shared" si="187"/>
        <v>45736</v>
      </c>
      <c r="C1028" s="143" t="str">
        <f t="shared" si="188"/>
        <v>Day 1</v>
      </c>
      <c r="D1028" s="53" t="s">
        <v>843</v>
      </c>
      <c r="E1028" s="26" t="str">
        <f t="shared" si="180"/>
        <v>Christo</v>
      </c>
      <c r="F1028" s="26" t="str">
        <f t="shared" si="181"/>
        <v>Van Zyl</v>
      </c>
      <c r="G1028" s="26" t="str">
        <f t="shared" si="182"/>
        <v>Men Senior</v>
      </c>
      <c r="H1028" s="26" t="str">
        <f t="shared" si="183"/>
        <v>Orca Angling Club</v>
      </c>
      <c r="I1028" s="53"/>
      <c r="J1028" s="53" t="s">
        <v>10</v>
      </c>
      <c r="K1028" s="53">
        <v>40</v>
      </c>
      <c r="L1028" s="52">
        <f t="shared" si="184"/>
        <v>1</v>
      </c>
      <c r="M1028" s="52">
        <f t="shared" si="185"/>
        <v>1</v>
      </c>
    </row>
    <row r="1029" spans="1:13" hidden="1" x14ac:dyDescent="0.3">
      <c r="A1029" s="143" t="str">
        <f t="shared" si="186"/>
        <v>2025-NAT-01</v>
      </c>
      <c r="B1029" s="140">
        <f t="shared" si="187"/>
        <v>45736</v>
      </c>
      <c r="C1029" s="143" t="str">
        <f t="shared" si="188"/>
        <v>Day 1</v>
      </c>
      <c r="D1029" s="53" t="s">
        <v>843</v>
      </c>
      <c r="E1029" s="26" t="str">
        <f t="shared" si="180"/>
        <v>Christo</v>
      </c>
      <c r="F1029" s="26" t="str">
        <f t="shared" si="181"/>
        <v>Van Zyl</v>
      </c>
      <c r="G1029" s="26" t="str">
        <f t="shared" si="182"/>
        <v>Men Senior</v>
      </c>
      <c r="H1029" s="26" t="str">
        <f t="shared" si="183"/>
        <v>Orca Angling Club</v>
      </c>
      <c r="I1029" s="53"/>
      <c r="J1029" s="53" t="s">
        <v>1223</v>
      </c>
      <c r="K1029" s="53">
        <v>76</v>
      </c>
      <c r="L1029" s="52">
        <f t="shared" si="184"/>
        <v>1.4</v>
      </c>
      <c r="M1029" s="52">
        <f t="shared" si="185"/>
        <v>1.4</v>
      </c>
    </row>
    <row r="1030" spans="1:13" hidden="1" x14ac:dyDescent="0.3">
      <c r="A1030" s="143" t="str">
        <f t="shared" si="186"/>
        <v>2025-NAT-01</v>
      </c>
      <c r="B1030" s="140">
        <f t="shared" si="187"/>
        <v>45736</v>
      </c>
      <c r="C1030" s="143" t="str">
        <f t="shared" si="188"/>
        <v>Day 1</v>
      </c>
      <c r="D1030" s="53" t="s">
        <v>790</v>
      </c>
      <c r="E1030" s="26" t="str">
        <f t="shared" si="180"/>
        <v>Cristiano</v>
      </c>
      <c r="F1030" s="26" t="str">
        <f t="shared" si="181"/>
        <v>Bampton</v>
      </c>
      <c r="G1030" s="26" t="str">
        <f t="shared" si="182"/>
        <v>Men U/21</v>
      </c>
      <c r="H1030" s="26" t="str">
        <f t="shared" si="183"/>
        <v>Orca Angling Club</v>
      </c>
      <c r="I1030" s="53"/>
      <c r="J1030" s="53" t="s">
        <v>20</v>
      </c>
      <c r="K1030" s="53">
        <v>90</v>
      </c>
      <c r="L1030" s="52">
        <f t="shared" si="184"/>
        <v>2.7</v>
      </c>
      <c r="M1030" s="52">
        <f t="shared" si="185"/>
        <v>2.7</v>
      </c>
    </row>
    <row r="1031" spans="1:13" hidden="1" x14ac:dyDescent="0.3">
      <c r="A1031" s="143" t="str">
        <f t="shared" si="186"/>
        <v>2025-NAT-01</v>
      </c>
      <c r="B1031" s="140">
        <f t="shared" si="187"/>
        <v>45736</v>
      </c>
      <c r="C1031" s="143" t="str">
        <f t="shared" si="188"/>
        <v>Day 1</v>
      </c>
      <c r="D1031" s="53" t="s">
        <v>790</v>
      </c>
      <c r="E1031" s="26" t="str">
        <f t="shared" si="180"/>
        <v>Cristiano</v>
      </c>
      <c r="F1031" s="26" t="str">
        <f t="shared" si="181"/>
        <v>Bampton</v>
      </c>
      <c r="G1031" s="26" t="str">
        <f t="shared" si="182"/>
        <v>Men U/21</v>
      </c>
      <c r="H1031" s="26" t="str">
        <f t="shared" si="183"/>
        <v>Orca Angling Club</v>
      </c>
      <c r="I1031" s="53"/>
      <c r="J1031" s="53" t="s">
        <v>20</v>
      </c>
      <c r="K1031" s="53">
        <v>85</v>
      </c>
      <c r="L1031" s="52">
        <f t="shared" si="184"/>
        <v>2.2000000000000002</v>
      </c>
      <c r="M1031" s="52">
        <f t="shared" si="185"/>
        <v>2.2000000000000002</v>
      </c>
    </row>
    <row r="1032" spans="1:13" hidden="1" x14ac:dyDescent="0.3">
      <c r="A1032" s="143" t="str">
        <f t="shared" si="186"/>
        <v>2025-NAT-01</v>
      </c>
      <c r="B1032" s="140">
        <f t="shared" si="187"/>
        <v>45736</v>
      </c>
      <c r="C1032" s="143" t="str">
        <f t="shared" si="188"/>
        <v>Day 1</v>
      </c>
      <c r="D1032" s="53" t="s">
        <v>548</v>
      </c>
      <c r="E1032" s="26" t="str">
        <f t="shared" si="180"/>
        <v>Immo</v>
      </c>
      <c r="F1032" s="26" t="str">
        <f t="shared" si="181"/>
        <v>Dresselhaus</v>
      </c>
      <c r="G1032" s="26" t="str">
        <f t="shared" si="182"/>
        <v>Men Senior</v>
      </c>
      <c r="H1032" s="26" t="str">
        <f t="shared" si="183"/>
        <v>Orca Angling Club</v>
      </c>
      <c r="I1032" s="53" t="s">
        <v>19</v>
      </c>
      <c r="J1032" s="53"/>
      <c r="K1032" s="53">
        <v>74</v>
      </c>
      <c r="L1032" s="52">
        <f t="shared" si="184"/>
        <v>4.2</v>
      </c>
      <c r="M1032" s="52">
        <f t="shared" si="185"/>
        <v>4.2</v>
      </c>
    </row>
    <row r="1033" spans="1:13" hidden="1" x14ac:dyDescent="0.3">
      <c r="A1033" s="143" t="str">
        <f t="shared" si="186"/>
        <v>2025-NAT-01</v>
      </c>
      <c r="B1033" s="140">
        <f t="shared" si="187"/>
        <v>45736</v>
      </c>
      <c r="C1033" s="143" t="str">
        <f t="shared" si="188"/>
        <v>Day 1</v>
      </c>
      <c r="D1033" s="53" t="s">
        <v>470</v>
      </c>
      <c r="E1033" s="26" t="str">
        <f t="shared" si="180"/>
        <v>Leon</v>
      </c>
      <c r="F1033" s="26" t="str">
        <f t="shared" si="181"/>
        <v>Krauze</v>
      </c>
      <c r="G1033" s="26" t="str">
        <f t="shared" si="182"/>
        <v>Men Master</v>
      </c>
      <c r="H1033" s="26" t="str">
        <f t="shared" si="183"/>
        <v>Orca Angling Club</v>
      </c>
      <c r="I1033" s="53"/>
      <c r="J1033" s="53"/>
      <c r="K1033" s="53"/>
      <c r="L1033" s="52" t="str">
        <f t="shared" si="184"/>
        <v/>
      </c>
      <c r="M1033" s="52" t="str">
        <f t="shared" si="185"/>
        <v/>
      </c>
    </row>
    <row r="1034" spans="1:13" hidden="1" x14ac:dyDescent="0.3">
      <c r="A1034" s="143" t="str">
        <f t="shared" si="186"/>
        <v>2025-NAT-01</v>
      </c>
      <c r="B1034" s="140">
        <f t="shared" si="187"/>
        <v>45736</v>
      </c>
      <c r="C1034" s="143" t="str">
        <f t="shared" si="188"/>
        <v>Day 1</v>
      </c>
      <c r="D1034" s="53" t="s">
        <v>576</v>
      </c>
      <c r="E1034" s="26" t="str">
        <f t="shared" si="180"/>
        <v>Lindie</v>
      </c>
      <c r="F1034" s="26" t="str">
        <f t="shared" si="181"/>
        <v>Krauze</v>
      </c>
      <c r="G1034" s="26" t="str">
        <f t="shared" si="182"/>
        <v>Ladies Master</v>
      </c>
      <c r="H1034" s="26" t="str">
        <f t="shared" si="183"/>
        <v>Orca Angling Club</v>
      </c>
      <c r="I1034" s="53"/>
      <c r="J1034" s="53"/>
      <c r="K1034" s="53"/>
      <c r="L1034" s="52" t="str">
        <f t="shared" si="184"/>
        <v/>
      </c>
      <c r="M1034" s="52" t="str">
        <f t="shared" si="185"/>
        <v/>
      </c>
    </row>
    <row r="1035" spans="1:13" hidden="1" x14ac:dyDescent="0.3">
      <c r="A1035" s="143" t="str">
        <f t="shared" si="186"/>
        <v>2025-NAT-01</v>
      </c>
      <c r="B1035" s="140">
        <f t="shared" si="187"/>
        <v>45736</v>
      </c>
      <c r="C1035" s="143" t="str">
        <f t="shared" si="188"/>
        <v>Day 1</v>
      </c>
      <c r="D1035" s="53" t="s">
        <v>606</v>
      </c>
      <c r="E1035" s="26" t="str">
        <f t="shared" si="180"/>
        <v>Elaine</v>
      </c>
      <c r="F1035" s="26" t="str">
        <f t="shared" si="181"/>
        <v>Vorster</v>
      </c>
      <c r="G1035" s="26" t="str">
        <f t="shared" si="182"/>
        <v>Ladies Veteran</v>
      </c>
      <c r="H1035" s="26" t="str">
        <f t="shared" si="183"/>
        <v>Orca Angling Club</v>
      </c>
      <c r="I1035" s="53"/>
      <c r="J1035" s="53"/>
      <c r="K1035" s="53"/>
      <c r="L1035" s="52" t="str">
        <f t="shared" si="184"/>
        <v/>
      </c>
      <c r="M1035" s="52" t="str">
        <f t="shared" si="185"/>
        <v/>
      </c>
    </row>
    <row r="1036" spans="1:13" hidden="1" x14ac:dyDescent="0.3">
      <c r="A1036" s="143" t="str">
        <f t="shared" ref="A1036:A1099" si="189">IF(D1036="","",A1035)</f>
        <v>2025-NAT-01</v>
      </c>
      <c r="B1036" s="140">
        <f t="shared" ref="B1036:B1099" si="190">IF(D1036="","",B1035)</f>
        <v>45736</v>
      </c>
      <c r="C1036" s="143" t="str">
        <f t="shared" ref="C1036:C1099" si="191">IF(D1036="","",C1035)</f>
        <v>Day 1</v>
      </c>
      <c r="D1036" s="53" t="s">
        <v>1293</v>
      </c>
      <c r="E1036" s="26" t="str">
        <f t="shared" si="180"/>
        <v>Franco</v>
      </c>
      <c r="F1036" s="26" t="str">
        <f t="shared" si="181"/>
        <v>Feyerabend</v>
      </c>
      <c r="G1036" s="26" t="str">
        <f t="shared" si="182"/>
        <v>Men U/16</v>
      </c>
      <c r="H1036" s="26" t="str">
        <f t="shared" si="183"/>
        <v>xOtjiwarongo</v>
      </c>
      <c r="I1036" s="53" t="s">
        <v>19</v>
      </c>
      <c r="J1036" s="53"/>
      <c r="K1036" s="53">
        <v>47</v>
      </c>
      <c r="L1036" s="52">
        <f t="shared" si="184"/>
        <v>1.1000000000000001</v>
      </c>
      <c r="M1036" s="52">
        <f t="shared" si="185"/>
        <v>1.1000000000000001</v>
      </c>
    </row>
    <row r="1037" spans="1:13" hidden="1" x14ac:dyDescent="0.3">
      <c r="A1037" s="143" t="str">
        <f t="shared" si="189"/>
        <v>2025-NAT-01</v>
      </c>
      <c r="B1037" s="140">
        <f t="shared" si="190"/>
        <v>45736</v>
      </c>
      <c r="C1037" s="143" t="str">
        <f t="shared" si="191"/>
        <v>Day 1</v>
      </c>
      <c r="D1037" s="53" t="s">
        <v>847</v>
      </c>
      <c r="E1037" s="26" t="str">
        <f t="shared" ref="E1037:E1097" si="192">IF(D1037="","",VLOOKUP(D1037,Master,3,FALSE))</f>
        <v>Detlef</v>
      </c>
      <c r="F1037" s="26" t="str">
        <f t="shared" ref="F1037:F1097" si="193">IF(D1037="","",VLOOKUP(D1037,Master,4,FALSE))</f>
        <v>Heimstadt</v>
      </c>
      <c r="G1037" s="26" t="str">
        <f t="shared" ref="G1037:G1097" si="194">IF(D1037="","",VLOOKUP(D1037,Master,5,FALSE))</f>
        <v>Men Master</v>
      </c>
      <c r="H1037" s="26" t="str">
        <f t="shared" ref="H1037:H1097" si="195">IF(D1037="","",VLOOKUP(D1037,Master,2,FALSE))</f>
        <v>xOtjiwarongo</v>
      </c>
      <c r="I1037" s="53" t="s">
        <v>19</v>
      </c>
      <c r="J1037" s="53"/>
      <c r="K1037" s="53">
        <v>48</v>
      </c>
      <c r="L1037" s="52">
        <f t="shared" ref="L1037:L1097" si="196">IF(K1037="","",IF(I1037="",ROUND(HLOOKUP(J1037,kgList,K1037,FALSE),1),ROUND(HLOOKUP(I1037,kgList,K1037,FALSE),1)))</f>
        <v>1.1000000000000001</v>
      </c>
      <c r="M1037" s="52">
        <f t="shared" ref="M1037:M1097" si="197">IF(L1037="","",IF(COUNTA(I1037:J1037)&gt;1,"Edible or Inedible",IF(COUNTA(I1037)=1,L1037*1,IF(COUNTA(J1037)=1,L1037*1,"ERROR"))))</f>
        <v>1.1000000000000001</v>
      </c>
    </row>
    <row r="1038" spans="1:13" hidden="1" x14ac:dyDescent="0.3">
      <c r="A1038" s="143" t="str">
        <f t="shared" si="189"/>
        <v>2025-NAT-01</v>
      </c>
      <c r="B1038" s="140">
        <f t="shared" si="190"/>
        <v>45736</v>
      </c>
      <c r="C1038" s="143" t="str">
        <f t="shared" si="191"/>
        <v>Day 1</v>
      </c>
      <c r="D1038" s="53" t="s">
        <v>847</v>
      </c>
      <c r="E1038" s="26" t="str">
        <f t="shared" si="192"/>
        <v>Detlef</v>
      </c>
      <c r="F1038" s="26" t="str">
        <f t="shared" si="193"/>
        <v>Heimstadt</v>
      </c>
      <c r="G1038" s="26" t="str">
        <f t="shared" si="194"/>
        <v>Men Master</v>
      </c>
      <c r="H1038" s="26" t="str">
        <f t="shared" si="195"/>
        <v>xOtjiwarongo</v>
      </c>
      <c r="I1038" s="53" t="s">
        <v>19</v>
      </c>
      <c r="J1038" s="53"/>
      <c r="K1038" s="53">
        <v>51</v>
      </c>
      <c r="L1038" s="52">
        <f t="shared" si="196"/>
        <v>1.4</v>
      </c>
      <c r="M1038" s="52">
        <f t="shared" si="197"/>
        <v>1.4</v>
      </c>
    </row>
    <row r="1039" spans="1:13" hidden="1" x14ac:dyDescent="0.3">
      <c r="A1039" s="143" t="str">
        <f t="shared" si="189"/>
        <v>2025-NAT-01</v>
      </c>
      <c r="B1039" s="140">
        <f t="shared" si="190"/>
        <v>45736</v>
      </c>
      <c r="C1039" s="143" t="str">
        <f t="shared" si="191"/>
        <v>Day 1</v>
      </c>
      <c r="D1039" s="53" t="s">
        <v>847</v>
      </c>
      <c r="E1039" s="26" t="str">
        <f t="shared" si="192"/>
        <v>Detlef</v>
      </c>
      <c r="F1039" s="26" t="str">
        <f t="shared" si="193"/>
        <v>Heimstadt</v>
      </c>
      <c r="G1039" s="26" t="str">
        <f t="shared" si="194"/>
        <v>Men Master</v>
      </c>
      <c r="H1039" s="26" t="str">
        <f t="shared" si="195"/>
        <v>xOtjiwarongo</v>
      </c>
      <c r="I1039" s="53"/>
      <c r="J1039" s="53" t="s">
        <v>1216</v>
      </c>
      <c r="K1039" s="53">
        <v>106</v>
      </c>
      <c r="L1039" s="52">
        <f t="shared" si="196"/>
        <v>15.3</v>
      </c>
      <c r="M1039" s="52">
        <f t="shared" si="197"/>
        <v>15.3</v>
      </c>
    </row>
    <row r="1040" spans="1:13" hidden="1" x14ac:dyDescent="0.3">
      <c r="A1040" s="143" t="str">
        <f t="shared" si="189"/>
        <v>2025-NAT-01</v>
      </c>
      <c r="B1040" s="140">
        <f t="shared" si="190"/>
        <v>45736</v>
      </c>
      <c r="C1040" s="143" t="str">
        <f t="shared" si="191"/>
        <v>Day 1</v>
      </c>
      <c r="D1040" s="53" t="s">
        <v>1136</v>
      </c>
      <c r="E1040" s="26" t="str">
        <f t="shared" si="192"/>
        <v>Martinus</v>
      </c>
      <c r="F1040" s="26" t="str">
        <f t="shared" si="193"/>
        <v>Venter</v>
      </c>
      <c r="G1040" s="26" t="str">
        <f t="shared" si="194"/>
        <v>Men Veteran</v>
      </c>
      <c r="H1040" s="26" t="str">
        <f t="shared" si="195"/>
        <v>Otjiwarongo</v>
      </c>
      <c r="I1040" s="53"/>
      <c r="J1040" s="53" t="s">
        <v>1222</v>
      </c>
      <c r="K1040" s="53">
        <v>86</v>
      </c>
      <c r="L1040" s="52">
        <f t="shared" si="196"/>
        <v>2.6</v>
      </c>
      <c r="M1040" s="52">
        <f t="shared" si="197"/>
        <v>2.6</v>
      </c>
    </row>
    <row r="1041" spans="1:13" hidden="1" x14ac:dyDescent="0.3">
      <c r="A1041" s="143" t="str">
        <f t="shared" si="189"/>
        <v>2025-NAT-01</v>
      </c>
      <c r="B1041" s="140">
        <f t="shared" si="190"/>
        <v>45736</v>
      </c>
      <c r="C1041" s="143" t="str">
        <f t="shared" si="191"/>
        <v>Day 1</v>
      </c>
      <c r="D1041" s="53" t="s">
        <v>1136</v>
      </c>
      <c r="E1041" s="26" t="str">
        <f t="shared" si="192"/>
        <v>Martinus</v>
      </c>
      <c r="F1041" s="26" t="str">
        <f t="shared" si="193"/>
        <v>Venter</v>
      </c>
      <c r="G1041" s="26" t="str">
        <f t="shared" si="194"/>
        <v>Men Veteran</v>
      </c>
      <c r="H1041" s="26" t="str">
        <f t="shared" si="195"/>
        <v>Otjiwarongo</v>
      </c>
      <c r="I1041" s="53"/>
      <c r="J1041" s="53" t="s">
        <v>20</v>
      </c>
      <c r="K1041" s="53">
        <v>83</v>
      </c>
      <c r="L1041" s="52">
        <f t="shared" si="196"/>
        <v>2.1</v>
      </c>
      <c r="M1041" s="52">
        <f t="shared" si="197"/>
        <v>2.1</v>
      </c>
    </row>
    <row r="1042" spans="1:13" hidden="1" x14ac:dyDescent="0.3">
      <c r="A1042" s="143" t="str">
        <f t="shared" si="189"/>
        <v>2025-NAT-01</v>
      </c>
      <c r="B1042" s="140">
        <f t="shared" si="190"/>
        <v>45736</v>
      </c>
      <c r="C1042" s="143" t="str">
        <f t="shared" si="191"/>
        <v>Day 1</v>
      </c>
      <c r="D1042" s="53" t="s">
        <v>1136</v>
      </c>
      <c r="E1042" s="26" t="str">
        <f t="shared" si="192"/>
        <v>Martinus</v>
      </c>
      <c r="F1042" s="26" t="str">
        <f t="shared" si="193"/>
        <v>Venter</v>
      </c>
      <c r="G1042" s="26" t="str">
        <f t="shared" si="194"/>
        <v>Men Veteran</v>
      </c>
      <c r="H1042" s="26" t="str">
        <f t="shared" si="195"/>
        <v>Otjiwarongo</v>
      </c>
      <c r="I1042" s="53"/>
      <c r="J1042" s="53" t="s">
        <v>1200</v>
      </c>
      <c r="K1042" s="53">
        <v>99</v>
      </c>
      <c r="L1042" s="52">
        <f t="shared" si="196"/>
        <v>18</v>
      </c>
      <c r="M1042" s="52">
        <f t="shared" si="197"/>
        <v>18</v>
      </c>
    </row>
    <row r="1043" spans="1:13" hidden="1" x14ac:dyDescent="0.3">
      <c r="A1043" s="143" t="str">
        <f t="shared" si="189"/>
        <v>2025-NAT-01</v>
      </c>
      <c r="B1043" s="140">
        <f t="shared" si="190"/>
        <v>45736</v>
      </c>
      <c r="C1043" s="143" t="str">
        <f t="shared" si="191"/>
        <v>Day 1</v>
      </c>
      <c r="D1043" s="53" t="s">
        <v>1597</v>
      </c>
      <c r="E1043" s="26" t="str">
        <f t="shared" si="192"/>
        <v>Maritz Jnr</v>
      </c>
      <c r="F1043" s="26" t="str">
        <f t="shared" si="193"/>
        <v>Jansen Van Vuuren</v>
      </c>
      <c r="G1043" s="26" t="str">
        <f t="shared" si="194"/>
        <v>Men U/16</v>
      </c>
      <c r="H1043" s="26" t="str">
        <f t="shared" si="195"/>
        <v>Otjiwarongo</v>
      </c>
      <c r="I1043" s="53"/>
      <c r="J1043" s="53" t="s">
        <v>10</v>
      </c>
      <c r="K1043" s="53">
        <v>40</v>
      </c>
      <c r="L1043" s="52">
        <f t="shared" si="196"/>
        <v>1</v>
      </c>
      <c r="M1043" s="52">
        <f t="shared" si="197"/>
        <v>1</v>
      </c>
    </row>
    <row r="1044" spans="1:13" hidden="1" x14ac:dyDescent="0.3">
      <c r="A1044" s="143" t="str">
        <f t="shared" si="189"/>
        <v>2025-NAT-01</v>
      </c>
      <c r="B1044" s="140">
        <f t="shared" si="190"/>
        <v>45736</v>
      </c>
      <c r="C1044" s="143" t="str">
        <f t="shared" si="191"/>
        <v>Day 1</v>
      </c>
      <c r="D1044" s="53" t="s">
        <v>736</v>
      </c>
      <c r="E1044" s="26" t="str">
        <f t="shared" si="192"/>
        <v>Stefni</v>
      </c>
      <c r="F1044" s="26" t="str">
        <f t="shared" si="193"/>
        <v>De Jager</v>
      </c>
      <c r="G1044" s="26" t="str">
        <f t="shared" si="194"/>
        <v>Ladies Master</v>
      </c>
      <c r="H1044" s="26" t="str">
        <f t="shared" si="195"/>
        <v>xOtjiwarongo</v>
      </c>
      <c r="I1044" s="53" t="s">
        <v>19</v>
      </c>
      <c r="J1044" s="53"/>
      <c r="K1044" s="53">
        <v>47</v>
      </c>
      <c r="L1044" s="52">
        <f t="shared" si="196"/>
        <v>1.1000000000000001</v>
      </c>
      <c r="M1044" s="52">
        <f t="shared" si="197"/>
        <v>1.1000000000000001</v>
      </c>
    </row>
    <row r="1045" spans="1:13" hidden="1" x14ac:dyDescent="0.3">
      <c r="A1045" s="143" t="str">
        <f t="shared" si="189"/>
        <v>2025-NAT-01</v>
      </c>
      <c r="B1045" s="140">
        <f t="shared" si="190"/>
        <v>45736</v>
      </c>
      <c r="C1045" s="143" t="str">
        <f t="shared" si="191"/>
        <v>Day 1</v>
      </c>
      <c r="D1045" s="53" t="s">
        <v>736</v>
      </c>
      <c r="E1045" s="26" t="str">
        <f t="shared" si="192"/>
        <v>Stefni</v>
      </c>
      <c r="F1045" s="26" t="str">
        <f t="shared" si="193"/>
        <v>De Jager</v>
      </c>
      <c r="G1045" s="26" t="str">
        <f t="shared" si="194"/>
        <v>Ladies Master</v>
      </c>
      <c r="H1045" s="26" t="str">
        <f t="shared" si="195"/>
        <v>xOtjiwarongo</v>
      </c>
      <c r="I1045" s="53" t="s">
        <v>19</v>
      </c>
      <c r="J1045" s="53"/>
      <c r="K1045" s="53">
        <v>46</v>
      </c>
      <c r="L1045" s="52">
        <f t="shared" si="196"/>
        <v>1</v>
      </c>
      <c r="M1045" s="52">
        <f t="shared" si="197"/>
        <v>1</v>
      </c>
    </row>
    <row r="1046" spans="1:13" hidden="1" x14ac:dyDescent="0.3">
      <c r="A1046" s="143" t="str">
        <f t="shared" si="189"/>
        <v>2025-NAT-01</v>
      </c>
      <c r="B1046" s="140">
        <f t="shared" si="190"/>
        <v>45736</v>
      </c>
      <c r="C1046" s="143" t="str">
        <f t="shared" si="191"/>
        <v>Day 1</v>
      </c>
      <c r="D1046" s="53" t="s">
        <v>1083</v>
      </c>
      <c r="E1046" s="26" t="str">
        <f t="shared" si="192"/>
        <v>Rinus</v>
      </c>
      <c r="F1046" s="26" t="str">
        <f t="shared" si="193"/>
        <v>Van Der Westhuizen</v>
      </c>
      <c r="G1046" s="26" t="str">
        <f t="shared" si="194"/>
        <v>Men Veteran</v>
      </c>
      <c r="H1046" s="26" t="str">
        <f t="shared" si="195"/>
        <v>Otjiwarongo</v>
      </c>
      <c r="I1046" s="53" t="s">
        <v>19</v>
      </c>
      <c r="J1046" s="53"/>
      <c r="K1046" s="53">
        <v>43</v>
      </c>
      <c r="L1046" s="52">
        <f t="shared" si="196"/>
        <v>0.8</v>
      </c>
      <c r="M1046" s="52">
        <f t="shared" si="197"/>
        <v>0.8</v>
      </c>
    </row>
    <row r="1047" spans="1:13" hidden="1" x14ac:dyDescent="0.3">
      <c r="A1047" s="143" t="str">
        <f t="shared" si="189"/>
        <v>2025-NAT-01</v>
      </c>
      <c r="B1047" s="140">
        <f t="shared" si="190"/>
        <v>45736</v>
      </c>
      <c r="C1047" s="143" t="str">
        <f t="shared" si="191"/>
        <v>Day 1</v>
      </c>
      <c r="D1047" s="53" t="s">
        <v>1083</v>
      </c>
      <c r="E1047" s="26" t="str">
        <f t="shared" si="192"/>
        <v>Rinus</v>
      </c>
      <c r="F1047" s="26" t="str">
        <f t="shared" si="193"/>
        <v>Van Der Westhuizen</v>
      </c>
      <c r="G1047" s="26" t="str">
        <f t="shared" si="194"/>
        <v>Men Veteran</v>
      </c>
      <c r="H1047" s="26" t="str">
        <f t="shared" si="195"/>
        <v>Otjiwarongo</v>
      </c>
      <c r="I1047" s="53"/>
      <c r="J1047" s="53" t="s">
        <v>1222</v>
      </c>
      <c r="K1047" s="53">
        <v>158</v>
      </c>
      <c r="L1047" s="52">
        <f t="shared" si="196"/>
        <v>20.8</v>
      </c>
      <c r="M1047" s="52">
        <f t="shared" si="197"/>
        <v>20.8</v>
      </c>
    </row>
    <row r="1048" spans="1:13" hidden="1" x14ac:dyDescent="0.3">
      <c r="A1048" s="143" t="str">
        <f t="shared" si="189"/>
        <v>2025-NAT-01</v>
      </c>
      <c r="B1048" s="140">
        <f t="shared" si="190"/>
        <v>45736</v>
      </c>
      <c r="C1048" s="143" t="str">
        <f t="shared" si="191"/>
        <v>Day 1</v>
      </c>
      <c r="D1048" s="53" t="s">
        <v>700</v>
      </c>
      <c r="E1048" s="26" t="str">
        <f t="shared" si="192"/>
        <v>Willem C</v>
      </c>
      <c r="F1048" s="26" t="str">
        <f t="shared" si="193"/>
        <v>Schalkwyk</v>
      </c>
      <c r="G1048" s="26" t="str">
        <f t="shared" si="194"/>
        <v>Men Veteran</v>
      </c>
      <c r="H1048" s="26" t="str">
        <f t="shared" si="195"/>
        <v>Otjiwarongo</v>
      </c>
      <c r="I1048" s="53"/>
      <c r="J1048" s="53"/>
      <c r="K1048" s="53"/>
      <c r="L1048" s="52" t="str">
        <f t="shared" si="196"/>
        <v/>
      </c>
      <c r="M1048" s="52" t="str">
        <f t="shared" si="197"/>
        <v/>
      </c>
    </row>
    <row r="1049" spans="1:13" hidden="1" x14ac:dyDescent="0.3">
      <c r="A1049" s="143" t="str">
        <f t="shared" si="189"/>
        <v>2025-NAT-01</v>
      </c>
      <c r="B1049" s="140">
        <f t="shared" si="190"/>
        <v>45736</v>
      </c>
      <c r="C1049" s="143" t="str">
        <f t="shared" si="191"/>
        <v>Day 1</v>
      </c>
      <c r="D1049" s="53" t="s">
        <v>495</v>
      </c>
      <c r="E1049" s="26" t="str">
        <f t="shared" si="192"/>
        <v>Maritz</v>
      </c>
      <c r="F1049" s="26" t="str">
        <f t="shared" si="193"/>
        <v>Jansen van Vuuren</v>
      </c>
      <c r="G1049" s="26" t="str">
        <f t="shared" si="194"/>
        <v>Men Veteran</v>
      </c>
      <c r="H1049" s="26" t="str">
        <f t="shared" si="195"/>
        <v>Otjiwarongo</v>
      </c>
      <c r="I1049" s="53"/>
      <c r="J1049" s="53"/>
      <c r="K1049" s="53"/>
      <c r="L1049" s="52" t="str">
        <f t="shared" si="196"/>
        <v/>
      </c>
      <c r="M1049" s="52" t="str">
        <f t="shared" si="197"/>
        <v/>
      </c>
    </row>
    <row r="1050" spans="1:13" hidden="1" x14ac:dyDescent="0.3">
      <c r="A1050" s="143" t="str">
        <f t="shared" si="189"/>
        <v>2025-NAT-01</v>
      </c>
      <c r="B1050" s="140">
        <f t="shared" si="190"/>
        <v>45736</v>
      </c>
      <c r="C1050" s="143" t="str">
        <f t="shared" si="191"/>
        <v>Day 1</v>
      </c>
      <c r="D1050" s="53" t="s">
        <v>604</v>
      </c>
      <c r="E1050" s="26" t="str">
        <f t="shared" si="192"/>
        <v>Devon</v>
      </c>
      <c r="F1050" s="26" t="str">
        <f t="shared" si="193"/>
        <v>Burger</v>
      </c>
      <c r="G1050" s="26" t="str">
        <f t="shared" si="194"/>
        <v>Men U/21</v>
      </c>
      <c r="H1050" s="26" t="str">
        <f t="shared" si="195"/>
        <v>Penguin</v>
      </c>
      <c r="I1050" s="53"/>
      <c r="J1050" s="53" t="s">
        <v>1223</v>
      </c>
      <c r="K1050" s="53">
        <v>134</v>
      </c>
      <c r="L1050" s="52">
        <f t="shared" si="196"/>
        <v>10.3</v>
      </c>
      <c r="M1050" s="52">
        <f t="shared" si="197"/>
        <v>10.3</v>
      </c>
    </row>
    <row r="1051" spans="1:13" hidden="1" x14ac:dyDescent="0.3">
      <c r="A1051" s="143" t="str">
        <f t="shared" si="189"/>
        <v>2025-NAT-01</v>
      </c>
      <c r="B1051" s="140">
        <f t="shared" si="190"/>
        <v>45736</v>
      </c>
      <c r="C1051" s="143" t="str">
        <f t="shared" si="191"/>
        <v>Day 1</v>
      </c>
      <c r="D1051" s="53" t="s">
        <v>786</v>
      </c>
      <c r="E1051" s="26" t="str">
        <f t="shared" si="192"/>
        <v>Henno</v>
      </c>
      <c r="F1051" s="26" t="str">
        <f t="shared" si="193"/>
        <v>Snyman</v>
      </c>
      <c r="G1051" s="26" t="str">
        <f t="shared" si="194"/>
        <v>Men Master</v>
      </c>
      <c r="H1051" s="26" t="str">
        <f t="shared" si="195"/>
        <v>Penguin</v>
      </c>
      <c r="I1051" s="53"/>
      <c r="J1051" s="53" t="s">
        <v>1222</v>
      </c>
      <c r="K1051" s="53">
        <v>145</v>
      </c>
      <c r="L1051" s="52">
        <f t="shared" si="196"/>
        <v>15.5</v>
      </c>
      <c r="M1051" s="52">
        <f t="shared" si="197"/>
        <v>15.5</v>
      </c>
    </row>
    <row r="1052" spans="1:13" hidden="1" x14ac:dyDescent="0.3">
      <c r="A1052" s="143" t="str">
        <f t="shared" si="189"/>
        <v>2025-NAT-01</v>
      </c>
      <c r="B1052" s="140">
        <f t="shared" si="190"/>
        <v>45736</v>
      </c>
      <c r="C1052" s="143" t="str">
        <f t="shared" si="191"/>
        <v>Day 1</v>
      </c>
      <c r="D1052" s="53" t="s">
        <v>684</v>
      </c>
      <c r="E1052" s="26" t="str">
        <f t="shared" si="192"/>
        <v>Henri</v>
      </c>
      <c r="F1052" s="26" t="str">
        <f t="shared" si="193"/>
        <v>Snyman</v>
      </c>
      <c r="G1052" s="26" t="str">
        <f t="shared" si="194"/>
        <v>Men Master</v>
      </c>
      <c r="H1052" s="26" t="str">
        <f t="shared" si="195"/>
        <v>Penguin</v>
      </c>
      <c r="I1052" s="53"/>
      <c r="J1052" s="53" t="s">
        <v>1222</v>
      </c>
      <c r="K1052" s="53">
        <v>160</v>
      </c>
      <c r="L1052" s="52">
        <f t="shared" si="196"/>
        <v>21.7</v>
      </c>
      <c r="M1052" s="52">
        <f t="shared" si="197"/>
        <v>21.7</v>
      </c>
    </row>
    <row r="1053" spans="1:13" hidden="1" x14ac:dyDescent="0.3">
      <c r="A1053" s="143" t="str">
        <f t="shared" si="189"/>
        <v>2025-NAT-01</v>
      </c>
      <c r="B1053" s="140">
        <f t="shared" si="190"/>
        <v>45736</v>
      </c>
      <c r="C1053" s="143" t="str">
        <f t="shared" si="191"/>
        <v>Day 1</v>
      </c>
      <c r="D1053" s="53" t="s">
        <v>684</v>
      </c>
      <c r="E1053" s="26" t="str">
        <f t="shared" si="192"/>
        <v>Henri</v>
      </c>
      <c r="F1053" s="26" t="str">
        <f t="shared" si="193"/>
        <v>Snyman</v>
      </c>
      <c r="G1053" s="26" t="str">
        <f t="shared" si="194"/>
        <v>Men Master</v>
      </c>
      <c r="H1053" s="26" t="str">
        <f t="shared" si="195"/>
        <v>Penguin</v>
      </c>
      <c r="I1053" s="53"/>
      <c r="J1053" s="53" t="s">
        <v>1222</v>
      </c>
      <c r="K1053" s="53">
        <v>163</v>
      </c>
      <c r="L1053" s="52">
        <f t="shared" si="196"/>
        <v>23.1</v>
      </c>
      <c r="M1053" s="52">
        <f t="shared" si="197"/>
        <v>23.1</v>
      </c>
    </row>
    <row r="1054" spans="1:13" hidden="1" x14ac:dyDescent="0.3">
      <c r="A1054" s="143" t="str">
        <f t="shared" si="189"/>
        <v>2025-NAT-01</v>
      </c>
      <c r="B1054" s="140">
        <f t="shared" si="190"/>
        <v>45736</v>
      </c>
      <c r="C1054" s="143" t="str">
        <f t="shared" si="191"/>
        <v>Day 1</v>
      </c>
      <c r="D1054" s="53" t="s">
        <v>684</v>
      </c>
      <c r="E1054" s="26" t="str">
        <f t="shared" si="192"/>
        <v>Henri</v>
      </c>
      <c r="F1054" s="26" t="str">
        <f t="shared" si="193"/>
        <v>Snyman</v>
      </c>
      <c r="G1054" s="26" t="str">
        <f t="shared" si="194"/>
        <v>Men Master</v>
      </c>
      <c r="H1054" s="26" t="str">
        <f t="shared" si="195"/>
        <v>Penguin</v>
      </c>
      <c r="I1054" s="53"/>
      <c r="J1054" s="53" t="s">
        <v>1222</v>
      </c>
      <c r="K1054" s="53">
        <v>168</v>
      </c>
      <c r="L1054" s="52">
        <f t="shared" si="196"/>
        <v>25.7</v>
      </c>
      <c r="M1054" s="52">
        <f t="shared" si="197"/>
        <v>25.7</v>
      </c>
    </row>
    <row r="1055" spans="1:13" hidden="1" x14ac:dyDescent="0.3">
      <c r="A1055" s="143" t="str">
        <f t="shared" si="189"/>
        <v>2025-NAT-01</v>
      </c>
      <c r="B1055" s="140">
        <f t="shared" si="190"/>
        <v>45736</v>
      </c>
      <c r="C1055" s="143" t="str">
        <f t="shared" si="191"/>
        <v>Day 1</v>
      </c>
      <c r="D1055" s="53" t="s">
        <v>684</v>
      </c>
      <c r="E1055" s="26" t="str">
        <f t="shared" si="192"/>
        <v>Henri</v>
      </c>
      <c r="F1055" s="26" t="str">
        <f t="shared" si="193"/>
        <v>Snyman</v>
      </c>
      <c r="G1055" s="26" t="str">
        <f t="shared" si="194"/>
        <v>Men Master</v>
      </c>
      <c r="H1055" s="26" t="str">
        <f t="shared" si="195"/>
        <v>Penguin</v>
      </c>
      <c r="I1055" s="53"/>
      <c r="J1055" s="53" t="s">
        <v>1222</v>
      </c>
      <c r="K1055" s="53">
        <v>140</v>
      </c>
      <c r="L1055" s="52">
        <f t="shared" si="196"/>
        <v>13.7</v>
      </c>
      <c r="M1055" s="52">
        <f t="shared" si="197"/>
        <v>13.7</v>
      </c>
    </row>
    <row r="1056" spans="1:13" hidden="1" x14ac:dyDescent="0.3">
      <c r="A1056" s="143" t="str">
        <f t="shared" si="189"/>
        <v>2025-NAT-01</v>
      </c>
      <c r="B1056" s="140">
        <f t="shared" si="190"/>
        <v>45736</v>
      </c>
      <c r="C1056" s="143" t="str">
        <f t="shared" si="191"/>
        <v>Day 1</v>
      </c>
      <c r="D1056" s="53" t="s">
        <v>684</v>
      </c>
      <c r="E1056" s="26" t="str">
        <f t="shared" si="192"/>
        <v>Henri</v>
      </c>
      <c r="F1056" s="26" t="str">
        <f t="shared" si="193"/>
        <v>Snyman</v>
      </c>
      <c r="G1056" s="26" t="str">
        <f t="shared" si="194"/>
        <v>Men Master</v>
      </c>
      <c r="H1056" s="26" t="str">
        <f t="shared" si="195"/>
        <v>Penguin</v>
      </c>
      <c r="I1056" s="53"/>
      <c r="J1056" s="53" t="s">
        <v>1222</v>
      </c>
      <c r="K1056" s="53">
        <v>80</v>
      </c>
      <c r="L1056" s="52">
        <f t="shared" si="196"/>
        <v>2</v>
      </c>
      <c r="M1056" s="52">
        <f t="shared" si="197"/>
        <v>2</v>
      </c>
    </row>
    <row r="1057" spans="1:13" hidden="1" x14ac:dyDescent="0.3">
      <c r="A1057" s="143" t="str">
        <f t="shared" si="189"/>
        <v>2025-NAT-01</v>
      </c>
      <c r="B1057" s="140">
        <f t="shared" si="190"/>
        <v>45736</v>
      </c>
      <c r="C1057" s="143" t="str">
        <f t="shared" si="191"/>
        <v>Day 1</v>
      </c>
      <c r="D1057" s="53" t="s">
        <v>815</v>
      </c>
      <c r="E1057" s="26" t="str">
        <f t="shared" si="192"/>
        <v>Henco</v>
      </c>
      <c r="F1057" s="26" t="str">
        <f t="shared" si="193"/>
        <v>Snyman</v>
      </c>
      <c r="G1057" s="26" t="str">
        <f t="shared" si="194"/>
        <v>Men Senior</v>
      </c>
      <c r="H1057" s="26" t="str">
        <f t="shared" si="195"/>
        <v>Penguin</v>
      </c>
      <c r="I1057" s="53"/>
      <c r="J1057" s="53" t="s">
        <v>1222</v>
      </c>
      <c r="K1057" s="53">
        <v>167</v>
      </c>
      <c r="L1057" s="52">
        <f t="shared" si="196"/>
        <v>25.2</v>
      </c>
      <c r="M1057" s="52">
        <f t="shared" si="197"/>
        <v>25.2</v>
      </c>
    </row>
    <row r="1058" spans="1:13" hidden="1" x14ac:dyDescent="0.3">
      <c r="A1058" s="143" t="str">
        <f t="shared" si="189"/>
        <v>2025-NAT-01</v>
      </c>
      <c r="B1058" s="140">
        <f t="shared" si="190"/>
        <v>45736</v>
      </c>
      <c r="C1058" s="143" t="str">
        <f t="shared" si="191"/>
        <v>Day 1</v>
      </c>
      <c r="D1058" s="53" t="s">
        <v>1338</v>
      </c>
      <c r="E1058" s="26" t="str">
        <f t="shared" si="192"/>
        <v>Barren</v>
      </c>
      <c r="F1058" s="26" t="str">
        <f t="shared" si="193"/>
        <v>Van Es</v>
      </c>
      <c r="G1058" s="26" t="str">
        <f t="shared" si="194"/>
        <v>Men Senior</v>
      </c>
      <c r="H1058" s="26" t="str">
        <f t="shared" si="195"/>
        <v>Penguin</v>
      </c>
      <c r="I1058" s="53"/>
      <c r="J1058" s="53" t="s">
        <v>1222</v>
      </c>
      <c r="K1058" s="53">
        <v>142</v>
      </c>
      <c r="L1058" s="52">
        <f t="shared" si="196"/>
        <v>14.4</v>
      </c>
      <c r="M1058" s="52">
        <f t="shared" si="197"/>
        <v>14.4</v>
      </c>
    </row>
    <row r="1059" spans="1:13" hidden="1" x14ac:dyDescent="0.3">
      <c r="A1059" s="143" t="str">
        <f t="shared" si="189"/>
        <v>2025-NAT-01</v>
      </c>
      <c r="B1059" s="140">
        <f t="shared" si="190"/>
        <v>45736</v>
      </c>
      <c r="C1059" s="143" t="str">
        <f t="shared" si="191"/>
        <v>Day 1</v>
      </c>
      <c r="D1059" s="53" t="s">
        <v>1338</v>
      </c>
      <c r="E1059" s="26" t="str">
        <f t="shared" si="192"/>
        <v>Barren</v>
      </c>
      <c r="F1059" s="26" t="str">
        <f t="shared" si="193"/>
        <v>Van Es</v>
      </c>
      <c r="G1059" s="26" t="str">
        <f t="shared" si="194"/>
        <v>Men Senior</v>
      </c>
      <c r="H1059" s="26" t="str">
        <f t="shared" si="195"/>
        <v>Penguin</v>
      </c>
      <c r="I1059" s="53"/>
      <c r="J1059" s="53" t="s">
        <v>1222</v>
      </c>
      <c r="K1059" s="53">
        <v>154</v>
      </c>
      <c r="L1059" s="52">
        <f t="shared" si="196"/>
        <v>19.100000000000001</v>
      </c>
      <c r="M1059" s="52">
        <f t="shared" si="197"/>
        <v>19.100000000000001</v>
      </c>
    </row>
    <row r="1060" spans="1:13" hidden="1" x14ac:dyDescent="0.3">
      <c r="A1060" s="143" t="str">
        <f t="shared" si="189"/>
        <v>2025-NAT-01</v>
      </c>
      <c r="B1060" s="140">
        <f t="shared" si="190"/>
        <v>45736</v>
      </c>
      <c r="C1060" s="143" t="str">
        <f t="shared" si="191"/>
        <v>Day 1</v>
      </c>
      <c r="D1060" s="53" t="s">
        <v>1338</v>
      </c>
      <c r="E1060" s="26" t="str">
        <f t="shared" si="192"/>
        <v>Barren</v>
      </c>
      <c r="F1060" s="26" t="str">
        <f t="shared" si="193"/>
        <v>Van Es</v>
      </c>
      <c r="G1060" s="26" t="str">
        <f t="shared" si="194"/>
        <v>Men Senior</v>
      </c>
      <c r="H1060" s="26" t="str">
        <f t="shared" si="195"/>
        <v>Penguin</v>
      </c>
      <c r="I1060" s="53"/>
      <c r="J1060" s="53" t="s">
        <v>1222</v>
      </c>
      <c r="K1060" s="53">
        <v>124</v>
      </c>
      <c r="L1060" s="52">
        <f t="shared" si="196"/>
        <v>9.1</v>
      </c>
      <c r="M1060" s="52">
        <f t="shared" si="197"/>
        <v>9.1</v>
      </c>
    </row>
    <row r="1061" spans="1:13" hidden="1" x14ac:dyDescent="0.3">
      <c r="A1061" s="143" t="str">
        <f t="shared" si="189"/>
        <v>2025-NAT-01</v>
      </c>
      <c r="B1061" s="140">
        <f t="shared" si="190"/>
        <v>45736</v>
      </c>
      <c r="C1061" s="143" t="str">
        <f t="shared" si="191"/>
        <v>Day 1</v>
      </c>
      <c r="D1061" s="53" t="s">
        <v>1338</v>
      </c>
      <c r="E1061" s="26" t="str">
        <f t="shared" si="192"/>
        <v>Barren</v>
      </c>
      <c r="F1061" s="26" t="str">
        <f t="shared" si="193"/>
        <v>Van Es</v>
      </c>
      <c r="G1061" s="26" t="str">
        <f t="shared" si="194"/>
        <v>Men Senior</v>
      </c>
      <c r="H1061" s="26" t="str">
        <f t="shared" si="195"/>
        <v>Penguin</v>
      </c>
      <c r="I1061" s="53"/>
      <c r="J1061" s="53" t="s">
        <v>1222</v>
      </c>
      <c r="K1061" s="53">
        <v>107</v>
      </c>
      <c r="L1061" s="52">
        <f t="shared" si="196"/>
        <v>5.5</v>
      </c>
      <c r="M1061" s="52">
        <f t="shared" si="197"/>
        <v>5.5</v>
      </c>
    </row>
    <row r="1062" spans="1:13" hidden="1" x14ac:dyDescent="0.3">
      <c r="A1062" s="143" t="str">
        <f t="shared" si="189"/>
        <v>2025-NAT-01</v>
      </c>
      <c r="B1062" s="140">
        <f t="shared" si="190"/>
        <v>45736</v>
      </c>
      <c r="C1062" s="143" t="str">
        <f t="shared" si="191"/>
        <v>Day 1</v>
      </c>
      <c r="D1062" s="53" t="s">
        <v>1338</v>
      </c>
      <c r="E1062" s="26" t="str">
        <f t="shared" si="192"/>
        <v>Barren</v>
      </c>
      <c r="F1062" s="26" t="str">
        <f t="shared" si="193"/>
        <v>Van Es</v>
      </c>
      <c r="G1062" s="26" t="str">
        <f t="shared" si="194"/>
        <v>Men Senior</v>
      </c>
      <c r="H1062" s="26" t="str">
        <f t="shared" si="195"/>
        <v>Penguin</v>
      </c>
      <c r="I1062" s="53"/>
      <c r="J1062" s="53" t="s">
        <v>20</v>
      </c>
      <c r="K1062" s="53">
        <v>90</v>
      </c>
      <c r="L1062" s="52">
        <f t="shared" si="196"/>
        <v>2.7</v>
      </c>
      <c r="M1062" s="52">
        <f t="shared" si="197"/>
        <v>2.7</v>
      </c>
    </row>
    <row r="1063" spans="1:13" hidden="1" x14ac:dyDescent="0.3">
      <c r="A1063" s="143" t="str">
        <f t="shared" si="189"/>
        <v>2025-NAT-01</v>
      </c>
      <c r="B1063" s="140">
        <f t="shared" si="190"/>
        <v>45736</v>
      </c>
      <c r="C1063" s="143" t="str">
        <f t="shared" si="191"/>
        <v>Day 1</v>
      </c>
      <c r="D1063" s="53" t="s">
        <v>679</v>
      </c>
      <c r="E1063" s="26" t="str">
        <f t="shared" si="192"/>
        <v>Grant</v>
      </c>
      <c r="F1063" s="26" t="str">
        <f t="shared" si="193"/>
        <v>Knight</v>
      </c>
      <c r="G1063" s="26" t="str">
        <f t="shared" si="194"/>
        <v>Men Veteran</v>
      </c>
      <c r="H1063" s="26" t="str">
        <f t="shared" si="195"/>
        <v>Penguin</v>
      </c>
      <c r="I1063" s="53"/>
      <c r="J1063" s="53" t="s">
        <v>1222</v>
      </c>
      <c r="K1063" s="53">
        <v>145</v>
      </c>
      <c r="L1063" s="52">
        <f t="shared" si="196"/>
        <v>15.5</v>
      </c>
      <c r="M1063" s="52">
        <f t="shared" si="197"/>
        <v>15.5</v>
      </c>
    </row>
    <row r="1064" spans="1:13" hidden="1" x14ac:dyDescent="0.3">
      <c r="A1064" s="143" t="str">
        <f t="shared" si="189"/>
        <v>2025-NAT-01</v>
      </c>
      <c r="B1064" s="140">
        <f t="shared" si="190"/>
        <v>45736</v>
      </c>
      <c r="C1064" s="143" t="str">
        <f t="shared" si="191"/>
        <v>Day 1</v>
      </c>
      <c r="D1064" s="53" t="s">
        <v>679</v>
      </c>
      <c r="E1064" s="26" t="str">
        <f t="shared" si="192"/>
        <v>Grant</v>
      </c>
      <c r="F1064" s="26" t="str">
        <f t="shared" si="193"/>
        <v>Knight</v>
      </c>
      <c r="G1064" s="26" t="str">
        <f t="shared" si="194"/>
        <v>Men Veteran</v>
      </c>
      <c r="H1064" s="26" t="str">
        <f t="shared" si="195"/>
        <v>Penguin</v>
      </c>
      <c r="I1064" s="53"/>
      <c r="J1064" s="53" t="s">
        <v>1202</v>
      </c>
      <c r="K1064" s="53">
        <v>48</v>
      </c>
      <c r="L1064" s="52">
        <f t="shared" si="196"/>
        <v>4.7</v>
      </c>
      <c r="M1064" s="52">
        <f t="shared" si="197"/>
        <v>4.7</v>
      </c>
    </row>
    <row r="1065" spans="1:13" hidden="1" x14ac:dyDescent="0.3">
      <c r="A1065" s="143" t="str">
        <f t="shared" si="189"/>
        <v>2025-NAT-01</v>
      </c>
      <c r="B1065" s="140">
        <f t="shared" si="190"/>
        <v>45736</v>
      </c>
      <c r="C1065" s="143" t="str">
        <f t="shared" si="191"/>
        <v>Day 1</v>
      </c>
      <c r="D1065" s="53" t="s">
        <v>679</v>
      </c>
      <c r="E1065" s="26" t="str">
        <f t="shared" si="192"/>
        <v>Grant</v>
      </c>
      <c r="F1065" s="26" t="str">
        <f t="shared" si="193"/>
        <v>Knight</v>
      </c>
      <c r="G1065" s="26" t="str">
        <f t="shared" si="194"/>
        <v>Men Veteran</v>
      </c>
      <c r="H1065" s="26" t="str">
        <f t="shared" si="195"/>
        <v>Penguin</v>
      </c>
      <c r="I1065" s="53"/>
      <c r="J1065" s="53" t="s">
        <v>1223</v>
      </c>
      <c r="K1065" s="53">
        <v>92</v>
      </c>
      <c r="L1065" s="52">
        <f t="shared" si="196"/>
        <v>2.8</v>
      </c>
      <c r="M1065" s="52">
        <f t="shared" si="197"/>
        <v>2.8</v>
      </c>
    </row>
    <row r="1066" spans="1:13" hidden="1" x14ac:dyDescent="0.3">
      <c r="A1066" s="143" t="str">
        <f t="shared" si="189"/>
        <v>2025-NAT-01</v>
      </c>
      <c r="B1066" s="140">
        <f t="shared" si="190"/>
        <v>45736</v>
      </c>
      <c r="C1066" s="143" t="str">
        <f t="shared" si="191"/>
        <v>Day 1</v>
      </c>
      <c r="D1066" s="53" t="s">
        <v>1459</v>
      </c>
      <c r="E1066" s="26" t="str">
        <f t="shared" si="192"/>
        <v>JC</v>
      </c>
      <c r="F1066" s="26" t="str">
        <f t="shared" si="193"/>
        <v>Knight</v>
      </c>
      <c r="G1066" s="26" t="str">
        <f t="shared" si="194"/>
        <v>Men U/21</v>
      </c>
      <c r="H1066" s="26" t="str">
        <f t="shared" si="195"/>
        <v>Penguin</v>
      </c>
      <c r="I1066" s="53"/>
      <c r="J1066" s="53" t="s">
        <v>1200</v>
      </c>
      <c r="K1066" s="53">
        <v>66</v>
      </c>
      <c r="L1066" s="52">
        <f t="shared" si="196"/>
        <v>5.2</v>
      </c>
      <c r="M1066" s="52">
        <f t="shared" si="197"/>
        <v>5.2</v>
      </c>
    </row>
    <row r="1067" spans="1:13" hidden="1" x14ac:dyDescent="0.3">
      <c r="A1067" s="143" t="str">
        <f t="shared" si="189"/>
        <v>2025-NAT-01</v>
      </c>
      <c r="B1067" s="140">
        <f t="shared" si="190"/>
        <v>45736</v>
      </c>
      <c r="C1067" s="143" t="str">
        <f t="shared" si="191"/>
        <v>Day 1</v>
      </c>
      <c r="D1067" s="53" t="s">
        <v>707</v>
      </c>
      <c r="E1067" s="26" t="str">
        <f t="shared" si="192"/>
        <v>Kevin</v>
      </c>
      <c r="F1067" s="26" t="str">
        <f t="shared" si="193"/>
        <v>Page</v>
      </c>
      <c r="G1067" s="26" t="str">
        <f t="shared" si="194"/>
        <v>Men Senior</v>
      </c>
      <c r="H1067" s="26" t="str">
        <f t="shared" si="195"/>
        <v>Penguin</v>
      </c>
      <c r="I1067" s="53"/>
      <c r="J1067" s="53"/>
      <c r="K1067" s="53"/>
      <c r="L1067" s="52" t="str">
        <f t="shared" si="196"/>
        <v/>
      </c>
      <c r="M1067" s="52" t="str">
        <f t="shared" si="197"/>
        <v/>
      </c>
    </row>
    <row r="1068" spans="1:13" hidden="1" x14ac:dyDescent="0.3">
      <c r="A1068" s="143" t="str">
        <f t="shared" si="189"/>
        <v>2025-NAT-01</v>
      </c>
      <c r="B1068" s="140">
        <f t="shared" si="190"/>
        <v>45736</v>
      </c>
      <c r="C1068" s="143" t="str">
        <f t="shared" si="191"/>
        <v>Day 1</v>
      </c>
      <c r="D1068" s="53" t="s">
        <v>1355</v>
      </c>
      <c r="E1068" s="26" t="str">
        <f t="shared" si="192"/>
        <v>Stefan</v>
      </c>
      <c r="F1068" s="26" t="str">
        <f t="shared" si="193"/>
        <v>Snyman</v>
      </c>
      <c r="G1068" s="26" t="str">
        <f t="shared" si="194"/>
        <v>Men U/21</v>
      </c>
      <c r="H1068" s="26" t="str">
        <f t="shared" si="195"/>
        <v>Penguin</v>
      </c>
      <c r="I1068" s="53"/>
      <c r="J1068" s="53"/>
      <c r="K1068" s="53"/>
      <c r="L1068" s="52" t="str">
        <f t="shared" si="196"/>
        <v/>
      </c>
      <c r="M1068" s="52" t="str">
        <f t="shared" si="197"/>
        <v/>
      </c>
    </row>
    <row r="1069" spans="1:13" hidden="1" x14ac:dyDescent="0.3">
      <c r="A1069" s="143" t="str">
        <f t="shared" si="189"/>
        <v>2025-NAT-01</v>
      </c>
      <c r="B1069" s="140">
        <f t="shared" si="190"/>
        <v>45736</v>
      </c>
      <c r="C1069" s="143" t="str">
        <f t="shared" si="191"/>
        <v>Day 1</v>
      </c>
      <c r="D1069" s="53" t="s">
        <v>861</v>
      </c>
      <c r="E1069" s="26" t="str">
        <f t="shared" si="192"/>
        <v>Martin</v>
      </c>
      <c r="F1069" s="26" t="str">
        <f t="shared" si="193"/>
        <v>Gouws</v>
      </c>
      <c r="G1069" s="26" t="str">
        <f t="shared" si="194"/>
        <v>Men Senior</v>
      </c>
      <c r="H1069" s="26" t="str">
        <f t="shared" si="195"/>
        <v>Seagull Angling Club</v>
      </c>
      <c r="I1069" s="53"/>
      <c r="J1069" s="53" t="s">
        <v>1222</v>
      </c>
      <c r="K1069" s="53">
        <v>163</v>
      </c>
      <c r="L1069" s="52">
        <f t="shared" si="196"/>
        <v>23.1</v>
      </c>
      <c r="M1069" s="52">
        <f t="shared" si="197"/>
        <v>23.1</v>
      </c>
    </row>
    <row r="1070" spans="1:13" hidden="1" x14ac:dyDescent="0.3">
      <c r="A1070" s="143" t="str">
        <f t="shared" si="189"/>
        <v>2025-NAT-01</v>
      </c>
      <c r="B1070" s="140">
        <f t="shared" si="190"/>
        <v>45736</v>
      </c>
      <c r="C1070" s="143" t="str">
        <f t="shared" si="191"/>
        <v>Day 1</v>
      </c>
      <c r="D1070" s="53" t="s">
        <v>1040</v>
      </c>
      <c r="E1070" s="26" t="str">
        <f t="shared" si="192"/>
        <v>Tian</v>
      </c>
      <c r="F1070" s="26" t="str">
        <f t="shared" si="193"/>
        <v>Mostert</v>
      </c>
      <c r="G1070" s="26" t="str">
        <f t="shared" si="194"/>
        <v>Men Senior</v>
      </c>
      <c r="H1070" s="26" t="str">
        <f t="shared" si="195"/>
        <v>Seagull Angling Club</v>
      </c>
      <c r="I1070" s="53"/>
      <c r="J1070" s="53" t="s">
        <v>1223</v>
      </c>
      <c r="K1070" s="53">
        <v>86</v>
      </c>
      <c r="L1070" s="52">
        <f t="shared" si="196"/>
        <v>2.2000000000000002</v>
      </c>
      <c r="M1070" s="52">
        <f t="shared" si="197"/>
        <v>2.2000000000000002</v>
      </c>
    </row>
    <row r="1071" spans="1:13" hidden="1" x14ac:dyDescent="0.3">
      <c r="A1071" s="143" t="str">
        <f t="shared" si="189"/>
        <v>2025-NAT-01</v>
      </c>
      <c r="B1071" s="140">
        <f t="shared" si="190"/>
        <v>45736</v>
      </c>
      <c r="C1071" s="143" t="str">
        <f t="shared" si="191"/>
        <v>Day 1</v>
      </c>
      <c r="D1071" s="53" t="s">
        <v>982</v>
      </c>
      <c r="E1071" s="26" t="str">
        <f t="shared" si="192"/>
        <v>Armand</v>
      </c>
      <c r="F1071" s="26" t="str">
        <f t="shared" si="193"/>
        <v>Potgieter</v>
      </c>
      <c r="G1071" s="26" t="str">
        <f t="shared" si="194"/>
        <v>Men U/16</v>
      </c>
      <c r="H1071" s="26" t="str">
        <f t="shared" si="195"/>
        <v>Seagull Angling Club</v>
      </c>
      <c r="I1071" s="53"/>
      <c r="J1071" s="53" t="s">
        <v>20</v>
      </c>
      <c r="K1071" s="53">
        <v>76</v>
      </c>
      <c r="L1071" s="52">
        <f t="shared" si="196"/>
        <v>1.6</v>
      </c>
      <c r="M1071" s="52">
        <f t="shared" si="197"/>
        <v>1.6</v>
      </c>
    </row>
    <row r="1072" spans="1:13" hidden="1" x14ac:dyDescent="0.3">
      <c r="A1072" s="143" t="str">
        <f t="shared" si="189"/>
        <v>2025-NAT-01</v>
      </c>
      <c r="B1072" s="140">
        <f t="shared" si="190"/>
        <v>45736</v>
      </c>
      <c r="C1072" s="143" t="str">
        <f t="shared" si="191"/>
        <v>Day 1</v>
      </c>
      <c r="D1072" s="53" t="s">
        <v>982</v>
      </c>
      <c r="E1072" s="26" t="str">
        <f t="shared" si="192"/>
        <v>Armand</v>
      </c>
      <c r="F1072" s="26" t="str">
        <f t="shared" si="193"/>
        <v>Potgieter</v>
      </c>
      <c r="G1072" s="26" t="str">
        <f t="shared" si="194"/>
        <v>Men U/16</v>
      </c>
      <c r="H1072" s="26" t="str">
        <f t="shared" si="195"/>
        <v>Seagull Angling Club</v>
      </c>
      <c r="I1072" s="53"/>
      <c r="J1072" s="53" t="s">
        <v>20</v>
      </c>
      <c r="K1072" s="53">
        <v>70</v>
      </c>
      <c r="L1072" s="52">
        <f t="shared" si="196"/>
        <v>1.2</v>
      </c>
      <c r="M1072" s="52">
        <f t="shared" si="197"/>
        <v>1.2</v>
      </c>
    </row>
    <row r="1073" spans="1:13" hidden="1" x14ac:dyDescent="0.3">
      <c r="A1073" s="143" t="str">
        <f t="shared" si="189"/>
        <v>2025-NAT-01</v>
      </c>
      <c r="B1073" s="140">
        <f t="shared" si="190"/>
        <v>45736</v>
      </c>
      <c r="C1073" s="143" t="str">
        <f t="shared" si="191"/>
        <v>Day 1</v>
      </c>
      <c r="D1073" s="53" t="s">
        <v>702</v>
      </c>
      <c r="E1073" s="26" t="str">
        <f t="shared" si="192"/>
        <v>Jonandre</v>
      </c>
      <c r="F1073" s="26" t="str">
        <f t="shared" si="193"/>
        <v>Mertens</v>
      </c>
      <c r="G1073" s="26" t="str">
        <f t="shared" si="194"/>
        <v>Men U/16</v>
      </c>
      <c r="H1073" s="26" t="str">
        <f t="shared" si="195"/>
        <v>Seagull Angling Club</v>
      </c>
      <c r="I1073" s="53"/>
      <c r="J1073" s="53" t="s">
        <v>20</v>
      </c>
      <c r="K1073" s="53">
        <v>65</v>
      </c>
      <c r="L1073" s="52">
        <f t="shared" si="196"/>
        <v>1</v>
      </c>
      <c r="M1073" s="52">
        <f t="shared" si="197"/>
        <v>1</v>
      </c>
    </row>
    <row r="1074" spans="1:13" hidden="1" x14ac:dyDescent="0.3">
      <c r="A1074" s="143" t="str">
        <f t="shared" si="189"/>
        <v>2025-NAT-01</v>
      </c>
      <c r="B1074" s="140">
        <f t="shared" si="190"/>
        <v>45736</v>
      </c>
      <c r="C1074" s="143" t="str">
        <f t="shared" si="191"/>
        <v>Day 1</v>
      </c>
      <c r="D1074" s="53" t="s">
        <v>702</v>
      </c>
      <c r="E1074" s="26" t="str">
        <f t="shared" si="192"/>
        <v>Jonandre</v>
      </c>
      <c r="F1074" s="26" t="str">
        <f t="shared" si="193"/>
        <v>Mertens</v>
      </c>
      <c r="G1074" s="26" t="str">
        <f t="shared" si="194"/>
        <v>Men U/16</v>
      </c>
      <c r="H1074" s="26" t="str">
        <f t="shared" si="195"/>
        <v>Seagull Angling Club</v>
      </c>
      <c r="I1074" s="53"/>
      <c r="J1074" s="53" t="s">
        <v>20</v>
      </c>
      <c r="K1074" s="53">
        <v>75</v>
      </c>
      <c r="L1074" s="52">
        <f t="shared" si="196"/>
        <v>1.5</v>
      </c>
      <c r="M1074" s="52">
        <f t="shared" si="197"/>
        <v>1.5</v>
      </c>
    </row>
    <row r="1075" spans="1:13" hidden="1" x14ac:dyDescent="0.3">
      <c r="A1075" s="143" t="str">
        <f t="shared" si="189"/>
        <v>2025-NAT-01</v>
      </c>
      <c r="B1075" s="140">
        <f t="shared" si="190"/>
        <v>45736</v>
      </c>
      <c r="C1075" s="143" t="str">
        <f t="shared" si="191"/>
        <v>Day 1</v>
      </c>
      <c r="D1075" s="53" t="s">
        <v>1516</v>
      </c>
      <c r="E1075" s="26" t="str">
        <f t="shared" si="192"/>
        <v>Iwan</v>
      </c>
      <c r="F1075" s="26" t="str">
        <f t="shared" si="193"/>
        <v>Kotze</v>
      </c>
      <c r="G1075" s="26" t="str">
        <f t="shared" si="194"/>
        <v>Men Senior</v>
      </c>
      <c r="H1075" s="26" t="str">
        <f t="shared" si="195"/>
        <v>Seagull Angling Club</v>
      </c>
      <c r="I1075" s="53"/>
      <c r="J1075" s="53"/>
      <c r="K1075" s="53"/>
      <c r="L1075" s="52" t="str">
        <f t="shared" si="196"/>
        <v/>
      </c>
      <c r="M1075" s="52" t="str">
        <f t="shared" si="197"/>
        <v/>
      </c>
    </row>
    <row r="1076" spans="1:13" hidden="1" x14ac:dyDescent="0.3">
      <c r="A1076" s="143" t="str">
        <f t="shared" si="189"/>
        <v>2025-NAT-01</v>
      </c>
      <c r="B1076" s="140">
        <f t="shared" si="190"/>
        <v>45736</v>
      </c>
      <c r="C1076" s="143" t="str">
        <f t="shared" si="191"/>
        <v>Day 1</v>
      </c>
      <c r="D1076" s="53" t="s">
        <v>476</v>
      </c>
      <c r="E1076" s="26" t="str">
        <f t="shared" si="192"/>
        <v>Sean</v>
      </c>
      <c r="F1076" s="26" t="str">
        <f t="shared" si="193"/>
        <v>Van Den Heuvel</v>
      </c>
      <c r="G1076" s="26" t="str">
        <f t="shared" si="194"/>
        <v>Men Veteran</v>
      </c>
      <c r="H1076" s="26" t="str">
        <f t="shared" si="195"/>
        <v>Seagull Angling Club</v>
      </c>
      <c r="I1076" s="53"/>
      <c r="J1076" s="53"/>
      <c r="K1076" s="53"/>
      <c r="L1076" s="52" t="str">
        <f t="shared" si="196"/>
        <v/>
      </c>
      <c r="M1076" s="52" t="str">
        <f t="shared" si="197"/>
        <v/>
      </c>
    </row>
    <row r="1077" spans="1:13" hidden="1" x14ac:dyDescent="0.3">
      <c r="A1077" s="143" t="str">
        <f t="shared" si="189"/>
        <v>2025-NAT-01</v>
      </c>
      <c r="B1077" s="140">
        <f t="shared" si="190"/>
        <v>45736</v>
      </c>
      <c r="C1077" s="143" t="str">
        <f t="shared" si="191"/>
        <v>Day 1</v>
      </c>
      <c r="D1077" s="53" t="s">
        <v>695</v>
      </c>
      <c r="E1077" s="26" t="str">
        <f t="shared" si="192"/>
        <v>Christiaan</v>
      </c>
      <c r="F1077" s="26" t="str">
        <f t="shared" si="193"/>
        <v>Potgieter</v>
      </c>
      <c r="G1077" s="26" t="str">
        <f t="shared" si="194"/>
        <v>Men U/16</v>
      </c>
      <c r="H1077" s="26" t="str">
        <f t="shared" si="195"/>
        <v>Seagull Angling Club</v>
      </c>
      <c r="I1077" s="53"/>
      <c r="J1077" s="53"/>
      <c r="K1077" s="53"/>
      <c r="L1077" s="52" t="str">
        <f t="shared" si="196"/>
        <v/>
      </c>
      <c r="M1077" s="52" t="str">
        <f t="shared" si="197"/>
        <v/>
      </c>
    </row>
    <row r="1078" spans="1:13" hidden="1" x14ac:dyDescent="0.3">
      <c r="A1078" s="143" t="str">
        <f t="shared" si="189"/>
        <v>2025-NAT-01</v>
      </c>
      <c r="B1078" s="140">
        <f t="shared" si="190"/>
        <v>45736</v>
      </c>
      <c r="C1078" s="143" t="str">
        <f t="shared" si="191"/>
        <v>Day 1</v>
      </c>
      <c r="D1078" s="53" t="s">
        <v>561</v>
      </c>
      <c r="E1078" s="26" t="str">
        <f t="shared" si="192"/>
        <v>Christel</v>
      </c>
      <c r="F1078" s="26" t="str">
        <f t="shared" si="193"/>
        <v>Visser</v>
      </c>
      <c r="G1078" s="26" t="str">
        <f t="shared" si="194"/>
        <v>Ladies Senior</v>
      </c>
      <c r="H1078" s="26" t="str">
        <f t="shared" si="195"/>
        <v>Seagull Angling Club</v>
      </c>
      <c r="I1078" s="53"/>
      <c r="J1078" s="53"/>
      <c r="K1078" s="53"/>
      <c r="L1078" s="52" t="str">
        <f t="shared" si="196"/>
        <v/>
      </c>
      <c r="M1078" s="52" t="str">
        <f t="shared" si="197"/>
        <v/>
      </c>
    </row>
    <row r="1079" spans="1:13" hidden="1" x14ac:dyDescent="0.3">
      <c r="A1079" s="143" t="str">
        <f t="shared" si="189"/>
        <v>2025-NAT-01</v>
      </c>
      <c r="B1079" s="140">
        <f t="shared" si="190"/>
        <v>45736</v>
      </c>
      <c r="C1079" s="143" t="str">
        <f t="shared" si="191"/>
        <v>Day 1</v>
      </c>
      <c r="D1079" s="53" t="s">
        <v>687</v>
      </c>
      <c r="E1079" s="26" t="str">
        <f t="shared" si="192"/>
        <v>Ewald J.</v>
      </c>
      <c r="F1079" s="26" t="str">
        <f t="shared" si="193"/>
        <v>Potgieter</v>
      </c>
      <c r="G1079" s="26" t="str">
        <f t="shared" si="194"/>
        <v>Men U/16</v>
      </c>
      <c r="H1079" s="26" t="str">
        <f t="shared" si="195"/>
        <v>Seagull Angling Club</v>
      </c>
      <c r="I1079" s="53"/>
      <c r="J1079" s="53"/>
      <c r="K1079" s="53"/>
      <c r="L1079" s="52" t="str">
        <f t="shared" si="196"/>
        <v/>
      </c>
      <c r="M1079" s="52" t="str">
        <f t="shared" si="197"/>
        <v/>
      </c>
    </row>
    <row r="1080" spans="1:13" hidden="1" x14ac:dyDescent="0.3">
      <c r="A1080" s="143" t="str">
        <f t="shared" si="189"/>
        <v>2025-NAT-01</v>
      </c>
      <c r="B1080" s="140">
        <f t="shared" si="190"/>
        <v>45736</v>
      </c>
      <c r="C1080" s="143" t="str">
        <f t="shared" si="191"/>
        <v>Day 1</v>
      </c>
      <c r="D1080" s="53" t="s">
        <v>471</v>
      </c>
      <c r="E1080" s="26" t="str">
        <f t="shared" si="192"/>
        <v>Chrisjan</v>
      </c>
      <c r="F1080" s="26" t="str">
        <f t="shared" si="193"/>
        <v>Potgieter</v>
      </c>
      <c r="G1080" s="26" t="str">
        <f t="shared" si="194"/>
        <v>Men Veteran</v>
      </c>
      <c r="H1080" s="26" t="str">
        <f t="shared" si="195"/>
        <v>Seagull Angling Club</v>
      </c>
      <c r="I1080" s="53"/>
      <c r="J1080" s="53"/>
      <c r="K1080" s="53"/>
      <c r="L1080" s="52" t="str">
        <f t="shared" si="196"/>
        <v/>
      </c>
      <c r="M1080" s="52" t="str">
        <f t="shared" si="197"/>
        <v/>
      </c>
    </row>
    <row r="1081" spans="1:13" hidden="1" x14ac:dyDescent="0.3">
      <c r="A1081" s="143" t="str">
        <f t="shared" si="189"/>
        <v>2025-NAT-01</v>
      </c>
      <c r="B1081" s="140">
        <f t="shared" si="190"/>
        <v>45736</v>
      </c>
      <c r="C1081" s="143" t="str">
        <f t="shared" si="191"/>
        <v>Day 1</v>
      </c>
      <c r="D1081" s="53" t="s">
        <v>555</v>
      </c>
      <c r="E1081" s="26" t="str">
        <f t="shared" si="192"/>
        <v>Pieter</v>
      </c>
      <c r="F1081" s="26" t="str">
        <f t="shared" si="193"/>
        <v>Van Aarde</v>
      </c>
      <c r="G1081" s="26" t="str">
        <f t="shared" si="194"/>
        <v>Men Senior</v>
      </c>
      <c r="H1081" s="26" t="str">
        <f t="shared" si="195"/>
        <v>Orca Angling Club</v>
      </c>
      <c r="I1081" s="53"/>
      <c r="J1081" s="53"/>
      <c r="K1081" s="53"/>
      <c r="L1081" s="52" t="str">
        <f t="shared" si="196"/>
        <v/>
      </c>
      <c r="M1081" s="52" t="str">
        <f t="shared" si="197"/>
        <v/>
      </c>
    </row>
    <row r="1082" spans="1:13" hidden="1" x14ac:dyDescent="0.3">
      <c r="A1082" s="143" t="str">
        <f t="shared" si="189"/>
        <v>2025-NAT-01</v>
      </c>
      <c r="B1082" s="140">
        <f t="shared" si="190"/>
        <v>45736</v>
      </c>
      <c r="C1082" s="143" t="str">
        <f t="shared" si="191"/>
        <v>Day 1</v>
      </c>
      <c r="D1082" s="53" t="s">
        <v>682</v>
      </c>
      <c r="E1082" s="26" t="str">
        <f t="shared" si="192"/>
        <v>Lu-Andre</v>
      </c>
      <c r="F1082" s="26" t="str">
        <f t="shared" si="193"/>
        <v>Duvenhage</v>
      </c>
      <c r="G1082" s="26" t="str">
        <f t="shared" si="194"/>
        <v>Men Senior</v>
      </c>
      <c r="H1082" s="26" t="str">
        <f t="shared" si="195"/>
        <v>Seagull Angling Club</v>
      </c>
      <c r="I1082" s="53"/>
      <c r="J1082" s="53"/>
      <c r="K1082" s="53"/>
      <c r="L1082" s="52" t="str">
        <f t="shared" si="196"/>
        <v/>
      </c>
      <c r="M1082" s="52" t="str">
        <f t="shared" si="197"/>
        <v/>
      </c>
    </row>
    <row r="1083" spans="1:13" hidden="1" x14ac:dyDescent="0.3">
      <c r="A1083" s="143" t="str">
        <f t="shared" si="189"/>
        <v>2025-NAT-01</v>
      </c>
      <c r="B1083" s="140">
        <f t="shared" si="190"/>
        <v>45736</v>
      </c>
      <c r="C1083" s="143" t="str">
        <f t="shared" si="191"/>
        <v>Day 1</v>
      </c>
      <c r="D1083" s="53" t="s">
        <v>1416</v>
      </c>
      <c r="E1083" s="26" t="str">
        <f t="shared" si="192"/>
        <v>Wikus</v>
      </c>
      <c r="F1083" s="26" t="str">
        <f t="shared" si="193"/>
        <v>Viljoen</v>
      </c>
      <c r="G1083" s="26" t="str">
        <f t="shared" si="194"/>
        <v>Men Veteran</v>
      </c>
      <c r="H1083" s="26" t="str">
        <f t="shared" si="195"/>
        <v>Steenbras</v>
      </c>
      <c r="I1083" s="53"/>
      <c r="J1083" s="53" t="s">
        <v>1216</v>
      </c>
      <c r="K1083" s="53">
        <v>122</v>
      </c>
      <c r="L1083" s="52">
        <f t="shared" si="196"/>
        <v>23.9</v>
      </c>
      <c r="M1083" s="52">
        <f t="shared" si="197"/>
        <v>23.9</v>
      </c>
    </row>
    <row r="1084" spans="1:13" hidden="1" x14ac:dyDescent="0.3">
      <c r="A1084" s="143" t="str">
        <f t="shared" si="189"/>
        <v>2025-NAT-01</v>
      </c>
      <c r="B1084" s="140">
        <f t="shared" si="190"/>
        <v>45736</v>
      </c>
      <c r="C1084" s="143" t="str">
        <f t="shared" si="191"/>
        <v>Day 1</v>
      </c>
      <c r="D1084" s="53" t="s">
        <v>1416</v>
      </c>
      <c r="E1084" s="26" t="str">
        <f t="shared" si="192"/>
        <v>Wikus</v>
      </c>
      <c r="F1084" s="26" t="str">
        <f t="shared" si="193"/>
        <v>Viljoen</v>
      </c>
      <c r="G1084" s="26" t="str">
        <f t="shared" si="194"/>
        <v>Men Veteran</v>
      </c>
      <c r="H1084" s="26" t="str">
        <f t="shared" si="195"/>
        <v>Steenbras</v>
      </c>
      <c r="I1084" s="53"/>
      <c r="J1084" s="53" t="s">
        <v>1216</v>
      </c>
      <c r="K1084" s="53">
        <v>148</v>
      </c>
      <c r="L1084" s="52">
        <f t="shared" si="196"/>
        <v>43.8</v>
      </c>
      <c r="M1084" s="52">
        <f t="shared" si="197"/>
        <v>43.8</v>
      </c>
    </row>
    <row r="1085" spans="1:13" hidden="1" x14ac:dyDescent="0.3">
      <c r="A1085" s="143" t="str">
        <f t="shared" si="189"/>
        <v>2025-NAT-01</v>
      </c>
      <c r="B1085" s="140">
        <f t="shared" si="190"/>
        <v>45736</v>
      </c>
      <c r="C1085" s="143" t="str">
        <f t="shared" si="191"/>
        <v>Day 1</v>
      </c>
      <c r="D1085" s="53" t="s">
        <v>800</v>
      </c>
      <c r="E1085" s="26" t="str">
        <f t="shared" si="192"/>
        <v>Barend</v>
      </c>
      <c r="F1085" s="26" t="str">
        <f t="shared" si="193"/>
        <v>Steynberg</v>
      </c>
      <c r="G1085" s="26" t="str">
        <f t="shared" si="194"/>
        <v>Men U/16</v>
      </c>
      <c r="H1085" s="26" t="str">
        <f t="shared" si="195"/>
        <v>Steenbras</v>
      </c>
      <c r="I1085" s="53"/>
      <c r="J1085" s="53" t="s">
        <v>1222</v>
      </c>
      <c r="K1085" s="53">
        <v>123</v>
      </c>
      <c r="L1085" s="52">
        <f t="shared" si="196"/>
        <v>8.8000000000000007</v>
      </c>
      <c r="M1085" s="52">
        <f t="shared" si="197"/>
        <v>8.8000000000000007</v>
      </c>
    </row>
    <row r="1086" spans="1:13" hidden="1" x14ac:dyDescent="0.3">
      <c r="A1086" s="143" t="str">
        <f t="shared" si="189"/>
        <v>2025-NAT-01</v>
      </c>
      <c r="B1086" s="140">
        <f t="shared" si="190"/>
        <v>45736</v>
      </c>
      <c r="C1086" s="143" t="str">
        <f t="shared" si="191"/>
        <v>Day 1</v>
      </c>
      <c r="D1086" s="53" t="s">
        <v>800</v>
      </c>
      <c r="E1086" s="26" t="str">
        <f t="shared" si="192"/>
        <v>Barend</v>
      </c>
      <c r="F1086" s="26" t="str">
        <f t="shared" si="193"/>
        <v>Steynberg</v>
      </c>
      <c r="G1086" s="26" t="str">
        <f t="shared" si="194"/>
        <v>Men U/16</v>
      </c>
      <c r="H1086" s="26" t="str">
        <f t="shared" si="195"/>
        <v>Steenbras</v>
      </c>
      <c r="I1086" s="53"/>
      <c r="J1086" s="53" t="s">
        <v>1222</v>
      </c>
      <c r="K1086" s="53">
        <v>93</v>
      </c>
      <c r="L1086" s="52">
        <f t="shared" si="196"/>
        <v>3.4</v>
      </c>
      <c r="M1086" s="52">
        <f t="shared" si="197"/>
        <v>3.4</v>
      </c>
    </row>
    <row r="1087" spans="1:13" hidden="1" x14ac:dyDescent="0.3">
      <c r="A1087" s="143" t="str">
        <f t="shared" si="189"/>
        <v>2025-NAT-01</v>
      </c>
      <c r="B1087" s="140">
        <f t="shared" si="190"/>
        <v>45736</v>
      </c>
      <c r="C1087" s="143" t="str">
        <f t="shared" si="191"/>
        <v>Day 1</v>
      </c>
      <c r="D1087" s="53" t="s">
        <v>1417</v>
      </c>
      <c r="E1087" s="26" t="str">
        <f t="shared" si="192"/>
        <v>Maryna</v>
      </c>
      <c r="F1087" s="26" t="str">
        <f t="shared" si="193"/>
        <v>Viljoen</v>
      </c>
      <c r="G1087" s="26" t="str">
        <f t="shared" si="194"/>
        <v>Ladies Senior</v>
      </c>
      <c r="H1087" s="26" t="str">
        <f t="shared" si="195"/>
        <v>Steenbras</v>
      </c>
      <c r="I1087" s="53"/>
      <c r="J1087" s="53" t="s">
        <v>1223</v>
      </c>
      <c r="K1087" s="53">
        <v>122</v>
      </c>
      <c r="L1087" s="52">
        <f t="shared" si="196"/>
        <v>7.4</v>
      </c>
      <c r="M1087" s="52">
        <f t="shared" si="197"/>
        <v>7.4</v>
      </c>
    </row>
    <row r="1088" spans="1:13" hidden="1" x14ac:dyDescent="0.3">
      <c r="A1088" s="143" t="str">
        <f t="shared" si="189"/>
        <v>2025-NAT-01</v>
      </c>
      <c r="B1088" s="140">
        <f t="shared" si="190"/>
        <v>45736</v>
      </c>
      <c r="C1088" s="143" t="str">
        <f t="shared" si="191"/>
        <v>Day 1</v>
      </c>
      <c r="D1088" s="53" t="s">
        <v>1325</v>
      </c>
      <c r="E1088" s="26" t="str">
        <f t="shared" si="192"/>
        <v>Jacomine</v>
      </c>
      <c r="F1088" s="26" t="str">
        <f t="shared" si="193"/>
        <v>Heath</v>
      </c>
      <c r="G1088" s="26" t="str">
        <f t="shared" si="194"/>
        <v>Ladies Senior</v>
      </c>
      <c r="H1088" s="26" t="str">
        <f t="shared" si="195"/>
        <v>Steenbras</v>
      </c>
      <c r="I1088" s="53" t="s">
        <v>19</v>
      </c>
      <c r="J1088" s="53"/>
      <c r="K1088" s="53">
        <v>58</v>
      </c>
      <c r="L1088" s="52">
        <f t="shared" si="196"/>
        <v>2</v>
      </c>
      <c r="M1088" s="52">
        <f t="shared" si="197"/>
        <v>2</v>
      </c>
    </row>
    <row r="1089" spans="1:13" hidden="1" x14ac:dyDescent="0.3">
      <c r="A1089" s="143" t="str">
        <f t="shared" si="189"/>
        <v>2025-NAT-01</v>
      </c>
      <c r="B1089" s="140">
        <f t="shared" si="190"/>
        <v>45736</v>
      </c>
      <c r="C1089" s="143" t="str">
        <f t="shared" si="191"/>
        <v>Day 1</v>
      </c>
      <c r="D1089" s="53" t="s">
        <v>1325</v>
      </c>
      <c r="E1089" s="26" t="str">
        <f t="shared" si="192"/>
        <v>Jacomine</v>
      </c>
      <c r="F1089" s="26" t="str">
        <f t="shared" si="193"/>
        <v>Heath</v>
      </c>
      <c r="G1089" s="26" t="str">
        <f t="shared" si="194"/>
        <v>Ladies Senior</v>
      </c>
      <c r="H1089" s="26" t="str">
        <f t="shared" si="195"/>
        <v>Steenbras</v>
      </c>
      <c r="I1089" s="53"/>
      <c r="J1089" s="53" t="s">
        <v>1222</v>
      </c>
      <c r="K1089" s="53">
        <v>112</v>
      </c>
      <c r="L1089" s="52">
        <f t="shared" si="196"/>
        <v>6.4</v>
      </c>
      <c r="M1089" s="52">
        <f t="shared" si="197"/>
        <v>6.4</v>
      </c>
    </row>
    <row r="1090" spans="1:13" hidden="1" x14ac:dyDescent="0.3">
      <c r="A1090" s="143" t="str">
        <f t="shared" si="189"/>
        <v>2025-NAT-01</v>
      </c>
      <c r="B1090" s="140">
        <f t="shared" si="190"/>
        <v>45736</v>
      </c>
      <c r="C1090" s="143" t="str">
        <f t="shared" si="191"/>
        <v>Day 1</v>
      </c>
      <c r="D1090" s="53" t="s">
        <v>1325</v>
      </c>
      <c r="E1090" s="26" t="str">
        <f t="shared" si="192"/>
        <v>Jacomine</v>
      </c>
      <c r="F1090" s="26" t="str">
        <f t="shared" si="193"/>
        <v>Heath</v>
      </c>
      <c r="G1090" s="26" t="str">
        <f t="shared" si="194"/>
        <v>Ladies Senior</v>
      </c>
      <c r="H1090" s="26" t="str">
        <f t="shared" si="195"/>
        <v>Steenbras</v>
      </c>
      <c r="I1090" s="53"/>
      <c r="J1090" s="53" t="s">
        <v>1222</v>
      </c>
      <c r="K1090" s="53">
        <v>100</v>
      </c>
      <c r="L1090" s="52">
        <f t="shared" si="196"/>
        <v>4.3</v>
      </c>
      <c r="M1090" s="52">
        <f t="shared" si="197"/>
        <v>4.3</v>
      </c>
    </row>
    <row r="1091" spans="1:13" hidden="1" x14ac:dyDescent="0.3">
      <c r="A1091" s="143" t="str">
        <f t="shared" si="189"/>
        <v>2025-NAT-01</v>
      </c>
      <c r="B1091" s="140">
        <f t="shared" si="190"/>
        <v>45736</v>
      </c>
      <c r="C1091" s="143" t="str">
        <f t="shared" si="191"/>
        <v>Day 1</v>
      </c>
      <c r="D1091" s="53" t="s">
        <v>1325</v>
      </c>
      <c r="E1091" s="26" t="str">
        <f t="shared" si="192"/>
        <v>Jacomine</v>
      </c>
      <c r="F1091" s="26" t="str">
        <f t="shared" si="193"/>
        <v>Heath</v>
      </c>
      <c r="G1091" s="26" t="str">
        <f t="shared" si="194"/>
        <v>Ladies Senior</v>
      </c>
      <c r="H1091" s="26" t="str">
        <f t="shared" si="195"/>
        <v>Steenbras</v>
      </c>
      <c r="I1091" s="53"/>
      <c r="J1091" s="53" t="s">
        <v>1222</v>
      </c>
      <c r="K1091" s="53">
        <v>73</v>
      </c>
      <c r="L1091" s="52">
        <f t="shared" si="196"/>
        <v>1.4</v>
      </c>
      <c r="M1091" s="52">
        <f t="shared" si="197"/>
        <v>1.4</v>
      </c>
    </row>
    <row r="1092" spans="1:13" hidden="1" x14ac:dyDescent="0.3">
      <c r="A1092" s="143" t="str">
        <f t="shared" si="189"/>
        <v>2025-NAT-01</v>
      </c>
      <c r="B1092" s="140">
        <f t="shared" si="190"/>
        <v>45736</v>
      </c>
      <c r="C1092" s="143" t="str">
        <f t="shared" si="191"/>
        <v>Day 1</v>
      </c>
      <c r="D1092" s="53" t="s">
        <v>1325</v>
      </c>
      <c r="E1092" s="26" t="str">
        <f t="shared" si="192"/>
        <v>Jacomine</v>
      </c>
      <c r="F1092" s="26" t="str">
        <f t="shared" si="193"/>
        <v>Heath</v>
      </c>
      <c r="G1092" s="26" t="str">
        <f t="shared" si="194"/>
        <v>Ladies Senior</v>
      </c>
      <c r="H1092" s="26" t="str">
        <f t="shared" si="195"/>
        <v>Steenbras</v>
      </c>
      <c r="I1092" s="53"/>
      <c r="J1092" s="53" t="s">
        <v>10</v>
      </c>
      <c r="K1092" s="53">
        <v>42</v>
      </c>
      <c r="L1092" s="52">
        <f t="shared" si="196"/>
        <v>1.1000000000000001</v>
      </c>
      <c r="M1092" s="52">
        <f t="shared" si="197"/>
        <v>1.1000000000000001</v>
      </c>
    </row>
    <row r="1093" spans="1:13" hidden="1" x14ac:dyDescent="0.3">
      <c r="A1093" s="143" t="str">
        <f t="shared" si="189"/>
        <v>2025-NAT-01</v>
      </c>
      <c r="B1093" s="140">
        <f t="shared" si="190"/>
        <v>45736</v>
      </c>
      <c r="C1093" s="143" t="str">
        <f t="shared" si="191"/>
        <v>Day 1</v>
      </c>
      <c r="D1093" s="53" t="s">
        <v>663</v>
      </c>
      <c r="E1093" s="26" t="str">
        <f t="shared" si="192"/>
        <v>Jayden</v>
      </c>
      <c r="F1093" s="26" t="str">
        <f t="shared" si="193"/>
        <v>Hansen</v>
      </c>
      <c r="G1093" s="26" t="str">
        <f t="shared" si="194"/>
        <v>Men U/16</v>
      </c>
      <c r="H1093" s="26" t="str">
        <f t="shared" si="195"/>
        <v>Steenbras</v>
      </c>
      <c r="I1093" s="53"/>
      <c r="J1093" s="53" t="s">
        <v>10</v>
      </c>
      <c r="K1093" s="53">
        <v>41</v>
      </c>
      <c r="L1093" s="52">
        <f t="shared" si="196"/>
        <v>1.1000000000000001</v>
      </c>
      <c r="M1093" s="52">
        <f t="shared" si="197"/>
        <v>1.1000000000000001</v>
      </c>
    </row>
    <row r="1094" spans="1:13" hidden="1" x14ac:dyDescent="0.3">
      <c r="A1094" s="143" t="str">
        <f t="shared" si="189"/>
        <v>2025-NAT-01</v>
      </c>
      <c r="B1094" s="140">
        <f t="shared" si="190"/>
        <v>45736</v>
      </c>
      <c r="C1094" s="143" t="str">
        <f t="shared" si="191"/>
        <v>Day 1</v>
      </c>
      <c r="D1094" s="53" t="s">
        <v>663</v>
      </c>
      <c r="E1094" s="26" t="str">
        <f t="shared" si="192"/>
        <v>Jayden</v>
      </c>
      <c r="F1094" s="26" t="str">
        <f t="shared" si="193"/>
        <v>Hansen</v>
      </c>
      <c r="G1094" s="26" t="str">
        <f t="shared" si="194"/>
        <v>Men U/16</v>
      </c>
      <c r="H1094" s="26" t="str">
        <f t="shared" si="195"/>
        <v>Steenbras</v>
      </c>
      <c r="I1094" s="53"/>
      <c r="J1094" s="53" t="s">
        <v>1221</v>
      </c>
      <c r="K1094" s="53">
        <v>114</v>
      </c>
      <c r="L1094" s="52">
        <f t="shared" si="196"/>
        <v>18.399999999999999</v>
      </c>
      <c r="M1094" s="52">
        <f t="shared" si="197"/>
        <v>18.399999999999999</v>
      </c>
    </row>
    <row r="1095" spans="1:13" hidden="1" x14ac:dyDescent="0.3">
      <c r="A1095" s="143" t="str">
        <f t="shared" si="189"/>
        <v>2025-NAT-01</v>
      </c>
      <c r="B1095" s="140">
        <f t="shared" si="190"/>
        <v>45736</v>
      </c>
      <c r="C1095" s="143" t="str">
        <f t="shared" si="191"/>
        <v>Day 1</v>
      </c>
      <c r="D1095" s="53" t="s">
        <v>663</v>
      </c>
      <c r="E1095" s="26" t="str">
        <f t="shared" si="192"/>
        <v>Jayden</v>
      </c>
      <c r="F1095" s="26" t="str">
        <f t="shared" si="193"/>
        <v>Hansen</v>
      </c>
      <c r="G1095" s="26" t="str">
        <f t="shared" si="194"/>
        <v>Men U/16</v>
      </c>
      <c r="H1095" s="26" t="str">
        <f t="shared" si="195"/>
        <v>Steenbras</v>
      </c>
      <c r="I1095" s="53" t="s">
        <v>19</v>
      </c>
      <c r="J1095" s="53"/>
      <c r="K1095" s="53">
        <v>118</v>
      </c>
      <c r="L1095" s="52">
        <f t="shared" si="196"/>
        <v>17.399999999999999</v>
      </c>
      <c r="M1095" s="52">
        <f t="shared" si="197"/>
        <v>17.399999999999999</v>
      </c>
    </row>
    <row r="1096" spans="1:13" hidden="1" x14ac:dyDescent="0.3">
      <c r="A1096" s="143" t="str">
        <f t="shared" si="189"/>
        <v>2025-NAT-01</v>
      </c>
      <c r="B1096" s="140">
        <f t="shared" si="190"/>
        <v>45736</v>
      </c>
      <c r="C1096" s="143" t="str">
        <f t="shared" si="191"/>
        <v>Day 1</v>
      </c>
      <c r="D1096" s="53" t="s">
        <v>1568</v>
      </c>
      <c r="E1096" s="26" t="str">
        <f t="shared" si="192"/>
        <v>L'Wyk</v>
      </c>
      <c r="F1096" s="26" t="str">
        <f t="shared" si="193"/>
        <v>Viljoen</v>
      </c>
      <c r="G1096" s="26" t="str">
        <f t="shared" si="194"/>
        <v>Men U/16</v>
      </c>
      <c r="H1096" s="26" t="str">
        <f t="shared" si="195"/>
        <v>Steenbras</v>
      </c>
      <c r="I1096" s="53" t="s">
        <v>19</v>
      </c>
      <c r="J1096" s="53"/>
      <c r="K1096" s="53">
        <v>53</v>
      </c>
      <c r="L1096" s="52">
        <f t="shared" si="196"/>
        <v>1.5</v>
      </c>
      <c r="M1096" s="52">
        <f t="shared" si="197"/>
        <v>1.5</v>
      </c>
    </row>
    <row r="1097" spans="1:13" hidden="1" x14ac:dyDescent="0.3">
      <c r="A1097" s="143" t="str">
        <f t="shared" si="189"/>
        <v>2025-NAT-01</v>
      </c>
      <c r="B1097" s="140">
        <f t="shared" si="190"/>
        <v>45736</v>
      </c>
      <c r="C1097" s="143" t="str">
        <f t="shared" si="191"/>
        <v>Day 1</v>
      </c>
      <c r="D1097" s="53" t="s">
        <v>1568</v>
      </c>
      <c r="E1097" s="26" t="str">
        <f t="shared" si="192"/>
        <v>L'Wyk</v>
      </c>
      <c r="F1097" s="26" t="str">
        <f t="shared" si="193"/>
        <v>Viljoen</v>
      </c>
      <c r="G1097" s="26" t="str">
        <f t="shared" si="194"/>
        <v>Men U/16</v>
      </c>
      <c r="H1097" s="26" t="str">
        <f t="shared" si="195"/>
        <v>Steenbras</v>
      </c>
      <c r="I1097" s="53"/>
      <c r="J1097" s="53" t="s">
        <v>1222</v>
      </c>
      <c r="K1097" s="53">
        <v>105</v>
      </c>
      <c r="L1097" s="52">
        <f t="shared" si="196"/>
        <v>5.0999999999999996</v>
      </c>
      <c r="M1097" s="52">
        <f t="shared" si="197"/>
        <v>5.0999999999999996</v>
      </c>
    </row>
    <row r="1098" spans="1:13" hidden="1" x14ac:dyDescent="0.3">
      <c r="A1098" s="143" t="str">
        <f t="shared" si="189"/>
        <v>2025-NAT-01</v>
      </c>
      <c r="B1098" s="140">
        <f t="shared" si="190"/>
        <v>45736</v>
      </c>
      <c r="C1098" s="143" t="str">
        <f t="shared" si="191"/>
        <v>Day 1</v>
      </c>
      <c r="D1098" s="53" t="s">
        <v>1568</v>
      </c>
      <c r="E1098" s="26" t="str">
        <f t="shared" ref="E1098:E1161" si="198">IF(D1098="","",VLOOKUP(D1098,Master,3,FALSE))</f>
        <v>L'Wyk</v>
      </c>
      <c r="F1098" s="26" t="str">
        <f t="shared" ref="F1098:F1161" si="199">IF(D1098="","",VLOOKUP(D1098,Master,4,FALSE))</f>
        <v>Viljoen</v>
      </c>
      <c r="G1098" s="26" t="str">
        <f t="shared" ref="G1098:G1161" si="200">IF(D1098="","",VLOOKUP(D1098,Master,5,FALSE))</f>
        <v>Men U/16</v>
      </c>
      <c r="H1098" s="26" t="str">
        <f t="shared" ref="H1098:H1161" si="201">IF(D1098="","",VLOOKUP(D1098,Master,2,FALSE))</f>
        <v>Steenbras</v>
      </c>
      <c r="I1098" s="53"/>
      <c r="J1098" s="53" t="s">
        <v>10</v>
      </c>
      <c r="K1098" s="53">
        <v>40</v>
      </c>
      <c r="L1098" s="52">
        <f t="shared" ref="L1098:L1161" si="202">IF(K1098="","",IF(I1098="",ROUND(HLOOKUP(J1098,kgList,K1098,FALSE),1),ROUND(HLOOKUP(I1098,kgList,K1098,FALSE),1)))</f>
        <v>1</v>
      </c>
      <c r="M1098" s="52">
        <f t="shared" ref="M1098:M1161" si="203">IF(L1098="","",IF(COUNTA(I1098:J1098)&gt;1,"Edible or Inedible",IF(COUNTA(I1098)=1,L1098*1,IF(COUNTA(J1098)=1,L1098*1,"ERROR"))))</f>
        <v>1</v>
      </c>
    </row>
    <row r="1099" spans="1:13" hidden="1" x14ac:dyDescent="0.3">
      <c r="A1099" s="143" t="str">
        <f t="shared" si="189"/>
        <v>2025-NAT-01</v>
      </c>
      <c r="B1099" s="140">
        <f t="shared" si="190"/>
        <v>45736</v>
      </c>
      <c r="C1099" s="143" t="str">
        <f t="shared" si="191"/>
        <v>Day 1</v>
      </c>
      <c r="D1099" s="53" t="s">
        <v>1568</v>
      </c>
      <c r="E1099" s="26" t="str">
        <f t="shared" si="198"/>
        <v>L'Wyk</v>
      </c>
      <c r="F1099" s="26" t="str">
        <f t="shared" si="199"/>
        <v>Viljoen</v>
      </c>
      <c r="G1099" s="26" t="str">
        <f t="shared" si="200"/>
        <v>Men U/16</v>
      </c>
      <c r="H1099" s="26" t="str">
        <f t="shared" si="201"/>
        <v>Steenbras</v>
      </c>
      <c r="I1099" s="53"/>
      <c r="J1099" s="53" t="s">
        <v>1223</v>
      </c>
      <c r="K1099" s="53">
        <v>110</v>
      </c>
      <c r="L1099" s="52">
        <f t="shared" si="202"/>
        <v>5.2</v>
      </c>
      <c r="M1099" s="52">
        <f t="shared" si="203"/>
        <v>5.2</v>
      </c>
    </row>
    <row r="1100" spans="1:13" hidden="1" x14ac:dyDescent="0.3">
      <c r="A1100" s="143" t="str">
        <f t="shared" ref="A1100:A1155" si="204">IF(D1100="","",A1099)</f>
        <v>2025-NAT-01</v>
      </c>
      <c r="B1100" s="140">
        <f t="shared" ref="B1100:B1155" si="205">IF(D1100="","",B1099)</f>
        <v>45736</v>
      </c>
      <c r="C1100" s="143" t="str">
        <f t="shared" ref="C1100:C1155" si="206">IF(D1100="","",C1099)</f>
        <v>Day 1</v>
      </c>
      <c r="D1100" s="53" t="s">
        <v>981</v>
      </c>
      <c r="E1100" s="26" t="str">
        <f t="shared" si="198"/>
        <v>Hanru</v>
      </c>
      <c r="F1100" s="26" t="str">
        <f t="shared" si="199"/>
        <v>Du Preez</v>
      </c>
      <c r="G1100" s="26" t="str">
        <f t="shared" si="200"/>
        <v>Men U/16</v>
      </c>
      <c r="H1100" s="26" t="str">
        <f t="shared" si="201"/>
        <v>Steenbras</v>
      </c>
      <c r="I1100" s="53"/>
      <c r="J1100" s="53" t="s">
        <v>1222</v>
      </c>
      <c r="K1100" s="53">
        <v>94</v>
      </c>
      <c r="L1100" s="52">
        <f t="shared" si="202"/>
        <v>3.5</v>
      </c>
      <c r="M1100" s="52">
        <f t="shared" si="203"/>
        <v>3.5</v>
      </c>
    </row>
    <row r="1101" spans="1:13" hidden="1" x14ac:dyDescent="0.3">
      <c r="A1101" s="143" t="str">
        <f t="shared" si="204"/>
        <v>2025-NAT-01</v>
      </c>
      <c r="B1101" s="140">
        <f t="shared" si="205"/>
        <v>45736</v>
      </c>
      <c r="C1101" s="143" t="str">
        <f t="shared" si="206"/>
        <v>Day 1</v>
      </c>
      <c r="D1101" s="53" t="s">
        <v>981</v>
      </c>
      <c r="E1101" s="26" t="str">
        <f t="shared" si="198"/>
        <v>Hanru</v>
      </c>
      <c r="F1101" s="26" t="str">
        <f t="shared" si="199"/>
        <v>Du Preez</v>
      </c>
      <c r="G1101" s="26" t="str">
        <f t="shared" si="200"/>
        <v>Men U/16</v>
      </c>
      <c r="H1101" s="26" t="str">
        <f t="shared" si="201"/>
        <v>Steenbras</v>
      </c>
      <c r="I1101" s="53"/>
      <c r="J1101" s="53" t="s">
        <v>10</v>
      </c>
      <c r="K1101" s="53">
        <v>40</v>
      </c>
      <c r="L1101" s="52">
        <f t="shared" si="202"/>
        <v>1</v>
      </c>
      <c r="M1101" s="52">
        <f t="shared" si="203"/>
        <v>1</v>
      </c>
    </row>
    <row r="1102" spans="1:13" hidden="1" x14ac:dyDescent="0.3">
      <c r="A1102" s="143" t="str">
        <f t="shared" si="204"/>
        <v>2025-NAT-01</v>
      </c>
      <c r="B1102" s="140">
        <f t="shared" si="205"/>
        <v>45736</v>
      </c>
      <c r="C1102" s="143" t="str">
        <f t="shared" si="206"/>
        <v>Day 1</v>
      </c>
      <c r="D1102" s="53" t="s">
        <v>981</v>
      </c>
      <c r="E1102" s="26" t="str">
        <f t="shared" si="198"/>
        <v>Hanru</v>
      </c>
      <c r="F1102" s="26" t="str">
        <f t="shared" si="199"/>
        <v>Du Preez</v>
      </c>
      <c r="G1102" s="26" t="str">
        <f t="shared" si="200"/>
        <v>Men U/16</v>
      </c>
      <c r="H1102" s="26" t="str">
        <f t="shared" si="201"/>
        <v>Steenbras</v>
      </c>
      <c r="I1102" s="53"/>
      <c r="J1102" s="53" t="s">
        <v>20</v>
      </c>
      <c r="K1102" s="53">
        <v>68</v>
      </c>
      <c r="L1102" s="52">
        <f t="shared" si="202"/>
        <v>1.1000000000000001</v>
      </c>
      <c r="M1102" s="52">
        <f t="shared" si="203"/>
        <v>1.1000000000000001</v>
      </c>
    </row>
    <row r="1103" spans="1:13" hidden="1" x14ac:dyDescent="0.3">
      <c r="A1103" s="143" t="str">
        <f t="shared" si="204"/>
        <v>2025-NAT-01</v>
      </c>
      <c r="B1103" s="140">
        <f t="shared" si="205"/>
        <v>45736</v>
      </c>
      <c r="C1103" s="143" t="str">
        <f t="shared" si="206"/>
        <v>Day 1</v>
      </c>
      <c r="D1103" s="53" t="s">
        <v>981</v>
      </c>
      <c r="E1103" s="26" t="str">
        <f t="shared" si="198"/>
        <v>Hanru</v>
      </c>
      <c r="F1103" s="26" t="str">
        <f t="shared" si="199"/>
        <v>Du Preez</v>
      </c>
      <c r="G1103" s="26" t="str">
        <f t="shared" si="200"/>
        <v>Men U/16</v>
      </c>
      <c r="H1103" s="26" t="str">
        <f t="shared" si="201"/>
        <v>Steenbras</v>
      </c>
      <c r="I1103" s="53" t="s">
        <v>19</v>
      </c>
      <c r="J1103" s="53"/>
      <c r="K1103" s="53">
        <v>41</v>
      </c>
      <c r="L1103" s="52">
        <f t="shared" si="202"/>
        <v>0.7</v>
      </c>
      <c r="M1103" s="52">
        <f t="shared" si="203"/>
        <v>0.7</v>
      </c>
    </row>
    <row r="1104" spans="1:13" hidden="1" x14ac:dyDescent="0.3">
      <c r="A1104" s="143" t="str">
        <f t="shared" si="204"/>
        <v>2025-NAT-01</v>
      </c>
      <c r="B1104" s="140">
        <f t="shared" si="205"/>
        <v>45736</v>
      </c>
      <c r="C1104" s="143" t="str">
        <f t="shared" si="206"/>
        <v>Day 1</v>
      </c>
      <c r="D1104" s="53" t="s">
        <v>981</v>
      </c>
      <c r="E1104" s="26" t="str">
        <f t="shared" si="198"/>
        <v>Hanru</v>
      </c>
      <c r="F1104" s="26" t="str">
        <f t="shared" si="199"/>
        <v>Du Preez</v>
      </c>
      <c r="G1104" s="26" t="str">
        <f t="shared" si="200"/>
        <v>Men U/16</v>
      </c>
      <c r="H1104" s="26" t="str">
        <f t="shared" si="201"/>
        <v>Steenbras</v>
      </c>
      <c r="I1104" s="53"/>
      <c r="J1104" s="53" t="s">
        <v>20</v>
      </c>
      <c r="K1104" s="53">
        <v>74</v>
      </c>
      <c r="L1104" s="52">
        <f t="shared" si="202"/>
        <v>1.5</v>
      </c>
      <c r="M1104" s="52">
        <f t="shared" si="203"/>
        <v>1.5</v>
      </c>
    </row>
    <row r="1105" spans="1:13" hidden="1" x14ac:dyDescent="0.3">
      <c r="A1105" s="143" t="str">
        <f t="shared" si="204"/>
        <v>2025-NAT-01</v>
      </c>
      <c r="B1105" s="140">
        <f t="shared" si="205"/>
        <v>45736</v>
      </c>
      <c r="C1105" s="143" t="str">
        <f t="shared" si="206"/>
        <v>Day 1</v>
      </c>
      <c r="D1105" s="53" t="s">
        <v>1482</v>
      </c>
      <c r="E1105" s="26" t="str">
        <f t="shared" si="198"/>
        <v>Wallace</v>
      </c>
      <c r="F1105" s="26" t="str">
        <f t="shared" si="199"/>
        <v>Shepperson</v>
      </c>
      <c r="G1105" s="26" t="str">
        <f t="shared" si="200"/>
        <v>Men Veteran</v>
      </c>
      <c r="H1105" s="26" t="str">
        <f t="shared" si="201"/>
        <v>Steenbras</v>
      </c>
      <c r="I1105" s="53"/>
      <c r="J1105" s="53" t="s">
        <v>20</v>
      </c>
      <c r="K1105" s="53">
        <v>96</v>
      </c>
      <c r="L1105" s="52">
        <f t="shared" si="202"/>
        <v>3.3</v>
      </c>
      <c r="M1105" s="52">
        <f t="shared" si="203"/>
        <v>3.3</v>
      </c>
    </row>
    <row r="1106" spans="1:13" hidden="1" x14ac:dyDescent="0.3">
      <c r="A1106" s="143" t="str">
        <f t="shared" si="204"/>
        <v>2025-NAT-01</v>
      </c>
      <c r="B1106" s="140">
        <f t="shared" si="205"/>
        <v>45736</v>
      </c>
      <c r="C1106" s="143" t="str">
        <f t="shared" si="206"/>
        <v>Day 1</v>
      </c>
      <c r="D1106" s="53" t="s">
        <v>1482</v>
      </c>
      <c r="E1106" s="26" t="str">
        <f t="shared" si="198"/>
        <v>Wallace</v>
      </c>
      <c r="F1106" s="26" t="str">
        <f t="shared" si="199"/>
        <v>Shepperson</v>
      </c>
      <c r="G1106" s="26" t="str">
        <f t="shared" si="200"/>
        <v>Men Veteran</v>
      </c>
      <c r="H1106" s="26" t="str">
        <f t="shared" si="201"/>
        <v>Steenbras</v>
      </c>
      <c r="I1106" s="53"/>
      <c r="J1106" s="53" t="s">
        <v>20</v>
      </c>
      <c r="K1106" s="53">
        <v>71</v>
      </c>
      <c r="L1106" s="52">
        <f t="shared" si="202"/>
        <v>1.3</v>
      </c>
      <c r="M1106" s="52">
        <f t="shared" si="203"/>
        <v>1.3</v>
      </c>
    </row>
    <row r="1107" spans="1:13" hidden="1" x14ac:dyDescent="0.3">
      <c r="A1107" s="143" t="str">
        <f t="shared" si="204"/>
        <v>2025-NAT-01</v>
      </c>
      <c r="B1107" s="140">
        <f t="shared" si="205"/>
        <v>45736</v>
      </c>
      <c r="C1107" s="143" t="str">
        <f t="shared" si="206"/>
        <v>Day 1</v>
      </c>
      <c r="D1107" s="53" t="s">
        <v>720</v>
      </c>
      <c r="E1107" s="26" t="str">
        <f t="shared" si="198"/>
        <v>David</v>
      </c>
      <c r="F1107" s="26" t="str">
        <f t="shared" si="199"/>
        <v>Smith</v>
      </c>
      <c r="G1107" s="26" t="str">
        <f t="shared" si="200"/>
        <v>Men Veteran</v>
      </c>
      <c r="H1107" s="26" t="str">
        <f t="shared" si="201"/>
        <v>Steenbras</v>
      </c>
      <c r="I1107" s="53"/>
      <c r="J1107" s="53" t="s">
        <v>20</v>
      </c>
      <c r="K1107" s="53">
        <v>90</v>
      </c>
      <c r="L1107" s="52">
        <f t="shared" si="202"/>
        <v>2.7</v>
      </c>
      <c r="M1107" s="52">
        <f t="shared" si="203"/>
        <v>2.7</v>
      </c>
    </row>
    <row r="1108" spans="1:13" hidden="1" x14ac:dyDescent="0.3">
      <c r="A1108" s="143" t="str">
        <f t="shared" si="204"/>
        <v>2025-NAT-01</v>
      </c>
      <c r="B1108" s="140">
        <f t="shared" si="205"/>
        <v>45736</v>
      </c>
      <c r="C1108" s="143" t="str">
        <f t="shared" si="206"/>
        <v>Day 1</v>
      </c>
      <c r="D1108" s="53" t="s">
        <v>720</v>
      </c>
      <c r="E1108" s="26" t="str">
        <f t="shared" si="198"/>
        <v>David</v>
      </c>
      <c r="F1108" s="26" t="str">
        <f t="shared" si="199"/>
        <v>Smith</v>
      </c>
      <c r="G1108" s="26" t="str">
        <f t="shared" si="200"/>
        <v>Men Veteran</v>
      </c>
      <c r="H1108" s="26" t="str">
        <f t="shared" si="201"/>
        <v>Steenbras</v>
      </c>
      <c r="I1108" s="53"/>
      <c r="J1108" s="53" t="s">
        <v>20</v>
      </c>
      <c r="K1108" s="53">
        <v>74</v>
      </c>
      <c r="L1108" s="52">
        <f t="shared" si="202"/>
        <v>1.5</v>
      </c>
      <c r="M1108" s="52">
        <f t="shared" si="203"/>
        <v>1.5</v>
      </c>
    </row>
    <row r="1109" spans="1:13" hidden="1" x14ac:dyDescent="0.3">
      <c r="A1109" s="143" t="str">
        <f t="shared" si="204"/>
        <v>2025-NAT-01</v>
      </c>
      <c r="B1109" s="140">
        <f t="shared" si="205"/>
        <v>45736</v>
      </c>
      <c r="C1109" s="143" t="str">
        <f t="shared" si="206"/>
        <v>Day 1</v>
      </c>
      <c r="D1109" s="53" t="s">
        <v>1481</v>
      </c>
      <c r="E1109" s="26" t="str">
        <f t="shared" si="198"/>
        <v>Alberto</v>
      </c>
      <c r="F1109" s="26" t="str">
        <f t="shared" si="199"/>
        <v>Engelbrecht</v>
      </c>
      <c r="G1109" s="26" t="str">
        <f t="shared" si="200"/>
        <v>Men Veteran</v>
      </c>
      <c r="H1109" s="26" t="str">
        <f t="shared" si="201"/>
        <v>Steenbras</v>
      </c>
      <c r="I1109" s="53"/>
      <c r="J1109" s="53" t="s">
        <v>20</v>
      </c>
      <c r="K1109" s="53">
        <v>74</v>
      </c>
      <c r="L1109" s="52">
        <f t="shared" si="202"/>
        <v>1.5</v>
      </c>
      <c r="M1109" s="52">
        <f t="shared" si="203"/>
        <v>1.5</v>
      </c>
    </row>
    <row r="1110" spans="1:13" hidden="1" x14ac:dyDescent="0.3">
      <c r="A1110" s="143" t="str">
        <f t="shared" si="204"/>
        <v>2025-NAT-01</v>
      </c>
      <c r="B1110" s="140">
        <f t="shared" si="205"/>
        <v>45736</v>
      </c>
      <c r="C1110" s="143" t="str">
        <f t="shared" si="206"/>
        <v>Day 1</v>
      </c>
      <c r="D1110" s="53" t="s">
        <v>923</v>
      </c>
      <c r="E1110" s="26" t="str">
        <f t="shared" si="198"/>
        <v>Louw</v>
      </c>
      <c r="F1110" s="26" t="str">
        <f t="shared" si="199"/>
        <v>Van Zyl</v>
      </c>
      <c r="G1110" s="26" t="str">
        <f t="shared" si="200"/>
        <v>Men U/16</v>
      </c>
      <c r="H1110" s="26" t="str">
        <f t="shared" si="201"/>
        <v>Steenbras</v>
      </c>
      <c r="I1110" s="53" t="s">
        <v>19</v>
      </c>
      <c r="J1110" s="53"/>
      <c r="K1110" s="53">
        <v>52</v>
      </c>
      <c r="L1110" s="52">
        <f t="shared" si="202"/>
        <v>1.4</v>
      </c>
      <c r="M1110" s="52">
        <f t="shared" si="203"/>
        <v>1.4</v>
      </c>
    </row>
    <row r="1111" spans="1:13" hidden="1" x14ac:dyDescent="0.3">
      <c r="A1111" s="143" t="str">
        <f t="shared" si="204"/>
        <v>2025-NAT-01</v>
      </c>
      <c r="B1111" s="140">
        <f t="shared" si="205"/>
        <v>45736</v>
      </c>
      <c r="C1111" s="143" t="str">
        <f t="shared" si="206"/>
        <v>Day 1</v>
      </c>
      <c r="D1111" s="53" t="s">
        <v>655</v>
      </c>
      <c r="E1111" s="26" t="str">
        <f t="shared" si="198"/>
        <v>Sharne</v>
      </c>
      <c r="F1111" s="26" t="str">
        <f t="shared" si="199"/>
        <v>Van Zyl</v>
      </c>
      <c r="G1111" s="26" t="str">
        <f t="shared" si="200"/>
        <v>Ladies Veteran</v>
      </c>
      <c r="H1111" s="26" t="str">
        <f t="shared" si="201"/>
        <v>Steenbras</v>
      </c>
      <c r="I1111" s="53" t="s">
        <v>19</v>
      </c>
      <c r="J1111" s="53"/>
      <c r="K1111" s="53">
        <v>50</v>
      </c>
      <c r="L1111" s="52">
        <f t="shared" si="202"/>
        <v>1.3</v>
      </c>
      <c r="M1111" s="52">
        <f t="shared" si="203"/>
        <v>1.3</v>
      </c>
    </row>
    <row r="1112" spans="1:13" hidden="1" x14ac:dyDescent="0.3">
      <c r="A1112" s="143" t="str">
        <f t="shared" si="204"/>
        <v>2025-NAT-01</v>
      </c>
      <c r="B1112" s="140">
        <f t="shared" si="205"/>
        <v>45736</v>
      </c>
      <c r="C1112" s="143" t="str">
        <f t="shared" si="206"/>
        <v>Day 1</v>
      </c>
      <c r="D1112" s="53" t="s">
        <v>655</v>
      </c>
      <c r="E1112" s="26" t="str">
        <f t="shared" si="198"/>
        <v>Sharne</v>
      </c>
      <c r="F1112" s="26" t="str">
        <f t="shared" si="199"/>
        <v>Van Zyl</v>
      </c>
      <c r="G1112" s="26" t="str">
        <f t="shared" si="200"/>
        <v>Ladies Veteran</v>
      </c>
      <c r="H1112" s="26" t="str">
        <f t="shared" si="201"/>
        <v>Steenbras</v>
      </c>
      <c r="I1112" s="53" t="s">
        <v>19</v>
      </c>
      <c r="J1112" s="53"/>
      <c r="K1112" s="53">
        <v>47</v>
      </c>
      <c r="L1112" s="52">
        <f t="shared" si="202"/>
        <v>1.1000000000000001</v>
      </c>
      <c r="M1112" s="52">
        <f t="shared" si="203"/>
        <v>1.1000000000000001</v>
      </c>
    </row>
    <row r="1113" spans="1:13" hidden="1" x14ac:dyDescent="0.3">
      <c r="A1113" s="143" t="str">
        <f t="shared" si="204"/>
        <v>2025-NAT-01</v>
      </c>
      <c r="B1113" s="140">
        <f t="shared" si="205"/>
        <v>45736</v>
      </c>
      <c r="C1113" s="143" t="str">
        <f t="shared" si="206"/>
        <v>Day 1</v>
      </c>
      <c r="D1113" s="53" t="s">
        <v>1106</v>
      </c>
      <c r="E1113" s="26" t="str">
        <f t="shared" si="198"/>
        <v>Luan</v>
      </c>
      <c r="F1113" s="26" t="str">
        <f t="shared" si="199"/>
        <v>Hansen</v>
      </c>
      <c r="G1113" s="26" t="str">
        <f t="shared" si="200"/>
        <v>Men U/16</v>
      </c>
      <c r="H1113" s="26" t="str">
        <f t="shared" si="201"/>
        <v>Steenbras</v>
      </c>
      <c r="I1113" s="53"/>
      <c r="J1113" s="53"/>
      <c r="K1113" s="53"/>
      <c r="L1113" s="52" t="str">
        <f t="shared" si="202"/>
        <v/>
      </c>
      <c r="M1113" s="52" t="str">
        <f t="shared" si="203"/>
        <v/>
      </c>
    </row>
    <row r="1114" spans="1:13" hidden="1" x14ac:dyDescent="0.3">
      <c r="A1114" s="143" t="str">
        <f t="shared" si="204"/>
        <v>2025-NAT-01</v>
      </c>
      <c r="B1114" s="140">
        <f t="shared" si="205"/>
        <v>45736</v>
      </c>
      <c r="C1114" s="143" t="str">
        <f t="shared" si="206"/>
        <v>Day 1</v>
      </c>
      <c r="D1114" s="53" t="s">
        <v>668</v>
      </c>
      <c r="E1114" s="26" t="str">
        <f t="shared" si="198"/>
        <v>Dirk</v>
      </c>
      <c r="F1114" s="26" t="str">
        <f t="shared" si="199"/>
        <v>Hansen</v>
      </c>
      <c r="G1114" s="26" t="str">
        <f t="shared" si="200"/>
        <v>Men Veteran</v>
      </c>
      <c r="H1114" s="26" t="str">
        <f t="shared" si="201"/>
        <v>Steenbras</v>
      </c>
      <c r="I1114" s="53"/>
      <c r="J1114" s="53"/>
      <c r="K1114" s="53"/>
      <c r="L1114" s="52" t="str">
        <f t="shared" si="202"/>
        <v/>
      </c>
      <c r="M1114" s="52" t="str">
        <f t="shared" si="203"/>
        <v/>
      </c>
    </row>
    <row r="1115" spans="1:13" hidden="1" x14ac:dyDescent="0.3">
      <c r="A1115" s="143" t="str">
        <f t="shared" si="204"/>
        <v>2025-NAT-01</v>
      </c>
      <c r="B1115" s="140">
        <f t="shared" si="205"/>
        <v>45736</v>
      </c>
      <c r="C1115" s="143" t="str">
        <f t="shared" si="206"/>
        <v>Day 1</v>
      </c>
      <c r="D1115" s="53" t="s">
        <v>519</v>
      </c>
      <c r="E1115" s="26" t="str">
        <f t="shared" si="198"/>
        <v>Burger</v>
      </c>
      <c r="F1115" s="26" t="str">
        <f t="shared" si="199"/>
        <v>Van Taak</v>
      </c>
      <c r="G1115" s="26" t="str">
        <f t="shared" si="200"/>
        <v>Men Veteran</v>
      </c>
      <c r="H1115" s="26" t="str">
        <f t="shared" si="201"/>
        <v>Steenbras</v>
      </c>
      <c r="I1115" s="53"/>
      <c r="J1115" s="53"/>
      <c r="K1115" s="53"/>
      <c r="L1115" s="52" t="str">
        <f t="shared" si="202"/>
        <v/>
      </c>
      <c r="M1115" s="52" t="str">
        <f t="shared" si="203"/>
        <v/>
      </c>
    </row>
    <row r="1116" spans="1:13" hidden="1" x14ac:dyDescent="0.3">
      <c r="A1116" s="143" t="str">
        <f t="shared" si="204"/>
        <v>2025-NAT-01</v>
      </c>
      <c r="B1116" s="140">
        <f t="shared" si="205"/>
        <v>45736</v>
      </c>
      <c r="C1116" s="143" t="str">
        <f t="shared" si="206"/>
        <v>Day 1</v>
      </c>
      <c r="D1116" s="53" t="s">
        <v>1542</v>
      </c>
      <c r="E1116" s="26" t="str">
        <f t="shared" si="198"/>
        <v>Herman</v>
      </c>
      <c r="F1116" s="26" t="str">
        <f t="shared" si="199"/>
        <v>Swanepoel</v>
      </c>
      <c r="G1116" s="26" t="str">
        <f t="shared" si="200"/>
        <v>Men Veteran</v>
      </c>
      <c r="H1116" s="26" t="str">
        <f t="shared" si="201"/>
        <v>Steenbras</v>
      </c>
      <c r="I1116" s="53"/>
      <c r="J1116" s="53"/>
      <c r="K1116" s="53"/>
      <c r="L1116" s="52" t="str">
        <f t="shared" si="202"/>
        <v/>
      </c>
      <c r="M1116" s="52" t="str">
        <f t="shared" si="203"/>
        <v/>
      </c>
    </row>
    <row r="1117" spans="1:13" hidden="1" x14ac:dyDescent="0.3">
      <c r="A1117" s="143" t="str">
        <f t="shared" si="204"/>
        <v>2025-NAT-01</v>
      </c>
      <c r="B1117" s="140">
        <f t="shared" si="205"/>
        <v>45736</v>
      </c>
      <c r="C1117" s="143" t="str">
        <f t="shared" si="206"/>
        <v>Day 1</v>
      </c>
      <c r="D1117" s="53" t="s">
        <v>1476</v>
      </c>
      <c r="E1117" s="26" t="str">
        <f t="shared" si="198"/>
        <v>Breggie</v>
      </c>
      <c r="F1117" s="26" t="str">
        <f t="shared" si="199"/>
        <v>Ferreira</v>
      </c>
      <c r="G1117" s="26" t="str">
        <f t="shared" si="200"/>
        <v>Ladies Master</v>
      </c>
      <c r="H1117" s="26" t="str">
        <f t="shared" si="201"/>
        <v>Walvis Bay</v>
      </c>
      <c r="I1117" s="53"/>
      <c r="J1117" s="53" t="s">
        <v>1222</v>
      </c>
      <c r="K1117" s="53">
        <v>82</v>
      </c>
      <c r="L1117" s="52">
        <f t="shared" si="202"/>
        <v>2.2000000000000002</v>
      </c>
      <c r="M1117" s="52">
        <f t="shared" si="203"/>
        <v>2.2000000000000002</v>
      </c>
    </row>
    <row r="1118" spans="1:13" hidden="1" x14ac:dyDescent="0.3">
      <c r="A1118" s="143" t="str">
        <f t="shared" si="204"/>
        <v>2025-NAT-01</v>
      </c>
      <c r="B1118" s="140">
        <f t="shared" si="205"/>
        <v>45736</v>
      </c>
      <c r="C1118" s="143" t="str">
        <f t="shared" si="206"/>
        <v>Day 1</v>
      </c>
      <c r="D1118" s="53" t="s">
        <v>1648</v>
      </c>
      <c r="E1118" s="26" t="str">
        <f t="shared" si="198"/>
        <v>Nicolette</v>
      </c>
      <c r="F1118" s="26" t="str">
        <f t="shared" si="199"/>
        <v>Schreuder</v>
      </c>
      <c r="G1118" s="26" t="str">
        <f t="shared" si="200"/>
        <v>Ladies Veteran</v>
      </c>
      <c r="H1118" s="26" t="str">
        <f t="shared" si="201"/>
        <v>Walvis Bay</v>
      </c>
      <c r="I1118" s="53"/>
      <c r="J1118" s="53" t="s">
        <v>1222</v>
      </c>
      <c r="K1118" s="53">
        <v>107</v>
      </c>
      <c r="L1118" s="52">
        <f t="shared" si="202"/>
        <v>5.5</v>
      </c>
      <c r="M1118" s="52">
        <f t="shared" si="203"/>
        <v>5.5</v>
      </c>
    </row>
    <row r="1119" spans="1:13" hidden="1" x14ac:dyDescent="0.3">
      <c r="A1119" s="143" t="str">
        <f t="shared" si="204"/>
        <v>2025-NAT-01</v>
      </c>
      <c r="B1119" s="140">
        <f t="shared" si="205"/>
        <v>45736</v>
      </c>
      <c r="C1119" s="143" t="str">
        <f t="shared" si="206"/>
        <v>Day 1</v>
      </c>
      <c r="D1119" s="53" t="s">
        <v>756</v>
      </c>
      <c r="E1119" s="26" t="str">
        <f t="shared" si="198"/>
        <v>Jean Pierre</v>
      </c>
      <c r="F1119" s="26" t="str">
        <f t="shared" si="199"/>
        <v>Hugo</v>
      </c>
      <c r="G1119" s="26" t="str">
        <f t="shared" si="200"/>
        <v>Men Senior</v>
      </c>
      <c r="H1119" s="26" t="str">
        <f t="shared" si="201"/>
        <v>Walvis Bay</v>
      </c>
      <c r="I1119" s="53"/>
      <c r="J1119" s="53" t="s">
        <v>1222</v>
      </c>
      <c r="K1119" s="53">
        <v>149</v>
      </c>
      <c r="L1119" s="52">
        <f t="shared" si="202"/>
        <v>17</v>
      </c>
      <c r="M1119" s="52">
        <f t="shared" si="203"/>
        <v>17</v>
      </c>
    </row>
    <row r="1120" spans="1:13" hidden="1" x14ac:dyDescent="0.3">
      <c r="A1120" s="143" t="str">
        <f t="shared" si="204"/>
        <v>2025-NAT-01</v>
      </c>
      <c r="B1120" s="140">
        <f t="shared" si="205"/>
        <v>45736</v>
      </c>
      <c r="C1120" s="143" t="str">
        <f t="shared" si="206"/>
        <v>Day 1</v>
      </c>
      <c r="D1120" s="53" t="s">
        <v>1475</v>
      </c>
      <c r="E1120" s="26" t="str">
        <f t="shared" si="198"/>
        <v>Zillan</v>
      </c>
      <c r="F1120" s="26" t="str">
        <f t="shared" si="199"/>
        <v>Du Pisani</v>
      </c>
      <c r="G1120" s="26" t="str">
        <f t="shared" si="200"/>
        <v>Men Senior</v>
      </c>
      <c r="H1120" s="26" t="str">
        <f t="shared" si="201"/>
        <v>Walvis Bay</v>
      </c>
      <c r="I1120" s="53" t="s">
        <v>19</v>
      </c>
      <c r="J1120" s="53"/>
      <c r="K1120" s="53">
        <v>42</v>
      </c>
      <c r="L1120" s="52">
        <f t="shared" si="202"/>
        <v>0.8</v>
      </c>
      <c r="M1120" s="52">
        <f t="shared" si="203"/>
        <v>0.8</v>
      </c>
    </row>
    <row r="1121" spans="1:13" hidden="1" x14ac:dyDescent="0.3">
      <c r="A1121" s="143" t="str">
        <f t="shared" si="204"/>
        <v>2025-NAT-01</v>
      </c>
      <c r="B1121" s="140">
        <f t="shared" si="205"/>
        <v>45736</v>
      </c>
      <c r="C1121" s="143" t="str">
        <f t="shared" si="206"/>
        <v>Day 1</v>
      </c>
      <c r="D1121" s="53" t="s">
        <v>1475</v>
      </c>
      <c r="E1121" s="26" t="str">
        <f t="shared" si="198"/>
        <v>Zillan</v>
      </c>
      <c r="F1121" s="26" t="str">
        <f t="shared" si="199"/>
        <v>Du Pisani</v>
      </c>
      <c r="G1121" s="26" t="str">
        <f t="shared" si="200"/>
        <v>Men Senior</v>
      </c>
      <c r="H1121" s="26" t="str">
        <f t="shared" si="201"/>
        <v>Walvis Bay</v>
      </c>
      <c r="I1121" s="53" t="s">
        <v>19</v>
      </c>
      <c r="J1121" s="53"/>
      <c r="K1121" s="53">
        <v>48</v>
      </c>
      <c r="L1121" s="52">
        <f t="shared" si="202"/>
        <v>1.1000000000000001</v>
      </c>
      <c r="M1121" s="52">
        <f t="shared" si="203"/>
        <v>1.1000000000000001</v>
      </c>
    </row>
    <row r="1122" spans="1:13" hidden="1" x14ac:dyDescent="0.3">
      <c r="A1122" s="143" t="str">
        <f t="shared" si="204"/>
        <v>2025-NAT-01</v>
      </c>
      <c r="B1122" s="140">
        <f t="shared" si="205"/>
        <v>45736</v>
      </c>
      <c r="C1122" s="143" t="str">
        <f t="shared" si="206"/>
        <v>Day 1</v>
      </c>
      <c r="D1122" s="53" t="s">
        <v>1475</v>
      </c>
      <c r="E1122" s="26" t="str">
        <f t="shared" si="198"/>
        <v>Zillan</v>
      </c>
      <c r="F1122" s="26" t="str">
        <f t="shared" si="199"/>
        <v>Du Pisani</v>
      </c>
      <c r="G1122" s="26" t="str">
        <f t="shared" si="200"/>
        <v>Men Senior</v>
      </c>
      <c r="H1122" s="26" t="str">
        <f t="shared" si="201"/>
        <v>Walvis Bay</v>
      </c>
      <c r="I1122" s="53"/>
      <c r="J1122" s="53" t="s">
        <v>1222</v>
      </c>
      <c r="K1122" s="53">
        <v>86</v>
      </c>
      <c r="L1122" s="52">
        <f t="shared" si="202"/>
        <v>2.6</v>
      </c>
      <c r="M1122" s="52">
        <f t="shared" si="203"/>
        <v>2.6</v>
      </c>
    </row>
    <row r="1123" spans="1:13" hidden="1" x14ac:dyDescent="0.3">
      <c r="A1123" s="143" t="str">
        <f t="shared" si="204"/>
        <v>2025-NAT-01</v>
      </c>
      <c r="B1123" s="140">
        <f t="shared" si="205"/>
        <v>45736</v>
      </c>
      <c r="C1123" s="143" t="str">
        <f t="shared" si="206"/>
        <v>Day 1</v>
      </c>
      <c r="D1123" s="53" t="s">
        <v>1475</v>
      </c>
      <c r="E1123" s="26" t="str">
        <f t="shared" si="198"/>
        <v>Zillan</v>
      </c>
      <c r="F1123" s="26" t="str">
        <f t="shared" si="199"/>
        <v>Du Pisani</v>
      </c>
      <c r="G1123" s="26" t="str">
        <f t="shared" si="200"/>
        <v>Men Senior</v>
      </c>
      <c r="H1123" s="26" t="str">
        <f t="shared" si="201"/>
        <v>Walvis Bay</v>
      </c>
      <c r="I1123" s="53"/>
      <c r="J1123" s="53" t="s">
        <v>1216</v>
      </c>
      <c r="K1123" s="53">
        <v>120</v>
      </c>
      <c r="L1123" s="52">
        <f t="shared" si="202"/>
        <v>22.7</v>
      </c>
      <c r="M1123" s="52">
        <f t="shared" si="203"/>
        <v>22.7</v>
      </c>
    </row>
    <row r="1124" spans="1:13" hidden="1" x14ac:dyDescent="0.3">
      <c r="A1124" s="143" t="str">
        <f t="shared" si="204"/>
        <v>2025-NAT-01</v>
      </c>
      <c r="B1124" s="140">
        <f t="shared" si="205"/>
        <v>45736</v>
      </c>
      <c r="C1124" s="143" t="str">
        <f t="shared" si="206"/>
        <v>Day 1</v>
      </c>
      <c r="D1124" s="53" t="s">
        <v>574</v>
      </c>
      <c r="E1124" s="26" t="str">
        <f t="shared" si="198"/>
        <v>Gunther</v>
      </c>
      <c r="F1124" s="26" t="str">
        <f t="shared" si="199"/>
        <v>Krauer</v>
      </c>
      <c r="G1124" s="26" t="str">
        <f t="shared" si="200"/>
        <v>Men Master</v>
      </c>
      <c r="H1124" s="26" t="str">
        <f t="shared" si="201"/>
        <v>Walvis Bay</v>
      </c>
      <c r="I1124" s="53"/>
      <c r="J1124" s="53" t="s">
        <v>1202</v>
      </c>
      <c r="K1124" s="53">
        <v>42</v>
      </c>
      <c r="L1124" s="52">
        <f t="shared" si="202"/>
        <v>3</v>
      </c>
      <c r="M1124" s="52">
        <f t="shared" si="203"/>
        <v>3</v>
      </c>
    </row>
    <row r="1125" spans="1:13" hidden="1" x14ac:dyDescent="0.3">
      <c r="A1125" s="143" t="str">
        <f t="shared" si="204"/>
        <v>2025-NAT-01</v>
      </c>
      <c r="B1125" s="140">
        <f t="shared" si="205"/>
        <v>45736</v>
      </c>
      <c r="C1125" s="143" t="str">
        <f t="shared" si="206"/>
        <v>Day 1</v>
      </c>
      <c r="D1125" s="53" t="s">
        <v>1149</v>
      </c>
      <c r="E1125" s="26" t="str">
        <f t="shared" si="198"/>
        <v>Flippie</v>
      </c>
      <c r="F1125" s="26" t="str">
        <f t="shared" si="199"/>
        <v>Scheepers</v>
      </c>
      <c r="G1125" s="26" t="str">
        <f t="shared" si="200"/>
        <v>Men Veteran</v>
      </c>
      <c r="H1125" s="26" t="str">
        <f t="shared" si="201"/>
        <v>Orca Angling Club</v>
      </c>
      <c r="I1125" s="53"/>
      <c r="J1125" s="53" t="s">
        <v>1222</v>
      </c>
      <c r="K1125" s="53">
        <v>149</v>
      </c>
      <c r="L1125" s="52">
        <f t="shared" si="202"/>
        <v>17</v>
      </c>
      <c r="M1125" s="52">
        <f t="shared" si="203"/>
        <v>17</v>
      </c>
    </row>
    <row r="1126" spans="1:13" hidden="1" x14ac:dyDescent="0.3">
      <c r="A1126" s="143" t="str">
        <f t="shared" si="204"/>
        <v>2025-NAT-01</v>
      </c>
      <c r="B1126" s="140">
        <f t="shared" si="205"/>
        <v>45736</v>
      </c>
      <c r="C1126" s="143" t="str">
        <f t="shared" si="206"/>
        <v>Day 1</v>
      </c>
      <c r="D1126" s="53" t="s">
        <v>1149</v>
      </c>
      <c r="E1126" s="26" t="str">
        <f t="shared" si="198"/>
        <v>Flippie</v>
      </c>
      <c r="F1126" s="26" t="str">
        <f t="shared" si="199"/>
        <v>Scheepers</v>
      </c>
      <c r="G1126" s="26" t="str">
        <f t="shared" si="200"/>
        <v>Men Veteran</v>
      </c>
      <c r="H1126" s="26" t="str">
        <f t="shared" si="201"/>
        <v>Orca Angling Club</v>
      </c>
      <c r="I1126" s="53"/>
      <c r="J1126" s="53" t="s">
        <v>1222</v>
      </c>
      <c r="K1126" s="53">
        <v>91</v>
      </c>
      <c r="L1126" s="52">
        <f t="shared" si="202"/>
        <v>3.1</v>
      </c>
      <c r="M1126" s="52">
        <f t="shared" si="203"/>
        <v>3.1</v>
      </c>
    </row>
    <row r="1127" spans="1:13" hidden="1" x14ac:dyDescent="0.3">
      <c r="A1127" s="143" t="str">
        <f t="shared" si="204"/>
        <v>2025-NAT-01</v>
      </c>
      <c r="B1127" s="140">
        <f t="shared" si="205"/>
        <v>45736</v>
      </c>
      <c r="C1127" s="143" t="str">
        <f t="shared" si="206"/>
        <v>Day 1</v>
      </c>
      <c r="D1127" s="53" t="s">
        <v>510</v>
      </c>
      <c r="E1127" s="26" t="str">
        <f t="shared" si="198"/>
        <v>Sarah-Ann</v>
      </c>
      <c r="F1127" s="26" t="str">
        <f t="shared" si="199"/>
        <v>Mills</v>
      </c>
      <c r="G1127" s="26" t="str">
        <f t="shared" si="200"/>
        <v>Ladies Master</v>
      </c>
      <c r="H1127" s="26" t="str">
        <f t="shared" si="201"/>
        <v>Henties Bay</v>
      </c>
      <c r="I1127" s="53" t="s">
        <v>19</v>
      </c>
      <c r="J1127" s="53"/>
      <c r="K1127" s="53">
        <v>45</v>
      </c>
      <c r="L1127" s="52">
        <f t="shared" si="202"/>
        <v>0.9</v>
      </c>
      <c r="M1127" s="52">
        <f t="shared" si="203"/>
        <v>0.9</v>
      </c>
    </row>
    <row r="1128" spans="1:13" hidden="1" x14ac:dyDescent="0.3">
      <c r="A1128" s="143" t="str">
        <f t="shared" si="204"/>
        <v>2025-NAT-01</v>
      </c>
      <c r="B1128" s="140">
        <f t="shared" si="205"/>
        <v>45736</v>
      </c>
      <c r="C1128" s="143" t="str">
        <f t="shared" si="206"/>
        <v>Day 1</v>
      </c>
      <c r="D1128" s="53" t="s">
        <v>510</v>
      </c>
      <c r="E1128" s="26" t="str">
        <f t="shared" si="198"/>
        <v>Sarah-Ann</v>
      </c>
      <c r="F1128" s="26" t="str">
        <f t="shared" si="199"/>
        <v>Mills</v>
      </c>
      <c r="G1128" s="26" t="str">
        <f t="shared" si="200"/>
        <v>Ladies Master</v>
      </c>
      <c r="H1128" s="26" t="str">
        <f t="shared" si="201"/>
        <v>Henties Bay</v>
      </c>
      <c r="I1128" s="53" t="s">
        <v>19</v>
      </c>
      <c r="J1128" s="53"/>
      <c r="K1128" s="53">
        <v>40</v>
      </c>
      <c r="L1128" s="52">
        <f t="shared" si="202"/>
        <v>0.7</v>
      </c>
      <c r="M1128" s="52">
        <f t="shared" si="203"/>
        <v>0.7</v>
      </c>
    </row>
    <row r="1129" spans="1:13" hidden="1" x14ac:dyDescent="0.3">
      <c r="A1129" s="143" t="str">
        <f t="shared" si="204"/>
        <v>2025-NAT-01</v>
      </c>
      <c r="B1129" s="140">
        <f t="shared" si="205"/>
        <v>45736</v>
      </c>
      <c r="C1129" s="143" t="str">
        <f t="shared" si="206"/>
        <v>Day 1</v>
      </c>
      <c r="D1129" s="53" t="s">
        <v>510</v>
      </c>
      <c r="E1129" s="26" t="str">
        <f t="shared" si="198"/>
        <v>Sarah-Ann</v>
      </c>
      <c r="F1129" s="26" t="str">
        <f t="shared" si="199"/>
        <v>Mills</v>
      </c>
      <c r="G1129" s="26" t="str">
        <f t="shared" si="200"/>
        <v>Ladies Master</v>
      </c>
      <c r="H1129" s="26" t="str">
        <f t="shared" si="201"/>
        <v>Henties Bay</v>
      </c>
      <c r="I1129" s="53" t="s">
        <v>19</v>
      </c>
      <c r="J1129" s="53"/>
      <c r="K1129" s="53">
        <v>47</v>
      </c>
      <c r="L1129" s="52">
        <f t="shared" si="202"/>
        <v>1.1000000000000001</v>
      </c>
      <c r="M1129" s="52">
        <f t="shared" si="203"/>
        <v>1.1000000000000001</v>
      </c>
    </row>
    <row r="1130" spans="1:13" hidden="1" x14ac:dyDescent="0.3">
      <c r="A1130" s="143" t="str">
        <f t="shared" si="204"/>
        <v>2025-NAT-01</v>
      </c>
      <c r="B1130" s="140">
        <f t="shared" si="205"/>
        <v>45736</v>
      </c>
      <c r="C1130" s="143" t="str">
        <f t="shared" si="206"/>
        <v>Day 1</v>
      </c>
      <c r="D1130" s="53" t="s">
        <v>510</v>
      </c>
      <c r="E1130" s="26" t="str">
        <f t="shared" si="198"/>
        <v>Sarah-Ann</v>
      </c>
      <c r="F1130" s="26" t="str">
        <f t="shared" si="199"/>
        <v>Mills</v>
      </c>
      <c r="G1130" s="26" t="str">
        <f t="shared" si="200"/>
        <v>Ladies Master</v>
      </c>
      <c r="H1130" s="26" t="str">
        <f t="shared" si="201"/>
        <v>Henties Bay</v>
      </c>
      <c r="I1130" s="53" t="s">
        <v>7</v>
      </c>
      <c r="J1130" s="53"/>
      <c r="K1130" s="53">
        <v>31</v>
      </c>
      <c r="L1130" s="52">
        <f t="shared" si="202"/>
        <v>0.9</v>
      </c>
      <c r="M1130" s="52">
        <f t="shared" si="203"/>
        <v>0.9</v>
      </c>
    </row>
    <row r="1131" spans="1:13" hidden="1" x14ac:dyDescent="0.3">
      <c r="A1131" s="143" t="str">
        <f t="shared" si="204"/>
        <v>2025-NAT-01</v>
      </c>
      <c r="B1131" s="140">
        <f t="shared" si="205"/>
        <v>45736</v>
      </c>
      <c r="C1131" s="143" t="str">
        <f t="shared" si="206"/>
        <v>Day 1</v>
      </c>
      <c r="D1131" s="53" t="s">
        <v>1473</v>
      </c>
      <c r="E1131" s="26" t="str">
        <f t="shared" si="198"/>
        <v>Hannelie</v>
      </c>
      <c r="F1131" s="26" t="str">
        <f t="shared" si="199"/>
        <v>Du Plessis</v>
      </c>
      <c r="G1131" s="26" t="str">
        <f t="shared" si="200"/>
        <v>Ladies Master</v>
      </c>
      <c r="H1131" s="26" t="str">
        <f t="shared" si="201"/>
        <v>Walvis Bay</v>
      </c>
      <c r="I1131" s="53" t="s">
        <v>19</v>
      </c>
      <c r="J1131" s="53"/>
      <c r="K1131" s="53">
        <v>48</v>
      </c>
      <c r="L1131" s="52">
        <f t="shared" si="202"/>
        <v>1.1000000000000001</v>
      </c>
      <c r="M1131" s="52">
        <f t="shared" si="203"/>
        <v>1.1000000000000001</v>
      </c>
    </row>
    <row r="1132" spans="1:13" hidden="1" x14ac:dyDescent="0.3">
      <c r="A1132" s="143" t="str">
        <f t="shared" si="204"/>
        <v>2025-NAT-01</v>
      </c>
      <c r="B1132" s="140">
        <f t="shared" si="205"/>
        <v>45736</v>
      </c>
      <c r="C1132" s="143" t="str">
        <f t="shared" si="206"/>
        <v>Day 1</v>
      </c>
      <c r="D1132" s="53" t="s">
        <v>1473</v>
      </c>
      <c r="E1132" s="26" t="str">
        <f t="shared" si="198"/>
        <v>Hannelie</v>
      </c>
      <c r="F1132" s="26" t="str">
        <f t="shared" si="199"/>
        <v>Du Plessis</v>
      </c>
      <c r="G1132" s="26" t="str">
        <f t="shared" si="200"/>
        <v>Ladies Master</v>
      </c>
      <c r="H1132" s="26" t="str">
        <f t="shared" si="201"/>
        <v>Walvis Bay</v>
      </c>
      <c r="I1132" s="53" t="s">
        <v>19</v>
      </c>
      <c r="J1132" s="53"/>
      <c r="K1132" s="53">
        <v>44</v>
      </c>
      <c r="L1132" s="52">
        <f t="shared" si="202"/>
        <v>0.9</v>
      </c>
      <c r="M1132" s="52">
        <f t="shared" si="203"/>
        <v>0.9</v>
      </c>
    </row>
    <row r="1133" spans="1:13" hidden="1" x14ac:dyDescent="0.3">
      <c r="A1133" s="143" t="str">
        <f t="shared" si="204"/>
        <v>2025-NAT-01</v>
      </c>
      <c r="B1133" s="140">
        <f t="shared" si="205"/>
        <v>45736</v>
      </c>
      <c r="C1133" s="143" t="str">
        <f t="shared" si="206"/>
        <v>Day 1</v>
      </c>
      <c r="D1133" s="53" t="s">
        <v>969</v>
      </c>
      <c r="E1133" s="26" t="str">
        <f t="shared" si="198"/>
        <v>Liam</v>
      </c>
      <c r="F1133" s="26" t="str">
        <f t="shared" si="199"/>
        <v>Kruger</v>
      </c>
      <c r="G1133" s="26" t="str">
        <f t="shared" si="200"/>
        <v>Men U/16</v>
      </c>
      <c r="H1133" s="26" t="str">
        <f t="shared" si="201"/>
        <v>Walvis Bay</v>
      </c>
      <c r="I1133" s="53" t="s">
        <v>19</v>
      </c>
      <c r="J1133" s="53"/>
      <c r="K1133" s="53">
        <v>49</v>
      </c>
      <c r="L1133" s="52">
        <f t="shared" si="202"/>
        <v>1.2</v>
      </c>
      <c r="M1133" s="52">
        <f t="shared" si="203"/>
        <v>1.2</v>
      </c>
    </row>
    <row r="1134" spans="1:13" hidden="1" x14ac:dyDescent="0.3">
      <c r="A1134" s="143" t="str">
        <f t="shared" si="204"/>
        <v>2025-NAT-01</v>
      </c>
      <c r="B1134" s="140">
        <f t="shared" si="205"/>
        <v>45736</v>
      </c>
      <c r="C1134" s="143" t="str">
        <f t="shared" si="206"/>
        <v>Day 1</v>
      </c>
      <c r="D1134" s="53" t="s">
        <v>969</v>
      </c>
      <c r="E1134" s="26" t="str">
        <f t="shared" si="198"/>
        <v>Liam</v>
      </c>
      <c r="F1134" s="26" t="str">
        <f t="shared" si="199"/>
        <v>Kruger</v>
      </c>
      <c r="G1134" s="26" t="str">
        <f t="shared" si="200"/>
        <v>Men U/16</v>
      </c>
      <c r="H1134" s="26" t="str">
        <f t="shared" si="201"/>
        <v>Walvis Bay</v>
      </c>
      <c r="I1134" s="53"/>
      <c r="J1134" s="53" t="s">
        <v>20</v>
      </c>
      <c r="K1134" s="53">
        <v>72</v>
      </c>
      <c r="L1134" s="52">
        <f t="shared" si="202"/>
        <v>1.3</v>
      </c>
      <c r="M1134" s="52">
        <f t="shared" si="203"/>
        <v>1.3</v>
      </c>
    </row>
    <row r="1135" spans="1:13" hidden="1" x14ac:dyDescent="0.3">
      <c r="A1135" s="143" t="str">
        <f t="shared" si="204"/>
        <v>2025-NAT-01</v>
      </c>
      <c r="B1135" s="140">
        <f t="shared" si="205"/>
        <v>45736</v>
      </c>
      <c r="C1135" s="143" t="str">
        <f t="shared" si="206"/>
        <v>Day 1</v>
      </c>
      <c r="D1135" s="53" t="s">
        <v>550</v>
      </c>
      <c r="E1135" s="26" t="str">
        <f t="shared" si="198"/>
        <v>Stefan Jnr</v>
      </c>
      <c r="F1135" s="26" t="str">
        <f t="shared" si="199"/>
        <v>Du Preez</v>
      </c>
      <c r="G1135" s="26" t="str">
        <f t="shared" si="200"/>
        <v>Men Senior / U/21</v>
      </c>
      <c r="H1135" s="26" t="str">
        <f t="shared" si="201"/>
        <v>Walvis Bay</v>
      </c>
      <c r="I1135" s="53"/>
      <c r="J1135" s="53" t="s">
        <v>20</v>
      </c>
      <c r="K1135" s="53">
        <v>91</v>
      </c>
      <c r="L1135" s="52">
        <f t="shared" si="202"/>
        <v>2.8</v>
      </c>
      <c r="M1135" s="52">
        <f t="shared" si="203"/>
        <v>2.8</v>
      </c>
    </row>
    <row r="1136" spans="1:13" hidden="1" x14ac:dyDescent="0.3">
      <c r="A1136" s="143" t="str">
        <f t="shared" si="204"/>
        <v>2025-NAT-01</v>
      </c>
      <c r="B1136" s="140">
        <f t="shared" si="205"/>
        <v>45736</v>
      </c>
      <c r="C1136" s="143" t="str">
        <f t="shared" si="206"/>
        <v>Day 1</v>
      </c>
      <c r="D1136" s="53" t="s">
        <v>752</v>
      </c>
      <c r="E1136" s="26" t="str">
        <f t="shared" si="198"/>
        <v xml:space="preserve">Emile </v>
      </c>
      <c r="F1136" s="26" t="str">
        <f t="shared" si="199"/>
        <v>Van Heerden</v>
      </c>
      <c r="G1136" s="26" t="str">
        <f t="shared" si="200"/>
        <v>Men Veteran</v>
      </c>
      <c r="H1136" s="26" t="str">
        <f t="shared" si="201"/>
        <v>Walvis Bay</v>
      </c>
      <c r="I1136" s="53"/>
      <c r="J1136" s="53"/>
      <c r="K1136" s="53"/>
      <c r="L1136" s="52" t="str">
        <f t="shared" si="202"/>
        <v/>
      </c>
      <c r="M1136" s="52" t="str">
        <f t="shared" si="203"/>
        <v/>
      </c>
    </row>
    <row r="1137" spans="1:13" hidden="1" x14ac:dyDescent="0.3">
      <c r="A1137" s="143" t="str">
        <f t="shared" si="204"/>
        <v>2025-NAT-01</v>
      </c>
      <c r="B1137" s="140">
        <f t="shared" si="205"/>
        <v>45736</v>
      </c>
      <c r="C1137" s="143" t="str">
        <f t="shared" si="206"/>
        <v>Day 1</v>
      </c>
      <c r="D1137" s="53" t="s">
        <v>526</v>
      </c>
      <c r="E1137" s="26" t="str">
        <f t="shared" si="198"/>
        <v>Werner</v>
      </c>
      <c r="F1137" s="26" t="str">
        <f t="shared" si="199"/>
        <v>Van Riet</v>
      </c>
      <c r="G1137" s="26" t="str">
        <f t="shared" si="200"/>
        <v>Men Veteran</v>
      </c>
      <c r="H1137" s="26" t="str">
        <f t="shared" si="201"/>
        <v>Walvis Bay</v>
      </c>
      <c r="I1137" s="53"/>
      <c r="J1137" s="53"/>
      <c r="K1137" s="53"/>
      <c r="L1137" s="52" t="str">
        <f t="shared" si="202"/>
        <v/>
      </c>
      <c r="M1137" s="52" t="str">
        <f t="shared" si="203"/>
        <v/>
      </c>
    </row>
    <row r="1138" spans="1:13" hidden="1" x14ac:dyDescent="0.3">
      <c r="A1138" s="143" t="str">
        <f t="shared" si="204"/>
        <v>2025-NAT-01</v>
      </c>
      <c r="B1138" s="140">
        <f t="shared" si="205"/>
        <v>45736</v>
      </c>
      <c r="C1138" s="143" t="str">
        <f t="shared" si="206"/>
        <v>Day 1</v>
      </c>
      <c r="D1138" s="53" t="s">
        <v>1531</v>
      </c>
      <c r="E1138" s="26" t="str">
        <f t="shared" si="198"/>
        <v>Luca</v>
      </c>
      <c r="F1138" s="26" t="str">
        <f t="shared" si="199"/>
        <v>Greeff</v>
      </c>
      <c r="G1138" s="26" t="str">
        <f t="shared" si="200"/>
        <v>Men U/21</v>
      </c>
      <c r="H1138" s="26" t="str">
        <f t="shared" si="201"/>
        <v>xWelwitschia</v>
      </c>
      <c r="I1138" s="53"/>
      <c r="J1138" s="53" t="s">
        <v>1216</v>
      </c>
      <c r="K1138" s="53">
        <v>148</v>
      </c>
      <c r="L1138" s="52">
        <f t="shared" si="202"/>
        <v>43.8</v>
      </c>
      <c r="M1138" s="52">
        <f t="shared" si="203"/>
        <v>43.8</v>
      </c>
    </row>
    <row r="1139" spans="1:13" hidden="1" x14ac:dyDescent="0.3">
      <c r="A1139" s="143" t="str">
        <f t="shared" si="204"/>
        <v>2025-NAT-01</v>
      </c>
      <c r="B1139" s="140">
        <f t="shared" si="205"/>
        <v>45736</v>
      </c>
      <c r="C1139" s="143" t="str">
        <f t="shared" si="206"/>
        <v>Day 1</v>
      </c>
      <c r="D1139" s="53" t="s">
        <v>718</v>
      </c>
      <c r="E1139" s="26" t="str">
        <f t="shared" si="198"/>
        <v>Bradd</v>
      </c>
      <c r="F1139" s="26" t="str">
        <f t="shared" si="199"/>
        <v>Biller</v>
      </c>
      <c r="G1139" s="26" t="str">
        <f t="shared" si="200"/>
        <v>Men Senior</v>
      </c>
      <c r="H1139" s="26" t="str">
        <f t="shared" si="201"/>
        <v>Welwitschia</v>
      </c>
      <c r="I1139" s="53"/>
      <c r="J1139" s="53" t="s">
        <v>1216</v>
      </c>
      <c r="K1139" s="53">
        <v>128</v>
      </c>
      <c r="L1139" s="52">
        <f t="shared" si="202"/>
        <v>27.8</v>
      </c>
      <c r="M1139" s="52">
        <f t="shared" si="203"/>
        <v>27.8</v>
      </c>
    </row>
    <row r="1140" spans="1:13" hidden="1" x14ac:dyDescent="0.3">
      <c r="A1140" s="143" t="str">
        <f t="shared" si="204"/>
        <v>2025-NAT-01</v>
      </c>
      <c r="B1140" s="140">
        <f t="shared" si="205"/>
        <v>45736</v>
      </c>
      <c r="C1140" s="143" t="str">
        <f t="shared" si="206"/>
        <v>Day 1</v>
      </c>
      <c r="D1140" s="53" t="s">
        <v>1312</v>
      </c>
      <c r="E1140" s="26" t="str">
        <f t="shared" si="198"/>
        <v>Michael</v>
      </c>
      <c r="F1140" s="26" t="str">
        <f t="shared" si="199"/>
        <v>Diedericks</v>
      </c>
      <c r="G1140" s="26" t="str">
        <f t="shared" si="200"/>
        <v>Men U/16</v>
      </c>
      <c r="H1140" s="26" t="str">
        <f t="shared" si="201"/>
        <v>Welwitschia</v>
      </c>
      <c r="I1140" s="53"/>
      <c r="J1140" s="53" t="s">
        <v>1222</v>
      </c>
      <c r="K1140" s="53">
        <v>142</v>
      </c>
      <c r="L1140" s="52">
        <f t="shared" si="202"/>
        <v>14.4</v>
      </c>
      <c r="M1140" s="52">
        <f t="shared" si="203"/>
        <v>14.4</v>
      </c>
    </row>
    <row r="1141" spans="1:13" hidden="1" x14ac:dyDescent="0.3">
      <c r="A1141" s="143" t="str">
        <f t="shared" si="204"/>
        <v>2025-NAT-01</v>
      </c>
      <c r="B1141" s="140">
        <f t="shared" si="205"/>
        <v>45736</v>
      </c>
      <c r="C1141" s="143" t="str">
        <f t="shared" si="206"/>
        <v>Day 1</v>
      </c>
      <c r="D1141" s="53" t="s">
        <v>1312</v>
      </c>
      <c r="E1141" s="26" t="str">
        <f t="shared" si="198"/>
        <v>Michael</v>
      </c>
      <c r="F1141" s="26" t="str">
        <f t="shared" si="199"/>
        <v>Diedericks</v>
      </c>
      <c r="G1141" s="26" t="str">
        <f t="shared" si="200"/>
        <v>Men U/16</v>
      </c>
      <c r="H1141" s="26" t="str">
        <f t="shared" si="201"/>
        <v>Welwitschia</v>
      </c>
      <c r="I1141" s="53"/>
      <c r="J1141" s="53" t="s">
        <v>1222</v>
      </c>
      <c r="K1141" s="53">
        <v>157</v>
      </c>
      <c r="L1141" s="52">
        <f t="shared" si="202"/>
        <v>20.399999999999999</v>
      </c>
      <c r="M1141" s="52">
        <f t="shared" si="203"/>
        <v>20.399999999999999</v>
      </c>
    </row>
    <row r="1142" spans="1:13" hidden="1" x14ac:dyDescent="0.3">
      <c r="A1142" s="143" t="str">
        <f t="shared" si="204"/>
        <v>2025-NAT-01</v>
      </c>
      <c r="B1142" s="140">
        <f t="shared" si="205"/>
        <v>45736</v>
      </c>
      <c r="C1142" s="143" t="str">
        <f t="shared" si="206"/>
        <v>Day 1</v>
      </c>
      <c r="D1142" s="53" t="s">
        <v>1312</v>
      </c>
      <c r="E1142" s="26" t="str">
        <f t="shared" si="198"/>
        <v>Michael</v>
      </c>
      <c r="F1142" s="26" t="str">
        <f t="shared" si="199"/>
        <v>Diedericks</v>
      </c>
      <c r="G1142" s="26" t="str">
        <f t="shared" si="200"/>
        <v>Men U/16</v>
      </c>
      <c r="H1142" s="26" t="str">
        <f t="shared" si="201"/>
        <v>Welwitschia</v>
      </c>
      <c r="I1142" s="53"/>
      <c r="J1142" s="53" t="s">
        <v>1222</v>
      </c>
      <c r="K1142" s="53">
        <v>111</v>
      </c>
      <c r="L1142" s="52">
        <f t="shared" si="202"/>
        <v>6.2</v>
      </c>
      <c r="M1142" s="52">
        <f t="shared" si="203"/>
        <v>6.2</v>
      </c>
    </row>
    <row r="1143" spans="1:13" hidden="1" x14ac:dyDescent="0.3">
      <c r="A1143" s="143" t="str">
        <f t="shared" si="204"/>
        <v>2025-NAT-01</v>
      </c>
      <c r="B1143" s="140">
        <f t="shared" si="205"/>
        <v>45736</v>
      </c>
      <c r="C1143" s="143" t="str">
        <f t="shared" si="206"/>
        <v>Day 1</v>
      </c>
      <c r="D1143" s="53" t="s">
        <v>1312</v>
      </c>
      <c r="E1143" s="26" t="str">
        <f t="shared" si="198"/>
        <v>Michael</v>
      </c>
      <c r="F1143" s="26" t="str">
        <f t="shared" si="199"/>
        <v>Diedericks</v>
      </c>
      <c r="G1143" s="26" t="str">
        <f t="shared" si="200"/>
        <v>Men U/16</v>
      </c>
      <c r="H1143" s="26" t="str">
        <f t="shared" si="201"/>
        <v>Welwitschia</v>
      </c>
      <c r="I1143" s="53"/>
      <c r="J1143" s="53" t="s">
        <v>1222</v>
      </c>
      <c r="K1143" s="53">
        <v>130</v>
      </c>
      <c r="L1143" s="52">
        <f t="shared" si="202"/>
        <v>10.7</v>
      </c>
      <c r="M1143" s="52">
        <f t="shared" si="203"/>
        <v>10.7</v>
      </c>
    </row>
    <row r="1144" spans="1:13" hidden="1" x14ac:dyDescent="0.3">
      <c r="A1144" s="143" t="str">
        <f t="shared" si="204"/>
        <v>2025-NAT-01</v>
      </c>
      <c r="B1144" s="140">
        <f t="shared" si="205"/>
        <v>45736</v>
      </c>
      <c r="C1144" s="143" t="str">
        <f t="shared" si="206"/>
        <v>Day 1</v>
      </c>
      <c r="D1144" s="53" t="s">
        <v>1312</v>
      </c>
      <c r="E1144" s="26" t="str">
        <f t="shared" si="198"/>
        <v>Michael</v>
      </c>
      <c r="F1144" s="26" t="str">
        <f t="shared" si="199"/>
        <v>Diedericks</v>
      </c>
      <c r="G1144" s="26" t="str">
        <f t="shared" si="200"/>
        <v>Men U/16</v>
      </c>
      <c r="H1144" s="26" t="str">
        <f t="shared" si="201"/>
        <v>Welwitschia</v>
      </c>
      <c r="I1144" s="53"/>
      <c r="J1144" s="53" t="s">
        <v>1222</v>
      </c>
      <c r="K1144" s="53">
        <v>109</v>
      </c>
      <c r="L1144" s="52">
        <f t="shared" si="202"/>
        <v>5.8</v>
      </c>
      <c r="M1144" s="52">
        <f t="shared" si="203"/>
        <v>5.8</v>
      </c>
    </row>
    <row r="1145" spans="1:13" hidden="1" x14ac:dyDescent="0.3">
      <c r="A1145" s="143" t="str">
        <f t="shared" si="204"/>
        <v>2025-NAT-01</v>
      </c>
      <c r="B1145" s="140">
        <f t="shared" si="205"/>
        <v>45736</v>
      </c>
      <c r="C1145" s="143" t="str">
        <f t="shared" si="206"/>
        <v>Day 1</v>
      </c>
      <c r="D1145" s="53" t="s">
        <v>857</v>
      </c>
      <c r="E1145" s="26" t="str">
        <f t="shared" si="198"/>
        <v>Marinda</v>
      </c>
      <c r="F1145" s="26" t="str">
        <f t="shared" si="199"/>
        <v>Parr</v>
      </c>
      <c r="G1145" s="26" t="str">
        <f t="shared" si="200"/>
        <v>Ladies Master</v>
      </c>
      <c r="H1145" s="26" t="str">
        <f t="shared" si="201"/>
        <v>Welwitschia</v>
      </c>
      <c r="I1145" s="53"/>
      <c r="J1145" s="53" t="s">
        <v>1222</v>
      </c>
      <c r="K1145" s="53">
        <v>121</v>
      </c>
      <c r="L1145" s="52">
        <f t="shared" si="202"/>
        <v>8.3000000000000007</v>
      </c>
      <c r="M1145" s="52">
        <f t="shared" si="203"/>
        <v>8.3000000000000007</v>
      </c>
    </row>
    <row r="1146" spans="1:13" hidden="1" x14ac:dyDescent="0.3">
      <c r="A1146" s="143" t="str">
        <f t="shared" si="204"/>
        <v>2025-NAT-01</v>
      </c>
      <c r="B1146" s="140">
        <f t="shared" si="205"/>
        <v>45736</v>
      </c>
      <c r="C1146" s="143" t="str">
        <f t="shared" si="206"/>
        <v>Day 1</v>
      </c>
      <c r="D1146" s="53" t="s">
        <v>534</v>
      </c>
      <c r="E1146" s="26" t="str">
        <f t="shared" si="198"/>
        <v>Dian</v>
      </c>
      <c r="F1146" s="26" t="str">
        <f t="shared" si="199"/>
        <v>Neethling</v>
      </c>
      <c r="G1146" s="26" t="str">
        <f t="shared" si="200"/>
        <v>Men Senior</v>
      </c>
      <c r="H1146" s="26" t="str">
        <f t="shared" si="201"/>
        <v>Welwitschia</v>
      </c>
      <c r="I1146" s="53"/>
      <c r="J1146" s="53" t="s">
        <v>1222</v>
      </c>
      <c r="K1146" s="53">
        <v>152</v>
      </c>
      <c r="L1146" s="52">
        <f t="shared" si="202"/>
        <v>18.2</v>
      </c>
      <c r="M1146" s="52">
        <f t="shared" si="203"/>
        <v>18.2</v>
      </c>
    </row>
    <row r="1147" spans="1:13" hidden="1" x14ac:dyDescent="0.3">
      <c r="A1147" s="143" t="str">
        <f t="shared" si="204"/>
        <v>2025-NAT-01</v>
      </c>
      <c r="B1147" s="140">
        <f t="shared" si="205"/>
        <v>45736</v>
      </c>
      <c r="C1147" s="143" t="str">
        <f t="shared" si="206"/>
        <v>Day 1</v>
      </c>
      <c r="D1147" s="53" t="s">
        <v>492</v>
      </c>
      <c r="E1147" s="26" t="str">
        <f t="shared" si="198"/>
        <v>Nols</v>
      </c>
      <c r="F1147" s="26" t="str">
        <f t="shared" si="199"/>
        <v>Diedericks</v>
      </c>
      <c r="G1147" s="26" t="str">
        <f t="shared" si="200"/>
        <v>Men Senior</v>
      </c>
      <c r="H1147" s="26" t="str">
        <f t="shared" si="201"/>
        <v>Welwitschia</v>
      </c>
      <c r="I1147" s="53"/>
      <c r="J1147" s="53" t="s">
        <v>1222</v>
      </c>
      <c r="K1147" s="53">
        <v>158</v>
      </c>
      <c r="L1147" s="52">
        <f t="shared" si="202"/>
        <v>20.8</v>
      </c>
      <c r="M1147" s="52">
        <f t="shared" si="203"/>
        <v>20.8</v>
      </c>
    </row>
    <row r="1148" spans="1:13" hidden="1" x14ac:dyDescent="0.3">
      <c r="A1148" s="143" t="str">
        <f t="shared" si="204"/>
        <v>2025-NAT-01</v>
      </c>
      <c r="B1148" s="140">
        <f t="shared" si="205"/>
        <v>45736</v>
      </c>
      <c r="C1148" s="143" t="str">
        <f t="shared" si="206"/>
        <v>Day 1</v>
      </c>
      <c r="D1148" s="53" t="s">
        <v>492</v>
      </c>
      <c r="E1148" s="26" t="str">
        <f t="shared" si="198"/>
        <v>Nols</v>
      </c>
      <c r="F1148" s="26" t="str">
        <f t="shared" si="199"/>
        <v>Diedericks</v>
      </c>
      <c r="G1148" s="26" t="str">
        <f t="shared" si="200"/>
        <v>Men Senior</v>
      </c>
      <c r="H1148" s="26" t="str">
        <f t="shared" si="201"/>
        <v>Welwitschia</v>
      </c>
      <c r="I1148" s="53"/>
      <c r="J1148" s="53" t="s">
        <v>20</v>
      </c>
      <c r="K1148" s="53">
        <v>77</v>
      </c>
      <c r="L1148" s="52">
        <f t="shared" si="202"/>
        <v>1.6</v>
      </c>
      <c r="M1148" s="52">
        <f t="shared" si="203"/>
        <v>1.6</v>
      </c>
    </row>
    <row r="1149" spans="1:13" hidden="1" x14ac:dyDescent="0.3">
      <c r="A1149" s="143" t="str">
        <f t="shared" si="204"/>
        <v>2025-NAT-01</v>
      </c>
      <c r="B1149" s="140">
        <f t="shared" si="205"/>
        <v>45736</v>
      </c>
      <c r="C1149" s="143" t="str">
        <f t="shared" si="206"/>
        <v>Day 1</v>
      </c>
      <c r="D1149" s="53" t="s">
        <v>811</v>
      </c>
      <c r="E1149" s="26" t="str">
        <f t="shared" si="198"/>
        <v>Raymond</v>
      </c>
      <c r="F1149" s="26" t="str">
        <f t="shared" si="199"/>
        <v>Duvenhage</v>
      </c>
      <c r="G1149" s="26" t="str">
        <f t="shared" si="200"/>
        <v>Men Veteran</v>
      </c>
      <c r="H1149" s="26" t="str">
        <f t="shared" si="201"/>
        <v>Welwitschia</v>
      </c>
      <c r="I1149" s="53"/>
      <c r="J1149" s="53" t="s">
        <v>1223</v>
      </c>
      <c r="K1149" s="53">
        <v>101</v>
      </c>
      <c r="L1149" s="52">
        <f t="shared" si="202"/>
        <v>3.8</v>
      </c>
      <c r="M1149" s="52">
        <f t="shared" si="203"/>
        <v>3.8</v>
      </c>
    </row>
    <row r="1150" spans="1:13" hidden="1" x14ac:dyDescent="0.3">
      <c r="A1150" s="143" t="str">
        <f t="shared" si="204"/>
        <v>2025-NAT-01</v>
      </c>
      <c r="B1150" s="140">
        <f t="shared" si="205"/>
        <v>45736</v>
      </c>
      <c r="C1150" s="143" t="str">
        <f t="shared" si="206"/>
        <v>Day 1</v>
      </c>
      <c r="D1150" s="53" t="s">
        <v>829</v>
      </c>
      <c r="E1150" s="26" t="str">
        <f t="shared" si="198"/>
        <v>Axel</v>
      </c>
      <c r="F1150" s="26" t="str">
        <f t="shared" si="199"/>
        <v>Parr</v>
      </c>
      <c r="G1150" s="26" t="str">
        <f t="shared" si="200"/>
        <v>Men Master</v>
      </c>
      <c r="H1150" s="26" t="str">
        <f t="shared" si="201"/>
        <v>Welwitschia</v>
      </c>
      <c r="I1150" s="53"/>
      <c r="J1150" s="53" t="s">
        <v>1223</v>
      </c>
      <c r="K1150" s="53">
        <v>115</v>
      </c>
      <c r="L1150" s="52">
        <f t="shared" si="202"/>
        <v>6</v>
      </c>
      <c r="M1150" s="52">
        <f t="shared" si="203"/>
        <v>6</v>
      </c>
    </row>
    <row r="1151" spans="1:13" hidden="1" x14ac:dyDescent="0.3">
      <c r="A1151" s="143" t="str">
        <f t="shared" si="204"/>
        <v>2025-NAT-01</v>
      </c>
      <c r="B1151" s="140">
        <f t="shared" si="205"/>
        <v>45736</v>
      </c>
      <c r="C1151" s="143" t="str">
        <f t="shared" si="206"/>
        <v>Day 1</v>
      </c>
      <c r="D1151" s="53" t="s">
        <v>829</v>
      </c>
      <c r="E1151" s="26" t="str">
        <f t="shared" si="198"/>
        <v>Axel</v>
      </c>
      <c r="F1151" s="26" t="str">
        <f t="shared" si="199"/>
        <v>Parr</v>
      </c>
      <c r="G1151" s="26" t="str">
        <f t="shared" si="200"/>
        <v>Men Master</v>
      </c>
      <c r="H1151" s="26" t="str">
        <f t="shared" si="201"/>
        <v>Welwitschia</v>
      </c>
      <c r="I1151" s="53"/>
      <c r="J1151" s="53" t="s">
        <v>20</v>
      </c>
      <c r="K1151" s="53">
        <v>86</v>
      </c>
      <c r="L1151" s="52">
        <f t="shared" si="202"/>
        <v>2.2999999999999998</v>
      </c>
      <c r="M1151" s="52">
        <f t="shared" si="203"/>
        <v>2.2999999999999998</v>
      </c>
    </row>
    <row r="1152" spans="1:13" hidden="1" x14ac:dyDescent="0.3">
      <c r="A1152" s="143" t="str">
        <f t="shared" si="204"/>
        <v>2025-NAT-01</v>
      </c>
      <c r="B1152" s="140">
        <f t="shared" si="205"/>
        <v>45736</v>
      </c>
      <c r="C1152" s="143" t="str">
        <f t="shared" si="206"/>
        <v>Day 1</v>
      </c>
      <c r="D1152" s="53" t="s">
        <v>829</v>
      </c>
      <c r="E1152" s="26" t="str">
        <f t="shared" si="198"/>
        <v>Axel</v>
      </c>
      <c r="F1152" s="26" t="str">
        <f t="shared" si="199"/>
        <v>Parr</v>
      </c>
      <c r="G1152" s="26" t="str">
        <f t="shared" si="200"/>
        <v>Men Master</v>
      </c>
      <c r="H1152" s="26" t="str">
        <f t="shared" si="201"/>
        <v>Welwitschia</v>
      </c>
      <c r="I1152" s="53" t="s">
        <v>19</v>
      </c>
      <c r="J1152" s="53"/>
      <c r="K1152" s="53">
        <v>121</v>
      </c>
      <c r="L1152" s="52">
        <f t="shared" si="202"/>
        <v>18.8</v>
      </c>
      <c r="M1152" s="52">
        <f t="shared" si="203"/>
        <v>18.8</v>
      </c>
    </row>
    <row r="1153" spans="1:13" hidden="1" x14ac:dyDescent="0.3">
      <c r="A1153" s="143" t="str">
        <f t="shared" si="204"/>
        <v>2025-NAT-01</v>
      </c>
      <c r="B1153" s="140">
        <f t="shared" si="205"/>
        <v>45736</v>
      </c>
      <c r="C1153" s="143" t="str">
        <f t="shared" si="206"/>
        <v>Day 1</v>
      </c>
      <c r="D1153" s="53" t="s">
        <v>704</v>
      </c>
      <c r="E1153" s="26" t="str">
        <f t="shared" si="198"/>
        <v>Ras</v>
      </c>
      <c r="F1153" s="26" t="str">
        <f t="shared" si="199"/>
        <v>Van Der Westhuizen</v>
      </c>
      <c r="G1153" s="26" t="str">
        <f t="shared" si="200"/>
        <v>Men Senior</v>
      </c>
      <c r="H1153" s="26" t="str">
        <f t="shared" si="201"/>
        <v>Welwitschia</v>
      </c>
      <c r="I1153" s="53" t="s">
        <v>19</v>
      </c>
      <c r="J1153" s="53"/>
      <c r="K1153" s="53">
        <v>53</v>
      </c>
      <c r="L1153" s="52">
        <f t="shared" si="202"/>
        <v>1.5</v>
      </c>
      <c r="M1153" s="52">
        <f t="shared" si="203"/>
        <v>1.5</v>
      </c>
    </row>
    <row r="1154" spans="1:13" hidden="1" x14ac:dyDescent="0.3">
      <c r="A1154" s="143" t="str">
        <f t="shared" si="204"/>
        <v>2025-NAT-01</v>
      </c>
      <c r="B1154" s="140">
        <f t="shared" si="205"/>
        <v>45736</v>
      </c>
      <c r="C1154" s="143" t="str">
        <f t="shared" si="206"/>
        <v>Day 1</v>
      </c>
      <c r="D1154" s="53" t="s">
        <v>440</v>
      </c>
      <c r="E1154" s="26" t="str">
        <f t="shared" si="198"/>
        <v>Willem</v>
      </c>
      <c r="F1154" s="26" t="str">
        <f t="shared" si="199"/>
        <v>Steyn</v>
      </c>
      <c r="G1154" s="26" t="str">
        <f t="shared" si="200"/>
        <v>Men Veteran</v>
      </c>
      <c r="H1154" s="26" t="str">
        <f t="shared" si="201"/>
        <v>Welwitschia</v>
      </c>
      <c r="I1154" s="53" t="s">
        <v>19</v>
      </c>
      <c r="J1154" s="53"/>
      <c r="K1154" s="53">
        <v>52</v>
      </c>
      <c r="L1154" s="52">
        <f t="shared" si="202"/>
        <v>1.4</v>
      </c>
      <c r="M1154" s="52">
        <f t="shared" si="203"/>
        <v>1.4</v>
      </c>
    </row>
    <row r="1155" spans="1:13" ht="13.8" hidden="1" thickBot="1" x14ac:dyDescent="0.35">
      <c r="A1155" s="145" t="str">
        <f t="shared" si="204"/>
        <v>2025-NAT-01</v>
      </c>
      <c r="B1155" s="144">
        <f t="shared" si="205"/>
        <v>45736</v>
      </c>
      <c r="C1155" s="145" t="str">
        <f t="shared" si="206"/>
        <v>Day 1</v>
      </c>
      <c r="D1155" s="141" t="s">
        <v>1545</v>
      </c>
      <c r="E1155" s="146" t="str">
        <f t="shared" si="198"/>
        <v>Krynauw</v>
      </c>
      <c r="F1155" s="146" t="str">
        <f t="shared" si="199"/>
        <v>Bauwer</v>
      </c>
      <c r="G1155" s="146" t="str">
        <f t="shared" si="200"/>
        <v>Men Senior</v>
      </c>
      <c r="H1155" s="146" t="str">
        <f t="shared" si="201"/>
        <v>xWelwitschia</v>
      </c>
      <c r="I1155" s="141"/>
      <c r="J1155" s="141"/>
      <c r="K1155" s="141"/>
      <c r="L1155" s="147" t="str">
        <f t="shared" si="202"/>
        <v/>
      </c>
      <c r="M1155" s="147" t="str">
        <f t="shared" si="203"/>
        <v/>
      </c>
    </row>
    <row r="1156" spans="1:13" hidden="1" x14ac:dyDescent="0.3">
      <c r="A1156" s="148" t="s">
        <v>2082</v>
      </c>
      <c r="B1156" s="169">
        <v>45737</v>
      </c>
      <c r="C1156" s="148" t="s">
        <v>1898</v>
      </c>
      <c r="D1156" s="51" t="s">
        <v>634</v>
      </c>
      <c r="E1156" s="26" t="str">
        <f t="shared" si="198"/>
        <v>Adri</v>
      </c>
      <c r="F1156" s="26" t="str">
        <f t="shared" si="199"/>
        <v>Roets</v>
      </c>
      <c r="G1156" s="26" t="str">
        <f t="shared" si="200"/>
        <v>Men Master</v>
      </c>
      <c r="H1156" s="26" t="str">
        <f t="shared" si="201"/>
        <v>Atlantic Angling Club</v>
      </c>
      <c r="I1156" s="51"/>
      <c r="J1156" s="51"/>
      <c r="K1156" s="51"/>
      <c r="L1156" s="52" t="str">
        <f t="shared" si="202"/>
        <v/>
      </c>
      <c r="M1156" s="52" t="str">
        <f t="shared" si="203"/>
        <v/>
      </c>
    </row>
    <row r="1157" spans="1:13" hidden="1" x14ac:dyDescent="0.3">
      <c r="A1157" s="143" t="str">
        <f t="shared" ref="A1157:A1162" si="207">IF(D1157="","",A1156)</f>
        <v>2025-NAT-02</v>
      </c>
      <c r="B1157" s="140">
        <f t="shared" ref="B1157:B1162" si="208">IF(D1157="","",B1156)</f>
        <v>45737</v>
      </c>
      <c r="C1157" s="143" t="str">
        <f t="shared" ref="C1157:C1162" si="209">IF(D1157="","",C1156)</f>
        <v>Day 2</v>
      </c>
      <c r="D1157" s="53" t="s">
        <v>883</v>
      </c>
      <c r="E1157" s="26" t="str">
        <f t="shared" si="198"/>
        <v>Hannu</v>
      </c>
      <c r="F1157" s="26" t="str">
        <f t="shared" si="199"/>
        <v>Burger</v>
      </c>
      <c r="G1157" s="26" t="str">
        <f t="shared" si="200"/>
        <v>Men U/21</v>
      </c>
      <c r="H1157" s="26" t="str">
        <f t="shared" si="201"/>
        <v>Atlantic Angling Club</v>
      </c>
      <c r="I1157" s="53"/>
      <c r="J1157" s="53"/>
      <c r="K1157" s="53"/>
      <c r="L1157" s="52" t="str">
        <f t="shared" si="202"/>
        <v/>
      </c>
      <c r="M1157" s="52" t="str">
        <f t="shared" si="203"/>
        <v/>
      </c>
    </row>
    <row r="1158" spans="1:13" hidden="1" x14ac:dyDescent="0.3">
      <c r="A1158" s="143" t="str">
        <f t="shared" si="207"/>
        <v>2025-NAT-02</v>
      </c>
      <c r="B1158" s="140">
        <f t="shared" si="208"/>
        <v>45737</v>
      </c>
      <c r="C1158" s="143" t="str">
        <f t="shared" si="209"/>
        <v>Day 2</v>
      </c>
      <c r="D1158" s="53" t="s">
        <v>1097</v>
      </c>
      <c r="E1158" s="26" t="str">
        <f t="shared" si="198"/>
        <v>Karmen</v>
      </c>
      <c r="F1158" s="26" t="str">
        <f t="shared" si="199"/>
        <v>Mynhardt</v>
      </c>
      <c r="G1158" s="26" t="str">
        <f t="shared" si="200"/>
        <v>Ladies Master</v>
      </c>
      <c r="H1158" s="26" t="str">
        <f t="shared" si="201"/>
        <v>xAtlantic Angling Club</v>
      </c>
      <c r="I1158" s="53"/>
      <c r="J1158" s="53" t="s">
        <v>1217</v>
      </c>
      <c r="K1158" s="53">
        <v>113</v>
      </c>
      <c r="L1158" s="52">
        <f t="shared" si="202"/>
        <v>18.2</v>
      </c>
      <c r="M1158" s="52">
        <f t="shared" si="203"/>
        <v>18.2</v>
      </c>
    </row>
    <row r="1159" spans="1:13" hidden="1" x14ac:dyDescent="0.3">
      <c r="A1159" s="143" t="str">
        <f t="shared" si="207"/>
        <v>2025-NAT-02</v>
      </c>
      <c r="B1159" s="140">
        <f t="shared" si="208"/>
        <v>45737</v>
      </c>
      <c r="C1159" s="143" t="str">
        <f t="shared" si="209"/>
        <v>Day 2</v>
      </c>
      <c r="D1159" s="53" t="s">
        <v>571</v>
      </c>
      <c r="E1159" s="26" t="str">
        <f t="shared" si="198"/>
        <v>Hennie</v>
      </c>
      <c r="F1159" s="26" t="str">
        <f t="shared" si="199"/>
        <v>Roets</v>
      </c>
      <c r="G1159" s="26" t="str">
        <f t="shared" si="200"/>
        <v>Men Veteran</v>
      </c>
      <c r="H1159" s="26" t="str">
        <f t="shared" si="201"/>
        <v>Atlantic Angling Club</v>
      </c>
      <c r="I1159" s="53"/>
      <c r="J1159" s="53" t="s">
        <v>1216</v>
      </c>
      <c r="K1159" s="53">
        <v>158</v>
      </c>
      <c r="L1159" s="52">
        <f t="shared" si="202"/>
        <v>53.8</v>
      </c>
      <c r="M1159" s="52">
        <f t="shared" si="203"/>
        <v>53.8</v>
      </c>
    </row>
    <row r="1160" spans="1:13" hidden="1" x14ac:dyDescent="0.3">
      <c r="A1160" s="143" t="str">
        <f t="shared" si="207"/>
        <v>2025-NAT-02</v>
      </c>
      <c r="B1160" s="140">
        <f t="shared" si="208"/>
        <v>45737</v>
      </c>
      <c r="C1160" s="143" t="str">
        <f t="shared" si="209"/>
        <v>Day 2</v>
      </c>
      <c r="D1160" s="53" t="s">
        <v>478</v>
      </c>
      <c r="E1160" s="26" t="str">
        <f t="shared" si="198"/>
        <v>Clemens</v>
      </c>
      <c r="F1160" s="26" t="str">
        <f t="shared" si="199"/>
        <v>Deetlefs</v>
      </c>
      <c r="G1160" s="26" t="str">
        <f t="shared" si="200"/>
        <v>Men Veteran</v>
      </c>
      <c r="H1160" s="26" t="str">
        <f t="shared" si="201"/>
        <v>Atlantic Angling Club</v>
      </c>
      <c r="I1160" s="53"/>
      <c r="J1160" s="53"/>
      <c r="K1160" s="53"/>
      <c r="L1160" s="52" t="str">
        <f t="shared" si="202"/>
        <v/>
      </c>
      <c r="M1160" s="52" t="str">
        <f t="shared" si="203"/>
        <v/>
      </c>
    </row>
    <row r="1161" spans="1:13" hidden="1" x14ac:dyDescent="0.3">
      <c r="A1161" s="143" t="str">
        <f t="shared" si="207"/>
        <v>2025-NAT-02</v>
      </c>
      <c r="B1161" s="140">
        <f t="shared" si="208"/>
        <v>45737</v>
      </c>
      <c r="C1161" s="143" t="str">
        <f t="shared" si="209"/>
        <v>Day 2</v>
      </c>
      <c r="D1161" s="53" t="s">
        <v>881</v>
      </c>
      <c r="E1161" s="26" t="str">
        <f t="shared" si="198"/>
        <v>Jaco</v>
      </c>
      <c r="F1161" s="26" t="str">
        <f t="shared" si="199"/>
        <v>Venter</v>
      </c>
      <c r="G1161" s="26" t="str">
        <f t="shared" si="200"/>
        <v>Men Master</v>
      </c>
      <c r="H1161" s="26" t="str">
        <f t="shared" si="201"/>
        <v>Atlantic Angling Club</v>
      </c>
      <c r="I1161" s="53"/>
      <c r="J1161" s="53"/>
      <c r="K1161" s="53"/>
      <c r="L1161" s="52" t="str">
        <f t="shared" si="202"/>
        <v/>
      </c>
      <c r="M1161" s="52" t="str">
        <f t="shared" si="203"/>
        <v/>
      </c>
    </row>
    <row r="1162" spans="1:13" hidden="1" x14ac:dyDescent="0.3">
      <c r="A1162" s="143" t="str">
        <f t="shared" si="207"/>
        <v>2025-NAT-02</v>
      </c>
      <c r="B1162" s="140">
        <f t="shared" si="208"/>
        <v>45737</v>
      </c>
      <c r="C1162" s="143" t="str">
        <f t="shared" si="209"/>
        <v>Day 2</v>
      </c>
      <c r="D1162" s="53" t="s">
        <v>437</v>
      </c>
      <c r="E1162" s="26" t="str">
        <f t="shared" ref="E1162:E1225" si="210">IF(D1162="","",VLOOKUP(D1162,Master,3,FALSE))</f>
        <v>Johan Mossie</v>
      </c>
      <c r="F1162" s="26" t="str">
        <f t="shared" ref="F1162:F1225" si="211">IF(D1162="","",VLOOKUP(D1162,Master,4,FALSE))</f>
        <v>Mostert</v>
      </c>
      <c r="G1162" s="26" t="str">
        <f t="shared" ref="G1162:G1225" si="212">IF(D1162="","",VLOOKUP(D1162,Master,5,FALSE))</f>
        <v>Men Veteran</v>
      </c>
      <c r="H1162" s="26" t="str">
        <f t="shared" ref="H1162:H1225" si="213">IF(D1162="","",VLOOKUP(D1162,Master,2,FALSE))</f>
        <v>Atlantic Angling Club</v>
      </c>
      <c r="I1162" s="53"/>
      <c r="J1162" s="53" t="s">
        <v>1249</v>
      </c>
      <c r="K1162" s="53">
        <v>65</v>
      </c>
      <c r="L1162" s="52">
        <f t="shared" ref="L1162:L1225" si="214">IF(K1162="","",IF(I1162="",ROUND(HLOOKUP(J1162,kgList,K1162,FALSE),1),ROUND(HLOOKUP(I1162,kgList,K1162,FALSE),1)))</f>
        <v>3.9</v>
      </c>
      <c r="M1162" s="52">
        <f t="shared" ref="M1162:M1225" si="215">IF(L1162="","",IF(COUNTA(I1162:J1162)&gt;1,"Edible or Inedible",IF(COUNTA(I1162)=1,L1162*1,IF(COUNTA(J1162)=1,L1162*1,"ERROR"))))</f>
        <v>3.9</v>
      </c>
    </row>
    <row r="1163" spans="1:13" hidden="1" x14ac:dyDescent="0.3">
      <c r="A1163" s="143" t="str">
        <f t="shared" ref="A1163:A1226" si="216">IF(D1163="","",A1162)</f>
        <v>2025-NAT-02</v>
      </c>
      <c r="B1163" s="140">
        <f t="shared" ref="B1163:B1226" si="217">IF(D1163="","",B1162)</f>
        <v>45737</v>
      </c>
      <c r="C1163" s="143" t="str">
        <f t="shared" ref="C1163:C1226" si="218">IF(D1163="","",C1162)</f>
        <v>Day 2</v>
      </c>
      <c r="D1163" s="53" t="s">
        <v>437</v>
      </c>
      <c r="E1163" s="26" t="str">
        <f t="shared" si="210"/>
        <v>Johan Mossie</v>
      </c>
      <c r="F1163" s="26" t="str">
        <f t="shared" si="211"/>
        <v>Mostert</v>
      </c>
      <c r="G1163" s="26" t="str">
        <f t="shared" si="212"/>
        <v>Men Veteran</v>
      </c>
      <c r="H1163" s="26" t="str">
        <f t="shared" si="213"/>
        <v>Atlantic Angling Club</v>
      </c>
      <c r="I1163" s="53"/>
      <c r="J1163" s="53" t="s">
        <v>1249</v>
      </c>
      <c r="K1163" s="53">
        <v>70</v>
      </c>
      <c r="L1163" s="52">
        <f t="shared" si="214"/>
        <v>4.7</v>
      </c>
      <c r="M1163" s="52">
        <f t="shared" si="215"/>
        <v>4.7</v>
      </c>
    </row>
    <row r="1164" spans="1:13" hidden="1" x14ac:dyDescent="0.3">
      <c r="A1164" s="143" t="str">
        <f t="shared" si="216"/>
        <v>2025-NAT-02</v>
      </c>
      <c r="B1164" s="140">
        <f t="shared" si="217"/>
        <v>45737</v>
      </c>
      <c r="C1164" s="143" t="str">
        <f t="shared" si="218"/>
        <v>Day 2</v>
      </c>
      <c r="D1164" s="53" t="s">
        <v>437</v>
      </c>
      <c r="E1164" s="26" t="str">
        <f t="shared" si="210"/>
        <v>Johan Mossie</v>
      </c>
      <c r="F1164" s="26" t="str">
        <f t="shared" si="211"/>
        <v>Mostert</v>
      </c>
      <c r="G1164" s="26" t="str">
        <f t="shared" si="212"/>
        <v>Men Veteran</v>
      </c>
      <c r="H1164" s="26" t="str">
        <f t="shared" si="213"/>
        <v>Atlantic Angling Club</v>
      </c>
      <c r="I1164" s="53"/>
      <c r="J1164" s="53" t="s">
        <v>1249</v>
      </c>
      <c r="K1164" s="53">
        <v>64</v>
      </c>
      <c r="L1164" s="52">
        <f t="shared" si="214"/>
        <v>3.8</v>
      </c>
      <c r="M1164" s="52">
        <f t="shared" si="215"/>
        <v>3.8</v>
      </c>
    </row>
    <row r="1165" spans="1:13" hidden="1" x14ac:dyDescent="0.3">
      <c r="A1165" s="143" t="str">
        <f t="shared" si="216"/>
        <v>2025-NAT-02</v>
      </c>
      <c r="B1165" s="140">
        <f t="shared" si="217"/>
        <v>45737</v>
      </c>
      <c r="C1165" s="143" t="str">
        <f t="shared" si="218"/>
        <v>Day 2</v>
      </c>
      <c r="D1165" s="53" t="s">
        <v>437</v>
      </c>
      <c r="E1165" s="26" t="str">
        <f t="shared" si="210"/>
        <v>Johan Mossie</v>
      </c>
      <c r="F1165" s="26" t="str">
        <f t="shared" si="211"/>
        <v>Mostert</v>
      </c>
      <c r="G1165" s="26" t="str">
        <f t="shared" si="212"/>
        <v>Men Veteran</v>
      </c>
      <c r="H1165" s="26" t="str">
        <f t="shared" si="213"/>
        <v>Atlantic Angling Club</v>
      </c>
      <c r="I1165" s="53"/>
      <c r="J1165" s="53" t="s">
        <v>1222</v>
      </c>
      <c r="K1165" s="53">
        <v>112</v>
      </c>
      <c r="L1165" s="52">
        <f t="shared" si="214"/>
        <v>6.4</v>
      </c>
      <c r="M1165" s="52">
        <f t="shared" si="215"/>
        <v>6.4</v>
      </c>
    </row>
    <row r="1166" spans="1:13" hidden="1" x14ac:dyDescent="0.3">
      <c r="A1166" s="143" t="str">
        <f t="shared" si="216"/>
        <v>2025-NAT-02</v>
      </c>
      <c r="B1166" s="140">
        <f t="shared" si="217"/>
        <v>45737</v>
      </c>
      <c r="C1166" s="143" t="str">
        <f t="shared" si="218"/>
        <v>Day 2</v>
      </c>
      <c r="D1166" s="53" t="s">
        <v>659</v>
      </c>
      <c r="E1166" s="26" t="str">
        <f t="shared" si="210"/>
        <v>Henning</v>
      </c>
      <c r="F1166" s="26" t="str">
        <f t="shared" si="211"/>
        <v>Du Plessis</v>
      </c>
      <c r="G1166" s="26" t="str">
        <f t="shared" si="212"/>
        <v>Men Master</v>
      </c>
      <c r="H1166" s="26" t="str">
        <f t="shared" si="213"/>
        <v>Atlantic Angling Club</v>
      </c>
      <c r="I1166" s="53"/>
      <c r="J1166" s="53"/>
      <c r="K1166" s="53"/>
      <c r="L1166" s="52" t="str">
        <f t="shared" si="214"/>
        <v/>
      </c>
      <c r="M1166" s="52" t="str">
        <f t="shared" si="215"/>
        <v/>
      </c>
    </row>
    <row r="1167" spans="1:13" hidden="1" x14ac:dyDescent="0.3">
      <c r="A1167" s="143" t="str">
        <f t="shared" si="216"/>
        <v>2025-NAT-02</v>
      </c>
      <c r="B1167" s="140">
        <f t="shared" si="217"/>
        <v>45737</v>
      </c>
      <c r="C1167" s="143" t="str">
        <f t="shared" si="218"/>
        <v>Day 2</v>
      </c>
      <c r="D1167" s="53" t="s">
        <v>1464</v>
      </c>
      <c r="E1167" s="26" t="str">
        <f t="shared" si="210"/>
        <v>Stefano</v>
      </c>
      <c r="F1167" s="26" t="str">
        <f t="shared" si="211"/>
        <v>Strappazzon</v>
      </c>
      <c r="G1167" s="26" t="str">
        <f t="shared" si="212"/>
        <v>Men Veteran</v>
      </c>
      <c r="H1167" s="26" t="str">
        <f t="shared" si="213"/>
        <v>Atlantic Angling Club</v>
      </c>
      <c r="I1167" s="53"/>
      <c r="J1167" s="53"/>
      <c r="K1167" s="53"/>
      <c r="L1167" s="52" t="str">
        <f t="shared" si="214"/>
        <v/>
      </c>
      <c r="M1167" s="52" t="str">
        <f t="shared" si="215"/>
        <v/>
      </c>
    </row>
    <row r="1168" spans="1:13" hidden="1" x14ac:dyDescent="0.3">
      <c r="A1168" s="143" t="str">
        <f t="shared" si="216"/>
        <v>2025-NAT-02</v>
      </c>
      <c r="B1168" s="140">
        <f t="shared" si="217"/>
        <v>45737</v>
      </c>
      <c r="C1168" s="143" t="str">
        <f t="shared" si="218"/>
        <v>Day 2</v>
      </c>
      <c r="D1168" s="53" t="s">
        <v>1389</v>
      </c>
      <c r="E1168" s="26" t="str">
        <f t="shared" si="210"/>
        <v>Luan</v>
      </c>
      <c r="F1168" s="26" t="str">
        <f t="shared" si="211"/>
        <v>Karstens</v>
      </c>
      <c r="G1168" s="26" t="str">
        <f t="shared" si="212"/>
        <v>Men U/21</v>
      </c>
      <c r="H1168" s="26" t="str">
        <f t="shared" si="213"/>
        <v>Steenbras</v>
      </c>
      <c r="I1168" s="53"/>
      <c r="J1168" s="53" t="s">
        <v>20</v>
      </c>
      <c r="K1168" s="53">
        <v>75</v>
      </c>
      <c r="L1168" s="52">
        <f t="shared" si="214"/>
        <v>1.5</v>
      </c>
      <c r="M1168" s="52">
        <f t="shared" si="215"/>
        <v>1.5</v>
      </c>
    </row>
    <row r="1169" spans="1:13" hidden="1" x14ac:dyDescent="0.3">
      <c r="A1169" s="143" t="str">
        <f t="shared" si="216"/>
        <v>2025-NAT-02</v>
      </c>
      <c r="B1169" s="140">
        <f t="shared" si="217"/>
        <v>45737</v>
      </c>
      <c r="C1169" s="143" t="str">
        <f t="shared" si="218"/>
        <v>Day 2</v>
      </c>
      <c r="D1169" s="53" t="s">
        <v>1389</v>
      </c>
      <c r="E1169" s="26" t="str">
        <f t="shared" si="210"/>
        <v>Luan</v>
      </c>
      <c r="F1169" s="26" t="str">
        <f t="shared" si="211"/>
        <v>Karstens</v>
      </c>
      <c r="G1169" s="26" t="str">
        <f t="shared" si="212"/>
        <v>Men U/21</v>
      </c>
      <c r="H1169" s="26" t="str">
        <f t="shared" si="213"/>
        <v>Steenbras</v>
      </c>
      <c r="I1169" s="53"/>
      <c r="J1169" s="53" t="s">
        <v>1200</v>
      </c>
      <c r="K1169" s="53">
        <v>49</v>
      </c>
      <c r="L1169" s="52">
        <f t="shared" si="214"/>
        <v>2.1</v>
      </c>
      <c r="M1169" s="52">
        <f t="shared" si="215"/>
        <v>2.1</v>
      </c>
    </row>
    <row r="1170" spans="1:13" hidden="1" x14ac:dyDescent="0.3">
      <c r="A1170" s="143" t="str">
        <f t="shared" si="216"/>
        <v>2025-NAT-02</v>
      </c>
      <c r="B1170" s="140">
        <f t="shared" si="217"/>
        <v>45737</v>
      </c>
      <c r="C1170" s="143" t="str">
        <f t="shared" si="218"/>
        <v>Day 2</v>
      </c>
      <c r="D1170" s="53" t="s">
        <v>1389</v>
      </c>
      <c r="E1170" s="26" t="str">
        <f t="shared" si="210"/>
        <v>Luan</v>
      </c>
      <c r="F1170" s="26" t="str">
        <f t="shared" si="211"/>
        <v>Karstens</v>
      </c>
      <c r="G1170" s="26" t="str">
        <f t="shared" si="212"/>
        <v>Men U/21</v>
      </c>
      <c r="H1170" s="26" t="str">
        <f t="shared" si="213"/>
        <v>Steenbras</v>
      </c>
      <c r="I1170" s="53"/>
      <c r="J1170" s="53" t="s">
        <v>1222</v>
      </c>
      <c r="K1170" s="53">
        <v>119</v>
      </c>
      <c r="L1170" s="52">
        <f t="shared" si="214"/>
        <v>7.9</v>
      </c>
      <c r="M1170" s="52">
        <f t="shared" si="215"/>
        <v>7.9</v>
      </c>
    </row>
    <row r="1171" spans="1:13" hidden="1" x14ac:dyDescent="0.3">
      <c r="A1171" s="143" t="str">
        <f t="shared" si="216"/>
        <v>2025-NAT-02</v>
      </c>
      <c r="B1171" s="140">
        <f t="shared" si="217"/>
        <v>45737</v>
      </c>
      <c r="C1171" s="143" t="str">
        <f t="shared" si="218"/>
        <v>Day 2</v>
      </c>
      <c r="D1171" s="53" t="s">
        <v>645</v>
      </c>
      <c r="E1171" s="26" t="str">
        <f t="shared" si="210"/>
        <v>Nadia</v>
      </c>
      <c r="F1171" s="26" t="str">
        <f t="shared" si="211"/>
        <v>Steenkamp</v>
      </c>
      <c r="G1171" s="26" t="str">
        <f t="shared" si="212"/>
        <v>Ladies Master</v>
      </c>
      <c r="H1171" s="26" t="str">
        <f t="shared" si="213"/>
        <v>Benguella</v>
      </c>
      <c r="I1171" s="53"/>
      <c r="J1171" s="53" t="s">
        <v>1223</v>
      </c>
      <c r="K1171" s="53">
        <v>70</v>
      </c>
      <c r="L1171" s="52">
        <f t="shared" si="214"/>
        <v>1.1000000000000001</v>
      </c>
      <c r="M1171" s="52">
        <f t="shared" si="215"/>
        <v>1.1000000000000001</v>
      </c>
    </row>
    <row r="1172" spans="1:13" hidden="1" x14ac:dyDescent="0.3">
      <c r="A1172" s="143" t="str">
        <f t="shared" si="216"/>
        <v>2025-NAT-02</v>
      </c>
      <c r="B1172" s="140">
        <f t="shared" si="217"/>
        <v>45737</v>
      </c>
      <c r="C1172" s="143" t="str">
        <f t="shared" si="218"/>
        <v>Day 2</v>
      </c>
      <c r="D1172" s="53" t="s">
        <v>1610</v>
      </c>
      <c r="E1172" s="26" t="str">
        <f t="shared" si="210"/>
        <v>Adrian</v>
      </c>
      <c r="F1172" s="26" t="str">
        <f t="shared" si="211"/>
        <v>Steenkamp</v>
      </c>
      <c r="G1172" s="26" t="str">
        <f t="shared" si="212"/>
        <v>Men Senior</v>
      </c>
      <c r="H1172" s="26" t="str">
        <f t="shared" si="213"/>
        <v>Benguella</v>
      </c>
      <c r="I1172" s="53"/>
      <c r="J1172" s="53" t="s">
        <v>1201</v>
      </c>
      <c r="K1172" s="53">
        <v>37</v>
      </c>
      <c r="L1172" s="52">
        <f t="shared" si="214"/>
        <v>1.5</v>
      </c>
      <c r="M1172" s="52">
        <f t="shared" si="215"/>
        <v>1.5</v>
      </c>
    </row>
    <row r="1173" spans="1:13" hidden="1" x14ac:dyDescent="0.3">
      <c r="A1173" s="143" t="str">
        <f t="shared" si="216"/>
        <v>2025-NAT-02</v>
      </c>
      <c r="B1173" s="140">
        <f t="shared" si="217"/>
        <v>45737</v>
      </c>
      <c r="C1173" s="143" t="str">
        <f t="shared" si="218"/>
        <v>Day 2</v>
      </c>
      <c r="D1173" s="53" t="s">
        <v>1610</v>
      </c>
      <c r="E1173" s="26" t="str">
        <f t="shared" si="210"/>
        <v>Adrian</v>
      </c>
      <c r="F1173" s="26" t="str">
        <f t="shared" si="211"/>
        <v>Steenkamp</v>
      </c>
      <c r="G1173" s="26" t="str">
        <f t="shared" si="212"/>
        <v>Men Senior</v>
      </c>
      <c r="H1173" s="26" t="str">
        <f t="shared" si="213"/>
        <v>Benguella</v>
      </c>
      <c r="I1173" s="53"/>
      <c r="J1173" s="53" t="s">
        <v>1216</v>
      </c>
      <c r="K1173" s="53">
        <v>159</v>
      </c>
      <c r="L1173" s="52">
        <f t="shared" si="214"/>
        <v>54.8</v>
      </c>
      <c r="M1173" s="52">
        <f t="shared" si="215"/>
        <v>54.8</v>
      </c>
    </row>
    <row r="1174" spans="1:13" hidden="1" x14ac:dyDescent="0.3">
      <c r="A1174" s="143" t="str">
        <f t="shared" si="216"/>
        <v>2025-NAT-02</v>
      </c>
      <c r="B1174" s="140">
        <f t="shared" si="217"/>
        <v>45737</v>
      </c>
      <c r="C1174" s="143" t="str">
        <f t="shared" si="218"/>
        <v>Day 2</v>
      </c>
      <c r="D1174" s="53" t="s">
        <v>609</v>
      </c>
      <c r="E1174" s="26" t="str">
        <f t="shared" si="210"/>
        <v>Ray</v>
      </c>
      <c r="F1174" s="26" t="str">
        <f t="shared" si="211"/>
        <v>Moody</v>
      </c>
      <c r="G1174" s="26" t="str">
        <f t="shared" si="212"/>
        <v>Men Senior</v>
      </c>
      <c r="H1174" s="26" t="str">
        <f t="shared" si="213"/>
        <v>Benguella</v>
      </c>
      <c r="I1174" s="53"/>
      <c r="J1174" s="53" t="s">
        <v>20</v>
      </c>
      <c r="K1174" s="53">
        <v>68</v>
      </c>
      <c r="L1174" s="52">
        <f t="shared" si="214"/>
        <v>1.1000000000000001</v>
      </c>
      <c r="M1174" s="52">
        <f t="shared" si="215"/>
        <v>1.1000000000000001</v>
      </c>
    </row>
    <row r="1175" spans="1:13" hidden="1" x14ac:dyDescent="0.3">
      <c r="A1175" s="143" t="str">
        <f t="shared" si="216"/>
        <v>2025-NAT-02</v>
      </c>
      <c r="B1175" s="140">
        <f t="shared" si="217"/>
        <v>45737</v>
      </c>
      <c r="C1175" s="143" t="str">
        <f t="shared" si="218"/>
        <v>Day 2</v>
      </c>
      <c r="D1175" s="53" t="s">
        <v>641</v>
      </c>
      <c r="E1175" s="26" t="str">
        <f t="shared" si="210"/>
        <v>Loandro</v>
      </c>
      <c r="F1175" s="26" t="str">
        <f t="shared" si="211"/>
        <v>Steenkamp</v>
      </c>
      <c r="G1175" s="26" t="str">
        <f t="shared" si="212"/>
        <v>Men Grand Masters</v>
      </c>
      <c r="H1175" s="26" t="str">
        <f t="shared" si="213"/>
        <v>Benguella</v>
      </c>
      <c r="I1175" s="53"/>
      <c r="J1175" s="53" t="s">
        <v>20</v>
      </c>
      <c r="K1175" s="53">
        <v>78</v>
      </c>
      <c r="L1175" s="52">
        <f t="shared" si="214"/>
        <v>1.7</v>
      </c>
      <c r="M1175" s="52">
        <f t="shared" si="215"/>
        <v>1.7</v>
      </c>
    </row>
    <row r="1176" spans="1:13" hidden="1" x14ac:dyDescent="0.3">
      <c r="A1176" s="143" t="str">
        <f t="shared" si="216"/>
        <v>2025-NAT-02</v>
      </c>
      <c r="B1176" s="140">
        <f t="shared" si="217"/>
        <v>45737</v>
      </c>
      <c r="C1176" s="143" t="str">
        <f t="shared" si="218"/>
        <v>Day 2</v>
      </c>
      <c r="D1176" s="53" t="s">
        <v>641</v>
      </c>
      <c r="E1176" s="26" t="str">
        <f t="shared" si="210"/>
        <v>Loandro</v>
      </c>
      <c r="F1176" s="26" t="str">
        <f t="shared" si="211"/>
        <v>Steenkamp</v>
      </c>
      <c r="G1176" s="26" t="str">
        <f t="shared" si="212"/>
        <v>Men Grand Masters</v>
      </c>
      <c r="H1176" s="26" t="str">
        <f t="shared" si="213"/>
        <v>Benguella</v>
      </c>
      <c r="I1176" s="53"/>
      <c r="J1176" s="53" t="s">
        <v>1217</v>
      </c>
      <c r="K1176" s="53">
        <v>138</v>
      </c>
      <c r="L1176" s="52">
        <f t="shared" si="214"/>
        <v>33.799999999999997</v>
      </c>
      <c r="M1176" s="52">
        <f t="shared" si="215"/>
        <v>33.799999999999997</v>
      </c>
    </row>
    <row r="1177" spans="1:13" hidden="1" x14ac:dyDescent="0.3">
      <c r="A1177" s="143" t="str">
        <f t="shared" si="216"/>
        <v>2025-NAT-02</v>
      </c>
      <c r="B1177" s="140">
        <f t="shared" si="217"/>
        <v>45737</v>
      </c>
      <c r="C1177" s="143" t="str">
        <f t="shared" si="218"/>
        <v>Day 2</v>
      </c>
      <c r="D1177" s="53" t="s">
        <v>807</v>
      </c>
      <c r="E1177" s="26" t="str">
        <f t="shared" si="210"/>
        <v>Estian</v>
      </c>
      <c r="F1177" s="26" t="str">
        <f t="shared" si="211"/>
        <v>Jacobs</v>
      </c>
      <c r="G1177" s="26" t="str">
        <f t="shared" si="212"/>
        <v>Men Senior</v>
      </c>
      <c r="H1177" s="26" t="str">
        <f t="shared" si="213"/>
        <v>Benguella</v>
      </c>
      <c r="I1177" s="53"/>
      <c r="J1177" s="53" t="s">
        <v>1249</v>
      </c>
      <c r="K1177" s="53">
        <v>66</v>
      </c>
      <c r="L1177" s="52">
        <f t="shared" si="214"/>
        <v>4.0999999999999996</v>
      </c>
      <c r="M1177" s="52">
        <f t="shared" si="215"/>
        <v>4.0999999999999996</v>
      </c>
    </row>
    <row r="1178" spans="1:13" hidden="1" x14ac:dyDescent="0.3">
      <c r="A1178" s="143" t="str">
        <f t="shared" si="216"/>
        <v>2025-NAT-02</v>
      </c>
      <c r="B1178" s="140">
        <f t="shared" si="217"/>
        <v>45737</v>
      </c>
      <c r="C1178" s="143" t="str">
        <f t="shared" si="218"/>
        <v>Day 2</v>
      </c>
      <c r="D1178" s="53" t="s">
        <v>807</v>
      </c>
      <c r="E1178" s="26" t="str">
        <f t="shared" si="210"/>
        <v>Estian</v>
      </c>
      <c r="F1178" s="26" t="str">
        <f t="shared" si="211"/>
        <v>Jacobs</v>
      </c>
      <c r="G1178" s="26" t="str">
        <f t="shared" si="212"/>
        <v>Men Senior</v>
      </c>
      <c r="H1178" s="26" t="str">
        <f t="shared" si="213"/>
        <v>Benguella</v>
      </c>
      <c r="I1178" s="53"/>
      <c r="J1178" s="53" t="s">
        <v>1216</v>
      </c>
      <c r="K1178" s="53">
        <v>154</v>
      </c>
      <c r="L1178" s="52">
        <f t="shared" si="214"/>
        <v>49.6</v>
      </c>
      <c r="M1178" s="52">
        <f t="shared" si="215"/>
        <v>49.6</v>
      </c>
    </row>
    <row r="1179" spans="1:13" hidden="1" x14ac:dyDescent="0.3">
      <c r="A1179" s="143" t="str">
        <f t="shared" si="216"/>
        <v>2025-NAT-02</v>
      </c>
      <c r="B1179" s="140">
        <f t="shared" si="217"/>
        <v>45737</v>
      </c>
      <c r="C1179" s="143" t="str">
        <f t="shared" si="218"/>
        <v>Day 2</v>
      </c>
      <c r="D1179" s="53" t="s">
        <v>517</v>
      </c>
      <c r="E1179" s="26" t="str">
        <f t="shared" si="210"/>
        <v>Deon</v>
      </c>
      <c r="F1179" s="26" t="str">
        <f t="shared" si="211"/>
        <v>Jacobs</v>
      </c>
      <c r="G1179" s="26" t="str">
        <f t="shared" si="212"/>
        <v>Men Grand Masters</v>
      </c>
      <c r="H1179" s="26" t="str">
        <f t="shared" si="213"/>
        <v>Benguella</v>
      </c>
      <c r="I1179" s="53"/>
      <c r="J1179" s="53"/>
      <c r="K1179" s="53"/>
      <c r="L1179" s="52" t="str">
        <f t="shared" si="214"/>
        <v/>
      </c>
      <c r="M1179" s="52" t="str">
        <f t="shared" si="215"/>
        <v/>
      </c>
    </row>
    <row r="1180" spans="1:13" hidden="1" x14ac:dyDescent="0.3">
      <c r="A1180" s="143" t="str">
        <f t="shared" si="216"/>
        <v>2025-NAT-02</v>
      </c>
      <c r="B1180" s="140">
        <f t="shared" si="217"/>
        <v>45737</v>
      </c>
      <c r="C1180" s="143" t="str">
        <f t="shared" si="218"/>
        <v>Day 2</v>
      </c>
      <c r="D1180" s="53" t="s">
        <v>944</v>
      </c>
      <c r="E1180" s="26" t="str">
        <f t="shared" si="210"/>
        <v>Louis</v>
      </c>
      <c r="F1180" s="26" t="str">
        <f t="shared" si="211"/>
        <v>Arangies</v>
      </c>
      <c r="G1180" s="26" t="str">
        <f t="shared" si="212"/>
        <v>Men Master</v>
      </c>
      <c r="H1180" s="26" t="str">
        <f t="shared" si="213"/>
        <v>Benguella</v>
      </c>
      <c r="I1180" s="53"/>
      <c r="J1180" s="53"/>
      <c r="K1180" s="53"/>
      <c r="L1180" s="52" t="str">
        <f t="shared" si="214"/>
        <v/>
      </c>
      <c r="M1180" s="52" t="str">
        <f t="shared" si="215"/>
        <v/>
      </c>
    </row>
    <row r="1181" spans="1:13" hidden="1" x14ac:dyDescent="0.3">
      <c r="A1181" s="143" t="str">
        <f t="shared" si="216"/>
        <v>2025-NAT-02</v>
      </c>
      <c r="B1181" s="140">
        <f t="shared" si="217"/>
        <v>45737</v>
      </c>
      <c r="C1181" s="143" t="str">
        <f t="shared" si="218"/>
        <v>Day 2</v>
      </c>
      <c r="D1181" s="53" t="s">
        <v>562</v>
      </c>
      <c r="E1181" s="26" t="str">
        <f t="shared" si="210"/>
        <v>Stewert</v>
      </c>
      <c r="F1181" s="26" t="str">
        <f t="shared" si="211"/>
        <v>Reimann</v>
      </c>
      <c r="G1181" s="26" t="str">
        <f t="shared" si="212"/>
        <v>Men Senior / U/21</v>
      </c>
      <c r="H1181" s="26" t="str">
        <f t="shared" si="213"/>
        <v>Walvis Bay</v>
      </c>
      <c r="I1181" s="53"/>
      <c r="J1181" s="53"/>
      <c r="K1181" s="53"/>
      <c r="L1181" s="52" t="str">
        <f t="shared" si="214"/>
        <v/>
      </c>
      <c r="M1181" s="52" t="str">
        <f t="shared" si="215"/>
        <v/>
      </c>
    </row>
    <row r="1182" spans="1:13" hidden="1" x14ac:dyDescent="0.3">
      <c r="A1182" s="143" t="str">
        <f t="shared" si="216"/>
        <v>2025-NAT-02</v>
      </c>
      <c r="B1182" s="140">
        <f t="shared" si="217"/>
        <v>45737</v>
      </c>
      <c r="C1182" s="143" t="str">
        <f t="shared" si="218"/>
        <v>Day 2</v>
      </c>
      <c r="D1182" s="53" t="s">
        <v>1601</v>
      </c>
      <c r="E1182" s="26" t="str">
        <f t="shared" si="210"/>
        <v>Ricku</v>
      </c>
      <c r="F1182" s="26" t="str">
        <f t="shared" si="211"/>
        <v>Mans</v>
      </c>
      <c r="G1182" s="26" t="str">
        <f t="shared" si="212"/>
        <v>Men Senior</v>
      </c>
      <c r="H1182" s="26" t="str">
        <f t="shared" si="213"/>
        <v>Okahandja</v>
      </c>
      <c r="I1182" s="53"/>
      <c r="J1182" s="53" t="s">
        <v>1217</v>
      </c>
      <c r="K1182" s="53">
        <v>147</v>
      </c>
      <c r="L1182" s="52">
        <f t="shared" si="214"/>
        <v>41.2</v>
      </c>
      <c r="M1182" s="52">
        <f t="shared" si="215"/>
        <v>41.2</v>
      </c>
    </row>
    <row r="1183" spans="1:13" hidden="1" x14ac:dyDescent="0.3">
      <c r="A1183" s="143" t="str">
        <f t="shared" si="216"/>
        <v>2025-NAT-02</v>
      </c>
      <c r="B1183" s="140">
        <f t="shared" si="217"/>
        <v>45737</v>
      </c>
      <c r="C1183" s="143" t="str">
        <f t="shared" si="218"/>
        <v>Day 2</v>
      </c>
      <c r="D1183" s="53" t="s">
        <v>1352</v>
      </c>
      <c r="E1183" s="26" t="str">
        <f t="shared" si="210"/>
        <v>Jacob</v>
      </c>
      <c r="F1183" s="26" t="str">
        <f t="shared" si="211"/>
        <v>Wasserfall</v>
      </c>
      <c r="G1183" s="26" t="str">
        <f t="shared" si="212"/>
        <v>Men Senior</v>
      </c>
      <c r="H1183" s="26" t="str">
        <f t="shared" si="213"/>
        <v>Henties Bay</v>
      </c>
      <c r="I1183" s="53"/>
      <c r="J1183" s="53" t="s">
        <v>1223</v>
      </c>
      <c r="K1183" s="53">
        <v>114</v>
      </c>
      <c r="L1183" s="52">
        <f t="shared" si="214"/>
        <v>5.8</v>
      </c>
      <c r="M1183" s="52">
        <f t="shared" si="215"/>
        <v>5.8</v>
      </c>
    </row>
    <row r="1184" spans="1:13" hidden="1" x14ac:dyDescent="0.3">
      <c r="A1184" s="143" t="str">
        <f t="shared" si="216"/>
        <v>2025-NAT-02</v>
      </c>
      <c r="B1184" s="140">
        <f t="shared" si="217"/>
        <v>45737</v>
      </c>
      <c r="C1184" s="143" t="str">
        <f t="shared" si="218"/>
        <v>Day 2</v>
      </c>
      <c r="D1184" s="53" t="s">
        <v>1352</v>
      </c>
      <c r="E1184" s="26" t="str">
        <f t="shared" si="210"/>
        <v>Jacob</v>
      </c>
      <c r="F1184" s="26" t="str">
        <f t="shared" si="211"/>
        <v>Wasserfall</v>
      </c>
      <c r="G1184" s="26" t="str">
        <f t="shared" si="212"/>
        <v>Men Senior</v>
      </c>
      <c r="H1184" s="26" t="str">
        <f t="shared" si="213"/>
        <v>Henties Bay</v>
      </c>
      <c r="I1184" s="53"/>
      <c r="J1184" s="53" t="s">
        <v>1217</v>
      </c>
      <c r="K1184" s="53">
        <v>131</v>
      </c>
      <c r="L1184" s="52">
        <f t="shared" si="214"/>
        <v>28.8</v>
      </c>
      <c r="M1184" s="52">
        <f t="shared" si="215"/>
        <v>28.8</v>
      </c>
    </row>
    <row r="1185" spans="1:13" hidden="1" x14ac:dyDescent="0.3">
      <c r="A1185" s="143" t="str">
        <f t="shared" si="216"/>
        <v>2025-NAT-02</v>
      </c>
      <c r="B1185" s="140">
        <f t="shared" si="217"/>
        <v>45737</v>
      </c>
      <c r="C1185" s="143" t="str">
        <f t="shared" si="218"/>
        <v>Day 2</v>
      </c>
      <c r="D1185" s="53" t="s">
        <v>916</v>
      </c>
      <c r="E1185" s="26" t="str">
        <f t="shared" si="210"/>
        <v>Johan</v>
      </c>
      <c r="F1185" s="26" t="str">
        <f t="shared" si="211"/>
        <v>Herbst</v>
      </c>
      <c r="G1185" s="26" t="str">
        <f t="shared" si="212"/>
        <v>Men Veteran</v>
      </c>
      <c r="H1185" s="26" t="str">
        <f t="shared" si="213"/>
        <v>Henties Bay</v>
      </c>
      <c r="I1185" s="53"/>
      <c r="J1185" s="53"/>
      <c r="K1185" s="53"/>
      <c r="L1185" s="52" t="str">
        <f t="shared" si="214"/>
        <v/>
      </c>
      <c r="M1185" s="52" t="str">
        <f t="shared" si="215"/>
        <v/>
      </c>
    </row>
    <row r="1186" spans="1:13" hidden="1" x14ac:dyDescent="0.3">
      <c r="A1186" s="143" t="str">
        <f t="shared" si="216"/>
        <v>2025-NAT-02</v>
      </c>
      <c r="B1186" s="140">
        <f t="shared" si="217"/>
        <v>45737</v>
      </c>
      <c r="C1186" s="143" t="str">
        <f t="shared" si="218"/>
        <v>Day 2</v>
      </c>
      <c r="D1186" s="53" t="s">
        <v>533</v>
      </c>
      <c r="E1186" s="26" t="str">
        <f t="shared" si="210"/>
        <v>Lance</v>
      </c>
      <c r="F1186" s="26" t="str">
        <f t="shared" si="211"/>
        <v>Mills</v>
      </c>
      <c r="G1186" s="26" t="str">
        <f t="shared" si="212"/>
        <v>Men Master</v>
      </c>
      <c r="H1186" s="26" t="str">
        <f t="shared" si="213"/>
        <v>Henties Bay</v>
      </c>
      <c r="I1186" s="53"/>
      <c r="J1186" s="53" t="s">
        <v>8</v>
      </c>
      <c r="K1186" s="53">
        <v>83</v>
      </c>
      <c r="L1186" s="52">
        <f t="shared" si="214"/>
        <v>4.5999999999999996</v>
      </c>
      <c r="M1186" s="52">
        <f t="shared" si="215"/>
        <v>4.5999999999999996</v>
      </c>
    </row>
    <row r="1187" spans="1:13" hidden="1" x14ac:dyDescent="0.3">
      <c r="A1187" s="143" t="str">
        <f t="shared" si="216"/>
        <v>2025-NAT-02</v>
      </c>
      <c r="B1187" s="140">
        <f t="shared" si="217"/>
        <v>45737</v>
      </c>
      <c r="C1187" s="143" t="str">
        <f t="shared" si="218"/>
        <v>Day 2</v>
      </c>
      <c r="D1187" s="53" t="s">
        <v>599</v>
      </c>
      <c r="E1187" s="26" t="str">
        <f t="shared" si="210"/>
        <v>Karel</v>
      </c>
      <c r="F1187" s="26" t="str">
        <f t="shared" si="211"/>
        <v>Agenbag</v>
      </c>
      <c r="G1187" s="26" t="str">
        <f t="shared" si="212"/>
        <v>Men Senior</v>
      </c>
      <c r="H1187" s="26" t="str">
        <f t="shared" si="213"/>
        <v>Henties Bay</v>
      </c>
      <c r="I1187" s="53" t="s">
        <v>22</v>
      </c>
      <c r="J1187" s="53"/>
      <c r="K1187" s="53">
        <v>39</v>
      </c>
      <c r="L1187" s="52">
        <f t="shared" si="214"/>
        <v>0.8</v>
      </c>
      <c r="M1187" s="52">
        <f t="shared" si="215"/>
        <v>0.8</v>
      </c>
    </row>
    <row r="1188" spans="1:13" hidden="1" x14ac:dyDescent="0.3">
      <c r="A1188" s="143" t="str">
        <f t="shared" si="216"/>
        <v>2025-NAT-02</v>
      </c>
      <c r="B1188" s="140">
        <f t="shared" si="217"/>
        <v>45737</v>
      </c>
      <c r="C1188" s="143" t="str">
        <f t="shared" si="218"/>
        <v>Day 2</v>
      </c>
      <c r="D1188" s="53" t="s">
        <v>671</v>
      </c>
      <c r="E1188" s="26" t="str">
        <f t="shared" si="210"/>
        <v>Phillip Eric</v>
      </c>
      <c r="F1188" s="26" t="str">
        <f t="shared" si="211"/>
        <v>Mans</v>
      </c>
      <c r="G1188" s="26" t="str">
        <f t="shared" si="212"/>
        <v>Men Grand Masters</v>
      </c>
      <c r="H1188" s="26" t="str">
        <f t="shared" si="213"/>
        <v>Okahandja</v>
      </c>
      <c r="I1188" s="53"/>
      <c r="J1188" s="53" t="s">
        <v>1222</v>
      </c>
      <c r="K1188" s="53">
        <v>103</v>
      </c>
      <c r="L1188" s="52">
        <f t="shared" si="214"/>
        <v>4.8</v>
      </c>
      <c r="M1188" s="52">
        <f t="shared" si="215"/>
        <v>4.8</v>
      </c>
    </row>
    <row r="1189" spans="1:13" hidden="1" x14ac:dyDescent="0.3">
      <c r="A1189" s="143" t="str">
        <f t="shared" si="216"/>
        <v>2025-NAT-02</v>
      </c>
      <c r="B1189" s="140">
        <f t="shared" si="217"/>
        <v>45737</v>
      </c>
      <c r="C1189" s="143" t="str">
        <f t="shared" si="218"/>
        <v>Day 2</v>
      </c>
      <c r="D1189" s="53" t="s">
        <v>1308</v>
      </c>
      <c r="E1189" s="26" t="str">
        <f t="shared" si="210"/>
        <v>Nadine</v>
      </c>
      <c r="F1189" s="26" t="str">
        <f t="shared" si="211"/>
        <v>Downing</v>
      </c>
      <c r="G1189" s="26" t="str">
        <f t="shared" si="212"/>
        <v>Men Seniors / Ladies</v>
      </c>
      <c r="H1189" s="26" t="str">
        <f t="shared" si="213"/>
        <v>Henties Bay</v>
      </c>
      <c r="I1189" s="53"/>
      <c r="J1189" s="53" t="s">
        <v>1222</v>
      </c>
      <c r="K1189" s="53">
        <v>151</v>
      </c>
      <c r="L1189" s="52">
        <f t="shared" si="214"/>
        <v>17.8</v>
      </c>
      <c r="M1189" s="52">
        <f t="shared" si="215"/>
        <v>17.8</v>
      </c>
    </row>
    <row r="1190" spans="1:13" hidden="1" x14ac:dyDescent="0.3">
      <c r="A1190" s="143" t="str">
        <f t="shared" si="216"/>
        <v>2025-NAT-02</v>
      </c>
      <c r="B1190" s="140">
        <f t="shared" si="217"/>
        <v>45737</v>
      </c>
      <c r="C1190" s="143" t="str">
        <f t="shared" si="218"/>
        <v>Day 2</v>
      </c>
      <c r="D1190" s="53" t="s">
        <v>543</v>
      </c>
      <c r="E1190" s="26" t="str">
        <f t="shared" si="210"/>
        <v>Andrew</v>
      </c>
      <c r="F1190" s="26" t="str">
        <f t="shared" si="211"/>
        <v>Van Schalkwyk</v>
      </c>
      <c r="G1190" s="26" t="str">
        <f t="shared" si="212"/>
        <v>Men Veteran</v>
      </c>
      <c r="H1190" s="26" t="str">
        <f t="shared" si="213"/>
        <v>Mako</v>
      </c>
      <c r="I1190" s="53"/>
      <c r="J1190" s="53" t="s">
        <v>1222</v>
      </c>
      <c r="K1190" s="53">
        <v>113</v>
      </c>
      <c r="L1190" s="52">
        <f t="shared" si="214"/>
        <v>6.6</v>
      </c>
      <c r="M1190" s="52">
        <f t="shared" si="215"/>
        <v>6.6</v>
      </c>
    </row>
    <row r="1191" spans="1:13" hidden="1" x14ac:dyDescent="0.3">
      <c r="A1191" s="143" t="str">
        <f t="shared" si="216"/>
        <v>2025-NAT-02</v>
      </c>
      <c r="B1191" s="140">
        <f t="shared" si="217"/>
        <v>45737</v>
      </c>
      <c r="C1191" s="143" t="str">
        <f t="shared" si="218"/>
        <v>Day 2</v>
      </c>
      <c r="D1191" s="53" t="s">
        <v>543</v>
      </c>
      <c r="E1191" s="26" t="str">
        <f t="shared" si="210"/>
        <v>Andrew</v>
      </c>
      <c r="F1191" s="26" t="str">
        <f t="shared" si="211"/>
        <v>Van Schalkwyk</v>
      </c>
      <c r="G1191" s="26" t="str">
        <f t="shared" si="212"/>
        <v>Men Veteran</v>
      </c>
      <c r="H1191" s="26" t="str">
        <f t="shared" si="213"/>
        <v>Mako</v>
      </c>
      <c r="I1191" s="53"/>
      <c r="J1191" s="53" t="s">
        <v>1200</v>
      </c>
      <c r="K1191" s="53">
        <v>46</v>
      </c>
      <c r="L1191" s="52">
        <f t="shared" si="214"/>
        <v>1.7</v>
      </c>
      <c r="M1191" s="52">
        <f t="shared" si="215"/>
        <v>1.7</v>
      </c>
    </row>
    <row r="1192" spans="1:13" hidden="1" x14ac:dyDescent="0.3">
      <c r="A1192" s="143" t="str">
        <f t="shared" si="216"/>
        <v>2025-NAT-02</v>
      </c>
      <c r="B1192" s="140">
        <f t="shared" si="217"/>
        <v>45737</v>
      </c>
      <c r="C1192" s="143" t="str">
        <f t="shared" si="218"/>
        <v>Day 2</v>
      </c>
      <c r="D1192" s="53" t="s">
        <v>543</v>
      </c>
      <c r="E1192" s="26" t="str">
        <f t="shared" si="210"/>
        <v>Andrew</v>
      </c>
      <c r="F1192" s="26" t="str">
        <f t="shared" si="211"/>
        <v>Van Schalkwyk</v>
      </c>
      <c r="G1192" s="26" t="str">
        <f t="shared" si="212"/>
        <v>Men Veteran</v>
      </c>
      <c r="H1192" s="26" t="str">
        <f t="shared" si="213"/>
        <v>Mako</v>
      </c>
      <c r="I1192" s="53"/>
      <c r="J1192" s="53" t="s">
        <v>1200</v>
      </c>
      <c r="K1192" s="53">
        <v>38</v>
      </c>
      <c r="L1192" s="52">
        <f t="shared" si="214"/>
        <v>1</v>
      </c>
      <c r="M1192" s="52">
        <f t="shared" si="215"/>
        <v>1</v>
      </c>
    </row>
    <row r="1193" spans="1:13" hidden="1" x14ac:dyDescent="0.3">
      <c r="A1193" s="143" t="str">
        <f t="shared" si="216"/>
        <v>2025-NAT-02</v>
      </c>
      <c r="B1193" s="140">
        <f t="shared" si="217"/>
        <v>45737</v>
      </c>
      <c r="C1193" s="143" t="str">
        <f t="shared" si="218"/>
        <v>Day 2</v>
      </c>
      <c r="D1193" s="53" t="s">
        <v>543</v>
      </c>
      <c r="E1193" s="26" t="str">
        <f t="shared" si="210"/>
        <v>Andrew</v>
      </c>
      <c r="F1193" s="26" t="str">
        <f t="shared" si="211"/>
        <v>Van Schalkwyk</v>
      </c>
      <c r="G1193" s="26" t="str">
        <f t="shared" si="212"/>
        <v>Men Veteran</v>
      </c>
      <c r="H1193" s="26" t="str">
        <f t="shared" si="213"/>
        <v>Mako</v>
      </c>
      <c r="I1193" s="53"/>
      <c r="J1193" s="53" t="s">
        <v>1200</v>
      </c>
      <c r="K1193" s="53">
        <v>58</v>
      </c>
      <c r="L1193" s="52">
        <f t="shared" si="214"/>
        <v>3.5</v>
      </c>
      <c r="M1193" s="52">
        <f t="shared" si="215"/>
        <v>3.5</v>
      </c>
    </row>
    <row r="1194" spans="1:13" hidden="1" x14ac:dyDescent="0.3">
      <c r="A1194" s="143" t="str">
        <f t="shared" si="216"/>
        <v>2025-NAT-02</v>
      </c>
      <c r="B1194" s="140">
        <f t="shared" si="217"/>
        <v>45737</v>
      </c>
      <c r="C1194" s="143" t="str">
        <f t="shared" si="218"/>
        <v>Day 2</v>
      </c>
      <c r="D1194" s="53" t="s">
        <v>543</v>
      </c>
      <c r="E1194" s="26" t="str">
        <f t="shared" si="210"/>
        <v>Andrew</v>
      </c>
      <c r="F1194" s="26" t="str">
        <f t="shared" si="211"/>
        <v>Van Schalkwyk</v>
      </c>
      <c r="G1194" s="26" t="str">
        <f t="shared" si="212"/>
        <v>Men Veteran</v>
      </c>
      <c r="H1194" s="26" t="str">
        <f t="shared" si="213"/>
        <v>Mako</v>
      </c>
      <c r="I1194" s="53"/>
      <c r="J1194" s="53" t="s">
        <v>8</v>
      </c>
      <c r="K1194" s="53">
        <v>77</v>
      </c>
      <c r="L1194" s="52">
        <f t="shared" si="214"/>
        <v>3.6</v>
      </c>
      <c r="M1194" s="52">
        <f t="shared" si="215"/>
        <v>3.6</v>
      </c>
    </row>
    <row r="1195" spans="1:13" hidden="1" x14ac:dyDescent="0.3">
      <c r="A1195" s="143" t="str">
        <f t="shared" si="216"/>
        <v>2025-NAT-02</v>
      </c>
      <c r="B1195" s="140">
        <f t="shared" si="217"/>
        <v>45737</v>
      </c>
      <c r="C1195" s="143" t="str">
        <f t="shared" si="218"/>
        <v>Day 2</v>
      </c>
      <c r="D1195" s="53" t="s">
        <v>1363</v>
      </c>
      <c r="E1195" s="26" t="str">
        <f t="shared" si="210"/>
        <v>Kay</v>
      </c>
      <c r="F1195" s="26" t="str">
        <f t="shared" si="211"/>
        <v>Bachran</v>
      </c>
      <c r="G1195" s="26" t="str">
        <f t="shared" si="212"/>
        <v>Men Senior</v>
      </c>
      <c r="H1195" s="26" t="str">
        <f t="shared" si="213"/>
        <v>Mako</v>
      </c>
      <c r="I1195" s="53"/>
      <c r="J1195" s="53" t="s">
        <v>1200</v>
      </c>
      <c r="K1195" s="53">
        <v>51</v>
      </c>
      <c r="L1195" s="52">
        <f t="shared" si="214"/>
        <v>2.4</v>
      </c>
      <c r="M1195" s="52">
        <f t="shared" si="215"/>
        <v>2.4</v>
      </c>
    </row>
    <row r="1196" spans="1:13" hidden="1" x14ac:dyDescent="0.3">
      <c r="A1196" s="143" t="str">
        <f t="shared" si="216"/>
        <v>2025-NAT-02</v>
      </c>
      <c r="B1196" s="140">
        <f t="shared" si="217"/>
        <v>45737</v>
      </c>
      <c r="C1196" s="143" t="str">
        <f t="shared" si="218"/>
        <v>Day 2</v>
      </c>
      <c r="D1196" s="53" t="s">
        <v>461</v>
      </c>
      <c r="E1196" s="26" t="str">
        <f t="shared" si="210"/>
        <v>Johan</v>
      </c>
      <c r="F1196" s="26" t="str">
        <f t="shared" si="211"/>
        <v>Van Wyk</v>
      </c>
      <c r="G1196" s="26" t="str">
        <f t="shared" si="212"/>
        <v>Men Veteran</v>
      </c>
      <c r="H1196" s="26" t="str">
        <f t="shared" si="213"/>
        <v>Mako</v>
      </c>
      <c r="I1196" s="53"/>
      <c r="J1196" s="53" t="s">
        <v>1217</v>
      </c>
      <c r="K1196" s="53">
        <v>154</v>
      </c>
      <c r="L1196" s="52">
        <f t="shared" si="214"/>
        <v>47.6</v>
      </c>
      <c r="M1196" s="52">
        <f t="shared" si="215"/>
        <v>47.6</v>
      </c>
    </row>
    <row r="1197" spans="1:13" hidden="1" x14ac:dyDescent="0.3">
      <c r="A1197" s="143" t="str">
        <f t="shared" si="216"/>
        <v>2025-NAT-02</v>
      </c>
      <c r="B1197" s="140">
        <f t="shared" si="217"/>
        <v>45737</v>
      </c>
      <c r="C1197" s="143" t="str">
        <f t="shared" si="218"/>
        <v>Day 2</v>
      </c>
      <c r="D1197" s="53" t="s">
        <v>1472</v>
      </c>
      <c r="E1197" s="26" t="str">
        <f t="shared" si="210"/>
        <v>Sven</v>
      </c>
      <c r="F1197" s="26" t="str">
        <f t="shared" si="211"/>
        <v>Welzig</v>
      </c>
      <c r="G1197" s="26" t="str">
        <f t="shared" si="212"/>
        <v>Men Senior</v>
      </c>
      <c r="H1197" s="26" t="str">
        <f t="shared" si="213"/>
        <v>Mako</v>
      </c>
      <c r="I1197" s="53"/>
      <c r="J1197" s="53" t="s">
        <v>1223</v>
      </c>
      <c r="K1197" s="53">
        <v>89</v>
      </c>
      <c r="L1197" s="52">
        <f t="shared" si="214"/>
        <v>2.5</v>
      </c>
      <c r="M1197" s="52">
        <f t="shared" si="215"/>
        <v>2.5</v>
      </c>
    </row>
    <row r="1198" spans="1:13" hidden="1" x14ac:dyDescent="0.3">
      <c r="A1198" s="143" t="str">
        <f t="shared" si="216"/>
        <v>2025-NAT-02</v>
      </c>
      <c r="B1198" s="140">
        <f t="shared" si="217"/>
        <v>45737</v>
      </c>
      <c r="C1198" s="143" t="str">
        <f t="shared" si="218"/>
        <v>Day 2</v>
      </c>
      <c r="D1198" s="53" t="s">
        <v>1472</v>
      </c>
      <c r="E1198" s="26" t="str">
        <f t="shared" si="210"/>
        <v>Sven</v>
      </c>
      <c r="F1198" s="26" t="str">
        <f t="shared" si="211"/>
        <v>Welzig</v>
      </c>
      <c r="G1198" s="26" t="str">
        <f t="shared" si="212"/>
        <v>Men Senior</v>
      </c>
      <c r="H1198" s="26" t="str">
        <f t="shared" si="213"/>
        <v>Mako</v>
      </c>
      <c r="I1198" s="53"/>
      <c r="J1198" s="53" t="s">
        <v>1222</v>
      </c>
      <c r="K1198" s="53">
        <v>105</v>
      </c>
      <c r="L1198" s="52">
        <f t="shared" si="214"/>
        <v>5.0999999999999996</v>
      </c>
      <c r="M1198" s="52">
        <f t="shared" si="215"/>
        <v>5.0999999999999996</v>
      </c>
    </row>
    <row r="1199" spans="1:13" hidden="1" x14ac:dyDescent="0.3">
      <c r="A1199" s="143" t="str">
        <f t="shared" si="216"/>
        <v>2025-NAT-02</v>
      </c>
      <c r="B1199" s="140">
        <f t="shared" si="217"/>
        <v>45737</v>
      </c>
      <c r="C1199" s="143" t="str">
        <f t="shared" si="218"/>
        <v>Day 2</v>
      </c>
      <c r="D1199" s="53" t="s">
        <v>1472</v>
      </c>
      <c r="E1199" s="26" t="str">
        <f t="shared" si="210"/>
        <v>Sven</v>
      </c>
      <c r="F1199" s="26" t="str">
        <f t="shared" si="211"/>
        <v>Welzig</v>
      </c>
      <c r="G1199" s="26" t="str">
        <f t="shared" si="212"/>
        <v>Men Senior</v>
      </c>
      <c r="H1199" s="26" t="str">
        <f t="shared" si="213"/>
        <v>Mako</v>
      </c>
      <c r="I1199" s="53"/>
      <c r="J1199" s="53" t="s">
        <v>1223</v>
      </c>
      <c r="K1199" s="53">
        <v>78</v>
      </c>
      <c r="L1199" s="52">
        <f t="shared" si="214"/>
        <v>1.5</v>
      </c>
      <c r="M1199" s="52">
        <f t="shared" si="215"/>
        <v>1.5</v>
      </c>
    </row>
    <row r="1200" spans="1:13" hidden="1" x14ac:dyDescent="0.3">
      <c r="A1200" s="143" t="str">
        <f t="shared" si="216"/>
        <v>2025-NAT-02</v>
      </c>
      <c r="B1200" s="140">
        <f t="shared" si="217"/>
        <v>45737</v>
      </c>
      <c r="C1200" s="143" t="str">
        <f t="shared" si="218"/>
        <v>Day 2</v>
      </c>
      <c r="D1200" s="53" t="s">
        <v>1472</v>
      </c>
      <c r="E1200" s="26" t="str">
        <f t="shared" si="210"/>
        <v>Sven</v>
      </c>
      <c r="F1200" s="26" t="str">
        <f t="shared" si="211"/>
        <v>Welzig</v>
      </c>
      <c r="G1200" s="26" t="str">
        <f t="shared" si="212"/>
        <v>Men Senior</v>
      </c>
      <c r="H1200" s="26" t="str">
        <f t="shared" si="213"/>
        <v>Mako</v>
      </c>
      <c r="I1200" s="53"/>
      <c r="J1200" s="53" t="s">
        <v>1221</v>
      </c>
      <c r="K1200" s="53">
        <v>128</v>
      </c>
      <c r="L1200" s="52">
        <f t="shared" si="214"/>
        <v>26.9</v>
      </c>
      <c r="M1200" s="52">
        <f t="shared" si="215"/>
        <v>26.9</v>
      </c>
    </row>
    <row r="1201" spans="1:13" hidden="1" x14ac:dyDescent="0.3">
      <c r="A1201" s="143" t="str">
        <f t="shared" si="216"/>
        <v>2025-NAT-02</v>
      </c>
      <c r="B1201" s="140">
        <f t="shared" si="217"/>
        <v>45737</v>
      </c>
      <c r="C1201" s="143" t="str">
        <f t="shared" si="218"/>
        <v>Day 2</v>
      </c>
      <c r="D1201" s="53" t="s">
        <v>428</v>
      </c>
      <c r="E1201" s="26" t="str">
        <f t="shared" si="210"/>
        <v>Marco</v>
      </c>
      <c r="F1201" s="26" t="str">
        <f t="shared" si="211"/>
        <v>Klein</v>
      </c>
      <c r="G1201" s="26" t="str">
        <f t="shared" si="212"/>
        <v>Men Veteran</v>
      </c>
      <c r="H1201" s="26" t="str">
        <f t="shared" si="213"/>
        <v>Mako</v>
      </c>
      <c r="I1201" s="53"/>
      <c r="J1201" s="53" t="s">
        <v>1222</v>
      </c>
      <c r="K1201" s="53">
        <v>142</v>
      </c>
      <c r="L1201" s="52">
        <f t="shared" si="214"/>
        <v>14.4</v>
      </c>
      <c r="M1201" s="52">
        <f t="shared" si="215"/>
        <v>14.4</v>
      </c>
    </row>
    <row r="1202" spans="1:13" hidden="1" x14ac:dyDescent="0.3">
      <c r="A1202" s="143" t="str">
        <f t="shared" si="216"/>
        <v>2025-NAT-02</v>
      </c>
      <c r="B1202" s="140">
        <f t="shared" si="217"/>
        <v>45737</v>
      </c>
      <c r="C1202" s="143" t="str">
        <f t="shared" si="218"/>
        <v>Day 2</v>
      </c>
      <c r="D1202" s="53" t="s">
        <v>428</v>
      </c>
      <c r="E1202" s="26" t="str">
        <f t="shared" si="210"/>
        <v>Marco</v>
      </c>
      <c r="F1202" s="26" t="str">
        <f t="shared" si="211"/>
        <v>Klein</v>
      </c>
      <c r="G1202" s="26" t="str">
        <f t="shared" si="212"/>
        <v>Men Veteran</v>
      </c>
      <c r="H1202" s="26" t="str">
        <f t="shared" si="213"/>
        <v>Mako</v>
      </c>
      <c r="I1202" s="53"/>
      <c r="J1202" s="53" t="s">
        <v>1222</v>
      </c>
      <c r="K1202" s="53">
        <v>110</v>
      </c>
      <c r="L1202" s="52">
        <f t="shared" si="214"/>
        <v>6</v>
      </c>
      <c r="M1202" s="52">
        <f t="shared" si="215"/>
        <v>6</v>
      </c>
    </row>
    <row r="1203" spans="1:13" hidden="1" x14ac:dyDescent="0.3">
      <c r="A1203" s="143" t="str">
        <f t="shared" si="216"/>
        <v>2025-NAT-02</v>
      </c>
      <c r="B1203" s="140">
        <f t="shared" si="217"/>
        <v>45737</v>
      </c>
      <c r="C1203" s="143" t="str">
        <f t="shared" si="218"/>
        <v>Day 2</v>
      </c>
      <c r="D1203" s="53" t="s">
        <v>1008</v>
      </c>
      <c r="E1203" s="26" t="str">
        <f t="shared" si="210"/>
        <v>Rudi(Jnr.)</v>
      </c>
      <c r="F1203" s="26" t="str">
        <f t="shared" si="211"/>
        <v>Swartz</v>
      </c>
      <c r="G1203" s="26" t="str">
        <f t="shared" si="212"/>
        <v>Men Senior / U/21</v>
      </c>
      <c r="H1203" s="26" t="str">
        <f t="shared" si="213"/>
        <v>Mako</v>
      </c>
      <c r="I1203" s="53"/>
      <c r="J1203" s="53" t="s">
        <v>1222</v>
      </c>
      <c r="K1203" s="53">
        <v>146</v>
      </c>
      <c r="L1203" s="52">
        <f t="shared" si="214"/>
        <v>15.9</v>
      </c>
      <c r="M1203" s="52">
        <f t="shared" si="215"/>
        <v>15.9</v>
      </c>
    </row>
    <row r="1204" spans="1:13" hidden="1" x14ac:dyDescent="0.3">
      <c r="A1204" s="143" t="str">
        <f t="shared" si="216"/>
        <v>2025-NAT-02</v>
      </c>
      <c r="B1204" s="140">
        <f t="shared" si="217"/>
        <v>45737</v>
      </c>
      <c r="C1204" s="143" t="str">
        <f t="shared" si="218"/>
        <v>Day 2</v>
      </c>
      <c r="D1204" s="53" t="s">
        <v>930</v>
      </c>
      <c r="E1204" s="26" t="str">
        <f t="shared" si="210"/>
        <v>Rudy</v>
      </c>
      <c r="F1204" s="26" t="str">
        <f t="shared" si="211"/>
        <v>Swartz</v>
      </c>
      <c r="G1204" s="26" t="str">
        <f t="shared" si="212"/>
        <v>Men Veteran</v>
      </c>
      <c r="H1204" s="26" t="str">
        <f t="shared" si="213"/>
        <v>Mako</v>
      </c>
      <c r="I1204" s="53"/>
      <c r="J1204" s="53" t="s">
        <v>1222</v>
      </c>
      <c r="K1204" s="53">
        <v>104</v>
      </c>
      <c r="L1204" s="52">
        <f t="shared" si="214"/>
        <v>5</v>
      </c>
      <c r="M1204" s="52">
        <f t="shared" si="215"/>
        <v>5</v>
      </c>
    </row>
    <row r="1205" spans="1:13" hidden="1" x14ac:dyDescent="0.3">
      <c r="A1205" s="143" t="str">
        <f t="shared" si="216"/>
        <v>2025-NAT-02</v>
      </c>
      <c r="B1205" s="140">
        <f t="shared" si="217"/>
        <v>45737</v>
      </c>
      <c r="C1205" s="143" t="str">
        <f t="shared" si="218"/>
        <v>Day 2</v>
      </c>
      <c r="D1205" s="53" t="s">
        <v>930</v>
      </c>
      <c r="E1205" s="26" t="str">
        <f t="shared" si="210"/>
        <v>Rudy</v>
      </c>
      <c r="F1205" s="26" t="str">
        <f t="shared" si="211"/>
        <v>Swartz</v>
      </c>
      <c r="G1205" s="26" t="str">
        <f t="shared" si="212"/>
        <v>Men Veteran</v>
      </c>
      <c r="H1205" s="26" t="str">
        <f t="shared" si="213"/>
        <v>Mako</v>
      </c>
      <c r="I1205" s="53"/>
      <c r="J1205" s="53" t="s">
        <v>1222</v>
      </c>
      <c r="K1205" s="53">
        <v>95</v>
      </c>
      <c r="L1205" s="52">
        <f t="shared" si="214"/>
        <v>3.6</v>
      </c>
      <c r="M1205" s="52">
        <f t="shared" si="215"/>
        <v>3.6</v>
      </c>
    </row>
    <row r="1206" spans="1:13" hidden="1" x14ac:dyDescent="0.3">
      <c r="A1206" s="143" t="str">
        <f t="shared" si="216"/>
        <v>2025-NAT-02</v>
      </c>
      <c r="B1206" s="140">
        <f t="shared" si="217"/>
        <v>45737</v>
      </c>
      <c r="C1206" s="143" t="str">
        <f t="shared" si="218"/>
        <v>Day 2</v>
      </c>
      <c r="D1206" s="53" t="s">
        <v>930</v>
      </c>
      <c r="E1206" s="26" t="str">
        <f t="shared" si="210"/>
        <v>Rudy</v>
      </c>
      <c r="F1206" s="26" t="str">
        <f t="shared" si="211"/>
        <v>Swartz</v>
      </c>
      <c r="G1206" s="26" t="str">
        <f t="shared" si="212"/>
        <v>Men Veteran</v>
      </c>
      <c r="H1206" s="26" t="str">
        <f t="shared" si="213"/>
        <v>Mako</v>
      </c>
      <c r="I1206" s="53"/>
      <c r="J1206" s="53" t="s">
        <v>1249</v>
      </c>
      <c r="K1206" s="53">
        <v>65</v>
      </c>
      <c r="L1206" s="52">
        <f t="shared" si="214"/>
        <v>3.9</v>
      </c>
      <c r="M1206" s="52">
        <f t="shared" si="215"/>
        <v>3.9</v>
      </c>
    </row>
    <row r="1207" spans="1:13" hidden="1" x14ac:dyDescent="0.3">
      <c r="A1207" s="143" t="str">
        <f t="shared" si="216"/>
        <v>2025-NAT-02</v>
      </c>
      <c r="B1207" s="140">
        <f t="shared" si="217"/>
        <v>45737</v>
      </c>
      <c r="C1207" s="143" t="str">
        <f t="shared" si="218"/>
        <v>Day 2</v>
      </c>
      <c r="D1207" s="53" t="s">
        <v>930</v>
      </c>
      <c r="E1207" s="26" t="str">
        <f t="shared" si="210"/>
        <v>Rudy</v>
      </c>
      <c r="F1207" s="26" t="str">
        <f t="shared" si="211"/>
        <v>Swartz</v>
      </c>
      <c r="G1207" s="26" t="str">
        <f t="shared" si="212"/>
        <v>Men Veteran</v>
      </c>
      <c r="H1207" s="26" t="str">
        <f t="shared" si="213"/>
        <v>Mako</v>
      </c>
      <c r="I1207" s="53"/>
      <c r="J1207" s="53" t="s">
        <v>1222</v>
      </c>
      <c r="K1207" s="53">
        <v>97</v>
      </c>
      <c r="L1207" s="52">
        <f t="shared" si="214"/>
        <v>3.9</v>
      </c>
      <c r="M1207" s="52">
        <f t="shared" si="215"/>
        <v>3.9</v>
      </c>
    </row>
    <row r="1208" spans="1:13" hidden="1" x14ac:dyDescent="0.3">
      <c r="A1208" s="143" t="str">
        <f t="shared" si="216"/>
        <v>2025-NAT-02</v>
      </c>
      <c r="B1208" s="140">
        <f t="shared" si="217"/>
        <v>45737</v>
      </c>
      <c r="C1208" s="143" t="str">
        <f t="shared" si="218"/>
        <v>Day 2</v>
      </c>
      <c r="D1208" s="53" t="s">
        <v>930</v>
      </c>
      <c r="E1208" s="26" t="str">
        <f t="shared" si="210"/>
        <v>Rudy</v>
      </c>
      <c r="F1208" s="26" t="str">
        <f t="shared" si="211"/>
        <v>Swartz</v>
      </c>
      <c r="G1208" s="26" t="str">
        <f t="shared" si="212"/>
        <v>Men Veteran</v>
      </c>
      <c r="H1208" s="26" t="str">
        <f t="shared" si="213"/>
        <v>Mako</v>
      </c>
      <c r="I1208" s="53"/>
      <c r="J1208" s="53" t="s">
        <v>20</v>
      </c>
      <c r="K1208" s="53">
        <v>73</v>
      </c>
      <c r="L1208" s="52">
        <f t="shared" si="214"/>
        <v>1.4</v>
      </c>
      <c r="M1208" s="52">
        <f t="shared" si="215"/>
        <v>1.4</v>
      </c>
    </row>
    <row r="1209" spans="1:13" hidden="1" x14ac:dyDescent="0.3">
      <c r="A1209" s="143" t="str">
        <f t="shared" si="216"/>
        <v>2025-NAT-02</v>
      </c>
      <c r="B1209" s="140">
        <f t="shared" si="217"/>
        <v>45737</v>
      </c>
      <c r="C1209" s="143" t="str">
        <f t="shared" si="218"/>
        <v>Day 2</v>
      </c>
      <c r="D1209" s="53" t="s">
        <v>930</v>
      </c>
      <c r="E1209" s="26" t="str">
        <f t="shared" si="210"/>
        <v>Rudy</v>
      </c>
      <c r="F1209" s="26" t="str">
        <f t="shared" si="211"/>
        <v>Swartz</v>
      </c>
      <c r="G1209" s="26" t="str">
        <f t="shared" si="212"/>
        <v>Men Veteran</v>
      </c>
      <c r="H1209" s="26" t="str">
        <f t="shared" si="213"/>
        <v>Mako</v>
      </c>
      <c r="I1209" s="53"/>
      <c r="J1209" s="53" t="s">
        <v>1249</v>
      </c>
      <c r="K1209" s="53">
        <v>69</v>
      </c>
      <c r="L1209" s="52">
        <f t="shared" si="214"/>
        <v>4.5</v>
      </c>
      <c r="M1209" s="52">
        <f t="shared" si="215"/>
        <v>4.5</v>
      </c>
    </row>
    <row r="1210" spans="1:13" hidden="1" x14ac:dyDescent="0.3">
      <c r="A1210" s="143" t="str">
        <f t="shared" si="216"/>
        <v>2025-NAT-02</v>
      </c>
      <c r="B1210" s="140">
        <f t="shared" si="217"/>
        <v>45737</v>
      </c>
      <c r="C1210" s="143" t="str">
        <f t="shared" si="218"/>
        <v>Day 2</v>
      </c>
      <c r="D1210" s="53" t="s">
        <v>427</v>
      </c>
      <c r="E1210" s="26" t="str">
        <f t="shared" si="210"/>
        <v>Philip</v>
      </c>
      <c r="F1210" s="26" t="str">
        <f t="shared" si="211"/>
        <v>Swartz</v>
      </c>
      <c r="G1210" s="26" t="str">
        <f t="shared" si="212"/>
        <v>Men U/16</v>
      </c>
      <c r="H1210" s="26" t="str">
        <f t="shared" si="213"/>
        <v>Mako</v>
      </c>
      <c r="I1210" s="53"/>
      <c r="J1210" s="53" t="s">
        <v>20</v>
      </c>
      <c r="K1210" s="53">
        <v>84</v>
      </c>
      <c r="L1210" s="52">
        <f t="shared" si="214"/>
        <v>2.2000000000000002</v>
      </c>
      <c r="M1210" s="52">
        <f t="shared" si="215"/>
        <v>2.2000000000000002</v>
      </c>
    </row>
    <row r="1211" spans="1:13" hidden="1" x14ac:dyDescent="0.3">
      <c r="A1211" s="143" t="str">
        <f t="shared" si="216"/>
        <v>2025-NAT-02</v>
      </c>
      <c r="B1211" s="140">
        <f t="shared" si="217"/>
        <v>45737</v>
      </c>
      <c r="C1211" s="143" t="str">
        <f t="shared" si="218"/>
        <v>Day 2</v>
      </c>
      <c r="D1211" s="53" t="s">
        <v>427</v>
      </c>
      <c r="E1211" s="26" t="str">
        <f t="shared" si="210"/>
        <v>Philip</v>
      </c>
      <c r="F1211" s="26" t="str">
        <f t="shared" si="211"/>
        <v>Swartz</v>
      </c>
      <c r="G1211" s="26" t="str">
        <f t="shared" si="212"/>
        <v>Men U/16</v>
      </c>
      <c r="H1211" s="26" t="str">
        <f t="shared" si="213"/>
        <v>Mako</v>
      </c>
      <c r="I1211" s="53"/>
      <c r="J1211" s="53" t="s">
        <v>1217</v>
      </c>
      <c r="K1211" s="53">
        <v>134</v>
      </c>
      <c r="L1211" s="52">
        <f t="shared" si="214"/>
        <v>30.9</v>
      </c>
      <c r="M1211" s="52">
        <f t="shared" si="215"/>
        <v>30.9</v>
      </c>
    </row>
    <row r="1212" spans="1:13" hidden="1" x14ac:dyDescent="0.3">
      <c r="A1212" s="143" t="str">
        <f t="shared" si="216"/>
        <v>2025-NAT-02</v>
      </c>
      <c r="B1212" s="140">
        <f t="shared" si="217"/>
        <v>45737</v>
      </c>
      <c r="C1212" s="143" t="str">
        <f t="shared" si="218"/>
        <v>Day 2</v>
      </c>
      <c r="D1212" s="53" t="s">
        <v>818</v>
      </c>
      <c r="E1212" s="26" t="str">
        <f t="shared" si="210"/>
        <v>Renate</v>
      </c>
      <c r="F1212" s="26" t="str">
        <f t="shared" si="211"/>
        <v>Gruttemeyer</v>
      </c>
      <c r="G1212" s="26" t="str">
        <f t="shared" si="212"/>
        <v>Ladies Grand Masters</v>
      </c>
      <c r="H1212" s="26" t="str">
        <f t="shared" si="213"/>
        <v>Mako</v>
      </c>
      <c r="I1212" s="53"/>
      <c r="J1212" s="53" t="s">
        <v>1222</v>
      </c>
      <c r="K1212" s="53">
        <v>99</v>
      </c>
      <c r="L1212" s="52">
        <f t="shared" si="214"/>
        <v>4.2</v>
      </c>
      <c r="M1212" s="52">
        <f t="shared" si="215"/>
        <v>4.2</v>
      </c>
    </row>
    <row r="1213" spans="1:13" hidden="1" x14ac:dyDescent="0.3">
      <c r="A1213" s="143" t="str">
        <f t="shared" si="216"/>
        <v>2025-NAT-02</v>
      </c>
      <c r="B1213" s="140">
        <f t="shared" si="217"/>
        <v>45737</v>
      </c>
      <c r="C1213" s="143" t="str">
        <f t="shared" si="218"/>
        <v>Day 2</v>
      </c>
      <c r="D1213" s="53" t="s">
        <v>818</v>
      </c>
      <c r="E1213" s="26" t="str">
        <f t="shared" si="210"/>
        <v>Renate</v>
      </c>
      <c r="F1213" s="26" t="str">
        <f t="shared" si="211"/>
        <v>Gruttemeyer</v>
      </c>
      <c r="G1213" s="26" t="str">
        <f t="shared" si="212"/>
        <v>Ladies Grand Masters</v>
      </c>
      <c r="H1213" s="26" t="str">
        <f t="shared" si="213"/>
        <v>Mako</v>
      </c>
      <c r="I1213" s="53"/>
      <c r="J1213" s="53" t="s">
        <v>1222</v>
      </c>
      <c r="K1213" s="53">
        <v>123</v>
      </c>
      <c r="L1213" s="52">
        <f t="shared" si="214"/>
        <v>8.8000000000000007</v>
      </c>
      <c r="M1213" s="52">
        <f t="shared" si="215"/>
        <v>8.8000000000000007</v>
      </c>
    </row>
    <row r="1214" spans="1:13" hidden="1" x14ac:dyDescent="0.3">
      <c r="A1214" s="143" t="str">
        <f t="shared" si="216"/>
        <v>2025-NAT-02</v>
      </c>
      <c r="B1214" s="140">
        <f t="shared" si="217"/>
        <v>45737</v>
      </c>
      <c r="C1214" s="143" t="str">
        <f t="shared" si="218"/>
        <v>Day 2</v>
      </c>
      <c r="D1214" s="53" t="s">
        <v>818</v>
      </c>
      <c r="E1214" s="26" t="str">
        <f t="shared" si="210"/>
        <v>Renate</v>
      </c>
      <c r="F1214" s="26" t="str">
        <f t="shared" si="211"/>
        <v>Gruttemeyer</v>
      </c>
      <c r="G1214" s="26" t="str">
        <f t="shared" si="212"/>
        <v>Ladies Grand Masters</v>
      </c>
      <c r="H1214" s="26" t="str">
        <f t="shared" si="213"/>
        <v>Mako</v>
      </c>
      <c r="I1214" s="53"/>
      <c r="J1214" s="53" t="s">
        <v>1222</v>
      </c>
      <c r="K1214" s="53">
        <v>73</v>
      </c>
      <c r="L1214" s="52">
        <f t="shared" si="214"/>
        <v>1.4</v>
      </c>
      <c r="M1214" s="52">
        <f t="shared" si="215"/>
        <v>1.4</v>
      </c>
    </row>
    <row r="1215" spans="1:13" hidden="1" x14ac:dyDescent="0.3">
      <c r="A1215" s="143" t="str">
        <f t="shared" si="216"/>
        <v>2025-NAT-02</v>
      </c>
      <c r="B1215" s="140">
        <f t="shared" si="217"/>
        <v>45737</v>
      </c>
      <c r="C1215" s="143" t="str">
        <f t="shared" si="218"/>
        <v>Day 2</v>
      </c>
      <c r="D1215" s="53" t="s">
        <v>463</v>
      </c>
      <c r="E1215" s="26" t="str">
        <f t="shared" si="210"/>
        <v>Johan</v>
      </c>
      <c r="F1215" s="26" t="str">
        <f t="shared" si="211"/>
        <v>Bruwer</v>
      </c>
      <c r="G1215" s="26" t="str">
        <f t="shared" si="212"/>
        <v>Men Senior</v>
      </c>
      <c r="H1215" s="26" t="str">
        <f t="shared" si="213"/>
        <v>Namib Park</v>
      </c>
      <c r="I1215" s="53"/>
      <c r="J1215" s="53"/>
      <c r="K1215" s="53"/>
      <c r="L1215" s="52" t="str">
        <f t="shared" si="214"/>
        <v/>
      </c>
      <c r="M1215" s="52" t="str">
        <f t="shared" si="215"/>
        <v/>
      </c>
    </row>
    <row r="1216" spans="1:13" hidden="1" x14ac:dyDescent="0.3">
      <c r="A1216" s="143" t="str">
        <f t="shared" si="216"/>
        <v>2025-NAT-02</v>
      </c>
      <c r="B1216" s="140">
        <f t="shared" si="217"/>
        <v>45737</v>
      </c>
      <c r="C1216" s="143" t="str">
        <f t="shared" si="218"/>
        <v>Day 2</v>
      </c>
      <c r="D1216" s="53" t="s">
        <v>918</v>
      </c>
      <c r="E1216" s="26" t="str">
        <f t="shared" si="210"/>
        <v>Karel Anton</v>
      </c>
      <c r="F1216" s="26" t="str">
        <f t="shared" si="211"/>
        <v>Munhardt Alberts</v>
      </c>
      <c r="G1216" s="26" t="str">
        <f t="shared" si="212"/>
        <v>Men Senior</v>
      </c>
      <c r="H1216" s="26" t="str">
        <f t="shared" si="213"/>
        <v>Namib Park</v>
      </c>
      <c r="I1216" s="53" t="s">
        <v>22</v>
      </c>
      <c r="J1216" s="53"/>
      <c r="K1216" s="53">
        <v>41</v>
      </c>
      <c r="L1216" s="52">
        <f t="shared" si="214"/>
        <v>0.9</v>
      </c>
      <c r="M1216" s="52">
        <f t="shared" si="215"/>
        <v>0.9</v>
      </c>
    </row>
    <row r="1217" spans="1:13" hidden="1" x14ac:dyDescent="0.3">
      <c r="A1217" s="143" t="str">
        <f t="shared" si="216"/>
        <v>2025-NAT-02</v>
      </c>
      <c r="B1217" s="140">
        <f t="shared" si="217"/>
        <v>45737</v>
      </c>
      <c r="C1217" s="143" t="str">
        <f t="shared" si="218"/>
        <v>Day 2</v>
      </c>
      <c r="D1217" s="53" t="s">
        <v>1270</v>
      </c>
      <c r="E1217" s="26" t="str">
        <f t="shared" si="210"/>
        <v>Mark</v>
      </c>
      <c r="F1217" s="26" t="str">
        <f t="shared" si="211"/>
        <v>Van Der Merwe</v>
      </c>
      <c r="G1217" s="26" t="str">
        <f t="shared" si="212"/>
        <v>Men Senior</v>
      </c>
      <c r="H1217" s="26" t="str">
        <f t="shared" si="213"/>
        <v>xNamib Park</v>
      </c>
      <c r="I1217" s="53"/>
      <c r="J1217" s="53" t="s">
        <v>1222</v>
      </c>
      <c r="K1217" s="53">
        <v>91</v>
      </c>
      <c r="L1217" s="52">
        <f t="shared" si="214"/>
        <v>3.1</v>
      </c>
      <c r="M1217" s="52">
        <f t="shared" si="215"/>
        <v>3.1</v>
      </c>
    </row>
    <row r="1218" spans="1:13" hidden="1" x14ac:dyDescent="0.3">
      <c r="A1218" s="143" t="str">
        <f t="shared" si="216"/>
        <v>2025-NAT-02</v>
      </c>
      <c r="B1218" s="140">
        <f t="shared" si="217"/>
        <v>45737</v>
      </c>
      <c r="C1218" s="143" t="str">
        <f t="shared" si="218"/>
        <v>Day 2</v>
      </c>
      <c r="D1218" s="53" t="s">
        <v>1270</v>
      </c>
      <c r="E1218" s="26" t="str">
        <f t="shared" si="210"/>
        <v>Mark</v>
      </c>
      <c r="F1218" s="26" t="str">
        <f t="shared" si="211"/>
        <v>Van Der Merwe</v>
      </c>
      <c r="G1218" s="26" t="str">
        <f t="shared" si="212"/>
        <v>Men Senior</v>
      </c>
      <c r="H1218" s="26" t="str">
        <f t="shared" si="213"/>
        <v>xNamib Park</v>
      </c>
      <c r="I1218" s="53"/>
      <c r="J1218" s="53" t="s">
        <v>1222</v>
      </c>
      <c r="K1218" s="53">
        <v>158</v>
      </c>
      <c r="L1218" s="52">
        <f t="shared" si="214"/>
        <v>20.8</v>
      </c>
      <c r="M1218" s="52">
        <f t="shared" si="215"/>
        <v>20.8</v>
      </c>
    </row>
    <row r="1219" spans="1:13" hidden="1" x14ac:dyDescent="0.3">
      <c r="A1219" s="143" t="str">
        <f t="shared" si="216"/>
        <v>2025-NAT-02</v>
      </c>
      <c r="B1219" s="140">
        <f t="shared" si="217"/>
        <v>45737</v>
      </c>
      <c r="C1219" s="143" t="str">
        <f t="shared" si="218"/>
        <v>Day 2</v>
      </c>
      <c r="D1219" s="53" t="s">
        <v>965</v>
      </c>
      <c r="E1219" s="26" t="str">
        <f t="shared" si="210"/>
        <v>Andre</v>
      </c>
      <c r="F1219" s="26" t="str">
        <f t="shared" si="211"/>
        <v>Vermaak</v>
      </c>
      <c r="G1219" s="26" t="str">
        <f t="shared" si="212"/>
        <v>Men Veteran</v>
      </c>
      <c r="H1219" s="26" t="str">
        <f t="shared" si="213"/>
        <v>Namib Park</v>
      </c>
      <c r="I1219" s="53"/>
      <c r="J1219" s="53" t="s">
        <v>1201</v>
      </c>
      <c r="K1219" s="53">
        <v>34</v>
      </c>
      <c r="L1219" s="52">
        <f t="shared" si="214"/>
        <v>1.2</v>
      </c>
      <c r="M1219" s="52">
        <f t="shared" si="215"/>
        <v>1.2</v>
      </c>
    </row>
    <row r="1220" spans="1:13" hidden="1" x14ac:dyDescent="0.3">
      <c r="A1220" s="143" t="str">
        <f t="shared" si="216"/>
        <v>2025-NAT-02</v>
      </c>
      <c r="B1220" s="140">
        <f t="shared" si="217"/>
        <v>45737</v>
      </c>
      <c r="C1220" s="143" t="str">
        <f t="shared" si="218"/>
        <v>Day 2</v>
      </c>
      <c r="D1220" s="53" t="s">
        <v>965</v>
      </c>
      <c r="E1220" s="26" t="str">
        <f t="shared" si="210"/>
        <v>Andre</v>
      </c>
      <c r="F1220" s="26" t="str">
        <f t="shared" si="211"/>
        <v>Vermaak</v>
      </c>
      <c r="G1220" s="26" t="str">
        <f t="shared" si="212"/>
        <v>Men Veteran</v>
      </c>
      <c r="H1220" s="26" t="str">
        <f t="shared" si="213"/>
        <v>Namib Park</v>
      </c>
      <c r="I1220" s="53"/>
      <c r="J1220" s="53" t="s">
        <v>1216</v>
      </c>
      <c r="K1220" s="53">
        <v>134</v>
      </c>
      <c r="L1220" s="52">
        <f t="shared" si="214"/>
        <v>32.1</v>
      </c>
      <c r="M1220" s="52">
        <f t="shared" si="215"/>
        <v>32.1</v>
      </c>
    </row>
    <row r="1221" spans="1:13" hidden="1" x14ac:dyDescent="0.3">
      <c r="A1221" s="143" t="str">
        <f t="shared" si="216"/>
        <v>2025-NAT-02</v>
      </c>
      <c r="B1221" s="140">
        <f t="shared" si="217"/>
        <v>45737</v>
      </c>
      <c r="C1221" s="143" t="str">
        <f t="shared" si="218"/>
        <v>Day 2</v>
      </c>
      <c r="D1221" s="53" t="s">
        <v>1509</v>
      </c>
      <c r="E1221" s="26" t="str">
        <f t="shared" si="210"/>
        <v>Johan</v>
      </c>
      <c r="F1221" s="26" t="str">
        <f t="shared" si="211"/>
        <v>Van Niekerk</v>
      </c>
      <c r="G1221" s="26" t="str">
        <f t="shared" si="212"/>
        <v>Men Veteran</v>
      </c>
      <c r="H1221" s="26" t="str">
        <f t="shared" si="213"/>
        <v>Namib Park</v>
      </c>
      <c r="I1221" s="53"/>
      <c r="J1221" s="53" t="s">
        <v>1249</v>
      </c>
      <c r="K1221" s="53">
        <v>61</v>
      </c>
      <c r="L1221" s="52">
        <f t="shared" si="214"/>
        <v>3.4</v>
      </c>
      <c r="M1221" s="52">
        <f t="shared" si="215"/>
        <v>3.4</v>
      </c>
    </row>
    <row r="1222" spans="1:13" hidden="1" x14ac:dyDescent="0.3">
      <c r="A1222" s="143" t="str">
        <f t="shared" si="216"/>
        <v>2025-NAT-02</v>
      </c>
      <c r="B1222" s="140">
        <f t="shared" si="217"/>
        <v>45737</v>
      </c>
      <c r="C1222" s="143" t="str">
        <f t="shared" si="218"/>
        <v>Day 2</v>
      </c>
      <c r="D1222" s="53" t="s">
        <v>1509</v>
      </c>
      <c r="E1222" s="26" t="str">
        <f t="shared" si="210"/>
        <v>Johan</v>
      </c>
      <c r="F1222" s="26" t="str">
        <f t="shared" si="211"/>
        <v>Van Niekerk</v>
      </c>
      <c r="G1222" s="26" t="str">
        <f t="shared" si="212"/>
        <v>Men Veteran</v>
      </c>
      <c r="H1222" s="26" t="str">
        <f t="shared" si="213"/>
        <v>Namib Park</v>
      </c>
      <c r="I1222" s="53"/>
      <c r="J1222" s="53" t="s">
        <v>1249</v>
      </c>
      <c r="K1222" s="53">
        <v>67</v>
      </c>
      <c r="L1222" s="52">
        <f t="shared" si="214"/>
        <v>4.2</v>
      </c>
      <c r="M1222" s="52">
        <f t="shared" si="215"/>
        <v>4.2</v>
      </c>
    </row>
    <row r="1223" spans="1:13" hidden="1" x14ac:dyDescent="0.3">
      <c r="A1223" s="143" t="str">
        <f t="shared" si="216"/>
        <v>2025-NAT-02</v>
      </c>
      <c r="B1223" s="140">
        <f t="shared" si="217"/>
        <v>45737</v>
      </c>
      <c r="C1223" s="143" t="str">
        <f t="shared" si="218"/>
        <v>Day 2</v>
      </c>
      <c r="D1223" s="53" t="s">
        <v>1509</v>
      </c>
      <c r="E1223" s="26" t="str">
        <f t="shared" si="210"/>
        <v>Johan</v>
      </c>
      <c r="F1223" s="26" t="str">
        <f t="shared" si="211"/>
        <v>Van Niekerk</v>
      </c>
      <c r="G1223" s="26" t="str">
        <f t="shared" si="212"/>
        <v>Men Veteran</v>
      </c>
      <c r="H1223" s="26" t="str">
        <f t="shared" si="213"/>
        <v>Namib Park</v>
      </c>
      <c r="I1223" s="53"/>
      <c r="J1223" s="53" t="s">
        <v>1249</v>
      </c>
      <c r="K1223" s="53">
        <v>72</v>
      </c>
      <c r="L1223" s="52">
        <f t="shared" si="214"/>
        <v>5</v>
      </c>
      <c r="M1223" s="52">
        <f t="shared" si="215"/>
        <v>5</v>
      </c>
    </row>
    <row r="1224" spans="1:13" hidden="1" x14ac:dyDescent="0.3">
      <c r="A1224" s="143" t="str">
        <f t="shared" si="216"/>
        <v>2025-NAT-02</v>
      </c>
      <c r="B1224" s="140">
        <f t="shared" si="217"/>
        <v>45737</v>
      </c>
      <c r="C1224" s="143" t="str">
        <f t="shared" si="218"/>
        <v>Day 2</v>
      </c>
      <c r="D1224" s="53" t="s">
        <v>1509</v>
      </c>
      <c r="E1224" s="26" t="str">
        <f t="shared" si="210"/>
        <v>Johan</v>
      </c>
      <c r="F1224" s="26" t="str">
        <f t="shared" si="211"/>
        <v>Van Niekerk</v>
      </c>
      <c r="G1224" s="26" t="str">
        <f t="shared" si="212"/>
        <v>Men Veteran</v>
      </c>
      <c r="H1224" s="26" t="str">
        <f t="shared" si="213"/>
        <v>Namib Park</v>
      </c>
      <c r="I1224" s="53"/>
      <c r="J1224" s="53" t="s">
        <v>1221</v>
      </c>
      <c r="K1224" s="53">
        <v>117</v>
      </c>
      <c r="L1224" s="52">
        <f t="shared" si="214"/>
        <v>20.100000000000001</v>
      </c>
      <c r="M1224" s="52">
        <f t="shared" si="215"/>
        <v>20.100000000000001</v>
      </c>
    </row>
    <row r="1225" spans="1:13" hidden="1" x14ac:dyDescent="0.3">
      <c r="A1225" s="143" t="str">
        <f t="shared" si="216"/>
        <v>2025-NAT-02</v>
      </c>
      <c r="B1225" s="140">
        <f t="shared" si="217"/>
        <v>45737</v>
      </c>
      <c r="C1225" s="143" t="str">
        <f t="shared" si="218"/>
        <v>Day 2</v>
      </c>
      <c r="D1225" s="53" t="s">
        <v>567</v>
      </c>
      <c r="E1225" s="26" t="str">
        <f t="shared" si="210"/>
        <v>Tiaan</v>
      </c>
      <c r="F1225" s="26" t="str">
        <f t="shared" si="211"/>
        <v>Bornman</v>
      </c>
      <c r="G1225" s="26" t="str">
        <f t="shared" si="212"/>
        <v>Men U/21</v>
      </c>
      <c r="H1225" s="26" t="str">
        <f t="shared" si="213"/>
        <v>Namib Park</v>
      </c>
      <c r="I1225" s="53"/>
      <c r="J1225" s="53"/>
      <c r="K1225" s="53"/>
      <c r="L1225" s="52" t="str">
        <f t="shared" si="214"/>
        <v/>
      </c>
      <c r="M1225" s="52" t="str">
        <f t="shared" si="215"/>
        <v/>
      </c>
    </row>
    <row r="1226" spans="1:13" hidden="1" x14ac:dyDescent="0.3">
      <c r="A1226" s="143" t="str">
        <f t="shared" si="216"/>
        <v>2025-NAT-02</v>
      </c>
      <c r="B1226" s="140">
        <f t="shared" si="217"/>
        <v>45737</v>
      </c>
      <c r="C1226" s="143" t="str">
        <f t="shared" si="218"/>
        <v>Day 2</v>
      </c>
      <c r="D1226" s="53" t="s">
        <v>439</v>
      </c>
      <c r="E1226" s="26" t="str">
        <f t="shared" ref="E1226:E1278" si="219">IF(D1226="","",VLOOKUP(D1226,Master,3,FALSE))</f>
        <v>Rodger</v>
      </c>
      <c r="F1226" s="26" t="str">
        <f t="shared" ref="F1226:F1278" si="220">IF(D1226="","",VLOOKUP(D1226,Master,4,FALSE))</f>
        <v>Boon</v>
      </c>
      <c r="G1226" s="26" t="str">
        <f t="shared" ref="G1226:G1278" si="221">IF(D1226="","",VLOOKUP(D1226,Master,5,FALSE))</f>
        <v>Men Master</v>
      </c>
      <c r="H1226" s="26" t="str">
        <f t="shared" ref="H1226:H1278" si="222">IF(D1226="","",VLOOKUP(D1226,Master,2,FALSE))</f>
        <v>Namib Park</v>
      </c>
      <c r="I1226" s="53"/>
      <c r="J1226" s="53"/>
      <c r="K1226" s="53"/>
      <c r="L1226" s="52" t="str">
        <f t="shared" ref="L1226:L1278" si="223">IF(K1226="","",IF(I1226="",ROUND(HLOOKUP(J1226,kgList,K1226,FALSE),1),ROUND(HLOOKUP(I1226,kgList,K1226,FALSE),1)))</f>
        <v/>
      </c>
      <c r="M1226" s="52" t="str">
        <f t="shared" ref="M1226:M1278" si="224">IF(L1226="","",IF(COUNTA(I1226:J1226)&gt;1,"Edible or Inedible",IF(COUNTA(I1226)=1,L1226*1,IF(COUNTA(J1226)=1,L1226*1,"ERROR"))))</f>
        <v/>
      </c>
    </row>
    <row r="1227" spans="1:13" hidden="1" x14ac:dyDescent="0.3">
      <c r="A1227" s="143" t="str">
        <f t="shared" ref="A1227:A1248" si="225">IF(D1227="","",A1226)</f>
        <v>2025-NAT-02</v>
      </c>
      <c r="B1227" s="140">
        <f t="shared" ref="B1227:B1248" si="226">IF(D1227="","",B1226)</f>
        <v>45737</v>
      </c>
      <c r="C1227" s="143" t="str">
        <f t="shared" ref="C1227:C1248" si="227">IF(D1227="","",C1226)</f>
        <v>Day 2</v>
      </c>
      <c r="D1227" s="53" t="s">
        <v>593</v>
      </c>
      <c r="E1227" s="26" t="str">
        <f t="shared" si="219"/>
        <v>Mekayla</v>
      </c>
      <c r="F1227" s="26" t="str">
        <f t="shared" si="220"/>
        <v>Nell</v>
      </c>
      <c r="G1227" s="26" t="str">
        <f t="shared" si="221"/>
        <v>Ladies Senior</v>
      </c>
      <c r="H1227" s="26" t="str">
        <f t="shared" si="222"/>
        <v>Namib Park</v>
      </c>
      <c r="I1227" s="53"/>
      <c r="J1227" s="53"/>
      <c r="K1227" s="53"/>
      <c r="L1227" s="52" t="str">
        <f t="shared" si="223"/>
        <v/>
      </c>
      <c r="M1227" s="52" t="str">
        <f t="shared" si="224"/>
        <v/>
      </c>
    </row>
    <row r="1228" spans="1:13" hidden="1" x14ac:dyDescent="0.3">
      <c r="A1228" s="143" t="str">
        <f t="shared" si="225"/>
        <v>2025-NAT-02</v>
      </c>
      <c r="B1228" s="140">
        <f t="shared" si="226"/>
        <v>45737</v>
      </c>
      <c r="C1228" s="143" t="str">
        <f t="shared" si="227"/>
        <v>Day 2</v>
      </c>
      <c r="D1228" s="53" t="s">
        <v>1342</v>
      </c>
      <c r="E1228" s="26" t="str">
        <f t="shared" si="219"/>
        <v>Domenique</v>
      </c>
      <c r="F1228" s="26" t="str">
        <f t="shared" si="220"/>
        <v>Stehle</v>
      </c>
      <c r="G1228" s="26" t="str">
        <f t="shared" si="221"/>
        <v>Ladies Senior</v>
      </c>
      <c r="H1228" s="26" t="str">
        <f t="shared" si="222"/>
        <v>Orca Angling Club</v>
      </c>
      <c r="I1228" s="53"/>
      <c r="J1228" s="53" t="s">
        <v>1200</v>
      </c>
      <c r="K1228" s="53">
        <v>51</v>
      </c>
      <c r="L1228" s="52">
        <f t="shared" si="223"/>
        <v>2.4</v>
      </c>
      <c r="M1228" s="52">
        <f t="shared" si="224"/>
        <v>2.4</v>
      </c>
    </row>
    <row r="1229" spans="1:13" hidden="1" x14ac:dyDescent="0.3">
      <c r="A1229" s="143" t="str">
        <f t="shared" si="225"/>
        <v>2025-NAT-02</v>
      </c>
      <c r="B1229" s="140">
        <f t="shared" si="226"/>
        <v>45737</v>
      </c>
      <c r="C1229" s="143" t="str">
        <f t="shared" si="227"/>
        <v>Day 2</v>
      </c>
      <c r="D1229" s="53" t="s">
        <v>790</v>
      </c>
      <c r="E1229" s="26" t="str">
        <f t="shared" si="219"/>
        <v>Cristiano</v>
      </c>
      <c r="F1229" s="26" t="str">
        <f t="shared" si="220"/>
        <v>Bampton</v>
      </c>
      <c r="G1229" s="26" t="str">
        <f t="shared" si="221"/>
        <v>Men U/21</v>
      </c>
      <c r="H1229" s="26" t="str">
        <f t="shared" si="222"/>
        <v>Orca Angling Club</v>
      </c>
      <c r="I1229" s="53"/>
      <c r="J1229" s="53" t="s">
        <v>1202</v>
      </c>
      <c r="K1229" s="53">
        <v>37</v>
      </c>
      <c r="L1229" s="52">
        <f t="shared" si="223"/>
        <v>2</v>
      </c>
      <c r="M1229" s="52">
        <f t="shared" si="224"/>
        <v>2</v>
      </c>
    </row>
    <row r="1230" spans="1:13" hidden="1" x14ac:dyDescent="0.3">
      <c r="A1230" s="143" t="str">
        <f t="shared" si="225"/>
        <v>2025-NAT-02</v>
      </c>
      <c r="B1230" s="140">
        <f t="shared" si="226"/>
        <v>45737</v>
      </c>
      <c r="C1230" s="143" t="str">
        <f t="shared" si="227"/>
        <v>Day 2</v>
      </c>
      <c r="D1230" s="53" t="s">
        <v>1657</v>
      </c>
      <c r="E1230" s="26" t="str">
        <f t="shared" si="219"/>
        <v>Alexander Albert</v>
      </c>
      <c r="F1230" s="26" t="str">
        <f t="shared" si="220"/>
        <v>Jansen</v>
      </c>
      <c r="G1230" s="26" t="str">
        <f t="shared" si="221"/>
        <v>Men Senior</v>
      </c>
      <c r="H1230" s="26" t="str">
        <f t="shared" si="222"/>
        <v>Orca Angling Club</v>
      </c>
      <c r="I1230" s="53"/>
      <c r="J1230" s="53" t="s">
        <v>1222</v>
      </c>
      <c r="K1230" s="53">
        <v>98</v>
      </c>
      <c r="L1230" s="52">
        <f t="shared" si="223"/>
        <v>4</v>
      </c>
      <c r="M1230" s="52">
        <f t="shared" si="224"/>
        <v>4</v>
      </c>
    </row>
    <row r="1231" spans="1:13" hidden="1" x14ac:dyDescent="0.3">
      <c r="A1231" s="143" t="str">
        <f t="shared" si="225"/>
        <v>2025-NAT-02</v>
      </c>
      <c r="B1231" s="140">
        <f t="shared" si="226"/>
        <v>45737</v>
      </c>
      <c r="C1231" s="143" t="str">
        <f t="shared" si="227"/>
        <v>Day 2</v>
      </c>
      <c r="D1231" s="53" t="s">
        <v>545</v>
      </c>
      <c r="E1231" s="26" t="str">
        <f t="shared" si="219"/>
        <v xml:space="preserve">Joe </v>
      </c>
      <c r="F1231" s="26" t="str">
        <f t="shared" si="220"/>
        <v>Herman</v>
      </c>
      <c r="G1231" s="26" t="str">
        <f t="shared" si="221"/>
        <v>Men Senior</v>
      </c>
      <c r="H1231" s="26" t="str">
        <f t="shared" si="222"/>
        <v>Orca Angling Club</v>
      </c>
      <c r="I1231" s="53"/>
      <c r="J1231" s="53" t="s">
        <v>1222</v>
      </c>
      <c r="K1231" s="53">
        <v>142</v>
      </c>
      <c r="L1231" s="52">
        <f t="shared" si="223"/>
        <v>14.4</v>
      </c>
      <c r="M1231" s="52">
        <f t="shared" si="224"/>
        <v>14.4</v>
      </c>
    </row>
    <row r="1232" spans="1:13" hidden="1" x14ac:dyDescent="0.3">
      <c r="A1232" s="143" t="str">
        <f t="shared" si="225"/>
        <v>2025-NAT-02</v>
      </c>
      <c r="B1232" s="140">
        <f t="shared" si="226"/>
        <v>45737</v>
      </c>
      <c r="C1232" s="143" t="str">
        <f t="shared" si="227"/>
        <v>Day 2</v>
      </c>
      <c r="D1232" s="53" t="s">
        <v>606</v>
      </c>
      <c r="E1232" s="26" t="str">
        <f t="shared" si="219"/>
        <v>Elaine</v>
      </c>
      <c r="F1232" s="26" t="str">
        <f t="shared" si="220"/>
        <v>Vorster</v>
      </c>
      <c r="G1232" s="26" t="str">
        <f t="shared" si="221"/>
        <v>Ladies Veteran</v>
      </c>
      <c r="H1232" s="26" t="str">
        <f t="shared" si="222"/>
        <v>Orca Angling Club</v>
      </c>
      <c r="I1232" s="53"/>
      <c r="J1232" s="53" t="s">
        <v>20</v>
      </c>
      <c r="K1232" s="53">
        <v>76</v>
      </c>
      <c r="L1232" s="52">
        <f t="shared" si="223"/>
        <v>1.6</v>
      </c>
      <c r="M1232" s="52">
        <f t="shared" si="224"/>
        <v>1.6</v>
      </c>
    </row>
    <row r="1233" spans="1:13" hidden="1" x14ac:dyDescent="0.3">
      <c r="A1233" s="143" t="str">
        <f t="shared" si="225"/>
        <v>2025-NAT-02</v>
      </c>
      <c r="B1233" s="140">
        <f t="shared" si="226"/>
        <v>45737</v>
      </c>
      <c r="C1233" s="143" t="str">
        <f t="shared" si="227"/>
        <v>Day 2</v>
      </c>
      <c r="D1233" s="53" t="s">
        <v>606</v>
      </c>
      <c r="E1233" s="26" t="str">
        <f t="shared" si="219"/>
        <v>Elaine</v>
      </c>
      <c r="F1233" s="26" t="str">
        <f t="shared" si="220"/>
        <v>Vorster</v>
      </c>
      <c r="G1233" s="26" t="str">
        <f t="shared" si="221"/>
        <v>Ladies Veteran</v>
      </c>
      <c r="H1233" s="26" t="str">
        <f t="shared" si="222"/>
        <v>Orca Angling Club</v>
      </c>
      <c r="I1233" s="53"/>
      <c r="J1233" s="53" t="s">
        <v>1249</v>
      </c>
      <c r="K1233" s="53">
        <v>64</v>
      </c>
      <c r="L1233" s="52">
        <f t="shared" si="223"/>
        <v>3.8</v>
      </c>
      <c r="M1233" s="52">
        <f t="shared" si="224"/>
        <v>3.8</v>
      </c>
    </row>
    <row r="1234" spans="1:13" hidden="1" x14ac:dyDescent="0.3">
      <c r="A1234" s="143" t="str">
        <f t="shared" si="225"/>
        <v>2025-NAT-02</v>
      </c>
      <c r="B1234" s="140">
        <f t="shared" si="226"/>
        <v>45737</v>
      </c>
      <c r="C1234" s="143" t="str">
        <f t="shared" si="227"/>
        <v>Day 2</v>
      </c>
      <c r="D1234" s="53" t="s">
        <v>606</v>
      </c>
      <c r="E1234" s="26" t="str">
        <f t="shared" si="219"/>
        <v>Elaine</v>
      </c>
      <c r="F1234" s="26" t="str">
        <f t="shared" si="220"/>
        <v>Vorster</v>
      </c>
      <c r="G1234" s="26" t="str">
        <f t="shared" si="221"/>
        <v>Ladies Veteran</v>
      </c>
      <c r="H1234" s="26" t="str">
        <f t="shared" si="222"/>
        <v>Orca Angling Club</v>
      </c>
      <c r="I1234" s="53"/>
      <c r="J1234" s="53" t="s">
        <v>1249</v>
      </c>
      <c r="K1234" s="53">
        <v>75</v>
      </c>
      <c r="L1234" s="52">
        <f t="shared" si="223"/>
        <v>5.5</v>
      </c>
      <c r="M1234" s="52">
        <f t="shared" si="224"/>
        <v>5.5</v>
      </c>
    </row>
    <row r="1235" spans="1:13" hidden="1" x14ac:dyDescent="0.3">
      <c r="A1235" s="143" t="str">
        <f t="shared" si="225"/>
        <v>2025-NAT-02</v>
      </c>
      <c r="B1235" s="140">
        <f t="shared" si="226"/>
        <v>45737</v>
      </c>
      <c r="C1235" s="143" t="str">
        <f t="shared" si="227"/>
        <v>Day 2</v>
      </c>
      <c r="D1235" s="53" t="s">
        <v>606</v>
      </c>
      <c r="E1235" s="26" t="str">
        <f t="shared" si="219"/>
        <v>Elaine</v>
      </c>
      <c r="F1235" s="26" t="str">
        <f t="shared" si="220"/>
        <v>Vorster</v>
      </c>
      <c r="G1235" s="26" t="str">
        <f t="shared" si="221"/>
        <v>Ladies Veteran</v>
      </c>
      <c r="H1235" s="26" t="str">
        <f t="shared" si="222"/>
        <v>Orca Angling Club</v>
      </c>
      <c r="I1235" s="53"/>
      <c r="J1235" s="53" t="s">
        <v>1200</v>
      </c>
      <c r="K1235" s="53">
        <v>63</v>
      </c>
      <c r="L1235" s="52">
        <f t="shared" si="223"/>
        <v>4.5</v>
      </c>
      <c r="M1235" s="52">
        <f t="shared" si="224"/>
        <v>4.5</v>
      </c>
    </row>
    <row r="1236" spans="1:13" hidden="1" x14ac:dyDescent="0.3">
      <c r="A1236" s="143" t="str">
        <f t="shared" si="225"/>
        <v>2025-NAT-02</v>
      </c>
      <c r="B1236" s="140">
        <f t="shared" si="226"/>
        <v>45737</v>
      </c>
      <c r="C1236" s="143" t="str">
        <f t="shared" si="227"/>
        <v>Day 2</v>
      </c>
      <c r="D1236" s="53" t="s">
        <v>576</v>
      </c>
      <c r="E1236" s="26" t="str">
        <f t="shared" si="219"/>
        <v>Lindie</v>
      </c>
      <c r="F1236" s="26" t="str">
        <f t="shared" si="220"/>
        <v>Krauze</v>
      </c>
      <c r="G1236" s="26" t="str">
        <f t="shared" si="221"/>
        <v>Ladies Master</v>
      </c>
      <c r="H1236" s="26" t="str">
        <f t="shared" si="222"/>
        <v>Orca Angling Club</v>
      </c>
      <c r="I1236" s="53"/>
      <c r="J1236" s="53" t="s">
        <v>1216</v>
      </c>
      <c r="K1236" s="53">
        <v>135</v>
      </c>
      <c r="L1236" s="52">
        <f t="shared" si="223"/>
        <v>32.799999999999997</v>
      </c>
      <c r="M1236" s="52">
        <f t="shared" si="224"/>
        <v>32.799999999999997</v>
      </c>
    </row>
    <row r="1237" spans="1:13" hidden="1" x14ac:dyDescent="0.3">
      <c r="A1237" s="143" t="str">
        <f t="shared" si="225"/>
        <v>2025-NAT-02</v>
      </c>
      <c r="B1237" s="140">
        <f t="shared" si="226"/>
        <v>45737</v>
      </c>
      <c r="C1237" s="143" t="str">
        <f t="shared" si="227"/>
        <v>Day 2</v>
      </c>
      <c r="D1237" s="53" t="s">
        <v>796</v>
      </c>
      <c r="E1237" s="26" t="str">
        <f t="shared" si="219"/>
        <v>Luke</v>
      </c>
      <c r="F1237" s="26" t="str">
        <f t="shared" si="220"/>
        <v>Jansen</v>
      </c>
      <c r="G1237" s="26" t="str">
        <f t="shared" si="221"/>
        <v>Men Senior</v>
      </c>
      <c r="H1237" s="26" t="str">
        <f t="shared" si="222"/>
        <v>Orca Angling Club</v>
      </c>
      <c r="I1237" s="53"/>
      <c r="J1237" s="53" t="s">
        <v>1222</v>
      </c>
      <c r="K1237" s="53">
        <v>124</v>
      </c>
      <c r="L1237" s="52">
        <f t="shared" si="223"/>
        <v>9.1</v>
      </c>
      <c r="M1237" s="52">
        <f t="shared" si="224"/>
        <v>9.1</v>
      </c>
    </row>
    <row r="1238" spans="1:13" hidden="1" x14ac:dyDescent="0.3">
      <c r="A1238" s="143" t="str">
        <f t="shared" si="225"/>
        <v>2025-NAT-02</v>
      </c>
      <c r="B1238" s="140">
        <f t="shared" si="226"/>
        <v>45737</v>
      </c>
      <c r="C1238" s="143" t="str">
        <f t="shared" si="227"/>
        <v>Day 2</v>
      </c>
      <c r="D1238" s="53" t="s">
        <v>796</v>
      </c>
      <c r="E1238" s="26" t="str">
        <f t="shared" si="219"/>
        <v>Luke</v>
      </c>
      <c r="F1238" s="26" t="str">
        <f t="shared" si="220"/>
        <v>Jansen</v>
      </c>
      <c r="G1238" s="26" t="str">
        <f t="shared" si="221"/>
        <v>Men Senior</v>
      </c>
      <c r="H1238" s="26" t="str">
        <f t="shared" si="222"/>
        <v>Orca Angling Club</v>
      </c>
      <c r="I1238" s="53"/>
      <c r="J1238" s="53" t="s">
        <v>1223</v>
      </c>
      <c r="K1238" s="53">
        <v>89</v>
      </c>
      <c r="L1238" s="52">
        <f t="shared" si="223"/>
        <v>2.5</v>
      </c>
      <c r="M1238" s="52">
        <f t="shared" si="224"/>
        <v>2.5</v>
      </c>
    </row>
    <row r="1239" spans="1:13" hidden="1" x14ac:dyDescent="0.3">
      <c r="A1239" s="143" t="str">
        <f t="shared" si="225"/>
        <v>2025-NAT-02</v>
      </c>
      <c r="B1239" s="140">
        <f t="shared" si="226"/>
        <v>45737</v>
      </c>
      <c r="C1239" s="143" t="str">
        <f t="shared" si="227"/>
        <v>Day 2</v>
      </c>
      <c r="D1239" s="53" t="s">
        <v>796</v>
      </c>
      <c r="E1239" s="26" t="str">
        <f t="shared" si="219"/>
        <v>Luke</v>
      </c>
      <c r="F1239" s="26" t="str">
        <f t="shared" si="220"/>
        <v>Jansen</v>
      </c>
      <c r="G1239" s="26" t="str">
        <f t="shared" si="221"/>
        <v>Men Senior</v>
      </c>
      <c r="H1239" s="26" t="str">
        <f t="shared" si="222"/>
        <v>Orca Angling Club</v>
      </c>
      <c r="I1239" s="53"/>
      <c r="J1239" s="53" t="s">
        <v>1249</v>
      </c>
      <c r="K1239" s="53">
        <v>60</v>
      </c>
      <c r="L1239" s="52">
        <f t="shared" si="223"/>
        <v>3.2</v>
      </c>
      <c r="M1239" s="52">
        <f t="shared" si="224"/>
        <v>3.2</v>
      </c>
    </row>
    <row r="1240" spans="1:13" hidden="1" x14ac:dyDescent="0.3">
      <c r="A1240" s="143" t="str">
        <f t="shared" si="225"/>
        <v>2025-NAT-02</v>
      </c>
      <c r="B1240" s="140">
        <f t="shared" si="226"/>
        <v>45737</v>
      </c>
      <c r="C1240" s="143" t="str">
        <f t="shared" si="227"/>
        <v>Day 2</v>
      </c>
      <c r="D1240" s="53" t="s">
        <v>1654</v>
      </c>
      <c r="E1240" s="26" t="str">
        <f t="shared" si="219"/>
        <v>Morne</v>
      </c>
      <c r="F1240" s="26" t="str">
        <f t="shared" si="220"/>
        <v>Riekert</v>
      </c>
      <c r="G1240" s="26" t="str">
        <f t="shared" si="221"/>
        <v>Men Senior</v>
      </c>
      <c r="H1240" s="26" t="str">
        <f t="shared" si="222"/>
        <v>Orca Angling Club</v>
      </c>
      <c r="I1240" s="53"/>
      <c r="J1240" s="53" t="s">
        <v>1223</v>
      </c>
      <c r="K1240" s="53">
        <v>105</v>
      </c>
      <c r="L1240" s="52">
        <f t="shared" si="223"/>
        <v>4.4000000000000004</v>
      </c>
      <c r="M1240" s="52">
        <f t="shared" si="224"/>
        <v>4.4000000000000004</v>
      </c>
    </row>
    <row r="1241" spans="1:13" hidden="1" x14ac:dyDescent="0.3">
      <c r="A1241" s="143" t="str">
        <f t="shared" si="225"/>
        <v>2025-NAT-02</v>
      </c>
      <c r="B1241" s="140">
        <f t="shared" si="226"/>
        <v>45737</v>
      </c>
      <c r="C1241" s="143" t="str">
        <f t="shared" si="227"/>
        <v>Day 2</v>
      </c>
      <c r="D1241" s="53" t="s">
        <v>470</v>
      </c>
      <c r="E1241" s="26" t="str">
        <f t="shared" si="219"/>
        <v>Leon</v>
      </c>
      <c r="F1241" s="26" t="str">
        <f t="shared" si="220"/>
        <v>Krauze</v>
      </c>
      <c r="G1241" s="26" t="str">
        <f t="shared" si="221"/>
        <v>Men Master</v>
      </c>
      <c r="H1241" s="26" t="str">
        <f t="shared" si="222"/>
        <v>Orca Angling Club</v>
      </c>
      <c r="I1241" s="53"/>
      <c r="J1241" s="53" t="s">
        <v>1223</v>
      </c>
      <c r="K1241" s="53">
        <v>126</v>
      </c>
      <c r="L1241" s="52">
        <f t="shared" si="223"/>
        <v>8.3000000000000007</v>
      </c>
      <c r="M1241" s="52">
        <f t="shared" si="224"/>
        <v>8.3000000000000007</v>
      </c>
    </row>
    <row r="1242" spans="1:13" hidden="1" x14ac:dyDescent="0.3">
      <c r="A1242" s="143" t="str">
        <f t="shared" si="225"/>
        <v>2025-NAT-02</v>
      </c>
      <c r="B1242" s="140">
        <f t="shared" si="226"/>
        <v>45737</v>
      </c>
      <c r="C1242" s="143" t="str">
        <f t="shared" si="227"/>
        <v>Day 2</v>
      </c>
      <c r="D1242" s="53" t="s">
        <v>470</v>
      </c>
      <c r="E1242" s="26" t="str">
        <f t="shared" si="219"/>
        <v>Leon</v>
      </c>
      <c r="F1242" s="26" t="str">
        <f t="shared" si="220"/>
        <v>Krauze</v>
      </c>
      <c r="G1242" s="26" t="str">
        <f t="shared" si="221"/>
        <v>Men Master</v>
      </c>
      <c r="H1242" s="26" t="str">
        <f t="shared" si="222"/>
        <v>Orca Angling Club</v>
      </c>
      <c r="I1242" s="53"/>
      <c r="J1242" s="53" t="s">
        <v>1249</v>
      </c>
      <c r="K1242" s="53">
        <v>56</v>
      </c>
      <c r="L1242" s="52">
        <f t="shared" si="223"/>
        <v>2.8</v>
      </c>
      <c r="M1242" s="52">
        <f t="shared" si="224"/>
        <v>2.8</v>
      </c>
    </row>
    <row r="1243" spans="1:13" hidden="1" x14ac:dyDescent="0.3">
      <c r="A1243" s="143" t="str">
        <f t="shared" si="225"/>
        <v>2025-NAT-02</v>
      </c>
      <c r="B1243" s="140">
        <f t="shared" si="226"/>
        <v>45737</v>
      </c>
      <c r="C1243" s="143" t="str">
        <f t="shared" si="227"/>
        <v>Day 2</v>
      </c>
      <c r="D1243" s="53" t="s">
        <v>470</v>
      </c>
      <c r="E1243" s="26" t="str">
        <f t="shared" si="219"/>
        <v>Leon</v>
      </c>
      <c r="F1243" s="26" t="str">
        <f t="shared" si="220"/>
        <v>Krauze</v>
      </c>
      <c r="G1243" s="26" t="str">
        <f t="shared" si="221"/>
        <v>Men Master</v>
      </c>
      <c r="H1243" s="26" t="str">
        <f t="shared" si="222"/>
        <v>Orca Angling Club</v>
      </c>
      <c r="I1243" s="53"/>
      <c r="J1243" s="53" t="s">
        <v>1249</v>
      </c>
      <c r="K1243" s="53">
        <v>56</v>
      </c>
      <c r="L1243" s="52">
        <f t="shared" si="223"/>
        <v>2.8</v>
      </c>
      <c r="M1243" s="52">
        <f t="shared" si="224"/>
        <v>2.8</v>
      </c>
    </row>
    <row r="1244" spans="1:13" hidden="1" x14ac:dyDescent="0.3">
      <c r="A1244" s="143" t="str">
        <f t="shared" si="225"/>
        <v>2025-NAT-02</v>
      </c>
      <c r="B1244" s="140">
        <f t="shared" si="226"/>
        <v>45737</v>
      </c>
      <c r="C1244" s="143" t="str">
        <f t="shared" si="227"/>
        <v>Day 2</v>
      </c>
      <c r="D1244" s="53" t="s">
        <v>470</v>
      </c>
      <c r="E1244" s="26" t="str">
        <f t="shared" si="219"/>
        <v>Leon</v>
      </c>
      <c r="F1244" s="26" t="str">
        <f t="shared" si="220"/>
        <v>Krauze</v>
      </c>
      <c r="G1244" s="26" t="str">
        <f t="shared" si="221"/>
        <v>Men Master</v>
      </c>
      <c r="H1244" s="26" t="str">
        <f t="shared" si="222"/>
        <v>Orca Angling Club</v>
      </c>
      <c r="I1244" s="53"/>
      <c r="J1244" s="53" t="s">
        <v>1222</v>
      </c>
      <c r="K1244" s="53">
        <v>152</v>
      </c>
      <c r="L1244" s="52">
        <f t="shared" si="223"/>
        <v>18.2</v>
      </c>
      <c r="M1244" s="52">
        <f t="shared" si="224"/>
        <v>18.2</v>
      </c>
    </row>
    <row r="1245" spans="1:13" hidden="1" x14ac:dyDescent="0.3">
      <c r="A1245" s="143" t="str">
        <f t="shared" si="225"/>
        <v>2025-NAT-02</v>
      </c>
      <c r="B1245" s="140">
        <f t="shared" si="226"/>
        <v>45737</v>
      </c>
      <c r="C1245" s="143" t="str">
        <f t="shared" si="227"/>
        <v>Day 2</v>
      </c>
      <c r="D1245" s="53" t="s">
        <v>433</v>
      </c>
      <c r="E1245" s="26" t="str">
        <f t="shared" si="219"/>
        <v>Brian</v>
      </c>
      <c r="F1245" s="26" t="str">
        <f t="shared" si="220"/>
        <v>Curtis</v>
      </c>
      <c r="G1245" s="26" t="str">
        <f t="shared" si="221"/>
        <v>Men Veteran</v>
      </c>
      <c r="H1245" s="26" t="str">
        <f t="shared" si="222"/>
        <v>Orca Angling Club</v>
      </c>
      <c r="I1245" s="53"/>
      <c r="J1245" s="53" t="s">
        <v>1222</v>
      </c>
      <c r="K1245" s="53">
        <v>133</v>
      </c>
      <c r="L1245" s="52">
        <f t="shared" si="223"/>
        <v>11.5</v>
      </c>
      <c r="M1245" s="52">
        <f t="shared" si="224"/>
        <v>11.5</v>
      </c>
    </row>
    <row r="1246" spans="1:13" hidden="1" x14ac:dyDescent="0.3">
      <c r="A1246" s="143" t="str">
        <f t="shared" si="225"/>
        <v>2025-NAT-02</v>
      </c>
      <c r="B1246" s="140">
        <f t="shared" si="226"/>
        <v>45737</v>
      </c>
      <c r="C1246" s="143" t="str">
        <f t="shared" si="227"/>
        <v>Day 2</v>
      </c>
      <c r="D1246" s="53" t="s">
        <v>433</v>
      </c>
      <c r="E1246" s="26" t="str">
        <f t="shared" si="219"/>
        <v>Brian</v>
      </c>
      <c r="F1246" s="26" t="str">
        <f t="shared" si="220"/>
        <v>Curtis</v>
      </c>
      <c r="G1246" s="26" t="str">
        <f t="shared" si="221"/>
        <v>Men Veteran</v>
      </c>
      <c r="H1246" s="26" t="str">
        <f t="shared" si="222"/>
        <v>Orca Angling Club</v>
      </c>
      <c r="I1246" s="53"/>
      <c r="J1246" s="53" t="s">
        <v>1222</v>
      </c>
      <c r="K1246" s="53">
        <v>65</v>
      </c>
      <c r="L1246" s="52">
        <f t="shared" si="223"/>
        <v>1</v>
      </c>
      <c r="M1246" s="52">
        <f t="shared" si="224"/>
        <v>1</v>
      </c>
    </row>
    <row r="1247" spans="1:13" hidden="1" x14ac:dyDescent="0.3">
      <c r="A1247" s="143" t="str">
        <f t="shared" si="225"/>
        <v>2025-NAT-02</v>
      </c>
      <c r="B1247" s="140">
        <f t="shared" si="226"/>
        <v>45737</v>
      </c>
      <c r="C1247" s="143" t="str">
        <f t="shared" si="227"/>
        <v>Day 2</v>
      </c>
      <c r="D1247" s="53" t="s">
        <v>843</v>
      </c>
      <c r="E1247" s="26" t="str">
        <f t="shared" si="219"/>
        <v>Christo</v>
      </c>
      <c r="F1247" s="26" t="str">
        <f t="shared" si="220"/>
        <v>Van Zyl</v>
      </c>
      <c r="G1247" s="26" t="str">
        <f t="shared" si="221"/>
        <v>Men Senior</v>
      </c>
      <c r="H1247" s="26" t="str">
        <f t="shared" si="222"/>
        <v>Orca Angling Club</v>
      </c>
      <c r="I1247" s="53"/>
      <c r="J1247" s="53" t="s">
        <v>1223</v>
      </c>
      <c r="K1247" s="53">
        <v>68</v>
      </c>
      <c r="L1247" s="52">
        <f t="shared" si="223"/>
        <v>1</v>
      </c>
      <c r="M1247" s="52">
        <f t="shared" si="224"/>
        <v>1</v>
      </c>
    </row>
    <row r="1248" spans="1:13" hidden="1" x14ac:dyDescent="0.3">
      <c r="A1248" s="143" t="str">
        <f t="shared" si="225"/>
        <v>2025-NAT-02</v>
      </c>
      <c r="B1248" s="140">
        <f t="shared" si="226"/>
        <v>45737</v>
      </c>
      <c r="C1248" s="143" t="str">
        <f t="shared" si="227"/>
        <v>Day 2</v>
      </c>
      <c r="D1248" s="53" t="s">
        <v>548</v>
      </c>
      <c r="E1248" s="26" t="str">
        <f t="shared" si="219"/>
        <v>Immo</v>
      </c>
      <c r="F1248" s="26" t="str">
        <f t="shared" si="220"/>
        <v>Dresselhaus</v>
      </c>
      <c r="G1248" s="26" t="str">
        <f t="shared" si="221"/>
        <v>Men Senior</v>
      </c>
      <c r="H1248" s="26" t="str">
        <f t="shared" si="222"/>
        <v>Orca Angling Club</v>
      </c>
      <c r="I1248" s="53"/>
      <c r="J1248" s="53" t="s">
        <v>1222</v>
      </c>
      <c r="K1248" s="53">
        <v>126</v>
      </c>
      <c r="L1248" s="52">
        <f t="shared" si="223"/>
        <v>9.6</v>
      </c>
      <c r="M1248" s="52">
        <f t="shared" si="224"/>
        <v>9.6</v>
      </c>
    </row>
    <row r="1249" spans="1:13" hidden="1" x14ac:dyDescent="0.3">
      <c r="A1249" s="143" t="str">
        <f t="shared" ref="A1249:A1312" si="228">IF(D1249="","",A1248)</f>
        <v>2025-NAT-02</v>
      </c>
      <c r="B1249" s="140">
        <f t="shared" ref="B1249:B1312" si="229">IF(D1249="","",B1248)</f>
        <v>45737</v>
      </c>
      <c r="C1249" s="143" t="str">
        <f t="shared" ref="C1249:C1312" si="230">IF(D1249="","",C1248)</f>
        <v>Day 2</v>
      </c>
      <c r="D1249" s="53" t="s">
        <v>700</v>
      </c>
      <c r="E1249" s="26" t="str">
        <f t="shared" si="219"/>
        <v>Willem C</v>
      </c>
      <c r="F1249" s="26" t="str">
        <f t="shared" si="220"/>
        <v>Schalkwyk</v>
      </c>
      <c r="G1249" s="26" t="str">
        <f t="shared" si="221"/>
        <v>Men Veteran</v>
      </c>
      <c r="H1249" s="26" t="str">
        <f t="shared" si="222"/>
        <v>Otjiwarongo</v>
      </c>
      <c r="I1249" s="53"/>
      <c r="J1249" s="53" t="s">
        <v>1249</v>
      </c>
      <c r="K1249" s="53">
        <v>68</v>
      </c>
      <c r="L1249" s="52">
        <f t="shared" si="223"/>
        <v>4.4000000000000004</v>
      </c>
      <c r="M1249" s="52">
        <f t="shared" si="224"/>
        <v>4.4000000000000004</v>
      </c>
    </row>
    <row r="1250" spans="1:13" hidden="1" x14ac:dyDescent="0.3">
      <c r="A1250" s="143" t="str">
        <f t="shared" si="228"/>
        <v>2025-NAT-02</v>
      </c>
      <c r="B1250" s="140">
        <f t="shared" si="229"/>
        <v>45737</v>
      </c>
      <c r="C1250" s="143" t="str">
        <f t="shared" si="230"/>
        <v>Day 2</v>
      </c>
      <c r="D1250" s="53" t="s">
        <v>700</v>
      </c>
      <c r="E1250" s="26" t="str">
        <f t="shared" si="219"/>
        <v>Willem C</v>
      </c>
      <c r="F1250" s="26" t="str">
        <f t="shared" si="220"/>
        <v>Schalkwyk</v>
      </c>
      <c r="G1250" s="26" t="str">
        <f t="shared" si="221"/>
        <v>Men Veteran</v>
      </c>
      <c r="H1250" s="26" t="str">
        <f t="shared" si="222"/>
        <v>Otjiwarongo</v>
      </c>
      <c r="I1250" s="53"/>
      <c r="J1250" s="53" t="s">
        <v>1249</v>
      </c>
      <c r="K1250" s="53">
        <v>66</v>
      </c>
      <c r="L1250" s="52">
        <f t="shared" si="223"/>
        <v>4.0999999999999996</v>
      </c>
      <c r="M1250" s="52">
        <f t="shared" si="224"/>
        <v>4.0999999999999996</v>
      </c>
    </row>
    <row r="1251" spans="1:13" hidden="1" x14ac:dyDescent="0.3">
      <c r="A1251" s="143" t="str">
        <f t="shared" si="228"/>
        <v>2025-NAT-02</v>
      </c>
      <c r="B1251" s="140">
        <f t="shared" si="229"/>
        <v>45737</v>
      </c>
      <c r="C1251" s="143" t="str">
        <f t="shared" si="230"/>
        <v>Day 2</v>
      </c>
      <c r="D1251" s="53" t="s">
        <v>700</v>
      </c>
      <c r="E1251" s="26" t="str">
        <f t="shared" si="219"/>
        <v>Willem C</v>
      </c>
      <c r="F1251" s="26" t="str">
        <f t="shared" si="220"/>
        <v>Schalkwyk</v>
      </c>
      <c r="G1251" s="26" t="str">
        <f t="shared" si="221"/>
        <v>Men Veteran</v>
      </c>
      <c r="H1251" s="26" t="str">
        <f t="shared" si="222"/>
        <v>Otjiwarongo</v>
      </c>
      <c r="I1251" s="53"/>
      <c r="J1251" s="53" t="s">
        <v>1249</v>
      </c>
      <c r="K1251" s="53">
        <v>68</v>
      </c>
      <c r="L1251" s="52">
        <f t="shared" si="223"/>
        <v>4.4000000000000004</v>
      </c>
      <c r="M1251" s="52">
        <f t="shared" si="224"/>
        <v>4.4000000000000004</v>
      </c>
    </row>
    <row r="1252" spans="1:13" hidden="1" x14ac:dyDescent="0.3">
      <c r="A1252" s="143" t="str">
        <f t="shared" si="228"/>
        <v>2025-NAT-02</v>
      </c>
      <c r="B1252" s="140">
        <f t="shared" si="229"/>
        <v>45737</v>
      </c>
      <c r="C1252" s="143" t="str">
        <f t="shared" si="230"/>
        <v>Day 2</v>
      </c>
      <c r="D1252" s="53" t="s">
        <v>700</v>
      </c>
      <c r="E1252" s="26" t="str">
        <f t="shared" si="219"/>
        <v>Willem C</v>
      </c>
      <c r="F1252" s="26" t="str">
        <f t="shared" si="220"/>
        <v>Schalkwyk</v>
      </c>
      <c r="G1252" s="26" t="str">
        <f t="shared" si="221"/>
        <v>Men Veteran</v>
      </c>
      <c r="H1252" s="26" t="str">
        <f t="shared" si="222"/>
        <v>Otjiwarongo</v>
      </c>
      <c r="I1252" s="53"/>
      <c r="J1252" s="53" t="s">
        <v>1216</v>
      </c>
      <c r="K1252" s="53">
        <v>131</v>
      </c>
      <c r="L1252" s="52">
        <f t="shared" si="223"/>
        <v>29.9</v>
      </c>
      <c r="M1252" s="52">
        <f t="shared" si="224"/>
        <v>29.9</v>
      </c>
    </row>
    <row r="1253" spans="1:13" hidden="1" x14ac:dyDescent="0.3">
      <c r="A1253" s="143" t="str">
        <f t="shared" si="228"/>
        <v>2025-NAT-02</v>
      </c>
      <c r="B1253" s="140">
        <f t="shared" si="229"/>
        <v>45737</v>
      </c>
      <c r="C1253" s="143" t="str">
        <f t="shared" si="230"/>
        <v>Day 2</v>
      </c>
      <c r="D1253" s="53" t="s">
        <v>1083</v>
      </c>
      <c r="E1253" s="26" t="str">
        <f t="shared" si="219"/>
        <v>Rinus</v>
      </c>
      <c r="F1253" s="26" t="str">
        <f t="shared" si="220"/>
        <v>Van Der Westhuizen</v>
      </c>
      <c r="G1253" s="26" t="str">
        <f t="shared" si="221"/>
        <v>Men Veteran</v>
      </c>
      <c r="H1253" s="26" t="str">
        <f t="shared" si="222"/>
        <v>Otjiwarongo</v>
      </c>
      <c r="I1253" s="53"/>
      <c r="J1253" s="53" t="s">
        <v>1222</v>
      </c>
      <c r="K1253" s="53">
        <v>148</v>
      </c>
      <c r="L1253" s="52">
        <f t="shared" si="223"/>
        <v>16.600000000000001</v>
      </c>
      <c r="M1253" s="52">
        <f t="shared" si="224"/>
        <v>16.600000000000001</v>
      </c>
    </row>
    <row r="1254" spans="1:13" hidden="1" x14ac:dyDescent="0.3">
      <c r="A1254" s="143" t="str">
        <f t="shared" si="228"/>
        <v>2025-NAT-02</v>
      </c>
      <c r="B1254" s="140">
        <f t="shared" si="229"/>
        <v>45737</v>
      </c>
      <c r="C1254" s="143" t="str">
        <f t="shared" si="230"/>
        <v>Day 2</v>
      </c>
      <c r="D1254" s="53" t="s">
        <v>1083</v>
      </c>
      <c r="E1254" s="26" t="str">
        <f t="shared" si="219"/>
        <v>Rinus</v>
      </c>
      <c r="F1254" s="26" t="str">
        <f t="shared" si="220"/>
        <v>Van Der Westhuizen</v>
      </c>
      <c r="G1254" s="26" t="str">
        <f t="shared" si="221"/>
        <v>Men Veteran</v>
      </c>
      <c r="H1254" s="26" t="str">
        <f t="shared" si="222"/>
        <v>Otjiwarongo</v>
      </c>
      <c r="I1254" s="53"/>
      <c r="J1254" s="53" t="s">
        <v>1222</v>
      </c>
      <c r="K1254" s="53">
        <v>143</v>
      </c>
      <c r="L1254" s="52">
        <f t="shared" si="223"/>
        <v>14.8</v>
      </c>
      <c r="M1254" s="52">
        <f t="shared" si="224"/>
        <v>14.8</v>
      </c>
    </row>
    <row r="1255" spans="1:13" hidden="1" x14ac:dyDescent="0.3">
      <c r="A1255" s="143" t="str">
        <f t="shared" si="228"/>
        <v>2025-NAT-02</v>
      </c>
      <c r="B1255" s="140">
        <f t="shared" si="229"/>
        <v>45737</v>
      </c>
      <c r="C1255" s="143" t="str">
        <f t="shared" si="230"/>
        <v>Day 2</v>
      </c>
      <c r="D1255" s="53" t="s">
        <v>1083</v>
      </c>
      <c r="E1255" s="26" t="str">
        <f t="shared" si="219"/>
        <v>Rinus</v>
      </c>
      <c r="F1255" s="26" t="str">
        <f t="shared" si="220"/>
        <v>Van Der Westhuizen</v>
      </c>
      <c r="G1255" s="26" t="str">
        <f t="shared" si="221"/>
        <v>Men Veteran</v>
      </c>
      <c r="H1255" s="26" t="str">
        <f t="shared" si="222"/>
        <v>Otjiwarongo</v>
      </c>
      <c r="I1255" s="53"/>
      <c r="J1255" s="53" t="s">
        <v>1222</v>
      </c>
      <c r="K1255" s="53">
        <v>147</v>
      </c>
      <c r="L1255" s="52">
        <f t="shared" si="223"/>
        <v>16.2</v>
      </c>
      <c r="M1255" s="52">
        <f t="shared" si="224"/>
        <v>16.2</v>
      </c>
    </row>
    <row r="1256" spans="1:13" hidden="1" x14ac:dyDescent="0.3">
      <c r="A1256" s="143" t="str">
        <f t="shared" si="228"/>
        <v>2025-NAT-02</v>
      </c>
      <c r="B1256" s="140">
        <f t="shared" si="229"/>
        <v>45737</v>
      </c>
      <c r="C1256" s="143" t="str">
        <f t="shared" si="230"/>
        <v>Day 2</v>
      </c>
      <c r="D1256" s="53" t="s">
        <v>1083</v>
      </c>
      <c r="E1256" s="26" t="str">
        <f t="shared" si="219"/>
        <v>Rinus</v>
      </c>
      <c r="F1256" s="26" t="str">
        <f t="shared" si="220"/>
        <v>Van Der Westhuizen</v>
      </c>
      <c r="G1256" s="26" t="str">
        <f t="shared" si="221"/>
        <v>Men Veteran</v>
      </c>
      <c r="H1256" s="26" t="str">
        <f t="shared" si="222"/>
        <v>Otjiwarongo</v>
      </c>
      <c r="I1256" s="53"/>
      <c r="J1256" s="53" t="s">
        <v>1217</v>
      </c>
      <c r="K1256" s="53">
        <v>181</v>
      </c>
      <c r="L1256" s="52">
        <f t="shared" si="223"/>
        <v>78.7</v>
      </c>
      <c r="M1256" s="52">
        <f t="shared" si="224"/>
        <v>78.7</v>
      </c>
    </row>
    <row r="1257" spans="1:13" hidden="1" x14ac:dyDescent="0.3">
      <c r="A1257" s="143" t="str">
        <f t="shared" si="228"/>
        <v>2025-NAT-02</v>
      </c>
      <c r="B1257" s="140">
        <f t="shared" si="229"/>
        <v>45737</v>
      </c>
      <c r="C1257" s="143" t="str">
        <f t="shared" si="230"/>
        <v>Day 2</v>
      </c>
      <c r="D1257" s="53" t="s">
        <v>495</v>
      </c>
      <c r="E1257" s="26" t="str">
        <f t="shared" si="219"/>
        <v>Maritz</v>
      </c>
      <c r="F1257" s="26" t="str">
        <f t="shared" si="220"/>
        <v>Jansen van Vuuren</v>
      </c>
      <c r="G1257" s="26" t="str">
        <f t="shared" si="221"/>
        <v>Men Veteran</v>
      </c>
      <c r="H1257" s="26" t="str">
        <f t="shared" si="222"/>
        <v>Otjiwarongo</v>
      </c>
      <c r="I1257" s="53"/>
      <c r="J1257" s="53"/>
      <c r="K1257" s="53"/>
      <c r="L1257" s="52" t="str">
        <f t="shared" si="223"/>
        <v/>
      </c>
      <c r="M1257" s="52" t="str">
        <f t="shared" si="224"/>
        <v/>
      </c>
    </row>
    <row r="1258" spans="1:13" hidden="1" x14ac:dyDescent="0.3">
      <c r="A1258" s="143" t="str">
        <f t="shared" si="228"/>
        <v>2025-NAT-02</v>
      </c>
      <c r="B1258" s="140">
        <f t="shared" si="229"/>
        <v>45737</v>
      </c>
      <c r="C1258" s="143" t="str">
        <f t="shared" si="230"/>
        <v>Day 2</v>
      </c>
      <c r="D1258" s="53" t="s">
        <v>1136</v>
      </c>
      <c r="E1258" s="26" t="str">
        <f t="shared" si="219"/>
        <v>Martinus</v>
      </c>
      <c r="F1258" s="26" t="str">
        <f t="shared" si="220"/>
        <v>Venter</v>
      </c>
      <c r="G1258" s="26" t="str">
        <f t="shared" si="221"/>
        <v>Men Veteran</v>
      </c>
      <c r="H1258" s="26" t="str">
        <f t="shared" si="222"/>
        <v>Otjiwarongo</v>
      </c>
      <c r="I1258" s="53"/>
      <c r="J1258" s="53"/>
      <c r="K1258" s="53"/>
      <c r="L1258" s="52" t="str">
        <f t="shared" si="223"/>
        <v/>
      </c>
      <c r="M1258" s="52" t="str">
        <f t="shared" si="224"/>
        <v/>
      </c>
    </row>
    <row r="1259" spans="1:13" hidden="1" x14ac:dyDescent="0.3">
      <c r="A1259" s="143" t="str">
        <f t="shared" si="228"/>
        <v>2025-NAT-02</v>
      </c>
      <c r="B1259" s="140">
        <f t="shared" si="229"/>
        <v>45737</v>
      </c>
      <c r="C1259" s="143" t="str">
        <f t="shared" si="230"/>
        <v>Day 2</v>
      </c>
      <c r="D1259" s="53" t="s">
        <v>847</v>
      </c>
      <c r="E1259" s="26" t="str">
        <f t="shared" si="219"/>
        <v>Detlef</v>
      </c>
      <c r="F1259" s="26" t="str">
        <f t="shared" si="220"/>
        <v>Heimstadt</v>
      </c>
      <c r="G1259" s="26" t="str">
        <f t="shared" si="221"/>
        <v>Men Master</v>
      </c>
      <c r="H1259" s="26" t="str">
        <f t="shared" si="222"/>
        <v>xOtjiwarongo</v>
      </c>
      <c r="I1259" s="53"/>
      <c r="J1259" s="53"/>
      <c r="K1259" s="53"/>
      <c r="L1259" s="52" t="str">
        <f t="shared" si="223"/>
        <v/>
      </c>
      <c r="M1259" s="52" t="str">
        <f t="shared" si="224"/>
        <v/>
      </c>
    </row>
    <row r="1260" spans="1:13" hidden="1" x14ac:dyDescent="0.3">
      <c r="A1260" s="143" t="str">
        <f t="shared" si="228"/>
        <v>2025-NAT-02</v>
      </c>
      <c r="B1260" s="140">
        <f t="shared" si="229"/>
        <v>45737</v>
      </c>
      <c r="C1260" s="143" t="str">
        <f t="shared" si="230"/>
        <v>Day 2</v>
      </c>
      <c r="D1260" s="53" t="s">
        <v>1597</v>
      </c>
      <c r="E1260" s="26" t="str">
        <f t="shared" si="219"/>
        <v>Maritz Jnr</v>
      </c>
      <c r="F1260" s="26" t="str">
        <f t="shared" si="220"/>
        <v>Jansen Van Vuuren</v>
      </c>
      <c r="G1260" s="26" t="str">
        <f t="shared" si="221"/>
        <v>Men U/16</v>
      </c>
      <c r="H1260" s="26" t="str">
        <f t="shared" si="222"/>
        <v>Otjiwarongo</v>
      </c>
      <c r="I1260" s="53"/>
      <c r="J1260" s="53" t="s">
        <v>1222</v>
      </c>
      <c r="K1260" s="53">
        <v>111</v>
      </c>
      <c r="L1260" s="52">
        <f t="shared" si="223"/>
        <v>6.2</v>
      </c>
      <c r="M1260" s="52">
        <f t="shared" si="224"/>
        <v>6.2</v>
      </c>
    </row>
    <row r="1261" spans="1:13" hidden="1" x14ac:dyDescent="0.3">
      <c r="A1261" s="143" t="str">
        <f t="shared" si="228"/>
        <v>2025-NAT-02</v>
      </c>
      <c r="B1261" s="140">
        <f t="shared" si="229"/>
        <v>45737</v>
      </c>
      <c r="C1261" s="143" t="str">
        <f t="shared" si="230"/>
        <v>Day 2</v>
      </c>
      <c r="D1261" s="53" t="s">
        <v>736</v>
      </c>
      <c r="E1261" s="26" t="str">
        <f t="shared" si="219"/>
        <v>Stefni</v>
      </c>
      <c r="F1261" s="26" t="str">
        <f t="shared" si="220"/>
        <v>De Jager</v>
      </c>
      <c r="G1261" s="26" t="str">
        <f t="shared" si="221"/>
        <v>Ladies Master</v>
      </c>
      <c r="H1261" s="26" t="str">
        <f t="shared" si="222"/>
        <v>xOtjiwarongo</v>
      </c>
      <c r="I1261" s="53"/>
      <c r="J1261" s="53" t="s">
        <v>20</v>
      </c>
      <c r="K1261" s="53">
        <v>75</v>
      </c>
      <c r="L1261" s="52">
        <f t="shared" si="223"/>
        <v>1.5</v>
      </c>
      <c r="M1261" s="52">
        <f t="shared" si="224"/>
        <v>1.5</v>
      </c>
    </row>
    <row r="1262" spans="1:13" hidden="1" x14ac:dyDescent="0.3">
      <c r="A1262" s="143" t="str">
        <f t="shared" si="228"/>
        <v>2025-NAT-02</v>
      </c>
      <c r="B1262" s="140">
        <f t="shared" si="229"/>
        <v>45737</v>
      </c>
      <c r="C1262" s="143" t="str">
        <f t="shared" si="230"/>
        <v>Day 2</v>
      </c>
      <c r="D1262" s="53" t="s">
        <v>1293</v>
      </c>
      <c r="E1262" s="26" t="str">
        <f t="shared" si="219"/>
        <v>Franco</v>
      </c>
      <c r="F1262" s="26" t="str">
        <f t="shared" si="220"/>
        <v>Feyerabend</v>
      </c>
      <c r="G1262" s="26" t="str">
        <f t="shared" si="221"/>
        <v>Men U/16</v>
      </c>
      <c r="H1262" s="26" t="str">
        <f t="shared" si="222"/>
        <v>xOtjiwarongo</v>
      </c>
      <c r="I1262" s="53"/>
      <c r="J1262" s="53"/>
      <c r="K1262" s="53"/>
      <c r="L1262" s="52" t="str">
        <f t="shared" si="223"/>
        <v/>
      </c>
      <c r="M1262" s="52" t="str">
        <f t="shared" si="224"/>
        <v/>
      </c>
    </row>
    <row r="1263" spans="1:13" hidden="1" x14ac:dyDescent="0.3">
      <c r="A1263" s="143" t="str">
        <f t="shared" si="228"/>
        <v>2025-NAT-02</v>
      </c>
      <c r="B1263" s="140">
        <f t="shared" si="229"/>
        <v>45737</v>
      </c>
      <c r="C1263" s="143" t="str">
        <f t="shared" si="230"/>
        <v>Day 2</v>
      </c>
      <c r="D1263" s="53" t="s">
        <v>1355</v>
      </c>
      <c r="E1263" s="26" t="str">
        <f t="shared" si="219"/>
        <v>Stefan</v>
      </c>
      <c r="F1263" s="26" t="str">
        <f t="shared" si="220"/>
        <v>Snyman</v>
      </c>
      <c r="G1263" s="26" t="str">
        <f t="shared" si="221"/>
        <v>Men U/21</v>
      </c>
      <c r="H1263" s="26" t="str">
        <f t="shared" si="222"/>
        <v>Penguin</v>
      </c>
      <c r="I1263" s="53"/>
      <c r="J1263" s="53"/>
      <c r="K1263" s="53"/>
      <c r="L1263" s="52" t="str">
        <f t="shared" si="223"/>
        <v/>
      </c>
      <c r="M1263" s="52" t="str">
        <f t="shared" si="224"/>
        <v/>
      </c>
    </row>
    <row r="1264" spans="1:13" hidden="1" x14ac:dyDescent="0.3">
      <c r="A1264" s="143" t="str">
        <f t="shared" si="228"/>
        <v>2025-NAT-02</v>
      </c>
      <c r="B1264" s="140">
        <f t="shared" si="229"/>
        <v>45737</v>
      </c>
      <c r="C1264" s="143" t="str">
        <f t="shared" si="230"/>
        <v>Day 2</v>
      </c>
      <c r="D1264" s="53" t="s">
        <v>1338</v>
      </c>
      <c r="E1264" s="26" t="str">
        <f t="shared" si="219"/>
        <v>Barren</v>
      </c>
      <c r="F1264" s="26" t="str">
        <f t="shared" si="220"/>
        <v>Van Es</v>
      </c>
      <c r="G1264" s="26" t="str">
        <f t="shared" si="221"/>
        <v>Men Senior</v>
      </c>
      <c r="H1264" s="26" t="str">
        <f t="shared" si="222"/>
        <v>Penguin</v>
      </c>
      <c r="I1264" s="53"/>
      <c r="J1264" s="53" t="s">
        <v>1222</v>
      </c>
      <c r="K1264" s="53">
        <v>156</v>
      </c>
      <c r="L1264" s="52">
        <f t="shared" si="223"/>
        <v>19.899999999999999</v>
      </c>
      <c r="M1264" s="52">
        <f t="shared" si="224"/>
        <v>19.899999999999999</v>
      </c>
    </row>
    <row r="1265" spans="1:13" hidden="1" x14ac:dyDescent="0.3">
      <c r="A1265" s="143" t="str">
        <f t="shared" si="228"/>
        <v>2025-NAT-02</v>
      </c>
      <c r="B1265" s="140">
        <f t="shared" si="229"/>
        <v>45737</v>
      </c>
      <c r="C1265" s="143" t="str">
        <f t="shared" si="230"/>
        <v>Day 2</v>
      </c>
      <c r="D1265" s="53" t="s">
        <v>1338</v>
      </c>
      <c r="E1265" s="26" t="str">
        <f t="shared" si="219"/>
        <v>Barren</v>
      </c>
      <c r="F1265" s="26" t="str">
        <f t="shared" si="220"/>
        <v>Van Es</v>
      </c>
      <c r="G1265" s="26" t="str">
        <f t="shared" si="221"/>
        <v>Men Senior</v>
      </c>
      <c r="H1265" s="26" t="str">
        <f t="shared" si="222"/>
        <v>Penguin</v>
      </c>
      <c r="I1265" s="53"/>
      <c r="J1265" s="53" t="s">
        <v>1222</v>
      </c>
      <c r="K1265" s="53">
        <v>162</v>
      </c>
      <c r="L1265" s="52">
        <f t="shared" si="223"/>
        <v>22.7</v>
      </c>
      <c r="M1265" s="52">
        <f t="shared" si="224"/>
        <v>22.7</v>
      </c>
    </row>
    <row r="1266" spans="1:13" hidden="1" x14ac:dyDescent="0.3">
      <c r="A1266" s="143" t="str">
        <f t="shared" si="228"/>
        <v>2025-NAT-02</v>
      </c>
      <c r="B1266" s="140">
        <f t="shared" si="229"/>
        <v>45737</v>
      </c>
      <c r="C1266" s="143" t="str">
        <f t="shared" si="230"/>
        <v>Day 2</v>
      </c>
      <c r="D1266" s="53" t="s">
        <v>1338</v>
      </c>
      <c r="E1266" s="26" t="str">
        <f t="shared" si="219"/>
        <v>Barren</v>
      </c>
      <c r="F1266" s="26" t="str">
        <f t="shared" si="220"/>
        <v>Van Es</v>
      </c>
      <c r="G1266" s="26" t="str">
        <f t="shared" si="221"/>
        <v>Men Senior</v>
      </c>
      <c r="H1266" s="26" t="str">
        <f t="shared" si="222"/>
        <v>Penguin</v>
      </c>
      <c r="I1266" s="53"/>
      <c r="J1266" s="53" t="s">
        <v>1222</v>
      </c>
      <c r="K1266" s="53">
        <v>136</v>
      </c>
      <c r="L1266" s="52">
        <f t="shared" si="223"/>
        <v>12.4</v>
      </c>
      <c r="M1266" s="52">
        <f t="shared" si="224"/>
        <v>12.4</v>
      </c>
    </row>
    <row r="1267" spans="1:13" hidden="1" x14ac:dyDescent="0.3">
      <c r="A1267" s="143" t="str">
        <f t="shared" si="228"/>
        <v>2025-NAT-02</v>
      </c>
      <c r="B1267" s="140">
        <f t="shared" si="229"/>
        <v>45737</v>
      </c>
      <c r="C1267" s="143" t="str">
        <f t="shared" si="230"/>
        <v>Day 2</v>
      </c>
      <c r="D1267" s="53" t="s">
        <v>1338</v>
      </c>
      <c r="E1267" s="26" t="str">
        <f t="shared" si="219"/>
        <v>Barren</v>
      </c>
      <c r="F1267" s="26" t="str">
        <f t="shared" si="220"/>
        <v>Van Es</v>
      </c>
      <c r="G1267" s="26" t="str">
        <f t="shared" si="221"/>
        <v>Men Senior</v>
      </c>
      <c r="H1267" s="26" t="str">
        <f t="shared" si="222"/>
        <v>Penguin</v>
      </c>
      <c r="I1267" s="53"/>
      <c r="J1267" s="53" t="s">
        <v>1222</v>
      </c>
      <c r="K1267" s="53">
        <v>146</v>
      </c>
      <c r="L1267" s="52">
        <f t="shared" si="223"/>
        <v>15.9</v>
      </c>
      <c r="M1267" s="52">
        <f t="shared" si="224"/>
        <v>15.9</v>
      </c>
    </row>
    <row r="1268" spans="1:13" hidden="1" x14ac:dyDescent="0.3">
      <c r="A1268" s="143" t="str">
        <f t="shared" si="228"/>
        <v>2025-NAT-02</v>
      </c>
      <c r="B1268" s="140">
        <f t="shared" si="229"/>
        <v>45737</v>
      </c>
      <c r="C1268" s="143" t="str">
        <f t="shared" si="230"/>
        <v>Day 2</v>
      </c>
      <c r="D1268" s="53" t="s">
        <v>786</v>
      </c>
      <c r="E1268" s="26" t="str">
        <f t="shared" si="219"/>
        <v>Henno</v>
      </c>
      <c r="F1268" s="26" t="str">
        <f t="shared" si="220"/>
        <v>Snyman</v>
      </c>
      <c r="G1268" s="26" t="str">
        <f t="shared" si="221"/>
        <v>Men Master</v>
      </c>
      <c r="H1268" s="26" t="str">
        <f t="shared" si="222"/>
        <v>Penguin</v>
      </c>
      <c r="I1268" s="53"/>
      <c r="J1268" s="53" t="s">
        <v>1249</v>
      </c>
      <c r="K1268" s="53">
        <v>75</v>
      </c>
      <c r="L1268" s="52">
        <f t="shared" si="223"/>
        <v>5.5</v>
      </c>
      <c r="M1268" s="52">
        <f t="shared" si="224"/>
        <v>5.5</v>
      </c>
    </row>
    <row r="1269" spans="1:13" hidden="1" x14ac:dyDescent="0.3">
      <c r="A1269" s="143" t="str">
        <f t="shared" si="228"/>
        <v>2025-NAT-02</v>
      </c>
      <c r="B1269" s="140">
        <f t="shared" si="229"/>
        <v>45737</v>
      </c>
      <c r="C1269" s="143" t="str">
        <f t="shared" si="230"/>
        <v>Day 2</v>
      </c>
      <c r="D1269" s="53" t="s">
        <v>786</v>
      </c>
      <c r="E1269" s="26" t="str">
        <f t="shared" si="219"/>
        <v>Henno</v>
      </c>
      <c r="F1269" s="26" t="str">
        <f t="shared" si="220"/>
        <v>Snyman</v>
      </c>
      <c r="G1269" s="26" t="str">
        <f t="shared" si="221"/>
        <v>Men Master</v>
      </c>
      <c r="H1269" s="26" t="str">
        <f t="shared" si="222"/>
        <v>Penguin</v>
      </c>
      <c r="I1269" s="53"/>
      <c r="J1269" s="53" t="s">
        <v>1249</v>
      </c>
      <c r="K1269" s="53">
        <v>60</v>
      </c>
      <c r="L1269" s="52">
        <f t="shared" si="223"/>
        <v>3.2</v>
      </c>
      <c r="M1269" s="52">
        <f t="shared" si="224"/>
        <v>3.2</v>
      </c>
    </row>
    <row r="1270" spans="1:13" hidden="1" x14ac:dyDescent="0.3">
      <c r="A1270" s="143" t="str">
        <f t="shared" si="228"/>
        <v>2025-NAT-02</v>
      </c>
      <c r="B1270" s="140">
        <f t="shared" si="229"/>
        <v>45737</v>
      </c>
      <c r="C1270" s="143" t="str">
        <f t="shared" si="230"/>
        <v>Day 2</v>
      </c>
      <c r="D1270" s="53" t="s">
        <v>786</v>
      </c>
      <c r="E1270" s="26" t="str">
        <f t="shared" si="219"/>
        <v>Henno</v>
      </c>
      <c r="F1270" s="26" t="str">
        <f t="shared" si="220"/>
        <v>Snyman</v>
      </c>
      <c r="G1270" s="26" t="str">
        <f t="shared" si="221"/>
        <v>Men Master</v>
      </c>
      <c r="H1270" s="26" t="str">
        <f t="shared" si="222"/>
        <v>Penguin</v>
      </c>
      <c r="I1270" s="53"/>
      <c r="J1270" s="53" t="s">
        <v>1249</v>
      </c>
      <c r="K1270" s="53">
        <v>44</v>
      </c>
      <c r="L1270" s="52">
        <f t="shared" si="223"/>
        <v>1.6</v>
      </c>
      <c r="M1270" s="52">
        <f t="shared" si="224"/>
        <v>1.6</v>
      </c>
    </row>
    <row r="1271" spans="1:13" hidden="1" x14ac:dyDescent="0.3">
      <c r="A1271" s="143" t="str">
        <f t="shared" si="228"/>
        <v>2025-NAT-02</v>
      </c>
      <c r="B1271" s="140">
        <f t="shared" si="229"/>
        <v>45737</v>
      </c>
      <c r="C1271" s="143" t="str">
        <f t="shared" si="230"/>
        <v>Day 2</v>
      </c>
      <c r="D1271" s="53" t="s">
        <v>786</v>
      </c>
      <c r="E1271" s="26" t="str">
        <f t="shared" si="219"/>
        <v>Henno</v>
      </c>
      <c r="F1271" s="26" t="str">
        <f t="shared" si="220"/>
        <v>Snyman</v>
      </c>
      <c r="G1271" s="26" t="str">
        <f t="shared" si="221"/>
        <v>Men Master</v>
      </c>
      <c r="H1271" s="26" t="str">
        <f t="shared" si="222"/>
        <v>Penguin</v>
      </c>
      <c r="I1271" s="53"/>
      <c r="J1271" s="53" t="s">
        <v>1249</v>
      </c>
      <c r="K1271" s="53">
        <v>62</v>
      </c>
      <c r="L1271" s="52">
        <f t="shared" si="223"/>
        <v>3.5</v>
      </c>
      <c r="M1271" s="52">
        <f t="shared" si="224"/>
        <v>3.5</v>
      </c>
    </row>
    <row r="1272" spans="1:13" hidden="1" x14ac:dyDescent="0.3">
      <c r="A1272" s="143" t="str">
        <f t="shared" si="228"/>
        <v>2025-NAT-02</v>
      </c>
      <c r="B1272" s="140">
        <f t="shared" si="229"/>
        <v>45737</v>
      </c>
      <c r="C1272" s="143" t="str">
        <f t="shared" si="230"/>
        <v>Day 2</v>
      </c>
      <c r="D1272" s="53" t="s">
        <v>786</v>
      </c>
      <c r="E1272" s="26" t="str">
        <f t="shared" si="219"/>
        <v>Henno</v>
      </c>
      <c r="F1272" s="26" t="str">
        <f t="shared" si="220"/>
        <v>Snyman</v>
      </c>
      <c r="G1272" s="26" t="str">
        <f t="shared" si="221"/>
        <v>Men Master</v>
      </c>
      <c r="H1272" s="26" t="str">
        <f t="shared" si="222"/>
        <v>Penguin</v>
      </c>
      <c r="I1272" s="53"/>
      <c r="J1272" s="53" t="s">
        <v>1216</v>
      </c>
      <c r="K1272" s="53">
        <v>160</v>
      </c>
      <c r="L1272" s="52">
        <f t="shared" si="223"/>
        <v>55.9</v>
      </c>
      <c r="M1272" s="52">
        <f t="shared" si="224"/>
        <v>55.9</v>
      </c>
    </row>
    <row r="1273" spans="1:13" hidden="1" x14ac:dyDescent="0.3">
      <c r="A1273" s="143" t="str">
        <f t="shared" si="228"/>
        <v>2025-NAT-02</v>
      </c>
      <c r="B1273" s="140">
        <f t="shared" si="229"/>
        <v>45737</v>
      </c>
      <c r="C1273" s="143" t="str">
        <f t="shared" si="230"/>
        <v>Day 2</v>
      </c>
      <c r="D1273" s="53" t="s">
        <v>815</v>
      </c>
      <c r="E1273" s="26" t="str">
        <f t="shared" si="219"/>
        <v>Henco</v>
      </c>
      <c r="F1273" s="26" t="str">
        <f t="shared" si="220"/>
        <v>Snyman</v>
      </c>
      <c r="G1273" s="26" t="str">
        <f t="shared" si="221"/>
        <v>Men Senior</v>
      </c>
      <c r="H1273" s="26" t="str">
        <f t="shared" si="222"/>
        <v>Penguin</v>
      </c>
      <c r="I1273" s="53"/>
      <c r="J1273" s="53" t="s">
        <v>1249</v>
      </c>
      <c r="K1273" s="53">
        <v>67</v>
      </c>
      <c r="L1273" s="52">
        <f t="shared" si="223"/>
        <v>4.2</v>
      </c>
      <c r="M1273" s="52">
        <f t="shared" si="224"/>
        <v>4.2</v>
      </c>
    </row>
    <row r="1274" spans="1:13" hidden="1" x14ac:dyDescent="0.3">
      <c r="A1274" s="143" t="str">
        <f t="shared" si="228"/>
        <v>2025-NAT-02</v>
      </c>
      <c r="B1274" s="140">
        <f t="shared" si="229"/>
        <v>45737</v>
      </c>
      <c r="C1274" s="143" t="str">
        <f t="shared" si="230"/>
        <v>Day 2</v>
      </c>
      <c r="D1274" s="53" t="s">
        <v>815</v>
      </c>
      <c r="E1274" s="26" t="str">
        <f t="shared" si="219"/>
        <v>Henco</v>
      </c>
      <c r="F1274" s="26" t="str">
        <f t="shared" si="220"/>
        <v>Snyman</v>
      </c>
      <c r="G1274" s="26" t="str">
        <f t="shared" si="221"/>
        <v>Men Senior</v>
      </c>
      <c r="H1274" s="26" t="str">
        <f t="shared" si="222"/>
        <v>Penguin</v>
      </c>
      <c r="I1274" s="53"/>
      <c r="J1274" s="53" t="s">
        <v>1222</v>
      </c>
      <c r="K1274" s="53">
        <v>115</v>
      </c>
      <c r="L1274" s="52">
        <f t="shared" si="223"/>
        <v>7</v>
      </c>
      <c r="M1274" s="52">
        <f t="shared" si="224"/>
        <v>7</v>
      </c>
    </row>
    <row r="1275" spans="1:13" hidden="1" x14ac:dyDescent="0.3">
      <c r="A1275" s="143" t="str">
        <f t="shared" si="228"/>
        <v>2025-NAT-02</v>
      </c>
      <c r="B1275" s="140">
        <f t="shared" si="229"/>
        <v>45737</v>
      </c>
      <c r="C1275" s="143" t="str">
        <f t="shared" si="230"/>
        <v>Day 2</v>
      </c>
      <c r="D1275" s="53" t="s">
        <v>815</v>
      </c>
      <c r="E1275" s="26" t="str">
        <f t="shared" si="219"/>
        <v>Henco</v>
      </c>
      <c r="F1275" s="26" t="str">
        <f t="shared" si="220"/>
        <v>Snyman</v>
      </c>
      <c r="G1275" s="26" t="str">
        <f t="shared" si="221"/>
        <v>Men Senior</v>
      </c>
      <c r="H1275" s="26" t="str">
        <f t="shared" si="222"/>
        <v>Penguin</v>
      </c>
      <c r="I1275" s="53"/>
      <c r="J1275" s="53" t="s">
        <v>1249</v>
      </c>
      <c r="K1275" s="53">
        <v>65</v>
      </c>
      <c r="L1275" s="52">
        <f t="shared" si="223"/>
        <v>3.9</v>
      </c>
      <c r="M1275" s="52">
        <f t="shared" si="224"/>
        <v>3.9</v>
      </c>
    </row>
    <row r="1276" spans="1:13" hidden="1" x14ac:dyDescent="0.3">
      <c r="A1276" s="143" t="str">
        <f t="shared" si="228"/>
        <v>2025-NAT-02</v>
      </c>
      <c r="B1276" s="140">
        <f t="shared" si="229"/>
        <v>45737</v>
      </c>
      <c r="C1276" s="143" t="str">
        <f t="shared" si="230"/>
        <v>Day 2</v>
      </c>
      <c r="D1276" s="53" t="s">
        <v>815</v>
      </c>
      <c r="E1276" s="26" t="str">
        <f t="shared" si="219"/>
        <v>Henco</v>
      </c>
      <c r="F1276" s="26" t="str">
        <f t="shared" si="220"/>
        <v>Snyman</v>
      </c>
      <c r="G1276" s="26" t="str">
        <f t="shared" si="221"/>
        <v>Men Senior</v>
      </c>
      <c r="H1276" s="26" t="str">
        <f t="shared" si="222"/>
        <v>Penguin</v>
      </c>
      <c r="I1276" s="53"/>
      <c r="J1276" s="53" t="s">
        <v>1217</v>
      </c>
      <c r="K1276" s="53">
        <v>128</v>
      </c>
      <c r="L1276" s="52">
        <f t="shared" si="223"/>
        <v>26.8</v>
      </c>
      <c r="M1276" s="52">
        <f t="shared" si="224"/>
        <v>26.8</v>
      </c>
    </row>
    <row r="1277" spans="1:13" hidden="1" x14ac:dyDescent="0.3">
      <c r="A1277" s="143" t="str">
        <f t="shared" si="228"/>
        <v>2025-NAT-02</v>
      </c>
      <c r="B1277" s="140">
        <f t="shared" si="229"/>
        <v>45737</v>
      </c>
      <c r="C1277" s="143" t="str">
        <f t="shared" si="230"/>
        <v>Day 2</v>
      </c>
      <c r="D1277" s="53" t="s">
        <v>684</v>
      </c>
      <c r="E1277" s="26" t="str">
        <f t="shared" si="219"/>
        <v>Henri</v>
      </c>
      <c r="F1277" s="26" t="str">
        <f t="shared" si="220"/>
        <v>Snyman</v>
      </c>
      <c r="G1277" s="26" t="str">
        <f t="shared" si="221"/>
        <v>Men Master</v>
      </c>
      <c r="H1277" s="26" t="str">
        <f t="shared" si="222"/>
        <v>Penguin</v>
      </c>
      <c r="I1277" s="53"/>
      <c r="J1277" s="53" t="s">
        <v>1222</v>
      </c>
      <c r="K1277" s="53">
        <v>154</v>
      </c>
      <c r="L1277" s="52">
        <f t="shared" si="223"/>
        <v>19.100000000000001</v>
      </c>
      <c r="M1277" s="52">
        <f t="shared" si="224"/>
        <v>19.100000000000001</v>
      </c>
    </row>
    <row r="1278" spans="1:13" hidden="1" x14ac:dyDescent="0.3">
      <c r="A1278" s="143" t="str">
        <f t="shared" si="228"/>
        <v>2025-NAT-02</v>
      </c>
      <c r="B1278" s="140">
        <f t="shared" si="229"/>
        <v>45737</v>
      </c>
      <c r="C1278" s="143" t="str">
        <f t="shared" si="230"/>
        <v>Day 2</v>
      </c>
      <c r="D1278" s="53" t="s">
        <v>684</v>
      </c>
      <c r="E1278" s="26" t="str">
        <f t="shared" si="219"/>
        <v>Henri</v>
      </c>
      <c r="F1278" s="26" t="str">
        <f t="shared" si="220"/>
        <v>Snyman</v>
      </c>
      <c r="G1278" s="26" t="str">
        <f t="shared" si="221"/>
        <v>Men Master</v>
      </c>
      <c r="H1278" s="26" t="str">
        <f t="shared" si="222"/>
        <v>Penguin</v>
      </c>
      <c r="I1278" s="53"/>
      <c r="J1278" s="53" t="s">
        <v>1222</v>
      </c>
      <c r="K1278" s="53">
        <v>91</v>
      </c>
      <c r="L1278" s="52">
        <f t="shared" si="223"/>
        <v>3.1</v>
      </c>
      <c r="M1278" s="52">
        <f t="shared" si="224"/>
        <v>3.1</v>
      </c>
    </row>
    <row r="1279" spans="1:13" hidden="1" x14ac:dyDescent="0.3">
      <c r="A1279" s="143" t="str">
        <f t="shared" si="228"/>
        <v>2025-NAT-02</v>
      </c>
      <c r="B1279" s="140">
        <f t="shared" si="229"/>
        <v>45737</v>
      </c>
      <c r="C1279" s="143" t="str">
        <f t="shared" si="230"/>
        <v>Day 2</v>
      </c>
      <c r="D1279" s="53" t="s">
        <v>684</v>
      </c>
      <c r="E1279" s="26" t="str">
        <f t="shared" ref="E1279:E1343" si="231">IF(D1279="","",VLOOKUP(D1279,Master,3,FALSE))</f>
        <v>Henri</v>
      </c>
      <c r="F1279" s="26" t="str">
        <f t="shared" ref="F1279:F1342" si="232">IF(D1279="","",VLOOKUP(D1279,Master,4,FALSE))</f>
        <v>Snyman</v>
      </c>
      <c r="G1279" s="26" t="str">
        <f t="shared" ref="G1279:G1342" si="233">IF(D1279="","",VLOOKUP(D1279,Master,5,FALSE))</f>
        <v>Men Master</v>
      </c>
      <c r="H1279" s="26" t="str">
        <f t="shared" ref="H1279:H1342" si="234">IF(D1279="","",VLOOKUP(D1279,Master,2,FALSE))</f>
        <v>Penguin</v>
      </c>
      <c r="I1279" s="53"/>
      <c r="J1279" s="53" t="s">
        <v>8</v>
      </c>
      <c r="K1279" s="53">
        <v>73</v>
      </c>
      <c r="L1279" s="52">
        <f t="shared" ref="L1279:L1342" si="235">IF(K1279="","",IF(I1279="",ROUND(HLOOKUP(J1279,kgList,K1279,FALSE),1),ROUND(HLOOKUP(I1279,kgList,K1279,FALSE),1)))</f>
        <v>3.1</v>
      </c>
      <c r="M1279" s="52">
        <f t="shared" ref="M1279:M1342" si="236">IF(L1279="","",IF(COUNTA(I1279:J1279)&gt;1,"Edible or Inedible",IF(COUNTA(I1279)=1,L1279*1,IF(COUNTA(J1279)=1,L1279*1,"ERROR"))))</f>
        <v>3.1</v>
      </c>
    </row>
    <row r="1280" spans="1:13" hidden="1" x14ac:dyDescent="0.3">
      <c r="A1280" s="143" t="str">
        <f t="shared" si="228"/>
        <v>2025-NAT-02</v>
      </c>
      <c r="B1280" s="140">
        <f t="shared" si="229"/>
        <v>45737</v>
      </c>
      <c r="C1280" s="143" t="str">
        <f t="shared" si="230"/>
        <v>Day 2</v>
      </c>
      <c r="D1280" s="53" t="s">
        <v>684</v>
      </c>
      <c r="E1280" s="26" t="str">
        <f t="shared" si="231"/>
        <v>Henri</v>
      </c>
      <c r="F1280" s="26" t="str">
        <f t="shared" si="232"/>
        <v>Snyman</v>
      </c>
      <c r="G1280" s="26" t="str">
        <f t="shared" si="233"/>
        <v>Men Master</v>
      </c>
      <c r="H1280" s="26" t="str">
        <f t="shared" si="234"/>
        <v>Penguin</v>
      </c>
      <c r="I1280" s="53"/>
      <c r="J1280" s="53" t="s">
        <v>1216</v>
      </c>
      <c r="K1280" s="53">
        <v>211</v>
      </c>
      <c r="L1280" s="52">
        <f t="shared" si="235"/>
        <v>133.4</v>
      </c>
      <c r="M1280" s="52">
        <f t="shared" si="236"/>
        <v>133.4</v>
      </c>
    </row>
    <row r="1281" spans="1:13" hidden="1" x14ac:dyDescent="0.3">
      <c r="A1281" s="143" t="str">
        <f t="shared" si="228"/>
        <v>2025-NAT-02</v>
      </c>
      <c r="B1281" s="140">
        <f t="shared" si="229"/>
        <v>45737</v>
      </c>
      <c r="C1281" s="143" t="str">
        <f t="shared" si="230"/>
        <v>Day 2</v>
      </c>
      <c r="D1281" s="53" t="s">
        <v>604</v>
      </c>
      <c r="E1281" s="26" t="str">
        <f t="shared" si="231"/>
        <v>Devon</v>
      </c>
      <c r="F1281" s="26" t="str">
        <f t="shared" si="232"/>
        <v>Burger</v>
      </c>
      <c r="G1281" s="26" t="str">
        <f t="shared" si="233"/>
        <v>Men U/21</v>
      </c>
      <c r="H1281" s="26" t="str">
        <f t="shared" si="234"/>
        <v>Penguin</v>
      </c>
      <c r="I1281" s="53"/>
      <c r="J1281" s="53" t="s">
        <v>1222</v>
      </c>
      <c r="K1281" s="53">
        <v>157</v>
      </c>
      <c r="L1281" s="52">
        <f t="shared" si="235"/>
        <v>20.399999999999999</v>
      </c>
      <c r="M1281" s="52">
        <f t="shared" si="236"/>
        <v>20.399999999999999</v>
      </c>
    </row>
    <row r="1282" spans="1:13" hidden="1" x14ac:dyDescent="0.3">
      <c r="A1282" s="143" t="str">
        <f t="shared" si="228"/>
        <v>2025-NAT-02</v>
      </c>
      <c r="B1282" s="140">
        <f t="shared" si="229"/>
        <v>45737</v>
      </c>
      <c r="C1282" s="143" t="str">
        <f t="shared" si="230"/>
        <v>Day 2</v>
      </c>
      <c r="D1282" s="53" t="s">
        <v>604</v>
      </c>
      <c r="E1282" s="26" t="str">
        <f t="shared" si="231"/>
        <v>Devon</v>
      </c>
      <c r="F1282" s="26" t="str">
        <f t="shared" si="232"/>
        <v>Burger</v>
      </c>
      <c r="G1282" s="26" t="str">
        <f t="shared" si="233"/>
        <v>Men U/21</v>
      </c>
      <c r="H1282" s="26" t="str">
        <f t="shared" si="234"/>
        <v>Penguin</v>
      </c>
      <c r="I1282" s="53"/>
      <c r="J1282" s="53" t="s">
        <v>1216</v>
      </c>
      <c r="K1282" s="53">
        <v>150</v>
      </c>
      <c r="L1282" s="52">
        <f t="shared" si="235"/>
        <v>45.7</v>
      </c>
      <c r="M1282" s="52">
        <f t="shared" si="236"/>
        <v>45.7</v>
      </c>
    </row>
    <row r="1283" spans="1:13" hidden="1" x14ac:dyDescent="0.3">
      <c r="A1283" s="143" t="str">
        <f t="shared" si="228"/>
        <v>2025-NAT-02</v>
      </c>
      <c r="B1283" s="140">
        <f t="shared" si="229"/>
        <v>45737</v>
      </c>
      <c r="C1283" s="143" t="str">
        <f t="shared" si="230"/>
        <v>Day 2</v>
      </c>
      <c r="D1283" s="53" t="s">
        <v>604</v>
      </c>
      <c r="E1283" s="26" t="str">
        <f t="shared" si="231"/>
        <v>Devon</v>
      </c>
      <c r="F1283" s="26" t="str">
        <f t="shared" si="232"/>
        <v>Burger</v>
      </c>
      <c r="G1283" s="26" t="str">
        <f t="shared" si="233"/>
        <v>Men U/21</v>
      </c>
      <c r="H1283" s="26" t="str">
        <f t="shared" si="234"/>
        <v>Penguin</v>
      </c>
      <c r="I1283" s="53" t="s">
        <v>19</v>
      </c>
      <c r="J1283" s="53"/>
      <c r="K1283" s="53">
        <v>62</v>
      </c>
      <c r="L1283" s="52">
        <f t="shared" si="235"/>
        <v>2.5</v>
      </c>
      <c r="M1283" s="52">
        <f t="shared" si="236"/>
        <v>2.5</v>
      </c>
    </row>
    <row r="1284" spans="1:13" hidden="1" x14ac:dyDescent="0.3">
      <c r="A1284" s="143" t="str">
        <f t="shared" si="228"/>
        <v>2025-NAT-02</v>
      </c>
      <c r="B1284" s="140">
        <f t="shared" si="229"/>
        <v>45737</v>
      </c>
      <c r="C1284" s="143" t="str">
        <f t="shared" si="230"/>
        <v>Day 2</v>
      </c>
      <c r="D1284" s="53" t="s">
        <v>707</v>
      </c>
      <c r="E1284" s="26" t="str">
        <f t="shared" si="231"/>
        <v>Kevin</v>
      </c>
      <c r="F1284" s="26" t="str">
        <f t="shared" si="232"/>
        <v>Page</v>
      </c>
      <c r="G1284" s="26" t="str">
        <f t="shared" si="233"/>
        <v>Men Senior</v>
      </c>
      <c r="H1284" s="26" t="str">
        <f t="shared" si="234"/>
        <v>Penguin</v>
      </c>
      <c r="I1284" s="53"/>
      <c r="J1284" s="53"/>
      <c r="K1284" s="53"/>
      <c r="L1284" s="52" t="str">
        <f t="shared" si="235"/>
        <v/>
      </c>
      <c r="M1284" s="52" t="str">
        <f t="shared" si="236"/>
        <v/>
      </c>
    </row>
    <row r="1285" spans="1:13" hidden="1" x14ac:dyDescent="0.3">
      <c r="A1285" s="143" t="str">
        <f t="shared" si="228"/>
        <v>2025-NAT-02</v>
      </c>
      <c r="B1285" s="140">
        <f t="shared" si="229"/>
        <v>45737</v>
      </c>
      <c r="C1285" s="143" t="str">
        <f t="shared" si="230"/>
        <v>Day 2</v>
      </c>
      <c r="D1285" s="53" t="s">
        <v>679</v>
      </c>
      <c r="E1285" s="26" t="str">
        <f t="shared" si="231"/>
        <v>Grant</v>
      </c>
      <c r="F1285" s="26" t="str">
        <f t="shared" si="232"/>
        <v>Knight</v>
      </c>
      <c r="G1285" s="26" t="str">
        <f t="shared" si="233"/>
        <v>Men Veteran</v>
      </c>
      <c r="H1285" s="26" t="str">
        <f t="shared" si="234"/>
        <v>Penguin</v>
      </c>
      <c r="I1285" s="53"/>
      <c r="J1285" s="53"/>
      <c r="K1285" s="53"/>
      <c r="L1285" s="52" t="str">
        <f t="shared" si="235"/>
        <v/>
      </c>
      <c r="M1285" s="52" t="str">
        <f t="shared" si="236"/>
        <v/>
      </c>
    </row>
    <row r="1286" spans="1:13" hidden="1" x14ac:dyDescent="0.3">
      <c r="A1286" s="143" t="str">
        <f t="shared" si="228"/>
        <v>2025-NAT-02</v>
      </c>
      <c r="B1286" s="140">
        <f t="shared" si="229"/>
        <v>45737</v>
      </c>
      <c r="C1286" s="143" t="str">
        <f t="shared" si="230"/>
        <v>Day 2</v>
      </c>
      <c r="D1286" s="53" t="s">
        <v>1459</v>
      </c>
      <c r="E1286" s="26" t="str">
        <f t="shared" si="231"/>
        <v>JC</v>
      </c>
      <c r="F1286" s="26" t="str">
        <f t="shared" si="232"/>
        <v>Knight</v>
      </c>
      <c r="G1286" s="26" t="str">
        <f t="shared" si="233"/>
        <v>Men U/21</v>
      </c>
      <c r="H1286" s="26" t="str">
        <f t="shared" si="234"/>
        <v>Penguin</v>
      </c>
      <c r="I1286" s="53"/>
      <c r="J1286" s="53" t="s">
        <v>1222</v>
      </c>
      <c r="K1286" s="53">
        <v>91</v>
      </c>
      <c r="L1286" s="52">
        <f t="shared" si="235"/>
        <v>3.1</v>
      </c>
      <c r="M1286" s="52">
        <f t="shared" si="236"/>
        <v>3.1</v>
      </c>
    </row>
    <row r="1287" spans="1:13" hidden="1" x14ac:dyDescent="0.3">
      <c r="A1287" s="143" t="str">
        <f t="shared" si="228"/>
        <v>2025-NAT-02</v>
      </c>
      <c r="B1287" s="140">
        <f t="shared" si="229"/>
        <v>45737</v>
      </c>
      <c r="C1287" s="143" t="str">
        <f t="shared" si="230"/>
        <v>Day 2</v>
      </c>
      <c r="D1287" s="53" t="s">
        <v>1459</v>
      </c>
      <c r="E1287" s="26" t="str">
        <f t="shared" si="231"/>
        <v>JC</v>
      </c>
      <c r="F1287" s="26" t="str">
        <f t="shared" si="232"/>
        <v>Knight</v>
      </c>
      <c r="G1287" s="26" t="str">
        <f t="shared" si="233"/>
        <v>Men U/21</v>
      </c>
      <c r="H1287" s="26" t="str">
        <f t="shared" si="234"/>
        <v>Penguin</v>
      </c>
      <c r="I1287" s="53"/>
      <c r="J1287" s="53" t="s">
        <v>1249</v>
      </c>
      <c r="K1287" s="53">
        <v>60</v>
      </c>
      <c r="L1287" s="52">
        <f t="shared" si="235"/>
        <v>3.2</v>
      </c>
      <c r="M1287" s="52">
        <f t="shared" si="236"/>
        <v>3.2</v>
      </c>
    </row>
    <row r="1288" spans="1:13" hidden="1" x14ac:dyDescent="0.3">
      <c r="A1288" s="143" t="str">
        <f t="shared" si="228"/>
        <v>2025-NAT-02</v>
      </c>
      <c r="B1288" s="140">
        <f t="shared" si="229"/>
        <v>45737</v>
      </c>
      <c r="C1288" s="143" t="str">
        <f t="shared" si="230"/>
        <v>Day 2</v>
      </c>
      <c r="D1288" s="53" t="s">
        <v>1459</v>
      </c>
      <c r="E1288" s="26" t="str">
        <f t="shared" si="231"/>
        <v>JC</v>
      </c>
      <c r="F1288" s="26" t="str">
        <f t="shared" si="232"/>
        <v>Knight</v>
      </c>
      <c r="G1288" s="26" t="str">
        <f t="shared" si="233"/>
        <v>Men U/21</v>
      </c>
      <c r="H1288" s="26" t="str">
        <f t="shared" si="234"/>
        <v>Penguin</v>
      </c>
      <c r="I1288" s="53"/>
      <c r="J1288" s="53" t="s">
        <v>1222</v>
      </c>
      <c r="K1288" s="53">
        <v>73</v>
      </c>
      <c r="L1288" s="52">
        <f t="shared" si="235"/>
        <v>1.4</v>
      </c>
      <c r="M1288" s="52">
        <f t="shared" si="236"/>
        <v>1.4</v>
      </c>
    </row>
    <row r="1289" spans="1:13" hidden="1" x14ac:dyDescent="0.3">
      <c r="A1289" s="143" t="str">
        <f t="shared" si="228"/>
        <v>2025-NAT-02</v>
      </c>
      <c r="B1289" s="140">
        <f t="shared" si="229"/>
        <v>45737</v>
      </c>
      <c r="C1289" s="143" t="str">
        <f t="shared" si="230"/>
        <v>Day 2</v>
      </c>
      <c r="D1289" s="53" t="s">
        <v>1459</v>
      </c>
      <c r="E1289" s="26" t="str">
        <f t="shared" si="231"/>
        <v>JC</v>
      </c>
      <c r="F1289" s="26" t="str">
        <f t="shared" si="232"/>
        <v>Knight</v>
      </c>
      <c r="G1289" s="26" t="str">
        <f t="shared" si="233"/>
        <v>Men U/21</v>
      </c>
      <c r="H1289" s="26" t="str">
        <f t="shared" si="234"/>
        <v>Penguin</v>
      </c>
      <c r="I1289" s="53"/>
      <c r="J1289" s="53" t="s">
        <v>1222</v>
      </c>
      <c r="K1289" s="53">
        <v>100</v>
      </c>
      <c r="L1289" s="52">
        <f t="shared" si="235"/>
        <v>4.3</v>
      </c>
      <c r="M1289" s="52">
        <f t="shared" si="236"/>
        <v>4.3</v>
      </c>
    </row>
    <row r="1290" spans="1:13" hidden="1" x14ac:dyDescent="0.3">
      <c r="A1290" s="143" t="str">
        <f t="shared" si="228"/>
        <v>2025-NAT-02</v>
      </c>
      <c r="B1290" s="140">
        <f t="shared" si="229"/>
        <v>45737</v>
      </c>
      <c r="C1290" s="143" t="str">
        <f t="shared" si="230"/>
        <v>Day 2</v>
      </c>
      <c r="D1290" s="53" t="s">
        <v>1040</v>
      </c>
      <c r="E1290" s="26" t="str">
        <f t="shared" si="231"/>
        <v>Tian</v>
      </c>
      <c r="F1290" s="26" t="str">
        <f t="shared" si="232"/>
        <v>Mostert</v>
      </c>
      <c r="G1290" s="26" t="str">
        <f t="shared" si="233"/>
        <v>Men Senior</v>
      </c>
      <c r="H1290" s="26" t="str">
        <f t="shared" si="234"/>
        <v>Seagull Angling Club</v>
      </c>
      <c r="I1290" s="53"/>
      <c r="J1290" s="53" t="s">
        <v>1222</v>
      </c>
      <c r="K1290" s="53">
        <v>116</v>
      </c>
      <c r="L1290" s="52">
        <f t="shared" si="235"/>
        <v>7.2</v>
      </c>
      <c r="M1290" s="52">
        <f t="shared" si="236"/>
        <v>7.2</v>
      </c>
    </row>
    <row r="1291" spans="1:13" hidden="1" x14ac:dyDescent="0.3">
      <c r="A1291" s="143" t="str">
        <f t="shared" si="228"/>
        <v>2025-NAT-02</v>
      </c>
      <c r="B1291" s="140">
        <f t="shared" si="229"/>
        <v>45737</v>
      </c>
      <c r="C1291" s="143" t="str">
        <f t="shared" si="230"/>
        <v>Day 2</v>
      </c>
      <c r="D1291" s="53" t="s">
        <v>1040</v>
      </c>
      <c r="E1291" s="26" t="str">
        <f t="shared" si="231"/>
        <v>Tian</v>
      </c>
      <c r="F1291" s="26" t="str">
        <f t="shared" si="232"/>
        <v>Mostert</v>
      </c>
      <c r="G1291" s="26" t="str">
        <f t="shared" si="233"/>
        <v>Men Senior</v>
      </c>
      <c r="H1291" s="26" t="str">
        <f t="shared" si="234"/>
        <v>Seagull Angling Club</v>
      </c>
      <c r="I1291" s="53"/>
      <c r="J1291" s="53" t="s">
        <v>1216</v>
      </c>
      <c r="K1291" s="53">
        <v>135</v>
      </c>
      <c r="L1291" s="52">
        <f t="shared" si="235"/>
        <v>32.799999999999997</v>
      </c>
      <c r="M1291" s="52">
        <f t="shared" si="236"/>
        <v>32.799999999999997</v>
      </c>
    </row>
    <row r="1292" spans="1:13" hidden="1" x14ac:dyDescent="0.3">
      <c r="A1292" s="143" t="str">
        <f t="shared" si="228"/>
        <v>2025-NAT-02</v>
      </c>
      <c r="B1292" s="140">
        <f t="shared" si="229"/>
        <v>45737</v>
      </c>
      <c r="C1292" s="143" t="str">
        <f t="shared" si="230"/>
        <v>Day 2</v>
      </c>
      <c r="D1292" s="53" t="s">
        <v>476</v>
      </c>
      <c r="E1292" s="26" t="str">
        <f t="shared" si="231"/>
        <v>Sean</v>
      </c>
      <c r="F1292" s="26" t="str">
        <f t="shared" si="232"/>
        <v>Van Den Heuvel</v>
      </c>
      <c r="G1292" s="26" t="str">
        <f t="shared" si="233"/>
        <v>Men Veteran</v>
      </c>
      <c r="H1292" s="26" t="str">
        <f t="shared" si="234"/>
        <v>Seagull Angling Club</v>
      </c>
      <c r="I1292" s="53"/>
      <c r="J1292" s="53" t="s">
        <v>1216</v>
      </c>
      <c r="K1292" s="53">
        <v>133</v>
      </c>
      <c r="L1292" s="52">
        <f t="shared" si="235"/>
        <v>31.3</v>
      </c>
      <c r="M1292" s="52">
        <f t="shared" si="236"/>
        <v>31.3</v>
      </c>
    </row>
    <row r="1293" spans="1:13" hidden="1" x14ac:dyDescent="0.3">
      <c r="A1293" s="143" t="str">
        <f t="shared" si="228"/>
        <v>2025-NAT-02</v>
      </c>
      <c r="B1293" s="140">
        <f t="shared" si="229"/>
        <v>45737</v>
      </c>
      <c r="C1293" s="143" t="str">
        <f t="shared" si="230"/>
        <v>Day 2</v>
      </c>
      <c r="D1293" s="53" t="s">
        <v>555</v>
      </c>
      <c r="E1293" s="26" t="str">
        <f t="shared" si="231"/>
        <v>Pieter</v>
      </c>
      <c r="F1293" s="26" t="str">
        <f t="shared" si="232"/>
        <v>Van Aarde</v>
      </c>
      <c r="G1293" s="26" t="str">
        <f t="shared" si="233"/>
        <v>Men Senior</v>
      </c>
      <c r="H1293" s="26" t="str">
        <f t="shared" si="234"/>
        <v>Orca Angling Club</v>
      </c>
      <c r="I1293" s="53"/>
      <c r="J1293" s="53" t="s">
        <v>1222</v>
      </c>
      <c r="K1293" s="53">
        <v>107</v>
      </c>
      <c r="L1293" s="52">
        <f t="shared" si="235"/>
        <v>5.5</v>
      </c>
      <c r="M1293" s="52">
        <f t="shared" si="236"/>
        <v>5.5</v>
      </c>
    </row>
    <row r="1294" spans="1:13" hidden="1" x14ac:dyDescent="0.3">
      <c r="A1294" s="143" t="str">
        <f t="shared" si="228"/>
        <v>2025-NAT-02</v>
      </c>
      <c r="B1294" s="140">
        <f t="shared" si="229"/>
        <v>45737</v>
      </c>
      <c r="C1294" s="143" t="str">
        <f t="shared" si="230"/>
        <v>Day 2</v>
      </c>
      <c r="D1294" s="53" t="s">
        <v>687</v>
      </c>
      <c r="E1294" s="26" t="str">
        <f t="shared" si="231"/>
        <v>Ewald J.</v>
      </c>
      <c r="F1294" s="26" t="str">
        <f t="shared" si="232"/>
        <v>Potgieter</v>
      </c>
      <c r="G1294" s="26" t="str">
        <f t="shared" si="233"/>
        <v>Men U/16</v>
      </c>
      <c r="H1294" s="26" t="str">
        <f t="shared" si="234"/>
        <v>Seagull Angling Club</v>
      </c>
      <c r="I1294" s="53"/>
      <c r="J1294" s="53" t="s">
        <v>1216</v>
      </c>
      <c r="K1294" s="53">
        <v>130</v>
      </c>
      <c r="L1294" s="52">
        <f t="shared" si="235"/>
        <v>29.1</v>
      </c>
      <c r="M1294" s="52">
        <f t="shared" si="236"/>
        <v>29.1</v>
      </c>
    </row>
    <row r="1295" spans="1:13" hidden="1" x14ac:dyDescent="0.3">
      <c r="A1295" s="143" t="str">
        <f t="shared" si="228"/>
        <v>2025-NAT-02</v>
      </c>
      <c r="B1295" s="140">
        <f t="shared" si="229"/>
        <v>45737</v>
      </c>
      <c r="C1295" s="143" t="str">
        <f t="shared" si="230"/>
        <v>Day 2</v>
      </c>
      <c r="D1295" s="53" t="s">
        <v>687</v>
      </c>
      <c r="E1295" s="26" t="str">
        <f t="shared" si="231"/>
        <v>Ewald J.</v>
      </c>
      <c r="F1295" s="26" t="str">
        <f t="shared" si="232"/>
        <v>Potgieter</v>
      </c>
      <c r="G1295" s="26" t="str">
        <f t="shared" si="233"/>
        <v>Men U/16</v>
      </c>
      <c r="H1295" s="26" t="str">
        <f t="shared" si="234"/>
        <v>Seagull Angling Club</v>
      </c>
      <c r="I1295" s="53"/>
      <c r="J1295" s="53" t="s">
        <v>1216</v>
      </c>
      <c r="K1295" s="53">
        <v>137</v>
      </c>
      <c r="L1295" s="52">
        <f t="shared" si="235"/>
        <v>34.4</v>
      </c>
      <c r="M1295" s="52">
        <f t="shared" si="236"/>
        <v>34.4</v>
      </c>
    </row>
    <row r="1296" spans="1:13" hidden="1" x14ac:dyDescent="0.3">
      <c r="A1296" s="143" t="str">
        <f t="shared" si="228"/>
        <v>2025-NAT-02</v>
      </c>
      <c r="B1296" s="140">
        <f t="shared" si="229"/>
        <v>45737</v>
      </c>
      <c r="C1296" s="143" t="str">
        <f t="shared" si="230"/>
        <v>Day 2</v>
      </c>
      <c r="D1296" s="53" t="s">
        <v>695</v>
      </c>
      <c r="E1296" s="26" t="str">
        <f t="shared" si="231"/>
        <v>Christiaan</v>
      </c>
      <c r="F1296" s="26" t="str">
        <f t="shared" si="232"/>
        <v>Potgieter</v>
      </c>
      <c r="G1296" s="26" t="str">
        <f t="shared" si="233"/>
        <v>Men U/16</v>
      </c>
      <c r="H1296" s="26" t="str">
        <f t="shared" si="234"/>
        <v>Seagull Angling Club</v>
      </c>
      <c r="I1296" s="53"/>
      <c r="J1296" s="53" t="s">
        <v>1200</v>
      </c>
      <c r="K1296" s="53">
        <v>63</v>
      </c>
      <c r="L1296" s="52">
        <f t="shared" si="235"/>
        <v>4.5</v>
      </c>
      <c r="M1296" s="52">
        <f t="shared" si="236"/>
        <v>4.5</v>
      </c>
    </row>
    <row r="1297" spans="1:13" hidden="1" x14ac:dyDescent="0.3">
      <c r="A1297" s="143" t="str">
        <f t="shared" si="228"/>
        <v>2025-NAT-02</v>
      </c>
      <c r="B1297" s="140">
        <f t="shared" si="229"/>
        <v>45737</v>
      </c>
      <c r="C1297" s="143" t="str">
        <f t="shared" si="230"/>
        <v>Day 2</v>
      </c>
      <c r="D1297" s="53" t="s">
        <v>695</v>
      </c>
      <c r="E1297" s="26" t="str">
        <f t="shared" si="231"/>
        <v>Christiaan</v>
      </c>
      <c r="F1297" s="26" t="str">
        <f t="shared" si="232"/>
        <v>Potgieter</v>
      </c>
      <c r="G1297" s="26" t="str">
        <f t="shared" si="233"/>
        <v>Men U/16</v>
      </c>
      <c r="H1297" s="26" t="str">
        <f t="shared" si="234"/>
        <v>Seagull Angling Club</v>
      </c>
      <c r="I1297" s="53"/>
      <c r="J1297" s="53" t="s">
        <v>1249</v>
      </c>
      <c r="K1297" s="53">
        <v>73</v>
      </c>
      <c r="L1297" s="52">
        <f t="shared" si="235"/>
        <v>5.0999999999999996</v>
      </c>
      <c r="M1297" s="52">
        <f t="shared" si="236"/>
        <v>5.0999999999999996</v>
      </c>
    </row>
    <row r="1298" spans="1:13" hidden="1" x14ac:dyDescent="0.3">
      <c r="A1298" s="143" t="str">
        <f t="shared" si="228"/>
        <v>2025-NAT-02</v>
      </c>
      <c r="B1298" s="140">
        <f t="shared" si="229"/>
        <v>45737</v>
      </c>
      <c r="C1298" s="143" t="str">
        <f t="shared" si="230"/>
        <v>Day 2</v>
      </c>
      <c r="D1298" s="53" t="s">
        <v>695</v>
      </c>
      <c r="E1298" s="26" t="str">
        <f t="shared" si="231"/>
        <v>Christiaan</v>
      </c>
      <c r="F1298" s="26" t="str">
        <f t="shared" si="232"/>
        <v>Potgieter</v>
      </c>
      <c r="G1298" s="26" t="str">
        <f t="shared" si="233"/>
        <v>Men U/16</v>
      </c>
      <c r="H1298" s="26" t="str">
        <f t="shared" si="234"/>
        <v>Seagull Angling Club</v>
      </c>
      <c r="I1298" s="53"/>
      <c r="J1298" s="53" t="s">
        <v>1249</v>
      </c>
      <c r="K1298" s="53">
        <v>64</v>
      </c>
      <c r="L1298" s="52">
        <f t="shared" si="235"/>
        <v>3.8</v>
      </c>
      <c r="M1298" s="52">
        <f t="shared" si="236"/>
        <v>3.8</v>
      </c>
    </row>
    <row r="1299" spans="1:13" hidden="1" x14ac:dyDescent="0.3">
      <c r="A1299" s="143" t="str">
        <f t="shared" si="228"/>
        <v>2025-NAT-02</v>
      </c>
      <c r="B1299" s="140">
        <f t="shared" si="229"/>
        <v>45737</v>
      </c>
      <c r="C1299" s="143" t="str">
        <f t="shared" si="230"/>
        <v>Day 2</v>
      </c>
      <c r="D1299" s="53" t="s">
        <v>695</v>
      </c>
      <c r="E1299" s="26" t="str">
        <f t="shared" si="231"/>
        <v>Christiaan</v>
      </c>
      <c r="F1299" s="26" t="str">
        <f t="shared" si="232"/>
        <v>Potgieter</v>
      </c>
      <c r="G1299" s="26" t="str">
        <f t="shared" si="233"/>
        <v>Men U/16</v>
      </c>
      <c r="H1299" s="26" t="str">
        <f t="shared" si="234"/>
        <v>Seagull Angling Club</v>
      </c>
      <c r="I1299" s="53"/>
      <c r="J1299" s="53" t="s">
        <v>1217</v>
      </c>
      <c r="K1299" s="53">
        <v>137</v>
      </c>
      <c r="L1299" s="52">
        <f t="shared" si="235"/>
        <v>33.1</v>
      </c>
      <c r="M1299" s="52">
        <f t="shared" si="236"/>
        <v>33.1</v>
      </c>
    </row>
    <row r="1300" spans="1:13" hidden="1" x14ac:dyDescent="0.3">
      <c r="A1300" s="143" t="str">
        <f t="shared" si="228"/>
        <v>2025-NAT-02</v>
      </c>
      <c r="B1300" s="140">
        <f t="shared" si="229"/>
        <v>45737</v>
      </c>
      <c r="C1300" s="143" t="str">
        <f t="shared" si="230"/>
        <v>Day 2</v>
      </c>
      <c r="D1300" s="53" t="s">
        <v>682</v>
      </c>
      <c r="E1300" s="26" t="str">
        <f t="shared" si="231"/>
        <v>Lu-Andre</v>
      </c>
      <c r="F1300" s="26" t="str">
        <f t="shared" si="232"/>
        <v>Duvenhage</v>
      </c>
      <c r="G1300" s="26" t="str">
        <f t="shared" si="233"/>
        <v>Men Senior</v>
      </c>
      <c r="H1300" s="26" t="str">
        <f t="shared" si="234"/>
        <v>Seagull Angling Club</v>
      </c>
      <c r="I1300" s="53"/>
      <c r="J1300" s="53" t="s">
        <v>1249</v>
      </c>
      <c r="K1300" s="53">
        <v>66</v>
      </c>
      <c r="L1300" s="52">
        <f t="shared" si="235"/>
        <v>4.0999999999999996</v>
      </c>
      <c r="M1300" s="52">
        <f t="shared" si="236"/>
        <v>4.0999999999999996</v>
      </c>
    </row>
    <row r="1301" spans="1:13" hidden="1" x14ac:dyDescent="0.3">
      <c r="A1301" s="143" t="str">
        <f t="shared" si="228"/>
        <v>2025-NAT-02</v>
      </c>
      <c r="B1301" s="140">
        <f t="shared" si="229"/>
        <v>45737</v>
      </c>
      <c r="C1301" s="143" t="str">
        <f t="shared" si="230"/>
        <v>Day 2</v>
      </c>
      <c r="D1301" s="53" t="s">
        <v>682</v>
      </c>
      <c r="E1301" s="26" t="str">
        <f t="shared" si="231"/>
        <v>Lu-Andre</v>
      </c>
      <c r="F1301" s="26" t="str">
        <f t="shared" si="232"/>
        <v>Duvenhage</v>
      </c>
      <c r="G1301" s="26" t="str">
        <f t="shared" si="233"/>
        <v>Men Senior</v>
      </c>
      <c r="H1301" s="26" t="str">
        <f t="shared" si="234"/>
        <v>Seagull Angling Club</v>
      </c>
      <c r="I1301" s="53"/>
      <c r="J1301" s="53" t="s">
        <v>1249</v>
      </c>
      <c r="K1301" s="53">
        <v>62</v>
      </c>
      <c r="L1301" s="52">
        <f t="shared" si="235"/>
        <v>3.5</v>
      </c>
      <c r="M1301" s="52">
        <f t="shared" si="236"/>
        <v>3.5</v>
      </c>
    </row>
    <row r="1302" spans="1:13" hidden="1" x14ac:dyDescent="0.3">
      <c r="A1302" s="143" t="str">
        <f t="shared" si="228"/>
        <v>2025-NAT-02</v>
      </c>
      <c r="B1302" s="140">
        <f t="shared" si="229"/>
        <v>45737</v>
      </c>
      <c r="C1302" s="143" t="str">
        <f t="shared" si="230"/>
        <v>Day 2</v>
      </c>
      <c r="D1302" s="53" t="s">
        <v>471</v>
      </c>
      <c r="E1302" s="26" t="str">
        <f t="shared" si="231"/>
        <v>Chrisjan</v>
      </c>
      <c r="F1302" s="26" t="str">
        <f t="shared" si="232"/>
        <v>Potgieter</v>
      </c>
      <c r="G1302" s="26" t="str">
        <f t="shared" si="233"/>
        <v>Men Veteran</v>
      </c>
      <c r="H1302" s="26" t="str">
        <f t="shared" si="234"/>
        <v>Seagull Angling Club</v>
      </c>
      <c r="I1302" s="53"/>
      <c r="J1302" s="53" t="s">
        <v>1221</v>
      </c>
      <c r="K1302" s="53">
        <v>111</v>
      </c>
      <c r="L1302" s="52">
        <f t="shared" si="235"/>
        <v>16.899999999999999</v>
      </c>
      <c r="M1302" s="52">
        <f t="shared" si="236"/>
        <v>16.899999999999999</v>
      </c>
    </row>
    <row r="1303" spans="1:13" hidden="1" x14ac:dyDescent="0.3">
      <c r="A1303" s="143" t="str">
        <f t="shared" si="228"/>
        <v>2025-NAT-02</v>
      </c>
      <c r="B1303" s="140">
        <f t="shared" si="229"/>
        <v>45737</v>
      </c>
      <c r="C1303" s="143" t="str">
        <f t="shared" si="230"/>
        <v>Day 2</v>
      </c>
      <c r="D1303" s="53" t="s">
        <v>471</v>
      </c>
      <c r="E1303" s="26" t="str">
        <f t="shared" si="231"/>
        <v>Chrisjan</v>
      </c>
      <c r="F1303" s="26" t="str">
        <f t="shared" si="232"/>
        <v>Potgieter</v>
      </c>
      <c r="G1303" s="26" t="str">
        <f t="shared" si="233"/>
        <v>Men Veteran</v>
      </c>
      <c r="H1303" s="26" t="str">
        <f t="shared" si="234"/>
        <v>Seagull Angling Club</v>
      </c>
      <c r="I1303" s="53"/>
      <c r="J1303" s="53" t="s">
        <v>1249</v>
      </c>
      <c r="K1303" s="53">
        <v>60</v>
      </c>
      <c r="L1303" s="52">
        <f t="shared" si="235"/>
        <v>3.2</v>
      </c>
      <c r="M1303" s="52">
        <f t="shared" si="236"/>
        <v>3.2</v>
      </c>
    </row>
    <row r="1304" spans="1:13" hidden="1" x14ac:dyDescent="0.3">
      <c r="A1304" s="143" t="str">
        <f t="shared" si="228"/>
        <v>2025-NAT-02</v>
      </c>
      <c r="B1304" s="140">
        <f t="shared" si="229"/>
        <v>45737</v>
      </c>
      <c r="C1304" s="143" t="str">
        <f t="shared" si="230"/>
        <v>Day 2</v>
      </c>
      <c r="D1304" s="53" t="s">
        <v>1516</v>
      </c>
      <c r="E1304" s="26" t="str">
        <f t="shared" si="231"/>
        <v>Iwan</v>
      </c>
      <c r="F1304" s="26" t="str">
        <f t="shared" si="232"/>
        <v>Kotze</v>
      </c>
      <c r="G1304" s="26" t="str">
        <f t="shared" si="233"/>
        <v>Men Senior</v>
      </c>
      <c r="H1304" s="26" t="str">
        <f t="shared" si="234"/>
        <v>Seagull Angling Club</v>
      </c>
      <c r="I1304" s="53"/>
      <c r="J1304" s="53" t="s">
        <v>1200</v>
      </c>
      <c r="K1304" s="53">
        <v>42</v>
      </c>
      <c r="L1304" s="52">
        <f t="shared" si="235"/>
        <v>1.3</v>
      </c>
      <c r="M1304" s="52">
        <f t="shared" si="236"/>
        <v>1.3</v>
      </c>
    </row>
    <row r="1305" spans="1:13" hidden="1" x14ac:dyDescent="0.3">
      <c r="A1305" s="143" t="str">
        <f t="shared" si="228"/>
        <v>2025-NAT-02</v>
      </c>
      <c r="B1305" s="140">
        <f t="shared" si="229"/>
        <v>45737</v>
      </c>
      <c r="C1305" s="143" t="str">
        <f t="shared" si="230"/>
        <v>Day 2</v>
      </c>
      <c r="D1305" s="53" t="s">
        <v>1516</v>
      </c>
      <c r="E1305" s="26" t="str">
        <f t="shared" si="231"/>
        <v>Iwan</v>
      </c>
      <c r="F1305" s="26" t="str">
        <f t="shared" si="232"/>
        <v>Kotze</v>
      </c>
      <c r="G1305" s="26" t="str">
        <f t="shared" si="233"/>
        <v>Men Senior</v>
      </c>
      <c r="H1305" s="26" t="str">
        <f t="shared" si="234"/>
        <v>Seagull Angling Club</v>
      </c>
      <c r="I1305" s="53"/>
      <c r="J1305" s="53" t="s">
        <v>1223</v>
      </c>
      <c r="K1305" s="53">
        <v>113</v>
      </c>
      <c r="L1305" s="52">
        <f t="shared" si="235"/>
        <v>5.7</v>
      </c>
      <c r="M1305" s="52">
        <f t="shared" si="236"/>
        <v>5.7</v>
      </c>
    </row>
    <row r="1306" spans="1:13" hidden="1" x14ac:dyDescent="0.3">
      <c r="A1306" s="143" t="str">
        <f t="shared" si="228"/>
        <v>2025-NAT-02</v>
      </c>
      <c r="B1306" s="140">
        <f t="shared" si="229"/>
        <v>45737</v>
      </c>
      <c r="C1306" s="143" t="str">
        <f t="shared" si="230"/>
        <v>Day 2</v>
      </c>
      <c r="D1306" s="53" t="s">
        <v>561</v>
      </c>
      <c r="E1306" s="26" t="str">
        <f t="shared" si="231"/>
        <v>Christel</v>
      </c>
      <c r="F1306" s="26" t="str">
        <f t="shared" si="232"/>
        <v>Visser</v>
      </c>
      <c r="G1306" s="26" t="str">
        <f t="shared" si="233"/>
        <v>Ladies Senior</v>
      </c>
      <c r="H1306" s="26" t="str">
        <f t="shared" si="234"/>
        <v>Seagull Angling Club</v>
      </c>
      <c r="I1306" s="53"/>
      <c r="J1306" s="53" t="s">
        <v>1223</v>
      </c>
      <c r="K1306" s="53">
        <v>80</v>
      </c>
      <c r="L1306" s="52">
        <f t="shared" si="235"/>
        <v>1.7</v>
      </c>
      <c r="M1306" s="52">
        <f t="shared" si="236"/>
        <v>1.7</v>
      </c>
    </row>
    <row r="1307" spans="1:13" hidden="1" x14ac:dyDescent="0.3">
      <c r="A1307" s="143" t="str">
        <f t="shared" si="228"/>
        <v>2025-NAT-02</v>
      </c>
      <c r="B1307" s="140">
        <f t="shared" si="229"/>
        <v>45737</v>
      </c>
      <c r="C1307" s="143" t="str">
        <f t="shared" si="230"/>
        <v>Day 2</v>
      </c>
      <c r="D1307" s="53" t="s">
        <v>861</v>
      </c>
      <c r="E1307" s="26" t="str">
        <f t="shared" si="231"/>
        <v>Martin</v>
      </c>
      <c r="F1307" s="26" t="str">
        <f t="shared" si="232"/>
        <v>Gouws</v>
      </c>
      <c r="G1307" s="26" t="str">
        <f t="shared" si="233"/>
        <v>Men Senior</v>
      </c>
      <c r="H1307" s="26" t="str">
        <f t="shared" si="234"/>
        <v>Seagull Angling Club</v>
      </c>
      <c r="I1307" s="53"/>
      <c r="J1307" s="53" t="s">
        <v>1249</v>
      </c>
      <c r="K1307" s="53">
        <v>71</v>
      </c>
      <c r="L1307" s="52">
        <f t="shared" si="235"/>
        <v>4.8</v>
      </c>
      <c r="M1307" s="52">
        <f t="shared" si="236"/>
        <v>4.8</v>
      </c>
    </row>
    <row r="1308" spans="1:13" hidden="1" x14ac:dyDescent="0.3">
      <c r="A1308" s="143" t="str">
        <f t="shared" si="228"/>
        <v>2025-NAT-02</v>
      </c>
      <c r="B1308" s="140">
        <f t="shared" si="229"/>
        <v>45737</v>
      </c>
      <c r="C1308" s="143" t="str">
        <f t="shared" si="230"/>
        <v>Day 2</v>
      </c>
      <c r="D1308" s="53" t="s">
        <v>982</v>
      </c>
      <c r="E1308" s="26" t="str">
        <f t="shared" si="231"/>
        <v>Armand</v>
      </c>
      <c r="F1308" s="26" t="str">
        <f t="shared" si="232"/>
        <v>Potgieter</v>
      </c>
      <c r="G1308" s="26" t="str">
        <f t="shared" si="233"/>
        <v>Men U/16</v>
      </c>
      <c r="H1308" s="26" t="str">
        <f t="shared" si="234"/>
        <v>Seagull Angling Club</v>
      </c>
      <c r="I1308" s="53"/>
      <c r="J1308" s="53"/>
      <c r="K1308" s="53"/>
      <c r="L1308" s="52" t="str">
        <f t="shared" si="235"/>
        <v/>
      </c>
      <c r="M1308" s="52" t="str">
        <f t="shared" si="236"/>
        <v/>
      </c>
    </row>
    <row r="1309" spans="1:13" hidden="1" x14ac:dyDescent="0.3">
      <c r="A1309" s="143" t="str">
        <f t="shared" si="228"/>
        <v>2025-NAT-02</v>
      </c>
      <c r="B1309" s="140">
        <f t="shared" si="229"/>
        <v>45737</v>
      </c>
      <c r="C1309" s="143" t="str">
        <f t="shared" si="230"/>
        <v>Day 2</v>
      </c>
      <c r="D1309" s="53" t="s">
        <v>702</v>
      </c>
      <c r="E1309" s="26" t="str">
        <f t="shared" si="231"/>
        <v>Jonandre</v>
      </c>
      <c r="F1309" s="26" t="str">
        <f t="shared" si="232"/>
        <v>Mertens</v>
      </c>
      <c r="G1309" s="26" t="str">
        <f t="shared" si="233"/>
        <v>Men U/16</v>
      </c>
      <c r="H1309" s="26" t="str">
        <f t="shared" si="234"/>
        <v>Seagull Angling Club</v>
      </c>
      <c r="I1309" s="53"/>
      <c r="J1309" s="53"/>
      <c r="K1309" s="53"/>
      <c r="L1309" s="52" t="str">
        <f t="shared" si="235"/>
        <v/>
      </c>
      <c r="M1309" s="52" t="str">
        <f t="shared" si="236"/>
        <v/>
      </c>
    </row>
    <row r="1310" spans="1:13" hidden="1" x14ac:dyDescent="0.3">
      <c r="A1310" s="143" t="str">
        <f t="shared" si="228"/>
        <v>2025-NAT-02</v>
      </c>
      <c r="B1310" s="140">
        <f t="shared" si="229"/>
        <v>45737</v>
      </c>
      <c r="C1310" s="143" t="str">
        <f t="shared" si="230"/>
        <v>Day 2</v>
      </c>
      <c r="D1310" s="53" t="s">
        <v>1106</v>
      </c>
      <c r="E1310" s="26" t="str">
        <f t="shared" si="231"/>
        <v>Luan</v>
      </c>
      <c r="F1310" s="26" t="str">
        <f t="shared" si="232"/>
        <v>Hansen</v>
      </c>
      <c r="G1310" s="26" t="str">
        <f t="shared" si="233"/>
        <v>Men U/16</v>
      </c>
      <c r="H1310" s="26" t="str">
        <f t="shared" si="234"/>
        <v>Steenbras</v>
      </c>
      <c r="I1310" s="53"/>
      <c r="J1310" s="53"/>
      <c r="K1310" s="53"/>
      <c r="L1310" s="52" t="str">
        <f t="shared" si="235"/>
        <v/>
      </c>
      <c r="M1310" s="52" t="str">
        <f t="shared" si="236"/>
        <v/>
      </c>
    </row>
    <row r="1311" spans="1:13" hidden="1" x14ac:dyDescent="0.3">
      <c r="A1311" s="143" t="str">
        <f t="shared" si="228"/>
        <v>2025-NAT-02</v>
      </c>
      <c r="B1311" s="140">
        <f t="shared" si="229"/>
        <v>45737</v>
      </c>
      <c r="C1311" s="143" t="str">
        <f t="shared" si="230"/>
        <v>Day 2</v>
      </c>
      <c r="D1311" s="53" t="s">
        <v>519</v>
      </c>
      <c r="E1311" s="26" t="str">
        <f t="shared" si="231"/>
        <v>Burger</v>
      </c>
      <c r="F1311" s="26" t="str">
        <f t="shared" si="232"/>
        <v>Van Taak</v>
      </c>
      <c r="G1311" s="26" t="str">
        <f t="shared" si="233"/>
        <v>Men Veteran</v>
      </c>
      <c r="H1311" s="26" t="str">
        <f t="shared" si="234"/>
        <v>Steenbras</v>
      </c>
      <c r="I1311" s="53"/>
      <c r="J1311" s="53"/>
      <c r="K1311" s="53"/>
      <c r="L1311" s="52" t="str">
        <f t="shared" si="235"/>
        <v/>
      </c>
      <c r="M1311" s="52" t="str">
        <f t="shared" si="236"/>
        <v/>
      </c>
    </row>
    <row r="1312" spans="1:13" hidden="1" x14ac:dyDescent="0.3">
      <c r="A1312" s="143" t="str">
        <f t="shared" si="228"/>
        <v>2025-NAT-02</v>
      </c>
      <c r="B1312" s="140">
        <f t="shared" si="229"/>
        <v>45737</v>
      </c>
      <c r="C1312" s="143" t="str">
        <f t="shared" si="230"/>
        <v>Day 2</v>
      </c>
      <c r="D1312" s="53" t="s">
        <v>1568</v>
      </c>
      <c r="E1312" s="26" t="str">
        <f t="shared" si="231"/>
        <v>L'Wyk</v>
      </c>
      <c r="F1312" s="26" t="str">
        <f t="shared" si="232"/>
        <v>Viljoen</v>
      </c>
      <c r="G1312" s="26" t="str">
        <f t="shared" si="233"/>
        <v>Men U/16</v>
      </c>
      <c r="H1312" s="26" t="str">
        <f t="shared" si="234"/>
        <v>Steenbras</v>
      </c>
      <c r="I1312" s="53"/>
      <c r="J1312" s="53" t="s">
        <v>1200</v>
      </c>
      <c r="K1312" s="53">
        <v>66</v>
      </c>
      <c r="L1312" s="52">
        <f t="shared" si="235"/>
        <v>5.2</v>
      </c>
      <c r="M1312" s="52">
        <f t="shared" si="236"/>
        <v>5.2</v>
      </c>
    </row>
    <row r="1313" spans="1:13" hidden="1" x14ac:dyDescent="0.3">
      <c r="A1313" s="143" t="str">
        <f t="shared" ref="A1313:A1376" si="237">IF(D1313="","",A1312)</f>
        <v>2025-NAT-02</v>
      </c>
      <c r="B1313" s="140">
        <f t="shared" ref="B1313:B1376" si="238">IF(D1313="","",B1312)</f>
        <v>45737</v>
      </c>
      <c r="C1313" s="143" t="str">
        <f t="shared" ref="C1313:C1376" si="239">IF(D1313="","",C1312)</f>
        <v>Day 2</v>
      </c>
      <c r="D1313" s="53" t="s">
        <v>663</v>
      </c>
      <c r="E1313" s="26" t="str">
        <f t="shared" si="231"/>
        <v>Jayden</v>
      </c>
      <c r="F1313" s="26" t="str">
        <f t="shared" si="232"/>
        <v>Hansen</v>
      </c>
      <c r="G1313" s="26" t="str">
        <f t="shared" si="233"/>
        <v>Men U/16</v>
      </c>
      <c r="H1313" s="26" t="str">
        <f t="shared" si="234"/>
        <v>Steenbras</v>
      </c>
      <c r="I1313" s="53"/>
      <c r="J1313" s="53" t="s">
        <v>1249</v>
      </c>
      <c r="K1313" s="53">
        <v>56</v>
      </c>
      <c r="L1313" s="52">
        <f t="shared" si="235"/>
        <v>2.8</v>
      </c>
      <c r="M1313" s="52">
        <f t="shared" si="236"/>
        <v>2.8</v>
      </c>
    </row>
    <row r="1314" spans="1:13" hidden="1" x14ac:dyDescent="0.3">
      <c r="A1314" s="143" t="str">
        <f t="shared" si="237"/>
        <v>2025-NAT-02</v>
      </c>
      <c r="B1314" s="140">
        <f t="shared" si="238"/>
        <v>45737</v>
      </c>
      <c r="C1314" s="143" t="str">
        <f t="shared" si="239"/>
        <v>Day 2</v>
      </c>
      <c r="D1314" s="53" t="s">
        <v>663</v>
      </c>
      <c r="E1314" s="26" t="str">
        <f t="shared" si="231"/>
        <v>Jayden</v>
      </c>
      <c r="F1314" s="26" t="str">
        <f t="shared" si="232"/>
        <v>Hansen</v>
      </c>
      <c r="G1314" s="26" t="str">
        <f t="shared" si="233"/>
        <v>Men U/16</v>
      </c>
      <c r="H1314" s="26" t="str">
        <f t="shared" si="234"/>
        <v>Steenbras</v>
      </c>
      <c r="I1314" s="53"/>
      <c r="J1314" s="53" t="s">
        <v>20</v>
      </c>
      <c r="K1314" s="53">
        <v>84</v>
      </c>
      <c r="L1314" s="52">
        <f t="shared" si="235"/>
        <v>2.2000000000000002</v>
      </c>
      <c r="M1314" s="52">
        <f t="shared" si="236"/>
        <v>2.2000000000000002</v>
      </c>
    </row>
    <row r="1315" spans="1:13" hidden="1" x14ac:dyDescent="0.3">
      <c r="A1315" s="143" t="str">
        <f t="shared" si="237"/>
        <v>2025-NAT-02</v>
      </c>
      <c r="B1315" s="140">
        <f t="shared" si="238"/>
        <v>45737</v>
      </c>
      <c r="C1315" s="143" t="str">
        <f t="shared" si="239"/>
        <v>Day 2</v>
      </c>
      <c r="D1315" s="53" t="s">
        <v>800</v>
      </c>
      <c r="E1315" s="26" t="str">
        <f t="shared" si="231"/>
        <v>Barend</v>
      </c>
      <c r="F1315" s="26" t="str">
        <f t="shared" si="232"/>
        <v>Steynberg</v>
      </c>
      <c r="G1315" s="26" t="str">
        <f t="shared" si="233"/>
        <v>Men U/16</v>
      </c>
      <c r="H1315" s="26" t="str">
        <f t="shared" si="234"/>
        <v>Steenbras</v>
      </c>
      <c r="I1315" s="53"/>
      <c r="J1315" s="53" t="s">
        <v>1222</v>
      </c>
      <c r="K1315" s="53">
        <v>102</v>
      </c>
      <c r="L1315" s="52">
        <f t="shared" si="235"/>
        <v>4.5999999999999996</v>
      </c>
      <c r="M1315" s="52">
        <f t="shared" si="236"/>
        <v>4.5999999999999996</v>
      </c>
    </row>
    <row r="1316" spans="1:13" hidden="1" x14ac:dyDescent="0.3">
      <c r="A1316" s="143" t="str">
        <f t="shared" si="237"/>
        <v>2025-NAT-02</v>
      </c>
      <c r="B1316" s="140">
        <f t="shared" si="238"/>
        <v>45737</v>
      </c>
      <c r="C1316" s="143" t="str">
        <f t="shared" si="239"/>
        <v>Day 2</v>
      </c>
      <c r="D1316" s="53" t="s">
        <v>923</v>
      </c>
      <c r="E1316" s="26" t="str">
        <f t="shared" si="231"/>
        <v>Louw</v>
      </c>
      <c r="F1316" s="26" t="str">
        <f t="shared" si="232"/>
        <v>Van Zyl</v>
      </c>
      <c r="G1316" s="26" t="str">
        <f t="shared" si="233"/>
        <v>Men U/16</v>
      </c>
      <c r="H1316" s="26" t="str">
        <f t="shared" si="234"/>
        <v>Steenbras</v>
      </c>
      <c r="I1316" s="53"/>
      <c r="J1316" s="53"/>
      <c r="K1316" s="53"/>
      <c r="L1316" s="52" t="str">
        <f t="shared" si="235"/>
        <v/>
      </c>
      <c r="M1316" s="52" t="str">
        <f t="shared" si="236"/>
        <v/>
      </c>
    </row>
    <row r="1317" spans="1:13" hidden="1" x14ac:dyDescent="0.3">
      <c r="A1317" s="143" t="str">
        <f t="shared" si="237"/>
        <v>2025-NAT-02</v>
      </c>
      <c r="B1317" s="140">
        <f t="shared" si="238"/>
        <v>45737</v>
      </c>
      <c r="C1317" s="143" t="str">
        <f t="shared" si="239"/>
        <v>Day 2</v>
      </c>
      <c r="D1317" s="53" t="s">
        <v>981</v>
      </c>
      <c r="E1317" s="26" t="str">
        <f t="shared" si="231"/>
        <v>Hanru</v>
      </c>
      <c r="F1317" s="26" t="str">
        <f t="shared" si="232"/>
        <v>Du Preez</v>
      </c>
      <c r="G1317" s="26" t="str">
        <f t="shared" si="233"/>
        <v>Men U/16</v>
      </c>
      <c r="H1317" s="26" t="str">
        <f t="shared" si="234"/>
        <v>Steenbras</v>
      </c>
      <c r="I1317" s="53"/>
      <c r="J1317" s="53" t="s">
        <v>1222</v>
      </c>
      <c r="K1317" s="53">
        <v>135</v>
      </c>
      <c r="L1317" s="52">
        <f t="shared" si="235"/>
        <v>12.1</v>
      </c>
      <c r="M1317" s="52">
        <f t="shared" si="236"/>
        <v>12.1</v>
      </c>
    </row>
    <row r="1318" spans="1:13" hidden="1" x14ac:dyDescent="0.3">
      <c r="A1318" s="143" t="str">
        <f t="shared" si="237"/>
        <v>2025-NAT-02</v>
      </c>
      <c r="B1318" s="140">
        <f t="shared" si="238"/>
        <v>45737</v>
      </c>
      <c r="C1318" s="143" t="str">
        <f t="shared" si="239"/>
        <v>Day 2</v>
      </c>
      <c r="D1318" s="53" t="s">
        <v>1481</v>
      </c>
      <c r="E1318" s="26" t="str">
        <f t="shared" si="231"/>
        <v>Alberto</v>
      </c>
      <c r="F1318" s="26" t="str">
        <f t="shared" si="232"/>
        <v>Engelbrecht</v>
      </c>
      <c r="G1318" s="26" t="str">
        <f t="shared" si="233"/>
        <v>Men Veteran</v>
      </c>
      <c r="H1318" s="26" t="str">
        <f t="shared" si="234"/>
        <v>Steenbras</v>
      </c>
      <c r="I1318" s="53"/>
      <c r="J1318" s="53" t="s">
        <v>1200</v>
      </c>
      <c r="K1318" s="53">
        <v>69</v>
      </c>
      <c r="L1318" s="52">
        <f t="shared" si="235"/>
        <v>6</v>
      </c>
      <c r="M1318" s="52">
        <f t="shared" si="236"/>
        <v>6</v>
      </c>
    </row>
    <row r="1319" spans="1:13" hidden="1" x14ac:dyDescent="0.3">
      <c r="A1319" s="143" t="str">
        <f t="shared" si="237"/>
        <v>2025-NAT-02</v>
      </c>
      <c r="B1319" s="140">
        <f t="shared" si="238"/>
        <v>45737</v>
      </c>
      <c r="C1319" s="143" t="str">
        <f t="shared" si="239"/>
        <v>Day 2</v>
      </c>
      <c r="D1319" s="53" t="s">
        <v>1482</v>
      </c>
      <c r="E1319" s="26" t="str">
        <f t="shared" si="231"/>
        <v>Wallace</v>
      </c>
      <c r="F1319" s="26" t="str">
        <f t="shared" si="232"/>
        <v>Shepperson</v>
      </c>
      <c r="G1319" s="26" t="str">
        <f t="shared" si="233"/>
        <v>Men Veteran</v>
      </c>
      <c r="H1319" s="26" t="str">
        <f t="shared" si="234"/>
        <v>Steenbras</v>
      </c>
      <c r="I1319" s="53"/>
      <c r="J1319" s="53" t="s">
        <v>20</v>
      </c>
      <c r="K1319" s="53">
        <v>78</v>
      </c>
      <c r="L1319" s="52">
        <f t="shared" si="235"/>
        <v>1.7</v>
      </c>
      <c r="M1319" s="52">
        <f t="shared" si="236"/>
        <v>1.7</v>
      </c>
    </row>
    <row r="1320" spans="1:13" hidden="1" x14ac:dyDescent="0.3">
      <c r="A1320" s="143" t="str">
        <f t="shared" si="237"/>
        <v>2025-NAT-02</v>
      </c>
      <c r="B1320" s="140">
        <f t="shared" si="238"/>
        <v>45737</v>
      </c>
      <c r="C1320" s="143" t="str">
        <f t="shared" si="239"/>
        <v>Day 2</v>
      </c>
      <c r="D1320" s="53" t="s">
        <v>1482</v>
      </c>
      <c r="E1320" s="26" t="str">
        <f t="shared" si="231"/>
        <v>Wallace</v>
      </c>
      <c r="F1320" s="26" t="str">
        <f t="shared" si="232"/>
        <v>Shepperson</v>
      </c>
      <c r="G1320" s="26" t="str">
        <f t="shared" si="233"/>
        <v>Men Veteran</v>
      </c>
      <c r="H1320" s="26" t="str">
        <f t="shared" si="234"/>
        <v>Steenbras</v>
      </c>
      <c r="I1320" s="53"/>
      <c r="J1320" s="53" t="s">
        <v>20</v>
      </c>
      <c r="K1320" s="53">
        <v>68</v>
      </c>
      <c r="L1320" s="52">
        <f t="shared" si="235"/>
        <v>1.1000000000000001</v>
      </c>
      <c r="M1320" s="52">
        <f t="shared" si="236"/>
        <v>1.1000000000000001</v>
      </c>
    </row>
    <row r="1321" spans="1:13" hidden="1" x14ac:dyDescent="0.3">
      <c r="A1321" s="143" t="str">
        <f t="shared" si="237"/>
        <v>2025-NAT-02</v>
      </c>
      <c r="B1321" s="140">
        <f t="shared" si="238"/>
        <v>45737</v>
      </c>
      <c r="C1321" s="143" t="str">
        <f t="shared" si="239"/>
        <v>Day 2</v>
      </c>
      <c r="D1321" s="53" t="s">
        <v>720</v>
      </c>
      <c r="E1321" s="26" t="str">
        <f t="shared" si="231"/>
        <v>David</v>
      </c>
      <c r="F1321" s="26" t="str">
        <f t="shared" si="232"/>
        <v>Smith</v>
      </c>
      <c r="G1321" s="26" t="str">
        <f t="shared" si="233"/>
        <v>Men Veteran</v>
      </c>
      <c r="H1321" s="26" t="str">
        <f t="shared" si="234"/>
        <v>Steenbras</v>
      </c>
      <c r="I1321" s="53" t="s">
        <v>19</v>
      </c>
      <c r="J1321" s="53"/>
      <c r="K1321" s="53">
        <v>53</v>
      </c>
      <c r="L1321" s="52">
        <f t="shared" si="235"/>
        <v>1.5</v>
      </c>
      <c r="M1321" s="52">
        <f t="shared" si="236"/>
        <v>1.5</v>
      </c>
    </row>
    <row r="1322" spans="1:13" hidden="1" x14ac:dyDescent="0.3">
      <c r="A1322" s="143" t="str">
        <f t="shared" si="237"/>
        <v>2025-NAT-02</v>
      </c>
      <c r="B1322" s="140">
        <f t="shared" si="238"/>
        <v>45737</v>
      </c>
      <c r="C1322" s="143" t="str">
        <f t="shared" si="239"/>
        <v>Day 2</v>
      </c>
      <c r="D1322" s="53" t="s">
        <v>668</v>
      </c>
      <c r="E1322" s="26" t="str">
        <f t="shared" si="231"/>
        <v>Dirk</v>
      </c>
      <c r="F1322" s="26" t="str">
        <f t="shared" si="232"/>
        <v>Hansen</v>
      </c>
      <c r="G1322" s="26" t="str">
        <f t="shared" si="233"/>
        <v>Men Veteran</v>
      </c>
      <c r="H1322" s="26" t="str">
        <f t="shared" si="234"/>
        <v>Steenbras</v>
      </c>
      <c r="I1322" s="53"/>
      <c r="J1322" s="53" t="s">
        <v>20</v>
      </c>
      <c r="K1322" s="53">
        <v>72</v>
      </c>
      <c r="L1322" s="52">
        <f t="shared" si="235"/>
        <v>1.3</v>
      </c>
      <c r="M1322" s="52">
        <f t="shared" si="236"/>
        <v>1.3</v>
      </c>
    </row>
    <row r="1323" spans="1:13" hidden="1" x14ac:dyDescent="0.3">
      <c r="A1323" s="143" t="str">
        <f t="shared" si="237"/>
        <v>2025-NAT-02</v>
      </c>
      <c r="B1323" s="140">
        <f t="shared" si="238"/>
        <v>45737</v>
      </c>
      <c r="C1323" s="143" t="str">
        <f t="shared" si="239"/>
        <v>Day 2</v>
      </c>
      <c r="D1323" s="53" t="s">
        <v>668</v>
      </c>
      <c r="E1323" s="26" t="str">
        <f t="shared" si="231"/>
        <v>Dirk</v>
      </c>
      <c r="F1323" s="26" t="str">
        <f t="shared" si="232"/>
        <v>Hansen</v>
      </c>
      <c r="G1323" s="26" t="str">
        <f t="shared" si="233"/>
        <v>Men Veteran</v>
      </c>
      <c r="H1323" s="26" t="str">
        <f t="shared" si="234"/>
        <v>Steenbras</v>
      </c>
      <c r="I1323" s="53"/>
      <c r="J1323" s="53" t="s">
        <v>20</v>
      </c>
      <c r="K1323" s="53">
        <v>73</v>
      </c>
      <c r="L1323" s="52">
        <f t="shared" si="235"/>
        <v>1.4</v>
      </c>
      <c r="M1323" s="52">
        <f t="shared" si="236"/>
        <v>1.4</v>
      </c>
    </row>
    <row r="1324" spans="1:13" hidden="1" x14ac:dyDescent="0.3">
      <c r="A1324" s="143" t="str">
        <f t="shared" si="237"/>
        <v>2025-NAT-02</v>
      </c>
      <c r="B1324" s="140">
        <f t="shared" si="238"/>
        <v>45737</v>
      </c>
      <c r="C1324" s="143" t="str">
        <f t="shared" si="239"/>
        <v>Day 2</v>
      </c>
      <c r="D1324" s="53" t="s">
        <v>1416</v>
      </c>
      <c r="E1324" s="26" t="str">
        <f t="shared" si="231"/>
        <v>Wikus</v>
      </c>
      <c r="F1324" s="26" t="str">
        <f t="shared" si="232"/>
        <v>Viljoen</v>
      </c>
      <c r="G1324" s="26" t="str">
        <f t="shared" si="233"/>
        <v>Men Veteran</v>
      </c>
      <c r="H1324" s="26" t="str">
        <f t="shared" si="234"/>
        <v>Steenbras</v>
      </c>
      <c r="I1324" s="53"/>
      <c r="J1324" s="53"/>
      <c r="K1324" s="53"/>
      <c r="L1324" s="52" t="str">
        <f t="shared" si="235"/>
        <v/>
      </c>
      <c r="M1324" s="52" t="str">
        <f t="shared" si="236"/>
        <v/>
      </c>
    </row>
    <row r="1325" spans="1:13" hidden="1" x14ac:dyDescent="0.3">
      <c r="A1325" s="143" t="str">
        <f t="shared" si="237"/>
        <v>2025-NAT-02</v>
      </c>
      <c r="B1325" s="140">
        <f t="shared" si="238"/>
        <v>45737</v>
      </c>
      <c r="C1325" s="143" t="str">
        <f t="shared" si="239"/>
        <v>Day 2</v>
      </c>
      <c r="D1325" s="53" t="s">
        <v>1542</v>
      </c>
      <c r="E1325" s="26" t="str">
        <f t="shared" si="231"/>
        <v>Herman</v>
      </c>
      <c r="F1325" s="26" t="str">
        <f t="shared" si="232"/>
        <v>Swanepoel</v>
      </c>
      <c r="G1325" s="26" t="str">
        <f t="shared" si="233"/>
        <v>Men Veteran</v>
      </c>
      <c r="H1325" s="26" t="str">
        <f t="shared" si="234"/>
        <v>Steenbras</v>
      </c>
      <c r="I1325" s="53"/>
      <c r="J1325" s="53" t="s">
        <v>1222</v>
      </c>
      <c r="K1325" s="53">
        <v>92</v>
      </c>
      <c r="L1325" s="52">
        <f t="shared" si="235"/>
        <v>3.3</v>
      </c>
      <c r="M1325" s="52">
        <f t="shared" si="236"/>
        <v>3.3</v>
      </c>
    </row>
    <row r="1326" spans="1:13" hidden="1" x14ac:dyDescent="0.3">
      <c r="A1326" s="143" t="str">
        <f t="shared" si="237"/>
        <v>2025-NAT-02</v>
      </c>
      <c r="B1326" s="140">
        <f t="shared" si="238"/>
        <v>45737</v>
      </c>
      <c r="C1326" s="143" t="str">
        <f t="shared" si="239"/>
        <v>Day 2</v>
      </c>
      <c r="D1326" s="53" t="s">
        <v>1542</v>
      </c>
      <c r="E1326" s="26" t="str">
        <f t="shared" si="231"/>
        <v>Herman</v>
      </c>
      <c r="F1326" s="26" t="str">
        <f t="shared" si="232"/>
        <v>Swanepoel</v>
      </c>
      <c r="G1326" s="26" t="str">
        <f t="shared" si="233"/>
        <v>Men Veteran</v>
      </c>
      <c r="H1326" s="26" t="str">
        <f t="shared" si="234"/>
        <v>Steenbras</v>
      </c>
      <c r="I1326" s="53"/>
      <c r="J1326" s="53" t="s">
        <v>1223</v>
      </c>
      <c r="K1326" s="53">
        <v>82</v>
      </c>
      <c r="L1326" s="52">
        <f t="shared" si="235"/>
        <v>1.9</v>
      </c>
      <c r="M1326" s="52">
        <f t="shared" si="236"/>
        <v>1.9</v>
      </c>
    </row>
    <row r="1327" spans="1:13" hidden="1" x14ac:dyDescent="0.3">
      <c r="A1327" s="143" t="str">
        <f t="shared" si="237"/>
        <v>2025-NAT-02</v>
      </c>
      <c r="B1327" s="140">
        <f t="shared" si="238"/>
        <v>45737</v>
      </c>
      <c r="C1327" s="143" t="str">
        <f t="shared" si="239"/>
        <v>Day 2</v>
      </c>
      <c r="D1327" s="53" t="s">
        <v>1542</v>
      </c>
      <c r="E1327" s="26" t="str">
        <f t="shared" si="231"/>
        <v>Herman</v>
      </c>
      <c r="F1327" s="26" t="str">
        <f t="shared" si="232"/>
        <v>Swanepoel</v>
      </c>
      <c r="G1327" s="26" t="str">
        <f t="shared" si="233"/>
        <v>Men Veteran</v>
      </c>
      <c r="H1327" s="26" t="str">
        <f t="shared" si="234"/>
        <v>Steenbras</v>
      </c>
      <c r="I1327" s="53"/>
      <c r="J1327" s="53" t="s">
        <v>1200</v>
      </c>
      <c r="K1327" s="53">
        <v>53</v>
      </c>
      <c r="L1327" s="52">
        <f t="shared" si="235"/>
        <v>2.7</v>
      </c>
      <c r="M1327" s="52">
        <f t="shared" si="236"/>
        <v>2.7</v>
      </c>
    </row>
    <row r="1328" spans="1:13" hidden="1" x14ac:dyDescent="0.3">
      <c r="A1328" s="143" t="str">
        <f t="shared" si="237"/>
        <v>2025-NAT-02</v>
      </c>
      <c r="B1328" s="140">
        <f t="shared" si="238"/>
        <v>45737</v>
      </c>
      <c r="C1328" s="143" t="str">
        <f t="shared" si="239"/>
        <v>Day 2</v>
      </c>
      <c r="D1328" s="53" t="s">
        <v>1542</v>
      </c>
      <c r="E1328" s="26" t="str">
        <f t="shared" si="231"/>
        <v>Herman</v>
      </c>
      <c r="F1328" s="26" t="str">
        <f t="shared" si="232"/>
        <v>Swanepoel</v>
      </c>
      <c r="G1328" s="26" t="str">
        <f t="shared" si="233"/>
        <v>Men Veteran</v>
      </c>
      <c r="H1328" s="26" t="str">
        <f t="shared" si="234"/>
        <v>Steenbras</v>
      </c>
      <c r="I1328" s="53"/>
      <c r="J1328" s="53" t="s">
        <v>10</v>
      </c>
      <c r="K1328" s="53">
        <v>40</v>
      </c>
      <c r="L1328" s="52">
        <f t="shared" si="235"/>
        <v>1</v>
      </c>
      <c r="M1328" s="52">
        <f t="shared" si="236"/>
        <v>1</v>
      </c>
    </row>
    <row r="1329" spans="1:13" hidden="1" x14ac:dyDescent="0.3">
      <c r="A1329" s="143" t="str">
        <f t="shared" si="237"/>
        <v>2025-NAT-02</v>
      </c>
      <c r="B1329" s="140">
        <f t="shared" si="238"/>
        <v>45737</v>
      </c>
      <c r="C1329" s="143" t="str">
        <f t="shared" si="239"/>
        <v>Day 2</v>
      </c>
      <c r="D1329" s="53" t="s">
        <v>655</v>
      </c>
      <c r="E1329" s="26" t="str">
        <f t="shared" si="231"/>
        <v>Sharne</v>
      </c>
      <c r="F1329" s="26" t="str">
        <f t="shared" si="232"/>
        <v>Van Zyl</v>
      </c>
      <c r="G1329" s="26" t="str">
        <f t="shared" si="233"/>
        <v>Ladies Veteran</v>
      </c>
      <c r="H1329" s="26" t="str">
        <f t="shared" si="234"/>
        <v>Steenbras</v>
      </c>
      <c r="I1329" s="53"/>
      <c r="J1329" s="53"/>
      <c r="K1329" s="53"/>
      <c r="L1329" s="52" t="str">
        <f t="shared" si="235"/>
        <v/>
      </c>
      <c r="M1329" s="52" t="str">
        <f t="shared" si="236"/>
        <v/>
      </c>
    </row>
    <row r="1330" spans="1:13" hidden="1" x14ac:dyDescent="0.3">
      <c r="A1330" s="143" t="str">
        <f t="shared" si="237"/>
        <v>2025-NAT-02</v>
      </c>
      <c r="B1330" s="140">
        <f t="shared" si="238"/>
        <v>45737</v>
      </c>
      <c r="C1330" s="143" t="str">
        <f t="shared" si="239"/>
        <v>Day 2</v>
      </c>
      <c r="D1330" s="53" t="s">
        <v>1325</v>
      </c>
      <c r="E1330" s="26" t="str">
        <f t="shared" si="231"/>
        <v>Jacomine</v>
      </c>
      <c r="F1330" s="26" t="str">
        <f t="shared" si="232"/>
        <v>Heath</v>
      </c>
      <c r="G1330" s="26" t="str">
        <f t="shared" si="233"/>
        <v>Ladies Senior</v>
      </c>
      <c r="H1330" s="26" t="str">
        <f t="shared" si="234"/>
        <v>Steenbras</v>
      </c>
      <c r="I1330" s="53"/>
      <c r="J1330" s="53"/>
      <c r="K1330" s="53"/>
      <c r="L1330" s="52" t="str">
        <f t="shared" si="235"/>
        <v/>
      </c>
      <c r="M1330" s="52" t="str">
        <f t="shared" si="236"/>
        <v/>
      </c>
    </row>
    <row r="1331" spans="1:13" hidden="1" x14ac:dyDescent="0.3">
      <c r="A1331" s="143" t="str">
        <f t="shared" si="237"/>
        <v>2025-NAT-02</v>
      </c>
      <c r="B1331" s="140">
        <f t="shared" si="238"/>
        <v>45737</v>
      </c>
      <c r="C1331" s="143" t="str">
        <f t="shared" si="239"/>
        <v>Day 2</v>
      </c>
      <c r="D1331" s="53" t="s">
        <v>1417</v>
      </c>
      <c r="E1331" s="26" t="str">
        <f t="shared" si="231"/>
        <v>Maryna</v>
      </c>
      <c r="F1331" s="26" t="str">
        <f t="shared" si="232"/>
        <v>Viljoen</v>
      </c>
      <c r="G1331" s="26" t="str">
        <f t="shared" si="233"/>
        <v>Ladies Senior</v>
      </c>
      <c r="H1331" s="26" t="str">
        <f t="shared" si="234"/>
        <v>Steenbras</v>
      </c>
      <c r="I1331" s="53" t="s">
        <v>19</v>
      </c>
      <c r="J1331" s="53"/>
      <c r="K1331" s="53">
        <v>65</v>
      </c>
      <c r="L1331" s="52">
        <f t="shared" si="235"/>
        <v>2.8</v>
      </c>
      <c r="M1331" s="52">
        <f t="shared" si="236"/>
        <v>2.8</v>
      </c>
    </row>
    <row r="1332" spans="1:13" hidden="1" x14ac:dyDescent="0.3">
      <c r="A1332" s="143" t="str">
        <f t="shared" si="237"/>
        <v>2025-NAT-02</v>
      </c>
      <c r="B1332" s="140">
        <f t="shared" si="238"/>
        <v>45737</v>
      </c>
      <c r="C1332" s="143" t="str">
        <f t="shared" si="239"/>
        <v>Day 2</v>
      </c>
      <c r="D1332" s="53" t="s">
        <v>1475</v>
      </c>
      <c r="E1332" s="26" t="str">
        <f t="shared" si="231"/>
        <v>Zillan</v>
      </c>
      <c r="F1332" s="26" t="str">
        <f t="shared" si="232"/>
        <v>Du Pisani</v>
      </c>
      <c r="G1332" s="26" t="str">
        <f t="shared" si="233"/>
        <v>Men Senior</v>
      </c>
      <c r="H1332" s="26" t="str">
        <f t="shared" si="234"/>
        <v>Walvis Bay</v>
      </c>
      <c r="I1332" s="53"/>
      <c r="J1332" s="53"/>
      <c r="K1332" s="53"/>
      <c r="L1332" s="52" t="str">
        <f t="shared" si="235"/>
        <v/>
      </c>
      <c r="M1332" s="52" t="str">
        <f t="shared" si="236"/>
        <v/>
      </c>
    </row>
    <row r="1333" spans="1:13" hidden="1" x14ac:dyDescent="0.3">
      <c r="A1333" s="143" t="str">
        <f t="shared" si="237"/>
        <v>2025-NAT-02</v>
      </c>
      <c r="B1333" s="140">
        <f t="shared" si="238"/>
        <v>45737</v>
      </c>
      <c r="C1333" s="143" t="str">
        <f t="shared" si="239"/>
        <v>Day 2</v>
      </c>
      <c r="D1333" s="53" t="s">
        <v>550</v>
      </c>
      <c r="E1333" s="26" t="str">
        <f t="shared" si="231"/>
        <v>Stefan Jnr</v>
      </c>
      <c r="F1333" s="26" t="str">
        <f t="shared" si="232"/>
        <v>Du Preez</v>
      </c>
      <c r="G1333" s="26" t="str">
        <f t="shared" si="233"/>
        <v>Men Senior / U/21</v>
      </c>
      <c r="H1333" s="26" t="str">
        <f t="shared" si="234"/>
        <v>Walvis Bay</v>
      </c>
      <c r="I1333" s="53"/>
      <c r="J1333" s="53" t="s">
        <v>1222</v>
      </c>
      <c r="K1333" s="53">
        <v>148</v>
      </c>
      <c r="L1333" s="52">
        <f t="shared" si="235"/>
        <v>16.600000000000001</v>
      </c>
      <c r="M1333" s="52">
        <f t="shared" si="236"/>
        <v>16.600000000000001</v>
      </c>
    </row>
    <row r="1334" spans="1:13" hidden="1" x14ac:dyDescent="0.3">
      <c r="A1334" s="143" t="str">
        <f t="shared" si="237"/>
        <v>2025-NAT-02</v>
      </c>
      <c r="B1334" s="140">
        <f t="shared" si="238"/>
        <v>45737</v>
      </c>
      <c r="C1334" s="143" t="str">
        <f t="shared" si="239"/>
        <v>Day 2</v>
      </c>
      <c r="D1334" s="53" t="s">
        <v>550</v>
      </c>
      <c r="E1334" s="26" t="str">
        <f t="shared" si="231"/>
        <v>Stefan Jnr</v>
      </c>
      <c r="F1334" s="26" t="str">
        <f t="shared" si="232"/>
        <v>Du Preez</v>
      </c>
      <c r="G1334" s="26" t="str">
        <f t="shared" si="233"/>
        <v>Men Senior / U/21</v>
      </c>
      <c r="H1334" s="26" t="str">
        <f t="shared" si="234"/>
        <v>Walvis Bay</v>
      </c>
      <c r="I1334" s="53"/>
      <c r="J1334" s="53" t="s">
        <v>1217</v>
      </c>
      <c r="K1334" s="53">
        <v>144</v>
      </c>
      <c r="L1334" s="52">
        <f t="shared" si="235"/>
        <v>38.6</v>
      </c>
      <c r="M1334" s="52">
        <f t="shared" si="236"/>
        <v>38.6</v>
      </c>
    </row>
    <row r="1335" spans="1:13" hidden="1" x14ac:dyDescent="0.3">
      <c r="A1335" s="143" t="str">
        <f t="shared" si="237"/>
        <v>2025-NAT-02</v>
      </c>
      <c r="B1335" s="140">
        <f t="shared" si="238"/>
        <v>45737</v>
      </c>
      <c r="C1335" s="143" t="str">
        <f t="shared" si="239"/>
        <v>Day 2</v>
      </c>
      <c r="D1335" s="53" t="s">
        <v>526</v>
      </c>
      <c r="E1335" s="26" t="str">
        <f t="shared" si="231"/>
        <v>Werner</v>
      </c>
      <c r="F1335" s="26" t="str">
        <f t="shared" si="232"/>
        <v>Van Riet</v>
      </c>
      <c r="G1335" s="26" t="str">
        <f t="shared" si="233"/>
        <v>Men Veteran</v>
      </c>
      <c r="H1335" s="26" t="str">
        <f t="shared" si="234"/>
        <v>Walvis Bay</v>
      </c>
      <c r="I1335" s="53"/>
      <c r="J1335" s="53" t="s">
        <v>1249</v>
      </c>
      <c r="K1335" s="53">
        <v>57</v>
      </c>
      <c r="L1335" s="52">
        <f t="shared" si="235"/>
        <v>2.9</v>
      </c>
      <c r="M1335" s="52">
        <f t="shared" si="236"/>
        <v>2.9</v>
      </c>
    </row>
    <row r="1336" spans="1:13" hidden="1" x14ac:dyDescent="0.3">
      <c r="A1336" s="143" t="str">
        <f t="shared" si="237"/>
        <v>2025-NAT-02</v>
      </c>
      <c r="B1336" s="140">
        <f t="shared" si="238"/>
        <v>45737</v>
      </c>
      <c r="C1336" s="143" t="str">
        <f t="shared" si="239"/>
        <v>Day 2</v>
      </c>
      <c r="D1336" s="53" t="s">
        <v>752</v>
      </c>
      <c r="E1336" s="26" t="str">
        <f t="shared" si="231"/>
        <v xml:space="preserve">Emile </v>
      </c>
      <c r="F1336" s="26" t="str">
        <f t="shared" si="232"/>
        <v>Van Heerden</v>
      </c>
      <c r="G1336" s="26" t="str">
        <f t="shared" si="233"/>
        <v>Men Veteran</v>
      </c>
      <c r="H1336" s="26" t="str">
        <f t="shared" si="234"/>
        <v>Walvis Bay</v>
      </c>
      <c r="I1336" s="53"/>
      <c r="J1336" s="53" t="s">
        <v>1222</v>
      </c>
      <c r="K1336" s="53">
        <v>98</v>
      </c>
      <c r="L1336" s="52">
        <f t="shared" si="235"/>
        <v>4</v>
      </c>
      <c r="M1336" s="52">
        <f t="shared" si="236"/>
        <v>4</v>
      </c>
    </row>
    <row r="1337" spans="1:13" hidden="1" x14ac:dyDescent="0.3">
      <c r="A1337" s="143" t="str">
        <f t="shared" si="237"/>
        <v>2025-NAT-02</v>
      </c>
      <c r="B1337" s="140">
        <f t="shared" si="238"/>
        <v>45737</v>
      </c>
      <c r="C1337" s="143" t="str">
        <f t="shared" si="239"/>
        <v>Day 2</v>
      </c>
      <c r="D1337" s="53" t="s">
        <v>752</v>
      </c>
      <c r="E1337" s="26" t="str">
        <f t="shared" si="231"/>
        <v xml:space="preserve">Emile </v>
      </c>
      <c r="F1337" s="26" t="str">
        <f t="shared" si="232"/>
        <v>Van Heerden</v>
      </c>
      <c r="G1337" s="26" t="str">
        <f t="shared" si="233"/>
        <v>Men Veteran</v>
      </c>
      <c r="H1337" s="26" t="str">
        <f t="shared" si="234"/>
        <v>Walvis Bay</v>
      </c>
      <c r="I1337" s="53"/>
      <c r="J1337" s="53" t="s">
        <v>1222</v>
      </c>
      <c r="K1337" s="53">
        <v>112</v>
      </c>
      <c r="L1337" s="52">
        <f t="shared" si="235"/>
        <v>6.4</v>
      </c>
      <c r="M1337" s="52">
        <f t="shared" si="236"/>
        <v>6.4</v>
      </c>
    </row>
    <row r="1338" spans="1:13" hidden="1" x14ac:dyDescent="0.3">
      <c r="A1338" s="143" t="str">
        <f t="shared" si="237"/>
        <v>2025-NAT-02</v>
      </c>
      <c r="B1338" s="140">
        <f t="shared" si="238"/>
        <v>45737</v>
      </c>
      <c r="C1338" s="143" t="str">
        <f t="shared" si="239"/>
        <v>Day 2</v>
      </c>
      <c r="D1338" s="53" t="s">
        <v>752</v>
      </c>
      <c r="E1338" s="26" t="str">
        <f t="shared" si="231"/>
        <v xml:space="preserve">Emile </v>
      </c>
      <c r="F1338" s="26" t="str">
        <f t="shared" si="232"/>
        <v>Van Heerden</v>
      </c>
      <c r="G1338" s="26" t="str">
        <f t="shared" si="233"/>
        <v>Men Veteran</v>
      </c>
      <c r="H1338" s="26" t="str">
        <f t="shared" si="234"/>
        <v>Walvis Bay</v>
      </c>
      <c r="I1338" s="53"/>
      <c r="J1338" s="53" t="s">
        <v>1249</v>
      </c>
      <c r="K1338" s="53">
        <v>69</v>
      </c>
      <c r="L1338" s="52">
        <f t="shared" si="235"/>
        <v>4.5</v>
      </c>
      <c r="M1338" s="52">
        <f t="shared" si="236"/>
        <v>4.5</v>
      </c>
    </row>
    <row r="1339" spans="1:13" hidden="1" x14ac:dyDescent="0.3">
      <c r="A1339" s="143" t="str">
        <f t="shared" si="237"/>
        <v>2025-NAT-02</v>
      </c>
      <c r="B1339" s="140">
        <f t="shared" si="238"/>
        <v>45737</v>
      </c>
      <c r="C1339" s="143" t="str">
        <f t="shared" si="239"/>
        <v>Day 2</v>
      </c>
      <c r="D1339" s="53" t="s">
        <v>752</v>
      </c>
      <c r="E1339" s="26" t="str">
        <f t="shared" si="231"/>
        <v xml:space="preserve">Emile </v>
      </c>
      <c r="F1339" s="26" t="str">
        <f t="shared" si="232"/>
        <v>Van Heerden</v>
      </c>
      <c r="G1339" s="26" t="str">
        <f t="shared" si="233"/>
        <v>Men Veteran</v>
      </c>
      <c r="H1339" s="26" t="str">
        <f t="shared" si="234"/>
        <v>Walvis Bay</v>
      </c>
      <c r="I1339" s="53"/>
      <c r="J1339" s="53" t="s">
        <v>1249</v>
      </c>
      <c r="K1339" s="53">
        <v>56</v>
      </c>
      <c r="L1339" s="52">
        <f t="shared" si="235"/>
        <v>2.8</v>
      </c>
      <c r="M1339" s="52">
        <f t="shared" si="236"/>
        <v>2.8</v>
      </c>
    </row>
    <row r="1340" spans="1:13" hidden="1" x14ac:dyDescent="0.3">
      <c r="A1340" s="143" t="str">
        <f t="shared" si="237"/>
        <v>2025-NAT-02</v>
      </c>
      <c r="B1340" s="140">
        <f t="shared" si="238"/>
        <v>45737</v>
      </c>
      <c r="C1340" s="143" t="str">
        <f t="shared" si="239"/>
        <v>Day 2</v>
      </c>
      <c r="D1340" s="53" t="s">
        <v>752</v>
      </c>
      <c r="E1340" s="26" t="str">
        <f t="shared" si="231"/>
        <v xml:space="preserve">Emile </v>
      </c>
      <c r="F1340" s="26" t="str">
        <f t="shared" si="232"/>
        <v>Van Heerden</v>
      </c>
      <c r="G1340" s="26" t="str">
        <f t="shared" si="233"/>
        <v>Men Veteran</v>
      </c>
      <c r="H1340" s="26" t="str">
        <f t="shared" si="234"/>
        <v>Walvis Bay</v>
      </c>
      <c r="I1340" s="53"/>
      <c r="J1340" s="53" t="s">
        <v>1221</v>
      </c>
      <c r="K1340" s="53">
        <v>97</v>
      </c>
      <c r="L1340" s="52">
        <f t="shared" si="235"/>
        <v>10.8</v>
      </c>
      <c r="M1340" s="52">
        <f t="shared" si="236"/>
        <v>10.8</v>
      </c>
    </row>
    <row r="1341" spans="1:13" hidden="1" x14ac:dyDescent="0.3">
      <c r="A1341" s="143" t="str">
        <f t="shared" si="237"/>
        <v>2025-NAT-02</v>
      </c>
      <c r="B1341" s="140">
        <f t="shared" si="238"/>
        <v>45737</v>
      </c>
      <c r="C1341" s="143" t="str">
        <f t="shared" si="239"/>
        <v>Day 2</v>
      </c>
      <c r="D1341" s="53" t="s">
        <v>574</v>
      </c>
      <c r="E1341" s="26" t="str">
        <f t="shared" si="231"/>
        <v>Gunther</v>
      </c>
      <c r="F1341" s="26" t="str">
        <f t="shared" si="232"/>
        <v>Krauer</v>
      </c>
      <c r="G1341" s="26" t="str">
        <f t="shared" si="233"/>
        <v>Men Master</v>
      </c>
      <c r="H1341" s="26" t="str">
        <f t="shared" si="234"/>
        <v>Walvis Bay</v>
      </c>
      <c r="I1341" s="53"/>
      <c r="J1341" s="53" t="s">
        <v>1217</v>
      </c>
      <c r="K1341" s="53">
        <v>195</v>
      </c>
      <c r="L1341" s="52">
        <f t="shared" si="235"/>
        <v>99.2</v>
      </c>
      <c r="M1341" s="52">
        <f t="shared" si="236"/>
        <v>99.2</v>
      </c>
    </row>
    <row r="1342" spans="1:13" hidden="1" x14ac:dyDescent="0.3">
      <c r="A1342" s="143" t="str">
        <f t="shared" si="237"/>
        <v>2025-NAT-02</v>
      </c>
      <c r="B1342" s="140">
        <f t="shared" si="238"/>
        <v>45737</v>
      </c>
      <c r="C1342" s="143" t="str">
        <f t="shared" si="239"/>
        <v>Day 2</v>
      </c>
      <c r="D1342" s="53" t="s">
        <v>756</v>
      </c>
      <c r="E1342" s="26" t="str">
        <f t="shared" si="231"/>
        <v>Jean Pierre</v>
      </c>
      <c r="F1342" s="26" t="str">
        <f t="shared" si="232"/>
        <v>Hugo</v>
      </c>
      <c r="G1342" s="26" t="str">
        <f t="shared" si="233"/>
        <v>Men Senior</v>
      </c>
      <c r="H1342" s="26" t="str">
        <f t="shared" si="234"/>
        <v>Walvis Bay</v>
      </c>
      <c r="I1342" s="53"/>
      <c r="J1342" s="53" t="s">
        <v>1216</v>
      </c>
      <c r="K1342" s="53">
        <v>130</v>
      </c>
      <c r="L1342" s="52">
        <f t="shared" si="235"/>
        <v>29.1</v>
      </c>
      <c r="M1342" s="52">
        <f t="shared" si="236"/>
        <v>29.1</v>
      </c>
    </row>
    <row r="1343" spans="1:13" hidden="1" x14ac:dyDescent="0.3">
      <c r="A1343" s="143" t="str">
        <f t="shared" si="237"/>
        <v>2025-NAT-02</v>
      </c>
      <c r="B1343" s="140">
        <f t="shared" si="238"/>
        <v>45737</v>
      </c>
      <c r="C1343" s="143" t="str">
        <f t="shared" si="239"/>
        <v>Day 2</v>
      </c>
      <c r="D1343" s="53" t="s">
        <v>756</v>
      </c>
      <c r="E1343" s="26" t="str">
        <f t="shared" si="231"/>
        <v>Jean Pierre</v>
      </c>
      <c r="F1343" s="26" t="str">
        <f t="shared" ref="F1343:F1406" si="240">IF(D1343="","",VLOOKUP(D1343,Master,4,FALSE))</f>
        <v>Hugo</v>
      </c>
      <c r="G1343" s="26" t="str">
        <f t="shared" ref="G1343:G1406" si="241">IF(D1343="","",VLOOKUP(D1343,Master,5,FALSE))</f>
        <v>Men Senior</v>
      </c>
      <c r="H1343" s="26" t="str">
        <f t="shared" ref="H1343:H1406" si="242">IF(D1343="","",VLOOKUP(D1343,Master,2,FALSE))</f>
        <v>Walvis Bay</v>
      </c>
      <c r="I1343" s="53"/>
      <c r="J1343" s="53" t="s">
        <v>1249</v>
      </c>
      <c r="K1343" s="53">
        <v>68</v>
      </c>
      <c r="L1343" s="52">
        <f t="shared" ref="L1343:L1406" si="243">IF(K1343="","",IF(I1343="",ROUND(HLOOKUP(J1343,kgList,K1343,FALSE),1),ROUND(HLOOKUP(I1343,kgList,K1343,FALSE),1)))</f>
        <v>4.4000000000000004</v>
      </c>
      <c r="M1343" s="52">
        <f t="shared" ref="M1343:M1406" si="244">IF(L1343="","",IF(COUNTA(I1343:J1343)&gt;1,"Edible or Inedible",IF(COUNTA(I1343)=1,L1343*1,IF(COUNTA(J1343)=1,L1343*1,"ERROR"))))</f>
        <v>4.4000000000000004</v>
      </c>
    </row>
    <row r="1344" spans="1:13" hidden="1" x14ac:dyDescent="0.3">
      <c r="A1344" s="143" t="str">
        <f t="shared" si="237"/>
        <v>2025-NAT-02</v>
      </c>
      <c r="B1344" s="140">
        <f t="shared" si="238"/>
        <v>45737</v>
      </c>
      <c r="C1344" s="143" t="str">
        <f t="shared" si="239"/>
        <v>Day 2</v>
      </c>
      <c r="D1344" s="53" t="s">
        <v>756</v>
      </c>
      <c r="E1344" s="26" t="str">
        <f t="shared" ref="E1344:E1406" si="245">IF(D1344="","",VLOOKUP(D1344,Master,3,FALSE))</f>
        <v>Jean Pierre</v>
      </c>
      <c r="F1344" s="26" t="str">
        <f t="shared" si="240"/>
        <v>Hugo</v>
      </c>
      <c r="G1344" s="26" t="str">
        <f t="shared" si="241"/>
        <v>Men Senior</v>
      </c>
      <c r="H1344" s="26" t="str">
        <f t="shared" si="242"/>
        <v>Walvis Bay</v>
      </c>
      <c r="I1344" s="53"/>
      <c r="J1344" s="53" t="s">
        <v>1223</v>
      </c>
      <c r="K1344" s="53">
        <v>110</v>
      </c>
      <c r="L1344" s="52">
        <f t="shared" si="243"/>
        <v>5.2</v>
      </c>
      <c r="M1344" s="52">
        <f t="shared" si="244"/>
        <v>5.2</v>
      </c>
    </row>
    <row r="1345" spans="1:13" hidden="1" x14ac:dyDescent="0.3">
      <c r="A1345" s="143" t="str">
        <f t="shared" si="237"/>
        <v>2025-NAT-02</v>
      </c>
      <c r="B1345" s="140">
        <f t="shared" si="238"/>
        <v>45737</v>
      </c>
      <c r="C1345" s="143" t="str">
        <f t="shared" si="239"/>
        <v>Day 2</v>
      </c>
      <c r="D1345" s="53" t="s">
        <v>1149</v>
      </c>
      <c r="E1345" s="26" t="str">
        <f t="shared" si="245"/>
        <v>Flippie</v>
      </c>
      <c r="F1345" s="26" t="str">
        <f t="shared" si="240"/>
        <v>Scheepers</v>
      </c>
      <c r="G1345" s="26" t="str">
        <f t="shared" si="241"/>
        <v>Men Veteran</v>
      </c>
      <c r="H1345" s="26" t="str">
        <f t="shared" si="242"/>
        <v>Orca Angling Club</v>
      </c>
      <c r="I1345" s="53"/>
      <c r="J1345" s="53" t="s">
        <v>1222</v>
      </c>
      <c r="K1345" s="53">
        <v>103</v>
      </c>
      <c r="L1345" s="52">
        <f t="shared" si="243"/>
        <v>4.8</v>
      </c>
      <c r="M1345" s="52">
        <f t="shared" si="244"/>
        <v>4.8</v>
      </c>
    </row>
    <row r="1346" spans="1:13" hidden="1" x14ac:dyDescent="0.3">
      <c r="A1346" s="143" t="str">
        <f t="shared" si="237"/>
        <v>2025-NAT-02</v>
      </c>
      <c r="B1346" s="140">
        <f t="shared" si="238"/>
        <v>45737</v>
      </c>
      <c r="C1346" s="143" t="str">
        <f t="shared" si="239"/>
        <v>Day 2</v>
      </c>
      <c r="D1346" s="53" t="s">
        <v>1473</v>
      </c>
      <c r="E1346" s="26" t="str">
        <f t="shared" si="245"/>
        <v>Hannelie</v>
      </c>
      <c r="F1346" s="26" t="str">
        <f t="shared" si="240"/>
        <v>Du Plessis</v>
      </c>
      <c r="G1346" s="26" t="str">
        <f t="shared" si="241"/>
        <v>Ladies Master</v>
      </c>
      <c r="H1346" s="26" t="str">
        <f t="shared" si="242"/>
        <v>Walvis Bay</v>
      </c>
      <c r="I1346" s="53"/>
      <c r="J1346" s="53" t="s">
        <v>1222</v>
      </c>
      <c r="K1346" s="53">
        <v>74</v>
      </c>
      <c r="L1346" s="52">
        <f t="shared" si="243"/>
        <v>1.5</v>
      </c>
      <c r="M1346" s="52">
        <f t="shared" si="244"/>
        <v>1.5</v>
      </c>
    </row>
    <row r="1347" spans="1:13" hidden="1" x14ac:dyDescent="0.3">
      <c r="A1347" s="143" t="str">
        <f t="shared" si="237"/>
        <v>2025-NAT-02</v>
      </c>
      <c r="B1347" s="140">
        <f t="shared" si="238"/>
        <v>45737</v>
      </c>
      <c r="C1347" s="143" t="str">
        <f t="shared" si="239"/>
        <v>Day 2</v>
      </c>
      <c r="D1347" s="53" t="s">
        <v>1473</v>
      </c>
      <c r="E1347" s="26" t="str">
        <f t="shared" si="245"/>
        <v>Hannelie</v>
      </c>
      <c r="F1347" s="26" t="str">
        <f t="shared" si="240"/>
        <v>Du Plessis</v>
      </c>
      <c r="G1347" s="26" t="str">
        <f t="shared" si="241"/>
        <v>Ladies Master</v>
      </c>
      <c r="H1347" s="26" t="str">
        <f t="shared" si="242"/>
        <v>Walvis Bay</v>
      </c>
      <c r="I1347" s="53" t="s">
        <v>19</v>
      </c>
      <c r="J1347" s="53"/>
      <c r="K1347" s="53">
        <v>53</v>
      </c>
      <c r="L1347" s="52">
        <f t="shared" si="243"/>
        <v>1.5</v>
      </c>
      <c r="M1347" s="52">
        <f t="shared" si="244"/>
        <v>1.5</v>
      </c>
    </row>
    <row r="1348" spans="1:13" hidden="1" x14ac:dyDescent="0.3">
      <c r="A1348" s="143" t="str">
        <f t="shared" si="237"/>
        <v>2025-NAT-02</v>
      </c>
      <c r="B1348" s="140">
        <f t="shared" si="238"/>
        <v>45737</v>
      </c>
      <c r="C1348" s="143" t="str">
        <f t="shared" si="239"/>
        <v>Day 2</v>
      </c>
      <c r="D1348" s="53" t="s">
        <v>1476</v>
      </c>
      <c r="E1348" s="26" t="str">
        <f t="shared" si="245"/>
        <v>Breggie</v>
      </c>
      <c r="F1348" s="26" t="str">
        <f t="shared" si="240"/>
        <v>Ferreira</v>
      </c>
      <c r="G1348" s="26" t="str">
        <f t="shared" si="241"/>
        <v>Ladies Master</v>
      </c>
      <c r="H1348" s="26" t="str">
        <f t="shared" si="242"/>
        <v>Walvis Bay</v>
      </c>
      <c r="I1348" s="53"/>
      <c r="J1348" s="53" t="s">
        <v>1222</v>
      </c>
      <c r="K1348" s="53">
        <v>76</v>
      </c>
      <c r="L1348" s="52">
        <f t="shared" si="243"/>
        <v>1.7</v>
      </c>
      <c r="M1348" s="52">
        <f t="shared" si="244"/>
        <v>1.7</v>
      </c>
    </row>
    <row r="1349" spans="1:13" hidden="1" x14ac:dyDescent="0.3">
      <c r="A1349" s="143" t="str">
        <f t="shared" si="237"/>
        <v>2025-NAT-02</v>
      </c>
      <c r="B1349" s="140">
        <f t="shared" si="238"/>
        <v>45737</v>
      </c>
      <c r="C1349" s="143" t="str">
        <f t="shared" si="239"/>
        <v>Day 2</v>
      </c>
      <c r="D1349" s="53" t="s">
        <v>510</v>
      </c>
      <c r="E1349" s="26" t="str">
        <f t="shared" si="245"/>
        <v>Sarah-Ann</v>
      </c>
      <c r="F1349" s="26" t="str">
        <f t="shared" si="240"/>
        <v>Mills</v>
      </c>
      <c r="G1349" s="26" t="str">
        <f t="shared" si="241"/>
        <v>Ladies Master</v>
      </c>
      <c r="H1349" s="26" t="str">
        <f t="shared" si="242"/>
        <v>Henties Bay</v>
      </c>
      <c r="I1349" s="53"/>
      <c r="J1349" s="53" t="s">
        <v>1222</v>
      </c>
      <c r="K1349" s="53">
        <v>82</v>
      </c>
      <c r="L1349" s="52">
        <f t="shared" si="243"/>
        <v>2.2000000000000002</v>
      </c>
      <c r="M1349" s="52">
        <f t="shared" si="244"/>
        <v>2.2000000000000002</v>
      </c>
    </row>
    <row r="1350" spans="1:13" hidden="1" x14ac:dyDescent="0.3">
      <c r="A1350" s="143" t="str">
        <f t="shared" si="237"/>
        <v>2025-NAT-02</v>
      </c>
      <c r="B1350" s="140">
        <f t="shared" si="238"/>
        <v>45737</v>
      </c>
      <c r="C1350" s="143" t="str">
        <f t="shared" si="239"/>
        <v>Day 2</v>
      </c>
      <c r="D1350" s="53" t="s">
        <v>510</v>
      </c>
      <c r="E1350" s="26" t="str">
        <f t="shared" si="245"/>
        <v>Sarah-Ann</v>
      </c>
      <c r="F1350" s="26" t="str">
        <f t="shared" si="240"/>
        <v>Mills</v>
      </c>
      <c r="G1350" s="26" t="str">
        <f t="shared" si="241"/>
        <v>Ladies Master</v>
      </c>
      <c r="H1350" s="26" t="str">
        <f t="shared" si="242"/>
        <v>Henties Bay</v>
      </c>
      <c r="I1350" s="53"/>
      <c r="J1350" s="53" t="s">
        <v>20</v>
      </c>
      <c r="K1350" s="53">
        <v>71</v>
      </c>
      <c r="L1350" s="52">
        <f t="shared" si="243"/>
        <v>1.3</v>
      </c>
      <c r="M1350" s="52">
        <f t="shared" si="244"/>
        <v>1.3</v>
      </c>
    </row>
    <row r="1351" spans="1:13" hidden="1" x14ac:dyDescent="0.3">
      <c r="A1351" s="143" t="str">
        <f t="shared" si="237"/>
        <v>2025-NAT-02</v>
      </c>
      <c r="B1351" s="140">
        <f t="shared" si="238"/>
        <v>45737</v>
      </c>
      <c r="C1351" s="143" t="str">
        <f t="shared" si="239"/>
        <v>Day 2</v>
      </c>
      <c r="D1351" s="53" t="s">
        <v>1648</v>
      </c>
      <c r="E1351" s="26" t="str">
        <f t="shared" si="245"/>
        <v>Nicolette</v>
      </c>
      <c r="F1351" s="26" t="str">
        <f t="shared" si="240"/>
        <v>Schreuder</v>
      </c>
      <c r="G1351" s="26" t="str">
        <f t="shared" si="241"/>
        <v>Ladies Veteran</v>
      </c>
      <c r="H1351" s="26" t="str">
        <f t="shared" si="242"/>
        <v>Walvis Bay</v>
      </c>
      <c r="I1351" s="53"/>
      <c r="J1351" s="53"/>
      <c r="K1351" s="53"/>
      <c r="L1351" s="52" t="str">
        <f t="shared" si="243"/>
        <v/>
      </c>
      <c r="M1351" s="52" t="str">
        <f t="shared" si="244"/>
        <v/>
      </c>
    </row>
    <row r="1352" spans="1:13" hidden="1" x14ac:dyDescent="0.3">
      <c r="A1352" s="143" t="str">
        <f t="shared" si="237"/>
        <v>2025-NAT-02</v>
      </c>
      <c r="B1352" s="140">
        <f t="shared" si="238"/>
        <v>45737</v>
      </c>
      <c r="C1352" s="143" t="str">
        <f t="shared" si="239"/>
        <v>Day 2</v>
      </c>
      <c r="D1352" s="53" t="s">
        <v>969</v>
      </c>
      <c r="E1352" s="26" t="str">
        <f t="shared" si="245"/>
        <v>Liam</v>
      </c>
      <c r="F1352" s="26" t="str">
        <f t="shared" si="240"/>
        <v>Kruger</v>
      </c>
      <c r="G1352" s="26" t="str">
        <f t="shared" si="241"/>
        <v>Men U/16</v>
      </c>
      <c r="H1352" s="26" t="str">
        <f t="shared" si="242"/>
        <v>Walvis Bay</v>
      </c>
      <c r="I1352" s="53"/>
      <c r="J1352" s="53"/>
      <c r="K1352" s="53"/>
      <c r="L1352" s="52" t="str">
        <f t="shared" si="243"/>
        <v/>
      </c>
      <c r="M1352" s="52" t="str">
        <f t="shared" si="244"/>
        <v/>
      </c>
    </row>
    <row r="1353" spans="1:13" hidden="1" x14ac:dyDescent="0.3">
      <c r="A1353" s="143" t="str">
        <f t="shared" si="237"/>
        <v>2025-NAT-02</v>
      </c>
      <c r="B1353" s="140">
        <f t="shared" si="238"/>
        <v>45737</v>
      </c>
      <c r="C1353" s="143" t="str">
        <f t="shared" si="239"/>
        <v>Day 2</v>
      </c>
      <c r="D1353" s="53" t="s">
        <v>913</v>
      </c>
      <c r="E1353" s="26" t="str">
        <f t="shared" si="245"/>
        <v>Archer</v>
      </c>
      <c r="F1353" s="26" t="str">
        <f t="shared" si="240"/>
        <v>Kotze</v>
      </c>
      <c r="G1353" s="26" t="str">
        <f t="shared" si="241"/>
        <v>Men U/16</v>
      </c>
      <c r="H1353" s="26" t="str">
        <f t="shared" si="242"/>
        <v>Okahandja</v>
      </c>
      <c r="I1353" s="53"/>
      <c r="J1353" s="53"/>
      <c r="K1353" s="53"/>
      <c r="L1353" s="52" t="str">
        <f t="shared" si="243"/>
        <v/>
      </c>
      <c r="M1353" s="52" t="str">
        <f t="shared" si="244"/>
        <v/>
      </c>
    </row>
    <row r="1354" spans="1:13" hidden="1" x14ac:dyDescent="0.3">
      <c r="A1354" s="143" t="str">
        <f t="shared" si="237"/>
        <v>2025-NAT-02</v>
      </c>
      <c r="B1354" s="140">
        <f t="shared" si="238"/>
        <v>45737</v>
      </c>
      <c r="C1354" s="143" t="str">
        <f t="shared" si="239"/>
        <v>Day 2</v>
      </c>
      <c r="D1354" s="53" t="s">
        <v>1292</v>
      </c>
      <c r="E1354" s="26" t="str">
        <f t="shared" si="245"/>
        <v>Johan Spyker</v>
      </c>
      <c r="F1354" s="26" t="str">
        <f t="shared" si="240"/>
        <v>Kotze</v>
      </c>
      <c r="G1354" s="26" t="str">
        <f t="shared" si="241"/>
        <v>Men Veteran</v>
      </c>
      <c r="H1354" s="26" t="str">
        <f t="shared" si="242"/>
        <v>Okahandja</v>
      </c>
      <c r="I1354" s="53"/>
      <c r="J1354" s="53" t="s">
        <v>1222</v>
      </c>
      <c r="K1354" s="53">
        <v>87</v>
      </c>
      <c r="L1354" s="52">
        <f t="shared" si="243"/>
        <v>2.7</v>
      </c>
      <c r="M1354" s="52">
        <f t="shared" si="244"/>
        <v>2.7</v>
      </c>
    </row>
    <row r="1355" spans="1:13" hidden="1" x14ac:dyDescent="0.3">
      <c r="A1355" s="143" t="str">
        <f t="shared" si="237"/>
        <v>2025-NAT-02</v>
      </c>
      <c r="B1355" s="140">
        <f t="shared" si="238"/>
        <v>45737</v>
      </c>
      <c r="C1355" s="143" t="str">
        <f t="shared" si="239"/>
        <v>Day 2</v>
      </c>
      <c r="D1355" s="53" t="s">
        <v>1292</v>
      </c>
      <c r="E1355" s="26" t="str">
        <f t="shared" si="245"/>
        <v>Johan Spyker</v>
      </c>
      <c r="F1355" s="26" t="str">
        <f t="shared" si="240"/>
        <v>Kotze</v>
      </c>
      <c r="G1355" s="26" t="str">
        <f t="shared" si="241"/>
        <v>Men Veteran</v>
      </c>
      <c r="H1355" s="26" t="str">
        <f t="shared" si="242"/>
        <v>Okahandja</v>
      </c>
      <c r="I1355" s="53"/>
      <c r="J1355" s="53" t="s">
        <v>1222</v>
      </c>
      <c r="K1355" s="53">
        <v>95</v>
      </c>
      <c r="L1355" s="52">
        <f t="shared" si="243"/>
        <v>3.6</v>
      </c>
      <c r="M1355" s="52">
        <f t="shared" si="244"/>
        <v>3.6</v>
      </c>
    </row>
    <row r="1356" spans="1:13" hidden="1" x14ac:dyDescent="0.3">
      <c r="A1356" s="143" t="str">
        <f t="shared" si="237"/>
        <v>2025-NAT-02</v>
      </c>
      <c r="B1356" s="140">
        <f t="shared" si="238"/>
        <v>45737</v>
      </c>
      <c r="C1356" s="143" t="str">
        <f t="shared" si="239"/>
        <v>Day 2</v>
      </c>
      <c r="D1356" s="53" t="s">
        <v>457</v>
      </c>
      <c r="E1356" s="26" t="str">
        <f t="shared" si="245"/>
        <v>Emil</v>
      </c>
      <c r="F1356" s="26" t="str">
        <f t="shared" si="240"/>
        <v>Prinsloo</v>
      </c>
      <c r="G1356" s="26" t="str">
        <f t="shared" si="241"/>
        <v>Men Veteran</v>
      </c>
      <c r="H1356" s="26" t="str">
        <f t="shared" si="242"/>
        <v>Okahandja</v>
      </c>
      <c r="I1356" s="53" t="s">
        <v>19</v>
      </c>
      <c r="J1356" s="53"/>
      <c r="K1356" s="53">
        <v>54</v>
      </c>
      <c r="L1356" s="52">
        <f t="shared" si="243"/>
        <v>1.6</v>
      </c>
      <c r="M1356" s="52">
        <f t="shared" si="244"/>
        <v>1.6</v>
      </c>
    </row>
    <row r="1357" spans="1:13" hidden="1" x14ac:dyDescent="0.3">
      <c r="A1357" s="143" t="str">
        <f t="shared" si="237"/>
        <v>2025-NAT-02</v>
      </c>
      <c r="B1357" s="140">
        <f t="shared" si="238"/>
        <v>45737</v>
      </c>
      <c r="C1357" s="143" t="str">
        <f t="shared" si="239"/>
        <v>Day 2</v>
      </c>
      <c r="D1357" s="53" t="s">
        <v>457</v>
      </c>
      <c r="E1357" s="26" t="str">
        <f t="shared" si="245"/>
        <v>Emil</v>
      </c>
      <c r="F1357" s="26" t="str">
        <f t="shared" si="240"/>
        <v>Prinsloo</v>
      </c>
      <c r="G1357" s="26" t="str">
        <f t="shared" si="241"/>
        <v>Men Veteran</v>
      </c>
      <c r="H1357" s="26" t="str">
        <f t="shared" si="242"/>
        <v>Okahandja</v>
      </c>
      <c r="I1357" s="53"/>
      <c r="J1357" s="53" t="s">
        <v>1216</v>
      </c>
      <c r="K1357" s="53">
        <v>147</v>
      </c>
      <c r="L1357" s="52">
        <f t="shared" si="243"/>
        <v>42.9</v>
      </c>
      <c r="M1357" s="52">
        <f t="shared" si="244"/>
        <v>42.9</v>
      </c>
    </row>
    <row r="1358" spans="1:13" hidden="1" x14ac:dyDescent="0.3">
      <c r="A1358" s="143" t="str">
        <f t="shared" si="237"/>
        <v>2025-NAT-02</v>
      </c>
      <c r="B1358" s="140">
        <f t="shared" si="238"/>
        <v>45737</v>
      </c>
      <c r="C1358" s="143" t="str">
        <f t="shared" si="239"/>
        <v>Day 2</v>
      </c>
      <c r="D1358" s="53" t="s">
        <v>1605</v>
      </c>
      <c r="E1358" s="26" t="str">
        <f t="shared" si="245"/>
        <v>Wentzel</v>
      </c>
      <c r="F1358" s="26" t="str">
        <f t="shared" si="240"/>
        <v>Smal</v>
      </c>
      <c r="G1358" s="26" t="str">
        <f t="shared" si="241"/>
        <v>Men Veteran</v>
      </c>
      <c r="H1358" s="26" t="str">
        <f t="shared" si="242"/>
        <v>Okahandja</v>
      </c>
      <c r="I1358" s="53"/>
      <c r="J1358" s="53" t="s">
        <v>1222</v>
      </c>
      <c r="K1358" s="53">
        <v>116</v>
      </c>
      <c r="L1358" s="52">
        <f t="shared" si="243"/>
        <v>7.2</v>
      </c>
      <c r="M1358" s="52">
        <f t="shared" si="244"/>
        <v>7.2</v>
      </c>
    </row>
    <row r="1359" spans="1:13" hidden="1" x14ac:dyDescent="0.3">
      <c r="A1359" s="143" t="str">
        <f t="shared" si="237"/>
        <v>2025-NAT-02</v>
      </c>
      <c r="B1359" s="140">
        <f t="shared" si="238"/>
        <v>45737</v>
      </c>
      <c r="C1359" s="143" t="str">
        <f t="shared" si="239"/>
        <v>Day 2</v>
      </c>
      <c r="D1359" s="53" t="s">
        <v>1094</v>
      </c>
      <c r="E1359" s="26" t="str">
        <f t="shared" si="245"/>
        <v>Martin</v>
      </c>
      <c r="F1359" s="26" t="str">
        <f t="shared" si="240"/>
        <v>Cordier</v>
      </c>
      <c r="G1359" s="26" t="str">
        <f t="shared" si="241"/>
        <v>Men Master</v>
      </c>
      <c r="H1359" s="26" t="str">
        <f t="shared" si="242"/>
        <v>Okahandja</v>
      </c>
      <c r="I1359" s="53"/>
      <c r="J1359" s="53" t="s">
        <v>1249</v>
      </c>
      <c r="K1359" s="53">
        <v>74</v>
      </c>
      <c r="L1359" s="52">
        <f t="shared" si="243"/>
        <v>5.3</v>
      </c>
      <c r="M1359" s="52">
        <f t="shared" si="244"/>
        <v>5.3</v>
      </c>
    </row>
    <row r="1360" spans="1:13" hidden="1" x14ac:dyDescent="0.3">
      <c r="A1360" s="143" t="str">
        <f t="shared" si="237"/>
        <v>2025-NAT-02</v>
      </c>
      <c r="B1360" s="140">
        <f t="shared" si="238"/>
        <v>45737</v>
      </c>
      <c r="C1360" s="143" t="str">
        <f t="shared" si="239"/>
        <v>Day 2</v>
      </c>
      <c r="D1360" s="53" t="s">
        <v>1526</v>
      </c>
      <c r="E1360" s="26" t="str">
        <f t="shared" si="245"/>
        <v>Danie</v>
      </c>
      <c r="F1360" s="26" t="str">
        <f t="shared" si="240"/>
        <v>Van Wyk</v>
      </c>
      <c r="G1360" s="26" t="str">
        <f t="shared" si="241"/>
        <v>Men Senior</v>
      </c>
      <c r="H1360" s="26" t="str">
        <f t="shared" si="242"/>
        <v>Okahandja</v>
      </c>
      <c r="I1360" s="53"/>
      <c r="J1360" s="53" t="s">
        <v>1249</v>
      </c>
      <c r="K1360" s="53">
        <v>56</v>
      </c>
      <c r="L1360" s="52">
        <f t="shared" si="243"/>
        <v>2.8</v>
      </c>
      <c r="M1360" s="52">
        <f t="shared" si="244"/>
        <v>2.8</v>
      </c>
    </row>
    <row r="1361" spans="1:13" hidden="1" x14ac:dyDescent="0.3">
      <c r="A1361" s="143" t="str">
        <f t="shared" si="237"/>
        <v>2025-NAT-02</v>
      </c>
      <c r="B1361" s="140">
        <f t="shared" si="238"/>
        <v>45737</v>
      </c>
      <c r="C1361" s="143" t="str">
        <f t="shared" si="239"/>
        <v>Day 2</v>
      </c>
      <c r="D1361" s="53" t="s">
        <v>1526</v>
      </c>
      <c r="E1361" s="26" t="str">
        <f t="shared" si="245"/>
        <v>Danie</v>
      </c>
      <c r="F1361" s="26" t="str">
        <f t="shared" si="240"/>
        <v>Van Wyk</v>
      </c>
      <c r="G1361" s="26" t="str">
        <f t="shared" si="241"/>
        <v>Men Senior</v>
      </c>
      <c r="H1361" s="26" t="str">
        <f t="shared" si="242"/>
        <v>Okahandja</v>
      </c>
      <c r="I1361" s="53"/>
      <c r="J1361" s="53" t="s">
        <v>1222</v>
      </c>
      <c r="K1361" s="53">
        <v>118</v>
      </c>
      <c r="L1361" s="52">
        <f t="shared" si="243"/>
        <v>7.6</v>
      </c>
      <c r="M1361" s="52">
        <f t="shared" si="244"/>
        <v>7.6</v>
      </c>
    </row>
    <row r="1362" spans="1:13" hidden="1" x14ac:dyDescent="0.3">
      <c r="A1362" s="143" t="str">
        <f t="shared" si="237"/>
        <v>2025-NAT-02</v>
      </c>
      <c r="B1362" s="140">
        <f t="shared" si="238"/>
        <v>45737</v>
      </c>
      <c r="C1362" s="143" t="str">
        <f t="shared" si="239"/>
        <v>Day 2</v>
      </c>
      <c r="D1362" s="53" t="s">
        <v>1526</v>
      </c>
      <c r="E1362" s="26" t="str">
        <f t="shared" si="245"/>
        <v>Danie</v>
      </c>
      <c r="F1362" s="26" t="str">
        <f t="shared" si="240"/>
        <v>Van Wyk</v>
      </c>
      <c r="G1362" s="26" t="str">
        <f t="shared" si="241"/>
        <v>Men Senior</v>
      </c>
      <c r="H1362" s="26" t="str">
        <f t="shared" si="242"/>
        <v>Okahandja</v>
      </c>
      <c r="I1362" s="53"/>
      <c r="J1362" s="53" t="s">
        <v>1200</v>
      </c>
      <c r="K1362" s="53">
        <v>67</v>
      </c>
      <c r="L1362" s="52">
        <f t="shared" si="243"/>
        <v>5.5</v>
      </c>
      <c r="M1362" s="52">
        <f t="shared" si="244"/>
        <v>5.5</v>
      </c>
    </row>
    <row r="1363" spans="1:13" hidden="1" x14ac:dyDescent="0.3">
      <c r="A1363" s="143" t="str">
        <f t="shared" si="237"/>
        <v>2025-NAT-02</v>
      </c>
      <c r="B1363" s="140">
        <f t="shared" si="238"/>
        <v>45737</v>
      </c>
      <c r="C1363" s="143" t="str">
        <f t="shared" si="239"/>
        <v>Day 2</v>
      </c>
      <c r="D1363" s="53" t="s">
        <v>1526</v>
      </c>
      <c r="E1363" s="26" t="str">
        <f t="shared" si="245"/>
        <v>Danie</v>
      </c>
      <c r="F1363" s="26" t="str">
        <f t="shared" si="240"/>
        <v>Van Wyk</v>
      </c>
      <c r="G1363" s="26" t="str">
        <f t="shared" si="241"/>
        <v>Men Senior</v>
      </c>
      <c r="H1363" s="26" t="str">
        <f t="shared" si="242"/>
        <v>Okahandja</v>
      </c>
      <c r="I1363" s="53"/>
      <c r="J1363" s="53" t="s">
        <v>1222</v>
      </c>
      <c r="K1363" s="53">
        <v>96</v>
      </c>
      <c r="L1363" s="52">
        <f t="shared" si="243"/>
        <v>3.8</v>
      </c>
      <c r="M1363" s="52">
        <f t="shared" si="244"/>
        <v>3.8</v>
      </c>
    </row>
    <row r="1364" spans="1:13" hidden="1" x14ac:dyDescent="0.3">
      <c r="A1364" s="143" t="str">
        <f t="shared" si="237"/>
        <v>2025-NAT-02</v>
      </c>
      <c r="B1364" s="140">
        <f t="shared" si="238"/>
        <v>45737</v>
      </c>
      <c r="C1364" s="143" t="str">
        <f t="shared" si="239"/>
        <v>Day 2</v>
      </c>
      <c r="D1364" s="53" t="s">
        <v>821</v>
      </c>
      <c r="E1364" s="26" t="str">
        <f t="shared" si="245"/>
        <v>Renier</v>
      </c>
      <c r="F1364" s="26" t="str">
        <f t="shared" si="240"/>
        <v>Van Zyl</v>
      </c>
      <c r="G1364" s="26" t="str">
        <f t="shared" si="241"/>
        <v>Men Veteran</v>
      </c>
      <c r="H1364" s="26" t="str">
        <f t="shared" si="242"/>
        <v>Okahandja</v>
      </c>
      <c r="I1364" s="53"/>
      <c r="J1364" s="53" t="s">
        <v>1216</v>
      </c>
      <c r="K1364" s="53">
        <v>125</v>
      </c>
      <c r="L1364" s="52">
        <f t="shared" si="243"/>
        <v>25.8</v>
      </c>
      <c r="M1364" s="52">
        <f t="shared" si="244"/>
        <v>25.8</v>
      </c>
    </row>
    <row r="1365" spans="1:13" hidden="1" x14ac:dyDescent="0.3">
      <c r="A1365" s="143" t="str">
        <f t="shared" si="237"/>
        <v>2025-NAT-02</v>
      </c>
      <c r="B1365" s="140">
        <f t="shared" si="238"/>
        <v>45737</v>
      </c>
      <c r="C1365" s="143" t="str">
        <f t="shared" si="239"/>
        <v>Day 2</v>
      </c>
      <c r="D1365" s="53" t="s">
        <v>821</v>
      </c>
      <c r="E1365" s="26" t="str">
        <f t="shared" si="245"/>
        <v>Renier</v>
      </c>
      <c r="F1365" s="26" t="str">
        <f t="shared" si="240"/>
        <v>Van Zyl</v>
      </c>
      <c r="G1365" s="26" t="str">
        <f t="shared" si="241"/>
        <v>Men Veteran</v>
      </c>
      <c r="H1365" s="26" t="str">
        <f t="shared" si="242"/>
        <v>Okahandja</v>
      </c>
      <c r="I1365" s="53"/>
      <c r="J1365" s="53" t="s">
        <v>1216</v>
      </c>
      <c r="K1365" s="53">
        <v>125</v>
      </c>
      <c r="L1365" s="52">
        <f t="shared" si="243"/>
        <v>25.8</v>
      </c>
      <c r="M1365" s="52">
        <f t="shared" si="244"/>
        <v>25.8</v>
      </c>
    </row>
    <row r="1366" spans="1:13" hidden="1" x14ac:dyDescent="0.3">
      <c r="A1366" s="143" t="str">
        <f t="shared" si="237"/>
        <v>2025-NAT-02</v>
      </c>
      <c r="B1366" s="140">
        <f t="shared" si="238"/>
        <v>45737</v>
      </c>
      <c r="C1366" s="143" t="str">
        <f t="shared" si="239"/>
        <v>Day 2</v>
      </c>
      <c r="D1366" s="53" t="s">
        <v>1593</v>
      </c>
      <c r="E1366" s="26" t="str">
        <f t="shared" si="245"/>
        <v>Eugene</v>
      </c>
      <c r="F1366" s="26" t="str">
        <f t="shared" si="240"/>
        <v>Rautenbach</v>
      </c>
      <c r="G1366" s="26" t="str">
        <f t="shared" si="241"/>
        <v>Men Veteran</v>
      </c>
      <c r="H1366" s="26" t="str">
        <f t="shared" si="242"/>
        <v>Okahandja</v>
      </c>
      <c r="I1366" s="53"/>
      <c r="J1366" s="53" t="s">
        <v>1222</v>
      </c>
      <c r="K1366" s="53">
        <v>100</v>
      </c>
      <c r="L1366" s="52">
        <f t="shared" si="243"/>
        <v>4.3</v>
      </c>
      <c r="M1366" s="52">
        <f t="shared" si="244"/>
        <v>4.3</v>
      </c>
    </row>
    <row r="1367" spans="1:13" hidden="1" x14ac:dyDescent="0.3">
      <c r="A1367" s="143" t="str">
        <f t="shared" si="237"/>
        <v>2025-NAT-02</v>
      </c>
      <c r="B1367" s="140">
        <f t="shared" si="238"/>
        <v>45737</v>
      </c>
      <c r="C1367" s="143" t="str">
        <f t="shared" si="239"/>
        <v>Day 2</v>
      </c>
      <c r="D1367" s="53" t="s">
        <v>1593</v>
      </c>
      <c r="E1367" s="26" t="str">
        <f t="shared" si="245"/>
        <v>Eugene</v>
      </c>
      <c r="F1367" s="26" t="str">
        <f t="shared" si="240"/>
        <v>Rautenbach</v>
      </c>
      <c r="G1367" s="26" t="str">
        <f t="shared" si="241"/>
        <v>Men Veteran</v>
      </c>
      <c r="H1367" s="26" t="str">
        <f t="shared" si="242"/>
        <v>Okahandja</v>
      </c>
      <c r="I1367" s="53"/>
      <c r="J1367" s="53" t="s">
        <v>1222</v>
      </c>
      <c r="K1367" s="53">
        <v>99</v>
      </c>
      <c r="L1367" s="52">
        <f t="shared" si="243"/>
        <v>4.2</v>
      </c>
      <c r="M1367" s="52">
        <f t="shared" si="244"/>
        <v>4.2</v>
      </c>
    </row>
    <row r="1368" spans="1:13" hidden="1" x14ac:dyDescent="0.3">
      <c r="A1368" s="143" t="str">
        <f t="shared" si="237"/>
        <v>2025-NAT-02</v>
      </c>
      <c r="B1368" s="140">
        <f t="shared" si="238"/>
        <v>45737</v>
      </c>
      <c r="C1368" s="143" t="str">
        <f t="shared" si="239"/>
        <v>Day 2</v>
      </c>
      <c r="D1368" s="53" t="s">
        <v>1593</v>
      </c>
      <c r="E1368" s="26" t="str">
        <f t="shared" si="245"/>
        <v>Eugene</v>
      </c>
      <c r="F1368" s="26" t="str">
        <f t="shared" si="240"/>
        <v>Rautenbach</v>
      </c>
      <c r="G1368" s="26" t="str">
        <f t="shared" si="241"/>
        <v>Men Veteran</v>
      </c>
      <c r="H1368" s="26" t="str">
        <f t="shared" si="242"/>
        <v>Okahandja</v>
      </c>
      <c r="I1368" s="53"/>
      <c r="J1368" s="53" t="s">
        <v>1223</v>
      </c>
      <c r="K1368" s="53">
        <v>79</v>
      </c>
      <c r="L1368" s="52">
        <f t="shared" si="243"/>
        <v>1.6</v>
      </c>
      <c r="M1368" s="52">
        <f t="shared" si="244"/>
        <v>1.6</v>
      </c>
    </row>
    <row r="1369" spans="1:13" hidden="1" x14ac:dyDescent="0.3">
      <c r="A1369" s="143" t="str">
        <f t="shared" si="237"/>
        <v>2025-NAT-02</v>
      </c>
      <c r="B1369" s="140">
        <f t="shared" si="238"/>
        <v>45737</v>
      </c>
      <c r="C1369" s="143" t="str">
        <f t="shared" si="239"/>
        <v>Day 2</v>
      </c>
      <c r="D1369" s="53" t="s">
        <v>718</v>
      </c>
      <c r="E1369" s="26" t="str">
        <f t="shared" si="245"/>
        <v>Bradd</v>
      </c>
      <c r="F1369" s="26" t="str">
        <f t="shared" si="240"/>
        <v>Biller</v>
      </c>
      <c r="G1369" s="26" t="str">
        <f t="shared" si="241"/>
        <v>Men Senior</v>
      </c>
      <c r="H1369" s="26" t="str">
        <f t="shared" si="242"/>
        <v>Welwitschia</v>
      </c>
      <c r="I1369" s="53"/>
      <c r="J1369" s="53" t="s">
        <v>1222</v>
      </c>
      <c r="K1369" s="53">
        <v>154</v>
      </c>
      <c r="L1369" s="52">
        <f t="shared" si="243"/>
        <v>19.100000000000001</v>
      </c>
      <c r="M1369" s="52">
        <f t="shared" si="244"/>
        <v>19.100000000000001</v>
      </c>
    </row>
    <row r="1370" spans="1:13" hidden="1" x14ac:dyDescent="0.3">
      <c r="A1370" s="143" t="str">
        <f t="shared" si="237"/>
        <v>2025-NAT-02</v>
      </c>
      <c r="B1370" s="140">
        <f t="shared" si="238"/>
        <v>45737</v>
      </c>
      <c r="C1370" s="143" t="str">
        <f t="shared" si="239"/>
        <v>Day 2</v>
      </c>
      <c r="D1370" s="53" t="s">
        <v>534</v>
      </c>
      <c r="E1370" s="26" t="str">
        <f t="shared" si="245"/>
        <v>Dian</v>
      </c>
      <c r="F1370" s="26" t="str">
        <f t="shared" si="240"/>
        <v>Neethling</v>
      </c>
      <c r="G1370" s="26" t="str">
        <f t="shared" si="241"/>
        <v>Men Senior</v>
      </c>
      <c r="H1370" s="26" t="str">
        <f t="shared" si="242"/>
        <v>Welwitschia</v>
      </c>
      <c r="I1370" s="53"/>
      <c r="J1370" s="53"/>
      <c r="K1370" s="53"/>
      <c r="L1370" s="52" t="str">
        <f t="shared" si="243"/>
        <v/>
      </c>
      <c r="M1370" s="52" t="str">
        <f t="shared" si="244"/>
        <v/>
      </c>
    </row>
    <row r="1371" spans="1:13" hidden="1" x14ac:dyDescent="0.3">
      <c r="A1371" s="143" t="str">
        <f t="shared" si="237"/>
        <v>2025-NAT-02</v>
      </c>
      <c r="B1371" s="140">
        <f t="shared" si="238"/>
        <v>45737</v>
      </c>
      <c r="C1371" s="143" t="str">
        <f t="shared" si="239"/>
        <v>Day 2</v>
      </c>
      <c r="D1371" s="53" t="s">
        <v>440</v>
      </c>
      <c r="E1371" s="26" t="str">
        <f t="shared" si="245"/>
        <v>Willem</v>
      </c>
      <c r="F1371" s="26" t="str">
        <f t="shared" si="240"/>
        <v>Steyn</v>
      </c>
      <c r="G1371" s="26" t="str">
        <f t="shared" si="241"/>
        <v>Men Veteran</v>
      </c>
      <c r="H1371" s="26" t="str">
        <f t="shared" si="242"/>
        <v>Welwitschia</v>
      </c>
      <c r="I1371" s="53"/>
      <c r="J1371" s="53" t="s">
        <v>1249</v>
      </c>
      <c r="K1371" s="53">
        <v>68</v>
      </c>
      <c r="L1371" s="52">
        <f t="shared" si="243"/>
        <v>4.4000000000000004</v>
      </c>
      <c r="M1371" s="52">
        <f t="shared" si="244"/>
        <v>4.4000000000000004</v>
      </c>
    </row>
    <row r="1372" spans="1:13" hidden="1" x14ac:dyDescent="0.3">
      <c r="A1372" s="143" t="str">
        <f t="shared" si="237"/>
        <v>2025-NAT-02</v>
      </c>
      <c r="B1372" s="140">
        <f t="shared" si="238"/>
        <v>45737</v>
      </c>
      <c r="C1372" s="143" t="str">
        <f t="shared" si="239"/>
        <v>Day 2</v>
      </c>
      <c r="D1372" s="53" t="s">
        <v>440</v>
      </c>
      <c r="E1372" s="26" t="str">
        <f t="shared" si="245"/>
        <v>Willem</v>
      </c>
      <c r="F1372" s="26" t="str">
        <f t="shared" si="240"/>
        <v>Steyn</v>
      </c>
      <c r="G1372" s="26" t="str">
        <f t="shared" si="241"/>
        <v>Men Veteran</v>
      </c>
      <c r="H1372" s="26" t="str">
        <f t="shared" si="242"/>
        <v>Welwitschia</v>
      </c>
      <c r="I1372" s="53"/>
      <c r="J1372" s="53" t="s">
        <v>1249</v>
      </c>
      <c r="K1372" s="53">
        <v>60</v>
      </c>
      <c r="L1372" s="52">
        <f t="shared" si="243"/>
        <v>3.2</v>
      </c>
      <c r="M1372" s="52">
        <f t="shared" si="244"/>
        <v>3.2</v>
      </c>
    </row>
    <row r="1373" spans="1:13" hidden="1" x14ac:dyDescent="0.3">
      <c r="A1373" s="143" t="str">
        <f t="shared" si="237"/>
        <v>2025-NAT-02</v>
      </c>
      <c r="B1373" s="140">
        <f t="shared" si="238"/>
        <v>45737</v>
      </c>
      <c r="C1373" s="143" t="str">
        <f t="shared" si="239"/>
        <v>Day 2</v>
      </c>
      <c r="D1373" s="53" t="s">
        <v>440</v>
      </c>
      <c r="E1373" s="26" t="str">
        <f t="shared" si="245"/>
        <v>Willem</v>
      </c>
      <c r="F1373" s="26" t="str">
        <f t="shared" si="240"/>
        <v>Steyn</v>
      </c>
      <c r="G1373" s="26" t="str">
        <f t="shared" si="241"/>
        <v>Men Veteran</v>
      </c>
      <c r="H1373" s="26" t="str">
        <f t="shared" si="242"/>
        <v>Welwitschia</v>
      </c>
      <c r="I1373" s="53"/>
      <c r="J1373" s="53" t="s">
        <v>1249</v>
      </c>
      <c r="K1373" s="53">
        <v>58</v>
      </c>
      <c r="L1373" s="52">
        <f t="shared" si="243"/>
        <v>3</v>
      </c>
      <c r="M1373" s="52">
        <f t="shared" si="244"/>
        <v>3</v>
      </c>
    </row>
    <row r="1374" spans="1:13" hidden="1" x14ac:dyDescent="0.3">
      <c r="A1374" s="143" t="str">
        <f t="shared" si="237"/>
        <v>2025-NAT-02</v>
      </c>
      <c r="B1374" s="140">
        <f t="shared" si="238"/>
        <v>45737</v>
      </c>
      <c r="C1374" s="143" t="str">
        <f t="shared" si="239"/>
        <v>Day 2</v>
      </c>
      <c r="D1374" s="53" t="s">
        <v>440</v>
      </c>
      <c r="E1374" s="26" t="str">
        <f t="shared" si="245"/>
        <v>Willem</v>
      </c>
      <c r="F1374" s="26" t="str">
        <f t="shared" si="240"/>
        <v>Steyn</v>
      </c>
      <c r="G1374" s="26" t="str">
        <f t="shared" si="241"/>
        <v>Men Veteran</v>
      </c>
      <c r="H1374" s="26" t="str">
        <f t="shared" si="242"/>
        <v>Welwitschia</v>
      </c>
      <c r="I1374" s="53"/>
      <c r="J1374" s="53" t="s">
        <v>1249</v>
      </c>
      <c r="K1374" s="53">
        <v>50</v>
      </c>
      <c r="L1374" s="52">
        <f t="shared" si="243"/>
        <v>2.1</v>
      </c>
      <c r="M1374" s="52">
        <f t="shared" si="244"/>
        <v>2.1</v>
      </c>
    </row>
    <row r="1375" spans="1:13" hidden="1" x14ac:dyDescent="0.3">
      <c r="A1375" s="143" t="str">
        <f t="shared" si="237"/>
        <v>2025-NAT-02</v>
      </c>
      <c r="B1375" s="140">
        <f t="shared" si="238"/>
        <v>45737</v>
      </c>
      <c r="C1375" s="143" t="str">
        <f t="shared" si="239"/>
        <v>Day 2</v>
      </c>
      <c r="D1375" s="53" t="s">
        <v>440</v>
      </c>
      <c r="E1375" s="26" t="str">
        <f t="shared" si="245"/>
        <v>Willem</v>
      </c>
      <c r="F1375" s="26" t="str">
        <f t="shared" si="240"/>
        <v>Steyn</v>
      </c>
      <c r="G1375" s="26" t="str">
        <f t="shared" si="241"/>
        <v>Men Veteran</v>
      </c>
      <c r="H1375" s="26" t="str">
        <f t="shared" si="242"/>
        <v>Welwitschia</v>
      </c>
      <c r="I1375" s="53"/>
      <c r="J1375" s="53" t="s">
        <v>1221</v>
      </c>
      <c r="K1375" s="53">
        <v>115</v>
      </c>
      <c r="L1375" s="52">
        <f t="shared" si="243"/>
        <v>19</v>
      </c>
      <c r="M1375" s="52">
        <f t="shared" si="244"/>
        <v>19</v>
      </c>
    </row>
    <row r="1376" spans="1:13" hidden="1" x14ac:dyDescent="0.3">
      <c r="A1376" s="143" t="str">
        <f t="shared" si="237"/>
        <v>2025-NAT-02</v>
      </c>
      <c r="B1376" s="140">
        <f t="shared" si="238"/>
        <v>45737</v>
      </c>
      <c r="C1376" s="143" t="str">
        <f t="shared" si="239"/>
        <v>Day 2</v>
      </c>
      <c r="D1376" s="53" t="s">
        <v>829</v>
      </c>
      <c r="E1376" s="26" t="str">
        <f t="shared" si="245"/>
        <v>Axel</v>
      </c>
      <c r="F1376" s="26" t="str">
        <f t="shared" si="240"/>
        <v>Parr</v>
      </c>
      <c r="G1376" s="26" t="str">
        <f t="shared" si="241"/>
        <v>Men Master</v>
      </c>
      <c r="H1376" s="26" t="str">
        <f t="shared" si="242"/>
        <v>Welwitschia</v>
      </c>
      <c r="I1376" s="53"/>
      <c r="J1376" s="53" t="s">
        <v>1249</v>
      </c>
      <c r="K1376" s="53">
        <v>67</v>
      </c>
      <c r="L1376" s="52">
        <f t="shared" si="243"/>
        <v>4.2</v>
      </c>
      <c r="M1376" s="52">
        <f t="shared" si="244"/>
        <v>4.2</v>
      </c>
    </row>
    <row r="1377" spans="1:13" hidden="1" x14ac:dyDescent="0.3">
      <c r="A1377" s="143" t="str">
        <f t="shared" ref="A1377:A1384" si="246">IF(D1377="","",A1376)</f>
        <v>2025-NAT-02</v>
      </c>
      <c r="B1377" s="140">
        <f t="shared" ref="B1377:B1384" si="247">IF(D1377="","",B1376)</f>
        <v>45737</v>
      </c>
      <c r="C1377" s="143" t="str">
        <f t="shared" ref="C1377:C1384" si="248">IF(D1377="","",C1376)</f>
        <v>Day 2</v>
      </c>
      <c r="D1377" s="53" t="s">
        <v>811</v>
      </c>
      <c r="E1377" s="26" t="str">
        <f t="shared" si="245"/>
        <v>Raymond</v>
      </c>
      <c r="F1377" s="26" t="str">
        <f t="shared" si="240"/>
        <v>Duvenhage</v>
      </c>
      <c r="G1377" s="26" t="str">
        <f t="shared" si="241"/>
        <v>Men Veteran</v>
      </c>
      <c r="H1377" s="26" t="str">
        <f t="shared" si="242"/>
        <v>Welwitschia</v>
      </c>
      <c r="I1377" s="53"/>
      <c r="J1377" s="53" t="s">
        <v>1216</v>
      </c>
      <c r="K1377" s="53">
        <v>155</v>
      </c>
      <c r="L1377" s="52">
        <f t="shared" si="243"/>
        <v>50.6</v>
      </c>
      <c r="M1377" s="52">
        <f t="shared" si="244"/>
        <v>50.6</v>
      </c>
    </row>
    <row r="1378" spans="1:13" hidden="1" x14ac:dyDescent="0.3">
      <c r="A1378" s="143" t="str">
        <f t="shared" si="246"/>
        <v>2025-NAT-02</v>
      </c>
      <c r="B1378" s="140">
        <f t="shared" si="247"/>
        <v>45737</v>
      </c>
      <c r="C1378" s="143" t="str">
        <f t="shared" si="248"/>
        <v>Day 2</v>
      </c>
      <c r="D1378" s="53" t="s">
        <v>704</v>
      </c>
      <c r="E1378" s="26" t="str">
        <f t="shared" si="245"/>
        <v>Ras</v>
      </c>
      <c r="F1378" s="26" t="str">
        <f t="shared" si="240"/>
        <v>Van Der Westhuizen</v>
      </c>
      <c r="G1378" s="26" t="str">
        <f t="shared" si="241"/>
        <v>Men Senior</v>
      </c>
      <c r="H1378" s="26" t="str">
        <f t="shared" si="242"/>
        <v>Welwitschia</v>
      </c>
      <c r="I1378" s="53"/>
      <c r="J1378" s="53" t="s">
        <v>1222</v>
      </c>
      <c r="K1378" s="53">
        <v>109</v>
      </c>
      <c r="L1378" s="52">
        <f t="shared" si="243"/>
        <v>5.8</v>
      </c>
      <c r="M1378" s="52">
        <f t="shared" si="244"/>
        <v>5.8</v>
      </c>
    </row>
    <row r="1379" spans="1:13" hidden="1" x14ac:dyDescent="0.3">
      <c r="A1379" s="143" t="str">
        <f t="shared" si="246"/>
        <v>2025-NAT-02</v>
      </c>
      <c r="B1379" s="140">
        <f t="shared" si="247"/>
        <v>45737</v>
      </c>
      <c r="C1379" s="143" t="str">
        <f t="shared" si="248"/>
        <v>Day 2</v>
      </c>
      <c r="D1379" s="53" t="s">
        <v>492</v>
      </c>
      <c r="E1379" s="26" t="str">
        <f t="shared" si="245"/>
        <v>Nols</v>
      </c>
      <c r="F1379" s="26" t="str">
        <f t="shared" si="240"/>
        <v>Diedericks</v>
      </c>
      <c r="G1379" s="26" t="str">
        <f t="shared" si="241"/>
        <v>Men Senior</v>
      </c>
      <c r="H1379" s="26" t="str">
        <f t="shared" si="242"/>
        <v>Welwitschia</v>
      </c>
      <c r="I1379" s="53"/>
      <c r="J1379" s="53" t="s">
        <v>1221</v>
      </c>
      <c r="K1379" s="53">
        <v>105</v>
      </c>
      <c r="L1379" s="52">
        <f t="shared" si="243"/>
        <v>14.1</v>
      </c>
      <c r="M1379" s="52">
        <f t="shared" si="244"/>
        <v>14.1</v>
      </c>
    </row>
    <row r="1380" spans="1:13" hidden="1" x14ac:dyDescent="0.3">
      <c r="A1380" s="143" t="str">
        <f t="shared" si="246"/>
        <v>2025-NAT-02</v>
      </c>
      <c r="B1380" s="140">
        <f t="shared" si="247"/>
        <v>45737</v>
      </c>
      <c r="C1380" s="143" t="str">
        <f t="shared" si="248"/>
        <v>Day 2</v>
      </c>
      <c r="D1380" s="53" t="s">
        <v>857</v>
      </c>
      <c r="E1380" s="26" t="str">
        <f t="shared" si="245"/>
        <v>Marinda</v>
      </c>
      <c r="F1380" s="26" t="str">
        <f t="shared" si="240"/>
        <v>Parr</v>
      </c>
      <c r="G1380" s="26" t="str">
        <f t="shared" si="241"/>
        <v>Ladies Master</v>
      </c>
      <c r="H1380" s="26" t="str">
        <f t="shared" si="242"/>
        <v>Welwitschia</v>
      </c>
      <c r="I1380" s="53"/>
      <c r="J1380" s="53"/>
      <c r="K1380" s="53"/>
      <c r="L1380" s="52" t="str">
        <f t="shared" si="243"/>
        <v/>
      </c>
      <c r="M1380" s="52" t="str">
        <f t="shared" si="244"/>
        <v/>
      </c>
    </row>
    <row r="1381" spans="1:13" hidden="1" x14ac:dyDescent="0.3">
      <c r="A1381" s="143" t="str">
        <f t="shared" si="246"/>
        <v>2025-NAT-02</v>
      </c>
      <c r="B1381" s="140">
        <f t="shared" si="247"/>
        <v>45737</v>
      </c>
      <c r="C1381" s="143" t="str">
        <f t="shared" si="248"/>
        <v>Day 2</v>
      </c>
      <c r="D1381" s="53" t="s">
        <v>1312</v>
      </c>
      <c r="E1381" s="26" t="str">
        <f t="shared" si="245"/>
        <v>Michael</v>
      </c>
      <c r="F1381" s="26" t="str">
        <f t="shared" si="240"/>
        <v>Diedericks</v>
      </c>
      <c r="G1381" s="26" t="str">
        <f t="shared" si="241"/>
        <v>Men U/16</v>
      </c>
      <c r="H1381" s="26" t="str">
        <f t="shared" si="242"/>
        <v>Welwitschia</v>
      </c>
      <c r="I1381" s="53"/>
      <c r="J1381" s="53" t="s">
        <v>1222</v>
      </c>
      <c r="K1381" s="53">
        <v>98</v>
      </c>
      <c r="L1381" s="52">
        <f t="shared" si="243"/>
        <v>4</v>
      </c>
      <c r="M1381" s="52">
        <f t="shared" si="244"/>
        <v>4</v>
      </c>
    </row>
    <row r="1382" spans="1:13" hidden="1" x14ac:dyDescent="0.3">
      <c r="A1382" s="143" t="str">
        <f t="shared" si="246"/>
        <v>2025-NAT-02</v>
      </c>
      <c r="B1382" s="140">
        <f t="shared" si="247"/>
        <v>45737</v>
      </c>
      <c r="C1382" s="143" t="str">
        <f t="shared" si="248"/>
        <v>Day 2</v>
      </c>
      <c r="D1382" s="53" t="s">
        <v>1312</v>
      </c>
      <c r="E1382" s="26" t="str">
        <f t="shared" si="245"/>
        <v>Michael</v>
      </c>
      <c r="F1382" s="26" t="str">
        <f t="shared" si="240"/>
        <v>Diedericks</v>
      </c>
      <c r="G1382" s="26" t="str">
        <f t="shared" si="241"/>
        <v>Men U/16</v>
      </c>
      <c r="H1382" s="26" t="str">
        <f t="shared" si="242"/>
        <v>Welwitschia</v>
      </c>
      <c r="I1382" s="53"/>
      <c r="J1382" s="53" t="s">
        <v>1200</v>
      </c>
      <c r="K1382" s="53">
        <v>65</v>
      </c>
      <c r="L1382" s="52">
        <f t="shared" si="243"/>
        <v>5</v>
      </c>
      <c r="M1382" s="52">
        <f t="shared" si="244"/>
        <v>5</v>
      </c>
    </row>
    <row r="1383" spans="1:13" hidden="1" x14ac:dyDescent="0.3">
      <c r="A1383" s="143" t="str">
        <f t="shared" si="246"/>
        <v>2025-NAT-02</v>
      </c>
      <c r="B1383" s="140">
        <f t="shared" si="247"/>
        <v>45737</v>
      </c>
      <c r="C1383" s="143" t="str">
        <f t="shared" si="248"/>
        <v>Day 2</v>
      </c>
      <c r="D1383" s="53" t="s">
        <v>1531</v>
      </c>
      <c r="E1383" s="26" t="str">
        <f t="shared" si="245"/>
        <v>Luca</v>
      </c>
      <c r="F1383" s="26" t="str">
        <f t="shared" si="240"/>
        <v>Greeff</v>
      </c>
      <c r="G1383" s="26" t="str">
        <f t="shared" si="241"/>
        <v>Men U/21</v>
      </c>
      <c r="H1383" s="26" t="str">
        <f t="shared" si="242"/>
        <v>xWelwitschia</v>
      </c>
      <c r="I1383" s="53"/>
      <c r="J1383" s="53"/>
      <c r="K1383" s="53"/>
      <c r="L1383" s="52" t="str">
        <f t="shared" si="243"/>
        <v/>
      </c>
      <c r="M1383" s="52" t="str">
        <f t="shared" si="244"/>
        <v/>
      </c>
    </row>
    <row r="1384" spans="1:13" ht="13.8" hidden="1" thickBot="1" x14ac:dyDescent="0.35">
      <c r="A1384" s="145" t="str">
        <f t="shared" si="246"/>
        <v>2025-NAT-02</v>
      </c>
      <c r="B1384" s="144">
        <f t="shared" si="247"/>
        <v>45737</v>
      </c>
      <c r="C1384" s="145" t="str">
        <f t="shared" si="248"/>
        <v>Day 2</v>
      </c>
      <c r="D1384" s="141" t="s">
        <v>1545</v>
      </c>
      <c r="E1384" s="146" t="str">
        <f t="shared" si="245"/>
        <v>Krynauw</v>
      </c>
      <c r="F1384" s="146" t="str">
        <f t="shared" si="240"/>
        <v>Bauwer</v>
      </c>
      <c r="G1384" s="146" t="str">
        <f t="shared" si="241"/>
        <v>Men Senior</v>
      </c>
      <c r="H1384" s="146" t="str">
        <f t="shared" si="242"/>
        <v>xWelwitschia</v>
      </c>
      <c r="I1384" s="141"/>
      <c r="J1384" s="141"/>
      <c r="K1384" s="141"/>
      <c r="L1384" s="147" t="str">
        <f t="shared" si="243"/>
        <v/>
      </c>
      <c r="M1384" s="147" t="str">
        <f t="shared" si="244"/>
        <v/>
      </c>
    </row>
    <row r="1385" spans="1:13" hidden="1" x14ac:dyDescent="0.3">
      <c r="A1385" s="148" t="s">
        <v>2083</v>
      </c>
      <c r="B1385" s="169">
        <v>45738</v>
      </c>
      <c r="C1385" s="148" t="s">
        <v>1911</v>
      </c>
      <c r="D1385" s="51" t="s">
        <v>634</v>
      </c>
      <c r="E1385" s="26" t="str">
        <f t="shared" si="245"/>
        <v>Adri</v>
      </c>
      <c r="F1385" s="26" t="str">
        <f t="shared" si="240"/>
        <v>Roets</v>
      </c>
      <c r="G1385" s="26" t="str">
        <f t="shared" si="241"/>
        <v>Men Master</v>
      </c>
      <c r="H1385" s="26" t="str">
        <f t="shared" si="242"/>
        <v>Atlantic Angling Club</v>
      </c>
      <c r="I1385" s="51"/>
      <c r="J1385" s="51"/>
      <c r="K1385" s="51"/>
      <c r="L1385" s="52" t="str">
        <f t="shared" si="243"/>
        <v/>
      </c>
      <c r="M1385" s="52" t="str">
        <f t="shared" si="244"/>
        <v/>
      </c>
    </row>
    <row r="1386" spans="1:13" hidden="1" x14ac:dyDescent="0.3">
      <c r="A1386" s="143" t="str">
        <f t="shared" ref="A1386:A1407" si="249">IF(D1386="","",A1385)</f>
        <v>2025-NAT-03</v>
      </c>
      <c r="B1386" s="140">
        <f t="shared" ref="B1386:B1407" si="250">IF(D1386="","",B1385)</f>
        <v>45738</v>
      </c>
      <c r="C1386" s="143" t="str">
        <f t="shared" ref="C1386:C1407" si="251">IF(D1386="","",C1385)</f>
        <v>Day 3</v>
      </c>
      <c r="D1386" s="53" t="s">
        <v>1464</v>
      </c>
      <c r="E1386" s="26" t="str">
        <f t="shared" si="245"/>
        <v>Stefano</v>
      </c>
      <c r="F1386" s="26" t="str">
        <f t="shared" si="240"/>
        <v>Strappazzon</v>
      </c>
      <c r="G1386" s="26" t="str">
        <f t="shared" si="241"/>
        <v>Men Veteran</v>
      </c>
      <c r="H1386" s="26" t="str">
        <f t="shared" si="242"/>
        <v>Atlantic Angling Club</v>
      </c>
      <c r="I1386" s="53"/>
      <c r="J1386" s="53" t="s">
        <v>1222</v>
      </c>
      <c r="K1386" s="53">
        <v>102</v>
      </c>
      <c r="L1386" s="52">
        <f t="shared" si="243"/>
        <v>4.5999999999999996</v>
      </c>
      <c r="M1386" s="52">
        <f t="shared" si="244"/>
        <v>4.5999999999999996</v>
      </c>
    </row>
    <row r="1387" spans="1:13" hidden="1" x14ac:dyDescent="0.3">
      <c r="A1387" s="143" t="str">
        <f t="shared" si="249"/>
        <v>2025-NAT-03</v>
      </c>
      <c r="B1387" s="140">
        <f t="shared" si="250"/>
        <v>45738</v>
      </c>
      <c r="C1387" s="143" t="str">
        <f t="shared" si="251"/>
        <v>Day 3</v>
      </c>
      <c r="D1387" s="53" t="s">
        <v>1464</v>
      </c>
      <c r="E1387" s="26" t="str">
        <f t="shared" si="245"/>
        <v>Stefano</v>
      </c>
      <c r="F1387" s="26" t="str">
        <f t="shared" si="240"/>
        <v>Strappazzon</v>
      </c>
      <c r="G1387" s="26" t="str">
        <f t="shared" si="241"/>
        <v>Men Veteran</v>
      </c>
      <c r="H1387" s="26" t="str">
        <f t="shared" si="242"/>
        <v>Atlantic Angling Club</v>
      </c>
      <c r="I1387" s="53"/>
      <c r="J1387" s="53" t="s">
        <v>1222</v>
      </c>
      <c r="K1387" s="53">
        <v>114</v>
      </c>
      <c r="L1387" s="52">
        <f t="shared" si="243"/>
        <v>6.8</v>
      </c>
      <c r="M1387" s="52">
        <f t="shared" si="244"/>
        <v>6.8</v>
      </c>
    </row>
    <row r="1388" spans="1:13" hidden="1" x14ac:dyDescent="0.3">
      <c r="A1388" s="143" t="str">
        <f t="shared" si="249"/>
        <v>2025-NAT-03</v>
      </c>
      <c r="B1388" s="140">
        <f t="shared" si="250"/>
        <v>45738</v>
      </c>
      <c r="C1388" s="143" t="str">
        <f t="shared" si="251"/>
        <v>Day 3</v>
      </c>
      <c r="D1388" s="53" t="s">
        <v>437</v>
      </c>
      <c r="E1388" s="26" t="str">
        <f t="shared" si="245"/>
        <v>Johan Mossie</v>
      </c>
      <c r="F1388" s="26" t="str">
        <f t="shared" si="240"/>
        <v>Mostert</v>
      </c>
      <c r="G1388" s="26" t="str">
        <f t="shared" si="241"/>
        <v>Men Veteran</v>
      </c>
      <c r="H1388" s="26" t="str">
        <f t="shared" si="242"/>
        <v>Atlantic Angling Club</v>
      </c>
      <c r="I1388" s="53"/>
      <c r="J1388" s="53" t="s">
        <v>1222</v>
      </c>
      <c r="K1388" s="53">
        <v>90</v>
      </c>
      <c r="L1388" s="52">
        <f t="shared" si="243"/>
        <v>3</v>
      </c>
      <c r="M1388" s="52">
        <f t="shared" si="244"/>
        <v>3</v>
      </c>
    </row>
    <row r="1389" spans="1:13" hidden="1" x14ac:dyDescent="0.3">
      <c r="A1389" s="143" t="str">
        <f t="shared" si="249"/>
        <v>2025-NAT-03</v>
      </c>
      <c r="B1389" s="140">
        <f t="shared" si="250"/>
        <v>45738</v>
      </c>
      <c r="C1389" s="143" t="str">
        <f t="shared" si="251"/>
        <v>Day 3</v>
      </c>
      <c r="D1389" s="53" t="s">
        <v>437</v>
      </c>
      <c r="E1389" s="26" t="str">
        <f t="shared" si="245"/>
        <v>Johan Mossie</v>
      </c>
      <c r="F1389" s="26" t="str">
        <f t="shared" si="240"/>
        <v>Mostert</v>
      </c>
      <c r="G1389" s="26" t="str">
        <f t="shared" si="241"/>
        <v>Men Veteran</v>
      </c>
      <c r="H1389" s="26" t="str">
        <f t="shared" si="242"/>
        <v>Atlantic Angling Club</v>
      </c>
      <c r="I1389" s="53"/>
      <c r="J1389" s="53" t="s">
        <v>1216</v>
      </c>
      <c r="K1389" s="53">
        <v>169</v>
      </c>
      <c r="L1389" s="52">
        <f t="shared" si="243"/>
        <v>66.400000000000006</v>
      </c>
      <c r="M1389" s="52">
        <f t="shared" si="244"/>
        <v>66.400000000000006</v>
      </c>
    </row>
    <row r="1390" spans="1:13" hidden="1" x14ac:dyDescent="0.3">
      <c r="A1390" s="143" t="str">
        <f t="shared" si="249"/>
        <v>2025-NAT-03</v>
      </c>
      <c r="B1390" s="140">
        <f t="shared" si="250"/>
        <v>45738</v>
      </c>
      <c r="C1390" s="143" t="str">
        <f t="shared" si="251"/>
        <v>Day 3</v>
      </c>
      <c r="D1390" s="53" t="s">
        <v>659</v>
      </c>
      <c r="E1390" s="26" t="str">
        <f t="shared" si="245"/>
        <v>Henning</v>
      </c>
      <c r="F1390" s="26" t="str">
        <f t="shared" si="240"/>
        <v>Du Plessis</v>
      </c>
      <c r="G1390" s="26" t="str">
        <f t="shared" si="241"/>
        <v>Men Master</v>
      </c>
      <c r="H1390" s="26" t="str">
        <f t="shared" si="242"/>
        <v>Atlantic Angling Club</v>
      </c>
      <c r="I1390" s="53"/>
      <c r="J1390" s="53" t="s">
        <v>1249</v>
      </c>
      <c r="K1390" s="53">
        <v>77</v>
      </c>
      <c r="L1390" s="52">
        <f t="shared" si="243"/>
        <v>5.8</v>
      </c>
      <c r="M1390" s="52">
        <f t="shared" si="244"/>
        <v>5.8</v>
      </c>
    </row>
    <row r="1391" spans="1:13" hidden="1" x14ac:dyDescent="0.3">
      <c r="A1391" s="143" t="str">
        <f t="shared" si="249"/>
        <v>2025-NAT-03</v>
      </c>
      <c r="B1391" s="140">
        <f t="shared" si="250"/>
        <v>45738</v>
      </c>
      <c r="C1391" s="143" t="str">
        <f t="shared" si="251"/>
        <v>Day 3</v>
      </c>
      <c r="D1391" s="53" t="s">
        <v>659</v>
      </c>
      <c r="E1391" s="26" t="str">
        <f t="shared" si="245"/>
        <v>Henning</v>
      </c>
      <c r="F1391" s="26" t="str">
        <f t="shared" si="240"/>
        <v>Du Plessis</v>
      </c>
      <c r="G1391" s="26" t="str">
        <f t="shared" si="241"/>
        <v>Men Master</v>
      </c>
      <c r="H1391" s="26" t="str">
        <f t="shared" si="242"/>
        <v>Atlantic Angling Club</v>
      </c>
      <c r="I1391" s="53"/>
      <c r="J1391" s="53" t="s">
        <v>20</v>
      </c>
      <c r="K1391" s="53">
        <v>75</v>
      </c>
      <c r="L1391" s="52">
        <f t="shared" si="243"/>
        <v>1.5</v>
      </c>
      <c r="M1391" s="52">
        <f t="shared" si="244"/>
        <v>1.5</v>
      </c>
    </row>
    <row r="1392" spans="1:13" hidden="1" x14ac:dyDescent="0.3">
      <c r="A1392" s="143" t="str">
        <f t="shared" si="249"/>
        <v>2025-NAT-03</v>
      </c>
      <c r="B1392" s="140">
        <f t="shared" si="250"/>
        <v>45738</v>
      </c>
      <c r="C1392" s="143" t="str">
        <f t="shared" si="251"/>
        <v>Day 3</v>
      </c>
      <c r="D1392" s="53" t="s">
        <v>571</v>
      </c>
      <c r="E1392" s="26" t="str">
        <f t="shared" si="245"/>
        <v>Hennie</v>
      </c>
      <c r="F1392" s="26" t="str">
        <f t="shared" si="240"/>
        <v>Roets</v>
      </c>
      <c r="G1392" s="26" t="str">
        <f t="shared" si="241"/>
        <v>Men Veteran</v>
      </c>
      <c r="H1392" s="26" t="str">
        <f t="shared" si="242"/>
        <v>Atlantic Angling Club</v>
      </c>
      <c r="I1392" s="53"/>
      <c r="J1392" s="53" t="s">
        <v>1249</v>
      </c>
      <c r="K1392" s="53">
        <v>65</v>
      </c>
      <c r="L1392" s="52">
        <f t="shared" si="243"/>
        <v>3.9</v>
      </c>
      <c r="M1392" s="52">
        <f t="shared" si="244"/>
        <v>3.9</v>
      </c>
    </row>
    <row r="1393" spans="1:13" hidden="1" x14ac:dyDescent="0.3">
      <c r="A1393" s="143" t="str">
        <f t="shared" si="249"/>
        <v>2025-NAT-03</v>
      </c>
      <c r="B1393" s="140">
        <f t="shared" si="250"/>
        <v>45738</v>
      </c>
      <c r="C1393" s="143" t="str">
        <f t="shared" si="251"/>
        <v>Day 3</v>
      </c>
      <c r="D1393" s="53" t="s">
        <v>571</v>
      </c>
      <c r="E1393" s="26" t="str">
        <f t="shared" si="245"/>
        <v>Hennie</v>
      </c>
      <c r="F1393" s="26" t="str">
        <f t="shared" si="240"/>
        <v>Roets</v>
      </c>
      <c r="G1393" s="26" t="str">
        <f t="shared" si="241"/>
        <v>Men Veteran</v>
      </c>
      <c r="H1393" s="26" t="str">
        <f t="shared" si="242"/>
        <v>Atlantic Angling Club</v>
      </c>
      <c r="I1393" s="53"/>
      <c r="J1393" s="53" t="s">
        <v>1223</v>
      </c>
      <c r="K1393" s="53">
        <v>77</v>
      </c>
      <c r="L1393" s="52">
        <f t="shared" si="243"/>
        <v>1.5</v>
      </c>
      <c r="M1393" s="52">
        <f t="shared" si="244"/>
        <v>1.5</v>
      </c>
    </row>
    <row r="1394" spans="1:13" hidden="1" x14ac:dyDescent="0.3">
      <c r="A1394" s="143" t="str">
        <f t="shared" si="249"/>
        <v>2025-NAT-03</v>
      </c>
      <c r="B1394" s="140">
        <f t="shared" si="250"/>
        <v>45738</v>
      </c>
      <c r="C1394" s="143" t="str">
        <f t="shared" si="251"/>
        <v>Day 3</v>
      </c>
      <c r="D1394" s="53" t="s">
        <v>1097</v>
      </c>
      <c r="E1394" s="26" t="str">
        <f t="shared" si="245"/>
        <v>Karmen</v>
      </c>
      <c r="F1394" s="26" t="str">
        <f t="shared" si="240"/>
        <v>Mynhardt</v>
      </c>
      <c r="G1394" s="26" t="str">
        <f t="shared" si="241"/>
        <v>Ladies Master</v>
      </c>
      <c r="H1394" s="26" t="str">
        <f t="shared" si="242"/>
        <v>xAtlantic Angling Club</v>
      </c>
      <c r="I1394" s="53"/>
      <c r="J1394" s="53"/>
      <c r="K1394" s="53"/>
      <c r="L1394" s="52" t="str">
        <f t="shared" si="243"/>
        <v/>
      </c>
      <c r="M1394" s="52" t="str">
        <f t="shared" si="244"/>
        <v/>
      </c>
    </row>
    <row r="1395" spans="1:13" hidden="1" x14ac:dyDescent="0.3">
      <c r="A1395" s="143" t="str">
        <f t="shared" si="249"/>
        <v>2025-NAT-03</v>
      </c>
      <c r="B1395" s="140">
        <f t="shared" si="250"/>
        <v>45738</v>
      </c>
      <c r="C1395" s="143" t="str">
        <f t="shared" si="251"/>
        <v>Day 3</v>
      </c>
      <c r="D1395" s="53" t="s">
        <v>883</v>
      </c>
      <c r="E1395" s="26" t="str">
        <f t="shared" si="245"/>
        <v>Hannu</v>
      </c>
      <c r="F1395" s="26" t="str">
        <f t="shared" si="240"/>
        <v>Burger</v>
      </c>
      <c r="G1395" s="26" t="str">
        <f t="shared" si="241"/>
        <v>Men U/21</v>
      </c>
      <c r="H1395" s="26" t="str">
        <f t="shared" si="242"/>
        <v>Atlantic Angling Club</v>
      </c>
      <c r="I1395" s="53"/>
      <c r="J1395" s="53"/>
      <c r="K1395" s="53"/>
      <c r="L1395" s="52" t="str">
        <f t="shared" si="243"/>
        <v/>
      </c>
      <c r="M1395" s="52" t="str">
        <f t="shared" si="244"/>
        <v/>
      </c>
    </row>
    <row r="1396" spans="1:13" hidden="1" x14ac:dyDescent="0.3">
      <c r="A1396" s="143" t="str">
        <f t="shared" si="249"/>
        <v>2025-NAT-03</v>
      </c>
      <c r="B1396" s="140">
        <f t="shared" si="250"/>
        <v>45738</v>
      </c>
      <c r="C1396" s="143" t="str">
        <f t="shared" si="251"/>
        <v>Day 3</v>
      </c>
      <c r="D1396" s="53" t="s">
        <v>881</v>
      </c>
      <c r="E1396" s="26" t="str">
        <f t="shared" si="245"/>
        <v>Jaco</v>
      </c>
      <c r="F1396" s="26" t="str">
        <f t="shared" si="240"/>
        <v>Venter</v>
      </c>
      <c r="G1396" s="26" t="str">
        <f t="shared" si="241"/>
        <v>Men Master</v>
      </c>
      <c r="H1396" s="26" t="str">
        <f t="shared" si="242"/>
        <v>Atlantic Angling Club</v>
      </c>
      <c r="I1396" s="53"/>
      <c r="J1396" s="53"/>
      <c r="K1396" s="53"/>
      <c r="L1396" s="52" t="str">
        <f t="shared" si="243"/>
        <v/>
      </c>
      <c r="M1396" s="52" t="str">
        <f t="shared" si="244"/>
        <v/>
      </c>
    </row>
    <row r="1397" spans="1:13" hidden="1" x14ac:dyDescent="0.3">
      <c r="A1397" s="143" t="str">
        <f t="shared" si="249"/>
        <v>2025-NAT-03</v>
      </c>
      <c r="B1397" s="140">
        <f t="shared" si="250"/>
        <v>45738</v>
      </c>
      <c r="C1397" s="143" t="str">
        <f t="shared" si="251"/>
        <v>Day 3</v>
      </c>
      <c r="D1397" s="53" t="s">
        <v>478</v>
      </c>
      <c r="E1397" s="26" t="str">
        <f t="shared" si="245"/>
        <v>Clemens</v>
      </c>
      <c r="F1397" s="26" t="str">
        <f t="shared" si="240"/>
        <v>Deetlefs</v>
      </c>
      <c r="G1397" s="26" t="str">
        <f t="shared" si="241"/>
        <v>Men Veteran</v>
      </c>
      <c r="H1397" s="26" t="str">
        <f t="shared" si="242"/>
        <v>Atlantic Angling Club</v>
      </c>
      <c r="I1397" s="53"/>
      <c r="J1397" s="53"/>
      <c r="K1397" s="53"/>
      <c r="L1397" s="52" t="str">
        <f t="shared" si="243"/>
        <v/>
      </c>
      <c r="M1397" s="52" t="str">
        <f t="shared" si="244"/>
        <v/>
      </c>
    </row>
    <row r="1398" spans="1:13" hidden="1" x14ac:dyDescent="0.3">
      <c r="A1398" s="143" t="str">
        <f t="shared" si="249"/>
        <v>2025-NAT-03</v>
      </c>
      <c r="B1398" s="140">
        <f t="shared" si="250"/>
        <v>45738</v>
      </c>
      <c r="C1398" s="143" t="str">
        <f t="shared" si="251"/>
        <v>Day 3</v>
      </c>
      <c r="D1398" s="53" t="s">
        <v>609</v>
      </c>
      <c r="E1398" s="26" t="str">
        <f t="shared" si="245"/>
        <v>Ray</v>
      </c>
      <c r="F1398" s="26" t="str">
        <f t="shared" si="240"/>
        <v>Moody</v>
      </c>
      <c r="G1398" s="26" t="str">
        <f t="shared" si="241"/>
        <v>Men Senior</v>
      </c>
      <c r="H1398" s="26" t="str">
        <f t="shared" si="242"/>
        <v>Benguella</v>
      </c>
      <c r="I1398" s="53"/>
      <c r="J1398" s="53" t="s">
        <v>1222</v>
      </c>
      <c r="K1398" s="53">
        <v>139</v>
      </c>
      <c r="L1398" s="52">
        <f t="shared" si="243"/>
        <v>13.4</v>
      </c>
      <c r="M1398" s="52">
        <f t="shared" si="244"/>
        <v>13.4</v>
      </c>
    </row>
    <row r="1399" spans="1:13" hidden="1" x14ac:dyDescent="0.3">
      <c r="A1399" s="143" t="str">
        <f t="shared" si="249"/>
        <v>2025-NAT-03</v>
      </c>
      <c r="B1399" s="140">
        <f t="shared" si="250"/>
        <v>45738</v>
      </c>
      <c r="C1399" s="143" t="str">
        <f t="shared" si="251"/>
        <v>Day 3</v>
      </c>
      <c r="D1399" s="53" t="s">
        <v>1610</v>
      </c>
      <c r="E1399" s="26" t="str">
        <f t="shared" si="245"/>
        <v>Adrian</v>
      </c>
      <c r="F1399" s="26" t="str">
        <f t="shared" si="240"/>
        <v>Steenkamp</v>
      </c>
      <c r="G1399" s="26" t="str">
        <f t="shared" si="241"/>
        <v>Men Senior</v>
      </c>
      <c r="H1399" s="26" t="str">
        <f t="shared" si="242"/>
        <v>Benguella</v>
      </c>
      <c r="I1399" s="53"/>
      <c r="J1399" s="53" t="s">
        <v>1222</v>
      </c>
      <c r="K1399" s="53">
        <v>90</v>
      </c>
      <c r="L1399" s="52">
        <f t="shared" si="243"/>
        <v>3</v>
      </c>
      <c r="M1399" s="52">
        <f t="shared" si="244"/>
        <v>3</v>
      </c>
    </row>
    <row r="1400" spans="1:13" hidden="1" x14ac:dyDescent="0.3">
      <c r="A1400" s="143" t="str">
        <f t="shared" si="249"/>
        <v>2025-NAT-03</v>
      </c>
      <c r="B1400" s="140">
        <f t="shared" si="250"/>
        <v>45738</v>
      </c>
      <c r="C1400" s="143" t="str">
        <f t="shared" si="251"/>
        <v>Day 3</v>
      </c>
      <c r="D1400" s="53" t="s">
        <v>1610</v>
      </c>
      <c r="E1400" s="26" t="str">
        <f t="shared" si="245"/>
        <v>Adrian</v>
      </c>
      <c r="F1400" s="26" t="str">
        <f t="shared" si="240"/>
        <v>Steenkamp</v>
      </c>
      <c r="G1400" s="26" t="str">
        <f t="shared" si="241"/>
        <v>Men Senior</v>
      </c>
      <c r="H1400" s="26" t="str">
        <f t="shared" si="242"/>
        <v>Benguella</v>
      </c>
      <c r="I1400" s="53"/>
      <c r="J1400" s="53" t="s">
        <v>1223</v>
      </c>
      <c r="K1400" s="53">
        <v>104</v>
      </c>
      <c r="L1400" s="52">
        <f t="shared" si="243"/>
        <v>4.2</v>
      </c>
      <c r="M1400" s="52">
        <f t="shared" si="244"/>
        <v>4.2</v>
      </c>
    </row>
    <row r="1401" spans="1:13" hidden="1" x14ac:dyDescent="0.3">
      <c r="A1401" s="143" t="str">
        <f t="shared" si="249"/>
        <v>2025-NAT-03</v>
      </c>
      <c r="B1401" s="140">
        <f t="shared" si="250"/>
        <v>45738</v>
      </c>
      <c r="C1401" s="143" t="str">
        <f t="shared" si="251"/>
        <v>Day 3</v>
      </c>
      <c r="D1401" s="53" t="s">
        <v>1389</v>
      </c>
      <c r="E1401" s="26" t="str">
        <f t="shared" si="245"/>
        <v>Luan</v>
      </c>
      <c r="F1401" s="26" t="str">
        <f t="shared" si="240"/>
        <v>Karstens</v>
      </c>
      <c r="G1401" s="26" t="str">
        <f t="shared" si="241"/>
        <v>Men U/21</v>
      </c>
      <c r="H1401" s="26" t="str">
        <f t="shared" si="242"/>
        <v>Steenbras</v>
      </c>
      <c r="I1401" s="53"/>
      <c r="J1401" s="53"/>
      <c r="K1401" s="53"/>
      <c r="L1401" s="52" t="str">
        <f t="shared" si="243"/>
        <v/>
      </c>
      <c r="M1401" s="52" t="str">
        <f t="shared" si="244"/>
        <v/>
      </c>
    </row>
    <row r="1402" spans="1:13" hidden="1" x14ac:dyDescent="0.3">
      <c r="A1402" s="143" t="str">
        <f t="shared" si="249"/>
        <v>2025-NAT-03</v>
      </c>
      <c r="B1402" s="140">
        <f t="shared" si="250"/>
        <v>45738</v>
      </c>
      <c r="C1402" s="143" t="str">
        <f t="shared" si="251"/>
        <v>Day 3</v>
      </c>
      <c r="D1402" s="53" t="s">
        <v>645</v>
      </c>
      <c r="E1402" s="26" t="str">
        <f t="shared" si="245"/>
        <v>Nadia</v>
      </c>
      <c r="F1402" s="26" t="str">
        <f t="shared" si="240"/>
        <v>Steenkamp</v>
      </c>
      <c r="G1402" s="26" t="str">
        <f t="shared" si="241"/>
        <v>Ladies Master</v>
      </c>
      <c r="H1402" s="26" t="str">
        <f t="shared" si="242"/>
        <v>Benguella</v>
      </c>
      <c r="I1402" s="53"/>
      <c r="J1402" s="53"/>
      <c r="K1402" s="53"/>
      <c r="L1402" s="52" t="str">
        <f t="shared" si="243"/>
        <v/>
      </c>
      <c r="M1402" s="52" t="str">
        <f t="shared" si="244"/>
        <v/>
      </c>
    </row>
    <row r="1403" spans="1:13" hidden="1" x14ac:dyDescent="0.3">
      <c r="A1403" s="143" t="str">
        <f t="shared" si="249"/>
        <v>2025-NAT-03</v>
      </c>
      <c r="B1403" s="140">
        <f t="shared" si="250"/>
        <v>45738</v>
      </c>
      <c r="C1403" s="143" t="str">
        <f t="shared" si="251"/>
        <v>Day 3</v>
      </c>
      <c r="D1403" s="53" t="s">
        <v>641</v>
      </c>
      <c r="E1403" s="26" t="str">
        <f t="shared" si="245"/>
        <v>Loandro</v>
      </c>
      <c r="F1403" s="26" t="str">
        <f t="shared" si="240"/>
        <v>Steenkamp</v>
      </c>
      <c r="G1403" s="26" t="str">
        <f t="shared" si="241"/>
        <v>Men Grand Masters</v>
      </c>
      <c r="H1403" s="26" t="str">
        <f t="shared" si="242"/>
        <v>Benguella</v>
      </c>
      <c r="I1403" s="53"/>
      <c r="J1403" s="53"/>
      <c r="K1403" s="53"/>
      <c r="L1403" s="52" t="str">
        <f t="shared" si="243"/>
        <v/>
      </c>
      <c r="M1403" s="52" t="str">
        <f t="shared" si="244"/>
        <v/>
      </c>
    </row>
    <row r="1404" spans="1:13" hidden="1" x14ac:dyDescent="0.3">
      <c r="A1404" s="143" t="str">
        <f t="shared" si="249"/>
        <v>2025-NAT-03</v>
      </c>
      <c r="B1404" s="140">
        <f t="shared" si="250"/>
        <v>45738</v>
      </c>
      <c r="C1404" s="143" t="str">
        <f t="shared" si="251"/>
        <v>Day 3</v>
      </c>
      <c r="D1404" s="53" t="s">
        <v>517</v>
      </c>
      <c r="E1404" s="26" t="str">
        <f t="shared" si="245"/>
        <v>Deon</v>
      </c>
      <c r="F1404" s="26" t="str">
        <f t="shared" si="240"/>
        <v>Jacobs</v>
      </c>
      <c r="G1404" s="26" t="str">
        <f t="shared" si="241"/>
        <v>Men Grand Masters</v>
      </c>
      <c r="H1404" s="26" t="str">
        <f t="shared" si="242"/>
        <v>Benguella</v>
      </c>
      <c r="I1404" s="53"/>
      <c r="J1404" s="53"/>
      <c r="K1404" s="53"/>
      <c r="L1404" s="52" t="str">
        <f t="shared" si="243"/>
        <v/>
      </c>
      <c r="M1404" s="52" t="str">
        <f t="shared" si="244"/>
        <v/>
      </c>
    </row>
    <row r="1405" spans="1:13" hidden="1" x14ac:dyDescent="0.3">
      <c r="A1405" s="143" t="str">
        <f t="shared" si="249"/>
        <v>2025-NAT-03</v>
      </c>
      <c r="B1405" s="140">
        <f t="shared" si="250"/>
        <v>45738</v>
      </c>
      <c r="C1405" s="143" t="str">
        <f t="shared" si="251"/>
        <v>Day 3</v>
      </c>
      <c r="D1405" s="53" t="s">
        <v>944</v>
      </c>
      <c r="E1405" s="26" t="str">
        <f t="shared" si="245"/>
        <v>Louis</v>
      </c>
      <c r="F1405" s="26" t="str">
        <f t="shared" si="240"/>
        <v>Arangies</v>
      </c>
      <c r="G1405" s="26" t="str">
        <f t="shared" si="241"/>
        <v>Men Master</v>
      </c>
      <c r="H1405" s="26" t="str">
        <f t="shared" si="242"/>
        <v>Benguella</v>
      </c>
      <c r="I1405" s="53"/>
      <c r="J1405" s="53"/>
      <c r="K1405" s="53"/>
      <c r="L1405" s="52" t="str">
        <f t="shared" si="243"/>
        <v/>
      </c>
      <c r="M1405" s="52" t="str">
        <f t="shared" si="244"/>
        <v/>
      </c>
    </row>
    <row r="1406" spans="1:13" hidden="1" x14ac:dyDescent="0.3">
      <c r="A1406" s="143" t="str">
        <f t="shared" si="249"/>
        <v>2025-NAT-03</v>
      </c>
      <c r="B1406" s="140">
        <f t="shared" si="250"/>
        <v>45738</v>
      </c>
      <c r="C1406" s="143" t="str">
        <f t="shared" si="251"/>
        <v>Day 3</v>
      </c>
      <c r="D1406" s="53" t="s">
        <v>807</v>
      </c>
      <c r="E1406" s="26" t="str">
        <f t="shared" si="245"/>
        <v>Estian</v>
      </c>
      <c r="F1406" s="26" t="str">
        <f t="shared" si="240"/>
        <v>Jacobs</v>
      </c>
      <c r="G1406" s="26" t="str">
        <f t="shared" si="241"/>
        <v>Men Senior</v>
      </c>
      <c r="H1406" s="26" t="str">
        <f t="shared" si="242"/>
        <v>Benguella</v>
      </c>
      <c r="I1406" s="53"/>
      <c r="J1406" s="53"/>
      <c r="K1406" s="53"/>
      <c r="L1406" s="52" t="str">
        <f t="shared" si="243"/>
        <v/>
      </c>
      <c r="M1406" s="52" t="str">
        <f t="shared" si="244"/>
        <v/>
      </c>
    </row>
    <row r="1407" spans="1:13" hidden="1" x14ac:dyDescent="0.3">
      <c r="A1407" s="143" t="str">
        <f t="shared" si="249"/>
        <v>2025-NAT-03</v>
      </c>
      <c r="B1407" s="140">
        <f t="shared" si="250"/>
        <v>45738</v>
      </c>
      <c r="C1407" s="143" t="str">
        <f t="shared" si="251"/>
        <v>Day 3</v>
      </c>
      <c r="D1407" s="53" t="s">
        <v>562</v>
      </c>
      <c r="E1407" s="26" t="str">
        <f t="shared" ref="E1407:E1470" si="252">IF(D1407="","",VLOOKUP(D1407,Master,3,FALSE))</f>
        <v>Stewert</v>
      </c>
      <c r="F1407" s="26" t="str">
        <f t="shared" ref="F1407:F1470" si="253">IF(D1407="","",VLOOKUP(D1407,Master,4,FALSE))</f>
        <v>Reimann</v>
      </c>
      <c r="G1407" s="26" t="str">
        <f t="shared" ref="G1407:G1470" si="254">IF(D1407="","",VLOOKUP(D1407,Master,5,FALSE))</f>
        <v>Men Senior / U/21</v>
      </c>
      <c r="H1407" s="26" t="str">
        <f t="shared" ref="H1407:H1470" si="255">IF(D1407="","",VLOOKUP(D1407,Master,2,FALSE))</f>
        <v>Walvis Bay</v>
      </c>
      <c r="I1407" s="53"/>
      <c r="J1407" s="53"/>
      <c r="K1407" s="53"/>
      <c r="L1407" s="52" t="str">
        <f t="shared" ref="L1407:L1470" si="256">IF(K1407="","",IF(I1407="",ROUND(HLOOKUP(J1407,kgList,K1407,FALSE),1),ROUND(HLOOKUP(I1407,kgList,K1407,FALSE),1)))</f>
        <v/>
      </c>
      <c r="M1407" s="52" t="str">
        <f t="shared" ref="M1407:M1470" si="257">IF(L1407="","",IF(COUNTA(I1407:J1407)&gt;1,"Edible or Inedible",IF(COUNTA(I1407)=1,L1407*1,IF(COUNTA(J1407)=1,L1407*1,"ERROR"))))</f>
        <v/>
      </c>
    </row>
    <row r="1408" spans="1:13" hidden="1" x14ac:dyDescent="0.3">
      <c r="A1408" s="143" t="str">
        <f t="shared" ref="A1408:A1471" si="258">IF(D1408="","",A1407)</f>
        <v>2025-NAT-03</v>
      </c>
      <c r="B1408" s="140">
        <f t="shared" ref="B1408:B1471" si="259">IF(D1408="","",B1407)</f>
        <v>45738</v>
      </c>
      <c r="C1408" s="143" t="str">
        <f t="shared" ref="C1408:C1471" si="260">IF(D1408="","",C1407)</f>
        <v>Day 3</v>
      </c>
      <c r="D1408" s="53" t="s">
        <v>1601</v>
      </c>
      <c r="E1408" s="26" t="str">
        <f t="shared" si="252"/>
        <v>Ricku</v>
      </c>
      <c r="F1408" s="26" t="str">
        <f t="shared" si="253"/>
        <v>Mans</v>
      </c>
      <c r="G1408" s="26" t="str">
        <f t="shared" si="254"/>
        <v>Men Senior</v>
      </c>
      <c r="H1408" s="26" t="str">
        <f t="shared" si="255"/>
        <v>Okahandja</v>
      </c>
      <c r="I1408" s="53"/>
      <c r="J1408" s="53" t="s">
        <v>1222</v>
      </c>
      <c r="K1408" s="53">
        <v>99</v>
      </c>
      <c r="L1408" s="52">
        <f t="shared" si="256"/>
        <v>4.2</v>
      </c>
      <c r="M1408" s="52">
        <f t="shared" si="257"/>
        <v>4.2</v>
      </c>
    </row>
    <row r="1409" spans="1:13" hidden="1" x14ac:dyDescent="0.3">
      <c r="A1409" s="143" t="str">
        <f t="shared" si="258"/>
        <v>2025-NAT-03</v>
      </c>
      <c r="B1409" s="140">
        <f t="shared" si="259"/>
        <v>45738</v>
      </c>
      <c r="C1409" s="143" t="str">
        <f t="shared" si="260"/>
        <v>Day 3</v>
      </c>
      <c r="D1409" s="53" t="s">
        <v>1601</v>
      </c>
      <c r="E1409" s="26" t="str">
        <f t="shared" si="252"/>
        <v>Ricku</v>
      </c>
      <c r="F1409" s="26" t="str">
        <f t="shared" si="253"/>
        <v>Mans</v>
      </c>
      <c r="G1409" s="26" t="str">
        <f t="shared" si="254"/>
        <v>Men Senior</v>
      </c>
      <c r="H1409" s="26" t="str">
        <f t="shared" si="255"/>
        <v>Okahandja</v>
      </c>
      <c r="I1409" s="53"/>
      <c r="J1409" s="53" t="s">
        <v>1222</v>
      </c>
      <c r="K1409" s="53">
        <v>108</v>
      </c>
      <c r="L1409" s="52">
        <f t="shared" si="256"/>
        <v>5.6</v>
      </c>
      <c r="M1409" s="52">
        <f t="shared" si="257"/>
        <v>5.6</v>
      </c>
    </row>
    <row r="1410" spans="1:13" hidden="1" x14ac:dyDescent="0.3">
      <c r="A1410" s="143" t="str">
        <f t="shared" si="258"/>
        <v>2025-NAT-03</v>
      </c>
      <c r="B1410" s="140">
        <f t="shared" si="259"/>
        <v>45738</v>
      </c>
      <c r="C1410" s="143" t="str">
        <f t="shared" si="260"/>
        <v>Day 3</v>
      </c>
      <c r="D1410" s="53" t="s">
        <v>1601</v>
      </c>
      <c r="E1410" s="26" t="str">
        <f t="shared" si="252"/>
        <v>Ricku</v>
      </c>
      <c r="F1410" s="26" t="str">
        <f t="shared" si="253"/>
        <v>Mans</v>
      </c>
      <c r="G1410" s="26" t="str">
        <f t="shared" si="254"/>
        <v>Men Senior</v>
      </c>
      <c r="H1410" s="26" t="str">
        <f t="shared" si="255"/>
        <v>Okahandja</v>
      </c>
      <c r="I1410" s="53"/>
      <c r="J1410" s="53" t="s">
        <v>1222</v>
      </c>
      <c r="K1410" s="53">
        <v>107</v>
      </c>
      <c r="L1410" s="52">
        <f t="shared" si="256"/>
        <v>5.5</v>
      </c>
      <c r="M1410" s="52">
        <f t="shared" si="257"/>
        <v>5.5</v>
      </c>
    </row>
    <row r="1411" spans="1:13" hidden="1" x14ac:dyDescent="0.3">
      <c r="A1411" s="143" t="str">
        <f t="shared" si="258"/>
        <v>2025-NAT-03</v>
      </c>
      <c r="B1411" s="140">
        <f t="shared" si="259"/>
        <v>45738</v>
      </c>
      <c r="C1411" s="143" t="str">
        <f t="shared" si="260"/>
        <v>Day 3</v>
      </c>
      <c r="D1411" s="53" t="s">
        <v>1601</v>
      </c>
      <c r="E1411" s="26" t="str">
        <f t="shared" si="252"/>
        <v>Ricku</v>
      </c>
      <c r="F1411" s="26" t="str">
        <f t="shared" si="253"/>
        <v>Mans</v>
      </c>
      <c r="G1411" s="26" t="str">
        <f t="shared" si="254"/>
        <v>Men Senior</v>
      </c>
      <c r="H1411" s="26" t="str">
        <f t="shared" si="255"/>
        <v>Okahandja</v>
      </c>
      <c r="I1411" s="53"/>
      <c r="J1411" s="53" t="s">
        <v>1216</v>
      </c>
      <c r="K1411" s="53">
        <v>153</v>
      </c>
      <c r="L1411" s="52">
        <f t="shared" si="256"/>
        <v>48.6</v>
      </c>
      <c r="M1411" s="52">
        <f t="shared" si="257"/>
        <v>48.6</v>
      </c>
    </row>
    <row r="1412" spans="1:13" hidden="1" x14ac:dyDescent="0.3">
      <c r="A1412" s="143" t="str">
        <f t="shared" si="258"/>
        <v>2025-NAT-03</v>
      </c>
      <c r="B1412" s="140">
        <f t="shared" si="259"/>
        <v>45738</v>
      </c>
      <c r="C1412" s="143" t="str">
        <f t="shared" si="260"/>
        <v>Day 3</v>
      </c>
      <c r="D1412" s="53" t="s">
        <v>1308</v>
      </c>
      <c r="E1412" s="26" t="str">
        <f t="shared" si="252"/>
        <v>Nadine</v>
      </c>
      <c r="F1412" s="26" t="str">
        <f t="shared" si="253"/>
        <v>Downing</v>
      </c>
      <c r="G1412" s="26" t="str">
        <f t="shared" si="254"/>
        <v>Men Seniors / Ladies</v>
      </c>
      <c r="H1412" s="26" t="str">
        <f t="shared" si="255"/>
        <v>Henties Bay</v>
      </c>
      <c r="I1412" s="53"/>
      <c r="J1412" s="53" t="s">
        <v>20</v>
      </c>
      <c r="K1412" s="53">
        <v>81</v>
      </c>
      <c r="L1412" s="52">
        <f t="shared" si="256"/>
        <v>1.9</v>
      </c>
      <c r="M1412" s="52">
        <f t="shared" si="257"/>
        <v>1.9</v>
      </c>
    </row>
    <row r="1413" spans="1:13" hidden="1" x14ac:dyDescent="0.3">
      <c r="A1413" s="143" t="str">
        <f t="shared" si="258"/>
        <v>2025-NAT-03</v>
      </c>
      <c r="B1413" s="140">
        <f t="shared" si="259"/>
        <v>45738</v>
      </c>
      <c r="C1413" s="143" t="str">
        <f t="shared" si="260"/>
        <v>Day 3</v>
      </c>
      <c r="D1413" s="53" t="s">
        <v>533</v>
      </c>
      <c r="E1413" s="26" t="str">
        <f t="shared" si="252"/>
        <v>Lance</v>
      </c>
      <c r="F1413" s="26" t="str">
        <f t="shared" si="253"/>
        <v>Mills</v>
      </c>
      <c r="G1413" s="26" t="str">
        <f t="shared" si="254"/>
        <v>Men Master</v>
      </c>
      <c r="H1413" s="26" t="str">
        <f t="shared" si="255"/>
        <v>Henties Bay</v>
      </c>
      <c r="I1413" s="53"/>
      <c r="J1413" s="53"/>
      <c r="K1413" s="53"/>
      <c r="L1413" s="52" t="str">
        <f t="shared" si="256"/>
        <v/>
      </c>
      <c r="M1413" s="52" t="str">
        <f t="shared" si="257"/>
        <v/>
      </c>
    </row>
    <row r="1414" spans="1:13" hidden="1" x14ac:dyDescent="0.3">
      <c r="A1414" s="143" t="str">
        <f t="shared" si="258"/>
        <v>2025-NAT-03</v>
      </c>
      <c r="B1414" s="140">
        <f t="shared" si="259"/>
        <v>45738</v>
      </c>
      <c r="C1414" s="143" t="str">
        <f t="shared" si="260"/>
        <v>Day 3</v>
      </c>
      <c r="D1414" s="53" t="s">
        <v>599</v>
      </c>
      <c r="E1414" s="26" t="str">
        <f t="shared" si="252"/>
        <v>Karel</v>
      </c>
      <c r="F1414" s="26" t="str">
        <f t="shared" si="253"/>
        <v>Agenbag</v>
      </c>
      <c r="G1414" s="26" t="str">
        <f t="shared" si="254"/>
        <v>Men Senior</v>
      </c>
      <c r="H1414" s="26" t="str">
        <f t="shared" si="255"/>
        <v>Henties Bay</v>
      </c>
      <c r="I1414" s="53"/>
      <c r="J1414" s="53"/>
      <c r="K1414" s="53"/>
      <c r="L1414" s="52" t="str">
        <f t="shared" si="256"/>
        <v/>
      </c>
      <c r="M1414" s="52" t="str">
        <f t="shared" si="257"/>
        <v/>
      </c>
    </row>
    <row r="1415" spans="1:13" hidden="1" x14ac:dyDescent="0.3">
      <c r="A1415" s="143" t="str">
        <f t="shared" si="258"/>
        <v>2025-NAT-03</v>
      </c>
      <c r="B1415" s="140">
        <f t="shared" si="259"/>
        <v>45738</v>
      </c>
      <c r="C1415" s="143" t="str">
        <f t="shared" si="260"/>
        <v>Day 3</v>
      </c>
      <c r="D1415" s="53" t="s">
        <v>671</v>
      </c>
      <c r="E1415" s="26" t="str">
        <f t="shared" si="252"/>
        <v>Phillip Eric</v>
      </c>
      <c r="F1415" s="26" t="str">
        <f t="shared" si="253"/>
        <v>Mans</v>
      </c>
      <c r="G1415" s="26" t="str">
        <f t="shared" si="254"/>
        <v>Men Grand Masters</v>
      </c>
      <c r="H1415" s="26" t="str">
        <f t="shared" si="255"/>
        <v>Okahandja</v>
      </c>
      <c r="I1415" s="53"/>
      <c r="J1415" s="53"/>
      <c r="K1415" s="53"/>
      <c r="L1415" s="52" t="str">
        <f t="shared" si="256"/>
        <v/>
      </c>
      <c r="M1415" s="52" t="str">
        <f t="shared" si="257"/>
        <v/>
      </c>
    </row>
    <row r="1416" spans="1:13" hidden="1" x14ac:dyDescent="0.3">
      <c r="A1416" s="143" t="str">
        <f t="shared" si="258"/>
        <v>2025-NAT-03</v>
      </c>
      <c r="B1416" s="140">
        <f t="shared" si="259"/>
        <v>45738</v>
      </c>
      <c r="C1416" s="143" t="str">
        <f t="shared" si="260"/>
        <v>Day 3</v>
      </c>
      <c r="D1416" s="53" t="s">
        <v>1352</v>
      </c>
      <c r="E1416" s="26" t="str">
        <f t="shared" si="252"/>
        <v>Jacob</v>
      </c>
      <c r="F1416" s="26" t="str">
        <f t="shared" si="253"/>
        <v>Wasserfall</v>
      </c>
      <c r="G1416" s="26" t="str">
        <f t="shared" si="254"/>
        <v>Men Senior</v>
      </c>
      <c r="H1416" s="26" t="str">
        <f t="shared" si="255"/>
        <v>Henties Bay</v>
      </c>
      <c r="I1416" s="53"/>
      <c r="J1416" s="53"/>
      <c r="K1416" s="53"/>
      <c r="L1416" s="52" t="str">
        <f t="shared" si="256"/>
        <v/>
      </c>
      <c r="M1416" s="52" t="str">
        <f t="shared" si="257"/>
        <v/>
      </c>
    </row>
    <row r="1417" spans="1:13" hidden="1" x14ac:dyDescent="0.3">
      <c r="A1417" s="143" t="str">
        <f t="shared" si="258"/>
        <v>2025-NAT-03</v>
      </c>
      <c r="B1417" s="140">
        <f t="shared" si="259"/>
        <v>45738</v>
      </c>
      <c r="C1417" s="143" t="str">
        <f t="shared" si="260"/>
        <v>Day 3</v>
      </c>
      <c r="D1417" s="53" t="s">
        <v>916</v>
      </c>
      <c r="E1417" s="26" t="str">
        <f t="shared" si="252"/>
        <v>Johan</v>
      </c>
      <c r="F1417" s="26" t="str">
        <f t="shared" si="253"/>
        <v>Herbst</v>
      </c>
      <c r="G1417" s="26" t="str">
        <f t="shared" si="254"/>
        <v>Men Veteran</v>
      </c>
      <c r="H1417" s="26" t="str">
        <f t="shared" si="255"/>
        <v>Henties Bay</v>
      </c>
      <c r="I1417" s="53"/>
      <c r="J1417" s="53"/>
      <c r="K1417" s="53"/>
      <c r="L1417" s="52" t="str">
        <f t="shared" si="256"/>
        <v/>
      </c>
      <c r="M1417" s="52" t="str">
        <f t="shared" si="257"/>
        <v/>
      </c>
    </row>
    <row r="1418" spans="1:13" hidden="1" x14ac:dyDescent="0.3">
      <c r="A1418" s="143" t="str">
        <f t="shared" si="258"/>
        <v>2025-NAT-03</v>
      </c>
      <c r="B1418" s="140">
        <f t="shared" si="259"/>
        <v>45738</v>
      </c>
      <c r="C1418" s="143" t="str">
        <f t="shared" si="260"/>
        <v>Day 3</v>
      </c>
      <c r="D1418" s="53" t="s">
        <v>427</v>
      </c>
      <c r="E1418" s="26" t="str">
        <f t="shared" si="252"/>
        <v>Philip</v>
      </c>
      <c r="F1418" s="26" t="str">
        <f t="shared" si="253"/>
        <v>Swartz</v>
      </c>
      <c r="G1418" s="26" t="str">
        <f t="shared" si="254"/>
        <v>Men U/16</v>
      </c>
      <c r="H1418" s="26" t="str">
        <f t="shared" si="255"/>
        <v>Mako</v>
      </c>
      <c r="I1418" s="53"/>
      <c r="J1418" s="53" t="s">
        <v>1216</v>
      </c>
      <c r="K1418" s="53">
        <v>158</v>
      </c>
      <c r="L1418" s="52">
        <f t="shared" si="256"/>
        <v>53.8</v>
      </c>
      <c r="M1418" s="52">
        <f t="shared" si="257"/>
        <v>53.8</v>
      </c>
    </row>
    <row r="1419" spans="1:13" hidden="1" x14ac:dyDescent="0.3">
      <c r="A1419" s="143" t="str">
        <f t="shared" si="258"/>
        <v>2025-NAT-03</v>
      </c>
      <c r="B1419" s="140">
        <f t="shared" si="259"/>
        <v>45738</v>
      </c>
      <c r="C1419" s="143" t="str">
        <f t="shared" si="260"/>
        <v>Day 3</v>
      </c>
      <c r="D1419" s="53" t="s">
        <v>427</v>
      </c>
      <c r="E1419" s="26" t="str">
        <f t="shared" si="252"/>
        <v>Philip</v>
      </c>
      <c r="F1419" s="26" t="str">
        <f t="shared" si="253"/>
        <v>Swartz</v>
      </c>
      <c r="G1419" s="26" t="str">
        <f t="shared" si="254"/>
        <v>Men U/16</v>
      </c>
      <c r="H1419" s="26" t="str">
        <f t="shared" si="255"/>
        <v>Mako</v>
      </c>
      <c r="I1419" s="53"/>
      <c r="J1419" s="53" t="s">
        <v>1216</v>
      </c>
      <c r="K1419" s="53">
        <v>125</v>
      </c>
      <c r="L1419" s="52">
        <f t="shared" si="256"/>
        <v>25.8</v>
      </c>
      <c r="M1419" s="52">
        <f t="shared" si="257"/>
        <v>25.8</v>
      </c>
    </row>
    <row r="1420" spans="1:13" hidden="1" x14ac:dyDescent="0.3">
      <c r="A1420" s="143" t="str">
        <f t="shared" si="258"/>
        <v>2025-NAT-03</v>
      </c>
      <c r="B1420" s="140">
        <f t="shared" si="259"/>
        <v>45738</v>
      </c>
      <c r="C1420" s="143" t="str">
        <f t="shared" si="260"/>
        <v>Day 3</v>
      </c>
      <c r="D1420" s="53" t="s">
        <v>543</v>
      </c>
      <c r="E1420" s="26" t="str">
        <f t="shared" si="252"/>
        <v>Andrew</v>
      </c>
      <c r="F1420" s="26" t="str">
        <f t="shared" si="253"/>
        <v>Van Schalkwyk</v>
      </c>
      <c r="G1420" s="26" t="str">
        <f t="shared" si="254"/>
        <v>Men Veteran</v>
      </c>
      <c r="H1420" s="26" t="str">
        <f t="shared" si="255"/>
        <v>Mako</v>
      </c>
      <c r="I1420" s="53"/>
      <c r="J1420" s="53" t="s">
        <v>1216</v>
      </c>
      <c r="K1420" s="53">
        <v>187</v>
      </c>
      <c r="L1420" s="52">
        <f t="shared" si="256"/>
        <v>91.3</v>
      </c>
      <c r="M1420" s="52">
        <f t="shared" si="257"/>
        <v>91.3</v>
      </c>
    </row>
    <row r="1421" spans="1:13" hidden="1" x14ac:dyDescent="0.3">
      <c r="A1421" s="143" t="str">
        <f t="shared" si="258"/>
        <v>2025-NAT-03</v>
      </c>
      <c r="B1421" s="140">
        <f t="shared" si="259"/>
        <v>45738</v>
      </c>
      <c r="C1421" s="143" t="str">
        <f t="shared" si="260"/>
        <v>Day 3</v>
      </c>
      <c r="D1421" s="53" t="s">
        <v>1008</v>
      </c>
      <c r="E1421" s="26" t="str">
        <f t="shared" si="252"/>
        <v>Rudi(Jnr.)</v>
      </c>
      <c r="F1421" s="26" t="str">
        <f t="shared" si="253"/>
        <v>Swartz</v>
      </c>
      <c r="G1421" s="26" t="str">
        <f t="shared" si="254"/>
        <v>Men Senior / U/21</v>
      </c>
      <c r="H1421" s="26" t="str">
        <f t="shared" si="255"/>
        <v>Mako</v>
      </c>
      <c r="I1421" s="53"/>
      <c r="J1421" s="53" t="s">
        <v>1222</v>
      </c>
      <c r="K1421" s="53">
        <v>115</v>
      </c>
      <c r="L1421" s="52">
        <f t="shared" si="256"/>
        <v>7</v>
      </c>
      <c r="M1421" s="52">
        <f t="shared" si="257"/>
        <v>7</v>
      </c>
    </row>
    <row r="1422" spans="1:13" hidden="1" x14ac:dyDescent="0.3">
      <c r="A1422" s="143" t="str">
        <f t="shared" si="258"/>
        <v>2025-NAT-03</v>
      </c>
      <c r="B1422" s="140">
        <f t="shared" si="259"/>
        <v>45738</v>
      </c>
      <c r="C1422" s="143" t="str">
        <f t="shared" si="260"/>
        <v>Day 3</v>
      </c>
      <c r="D1422" s="53" t="s">
        <v>1472</v>
      </c>
      <c r="E1422" s="26" t="str">
        <f t="shared" si="252"/>
        <v>Sven</v>
      </c>
      <c r="F1422" s="26" t="str">
        <f t="shared" si="253"/>
        <v>Welzig</v>
      </c>
      <c r="G1422" s="26" t="str">
        <f t="shared" si="254"/>
        <v>Men Senior</v>
      </c>
      <c r="H1422" s="26" t="str">
        <f t="shared" si="255"/>
        <v>Mako</v>
      </c>
      <c r="I1422" s="53"/>
      <c r="J1422" s="53" t="s">
        <v>1222</v>
      </c>
      <c r="K1422" s="53">
        <v>81</v>
      </c>
      <c r="L1422" s="52">
        <f t="shared" si="256"/>
        <v>2.1</v>
      </c>
      <c r="M1422" s="52">
        <f t="shared" si="257"/>
        <v>2.1</v>
      </c>
    </row>
    <row r="1423" spans="1:13" hidden="1" x14ac:dyDescent="0.3">
      <c r="A1423" s="143" t="str">
        <f t="shared" si="258"/>
        <v>2025-NAT-03</v>
      </c>
      <c r="B1423" s="140">
        <f t="shared" si="259"/>
        <v>45738</v>
      </c>
      <c r="C1423" s="143" t="str">
        <f t="shared" si="260"/>
        <v>Day 3</v>
      </c>
      <c r="D1423" s="53" t="s">
        <v>1472</v>
      </c>
      <c r="E1423" s="26" t="str">
        <f t="shared" si="252"/>
        <v>Sven</v>
      </c>
      <c r="F1423" s="26" t="str">
        <f t="shared" si="253"/>
        <v>Welzig</v>
      </c>
      <c r="G1423" s="26" t="str">
        <f t="shared" si="254"/>
        <v>Men Senior</v>
      </c>
      <c r="H1423" s="26" t="str">
        <f t="shared" si="255"/>
        <v>Mako</v>
      </c>
      <c r="I1423" s="53"/>
      <c r="J1423" s="53" t="s">
        <v>1216</v>
      </c>
      <c r="K1423" s="53">
        <v>125</v>
      </c>
      <c r="L1423" s="52">
        <f t="shared" si="256"/>
        <v>25.8</v>
      </c>
      <c r="M1423" s="52">
        <f t="shared" si="257"/>
        <v>25.8</v>
      </c>
    </row>
    <row r="1424" spans="1:13" hidden="1" x14ac:dyDescent="0.3">
      <c r="A1424" s="143" t="str">
        <f t="shared" si="258"/>
        <v>2025-NAT-03</v>
      </c>
      <c r="B1424" s="140">
        <f t="shared" si="259"/>
        <v>45738</v>
      </c>
      <c r="C1424" s="143" t="str">
        <f t="shared" si="260"/>
        <v>Day 3</v>
      </c>
      <c r="D1424" s="53" t="s">
        <v>1472</v>
      </c>
      <c r="E1424" s="26" t="str">
        <f t="shared" si="252"/>
        <v>Sven</v>
      </c>
      <c r="F1424" s="26" t="str">
        <f t="shared" si="253"/>
        <v>Welzig</v>
      </c>
      <c r="G1424" s="26" t="str">
        <f t="shared" si="254"/>
        <v>Men Senior</v>
      </c>
      <c r="H1424" s="26" t="str">
        <f t="shared" si="255"/>
        <v>Mako</v>
      </c>
      <c r="I1424" s="53"/>
      <c r="J1424" s="53" t="s">
        <v>1222</v>
      </c>
      <c r="K1424" s="53">
        <v>99</v>
      </c>
      <c r="L1424" s="52">
        <f t="shared" si="256"/>
        <v>4.2</v>
      </c>
      <c r="M1424" s="52">
        <f t="shared" si="257"/>
        <v>4.2</v>
      </c>
    </row>
    <row r="1425" spans="1:13" hidden="1" x14ac:dyDescent="0.3">
      <c r="A1425" s="143" t="str">
        <f t="shared" si="258"/>
        <v>2025-NAT-03</v>
      </c>
      <c r="B1425" s="140">
        <f t="shared" si="259"/>
        <v>45738</v>
      </c>
      <c r="C1425" s="143" t="str">
        <f t="shared" si="260"/>
        <v>Day 3</v>
      </c>
      <c r="D1425" s="53" t="s">
        <v>1472</v>
      </c>
      <c r="E1425" s="26" t="str">
        <f t="shared" si="252"/>
        <v>Sven</v>
      </c>
      <c r="F1425" s="26" t="str">
        <f t="shared" si="253"/>
        <v>Welzig</v>
      </c>
      <c r="G1425" s="26" t="str">
        <f t="shared" si="254"/>
        <v>Men Senior</v>
      </c>
      <c r="H1425" s="26" t="str">
        <f t="shared" si="255"/>
        <v>Mako</v>
      </c>
      <c r="I1425" s="53"/>
      <c r="J1425" s="53" t="s">
        <v>1200</v>
      </c>
      <c r="K1425" s="53">
        <v>59</v>
      </c>
      <c r="L1425" s="52">
        <f t="shared" si="256"/>
        <v>3.7</v>
      </c>
      <c r="M1425" s="52">
        <f t="shared" si="257"/>
        <v>3.7</v>
      </c>
    </row>
    <row r="1426" spans="1:13" hidden="1" x14ac:dyDescent="0.3">
      <c r="A1426" s="143" t="str">
        <f t="shared" si="258"/>
        <v>2025-NAT-03</v>
      </c>
      <c r="B1426" s="140">
        <f t="shared" si="259"/>
        <v>45738</v>
      </c>
      <c r="C1426" s="143" t="str">
        <f t="shared" si="260"/>
        <v>Day 3</v>
      </c>
      <c r="D1426" s="53" t="s">
        <v>1472</v>
      </c>
      <c r="E1426" s="26" t="str">
        <f t="shared" si="252"/>
        <v>Sven</v>
      </c>
      <c r="F1426" s="26" t="str">
        <f t="shared" si="253"/>
        <v>Welzig</v>
      </c>
      <c r="G1426" s="26" t="str">
        <f t="shared" si="254"/>
        <v>Men Senior</v>
      </c>
      <c r="H1426" s="26" t="str">
        <f t="shared" si="255"/>
        <v>Mako</v>
      </c>
      <c r="I1426" s="53"/>
      <c r="J1426" s="53" t="s">
        <v>1222</v>
      </c>
      <c r="K1426" s="53">
        <v>111</v>
      </c>
      <c r="L1426" s="52">
        <f t="shared" si="256"/>
        <v>6.2</v>
      </c>
      <c r="M1426" s="52">
        <f t="shared" si="257"/>
        <v>6.2</v>
      </c>
    </row>
    <row r="1427" spans="1:13" hidden="1" x14ac:dyDescent="0.3">
      <c r="A1427" s="143" t="str">
        <f t="shared" si="258"/>
        <v>2025-NAT-03</v>
      </c>
      <c r="B1427" s="140">
        <f t="shared" si="259"/>
        <v>45738</v>
      </c>
      <c r="C1427" s="143" t="str">
        <f t="shared" si="260"/>
        <v>Day 3</v>
      </c>
      <c r="D1427" s="53" t="s">
        <v>428</v>
      </c>
      <c r="E1427" s="26" t="str">
        <f t="shared" si="252"/>
        <v>Marco</v>
      </c>
      <c r="F1427" s="26" t="str">
        <f t="shared" si="253"/>
        <v>Klein</v>
      </c>
      <c r="G1427" s="26" t="str">
        <f t="shared" si="254"/>
        <v>Men Veteran</v>
      </c>
      <c r="H1427" s="26" t="str">
        <f t="shared" si="255"/>
        <v>Mako</v>
      </c>
      <c r="I1427" s="53"/>
      <c r="J1427" s="53" t="s">
        <v>1222</v>
      </c>
      <c r="K1427" s="53">
        <v>89</v>
      </c>
      <c r="L1427" s="52">
        <f t="shared" si="256"/>
        <v>2.9</v>
      </c>
      <c r="M1427" s="52">
        <f t="shared" si="257"/>
        <v>2.9</v>
      </c>
    </row>
    <row r="1428" spans="1:13" hidden="1" x14ac:dyDescent="0.3">
      <c r="A1428" s="143" t="str">
        <f t="shared" si="258"/>
        <v>2025-NAT-03</v>
      </c>
      <c r="B1428" s="140">
        <f t="shared" si="259"/>
        <v>45738</v>
      </c>
      <c r="C1428" s="143" t="str">
        <f t="shared" si="260"/>
        <v>Day 3</v>
      </c>
      <c r="D1428" s="53" t="s">
        <v>428</v>
      </c>
      <c r="E1428" s="26" t="str">
        <f t="shared" si="252"/>
        <v>Marco</v>
      </c>
      <c r="F1428" s="26" t="str">
        <f t="shared" si="253"/>
        <v>Klein</v>
      </c>
      <c r="G1428" s="26" t="str">
        <f t="shared" si="254"/>
        <v>Men Veteran</v>
      </c>
      <c r="H1428" s="26" t="str">
        <f t="shared" si="255"/>
        <v>Mako</v>
      </c>
      <c r="I1428" s="53"/>
      <c r="J1428" s="53" t="s">
        <v>1222</v>
      </c>
      <c r="K1428" s="53">
        <v>133</v>
      </c>
      <c r="L1428" s="52">
        <f t="shared" si="256"/>
        <v>11.5</v>
      </c>
      <c r="M1428" s="52">
        <f t="shared" si="257"/>
        <v>11.5</v>
      </c>
    </row>
    <row r="1429" spans="1:13" hidden="1" x14ac:dyDescent="0.3">
      <c r="A1429" s="143" t="str">
        <f t="shared" si="258"/>
        <v>2025-NAT-03</v>
      </c>
      <c r="B1429" s="140">
        <f t="shared" si="259"/>
        <v>45738</v>
      </c>
      <c r="C1429" s="143" t="str">
        <f t="shared" si="260"/>
        <v>Day 3</v>
      </c>
      <c r="D1429" s="53" t="s">
        <v>930</v>
      </c>
      <c r="E1429" s="26" t="str">
        <f t="shared" si="252"/>
        <v>Rudy</v>
      </c>
      <c r="F1429" s="26" t="str">
        <f t="shared" si="253"/>
        <v>Swartz</v>
      </c>
      <c r="G1429" s="26" t="str">
        <f t="shared" si="254"/>
        <v>Men Veteran</v>
      </c>
      <c r="H1429" s="26" t="str">
        <f t="shared" si="255"/>
        <v>Mako</v>
      </c>
      <c r="I1429" s="53"/>
      <c r="J1429" s="53" t="s">
        <v>1222</v>
      </c>
      <c r="K1429" s="53">
        <v>94</v>
      </c>
      <c r="L1429" s="52">
        <f t="shared" si="256"/>
        <v>3.5</v>
      </c>
      <c r="M1429" s="52">
        <f t="shared" si="257"/>
        <v>3.5</v>
      </c>
    </row>
    <row r="1430" spans="1:13" hidden="1" x14ac:dyDescent="0.3">
      <c r="A1430" s="143" t="str">
        <f t="shared" si="258"/>
        <v>2025-NAT-03</v>
      </c>
      <c r="B1430" s="140">
        <f t="shared" si="259"/>
        <v>45738</v>
      </c>
      <c r="C1430" s="143" t="str">
        <f t="shared" si="260"/>
        <v>Day 3</v>
      </c>
      <c r="D1430" s="53" t="s">
        <v>930</v>
      </c>
      <c r="E1430" s="26" t="str">
        <f t="shared" si="252"/>
        <v>Rudy</v>
      </c>
      <c r="F1430" s="26" t="str">
        <f t="shared" si="253"/>
        <v>Swartz</v>
      </c>
      <c r="G1430" s="26" t="str">
        <f t="shared" si="254"/>
        <v>Men Veteran</v>
      </c>
      <c r="H1430" s="26" t="str">
        <f t="shared" si="255"/>
        <v>Mako</v>
      </c>
      <c r="I1430" s="53"/>
      <c r="J1430" s="53" t="s">
        <v>1222</v>
      </c>
      <c r="K1430" s="53">
        <v>113</v>
      </c>
      <c r="L1430" s="52">
        <f t="shared" si="256"/>
        <v>6.6</v>
      </c>
      <c r="M1430" s="52">
        <f t="shared" si="257"/>
        <v>6.6</v>
      </c>
    </row>
    <row r="1431" spans="1:13" hidden="1" x14ac:dyDescent="0.3">
      <c r="A1431" s="143" t="str">
        <f t="shared" si="258"/>
        <v>2025-NAT-03</v>
      </c>
      <c r="B1431" s="140">
        <f t="shared" si="259"/>
        <v>45738</v>
      </c>
      <c r="C1431" s="143" t="str">
        <f t="shared" si="260"/>
        <v>Day 3</v>
      </c>
      <c r="D1431" s="53" t="s">
        <v>930</v>
      </c>
      <c r="E1431" s="26" t="str">
        <f t="shared" si="252"/>
        <v>Rudy</v>
      </c>
      <c r="F1431" s="26" t="str">
        <f t="shared" si="253"/>
        <v>Swartz</v>
      </c>
      <c r="G1431" s="26" t="str">
        <f t="shared" si="254"/>
        <v>Men Veteran</v>
      </c>
      <c r="H1431" s="26" t="str">
        <f t="shared" si="255"/>
        <v>Mako</v>
      </c>
      <c r="I1431" s="53"/>
      <c r="J1431" s="53" t="s">
        <v>1222</v>
      </c>
      <c r="K1431" s="53">
        <v>75</v>
      </c>
      <c r="L1431" s="52">
        <f t="shared" si="256"/>
        <v>1.6</v>
      </c>
      <c r="M1431" s="52">
        <f t="shared" si="257"/>
        <v>1.6</v>
      </c>
    </row>
    <row r="1432" spans="1:13" hidden="1" x14ac:dyDescent="0.3">
      <c r="A1432" s="143" t="str">
        <f t="shared" si="258"/>
        <v>2025-NAT-03</v>
      </c>
      <c r="B1432" s="140">
        <f t="shared" si="259"/>
        <v>45738</v>
      </c>
      <c r="C1432" s="143" t="str">
        <f t="shared" si="260"/>
        <v>Day 3</v>
      </c>
      <c r="D1432" s="53" t="s">
        <v>930</v>
      </c>
      <c r="E1432" s="26" t="str">
        <f t="shared" si="252"/>
        <v>Rudy</v>
      </c>
      <c r="F1432" s="26" t="str">
        <f t="shared" si="253"/>
        <v>Swartz</v>
      </c>
      <c r="G1432" s="26" t="str">
        <f t="shared" si="254"/>
        <v>Men Veteran</v>
      </c>
      <c r="H1432" s="26" t="str">
        <f t="shared" si="255"/>
        <v>Mako</v>
      </c>
      <c r="I1432" s="53"/>
      <c r="J1432" s="53" t="s">
        <v>1222</v>
      </c>
      <c r="K1432" s="53">
        <v>148</v>
      </c>
      <c r="L1432" s="52">
        <f t="shared" si="256"/>
        <v>16.600000000000001</v>
      </c>
      <c r="M1432" s="52">
        <f t="shared" si="257"/>
        <v>16.600000000000001</v>
      </c>
    </row>
    <row r="1433" spans="1:13" hidden="1" x14ac:dyDescent="0.3">
      <c r="A1433" s="143" t="str">
        <f t="shared" si="258"/>
        <v>2025-NAT-03</v>
      </c>
      <c r="B1433" s="140">
        <f t="shared" si="259"/>
        <v>45738</v>
      </c>
      <c r="C1433" s="143" t="str">
        <f t="shared" si="260"/>
        <v>Day 3</v>
      </c>
      <c r="D1433" s="53" t="s">
        <v>930</v>
      </c>
      <c r="E1433" s="26" t="str">
        <f t="shared" si="252"/>
        <v>Rudy</v>
      </c>
      <c r="F1433" s="26" t="str">
        <f t="shared" si="253"/>
        <v>Swartz</v>
      </c>
      <c r="G1433" s="26" t="str">
        <f t="shared" si="254"/>
        <v>Men Veteran</v>
      </c>
      <c r="H1433" s="26" t="str">
        <f t="shared" si="255"/>
        <v>Mako</v>
      </c>
      <c r="I1433" s="53"/>
      <c r="J1433" s="53" t="s">
        <v>1222</v>
      </c>
      <c r="K1433" s="53">
        <v>113</v>
      </c>
      <c r="L1433" s="52">
        <f t="shared" si="256"/>
        <v>6.6</v>
      </c>
      <c r="M1433" s="52">
        <f t="shared" si="257"/>
        <v>6.6</v>
      </c>
    </row>
    <row r="1434" spans="1:13" hidden="1" x14ac:dyDescent="0.3">
      <c r="A1434" s="143" t="str">
        <f t="shared" si="258"/>
        <v>2025-NAT-03</v>
      </c>
      <c r="B1434" s="140">
        <f t="shared" si="259"/>
        <v>45738</v>
      </c>
      <c r="C1434" s="143" t="str">
        <f t="shared" si="260"/>
        <v>Day 3</v>
      </c>
      <c r="D1434" s="53" t="s">
        <v>930</v>
      </c>
      <c r="E1434" s="26" t="str">
        <f t="shared" si="252"/>
        <v>Rudy</v>
      </c>
      <c r="F1434" s="26" t="str">
        <f t="shared" si="253"/>
        <v>Swartz</v>
      </c>
      <c r="G1434" s="26" t="str">
        <f t="shared" si="254"/>
        <v>Men Veteran</v>
      </c>
      <c r="H1434" s="26" t="str">
        <f t="shared" si="255"/>
        <v>Mako</v>
      </c>
      <c r="I1434" s="53"/>
      <c r="J1434" s="53" t="s">
        <v>1222</v>
      </c>
      <c r="K1434" s="53">
        <v>125</v>
      </c>
      <c r="L1434" s="52">
        <f t="shared" si="256"/>
        <v>9.3000000000000007</v>
      </c>
      <c r="M1434" s="52">
        <f t="shared" si="257"/>
        <v>9.3000000000000007</v>
      </c>
    </row>
    <row r="1435" spans="1:13" hidden="1" x14ac:dyDescent="0.3">
      <c r="A1435" s="143" t="str">
        <f t="shared" si="258"/>
        <v>2025-NAT-03</v>
      </c>
      <c r="B1435" s="140">
        <f t="shared" si="259"/>
        <v>45738</v>
      </c>
      <c r="C1435" s="143" t="str">
        <f t="shared" si="260"/>
        <v>Day 3</v>
      </c>
      <c r="D1435" s="53" t="s">
        <v>1363</v>
      </c>
      <c r="E1435" s="26" t="str">
        <f t="shared" si="252"/>
        <v>Kay</v>
      </c>
      <c r="F1435" s="26" t="str">
        <f t="shared" si="253"/>
        <v>Bachran</v>
      </c>
      <c r="G1435" s="26" t="str">
        <f t="shared" si="254"/>
        <v>Men Senior</v>
      </c>
      <c r="H1435" s="26" t="str">
        <f t="shared" si="255"/>
        <v>Mako</v>
      </c>
      <c r="I1435" s="53"/>
      <c r="J1435" s="53" t="s">
        <v>1222</v>
      </c>
      <c r="K1435" s="53">
        <v>122</v>
      </c>
      <c r="L1435" s="52">
        <f t="shared" si="256"/>
        <v>8.6</v>
      </c>
      <c r="M1435" s="52">
        <f t="shared" si="257"/>
        <v>8.6</v>
      </c>
    </row>
    <row r="1436" spans="1:13" hidden="1" x14ac:dyDescent="0.3">
      <c r="A1436" s="143" t="str">
        <f t="shared" si="258"/>
        <v>2025-NAT-03</v>
      </c>
      <c r="B1436" s="140">
        <f t="shared" si="259"/>
        <v>45738</v>
      </c>
      <c r="C1436" s="143" t="str">
        <f t="shared" si="260"/>
        <v>Day 3</v>
      </c>
      <c r="D1436" s="53" t="s">
        <v>1363</v>
      </c>
      <c r="E1436" s="26" t="str">
        <f t="shared" si="252"/>
        <v>Kay</v>
      </c>
      <c r="F1436" s="26" t="str">
        <f t="shared" si="253"/>
        <v>Bachran</v>
      </c>
      <c r="G1436" s="26" t="str">
        <f t="shared" si="254"/>
        <v>Men Senior</v>
      </c>
      <c r="H1436" s="26" t="str">
        <f t="shared" si="255"/>
        <v>Mako</v>
      </c>
      <c r="I1436" s="53"/>
      <c r="J1436" s="53" t="s">
        <v>1222</v>
      </c>
      <c r="K1436" s="53">
        <v>105</v>
      </c>
      <c r="L1436" s="52">
        <f t="shared" si="256"/>
        <v>5.0999999999999996</v>
      </c>
      <c r="M1436" s="52">
        <f t="shared" si="257"/>
        <v>5.0999999999999996</v>
      </c>
    </row>
    <row r="1437" spans="1:13" hidden="1" x14ac:dyDescent="0.3">
      <c r="A1437" s="143" t="str">
        <f t="shared" si="258"/>
        <v>2025-NAT-03</v>
      </c>
      <c r="B1437" s="140">
        <f t="shared" si="259"/>
        <v>45738</v>
      </c>
      <c r="C1437" s="143" t="str">
        <f t="shared" si="260"/>
        <v>Day 3</v>
      </c>
      <c r="D1437" s="53" t="s">
        <v>1363</v>
      </c>
      <c r="E1437" s="26" t="str">
        <f t="shared" si="252"/>
        <v>Kay</v>
      </c>
      <c r="F1437" s="26" t="str">
        <f t="shared" si="253"/>
        <v>Bachran</v>
      </c>
      <c r="G1437" s="26" t="str">
        <f t="shared" si="254"/>
        <v>Men Senior</v>
      </c>
      <c r="H1437" s="26" t="str">
        <f t="shared" si="255"/>
        <v>Mako</v>
      </c>
      <c r="I1437" s="53" t="s">
        <v>22</v>
      </c>
      <c r="J1437" s="53"/>
      <c r="K1437" s="53">
        <v>41</v>
      </c>
      <c r="L1437" s="52">
        <f t="shared" si="256"/>
        <v>0.9</v>
      </c>
      <c r="M1437" s="52">
        <f t="shared" si="257"/>
        <v>0.9</v>
      </c>
    </row>
    <row r="1438" spans="1:13" hidden="1" x14ac:dyDescent="0.3">
      <c r="A1438" s="143" t="str">
        <f t="shared" si="258"/>
        <v>2025-NAT-03</v>
      </c>
      <c r="B1438" s="140">
        <f t="shared" si="259"/>
        <v>45738</v>
      </c>
      <c r="C1438" s="143" t="str">
        <f t="shared" si="260"/>
        <v>Day 3</v>
      </c>
      <c r="D1438" s="53" t="s">
        <v>461</v>
      </c>
      <c r="E1438" s="26" t="str">
        <f t="shared" si="252"/>
        <v>Johan</v>
      </c>
      <c r="F1438" s="26" t="str">
        <f t="shared" si="253"/>
        <v>Van Wyk</v>
      </c>
      <c r="G1438" s="26" t="str">
        <f t="shared" si="254"/>
        <v>Men Veteran</v>
      </c>
      <c r="H1438" s="26" t="str">
        <f t="shared" si="255"/>
        <v>Mako</v>
      </c>
      <c r="I1438" s="53"/>
      <c r="J1438" s="53" t="s">
        <v>1222</v>
      </c>
      <c r="K1438" s="53">
        <v>103</v>
      </c>
      <c r="L1438" s="52">
        <f t="shared" si="256"/>
        <v>4.8</v>
      </c>
      <c r="M1438" s="52">
        <f t="shared" si="257"/>
        <v>4.8</v>
      </c>
    </row>
    <row r="1439" spans="1:13" hidden="1" x14ac:dyDescent="0.3">
      <c r="A1439" s="143" t="str">
        <f t="shared" si="258"/>
        <v>2025-NAT-03</v>
      </c>
      <c r="B1439" s="140">
        <f t="shared" si="259"/>
        <v>45738</v>
      </c>
      <c r="C1439" s="143" t="str">
        <f t="shared" si="260"/>
        <v>Day 3</v>
      </c>
      <c r="D1439" s="53" t="s">
        <v>461</v>
      </c>
      <c r="E1439" s="26" t="str">
        <f t="shared" si="252"/>
        <v>Johan</v>
      </c>
      <c r="F1439" s="26" t="str">
        <f t="shared" si="253"/>
        <v>Van Wyk</v>
      </c>
      <c r="G1439" s="26" t="str">
        <f t="shared" si="254"/>
        <v>Men Veteran</v>
      </c>
      <c r="H1439" s="26" t="str">
        <f t="shared" si="255"/>
        <v>Mako</v>
      </c>
      <c r="I1439" s="53"/>
      <c r="J1439" s="53" t="s">
        <v>20</v>
      </c>
      <c r="K1439" s="53">
        <v>85</v>
      </c>
      <c r="L1439" s="52">
        <f t="shared" si="256"/>
        <v>2.2000000000000002</v>
      </c>
      <c r="M1439" s="52">
        <f t="shared" si="257"/>
        <v>2.2000000000000002</v>
      </c>
    </row>
    <row r="1440" spans="1:13" hidden="1" x14ac:dyDescent="0.3">
      <c r="A1440" s="143" t="str">
        <f t="shared" si="258"/>
        <v>2025-NAT-03</v>
      </c>
      <c r="B1440" s="140">
        <f t="shared" si="259"/>
        <v>45738</v>
      </c>
      <c r="C1440" s="143" t="str">
        <f t="shared" si="260"/>
        <v>Day 3</v>
      </c>
      <c r="D1440" s="53" t="s">
        <v>818</v>
      </c>
      <c r="E1440" s="26" t="str">
        <f t="shared" si="252"/>
        <v>Renate</v>
      </c>
      <c r="F1440" s="26" t="str">
        <f t="shared" si="253"/>
        <v>Gruttemeyer</v>
      </c>
      <c r="G1440" s="26" t="str">
        <f t="shared" si="254"/>
        <v>Ladies Grand Masters</v>
      </c>
      <c r="H1440" s="26" t="str">
        <f t="shared" si="255"/>
        <v>Mako</v>
      </c>
      <c r="I1440" s="53"/>
      <c r="J1440" s="53"/>
      <c r="K1440" s="53"/>
      <c r="L1440" s="52" t="str">
        <f t="shared" si="256"/>
        <v/>
      </c>
      <c r="M1440" s="52" t="str">
        <f t="shared" si="257"/>
        <v/>
      </c>
    </row>
    <row r="1441" spans="1:13" hidden="1" x14ac:dyDescent="0.3">
      <c r="A1441" s="143" t="str">
        <f t="shared" si="258"/>
        <v>2025-NAT-03</v>
      </c>
      <c r="B1441" s="140">
        <f t="shared" si="259"/>
        <v>45738</v>
      </c>
      <c r="C1441" s="143" t="str">
        <f t="shared" si="260"/>
        <v>Day 3</v>
      </c>
      <c r="D1441" s="53" t="s">
        <v>965</v>
      </c>
      <c r="E1441" s="26" t="str">
        <f t="shared" si="252"/>
        <v>Andre</v>
      </c>
      <c r="F1441" s="26" t="str">
        <f t="shared" si="253"/>
        <v>Vermaak</v>
      </c>
      <c r="G1441" s="26" t="str">
        <f t="shared" si="254"/>
        <v>Men Veteran</v>
      </c>
      <c r="H1441" s="26" t="str">
        <f t="shared" si="255"/>
        <v>Namib Park</v>
      </c>
      <c r="I1441" s="53"/>
      <c r="J1441" s="53" t="s">
        <v>1222</v>
      </c>
      <c r="K1441" s="53">
        <v>104</v>
      </c>
      <c r="L1441" s="52">
        <f t="shared" si="256"/>
        <v>5</v>
      </c>
      <c r="M1441" s="52">
        <f t="shared" si="257"/>
        <v>5</v>
      </c>
    </row>
    <row r="1442" spans="1:13" hidden="1" x14ac:dyDescent="0.3">
      <c r="A1442" s="143" t="str">
        <f t="shared" si="258"/>
        <v>2025-NAT-03</v>
      </c>
      <c r="B1442" s="140">
        <f t="shared" si="259"/>
        <v>45738</v>
      </c>
      <c r="C1442" s="143" t="str">
        <f t="shared" si="260"/>
        <v>Day 3</v>
      </c>
      <c r="D1442" s="53" t="s">
        <v>593</v>
      </c>
      <c r="E1442" s="26" t="str">
        <f t="shared" si="252"/>
        <v>Mekayla</v>
      </c>
      <c r="F1442" s="26" t="str">
        <f t="shared" si="253"/>
        <v>Nell</v>
      </c>
      <c r="G1442" s="26" t="str">
        <f t="shared" si="254"/>
        <v>Ladies Senior</v>
      </c>
      <c r="H1442" s="26" t="str">
        <f t="shared" si="255"/>
        <v>Namib Park</v>
      </c>
      <c r="I1442" s="53" t="s">
        <v>7</v>
      </c>
      <c r="J1442" s="53"/>
      <c r="K1442" s="53">
        <v>36</v>
      </c>
      <c r="L1442" s="52">
        <f t="shared" si="256"/>
        <v>1.5</v>
      </c>
      <c r="M1442" s="52">
        <f t="shared" si="257"/>
        <v>1.5</v>
      </c>
    </row>
    <row r="1443" spans="1:13" hidden="1" x14ac:dyDescent="0.3">
      <c r="A1443" s="143" t="str">
        <f t="shared" si="258"/>
        <v>2025-NAT-03</v>
      </c>
      <c r="B1443" s="140">
        <f t="shared" si="259"/>
        <v>45738</v>
      </c>
      <c r="C1443" s="143" t="str">
        <f t="shared" si="260"/>
        <v>Day 3</v>
      </c>
      <c r="D1443" s="53" t="s">
        <v>1342</v>
      </c>
      <c r="E1443" s="26" t="str">
        <f t="shared" si="252"/>
        <v>Domenique</v>
      </c>
      <c r="F1443" s="26" t="str">
        <f t="shared" si="253"/>
        <v>Stehle</v>
      </c>
      <c r="G1443" s="26" t="str">
        <f t="shared" si="254"/>
        <v>Ladies Senior</v>
      </c>
      <c r="H1443" s="26" t="str">
        <f t="shared" si="255"/>
        <v>Orca Angling Club</v>
      </c>
      <c r="I1443" s="53"/>
      <c r="J1443" s="53"/>
      <c r="K1443" s="53"/>
      <c r="L1443" s="52" t="str">
        <f t="shared" si="256"/>
        <v/>
      </c>
      <c r="M1443" s="52" t="str">
        <f t="shared" si="257"/>
        <v/>
      </c>
    </row>
    <row r="1444" spans="1:13" hidden="1" x14ac:dyDescent="0.3">
      <c r="A1444" s="143" t="str">
        <f t="shared" si="258"/>
        <v>2025-NAT-03</v>
      </c>
      <c r="B1444" s="140">
        <f t="shared" si="259"/>
        <v>45738</v>
      </c>
      <c r="C1444" s="143" t="str">
        <f t="shared" si="260"/>
        <v>Day 3</v>
      </c>
      <c r="D1444" s="53" t="s">
        <v>1509</v>
      </c>
      <c r="E1444" s="26" t="str">
        <f t="shared" si="252"/>
        <v>Johan</v>
      </c>
      <c r="F1444" s="26" t="str">
        <f t="shared" si="253"/>
        <v>Van Niekerk</v>
      </c>
      <c r="G1444" s="26" t="str">
        <f t="shared" si="254"/>
        <v>Men Veteran</v>
      </c>
      <c r="H1444" s="26" t="str">
        <f t="shared" si="255"/>
        <v>Namib Park</v>
      </c>
      <c r="I1444" s="53"/>
      <c r="J1444" s="53"/>
      <c r="K1444" s="53"/>
      <c r="L1444" s="52" t="str">
        <f t="shared" si="256"/>
        <v/>
      </c>
      <c r="M1444" s="52" t="str">
        <f t="shared" si="257"/>
        <v/>
      </c>
    </row>
    <row r="1445" spans="1:13" hidden="1" x14ac:dyDescent="0.3">
      <c r="A1445" s="143" t="str">
        <f t="shared" si="258"/>
        <v>2025-NAT-03</v>
      </c>
      <c r="B1445" s="140">
        <f t="shared" si="259"/>
        <v>45738</v>
      </c>
      <c r="C1445" s="143" t="str">
        <f t="shared" si="260"/>
        <v>Day 3</v>
      </c>
      <c r="D1445" s="53" t="s">
        <v>463</v>
      </c>
      <c r="E1445" s="26" t="str">
        <f t="shared" si="252"/>
        <v>Johan</v>
      </c>
      <c r="F1445" s="26" t="str">
        <f t="shared" si="253"/>
        <v>Bruwer</v>
      </c>
      <c r="G1445" s="26" t="str">
        <f t="shared" si="254"/>
        <v>Men Senior</v>
      </c>
      <c r="H1445" s="26" t="str">
        <f t="shared" si="255"/>
        <v>Namib Park</v>
      </c>
      <c r="I1445" s="53"/>
      <c r="J1445" s="53"/>
      <c r="K1445" s="53"/>
      <c r="L1445" s="52" t="str">
        <f t="shared" si="256"/>
        <v/>
      </c>
      <c r="M1445" s="52" t="str">
        <f t="shared" si="257"/>
        <v/>
      </c>
    </row>
    <row r="1446" spans="1:13" hidden="1" x14ac:dyDescent="0.3">
      <c r="A1446" s="143" t="str">
        <f t="shared" si="258"/>
        <v>2025-NAT-03</v>
      </c>
      <c r="B1446" s="140">
        <f t="shared" si="259"/>
        <v>45738</v>
      </c>
      <c r="C1446" s="143" t="str">
        <f t="shared" si="260"/>
        <v>Day 3</v>
      </c>
      <c r="D1446" s="53" t="s">
        <v>1270</v>
      </c>
      <c r="E1446" s="26" t="str">
        <f t="shared" si="252"/>
        <v>Mark</v>
      </c>
      <c r="F1446" s="26" t="str">
        <f t="shared" si="253"/>
        <v>Van Der Merwe</v>
      </c>
      <c r="G1446" s="26" t="str">
        <f t="shared" si="254"/>
        <v>Men Senior</v>
      </c>
      <c r="H1446" s="26" t="str">
        <f t="shared" si="255"/>
        <v>xNamib Park</v>
      </c>
      <c r="I1446" s="53"/>
      <c r="J1446" s="53"/>
      <c r="K1446" s="53"/>
      <c r="L1446" s="52" t="str">
        <f t="shared" si="256"/>
        <v/>
      </c>
      <c r="M1446" s="52" t="str">
        <f t="shared" si="257"/>
        <v/>
      </c>
    </row>
    <row r="1447" spans="1:13" hidden="1" x14ac:dyDescent="0.3">
      <c r="A1447" s="143" t="str">
        <f t="shared" si="258"/>
        <v>2025-NAT-03</v>
      </c>
      <c r="B1447" s="140">
        <f t="shared" si="259"/>
        <v>45738</v>
      </c>
      <c r="C1447" s="143" t="str">
        <f t="shared" si="260"/>
        <v>Day 3</v>
      </c>
      <c r="D1447" s="53" t="s">
        <v>567</v>
      </c>
      <c r="E1447" s="26" t="str">
        <f t="shared" si="252"/>
        <v>Tiaan</v>
      </c>
      <c r="F1447" s="26" t="str">
        <f t="shared" si="253"/>
        <v>Bornman</v>
      </c>
      <c r="G1447" s="26" t="str">
        <f t="shared" si="254"/>
        <v>Men U/21</v>
      </c>
      <c r="H1447" s="26" t="str">
        <f t="shared" si="255"/>
        <v>Namib Park</v>
      </c>
      <c r="I1447" s="53"/>
      <c r="J1447" s="53"/>
      <c r="K1447" s="53"/>
      <c r="L1447" s="52" t="str">
        <f t="shared" si="256"/>
        <v/>
      </c>
      <c r="M1447" s="52" t="str">
        <f t="shared" si="257"/>
        <v/>
      </c>
    </row>
    <row r="1448" spans="1:13" hidden="1" x14ac:dyDescent="0.3">
      <c r="A1448" s="143" t="str">
        <f t="shared" si="258"/>
        <v>2025-NAT-03</v>
      </c>
      <c r="B1448" s="140">
        <f t="shared" si="259"/>
        <v>45738</v>
      </c>
      <c r="C1448" s="143" t="str">
        <f t="shared" si="260"/>
        <v>Day 3</v>
      </c>
      <c r="D1448" s="53" t="s">
        <v>439</v>
      </c>
      <c r="E1448" s="26" t="str">
        <f t="shared" si="252"/>
        <v>Rodger</v>
      </c>
      <c r="F1448" s="26" t="str">
        <f t="shared" si="253"/>
        <v>Boon</v>
      </c>
      <c r="G1448" s="26" t="str">
        <f t="shared" si="254"/>
        <v>Men Master</v>
      </c>
      <c r="H1448" s="26" t="str">
        <f t="shared" si="255"/>
        <v>Namib Park</v>
      </c>
      <c r="I1448" s="53"/>
      <c r="J1448" s="53"/>
      <c r="K1448" s="53"/>
      <c r="L1448" s="52" t="str">
        <f t="shared" si="256"/>
        <v/>
      </c>
      <c r="M1448" s="52" t="str">
        <f t="shared" si="257"/>
        <v/>
      </c>
    </row>
    <row r="1449" spans="1:13" hidden="1" x14ac:dyDescent="0.3">
      <c r="A1449" s="143" t="str">
        <f t="shared" si="258"/>
        <v>2025-NAT-03</v>
      </c>
      <c r="B1449" s="140">
        <f t="shared" si="259"/>
        <v>45738</v>
      </c>
      <c r="C1449" s="143" t="str">
        <f t="shared" si="260"/>
        <v>Day 3</v>
      </c>
      <c r="D1449" s="53" t="s">
        <v>918</v>
      </c>
      <c r="E1449" s="26" t="str">
        <f t="shared" si="252"/>
        <v>Karel Anton</v>
      </c>
      <c r="F1449" s="26" t="str">
        <f t="shared" si="253"/>
        <v>Munhardt Alberts</v>
      </c>
      <c r="G1449" s="26" t="str">
        <f t="shared" si="254"/>
        <v>Men Senior</v>
      </c>
      <c r="H1449" s="26" t="str">
        <f t="shared" si="255"/>
        <v>Namib Park</v>
      </c>
      <c r="I1449" s="53"/>
      <c r="J1449" s="53"/>
      <c r="K1449" s="53"/>
      <c r="L1449" s="52" t="str">
        <f t="shared" si="256"/>
        <v/>
      </c>
      <c r="M1449" s="52" t="str">
        <f t="shared" si="257"/>
        <v/>
      </c>
    </row>
    <row r="1450" spans="1:13" hidden="1" x14ac:dyDescent="0.3">
      <c r="A1450" s="143" t="str">
        <f t="shared" si="258"/>
        <v>2025-NAT-03</v>
      </c>
      <c r="B1450" s="140">
        <f t="shared" si="259"/>
        <v>45738</v>
      </c>
      <c r="C1450" s="143" t="str">
        <f t="shared" si="260"/>
        <v>Day 3</v>
      </c>
      <c r="D1450" s="53" t="s">
        <v>1526</v>
      </c>
      <c r="E1450" s="26" t="str">
        <f t="shared" si="252"/>
        <v>Danie</v>
      </c>
      <c r="F1450" s="26" t="str">
        <f t="shared" si="253"/>
        <v>Van Wyk</v>
      </c>
      <c r="G1450" s="26" t="str">
        <f t="shared" si="254"/>
        <v>Men Senior</v>
      </c>
      <c r="H1450" s="26" t="str">
        <f t="shared" si="255"/>
        <v>Okahandja</v>
      </c>
      <c r="I1450" s="53"/>
      <c r="J1450" s="53" t="s">
        <v>1223</v>
      </c>
      <c r="K1450" s="53">
        <v>143</v>
      </c>
      <c r="L1450" s="52">
        <f t="shared" si="256"/>
        <v>12.9</v>
      </c>
      <c r="M1450" s="52">
        <f t="shared" si="257"/>
        <v>12.9</v>
      </c>
    </row>
    <row r="1451" spans="1:13" hidden="1" x14ac:dyDescent="0.3">
      <c r="A1451" s="143" t="str">
        <f t="shared" si="258"/>
        <v>2025-NAT-03</v>
      </c>
      <c r="B1451" s="140">
        <f t="shared" si="259"/>
        <v>45738</v>
      </c>
      <c r="C1451" s="143" t="str">
        <f t="shared" si="260"/>
        <v>Day 3</v>
      </c>
      <c r="D1451" s="53" t="s">
        <v>1526</v>
      </c>
      <c r="E1451" s="26" t="str">
        <f t="shared" si="252"/>
        <v>Danie</v>
      </c>
      <c r="F1451" s="26" t="str">
        <f t="shared" si="253"/>
        <v>Van Wyk</v>
      </c>
      <c r="G1451" s="26" t="str">
        <f t="shared" si="254"/>
        <v>Men Senior</v>
      </c>
      <c r="H1451" s="26" t="str">
        <f t="shared" si="255"/>
        <v>Okahandja</v>
      </c>
      <c r="I1451" s="53"/>
      <c r="J1451" s="53" t="s">
        <v>1217</v>
      </c>
      <c r="K1451" s="53">
        <v>154</v>
      </c>
      <c r="L1451" s="52">
        <f t="shared" si="256"/>
        <v>47.6</v>
      </c>
      <c r="M1451" s="52">
        <f t="shared" si="257"/>
        <v>47.6</v>
      </c>
    </row>
    <row r="1452" spans="1:13" hidden="1" x14ac:dyDescent="0.3">
      <c r="A1452" s="143" t="str">
        <f t="shared" si="258"/>
        <v>2025-NAT-03</v>
      </c>
      <c r="B1452" s="140">
        <f t="shared" si="259"/>
        <v>45738</v>
      </c>
      <c r="C1452" s="143" t="str">
        <f t="shared" si="260"/>
        <v>Day 3</v>
      </c>
      <c r="D1452" s="53" t="s">
        <v>457</v>
      </c>
      <c r="E1452" s="26" t="str">
        <f t="shared" si="252"/>
        <v>Emil</v>
      </c>
      <c r="F1452" s="26" t="str">
        <f t="shared" si="253"/>
        <v>Prinsloo</v>
      </c>
      <c r="G1452" s="26" t="str">
        <f t="shared" si="254"/>
        <v>Men Veteran</v>
      </c>
      <c r="H1452" s="26" t="str">
        <f t="shared" si="255"/>
        <v>Okahandja</v>
      </c>
      <c r="I1452" s="53"/>
      <c r="J1452" s="53" t="s">
        <v>1216</v>
      </c>
      <c r="K1452" s="53">
        <v>150</v>
      </c>
      <c r="L1452" s="52">
        <f t="shared" si="256"/>
        <v>45.7</v>
      </c>
      <c r="M1452" s="52">
        <f t="shared" si="257"/>
        <v>45.7</v>
      </c>
    </row>
    <row r="1453" spans="1:13" hidden="1" x14ac:dyDescent="0.3">
      <c r="A1453" s="143" t="str">
        <f t="shared" si="258"/>
        <v>2025-NAT-03</v>
      </c>
      <c r="B1453" s="140">
        <f t="shared" si="259"/>
        <v>45738</v>
      </c>
      <c r="C1453" s="143" t="str">
        <f t="shared" si="260"/>
        <v>Day 3</v>
      </c>
      <c r="D1453" s="53" t="s">
        <v>457</v>
      </c>
      <c r="E1453" s="26" t="str">
        <f t="shared" si="252"/>
        <v>Emil</v>
      </c>
      <c r="F1453" s="26" t="str">
        <f t="shared" si="253"/>
        <v>Prinsloo</v>
      </c>
      <c r="G1453" s="26" t="str">
        <f t="shared" si="254"/>
        <v>Men Veteran</v>
      </c>
      <c r="H1453" s="26" t="str">
        <f t="shared" si="255"/>
        <v>Okahandja</v>
      </c>
      <c r="I1453" s="53"/>
      <c r="J1453" s="53" t="s">
        <v>1222</v>
      </c>
      <c r="K1453" s="53">
        <v>105</v>
      </c>
      <c r="L1453" s="52">
        <f t="shared" si="256"/>
        <v>5.0999999999999996</v>
      </c>
      <c r="M1453" s="52">
        <f t="shared" si="257"/>
        <v>5.0999999999999996</v>
      </c>
    </row>
    <row r="1454" spans="1:13" hidden="1" x14ac:dyDescent="0.3">
      <c r="A1454" s="143" t="str">
        <f t="shared" si="258"/>
        <v>2025-NAT-03</v>
      </c>
      <c r="B1454" s="140">
        <f t="shared" si="259"/>
        <v>45738</v>
      </c>
      <c r="C1454" s="143" t="str">
        <f t="shared" si="260"/>
        <v>Day 3</v>
      </c>
      <c r="D1454" s="53" t="s">
        <v>821</v>
      </c>
      <c r="E1454" s="26" t="str">
        <f t="shared" si="252"/>
        <v>Renier</v>
      </c>
      <c r="F1454" s="26" t="str">
        <f t="shared" si="253"/>
        <v>Van Zyl</v>
      </c>
      <c r="G1454" s="26" t="str">
        <f t="shared" si="254"/>
        <v>Men Veteran</v>
      </c>
      <c r="H1454" s="26" t="str">
        <f t="shared" si="255"/>
        <v>Okahandja</v>
      </c>
      <c r="I1454" s="53"/>
      <c r="J1454" s="53" t="s">
        <v>1216</v>
      </c>
      <c r="K1454" s="53">
        <v>115</v>
      </c>
      <c r="L1454" s="52">
        <f t="shared" si="256"/>
        <v>19.399999999999999</v>
      </c>
      <c r="M1454" s="52">
        <f t="shared" si="257"/>
        <v>19.399999999999999</v>
      </c>
    </row>
    <row r="1455" spans="1:13" hidden="1" x14ac:dyDescent="0.3">
      <c r="A1455" s="143" t="str">
        <f t="shared" si="258"/>
        <v>2025-NAT-03</v>
      </c>
      <c r="B1455" s="140">
        <f t="shared" si="259"/>
        <v>45738</v>
      </c>
      <c r="C1455" s="143" t="str">
        <f t="shared" si="260"/>
        <v>Day 3</v>
      </c>
      <c r="D1455" s="53" t="s">
        <v>1593</v>
      </c>
      <c r="E1455" s="26" t="str">
        <f t="shared" si="252"/>
        <v>Eugene</v>
      </c>
      <c r="F1455" s="26" t="str">
        <f t="shared" si="253"/>
        <v>Rautenbach</v>
      </c>
      <c r="G1455" s="26" t="str">
        <f t="shared" si="254"/>
        <v>Men Veteran</v>
      </c>
      <c r="H1455" s="26" t="str">
        <f t="shared" si="255"/>
        <v>Okahandja</v>
      </c>
      <c r="I1455" s="53"/>
      <c r="J1455" s="53" t="s">
        <v>1216</v>
      </c>
      <c r="K1455" s="53">
        <v>170</v>
      </c>
      <c r="L1455" s="52">
        <f t="shared" si="256"/>
        <v>67.7</v>
      </c>
      <c r="M1455" s="52">
        <f t="shared" si="257"/>
        <v>67.7</v>
      </c>
    </row>
    <row r="1456" spans="1:13" hidden="1" x14ac:dyDescent="0.3">
      <c r="A1456" s="143" t="str">
        <f t="shared" si="258"/>
        <v>2025-NAT-03</v>
      </c>
      <c r="B1456" s="140">
        <f t="shared" si="259"/>
        <v>45738</v>
      </c>
      <c r="C1456" s="143" t="str">
        <f t="shared" si="260"/>
        <v>Day 3</v>
      </c>
      <c r="D1456" s="53" t="s">
        <v>1094</v>
      </c>
      <c r="E1456" s="26" t="str">
        <f t="shared" si="252"/>
        <v>Martin</v>
      </c>
      <c r="F1456" s="26" t="str">
        <f t="shared" si="253"/>
        <v>Cordier</v>
      </c>
      <c r="G1456" s="26" t="str">
        <f t="shared" si="254"/>
        <v>Men Master</v>
      </c>
      <c r="H1456" s="26" t="str">
        <f t="shared" si="255"/>
        <v>Okahandja</v>
      </c>
      <c r="I1456" s="53"/>
      <c r="J1456" s="53" t="s">
        <v>1222</v>
      </c>
      <c r="K1456" s="53">
        <v>147</v>
      </c>
      <c r="L1456" s="52">
        <f t="shared" si="256"/>
        <v>16.2</v>
      </c>
      <c r="M1456" s="52">
        <f t="shared" si="257"/>
        <v>16.2</v>
      </c>
    </row>
    <row r="1457" spans="1:13" hidden="1" x14ac:dyDescent="0.3">
      <c r="A1457" s="143" t="str">
        <f t="shared" si="258"/>
        <v>2025-NAT-03</v>
      </c>
      <c r="B1457" s="140">
        <f t="shared" si="259"/>
        <v>45738</v>
      </c>
      <c r="C1457" s="143" t="str">
        <f t="shared" si="260"/>
        <v>Day 3</v>
      </c>
      <c r="D1457" s="53" t="s">
        <v>1094</v>
      </c>
      <c r="E1457" s="26" t="str">
        <f t="shared" si="252"/>
        <v>Martin</v>
      </c>
      <c r="F1457" s="26" t="str">
        <f t="shared" si="253"/>
        <v>Cordier</v>
      </c>
      <c r="G1457" s="26" t="str">
        <f t="shared" si="254"/>
        <v>Men Master</v>
      </c>
      <c r="H1457" s="26" t="str">
        <f t="shared" si="255"/>
        <v>Okahandja</v>
      </c>
      <c r="I1457" s="53"/>
      <c r="J1457" s="53" t="s">
        <v>1222</v>
      </c>
      <c r="K1457" s="53">
        <v>92</v>
      </c>
      <c r="L1457" s="52">
        <f t="shared" si="256"/>
        <v>3.3</v>
      </c>
      <c r="M1457" s="52">
        <f t="shared" si="257"/>
        <v>3.3</v>
      </c>
    </row>
    <row r="1458" spans="1:13" hidden="1" x14ac:dyDescent="0.3">
      <c r="A1458" s="143" t="str">
        <f t="shared" si="258"/>
        <v>2025-NAT-03</v>
      </c>
      <c r="B1458" s="140">
        <f t="shared" si="259"/>
        <v>45738</v>
      </c>
      <c r="C1458" s="143" t="str">
        <f t="shared" si="260"/>
        <v>Day 3</v>
      </c>
      <c r="D1458" s="53" t="s">
        <v>1094</v>
      </c>
      <c r="E1458" s="26" t="str">
        <f t="shared" si="252"/>
        <v>Martin</v>
      </c>
      <c r="F1458" s="26" t="str">
        <f t="shared" si="253"/>
        <v>Cordier</v>
      </c>
      <c r="G1458" s="26" t="str">
        <f t="shared" si="254"/>
        <v>Men Master</v>
      </c>
      <c r="H1458" s="26" t="str">
        <f t="shared" si="255"/>
        <v>Okahandja</v>
      </c>
      <c r="I1458" s="53"/>
      <c r="J1458" s="53" t="s">
        <v>1222</v>
      </c>
      <c r="K1458" s="53">
        <v>114</v>
      </c>
      <c r="L1458" s="52">
        <f t="shared" si="256"/>
        <v>6.8</v>
      </c>
      <c r="M1458" s="52">
        <f t="shared" si="257"/>
        <v>6.8</v>
      </c>
    </row>
    <row r="1459" spans="1:13" hidden="1" x14ac:dyDescent="0.3">
      <c r="A1459" s="143" t="str">
        <f t="shared" si="258"/>
        <v>2025-NAT-03</v>
      </c>
      <c r="B1459" s="140">
        <f t="shared" si="259"/>
        <v>45738</v>
      </c>
      <c r="C1459" s="143" t="str">
        <f t="shared" si="260"/>
        <v>Day 3</v>
      </c>
      <c r="D1459" s="53" t="s">
        <v>1292</v>
      </c>
      <c r="E1459" s="26" t="str">
        <f t="shared" si="252"/>
        <v>Johan Spyker</v>
      </c>
      <c r="F1459" s="26" t="str">
        <f t="shared" si="253"/>
        <v>Kotze</v>
      </c>
      <c r="G1459" s="26" t="str">
        <f t="shared" si="254"/>
        <v>Men Veteran</v>
      </c>
      <c r="H1459" s="26" t="str">
        <f t="shared" si="255"/>
        <v>Okahandja</v>
      </c>
      <c r="I1459" s="53"/>
      <c r="J1459" s="53" t="s">
        <v>1222</v>
      </c>
      <c r="K1459" s="53">
        <v>100</v>
      </c>
      <c r="L1459" s="52">
        <f t="shared" si="256"/>
        <v>4.3</v>
      </c>
      <c r="M1459" s="52">
        <f t="shared" si="257"/>
        <v>4.3</v>
      </c>
    </row>
    <row r="1460" spans="1:13" hidden="1" x14ac:dyDescent="0.3">
      <c r="A1460" s="143" t="str">
        <f t="shared" si="258"/>
        <v>2025-NAT-03</v>
      </c>
      <c r="B1460" s="140">
        <f t="shared" si="259"/>
        <v>45738</v>
      </c>
      <c r="C1460" s="143" t="str">
        <f t="shared" si="260"/>
        <v>Day 3</v>
      </c>
      <c r="D1460" s="53" t="s">
        <v>1605</v>
      </c>
      <c r="E1460" s="26" t="str">
        <f t="shared" si="252"/>
        <v>Wentzel</v>
      </c>
      <c r="F1460" s="26" t="str">
        <f t="shared" si="253"/>
        <v>Smal</v>
      </c>
      <c r="G1460" s="26" t="str">
        <f t="shared" si="254"/>
        <v>Men Veteran</v>
      </c>
      <c r="H1460" s="26" t="str">
        <f t="shared" si="255"/>
        <v>Okahandja</v>
      </c>
      <c r="I1460" s="53"/>
      <c r="J1460" s="53"/>
      <c r="K1460" s="53"/>
      <c r="L1460" s="52" t="str">
        <f t="shared" si="256"/>
        <v/>
      </c>
      <c r="M1460" s="52" t="str">
        <f t="shared" si="257"/>
        <v/>
      </c>
    </row>
    <row r="1461" spans="1:13" hidden="1" x14ac:dyDescent="0.3">
      <c r="A1461" s="143" t="str">
        <f t="shared" si="258"/>
        <v>2025-NAT-03</v>
      </c>
      <c r="B1461" s="140">
        <f t="shared" si="259"/>
        <v>45738</v>
      </c>
      <c r="C1461" s="143" t="str">
        <f t="shared" si="260"/>
        <v>Day 3</v>
      </c>
      <c r="D1461" s="53" t="s">
        <v>913</v>
      </c>
      <c r="E1461" s="26" t="str">
        <f t="shared" si="252"/>
        <v>Archer</v>
      </c>
      <c r="F1461" s="26" t="str">
        <f t="shared" si="253"/>
        <v>Kotze</v>
      </c>
      <c r="G1461" s="26" t="str">
        <f t="shared" si="254"/>
        <v>Men U/16</v>
      </c>
      <c r="H1461" s="26" t="str">
        <f t="shared" si="255"/>
        <v>Okahandja</v>
      </c>
      <c r="I1461" s="53"/>
      <c r="J1461" s="53"/>
      <c r="K1461" s="53"/>
      <c r="L1461" s="52" t="str">
        <f t="shared" si="256"/>
        <v/>
      </c>
      <c r="M1461" s="52" t="str">
        <f t="shared" si="257"/>
        <v/>
      </c>
    </row>
    <row r="1462" spans="1:13" hidden="1" x14ac:dyDescent="0.3">
      <c r="A1462" s="143" t="str">
        <f t="shared" si="258"/>
        <v>2025-NAT-03</v>
      </c>
      <c r="B1462" s="140">
        <f t="shared" si="259"/>
        <v>45738</v>
      </c>
      <c r="C1462" s="143" t="str">
        <f t="shared" si="260"/>
        <v>Day 3</v>
      </c>
      <c r="D1462" s="53" t="s">
        <v>1654</v>
      </c>
      <c r="E1462" s="26" t="str">
        <f t="shared" si="252"/>
        <v>Morne</v>
      </c>
      <c r="F1462" s="26" t="str">
        <f t="shared" si="253"/>
        <v>Riekert</v>
      </c>
      <c r="G1462" s="26" t="str">
        <f t="shared" si="254"/>
        <v>Men Senior</v>
      </c>
      <c r="H1462" s="26" t="str">
        <f t="shared" si="255"/>
        <v>Orca Angling Club</v>
      </c>
      <c r="I1462" s="53"/>
      <c r="J1462" s="53" t="s">
        <v>1222</v>
      </c>
      <c r="K1462" s="53">
        <v>151</v>
      </c>
      <c r="L1462" s="52">
        <f t="shared" si="256"/>
        <v>17.8</v>
      </c>
      <c r="M1462" s="52">
        <f t="shared" si="257"/>
        <v>17.8</v>
      </c>
    </row>
    <row r="1463" spans="1:13" hidden="1" x14ac:dyDescent="0.3">
      <c r="A1463" s="143" t="str">
        <f t="shared" si="258"/>
        <v>2025-NAT-03</v>
      </c>
      <c r="B1463" s="140">
        <f t="shared" si="259"/>
        <v>45738</v>
      </c>
      <c r="C1463" s="143" t="str">
        <f t="shared" si="260"/>
        <v>Day 3</v>
      </c>
      <c r="D1463" s="53" t="s">
        <v>548</v>
      </c>
      <c r="E1463" s="26" t="str">
        <f t="shared" si="252"/>
        <v>Immo</v>
      </c>
      <c r="F1463" s="26" t="str">
        <f t="shared" si="253"/>
        <v>Dresselhaus</v>
      </c>
      <c r="G1463" s="26" t="str">
        <f t="shared" si="254"/>
        <v>Men Senior</v>
      </c>
      <c r="H1463" s="26" t="str">
        <f t="shared" si="255"/>
        <v>Orca Angling Club</v>
      </c>
      <c r="I1463" s="53"/>
      <c r="J1463" s="53" t="s">
        <v>1217</v>
      </c>
      <c r="K1463" s="53">
        <v>67</v>
      </c>
      <c r="L1463" s="52">
        <f t="shared" si="256"/>
        <v>3.6</v>
      </c>
      <c r="M1463" s="52">
        <f t="shared" si="257"/>
        <v>3.6</v>
      </c>
    </row>
    <row r="1464" spans="1:13" hidden="1" x14ac:dyDescent="0.3">
      <c r="A1464" s="143" t="str">
        <f t="shared" si="258"/>
        <v>2025-NAT-03</v>
      </c>
      <c r="B1464" s="140">
        <f t="shared" si="259"/>
        <v>45738</v>
      </c>
      <c r="C1464" s="143" t="str">
        <f t="shared" si="260"/>
        <v>Day 3</v>
      </c>
      <c r="D1464" s="53" t="s">
        <v>843</v>
      </c>
      <c r="E1464" s="26" t="str">
        <f t="shared" si="252"/>
        <v>Christo</v>
      </c>
      <c r="F1464" s="26" t="str">
        <f t="shared" si="253"/>
        <v>Van Zyl</v>
      </c>
      <c r="G1464" s="26" t="str">
        <f t="shared" si="254"/>
        <v>Men Senior</v>
      </c>
      <c r="H1464" s="26" t="str">
        <f t="shared" si="255"/>
        <v>Orca Angling Club</v>
      </c>
      <c r="I1464" s="53"/>
      <c r="J1464" s="53" t="s">
        <v>1222</v>
      </c>
      <c r="K1464" s="53">
        <v>99</v>
      </c>
      <c r="L1464" s="52">
        <f t="shared" si="256"/>
        <v>4.2</v>
      </c>
      <c r="M1464" s="52">
        <f t="shared" si="257"/>
        <v>4.2</v>
      </c>
    </row>
    <row r="1465" spans="1:13" hidden="1" x14ac:dyDescent="0.3">
      <c r="A1465" s="143" t="str">
        <f t="shared" si="258"/>
        <v>2025-NAT-03</v>
      </c>
      <c r="B1465" s="140">
        <f t="shared" si="259"/>
        <v>45738</v>
      </c>
      <c r="C1465" s="143" t="str">
        <f t="shared" si="260"/>
        <v>Day 3</v>
      </c>
      <c r="D1465" s="53" t="s">
        <v>843</v>
      </c>
      <c r="E1465" s="26" t="str">
        <f t="shared" si="252"/>
        <v>Christo</v>
      </c>
      <c r="F1465" s="26" t="str">
        <f t="shared" si="253"/>
        <v>Van Zyl</v>
      </c>
      <c r="G1465" s="26" t="str">
        <f t="shared" si="254"/>
        <v>Men Senior</v>
      </c>
      <c r="H1465" s="26" t="str">
        <f t="shared" si="255"/>
        <v>Orca Angling Club</v>
      </c>
      <c r="I1465" s="53"/>
      <c r="J1465" s="53" t="s">
        <v>1222</v>
      </c>
      <c r="K1465" s="53">
        <v>146</v>
      </c>
      <c r="L1465" s="52">
        <f t="shared" si="256"/>
        <v>15.9</v>
      </c>
      <c r="M1465" s="52">
        <f t="shared" si="257"/>
        <v>15.9</v>
      </c>
    </row>
    <row r="1466" spans="1:13" hidden="1" x14ac:dyDescent="0.3">
      <c r="A1466" s="143" t="str">
        <f t="shared" si="258"/>
        <v>2025-NAT-03</v>
      </c>
      <c r="B1466" s="140">
        <f t="shared" si="259"/>
        <v>45738</v>
      </c>
      <c r="C1466" s="143" t="str">
        <f t="shared" si="260"/>
        <v>Day 3</v>
      </c>
      <c r="D1466" s="53" t="s">
        <v>796</v>
      </c>
      <c r="E1466" s="26" t="str">
        <f t="shared" si="252"/>
        <v>Luke</v>
      </c>
      <c r="F1466" s="26" t="str">
        <f t="shared" si="253"/>
        <v>Jansen</v>
      </c>
      <c r="G1466" s="26" t="str">
        <f t="shared" si="254"/>
        <v>Men Senior</v>
      </c>
      <c r="H1466" s="26" t="str">
        <f t="shared" si="255"/>
        <v>Orca Angling Club</v>
      </c>
      <c r="I1466" s="53"/>
      <c r="J1466" s="53" t="s">
        <v>1222</v>
      </c>
      <c r="K1466" s="53">
        <v>105</v>
      </c>
      <c r="L1466" s="52">
        <f t="shared" si="256"/>
        <v>5.0999999999999996</v>
      </c>
      <c r="M1466" s="52">
        <f t="shared" si="257"/>
        <v>5.0999999999999996</v>
      </c>
    </row>
    <row r="1467" spans="1:13" hidden="1" x14ac:dyDescent="0.3">
      <c r="A1467" s="143" t="str">
        <f t="shared" si="258"/>
        <v>2025-NAT-03</v>
      </c>
      <c r="B1467" s="140">
        <f t="shared" si="259"/>
        <v>45738</v>
      </c>
      <c r="C1467" s="143" t="str">
        <f t="shared" si="260"/>
        <v>Day 3</v>
      </c>
      <c r="D1467" s="53" t="s">
        <v>545</v>
      </c>
      <c r="E1467" s="26" t="str">
        <f t="shared" si="252"/>
        <v xml:space="preserve">Joe </v>
      </c>
      <c r="F1467" s="26" t="str">
        <f t="shared" si="253"/>
        <v>Herman</v>
      </c>
      <c r="G1467" s="26" t="str">
        <f t="shared" si="254"/>
        <v>Men Senior</v>
      </c>
      <c r="H1467" s="26" t="str">
        <f t="shared" si="255"/>
        <v>Orca Angling Club</v>
      </c>
      <c r="I1467" s="53"/>
      <c r="J1467" s="53" t="s">
        <v>1217</v>
      </c>
      <c r="K1467" s="53">
        <v>141</v>
      </c>
      <c r="L1467" s="52">
        <f t="shared" si="256"/>
        <v>36.200000000000003</v>
      </c>
      <c r="M1467" s="52">
        <f t="shared" si="257"/>
        <v>36.200000000000003</v>
      </c>
    </row>
    <row r="1468" spans="1:13" hidden="1" x14ac:dyDescent="0.3">
      <c r="A1468" s="143" t="str">
        <f t="shared" si="258"/>
        <v>2025-NAT-03</v>
      </c>
      <c r="B1468" s="140">
        <f t="shared" si="259"/>
        <v>45738</v>
      </c>
      <c r="C1468" s="143" t="str">
        <f t="shared" si="260"/>
        <v>Day 3</v>
      </c>
      <c r="D1468" s="53" t="s">
        <v>433</v>
      </c>
      <c r="E1468" s="26" t="str">
        <f t="shared" si="252"/>
        <v>Brian</v>
      </c>
      <c r="F1468" s="26" t="str">
        <f t="shared" si="253"/>
        <v>Curtis</v>
      </c>
      <c r="G1468" s="26" t="str">
        <f t="shared" si="254"/>
        <v>Men Veteran</v>
      </c>
      <c r="H1468" s="26" t="str">
        <f t="shared" si="255"/>
        <v>Orca Angling Club</v>
      </c>
      <c r="I1468" s="53"/>
      <c r="J1468" s="53" t="s">
        <v>1222</v>
      </c>
      <c r="K1468" s="53">
        <v>92</v>
      </c>
      <c r="L1468" s="52">
        <f t="shared" si="256"/>
        <v>3.3</v>
      </c>
      <c r="M1468" s="52">
        <f t="shared" si="257"/>
        <v>3.3</v>
      </c>
    </row>
    <row r="1469" spans="1:13" hidden="1" x14ac:dyDescent="0.3">
      <c r="A1469" s="143" t="str">
        <f t="shared" si="258"/>
        <v>2025-NAT-03</v>
      </c>
      <c r="B1469" s="140">
        <f t="shared" si="259"/>
        <v>45738</v>
      </c>
      <c r="C1469" s="143" t="str">
        <f t="shared" si="260"/>
        <v>Day 3</v>
      </c>
      <c r="D1469" s="53" t="s">
        <v>433</v>
      </c>
      <c r="E1469" s="26" t="str">
        <f t="shared" si="252"/>
        <v>Brian</v>
      </c>
      <c r="F1469" s="26" t="str">
        <f t="shared" si="253"/>
        <v>Curtis</v>
      </c>
      <c r="G1469" s="26" t="str">
        <f t="shared" si="254"/>
        <v>Men Veteran</v>
      </c>
      <c r="H1469" s="26" t="str">
        <f t="shared" si="255"/>
        <v>Orca Angling Club</v>
      </c>
      <c r="I1469" s="53"/>
      <c r="J1469" s="53" t="s">
        <v>1217</v>
      </c>
      <c r="K1469" s="53">
        <v>150</v>
      </c>
      <c r="L1469" s="52">
        <f t="shared" si="256"/>
        <v>43.9</v>
      </c>
      <c r="M1469" s="52">
        <f t="shared" si="257"/>
        <v>43.9</v>
      </c>
    </row>
    <row r="1470" spans="1:13" hidden="1" x14ac:dyDescent="0.3">
      <c r="A1470" s="143" t="str">
        <f t="shared" si="258"/>
        <v>2025-NAT-03</v>
      </c>
      <c r="B1470" s="140">
        <f t="shared" si="259"/>
        <v>45738</v>
      </c>
      <c r="C1470" s="143" t="str">
        <f t="shared" si="260"/>
        <v>Day 3</v>
      </c>
      <c r="D1470" s="53" t="s">
        <v>433</v>
      </c>
      <c r="E1470" s="26" t="str">
        <f t="shared" si="252"/>
        <v>Brian</v>
      </c>
      <c r="F1470" s="26" t="str">
        <f t="shared" si="253"/>
        <v>Curtis</v>
      </c>
      <c r="G1470" s="26" t="str">
        <f t="shared" si="254"/>
        <v>Men Veteran</v>
      </c>
      <c r="H1470" s="26" t="str">
        <f t="shared" si="255"/>
        <v>Orca Angling Club</v>
      </c>
      <c r="I1470" s="53"/>
      <c r="J1470" s="53" t="s">
        <v>1222</v>
      </c>
      <c r="K1470" s="53">
        <v>85</v>
      </c>
      <c r="L1470" s="52">
        <f t="shared" si="256"/>
        <v>2.5</v>
      </c>
      <c r="M1470" s="52">
        <f t="shared" si="257"/>
        <v>2.5</v>
      </c>
    </row>
    <row r="1471" spans="1:13" hidden="1" x14ac:dyDescent="0.3">
      <c r="A1471" s="143" t="str">
        <f t="shared" si="258"/>
        <v>2025-NAT-03</v>
      </c>
      <c r="B1471" s="140">
        <f t="shared" si="259"/>
        <v>45738</v>
      </c>
      <c r="C1471" s="143" t="str">
        <f t="shared" si="260"/>
        <v>Day 3</v>
      </c>
      <c r="D1471" s="53" t="s">
        <v>433</v>
      </c>
      <c r="E1471" s="26" t="str">
        <f t="shared" ref="E1471:E1529" si="261">IF(D1471="","",VLOOKUP(D1471,Master,3,FALSE))</f>
        <v>Brian</v>
      </c>
      <c r="F1471" s="26" t="str">
        <f t="shared" ref="F1471:F1529" si="262">IF(D1471="","",VLOOKUP(D1471,Master,4,FALSE))</f>
        <v>Curtis</v>
      </c>
      <c r="G1471" s="26" t="str">
        <f t="shared" ref="G1471:G1529" si="263">IF(D1471="","",VLOOKUP(D1471,Master,5,FALSE))</f>
        <v>Men Veteran</v>
      </c>
      <c r="H1471" s="26" t="str">
        <f t="shared" ref="H1471:H1529" si="264">IF(D1471="","",VLOOKUP(D1471,Master,2,FALSE))</f>
        <v>Orca Angling Club</v>
      </c>
      <c r="I1471" s="53"/>
      <c r="J1471" s="53" t="s">
        <v>1216</v>
      </c>
      <c r="K1471" s="53">
        <v>118</v>
      </c>
      <c r="L1471" s="52">
        <f t="shared" ref="L1471:L1529" si="265">IF(K1471="","",IF(I1471="",ROUND(HLOOKUP(J1471,kgList,K1471,FALSE),1),ROUND(HLOOKUP(I1471,kgList,K1471,FALSE),1)))</f>
        <v>21.5</v>
      </c>
      <c r="M1471" s="52">
        <f t="shared" ref="M1471:M1529" si="266">IF(L1471="","",IF(COUNTA(I1471:J1471)&gt;1,"Edible or Inedible",IF(COUNTA(I1471)=1,L1471*1,IF(COUNTA(J1471)=1,L1471*1,"ERROR"))))</f>
        <v>21.5</v>
      </c>
    </row>
    <row r="1472" spans="1:13" hidden="1" x14ac:dyDescent="0.3">
      <c r="A1472" s="143" t="str">
        <f t="shared" ref="A1472:A1485" si="267">IF(D1472="","",A1471)</f>
        <v>2025-NAT-03</v>
      </c>
      <c r="B1472" s="140">
        <f t="shared" ref="B1472:B1485" si="268">IF(D1472="","",B1471)</f>
        <v>45738</v>
      </c>
      <c r="C1472" s="143" t="str">
        <f t="shared" ref="C1472:C1485" si="269">IF(D1472="","",C1471)</f>
        <v>Day 3</v>
      </c>
      <c r="D1472" s="53" t="s">
        <v>433</v>
      </c>
      <c r="E1472" s="26" t="str">
        <f t="shared" si="261"/>
        <v>Brian</v>
      </c>
      <c r="F1472" s="26" t="str">
        <f t="shared" si="262"/>
        <v>Curtis</v>
      </c>
      <c r="G1472" s="26" t="str">
        <f t="shared" si="263"/>
        <v>Men Veteran</v>
      </c>
      <c r="H1472" s="26" t="str">
        <f t="shared" si="264"/>
        <v>Orca Angling Club</v>
      </c>
      <c r="I1472" s="53"/>
      <c r="J1472" s="53" t="s">
        <v>1200</v>
      </c>
      <c r="K1472" s="53">
        <v>74</v>
      </c>
      <c r="L1472" s="52">
        <f t="shared" si="265"/>
        <v>7.4</v>
      </c>
      <c r="M1472" s="52">
        <f t="shared" si="266"/>
        <v>7.4</v>
      </c>
    </row>
    <row r="1473" spans="1:13" hidden="1" x14ac:dyDescent="0.3">
      <c r="A1473" s="143" t="str">
        <f t="shared" si="267"/>
        <v>2025-NAT-03</v>
      </c>
      <c r="B1473" s="140">
        <f t="shared" si="268"/>
        <v>45738</v>
      </c>
      <c r="C1473" s="143" t="str">
        <f t="shared" si="269"/>
        <v>Day 3</v>
      </c>
      <c r="D1473" s="53" t="s">
        <v>433</v>
      </c>
      <c r="E1473" s="26" t="str">
        <f t="shared" si="261"/>
        <v>Brian</v>
      </c>
      <c r="F1473" s="26" t="str">
        <f t="shared" si="262"/>
        <v>Curtis</v>
      </c>
      <c r="G1473" s="26" t="str">
        <f t="shared" si="263"/>
        <v>Men Veteran</v>
      </c>
      <c r="H1473" s="26" t="str">
        <f t="shared" si="264"/>
        <v>Orca Angling Club</v>
      </c>
      <c r="I1473" s="53"/>
      <c r="J1473" s="53" t="s">
        <v>1216</v>
      </c>
      <c r="K1473" s="53">
        <v>161</v>
      </c>
      <c r="L1473" s="52">
        <f t="shared" si="265"/>
        <v>57</v>
      </c>
      <c r="M1473" s="52">
        <f t="shared" si="266"/>
        <v>57</v>
      </c>
    </row>
    <row r="1474" spans="1:13" hidden="1" x14ac:dyDescent="0.3">
      <c r="A1474" s="143" t="str">
        <f t="shared" si="267"/>
        <v>2025-NAT-03</v>
      </c>
      <c r="B1474" s="140">
        <f t="shared" si="268"/>
        <v>45738</v>
      </c>
      <c r="C1474" s="143" t="str">
        <f t="shared" si="269"/>
        <v>Day 3</v>
      </c>
      <c r="D1474" s="53" t="s">
        <v>1657</v>
      </c>
      <c r="E1474" s="26" t="str">
        <f t="shared" si="261"/>
        <v>Alexander Albert</v>
      </c>
      <c r="F1474" s="26" t="str">
        <f t="shared" si="262"/>
        <v>Jansen</v>
      </c>
      <c r="G1474" s="26" t="str">
        <f t="shared" si="263"/>
        <v>Men Senior</v>
      </c>
      <c r="H1474" s="26" t="str">
        <f t="shared" si="264"/>
        <v>Orca Angling Club</v>
      </c>
      <c r="I1474" s="53" t="s">
        <v>11</v>
      </c>
      <c r="J1474" s="53"/>
      <c r="K1474" s="53">
        <v>60</v>
      </c>
      <c r="L1474" s="52">
        <f t="shared" si="265"/>
        <v>2.7</v>
      </c>
      <c r="M1474" s="52">
        <f t="shared" si="266"/>
        <v>2.7</v>
      </c>
    </row>
    <row r="1475" spans="1:13" hidden="1" x14ac:dyDescent="0.3">
      <c r="A1475" s="143" t="str">
        <f t="shared" si="267"/>
        <v>2025-NAT-03</v>
      </c>
      <c r="B1475" s="140">
        <f t="shared" si="268"/>
        <v>45738</v>
      </c>
      <c r="C1475" s="143" t="str">
        <f t="shared" si="269"/>
        <v>Day 3</v>
      </c>
      <c r="D1475" s="53" t="s">
        <v>790</v>
      </c>
      <c r="E1475" s="26" t="str">
        <f t="shared" si="261"/>
        <v>Cristiano</v>
      </c>
      <c r="F1475" s="26" t="str">
        <f t="shared" si="262"/>
        <v>Bampton</v>
      </c>
      <c r="G1475" s="26" t="str">
        <f t="shared" si="263"/>
        <v>Men U/21</v>
      </c>
      <c r="H1475" s="26" t="str">
        <f t="shared" si="264"/>
        <v>Orca Angling Club</v>
      </c>
      <c r="I1475" s="53"/>
      <c r="J1475" s="53" t="s">
        <v>1222</v>
      </c>
      <c r="K1475" s="53">
        <v>108</v>
      </c>
      <c r="L1475" s="52">
        <f t="shared" si="265"/>
        <v>5.6</v>
      </c>
      <c r="M1475" s="52">
        <f t="shared" si="266"/>
        <v>5.6</v>
      </c>
    </row>
    <row r="1476" spans="1:13" hidden="1" x14ac:dyDescent="0.3">
      <c r="A1476" s="143" t="str">
        <f t="shared" si="267"/>
        <v>2025-NAT-03</v>
      </c>
      <c r="B1476" s="140">
        <f t="shared" si="268"/>
        <v>45738</v>
      </c>
      <c r="C1476" s="143" t="str">
        <f t="shared" si="269"/>
        <v>Day 3</v>
      </c>
      <c r="D1476" s="53" t="s">
        <v>470</v>
      </c>
      <c r="E1476" s="26" t="str">
        <f t="shared" si="261"/>
        <v>Leon</v>
      </c>
      <c r="F1476" s="26" t="str">
        <f t="shared" si="262"/>
        <v>Krauze</v>
      </c>
      <c r="G1476" s="26" t="str">
        <f t="shared" si="263"/>
        <v>Men Master</v>
      </c>
      <c r="H1476" s="26" t="str">
        <f t="shared" si="264"/>
        <v>Orca Angling Club</v>
      </c>
      <c r="I1476" s="53"/>
      <c r="J1476" s="53"/>
      <c r="K1476" s="53"/>
      <c r="L1476" s="52" t="str">
        <f t="shared" si="265"/>
        <v/>
      </c>
      <c r="M1476" s="52" t="str">
        <f t="shared" si="266"/>
        <v/>
      </c>
    </row>
    <row r="1477" spans="1:13" hidden="1" x14ac:dyDescent="0.3">
      <c r="A1477" s="143" t="str">
        <f t="shared" si="267"/>
        <v>2025-NAT-03</v>
      </c>
      <c r="B1477" s="140">
        <f t="shared" si="268"/>
        <v>45738</v>
      </c>
      <c r="C1477" s="143" t="str">
        <f t="shared" si="269"/>
        <v>Day 3</v>
      </c>
      <c r="D1477" s="53" t="s">
        <v>576</v>
      </c>
      <c r="E1477" s="26" t="str">
        <f t="shared" si="261"/>
        <v>Lindie</v>
      </c>
      <c r="F1477" s="26" t="str">
        <f t="shared" si="262"/>
        <v>Krauze</v>
      </c>
      <c r="G1477" s="26" t="str">
        <f t="shared" si="263"/>
        <v>Ladies Master</v>
      </c>
      <c r="H1477" s="26" t="str">
        <f t="shared" si="264"/>
        <v>Orca Angling Club</v>
      </c>
      <c r="I1477" s="53"/>
      <c r="J1477" s="53"/>
      <c r="K1477" s="53"/>
      <c r="L1477" s="52" t="str">
        <f t="shared" si="265"/>
        <v/>
      </c>
      <c r="M1477" s="52" t="str">
        <f t="shared" si="266"/>
        <v/>
      </c>
    </row>
    <row r="1478" spans="1:13" hidden="1" x14ac:dyDescent="0.3">
      <c r="A1478" s="143" t="str">
        <f t="shared" si="267"/>
        <v>2025-NAT-03</v>
      </c>
      <c r="B1478" s="140">
        <f t="shared" si="268"/>
        <v>45738</v>
      </c>
      <c r="C1478" s="143" t="str">
        <f t="shared" si="269"/>
        <v>Day 3</v>
      </c>
      <c r="D1478" s="53" t="s">
        <v>606</v>
      </c>
      <c r="E1478" s="26" t="str">
        <f t="shared" si="261"/>
        <v>Elaine</v>
      </c>
      <c r="F1478" s="26" t="str">
        <f t="shared" si="262"/>
        <v>Vorster</v>
      </c>
      <c r="G1478" s="26" t="str">
        <f t="shared" si="263"/>
        <v>Ladies Veteran</v>
      </c>
      <c r="H1478" s="26" t="str">
        <f t="shared" si="264"/>
        <v>Orca Angling Club</v>
      </c>
      <c r="I1478" s="53"/>
      <c r="J1478" s="53"/>
      <c r="K1478" s="53"/>
      <c r="L1478" s="52" t="str">
        <f t="shared" si="265"/>
        <v/>
      </c>
      <c r="M1478" s="52" t="str">
        <f t="shared" si="266"/>
        <v/>
      </c>
    </row>
    <row r="1479" spans="1:13" hidden="1" x14ac:dyDescent="0.3">
      <c r="A1479" s="143" t="str">
        <f t="shared" si="267"/>
        <v>2025-NAT-03</v>
      </c>
      <c r="B1479" s="140">
        <f t="shared" si="268"/>
        <v>45738</v>
      </c>
      <c r="C1479" s="143" t="str">
        <f t="shared" si="269"/>
        <v>Day 3</v>
      </c>
      <c r="D1479" s="53" t="s">
        <v>1083</v>
      </c>
      <c r="E1479" s="26" t="str">
        <f t="shared" si="261"/>
        <v>Rinus</v>
      </c>
      <c r="F1479" s="26" t="str">
        <f t="shared" si="262"/>
        <v>Van Der Westhuizen</v>
      </c>
      <c r="G1479" s="26" t="str">
        <f t="shared" si="263"/>
        <v>Men Veteran</v>
      </c>
      <c r="H1479" s="26" t="str">
        <f t="shared" si="264"/>
        <v>Otjiwarongo</v>
      </c>
      <c r="I1479" s="53"/>
      <c r="J1479" s="53" t="s">
        <v>1222</v>
      </c>
      <c r="K1479" s="53">
        <v>84</v>
      </c>
      <c r="L1479" s="52">
        <f t="shared" si="265"/>
        <v>2.4</v>
      </c>
      <c r="M1479" s="52">
        <f t="shared" si="266"/>
        <v>2.4</v>
      </c>
    </row>
    <row r="1480" spans="1:13" hidden="1" x14ac:dyDescent="0.3">
      <c r="A1480" s="143" t="str">
        <f t="shared" si="267"/>
        <v>2025-NAT-03</v>
      </c>
      <c r="B1480" s="140">
        <f t="shared" si="268"/>
        <v>45738</v>
      </c>
      <c r="C1480" s="143" t="str">
        <f t="shared" si="269"/>
        <v>Day 3</v>
      </c>
      <c r="D1480" s="53" t="s">
        <v>1083</v>
      </c>
      <c r="E1480" s="26" t="str">
        <f t="shared" si="261"/>
        <v>Rinus</v>
      </c>
      <c r="F1480" s="26" t="str">
        <f t="shared" si="262"/>
        <v>Van Der Westhuizen</v>
      </c>
      <c r="G1480" s="26" t="str">
        <f t="shared" si="263"/>
        <v>Men Veteran</v>
      </c>
      <c r="H1480" s="26" t="str">
        <f t="shared" si="264"/>
        <v>Otjiwarongo</v>
      </c>
      <c r="I1480" s="53"/>
      <c r="J1480" s="53" t="s">
        <v>1222</v>
      </c>
      <c r="K1480" s="53">
        <v>84</v>
      </c>
      <c r="L1480" s="52">
        <f t="shared" si="265"/>
        <v>2.4</v>
      </c>
      <c r="M1480" s="52">
        <f t="shared" si="266"/>
        <v>2.4</v>
      </c>
    </row>
    <row r="1481" spans="1:13" hidden="1" x14ac:dyDescent="0.3">
      <c r="A1481" s="143" t="str">
        <f t="shared" si="267"/>
        <v>2025-NAT-03</v>
      </c>
      <c r="B1481" s="140">
        <f t="shared" si="268"/>
        <v>45738</v>
      </c>
      <c r="C1481" s="143" t="str">
        <f t="shared" si="269"/>
        <v>Day 3</v>
      </c>
      <c r="D1481" s="53" t="s">
        <v>1083</v>
      </c>
      <c r="E1481" s="26" t="str">
        <f t="shared" si="261"/>
        <v>Rinus</v>
      </c>
      <c r="F1481" s="26" t="str">
        <f t="shared" si="262"/>
        <v>Van Der Westhuizen</v>
      </c>
      <c r="G1481" s="26" t="str">
        <f t="shared" si="263"/>
        <v>Men Veteran</v>
      </c>
      <c r="H1481" s="26" t="str">
        <f t="shared" si="264"/>
        <v>Otjiwarongo</v>
      </c>
      <c r="I1481" s="53"/>
      <c r="J1481" s="53" t="s">
        <v>1222</v>
      </c>
      <c r="K1481" s="53">
        <v>124</v>
      </c>
      <c r="L1481" s="52">
        <f t="shared" si="265"/>
        <v>9.1</v>
      </c>
      <c r="M1481" s="52">
        <f t="shared" si="266"/>
        <v>9.1</v>
      </c>
    </row>
    <row r="1482" spans="1:13" hidden="1" x14ac:dyDescent="0.3">
      <c r="A1482" s="143" t="str">
        <f t="shared" si="267"/>
        <v>2025-NAT-03</v>
      </c>
      <c r="B1482" s="140">
        <f t="shared" si="268"/>
        <v>45738</v>
      </c>
      <c r="C1482" s="143" t="str">
        <f t="shared" si="269"/>
        <v>Day 3</v>
      </c>
      <c r="D1482" s="53" t="s">
        <v>1083</v>
      </c>
      <c r="E1482" s="26" t="str">
        <f t="shared" si="261"/>
        <v>Rinus</v>
      </c>
      <c r="F1482" s="26" t="str">
        <f t="shared" si="262"/>
        <v>Van Der Westhuizen</v>
      </c>
      <c r="G1482" s="26" t="str">
        <f t="shared" si="263"/>
        <v>Men Veteran</v>
      </c>
      <c r="H1482" s="26" t="str">
        <f t="shared" si="264"/>
        <v>Otjiwarongo</v>
      </c>
      <c r="I1482" s="53"/>
      <c r="J1482" s="53" t="s">
        <v>1222</v>
      </c>
      <c r="K1482" s="53">
        <v>88</v>
      </c>
      <c r="L1482" s="52">
        <f t="shared" si="265"/>
        <v>2.8</v>
      </c>
      <c r="M1482" s="52">
        <f t="shared" si="266"/>
        <v>2.8</v>
      </c>
    </row>
    <row r="1483" spans="1:13" hidden="1" x14ac:dyDescent="0.3">
      <c r="A1483" s="143" t="str">
        <f t="shared" si="267"/>
        <v>2025-NAT-03</v>
      </c>
      <c r="B1483" s="140">
        <f t="shared" si="268"/>
        <v>45738</v>
      </c>
      <c r="C1483" s="143" t="str">
        <f t="shared" si="269"/>
        <v>Day 3</v>
      </c>
      <c r="D1483" s="53" t="s">
        <v>1083</v>
      </c>
      <c r="E1483" s="26" t="str">
        <f t="shared" si="261"/>
        <v>Rinus</v>
      </c>
      <c r="F1483" s="26" t="str">
        <f t="shared" si="262"/>
        <v>Van Der Westhuizen</v>
      </c>
      <c r="G1483" s="26" t="str">
        <f t="shared" si="263"/>
        <v>Men Veteran</v>
      </c>
      <c r="H1483" s="26" t="str">
        <f t="shared" si="264"/>
        <v>Otjiwarongo</v>
      </c>
      <c r="I1483" s="53"/>
      <c r="J1483" s="53" t="s">
        <v>1222</v>
      </c>
      <c r="K1483" s="53">
        <v>132</v>
      </c>
      <c r="L1483" s="52">
        <f t="shared" si="265"/>
        <v>11.2</v>
      </c>
      <c r="M1483" s="52">
        <f t="shared" si="266"/>
        <v>11.2</v>
      </c>
    </row>
    <row r="1484" spans="1:13" hidden="1" x14ac:dyDescent="0.3">
      <c r="A1484" s="143" t="str">
        <f t="shared" si="267"/>
        <v>2025-NAT-03</v>
      </c>
      <c r="B1484" s="140">
        <f t="shared" si="268"/>
        <v>45738</v>
      </c>
      <c r="C1484" s="143" t="str">
        <f t="shared" si="269"/>
        <v>Day 3</v>
      </c>
      <c r="D1484" s="53" t="s">
        <v>1083</v>
      </c>
      <c r="E1484" s="26" t="str">
        <f t="shared" si="261"/>
        <v>Rinus</v>
      </c>
      <c r="F1484" s="26" t="str">
        <f t="shared" si="262"/>
        <v>Van Der Westhuizen</v>
      </c>
      <c r="G1484" s="26" t="str">
        <f t="shared" si="263"/>
        <v>Men Veteran</v>
      </c>
      <c r="H1484" s="26" t="str">
        <f t="shared" si="264"/>
        <v>Otjiwarongo</v>
      </c>
      <c r="I1484" s="53"/>
      <c r="J1484" s="53" t="s">
        <v>1222</v>
      </c>
      <c r="K1484" s="53">
        <v>107</v>
      </c>
      <c r="L1484" s="52">
        <f t="shared" si="265"/>
        <v>5.5</v>
      </c>
      <c r="M1484" s="52">
        <f t="shared" si="266"/>
        <v>5.5</v>
      </c>
    </row>
    <row r="1485" spans="1:13" hidden="1" x14ac:dyDescent="0.3">
      <c r="A1485" s="143" t="str">
        <f t="shared" si="267"/>
        <v>2025-NAT-03</v>
      </c>
      <c r="B1485" s="140">
        <f t="shared" si="268"/>
        <v>45738</v>
      </c>
      <c r="C1485" s="143" t="str">
        <f t="shared" si="269"/>
        <v>Day 3</v>
      </c>
      <c r="D1485" s="53" t="s">
        <v>1136</v>
      </c>
      <c r="E1485" s="26" t="str">
        <f t="shared" si="261"/>
        <v>Martinus</v>
      </c>
      <c r="F1485" s="26" t="str">
        <f t="shared" si="262"/>
        <v>Venter</v>
      </c>
      <c r="G1485" s="26" t="str">
        <f t="shared" si="263"/>
        <v>Men Veteran</v>
      </c>
      <c r="H1485" s="26" t="str">
        <f t="shared" si="264"/>
        <v>Otjiwarongo</v>
      </c>
      <c r="I1485" s="53"/>
      <c r="J1485" s="53" t="s">
        <v>1216</v>
      </c>
      <c r="K1485" s="53">
        <v>122</v>
      </c>
      <c r="L1485" s="52">
        <f t="shared" si="265"/>
        <v>23.9</v>
      </c>
      <c r="M1485" s="52">
        <f t="shared" si="266"/>
        <v>23.9</v>
      </c>
    </row>
    <row r="1486" spans="1:13" hidden="1" x14ac:dyDescent="0.3">
      <c r="A1486" s="143" t="str">
        <f t="shared" ref="A1486:A1549" si="270">IF(D1486="","",A1485)</f>
        <v>2025-NAT-03</v>
      </c>
      <c r="B1486" s="140">
        <f t="shared" ref="B1486:B1549" si="271">IF(D1486="","",B1485)</f>
        <v>45738</v>
      </c>
      <c r="C1486" s="143" t="str">
        <f t="shared" ref="C1486:C1549" si="272">IF(D1486="","",C1485)</f>
        <v>Day 3</v>
      </c>
      <c r="D1486" s="53" t="s">
        <v>495</v>
      </c>
      <c r="E1486" s="26" t="str">
        <f t="shared" si="261"/>
        <v>Maritz</v>
      </c>
      <c r="F1486" s="26" t="str">
        <f t="shared" si="262"/>
        <v>Jansen van Vuuren</v>
      </c>
      <c r="G1486" s="26" t="str">
        <f t="shared" si="263"/>
        <v>Men Veteran</v>
      </c>
      <c r="H1486" s="26" t="str">
        <f t="shared" si="264"/>
        <v>Otjiwarongo</v>
      </c>
      <c r="I1486" s="53"/>
      <c r="J1486" s="53"/>
      <c r="K1486" s="53"/>
      <c r="L1486" s="52" t="str">
        <f t="shared" si="265"/>
        <v/>
      </c>
      <c r="M1486" s="52" t="str">
        <f t="shared" si="266"/>
        <v/>
      </c>
    </row>
    <row r="1487" spans="1:13" hidden="1" x14ac:dyDescent="0.3">
      <c r="A1487" s="143" t="str">
        <f t="shared" si="270"/>
        <v>2025-NAT-03</v>
      </c>
      <c r="B1487" s="140">
        <f t="shared" si="271"/>
        <v>45738</v>
      </c>
      <c r="C1487" s="143" t="str">
        <f t="shared" si="272"/>
        <v>Day 3</v>
      </c>
      <c r="D1487" s="53" t="s">
        <v>847</v>
      </c>
      <c r="E1487" s="26" t="str">
        <f t="shared" si="261"/>
        <v>Detlef</v>
      </c>
      <c r="F1487" s="26" t="str">
        <f t="shared" si="262"/>
        <v>Heimstadt</v>
      </c>
      <c r="G1487" s="26" t="str">
        <f t="shared" si="263"/>
        <v>Men Master</v>
      </c>
      <c r="H1487" s="26" t="str">
        <f t="shared" si="264"/>
        <v>xOtjiwarongo</v>
      </c>
      <c r="I1487" s="53"/>
      <c r="J1487" s="53"/>
      <c r="K1487" s="53"/>
      <c r="L1487" s="52" t="str">
        <f t="shared" si="265"/>
        <v/>
      </c>
      <c r="M1487" s="52" t="str">
        <f t="shared" si="266"/>
        <v/>
      </c>
    </row>
    <row r="1488" spans="1:13" hidden="1" x14ac:dyDescent="0.3">
      <c r="A1488" s="143" t="str">
        <f t="shared" si="270"/>
        <v>2025-NAT-03</v>
      </c>
      <c r="B1488" s="140">
        <f t="shared" si="271"/>
        <v>45738</v>
      </c>
      <c r="C1488" s="143" t="str">
        <f t="shared" si="272"/>
        <v>Day 3</v>
      </c>
      <c r="D1488" s="53" t="s">
        <v>1597</v>
      </c>
      <c r="E1488" s="26" t="str">
        <f t="shared" si="261"/>
        <v>Maritz Jnr</v>
      </c>
      <c r="F1488" s="26" t="str">
        <f t="shared" si="262"/>
        <v>Jansen Van Vuuren</v>
      </c>
      <c r="G1488" s="26" t="str">
        <f t="shared" si="263"/>
        <v>Men U/16</v>
      </c>
      <c r="H1488" s="26" t="str">
        <f t="shared" si="264"/>
        <v>Otjiwarongo</v>
      </c>
      <c r="I1488" s="53"/>
      <c r="J1488" s="53"/>
      <c r="K1488" s="53"/>
      <c r="L1488" s="52" t="str">
        <f t="shared" si="265"/>
        <v/>
      </c>
      <c r="M1488" s="52" t="str">
        <f t="shared" si="266"/>
        <v/>
      </c>
    </row>
    <row r="1489" spans="1:13" hidden="1" x14ac:dyDescent="0.3">
      <c r="A1489" s="143" t="str">
        <f t="shared" si="270"/>
        <v>2025-NAT-03</v>
      </c>
      <c r="B1489" s="140">
        <f t="shared" si="271"/>
        <v>45738</v>
      </c>
      <c r="C1489" s="143" t="str">
        <f t="shared" si="272"/>
        <v>Day 3</v>
      </c>
      <c r="D1489" s="53" t="s">
        <v>736</v>
      </c>
      <c r="E1489" s="26" t="str">
        <f t="shared" si="261"/>
        <v>Stefni</v>
      </c>
      <c r="F1489" s="26" t="str">
        <f t="shared" si="262"/>
        <v>De Jager</v>
      </c>
      <c r="G1489" s="26" t="str">
        <f t="shared" si="263"/>
        <v>Ladies Master</v>
      </c>
      <c r="H1489" s="26" t="str">
        <f t="shared" si="264"/>
        <v>xOtjiwarongo</v>
      </c>
      <c r="I1489" s="53"/>
      <c r="J1489" s="53"/>
      <c r="K1489" s="53"/>
      <c r="L1489" s="52" t="str">
        <f t="shared" si="265"/>
        <v/>
      </c>
      <c r="M1489" s="52" t="str">
        <f t="shared" si="266"/>
        <v/>
      </c>
    </row>
    <row r="1490" spans="1:13" hidden="1" x14ac:dyDescent="0.3">
      <c r="A1490" s="143" t="str">
        <f t="shared" si="270"/>
        <v>2025-NAT-03</v>
      </c>
      <c r="B1490" s="140">
        <f t="shared" si="271"/>
        <v>45738</v>
      </c>
      <c r="C1490" s="143" t="str">
        <f t="shared" si="272"/>
        <v>Day 3</v>
      </c>
      <c r="D1490" s="53" t="s">
        <v>1293</v>
      </c>
      <c r="E1490" s="26" t="str">
        <f t="shared" si="261"/>
        <v>Franco</v>
      </c>
      <c r="F1490" s="26" t="str">
        <f t="shared" si="262"/>
        <v>Feyerabend</v>
      </c>
      <c r="G1490" s="26" t="str">
        <f t="shared" si="263"/>
        <v>Men U/16</v>
      </c>
      <c r="H1490" s="26" t="str">
        <f t="shared" si="264"/>
        <v>xOtjiwarongo</v>
      </c>
      <c r="I1490" s="53"/>
      <c r="J1490" s="53"/>
      <c r="K1490" s="53"/>
      <c r="L1490" s="52" t="str">
        <f t="shared" si="265"/>
        <v/>
      </c>
      <c r="M1490" s="52" t="str">
        <f t="shared" si="266"/>
        <v/>
      </c>
    </row>
    <row r="1491" spans="1:13" hidden="1" x14ac:dyDescent="0.3">
      <c r="A1491" s="143" t="str">
        <f t="shared" si="270"/>
        <v>2025-NAT-03</v>
      </c>
      <c r="B1491" s="140">
        <f t="shared" si="271"/>
        <v>45738</v>
      </c>
      <c r="C1491" s="143" t="str">
        <f t="shared" si="272"/>
        <v>Day 3</v>
      </c>
      <c r="D1491" s="53" t="s">
        <v>700</v>
      </c>
      <c r="E1491" s="26" t="str">
        <f t="shared" si="261"/>
        <v>Willem C</v>
      </c>
      <c r="F1491" s="26" t="str">
        <f t="shared" si="262"/>
        <v>Schalkwyk</v>
      </c>
      <c r="G1491" s="26" t="str">
        <f t="shared" si="263"/>
        <v>Men Veteran</v>
      </c>
      <c r="H1491" s="26" t="str">
        <f t="shared" si="264"/>
        <v>Otjiwarongo</v>
      </c>
      <c r="I1491" s="53"/>
      <c r="J1491" s="53"/>
      <c r="K1491" s="53"/>
      <c r="L1491" s="52" t="str">
        <f t="shared" si="265"/>
        <v/>
      </c>
      <c r="M1491" s="52" t="str">
        <f t="shared" si="266"/>
        <v/>
      </c>
    </row>
    <row r="1492" spans="1:13" hidden="1" x14ac:dyDescent="0.3">
      <c r="A1492" s="143" t="str">
        <f t="shared" si="270"/>
        <v>2025-NAT-03</v>
      </c>
      <c r="B1492" s="140">
        <f t="shared" si="271"/>
        <v>45738</v>
      </c>
      <c r="C1492" s="143" t="str">
        <f t="shared" si="272"/>
        <v>Day 3</v>
      </c>
      <c r="D1492" s="53" t="s">
        <v>786</v>
      </c>
      <c r="E1492" s="26" t="str">
        <f t="shared" si="261"/>
        <v>Henno</v>
      </c>
      <c r="F1492" s="26" t="str">
        <f t="shared" si="262"/>
        <v>Snyman</v>
      </c>
      <c r="G1492" s="26" t="str">
        <f t="shared" si="263"/>
        <v>Men Master</v>
      </c>
      <c r="H1492" s="26" t="str">
        <f t="shared" si="264"/>
        <v>Penguin</v>
      </c>
      <c r="I1492" s="53"/>
      <c r="J1492" s="53" t="s">
        <v>1222</v>
      </c>
      <c r="K1492" s="53">
        <v>93</v>
      </c>
      <c r="L1492" s="52">
        <f t="shared" si="265"/>
        <v>3.4</v>
      </c>
      <c r="M1492" s="52">
        <f t="shared" si="266"/>
        <v>3.4</v>
      </c>
    </row>
    <row r="1493" spans="1:13" hidden="1" x14ac:dyDescent="0.3">
      <c r="A1493" s="143" t="str">
        <f t="shared" si="270"/>
        <v>2025-NAT-03</v>
      </c>
      <c r="B1493" s="140">
        <f t="shared" si="271"/>
        <v>45738</v>
      </c>
      <c r="C1493" s="143" t="str">
        <f t="shared" si="272"/>
        <v>Day 3</v>
      </c>
      <c r="D1493" s="53" t="s">
        <v>786</v>
      </c>
      <c r="E1493" s="26" t="str">
        <f t="shared" si="261"/>
        <v>Henno</v>
      </c>
      <c r="F1493" s="26" t="str">
        <f t="shared" si="262"/>
        <v>Snyman</v>
      </c>
      <c r="G1493" s="26" t="str">
        <f t="shared" si="263"/>
        <v>Men Master</v>
      </c>
      <c r="H1493" s="26" t="str">
        <f t="shared" si="264"/>
        <v>Penguin</v>
      </c>
      <c r="I1493" s="53"/>
      <c r="J1493" s="53" t="s">
        <v>1216</v>
      </c>
      <c r="K1493" s="53">
        <v>138</v>
      </c>
      <c r="L1493" s="52">
        <f t="shared" si="265"/>
        <v>35.200000000000003</v>
      </c>
      <c r="M1493" s="52">
        <f t="shared" si="266"/>
        <v>35.200000000000003</v>
      </c>
    </row>
    <row r="1494" spans="1:13" hidden="1" x14ac:dyDescent="0.3">
      <c r="A1494" s="143" t="str">
        <f t="shared" si="270"/>
        <v>2025-NAT-03</v>
      </c>
      <c r="B1494" s="140">
        <f t="shared" si="271"/>
        <v>45738</v>
      </c>
      <c r="C1494" s="143" t="str">
        <f t="shared" si="272"/>
        <v>Day 3</v>
      </c>
      <c r="D1494" s="53" t="s">
        <v>815</v>
      </c>
      <c r="E1494" s="26" t="str">
        <f t="shared" si="261"/>
        <v>Henco</v>
      </c>
      <c r="F1494" s="26" t="str">
        <f t="shared" si="262"/>
        <v>Snyman</v>
      </c>
      <c r="G1494" s="26" t="str">
        <f t="shared" si="263"/>
        <v>Men Senior</v>
      </c>
      <c r="H1494" s="26" t="str">
        <f t="shared" si="264"/>
        <v>Penguin</v>
      </c>
      <c r="I1494" s="53"/>
      <c r="J1494" s="53" t="s">
        <v>1222</v>
      </c>
      <c r="K1494" s="53">
        <v>136</v>
      </c>
      <c r="L1494" s="52">
        <f t="shared" si="265"/>
        <v>12.4</v>
      </c>
      <c r="M1494" s="52">
        <f t="shared" si="266"/>
        <v>12.4</v>
      </c>
    </row>
    <row r="1495" spans="1:13" hidden="1" x14ac:dyDescent="0.3">
      <c r="A1495" s="143" t="str">
        <f t="shared" si="270"/>
        <v>2025-NAT-03</v>
      </c>
      <c r="B1495" s="140">
        <f t="shared" si="271"/>
        <v>45738</v>
      </c>
      <c r="C1495" s="143" t="str">
        <f t="shared" si="272"/>
        <v>Day 3</v>
      </c>
      <c r="D1495" s="53" t="s">
        <v>815</v>
      </c>
      <c r="E1495" s="26" t="str">
        <f t="shared" si="261"/>
        <v>Henco</v>
      </c>
      <c r="F1495" s="26" t="str">
        <f t="shared" si="262"/>
        <v>Snyman</v>
      </c>
      <c r="G1495" s="26" t="str">
        <f t="shared" si="263"/>
        <v>Men Senior</v>
      </c>
      <c r="H1495" s="26" t="str">
        <f t="shared" si="264"/>
        <v>Penguin</v>
      </c>
      <c r="I1495" s="53"/>
      <c r="J1495" s="53" t="s">
        <v>1222</v>
      </c>
      <c r="K1495" s="53">
        <v>145</v>
      </c>
      <c r="L1495" s="52">
        <f t="shared" si="265"/>
        <v>15.5</v>
      </c>
      <c r="M1495" s="52">
        <f t="shared" si="266"/>
        <v>15.5</v>
      </c>
    </row>
    <row r="1496" spans="1:13" hidden="1" x14ac:dyDescent="0.3">
      <c r="A1496" s="143" t="str">
        <f t="shared" si="270"/>
        <v>2025-NAT-03</v>
      </c>
      <c r="B1496" s="140">
        <f t="shared" si="271"/>
        <v>45738</v>
      </c>
      <c r="C1496" s="143" t="str">
        <f t="shared" si="272"/>
        <v>Day 3</v>
      </c>
      <c r="D1496" s="53" t="s">
        <v>815</v>
      </c>
      <c r="E1496" s="26" t="str">
        <f t="shared" si="261"/>
        <v>Henco</v>
      </c>
      <c r="F1496" s="26" t="str">
        <f t="shared" si="262"/>
        <v>Snyman</v>
      </c>
      <c r="G1496" s="26" t="str">
        <f t="shared" si="263"/>
        <v>Men Senior</v>
      </c>
      <c r="H1496" s="26" t="str">
        <f t="shared" si="264"/>
        <v>Penguin</v>
      </c>
      <c r="I1496" s="53"/>
      <c r="J1496" s="53" t="s">
        <v>1217</v>
      </c>
      <c r="K1496" s="53">
        <v>161</v>
      </c>
      <c r="L1496" s="52">
        <f t="shared" si="265"/>
        <v>54.7</v>
      </c>
      <c r="M1496" s="52">
        <f t="shared" si="266"/>
        <v>54.7</v>
      </c>
    </row>
    <row r="1497" spans="1:13" hidden="1" x14ac:dyDescent="0.3">
      <c r="A1497" s="143" t="str">
        <f t="shared" si="270"/>
        <v>2025-NAT-03</v>
      </c>
      <c r="B1497" s="140">
        <f t="shared" si="271"/>
        <v>45738</v>
      </c>
      <c r="C1497" s="143" t="str">
        <f t="shared" si="272"/>
        <v>Day 3</v>
      </c>
      <c r="D1497" s="53" t="s">
        <v>684</v>
      </c>
      <c r="E1497" s="26" t="str">
        <f t="shared" si="261"/>
        <v>Henri</v>
      </c>
      <c r="F1497" s="26" t="str">
        <f t="shared" si="262"/>
        <v>Snyman</v>
      </c>
      <c r="G1497" s="26" t="str">
        <f t="shared" si="263"/>
        <v>Men Master</v>
      </c>
      <c r="H1497" s="26" t="str">
        <f t="shared" si="264"/>
        <v>Penguin</v>
      </c>
      <c r="I1497" s="53"/>
      <c r="J1497" s="53" t="s">
        <v>1216</v>
      </c>
      <c r="K1497" s="53">
        <v>144</v>
      </c>
      <c r="L1497" s="52">
        <f t="shared" si="265"/>
        <v>40.200000000000003</v>
      </c>
      <c r="M1497" s="52">
        <f t="shared" si="266"/>
        <v>40.200000000000003</v>
      </c>
    </row>
    <row r="1498" spans="1:13" hidden="1" x14ac:dyDescent="0.3">
      <c r="A1498" s="143" t="str">
        <f t="shared" si="270"/>
        <v>2025-NAT-03</v>
      </c>
      <c r="B1498" s="140">
        <f t="shared" si="271"/>
        <v>45738</v>
      </c>
      <c r="C1498" s="143" t="str">
        <f t="shared" si="272"/>
        <v>Day 3</v>
      </c>
      <c r="D1498" s="53" t="s">
        <v>684</v>
      </c>
      <c r="E1498" s="26" t="str">
        <f t="shared" si="261"/>
        <v>Henri</v>
      </c>
      <c r="F1498" s="26" t="str">
        <f t="shared" si="262"/>
        <v>Snyman</v>
      </c>
      <c r="G1498" s="26" t="str">
        <f t="shared" si="263"/>
        <v>Men Master</v>
      </c>
      <c r="H1498" s="26" t="str">
        <f t="shared" si="264"/>
        <v>Penguin</v>
      </c>
      <c r="I1498" s="53"/>
      <c r="J1498" s="53" t="s">
        <v>1222</v>
      </c>
      <c r="K1498" s="53">
        <v>99</v>
      </c>
      <c r="L1498" s="52">
        <f t="shared" si="265"/>
        <v>4.2</v>
      </c>
      <c r="M1498" s="52">
        <f t="shared" si="266"/>
        <v>4.2</v>
      </c>
    </row>
    <row r="1499" spans="1:13" hidden="1" x14ac:dyDescent="0.3">
      <c r="A1499" s="143" t="str">
        <f t="shared" si="270"/>
        <v>2025-NAT-03</v>
      </c>
      <c r="B1499" s="140">
        <f t="shared" si="271"/>
        <v>45738</v>
      </c>
      <c r="C1499" s="143" t="str">
        <f t="shared" si="272"/>
        <v>Day 3</v>
      </c>
      <c r="D1499" s="53" t="s">
        <v>684</v>
      </c>
      <c r="E1499" s="26" t="str">
        <f t="shared" si="261"/>
        <v>Henri</v>
      </c>
      <c r="F1499" s="26" t="str">
        <f t="shared" si="262"/>
        <v>Snyman</v>
      </c>
      <c r="G1499" s="26" t="str">
        <f t="shared" si="263"/>
        <v>Men Master</v>
      </c>
      <c r="H1499" s="26" t="str">
        <f t="shared" si="264"/>
        <v>Penguin</v>
      </c>
      <c r="I1499" s="53"/>
      <c r="J1499" s="53" t="s">
        <v>1222</v>
      </c>
      <c r="K1499" s="53">
        <v>114</v>
      </c>
      <c r="L1499" s="52">
        <f t="shared" si="265"/>
        <v>6.8</v>
      </c>
      <c r="M1499" s="52">
        <f t="shared" si="266"/>
        <v>6.8</v>
      </c>
    </row>
    <row r="1500" spans="1:13" hidden="1" x14ac:dyDescent="0.3">
      <c r="A1500" s="143" t="str">
        <f t="shared" si="270"/>
        <v>2025-NAT-03</v>
      </c>
      <c r="B1500" s="140">
        <f t="shared" si="271"/>
        <v>45738</v>
      </c>
      <c r="C1500" s="143" t="str">
        <f t="shared" si="272"/>
        <v>Day 3</v>
      </c>
      <c r="D1500" s="53" t="s">
        <v>684</v>
      </c>
      <c r="E1500" s="26" t="str">
        <f t="shared" si="261"/>
        <v>Henri</v>
      </c>
      <c r="F1500" s="26" t="str">
        <f t="shared" si="262"/>
        <v>Snyman</v>
      </c>
      <c r="G1500" s="26" t="str">
        <f t="shared" si="263"/>
        <v>Men Master</v>
      </c>
      <c r="H1500" s="26" t="str">
        <f t="shared" si="264"/>
        <v>Penguin</v>
      </c>
      <c r="I1500" s="53"/>
      <c r="J1500" s="53" t="s">
        <v>1216</v>
      </c>
      <c r="K1500" s="53">
        <v>132</v>
      </c>
      <c r="L1500" s="52">
        <f t="shared" si="265"/>
        <v>30.6</v>
      </c>
      <c r="M1500" s="52">
        <f t="shared" si="266"/>
        <v>30.6</v>
      </c>
    </row>
    <row r="1501" spans="1:13" hidden="1" x14ac:dyDescent="0.3">
      <c r="A1501" s="143" t="str">
        <f t="shared" si="270"/>
        <v>2025-NAT-03</v>
      </c>
      <c r="B1501" s="140">
        <f t="shared" si="271"/>
        <v>45738</v>
      </c>
      <c r="C1501" s="143" t="str">
        <f t="shared" si="272"/>
        <v>Day 3</v>
      </c>
      <c r="D1501" s="53" t="s">
        <v>1338</v>
      </c>
      <c r="E1501" s="26" t="str">
        <f t="shared" si="261"/>
        <v>Barren</v>
      </c>
      <c r="F1501" s="26" t="str">
        <f t="shared" si="262"/>
        <v>Van Es</v>
      </c>
      <c r="G1501" s="26" t="str">
        <f t="shared" si="263"/>
        <v>Men Senior</v>
      </c>
      <c r="H1501" s="26" t="str">
        <f t="shared" si="264"/>
        <v>Penguin</v>
      </c>
      <c r="I1501" s="53"/>
      <c r="J1501" s="53" t="s">
        <v>1222</v>
      </c>
      <c r="K1501" s="53">
        <v>107</v>
      </c>
      <c r="L1501" s="52">
        <f t="shared" si="265"/>
        <v>5.5</v>
      </c>
      <c r="M1501" s="52">
        <f t="shared" si="266"/>
        <v>5.5</v>
      </c>
    </row>
    <row r="1502" spans="1:13" hidden="1" x14ac:dyDescent="0.3">
      <c r="A1502" s="143" t="str">
        <f t="shared" si="270"/>
        <v>2025-NAT-03</v>
      </c>
      <c r="B1502" s="140">
        <f t="shared" si="271"/>
        <v>45738</v>
      </c>
      <c r="C1502" s="143" t="str">
        <f t="shared" si="272"/>
        <v>Day 3</v>
      </c>
      <c r="D1502" s="53" t="s">
        <v>1338</v>
      </c>
      <c r="E1502" s="26" t="str">
        <f t="shared" si="261"/>
        <v>Barren</v>
      </c>
      <c r="F1502" s="26" t="str">
        <f t="shared" si="262"/>
        <v>Van Es</v>
      </c>
      <c r="G1502" s="26" t="str">
        <f t="shared" si="263"/>
        <v>Men Senior</v>
      </c>
      <c r="H1502" s="26" t="str">
        <f t="shared" si="264"/>
        <v>Penguin</v>
      </c>
      <c r="I1502" s="53"/>
      <c r="J1502" s="53" t="s">
        <v>1222</v>
      </c>
      <c r="K1502" s="53">
        <v>123</v>
      </c>
      <c r="L1502" s="52">
        <f t="shared" si="265"/>
        <v>8.8000000000000007</v>
      </c>
      <c r="M1502" s="52">
        <f t="shared" si="266"/>
        <v>8.8000000000000007</v>
      </c>
    </row>
    <row r="1503" spans="1:13" hidden="1" x14ac:dyDescent="0.3">
      <c r="A1503" s="143" t="str">
        <f t="shared" si="270"/>
        <v>2025-NAT-03</v>
      </c>
      <c r="B1503" s="140">
        <f t="shared" si="271"/>
        <v>45738</v>
      </c>
      <c r="C1503" s="143" t="str">
        <f t="shared" si="272"/>
        <v>Day 3</v>
      </c>
      <c r="D1503" s="53" t="s">
        <v>1338</v>
      </c>
      <c r="E1503" s="26" t="str">
        <f t="shared" si="261"/>
        <v>Barren</v>
      </c>
      <c r="F1503" s="26" t="str">
        <f t="shared" si="262"/>
        <v>Van Es</v>
      </c>
      <c r="G1503" s="26" t="str">
        <f t="shared" si="263"/>
        <v>Men Senior</v>
      </c>
      <c r="H1503" s="26" t="str">
        <f t="shared" si="264"/>
        <v>Penguin</v>
      </c>
      <c r="I1503" s="53"/>
      <c r="J1503" s="53" t="s">
        <v>1216</v>
      </c>
      <c r="K1503" s="53">
        <v>183</v>
      </c>
      <c r="L1503" s="52">
        <f t="shared" si="265"/>
        <v>85.3</v>
      </c>
      <c r="M1503" s="52">
        <f t="shared" si="266"/>
        <v>85.3</v>
      </c>
    </row>
    <row r="1504" spans="1:13" hidden="1" x14ac:dyDescent="0.3">
      <c r="A1504" s="143" t="str">
        <f t="shared" si="270"/>
        <v>2025-NAT-03</v>
      </c>
      <c r="B1504" s="140">
        <f t="shared" si="271"/>
        <v>45738</v>
      </c>
      <c r="C1504" s="143" t="str">
        <f t="shared" si="272"/>
        <v>Day 3</v>
      </c>
      <c r="D1504" s="53" t="s">
        <v>1338</v>
      </c>
      <c r="E1504" s="26" t="str">
        <f t="shared" si="261"/>
        <v>Barren</v>
      </c>
      <c r="F1504" s="26" t="str">
        <f t="shared" si="262"/>
        <v>Van Es</v>
      </c>
      <c r="G1504" s="26" t="str">
        <f t="shared" si="263"/>
        <v>Men Senior</v>
      </c>
      <c r="H1504" s="26" t="str">
        <f t="shared" si="264"/>
        <v>Penguin</v>
      </c>
      <c r="I1504" s="53"/>
      <c r="J1504" s="53" t="s">
        <v>1217</v>
      </c>
      <c r="K1504" s="53">
        <v>163</v>
      </c>
      <c r="L1504" s="52">
        <f t="shared" si="265"/>
        <v>56.8</v>
      </c>
      <c r="M1504" s="52">
        <f t="shared" si="266"/>
        <v>56.8</v>
      </c>
    </row>
    <row r="1505" spans="1:13" hidden="1" x14ac:dyDescent="0.3">
      <c r="A1505" s="143" t="str">
        <f t="shared" si="270"/>
        <v>2025-NAT-03</v>
      </c>
      <c r="B1505" s="140">
        <f t="shared" si="271"/>
        <v>45738</v>
      </c>
      <c r="C1505" s="143" t="str">
        <f t="shared" si="272"/>
        <v>Day 3</v>
      </c>
      <c r="D1505" s="53" t="s">
        <v>604</v>
      </c>
      <c r="E1505" s="26" t="str">
        <f t="shared" si="261"/>
        <v>Devon</v>
      </c>
      <c r="F1505" s="26" t="str">
        <f t="shared" si="262"/>
        <v>Burger</v>
      </c>
      <c r="G1505" s="26" t="str">
        <f t="shared" si="263"/>
        <v>Men U/21</v>
      </c>
      <c r="H1505" s="26" t="str">
        <f t="shared" si="264"/>
        <v>Penguin</v>
      </c>
      <c r="I1505" s="53"/>
      <c r="J1505" s="53" t="s">
        <v>1222</v>
      </c>
      <c r="K1505" s="53">
        <v>86</v>
      </c>
      <c r="L1505" s="52">
        <f t="shared" si="265"/>
        <v>2.6</v>
      </c>
      <c r="M1505" s="52">
        <f t="shared" si="266"/>
        <v>2.6</v>
      </c>
    </row>
    <row r="1506" spans="1:13" hidden="1" x14ac:dyDescent="0.3">
      <c r="A1506" s="143" t="str">
        <f t="shared" si="270"/>
        <v>2025-NAT-03</v>
      </c>
      <c r="B1506" s="140">
        <f t="shared" si="271"/>
        <v>45738</v>
      </c>
      <c r="C1506" s="143" t="str">
        <f t="shared" si="272"/>
        <v>Day 3</v>
      </c>
      <c r="D1506" s="53" t="s">
        <v>1459</v>
      </c>
      <c r="E1506" s="26" t="str">
        <f t="shared" si="261"/>
        <v>JC</v>
      </c>
      <c r="F1506" s="26" t="str">
        <f t="shared" si="262"/>
        <v>Knight</v>
      </c>
      <c r="G1506" s="26" t="str">
        <f t="shared" si="263"/>
        <v>Men U/21</v>
      </c>
      <c r="H1506" s="26" t="str">
        <f t="shared" si="264"/>
        <v>Penguin</v>
      </c>
      <c r="I1506" s="53"/>
      <c r="J1506" s="53" t="s">
        <v>1222</v>
      </c>
      <c r="K1506" s="53">
        <v>122</v>
      </c>
      <c r="L1506" s="52">
        <f t="shared" si="265"/>
        <v>8.6</v>
      </c>
      <c r="M1506" s="52">
        <f t="shared" si="266"/>
        <v>8.6</v>
      </c>
    </row>
    <row r="1507" spans="1:13" hidden="1" x14ac:dyDescent="0.3">
      <c r="A1507" s="143" t="str">
        <f t="shared" si="270"/>
        <v>2025-NAT-03</v>
      </c>
      <c r="B1507" s="140">
        <f t="shared" si="271"/>
        <v>45738</v>
      </c>
      <c r="C1507" s="143" t="str">
        <f t="shared" si="272"/>
        <v>Day 3</v>
      </c>
      <c r="D1507" s="53" t="s">
        <v>1355</v>
      </c>
      <c r="E1507" s="26" t="str">
        <f t="shared" si="261"/>
        <v>Stefan</v>
      </c>
      <c r="F1507" s="26" t="str">
        <f t="shared" si="262"/>
        <v>Snyman</v>
      </c>
      <c r="G1507" s="26" t="str">
        <f t="shared" si="263"/>
        <v>Men U/21</v>
      </c>
      <c r="H1507" s="26" t="str">
        <f t="shared" si="264"/>
        <v>Penguin</v>
      </c>
      <c r="I1507" s="53"/>
      <c r="J1507" s="53" t="s">
        <v>1223</v>
      </c>
      <c r="K1507" s="53">
        <v>89</v>
      </c>
      <c r="L1507" s="52">
        <f t="shared" si="265"/>
        <v>2.5</v>
      </c>
      <c r="M1507" s="52">
        <f t="shared" si="266"/>
        <v>2.5</v>
      </c>
    </row>
    <row r="1508" spans="1:13" hidden="1" x14ac:dyDescent="0.3">
      <c r="A1508" s="143" t="str">
        <f t="shared" si="270"/>
        <v>2025-NAT-03</v>
      </c>
      <c r="B1508" s="140">
        <f t="shared" si="271"/>
        <v>45738</v>
      </c>
      <c r="C1508" s="143" t="str">
        <f t="shared" si="272"/>
        <v>Day 3</v>
      </c>
      <c r="D1508" s="53" t="s">
        <v>707</v>
      </c>
      <c r="E1508" s="26" t="str">
        <f t="shared" si="261"/>
        <v>Kevin</v>
      </c>
      <c r="F1508" s="26" t="str">
        <f t="shared" si="262"/>
        <v>Page</v>
      </c>
      <c r="G1508" s="26" t="str">
        <f t="shared" si="263"/>
        <v>Men Senior</v>
      </c>
      <c r="H1508" s="26" t="str">
        <f t="shared" si="264"/>
        <v>Penguin</v>
      </c>
      <c r="I1508" s="53"/>
      <c r="J1508" s="53"/>
      <c r="K1508" s="53"/>
      <c r="L1508" s="52" t="str">
        <f t="shared" si="265"/>
        <v/>
      </c>
      <c r="M1508" s="52" t="str">
        <f t="shared" si="266"/>
        <v/>
      </c>
    </row>
    <row r="1509" spans="1:13" hidden="1" x14ac:dyDescent="0.3">
      <c r="A1509" s="143" t="str">
        <f t="shared" si="270"/>
        <v>2025-NAT-03</v>
      </c>
      <c r="B1509" s="140">
        <f t="shared" si="271"/>
        <v>45738</v>
      </c>
      <c r="C1509" s="143" t="str">
        <f t="shared" si="272"/>
        <v>Day 3</v>
      </c>
      <c r="D1509" s="53" t="s">
        <v>679</v>
      </c>
      <c r="E1509" s="26" t="str">
        <f t="shared" si="261"/>
        <v>Grant</v>
      </c>
      <c r="F1509" s="26" t="str">
        <f t="shared" si="262"/>
        <v>Knight</v>
      </c>
      <c r="G1509" s="26" t="str">
        <f t="shared" si="263"/>
        <v>Men Veteran</v>
      </c>
      <c r="H1509" s="26" t="str">
        <f t="shared" si="264"/>
        <v>Penguin</v>
      </c>
      <c r="I1509" s="53"/>
      <c r="J1509" s="53"/>
      <c r="K1509" s="53"/>
      <c r="L1509" s="52" t="str">
        <f t="shared" si="265"/>
        <v/>
      </c>
      <c r="M1509" s="52" t="str">
        <f t="shared" si="266"/>
        <v/>
      </c>
    </row>
    <row r="1510" spans="1:13" hidden="1" x14ac:dyDescent="0.3">
      <c r="A1510" s="143" t="str">
        <f t="shared" si="270"/>
        <v>2025-NAT-03</v>
      </c>
      <c r="B1510" s="140">
        <f t="shared" si="271"/>
        <v>45738</v>
      </c>
      <c r="C1510" s="143" t="str">
        <f t="shared" si="272"/>
        <v>Day 3</v>
      </c>
      <c r="D1510" s="53" t="s">
        <v>861</v>
      </c>
      <c r="E1510" s="26" t="str">
        <f t="shared" si="261"/>
        <v>Martin</v>
      </c>
      <c r="F1510" s="26" t="str">
        <f t="shared" si="262"/>
        <v>Gouws</v>
      </c>
      <c r="G1510" s="26" t="str">
        <f t="shared" si="263"/>
        <v>Men Senior</v>
      </c>
      <c r="H1510" s="26" t="str">
        <f t="shared" si="264"/>
        <v>Seagull Angling Club</v>
      </c>
      <c r="I1510" s="53"/>
      <c r="J1510" s="53" t="s">
        <v>1217</v>
      </c>
      <c r="K1510" s="53">
        <v>138</v>
      </c>
      <c r="L1510" s="52">
        <f t="shared" si="265"/>
        <v>33.799999999999997</v>
      </c>
      <c r="M1510" s="52">
        <f t="shared" si="266"/>
        <v>33.799999999999997</v>
      </c>
    </row>
    <row r="1511" spans="1:13" hidden="1" x14ac:dyDescent="0.3">
      <c r="A1511" s="143" t="str">
        <f t="shared" si="270"/>
        <v>2025-NAT-03</v>
      </c>
      <c r="B1511" s="140">
        <f t="shared" si="271"/>
        <v>45738</v>
      </c>
      <c r="C1511" s="143" t="str">
        <f t="shared" si="272"/>
        <v>Day 3</v>
      </c>
      <c r="D1511" s="53" t="s">
        <v>861</v>
      </c>
      <c r="E1511" s="26" t="str">
        <f t="shared" si="261"/>
        <v>Martin</v>
      </c>
      <c r="F1511" s="26" t="str">
        <f t="shared" si="262"/>
        <v>Gouws</v>
      </c>
      <c r="G1511" s="26" t="str">
        <f t="shared" si="263"/>
        <v>Men Senior</v>
      </c>
      <c r="H1511" s="26" t="str">
        <f t="shared" si="264"/>
        <v>Seagull Angling Club</v>
      </c>
      <c r="I1511" s="53"/>
      <c r="J1511" s="53" t="s">
        <v>1249</v>
      </c>
      <c r="K1511" s="53">
        <v>59</v>
      </c>
      <c r="L1511" s="52">
        <f t="shared" si="265"/>
        <v>3.1</v>
      </c>
      <c r="M1511" s="52">
        <f t="shared" si="266"/>
        <v>3.1</v>
      </c>
    </row>
    <row r="1512" spans="1:13" hidden="1" x14ac:dyDescent="0.3">
      <c r="A1512" s="143" t="str">
        <f t="shared" si="270"/>
        <v>2025-NAT-03</v>
      </c>
      <c r="B1512" s="140">
        <f t="shared" si="271"/>
        <v>45738</v>
      </c>
      <c r="C1512" s="143" t="str">
        <f t="shared" si="272"/>
        <v>Day 3</v>
      </c>
      <c r="D1512" s="53" t="s">
        <v>861</v>
      </c>
      <c r="E1512" s="26" t="str">
        <f t="shared" si="261"/>
        <v>Martin</v>
      </c>
      <c r="F1512" s="26" t="str">
        <f t="shared" si="262"/>
        <v>Gouws</v>
      </c>
      <c r="G1512" s="26" t="str">
        <f t="shared" si="263"/>
        <v>Men Senior</v>
      </c>
      <c r="H1512" s="26" t="str">
        <f t="shared" si="264"/>
        <v>Seagull Angling Club</v>
      </c>
      <c r="I1512" s="53"/>
      <c r="J1512" s="53" t="s">
        <v>1249</v>
      </c>
      <c r="K1512" s="53">
        <v>67</v>
      </c>
      <c r="L1512" s="52">
        <f t="shared" si="265"/>
        <v>4.2</v>
      </c>
      <c r="M1512" s="52">
        <f t="shared" si="266"/>
        <v>4.2</v>
      </c>
    </row>
    <row r="1513" spans="1:13" hidden="1" x14ac:dyDescent="0.3">
      <c r="A1513" s="143" t="str">
        <f t="shared" si="270"/>
        <v>2025-NAT-03</v>
      </c>
      <c r="B1513" s="140">
        <f t="shared" si="271"/>
        <v>45738</v>
      </c>
      <c r="C1513" s="143" t="str">
        <f t="shared" si="272"/>
        <v>Day 3</v>
      </c>
      <c r="D1513" s="53" t="s">
        <v>861</v>
      </c>
      <c r="E1513" s="26" t="str">
        <f t="shared" si="261"/>
        <v>Martin</v>
      </c>
      <c r="F1513" s="26" t="str">
        <f t="shared" si="262"/>
        <v>Gouws</v>
      </c>
      <c r="G1513" s="26" t="str">
        <f t="shared" si="263"/>
        <v>Men Senior</v>
      </c>
      <c r="H1513" s="26" t="str">
        <f t="shared" si="264"/>
        <v>Seagull Angling Club</v>
      </c>
      <c r="I1513" s="53"/>
      <c r="J1513" s="53" t="s">
        <v>1217</v>
      </c>
      <c r="K1513" s="53">
        <v>127</v>
      </c>
      <c r="L1513" s="52">
        <f t="shared" si="265"/>
        <v>26.1</v>
      </c>
      <c r="M1513" s="52">
        <f t="shared" si="266"/>
        <v>26.1</v>
      </c>
    </row>
    <row r="1514" spans="1:13" hidden="1" x14ac:dyDescent="0.3">
      <c r="A1514" s="143" t="str">
        <f t="shared" si="270"/>
        <v>2025-NAT-03</v>
      </c>
      <c r="B1514" s="140">
        <f t="shared" si="271"/>
        <v>45738</v>
      </c>
      <c r="C1514" s="143" t="str">
        <f t="shared" si="272"/>
        <v>Day 3</v>
      </c>
      <c r="D1514" s="53" t="s">
        <v>555</v>
      </c>
      <c r="E1514" s="26" t="str">
        <f t="shared" si="261"/>
        <v>Pieter</v>
      </c>
      <c r="F1514" s="26" t="str">
        <f t="shared" si="262"/>
        <v>Van Aarde</v>
      </c>
      <c r="G1514" s="26" t="str">
        <f t="shared" si="263"/>
        <v>Men Senior</v>
      </c>
      <c r="H1514" s="26" t="str">
        <f t="shared" si="264"/>
        <v>Orca Angling Club</v>
      </c>
      <c r="I1514" s="53"/>
      <c r="J1514" s="53" t="s">
        <v>1200</v>
      </c>
      <c r="K1514" s="53">
        <v>69</v>
      </c>
      <c r="L1514" s="52">
        <f t="shared" si="265"/>
        <v>6</v>
      </c>
      <c r="M1514" s="52">
        <f t="shared" si="266"/>
        <v>6</v>
      </c>
    </row>
    <row r="1515" spans="1:13" hidden="1" x14ac:dyDescent="0.3">
      <c r="A1515" s="143" t="str">
        <f t="shared" si="270"/>
        <v>2025-NAT-03</v>
      </c>
      <c r="B1515" s="140">
        <f t="shared" si="271"/>
        <v>45738</v>
      </c>
      <c r="C1515" s="143" t="str">
        <f t="shared" si="272"/>
        <v>Day 3</v>
      </c>
      <c r="D1515" s="53" t="s">
        <v>555</v>
      </c>
      <c r="E1515" s="26" t="str">
        <f t="shared" si="261"/>
        <v>Pieter</v>
      </c>
      <c r="F1515" s="26" t="str">
        <f t="shared" si="262"/>
        <v>Van Aarde</v>
      </c>
      <c r="G1515" s="26" t="str">
        <f t="shared" si="263"/>
        <v>Men Senior</v>
      </c>
      <c r="H1515" s="26" t="str">
        <f t="shared" si="264"/>
        <v>Orca Angling Club</v>
      </c>
      <c r="I1515" s="53"/>
      <c r="J1515" s="53" t="s">
        <v>1200</v>
      </c>
      <c r="K1515" s="53">
        <v>67</v>
      </c>
      <c r="L1515" s="52">
        <f t="shared" si="265"/>
        <v>5.5</v>
      </c>
      <c r="M1515" s="52">
        <f t="shared" si="266"/>
        <v>5.5</v>
      </c>
    </row>
    <row r="1516" spans="1:13" hidden="1" x14ac:dyDescent="0.3">
      <c r="A1516" s="143" t="str">
        <f t="shared" si="270"/>
        <v>2025-NAT-03</v>
      </c>
      <c r="B1516" s="140">
        <f t="shared" si="271"/>
        <v>45738</v>
      </c>
      <c r="C1516" s="143" t="str">
        <f t="shared" si="272"/>
        <v>Day 3</v>
      </c>
      <c r="D1516" s="53" t="s">
        <v>555</v>
      </c>
      <c r="E1516" s="26" t="str">
        <f t="shared" si="261"/>
        <v>Pieter</v>
      </c>
      <c r="F1516" s="26" t="str">
        <f t="shared" si="262"/>
        <v>Van Aarde</v>
      </c>
      <c r="G1516" s="26" t="str">
        <f t="shared" si="263"/>
        <v>Men Senior</v>
      </c>
      <c r="H1516" s="26" t="str">
        <f t="shared" si="264"/>
        <v>Orca Angling Club</v>
      </c>
      <c r="I1516" s="53"/>
      <c r="J1516" s="53" t="s">
        <v>1200</v>
      </c>
      <c r="K1516" s="53">
        <v>59</v>
      </c>
      <c r="L1516" s="52">
        <f t="shared" si="265"/>
        <v>3.7</v>
      </c>
      <c r="M1516" s="52">
        <f t="shared" si="266"/>
        <v>3.7</v>
      </c>
    </row>
    <row r="1517" spans="1:13" hidden="1" x14ac:dyDescent="0.3">
      <c r="A1517" s="143" t="str">
        <f t="shared" si="270"/>
        <v>2025-NAT-03</v>
      </c>
      <c r="B1517" s="140">
        <f t="shared" si="271"/>
        <v>45738</v>
      </c>
      <c r="C1517" s="143" t="str">
        <f t="shared" si="272"/>
        <v>Day 3</v>
      </c>
      <c r="D1517" s="53" t="s">
        <v>555</v>
      </c>
      <c r="E1517" s="26" t="str">
        <f t="shared" si="261"/>
        <v>Pieter</v>
      </c>
      <c r="F1517" s="26" t="str">
        <f t="shared" si="262"/>
        <v>Van Aarde</v>
      </c>
      <c r="G1517" s="26" t="str">
        <f t="shared" si="263"/>
        <v>Men Senior</v>
      </c>
      <c r="H1517" s="26" t="str">
        <f t="shared" si="264"/>
        <v>Orca Angling Club</v>
      </c>
      <c r="I1517" s="53"/>
      <c r="J1517" s="53" t="s">
        <v>1249</v>
      </c>
      <c r="K1517" s="53">
        <v>67</v>
      </c>
      <c r="L1517" s="52">
        <f t="shared" si="265"/>
        <v>4.2</v>
      </c>
      <c r="M1517" s="52">
        <f t="shared" si="266"/>
        <v>4.2</v>
      </c>
    </row>
    <row r="1518" spans="1:13" hidden="1" x14ac:dyDescent="0.3">
      <c r="A1518" s="143" t="str">
        <f t="shared" si="270"/>
        <v>2025-NAT-03</v>
      </c>
      <c r="B1518" s="140">
        <f t="shared" si="271"/>
        <v>45738</v>
      </c>
      <c r="C1518" s="143" t="str">
        <f t="shared" si="272"/>
        <v>Day 3</v>
      </c>
      <c r="D1518" s="53" t="s">
        <v>695</v>
      </c>
      <c r="E1518" s="26" t="str">
        <f t="shared" si="261"/>
        <v>Christiaan</v>
      </c>
      <c r="F1518" s="26" t="str">
        <f t="shared" si="262"/>
        <v>Potgieter</v>
      </c>
      <c r="G1518" s="26" t="str">
        <f t="shared" si="263"/>
        <v>Men U/16</v>
      </c>
      <c r="H1518" s="26" t="str">
        <f t="shared" si="264"/>
        <v>Seagull Angling Club</v>
      </c>
      <c r="I1518" s="53" t="s">
        <v>19</v>
      </c>
      <c r="J1518" s="53"/>
      <c r="K1518" s="53">
        <v>70</v>
      </c>
      <c r="L1518" s="52">
        <f t="shared" si="265"/>
        <v>3.6</v>
      </c>
      <c r="M1518" s="52">
        <f t="shared" si="266"/>
        <v>3.6</v>
      </c>
    </row>
    <row r="1519" spans="1:13" hidden="1" x14ac:dyDescent="0.3">
      <c r="A1519" s="143" t="str">
        <f t="shared" si="270"/>
        <v>2025-NAT-03</v>
      </c>
      <c r="B1519" s="140">
        <f t="shared" si="271"/>
        <v>45738</v>
      </c>
      <c r="C1519" s="143" t="str">
        <f t="shared" si="272"/>
        <v>Day 3</v>
      </c>
      <c r="D1519" s="53" t="s">
        <v>695</v>
      </c>
      <c r="E1519" s="26" t="str">
        <f t="shared" si="261"/>
        <v>Christiaan</v>
      </c>
      <c r="F1519" s="26" t="str">
        <f t="shared" si="262"/>
        <v>Potgieter</v>
      </c>
      <c r="G1519" s="26" t="str">
        <f t="shared" si="263"/>
        <v>Men U/16</v>
      </c>
      <c r="H1519" s="26" t="str">
        <f t="shared" si="264"/>
        <v>Seagull Angling Club</v>
      </c>
      <c r="I1519" s="53" t="s">
        <v>7</v>
      </c>
      <c r="J1519" s="53"/>
      <c r="K1519" s="53">
        <v>36</v>
      </c>
      <c r="L1519" s="52">
        <f t="shared" si="265"/>
        <v>1.5</v>
      </c>
      <c r="M1519" s="52">
        <f t="shared" si="266"/>
        <v>1.5</v>
      </c>
    </row>
    <row r="1520" spans="1:13" hidden="1" x14ac:dyDescent="0.3">
      <c r="A1520" s="143" t="str">
        <f t="shared" si="270"/>
        <v>2025-NAT-03</v>
      </c>
      <c r="B1520" s="140">
        <f t="shared" si="271"/>
        <v>45738</v>
      </c>
      <c r="C1520" s="143" t="str">
        <f t="shared" si="272"/>
        <v>Day 3</v>
      </c>
      <c r="D1520" s="53" t="s">
        <v>695</v>
      </c>
      <c r="E1520" s="26" t="str">
        <f t="shared" si="261"/>
        <v>Christiaan</v>
      </c>
      <c r="F1520" s="26" t="str">
        <f t="shared" si="262"/>
        <v>Potgieter</v>
      </c>
      <c r="G1520" s="26" t="str">
        <f t="shared" si="263"/>
        <v>Men U/16</v>
      </c>
      <c r="H1520" s="26" t="str">
        <f t="shared" si="264"/>
        <v>Seagull Angling Club</v>
      </c>
      <c r="I1520" s="53"/>
      <c r="J1520" s="53" t="s">
        <v>1216</v>
      </c>
      <c r="K1520" s="53">
        <v>150</v>
      </c>
      <c r="L1520" s="52">
        <f t="shared" si="265"/>
        <v>45.7</v>
      </c>
      <c r="M1520" s="52">
        <f t="shared" si="266"/>
        <v>45.7</v>
      </c>
    </row>
    <row r="1521" spans="1:13" hidden="1" x14ac:dyDescent="0.3">
      <c r="A1521" s="143" t="str">
        <f t="shared" si="270"/>
        <v>2025-NAT-03</v>
      </c>
      <c r="B1521" s="140">
        <f t="shared" si="271"/>
        <v>45738</v>
      </c>
      <c r="C1521" s="143" t="str">
        <f t="shared" si="272"/>
        <v>Day 3</v>
      </c>
      <c r="D1521" s="53" t="s">
        <v>471</v>
      </c>
      <c r="E1521" s="26" t="str">
        <f t="shared" si="261"/>
        <v>Chrisjan</v>
      </c>
      <c r="F1521" s="26" t="str">
        <f t="shared" si="262"/>
        <v>Potgieter</v>
      </c>
      <c r="G1521" s="26" t="str">
        <f t="shared" si="263"/>
        <v>Men Veteran</v>
      </c>
      <c r="H1521" s="26" t="str">
        <f t="shared" si="264"/>
        <v>Seagull Angling Club</v>
      </c>
      <c r="I1521" s="53"/>
      <c r="J1521" s="53" t="s">
        <v>1249</v>
      </c>
      <c r="K1521" s="53">
        <v>73</v>
      </c>
      <c r="L1521" s="52">
        <f t="shared" si="265"/>
        <v>5.0999999999999996</v>
      </c>
      <c r="M1521" s="52">
        <f t="shared" si="266"/>
        <v>5.0999999999999996</v>
      </c>
    </row>
    <row r="1522" spans="1:13" hidden="1" x14ac:dyDescent="0.3">
      <c r="A1522" s="143" t="str">
        <f t="shared" si="270"/>
        <v>2025-NAT-03</v>
      </c>
      <c r="B1522" s="140">
        <f t="shared" si="271"/>
        <v>45738</v>
      </c>
      <c r="C1522" s="143" t="str">
        <f t="shared" si="272"/>
        <v>Day 3</v>
      </c>
      <c r="D1522" s="53" t="s">
        <v>1516</v>
      </c>
      <c r="E1522" s="26" t="str">
        <f t="shared" si="261"/>
        <v>Iwan</v>
      </c>
      <c r="F1522" s="26" t="str">
        <f t="shared" si="262"/>
        <v>Kotze</v>
      </c>
      <c r="G1522" s="26" t="str">
        <f t="shared" si="263"/>
        <v>Men Senior</v>
      </c>
      <c r="H1522" s="26" t="str">
        <f t="shared" si="264"/>
        <v>Seagull Angling Club</v>
      </c>
      <c r="I1522" s="53"/>
      <c r="J1522" s="53" t="s">
        <v>1249</v>
      </c>
      <c r="K1522" s="53">
        <v>59</v>
      </c>
      <c r="L1522" s="52">
        <f t="shared" si="265"/>
        <v>3.1</v>
      </c>
      <c r="M1522" s="52">
        <f t="shared" si="266"/>
        <v>3.1</v>
      </c>
    </row>
    <row r="1523" spans="1:13" hidden="1" x14ac:dyDescent="0.3">
      <c r="A1523" s="143" t="str">
        <f t="shared" si="270"/>
        <v>2025-NAT-03</v>
      </c>
      <c r="B1523" s="140">
        <f t="shared" si="271"/>
        <v>45738</v>
      </c>
      <c r="C1523" s="143" t="str">
        <f t="shared" si="272"/>
        <v>Day 3</v>
      </c>
      <c r="D1523" s="53" t="s">
        <v>1040</v>
      </c>
      <c r="E1523" s="26" t="str">
        <f t="shared" si="261"/>
        <v>Tian</v>
      </c>
      <c r="F1523" s="26" t="str">
        <f t="shared" si="262"/>
        <v>Mostert</v>
      </c>
      <c r="G1523" s="26" t="str">
        <f t="shared" si="263"/>
        <v>Men Senior</v>
      </c>
      <c r="H1523" s="26" t="str">
        <f t="shared" si="264"/>
        <v>Seagull Angling Club</v>
      </c>
      <c r="I1523" s="53"/>
      <c r="J1523" s="53" t="s">
        <v>1249</v>
      </c>
      <c r="K1523" s="53">
        <v>56</v>
      </c>
      <c r="L1523" s="52">
        <f t="shared" si="265"/>
        <v>2.8</v>
      </c>
      <c r="M1523" s="52">
        <f t="shared" si="266"/>
        <v>2.8</v>
      </c>
    </row>
    <row r="1524" spans="1:13" hidden="1" x14ac:dyDescent="0.3">
      <c r="A1524" s="143" t="str">
        <f t="shared" si="270"/>
        <v>2025-NAT-03</v>
      </c>
      <c r="B1524" s="140">
        <f t="shared" si="271"/>
        <v>45738</v>
      </c>
      <c r="C1524" s="143" t="str">
        <f t="shared" si="272"/>
        <v>Day 3</v>
      </c>
      <c r="D1524" s="53" t="s">
        <v>982</v>
      </c>
      <c r="E1524" s="26" t="str">
        <f t="shared" si="261"/>
        <v>Armand</v>
      </c>
      <c r="F1524" s="26" t="str">
        <f t="shared" si="262"/>
        <v>Potgieter</v>
      </c>
      <c r="G1524" s="26" t="str">
        <f t="shared" si="263"/>
        <v>Men U/16</v>
      </c>
      <c r="H1524" s="26" t="str">
        <f t="shared" si="264"/>
        <v>Seagull Angling Club</v>
      </c>
      <c r="I1524" s="53"/>
      <c r="J1524" s="53" t="s">
        <v>20</v>
      </c>
      <c r="K1524" s="53">
        <v>69</v>
      </c>
      <c r="L1524" s="52">
        <f t="shared" si="265"/>
        <v>1.2</v>
      </c>
      <c r="M1524" s="52">
        <f t="shared" si="266"/>
        <v>1.2</v>
      </c>
    </row>
    <row r="1525" spans="1:13" hidden="1" x14ac:dyDescent="0.3">
      <c r="A1525" s="143" t="str">
        <f t="shared" si="270"/>
        <v>2025-NAT-03</v>
      </c>
      <c r="B1525" s="140">
        <f t="shared" si="271"/>
        <v>45738</v>
      </c>
      <c r="C1525" s="143" t="str">
        <f t="shared" si="272"/>
        <v>Day 3</v>
      </c>
      <c r="D1525" s="53" t="s">
        <v>687</v>
      </c>
      <c r="E1525" s="26" t="str">
        <f t="shared" si="261"/>
        <v>Ewald J.</v>
      </c>
      <c r="F1525" s="26" t="str">
        <f t="shared" si="262"/>
        <v>Potgieter</v>
      </c>
      <c r="G1525" s="26" t="str">
        <f t="shared" si="263"/>
        <v>Men U/16</v>
      </c>
      <c r="H1525" s="26" t="str">
        <f t="shared" si="264"/>
        <v>Seagull Angling Club</v>
      </c>
      <c r="I1525" s="53"/>
      <c r="J1525" s="53"/>
      <c r="K1525" s="53"/>
      <c r="L1525" s="52" t="str">
        <f t="shared" si="265"/>
        <v/>
      </c>
      <c r="M1525" s="52" t="str">
        <f t="shared" si="266"/>
        <v/>
      </c>
    </row>
    <row r="1526" spans="1:13" hidden="1" x14ac:dyDescent="0.3">
      <c r="A1526" s="143" t="str">
        <f t="shared" si="270"/>
        <v>2025-NAT-03</v>
      </c>
      <c r="B1526" s="140">
        <f t="shared" si="271"/>
        <v>45738</v>
      </c>
      <c r="C1526" s="143" t="str">
        <f t="shared" si="272"/>
        <v>Day 3</v>
      </c>
      <c r="D1526" s="53" t="s">
        <v>561</v>
      </c>
      <c r="E1526" s="26" t="str">
        <f t="shared" si="261"/>
        <v>Christel</v>
      </c>
      <c r="F1526" s="26" t="str">
        <f t="shared" si="262"/>
        <v>Visser</v>
      </c>
      <c r="G1526" s="26" t="str">
        <f t="shared" si="263"/>
        <v>Ladies Senior</v>
      </c>
      <c r="H1526" s="26" t="str">
        <f t="shared" si="264"/>
        <v>Seagull Angling Club</v>
      </c>
      <c r="I1526" s="53"/>
      <c r="J1526" s="53"/>
      <c r="K1526" s="53"/>
      <c r="L1526" s="52" t="str">
        <f t="shared" si="265"/>
        <v/>
      </c>
      <c r="M1526" s="52" t="str">
        <f t="shared" si="266"/>
        <v/>
      </c>
    </row>
    <row r="1527" spans="1:13" hidden="1" x14ac:dyDescent="0.3">
      <c r="A1527" s="143" t="str">
        <f t="shared" si="270"/>
        <v>2025-NAT-03</v>
      </c>
      <c r="B1527" s="140">
        <f t="shared" si="271"/>
        <v>45738</v>
      </c>
      <c r="C1527" s="143" t="str">
        <f t="shared" si="272"/>
        <v>Day 3</v>
      </c>
      <c r="D1527" s="53" t="s">
        <v>702</v>
      </c>
      <c r="E1527" s="26" t="str">
        <f t="shared" si="261"/>
        <v>Jonandre</v>
      </c>
      <c r="F1527" s="26" t="str">
        <f t="shared" si="262"/>
        <v>Mertens</v>
      </c>
      <c r="G1527" s="26" t="str">
        <f t="shared" si="263"/>
        <v>Men U/16</v>
      </c>
      <c r="H1527" s="26" t="str">
        <f t="shared" si="264"/>
        <v>Seagull Angling Club</v>
      </c>
      <c r="I1527" s="53"/>
      <c r="J1527" s="53"/>
      <c r="K1527" s="53"/>
      <c r="L1527" s="52" t="str">
        <f t="shared" si="265"/>
        <v/>
      </c>
      <c r="M1527" s="52" t="str">
        <f t="shared" si="266"/>
        <v/>
      </c>
    </row>
    <row r="1528" spans="1:13" hidden="1" x14ac:dyDescent="0.3">
      <c r="A1528" s="143" t="str">
        <f t="shared" si="270"/>
        <v>2025-NAT-03</v>
      </c>
      <c r="B1528" s="140">
        <f t="shared" si="271"/>
        <v>45738</v>
      </c>
      <c r="C1528" s="143" t="str">
        <f t="shared" si="272"/>
        <v>Day 3</v>
      </c>
      <c r="D1528" s="53" t="s">
        <v>476</v>
      </c>
      <c r="E1528" s="26" t="str">
        <f t="shared" si="261"/>
        <v>Sean</v>
      </c>
      <c r="F1528" s="26" t="str">
        <f t="shared" si="262"/>
        <v>Van Den Heuvel</v>
      </c>
      <c r="G1528" s="26" t="str">
        <f t="shared" si="263"/>
        <v>Men Veteran</v>
      </c>
      <c r="H1528" s="26" t="str">
        <f t="shared" si="264"/>
        <v>Seagull Angling Club</v>
      </c>
      <c r="I1528" s="53"/>
      <c r="J1528" s="53"/>
      <c r="K1528" s="53"/>
      <c r="L1528" s="52" t="str">
        <f t="shared" si="265"/>
        <v/>
      </c>
      <c r="M1528" s="52" t="str">
        <f t="shared" si="266"/>
        <v/>
      </c>
    </row>
    <row r="1529" spans="1:13" hidden="1" x14ac:dyDescent="0.3">
      <c r="A1529" s="143" t="str">
        <f t="shared" si="270"/>
        <v>2025-NAT-03</v>
      </c>
      <c r="B1529" s="140">
        <f t="shared" si="271"/>
        <v>45738</v>
      </c>
      <c r="C1529" s="143" t="str">
        <f t="shared" si="272"/>
        <v>Day 3</v>
      </c>
      <c r="D1529" s="53" t="s">
        <v>682</v>
      </c>
      <c r="E1529" s="26" t="str">
        <f t="shared" si="261"/>
        <v>Lu-Andre</v>
      </c>
      <c r="F1529" s="26" t="str">
        <f t="shared" si="262"/>
        <v>Duvenhage</v>
      </c>
      <c r="G1529" s="26" t="str">
        <f t="shared" si="263"/>
        <v>Men Senior</v>
      </c>
      <c r="H1529" s="26" t="str">
        <f t="shared" si="264"/>
        <v>Seagull Angling Club</v>
      </c>
      <c r="I1529" s="53"/>
      <c r="J1529" s="53"/>
      <c r="K1529" s="53"/>
      <c r="L1529" s="52" t="str">
        <f t="shared" si="265"/>
        <v/>
      </c>
      <c r="M1529" s="52" t="str">
        <f t="shared" si="266"/>
        <v/>
      </c>
    </row>
    <row r="1530" spans="1:13" hidden="1" x14ac:dyDescent="0.3">
      <c r="A1530" s="143" t="str">
        <f t="shared" si="270"/>
        <v>2025-NAT-03</v>
      </c>
      <c r="B1530" s="140">
        <f t="shared" si="271"/>
        <v>45738</v>
      </c>
      <c r="C1530" s="143" t="str">
        <f t="shared" si="272"/>
        <v>Day 3</v>
      </c>
      <c r="D1530" s="53" t="s">
        <v>1542</v>
      </c>
      <c r="E1530" s="26" t="str">
        <f t="shared" ref="E1530:E1593" si="273">IF(D1530="","",VLOOKUP(D1530,Master,3,FALSE))</f>
        <v>Herman</v>
      </c>
      <c r="F1530" s="26" t="str">
        <f t="shared" ref="F1530:F1593" si="274">IF(D1530="","",VLOOKUP(D1530,Master,4,FALSE))</f>
        <v>Swanepoel</v>
      </c>
      <c r="G1530" s="26" t="str">
        <f t="shared" ref="G1530:G1593" si="275">IF(D1530="","",VLOOKUP(D1530,Master,5,FALSE))</f>
        <v>Men Veteran</v>
      </c>
      <c r="H1530" s="26" t="str">
        <f t="shared" ref="H1530:H1593" si="276">IF(D1530="","",VLOOKUP(D1530,Master,2,FALSE))</f>
        <v>Steenbras</v>
      </c>
      <c r="I1530" s="53"/>
      <c r="J1530" s="53" t="s">
        <v>1223</v>
      </c>
      <c r="K1530" s="53">
        <v>90</v>
      </c>
      <c r="L1530" s="52">
        <f t="shared" ref="L1530:L1593" si="277">IF(K1530="","",IF(I1530="",ROUND(HLOOKUP(J1530,kgList,K1530,FALSE),1),ROUND(HLOOKUP(I1530,kgList,K1530,FALSE),1)))</f>
        <v>2.6</v>
      </c>
      <c r="M1530" s="52">
        <f t="shared" ref="M1530:M1593" si="278">IF(L1530="","",IF(COUNTA(I1530:J1530)&gt;1,"Edible or Inedible",IF(COUNTA(I1530)=1,L1530*1,IF(COUNTA(J1530)=1,L1530*1,"ERROR"))))</f>
        <v>2.6</v>
      </c>
    </row>
    <row r="1531" spans="1:13" hidden="1" x14ac:dyDescent="0.3">
      <c r="A1531" s="143" t="str">
        <f t="shared" si="270"/>
        <v>2025-NAT-03</v>
      </c>
      <c r="B1531" s="140">
        <f t="shared" si="271"/>
        <v>45738</v>
      </c>
      <c r="C1531" s="143" t="str">
        <f t="shared" si="272"/>
        <v>Day 3</v>
      </c>
      <c r="D1531" s="53" t="s">
        <v>1568</v>
      </c>
      <c r="E1531" s="26" t="str">
        <f t="shared" si="273"/>
        <v>L'Wyk</v>
      </c>
      <c r="F1531" s="26" t="str">
        <f t="shared" si="274"/>
        <v>Viljoen</v>
      </c>
      <c r="G1531" s="26" t="str">
        <f t="shared" si="275"/>
        <v>Men U/16</v>
      </c>
      <c r="H1531" s="26" t="str">
        <f t="shared" si="276"/>
        <v>Steenbras</v>
      </c>
      <c r="I1531" s="53"/>
      <c r="J1531" s="53" t="s">
        <v>1222</v>
      </c>
      <c r="K1531" s="53">
        <v>83</v>
      </c>
      <c r="L1531" s="52">
        <f t="shared" si="277"/>
        <v>2.2999999999999998</v>
      </c>
      <c r="M1531" s="52">
        <f t="shared" si="278"/>
        <v>2.2999999999999998</v>
      </c>
    </row>
    <row r="1532" spans="1:13" hidden="1" x14ac:dyDescent="0.3">
      <c r="A1532" s="143" t="str">
        <f t="shared" si="270"/>
        <v>2025-NAT-03</v>
      </c>
      <c r="B1532" s="140">
        <f t="shared" si="271"/>
        <v>45738</v>
      </c>
      <c r="C1532" s="143" t="str">
        <f t="shared" si="272"/>
        <v>Day 3</v>
      </c>
      <c r="D1532" s="53" t="s">
        <v>1568</v>
      </c>
      <c r="E1532" s="26" t="str">
        <f t="shared" si="273"/>
        <v>L'Wyk</v>
      </c>
      <c r="F1532" s="26" t="str">
        <f t="shared" si="274"/>
        <v>Viljoen</v>
      </c>
      <c r="G1532" s="26" t="str">
        <f t="shared" si="275"/>
        <v>Men U/16</v>
      </c>
      <c r="H1532" s="26" t="str">
        <f t="shared" si="276"/>
        <v>Steenbras</v>
      </c>
      <c r="I1532" s="53"/>
      <c r="J1532" s="53" t="s">
        <v>1222</v>
      </c>
      <c r="K1532" s="53">
        <v>71</v>
      </c>
      <c r="L1532" s="52">
        <f t="shared" si="277"/>
        <v>1.3</v>
      </c>
      <c r="M1532" s="52">
        <f t="shared" si="278"/>
        <v>1.3</v>
      </c>
    </row>
    <row r="1533" spans="1:13" hidden="1" x14ac:dyDescent="0.3">
      <c r="A1533" s="143" t="str">
        <f t="shared" si="270"/>
        <v>2025-NAT-03</v>
      </c>
      <c r="B1533" s="140">
        <f t="shared" si="271"/>
        <v>45738</v>
      </c>
      <c r="C1533" s="143" t="str">
        <f t="shared" si="272"/>
        <v>Day 3</v>
      </c>
      <c r="D1533" s="53" t="s">
        <v>1568</v>
      </c>
      <c r="E1533" s="26" t="str">
        <f t="shared" si="273"/>
        <v>L'Wyk</v>
      </c>
      <c r="F1533" s="26" t="str">
        <f t="shared" si="274"/>
        <v>Viljoen</v>
      </c>
      <c r="G1533" s="26" t="str">
        <f t="shared" si="275"/>
        <v>Men U/16</v>
      </c>
      <c r="H1533" s="26" t="str">
        <f t="shared" si="276"/>
        <v>Steenbras</v>
      </c>
      <c r="I1533" s="53"/>
      <c r="J1533" s="53" t="s">
        <v>20</v>
      </c>
      <c r="K1533" s="53">
        <v>80</v>
      </c>
      <c r="L1533" s="52">
        <f t="shared" si="277"/>
        <v>1.8</v>
      </c>
      <c r="M1533" s="52">
        <f t="shared" si="278"/>
        <v>1.8</v>
      </c>
    </row>
    <row r="1534" spans="1:13" hidden="1" x14ac:dyDescent="0.3">
      <c r="A1534" s="143" t="str">
        <f t="shared" si="270"/>
        <v>2025-NAT-03</v>
      </c>
      <c r="B1534" s="140">
        <f t="shared" si="271"/>
        <v>45738</v>
      </c>
      <c r="C1534" s="143" t="str">
        <f t="shared" si="272"/>
        <v>Day 3</v>
      </c>
      <c r="D1534" s="53" t="s">
        <v>1482</v>
      </c>
      <c r="E1534" s="26" t="str">
        <f t="shared" si="273"/>
        <v>Wallace</v>
      </c>
      <c r="F1534" s="26" t="str">
        <f t="shared" si="274"/>
        <v>Shepperson</v>
      </c>
      <c r="G1534" s="26" t="str">
        <f t="shared" si="275"/>
        <v>Men Veteran</v>
      </c>
      <c r="H1534" s="26" t="str">
        <f t="shared" si="276"/>
        <v>Steenbras</v>
      </c>
      <c r="I1534" s="53"/>
      <c r="J1534" s="53" t="s">
        <v>1222</v>
      </c>
      <c r="K1534" s="53">
        <v>83</v>
      </c>
      <c r="L1534" s="52">
        <f t="shared" si="277"/>
        <v>2.2999999999999998</v>
      </c>
      <c r="M1534" s="52">
        <f t="shared" si="278"/>
        <v>2.2999999999999998</v>
      </c>
    </row>
    <row r="1535" spans="1:13" hidden="1" x14ac:dyDescent="0.3">
      <c r="A1535" s="143" t="str">
        <f t="shared" si="270"/>
        <v>2025-NAT-03</v>
      </c>
      <c r="B1535" s="140">
        <f t="shared" si="271"/>
        <v>45738</v>
      </c>
      <c r="C1535" s="143" t="str">
        <f t="shared" si="272"/>
        <v>Day 3</v>
      </c>
      <c r="D1535" s="53" t="s">
        <v>981</v>
      </c>
      <c r="E1535" s="26" t="str">
        <f t="shared" si="273"/>
        <v>Hanru</v>
      </c>
      <c r="F1535" s="26" t="str">
        <f t="shared" si="274"/>
        <v>Du Preez</v>
      </c>
      <c r="G1535" s="26" t="str">
        <f t="shared" si="275"/>
        <v>Men U/16</v>
      </c>
      <c r="H1535" s="26" t="str">
        <f t="shared" si="276"/>
        <v>Steenbras</v>
      </c>
      <c r="I1535" s="53"/>
      <c r="J1535" s="53" t="s">
        <v>20</v>
      </c>
      <c r="K1535" s="53">
        <v>77</v>
      </c>
      <c r="L1535" s="52">
        <f t="shared" si="277"/>
        <v>1.6</v>
      </c>
      <c r="M1535" s="52">
        <f t="shared" si="278"/>
        <v>1.6</v>
      </c>
    </row>
    <row r="1536" spans="1:13" hidden="1" x14ac:dyDescent="0.3">
      <c r="A1536" s="143" t="str">
        <f t="shared" si="270"/>
        <v>2025-NAT-03</v>
      </c>
      <c r="B1536" s="140">
        <f t="shared" si="271"/>
        <v>45738</v>
      </c>
      <c r="C1536" s="143" t="str">
        <f t="shared" si="272"/>
        <v>Day 3</v>
      </c>
      <c r="D1536" s="53" t="s">
        <v>1417</v>
      </c>
      <c r="E1536" s="26" t="str">
        <f t="shared" si="273"/>
        <v>Maryna</v>
      </c>
      <c r="F1536" s="26" t="str">
        <f t="shared" si="274"/>
        <v>Viljoen</v>
      </c>
      <c r="G1536" s="26" t="str">
        <f t="shared" si="275"/>
        <v>Ladies Senior</v>
      </c>
      <c r="H1536" s="26" t="str">
        <f t="shared" si="276"/>
        <v>Steenbras</v>
      </c>
      <c r="I1536" s="53"/>
      <c r="J1536" s="53" t="s">
        <v>20</v>
      </c>
      <c r="K1536" s="53">
        <v>88</v>
      </c>
      <c r="L1536" s="52">
        <f t="shared" si="277"/>
        <v>2.5</v>
      </c>
      <c r="M1536" s="52">
        <f t="shared" si="278"/>
        <v>2.5</v>
      </c>
    </row>
    <row r="1537" spans="1:13" hidden="1" x14ac:dyDescent="0.3">
      <c r="A1537" s="143" t="str">
        <f t="shared" si="270"/>
        <v>2025-NAT-03</v>
      </c>
      <c r="B1537" s="140">
        <f t="shared" si="271"/>
        <v>45738</v>
      </c>
      <c r="C1537" s="143" t="str">
        <f t="shared" si="272"/>
        <v>Day 3</v>
      </c>
      <c r="D1537" s="53" t="s">
        <v>1417</v>
      </c>
      <c r="E1537" s="26" t="str">
        <f t="shared" si="273"/>
        <v>Maryna</v>
      </c>
      <c r="F1537" s="26" t="str">
        <f t="shared" si="274"/>
        <v>Viljoen</v>
      </c>
      <c r="G1537" s="26" t="str">
        <f t="shared" si="275"/>
        <v>Ladies Senior</v>
      </c>
      <c r="H1537" s="26" t="str">
        <f t="shared" si="276"/>
        <v>Steenbras</v>
      </c>
      <c r="I1537" s="53"/>
      <c r="J1537" s="53" t="s">
        <v>20</v>
      </c>
      <c r="K1537" s="53">
        <v>85</v>
      </c>
      <c r="L1537" s="52">
        <f t="shared" si="277"/>
        <v>2.2000000000000002</v>
      </c>
      <c r="M1537" s="52">
        <f t="shared" si="278"/>
        <v>2.2000000000000002</v>
      </c>
    </row>
    <row r="1538" spans="1:13" hidden="1" x14ac:dyDescent="0.3">
      <c r="A1538" s="143" t="str">
        <f t="shared" si="270"/>
        <v>2025-NAT-03</v>
      </c>
      <c r="B1538" s="140">
        <f t="shared" si="271"/>
        <v>45738</v>
      </c>
      <c r="C1538" s="143" t="str">
        <f t="shared" si="272"/>
        <v>Day 3</v>
      </c>
      <c r="D1538" s="53" t="s">
        <v>655</v>
      </c>
      <c r="E1538" s="26" t="str">
        <f t="shared" si="273"/>
        <v>Sharne</v>
      </c>
      <c r="F1538" s="26" t="str">
        <f t="shared" si="274"/>
        <v>Van Zyl</v>
      </c>
      <c r="G1538" s="26" t="str">
        <f t="shared" si="275"/>
        <v>Ladies Veteran</v>
      </c>
      <c r="H1538" s="26" t="str">
        <f t="shared" si="276"/>
        <v>Steenbras</v>
      </c>
      <c r="I1538" s="53"/>
      <c r="J1538" s="53" t="s">
        <v>20</v>
      </c>
      <c r="K1538" s="53">
        <v>92</v>
      </c>
      <c r="L1538" s="52">
        <f t="shared" si="277"/>
        <v>2.9</v>
      </c>
      <c r="M1538" s="52">
        <f t="shared" si="278"/>
        <v>2.9</v>
      </c>
    </row>
    <row r="1539" spans="1:13" hidden="1" x14ac:dyDescent="0.3">
      <c r="A1539" s="143" t="str">
        <f t="shared" si="270"/>
        <v>2025-NAT-03</v>
      </c>
      <c r="B1539" s="140">
        <f t="shared" si="271"/>
        <v>45738</v>
      </c>
      <c r="C1539" s="143" t="str">
        <f t="shared" si="272"/>
        <v>Day 3</v>
      </c>
      <c r="D1539" s="53" t="s">
        <v>655</v>
      </c>
      <c r="E1539" s="26" t="str">
        <f t="shared" si="273"/>
        <v>Sharne</v>
      </c>
      <c r="F1539" s="26" t="str">
        <f t="shared" si="274"/>
        <v>Van Zyl</v>
      </c>
      <c r="G1539" s="26" t="str">
        <f t="shared" si="275"/>
        <v>Ladies Veteran</v>
      </c>
      <c r="H1539" s="26" t="str">
        <f t="shared" si="276"/>
        <v>Steenbras</v>
      </c>
      <c r="I1539" s="53"/>
      <c r="J1539" s="53" t="s">
        <v>20</v>
      </c>
      <c r="K1539" s="53">
        <v>84</v>
      </c>
      <c r="L1539" s="52">
        <f t="shared" si="277"/>
        <v>2.2000000000000002</v>
      </c>
      <c r="M1539" s="52">
        <f t="shared" si="278"/>
        <v>2.2000000000000002</v>
      </c>
    </row>
    <row r="1540" spans="1:13" hidden="1" x14ac:dyDescent="0.3">
      <c r="A1540" s="143" t="str">
        <f t="shared" si="270"/>
        <v>2025-NAT-03</v>
      </c>
      <c r="B1540" s="140">
        <f t="shared" si="271"/>
        <v>45738</v>
      </c>
      <c r="C1540" s="143" t="str">
        <f t="shared" si="272"/>
        <v>Day 3</v>
      </c>
      <c r="D1540" s="53" t="s">
        <v>519</v>
      </c>
      <c r="E1540" s="26" t="str">
        <f t="shared" si="273"/>
        <v>Burger</v>
      </c>
      <c r="F1540" s="26" t="str">
        <f t="shared" si="274"/>
        <v>Van Taak</v>
      </c>
      <c r="G1540" s="26" t="str">
        <f t="shared" si="275"/>
        <v>Men Veteran</v>
      </c>
      <c r="H1540" s="26" t="str">
        <f t="shared" si="276"/>
        <v>Steenbras</v>
      </c>
      <c r="I1540" s="53" t="s">
        <v>19</v>
      </c>
      <c r="J1540" s="53"/>
      <c r="K1540" s="53">
        <v>47</v>
      </c>
      <c r="L1540" s="52">
        <f t="shared" si="277"/>
        <v>1.1000000000000001</v>
      </c>
      <c r="M1540" s="52">
        <f t="shared" si="278"/>
        <v>1.1000000000000001</v>
      </c>
    </row>
    <row r="1541" spans="1:13" hidden="1" x14ac:dyDescent="0.3">
      <c r="A1541" s="143" t="str">
        <f t="shared" si="270"/>
        <v>2025-NAT-03</v>
      </c>
      <c r="B1541" s="140">
        <f t="shared" si="271"/>
        <v>45738</v>
      </c>
      <c r="C1541" s="143" t="str">
        <f t="shared" si="272"/>
        <v>Day 3</v>
      </c>
      <c r="D1541" s="53" t="s">
        <v>1416</v>
      </c>
      <c r="E1541" s="26" t="str">
        <f t="shared" si="273"/>
        <v>Wikus</v>
      </c>
      <c r="F1541" s="26" t="str">
        <f t="shared" si="274"/>
        <v>Viljoen</v>
      </c>
      <c r="G1541" s="26" t="str">
        <f t="shared" si="275"/>
        <v>Men Veteran</v>
      </c>
      <c r="H1541" s="26" t="str">
        <f t="shared" si="276"/>
        <v>Steenbras</v>
      </c>
      <c r="I1541" s="53"/>
      <c r="J1541" s="53"/>
      <c r="K1541" s="53"/>
      <c r="L1541" s="52" t="str">
        <f t="shared" si="277"/>
        <v/>
      </c>
      <c r="M1541" s="52" t="str">
        <f t="shared" si="278"/>
        <v/>
      </c>
    </row>
    <row r="1542" spans="1:13" hidden="1" x14ac:dyDescent="0.3">
      <c r="A1542" s="143" t="str">
        <f t="shared" si="270"/>
        <v>2025-NAT-03</v>
      </c>
      <c r="B1542" s="140">
        <f t="shared" si="271"/>
        <v>45738</v>
      </c>
      <c r="C1542" s="143" t="str">
        <f t="shared" si="272"/>
        <v>Day 3</v>
      </c>
      <c r="D1542" s="53" t="s">
        <v>668</v>
      </c>
      <c r="E1542" s="26" t="str">
        <f t="shared" si="273"/>
        <v>Dirk</v>
      </c>
      <c r="F1542" s="26" t="str">
        <f t="shared" si="274"/>
        <v>Hansen</v>
      </c>
      <c r="G1542" s="26" t="str">
        <f t="shared" si="275"/>
        <v>Men Veteran</v>
      </c>
      <c r="H1542" s="26" t="str">
        <f t="shared" si="276"/>
        <v>Steenbras</v>
      </c>
      <c r="I1542" s="53"/>
      <c r="J1542" s="53"/>
      <c r="K1542" s="53"/>
      <c r="L1542" s="52" t="str">
        <f t="shared" si="277"/>
        <v/>
      </c>
      <c r="M1542" s="52" t="str">
        <f t="shared" si="278"/>
        <v/>
      </c>
    </row>
    <row r="1543" spans="1:13" hidden="1" x14ac:dyDescent="0.3">
      <c r="A1543" s="143" t="str">
        <f t="shared" si="270"/>
        <v>2025-NAT-03</v>
      </c>
      <c r="B1543" s="140">
        <f t="shared" si="271"/>
        <v>45738</v>
      </c>
      <c r="C1543" s="143" t="str">
        <f t="shared" si="272"/>
        <v>Day 3</v>
      </c>
      <c r="D1543" s="53" t="s">
        <v>720</v>
      </c>
      <c r="E1543" s="26" t="str">
        <f t="shared" si="273"/>
        <v>David</v>
      </c>
      <c r="F1543" s="26" t="str">
        <f t="shared" si="274"/>
        <v>Smith</v>
      </c>
      <c r="G1543" s="26" t="str">
        <f t="shared" si="275"/>
        <v>Men Veteran</v>
      </c>
      <c r="H1543" s="26" t="str">
        <f t="shared" si="276"/>
        <v>Steenbras</v>
      </c>
      <c r="I1543" s="53"/>
      <c r="J1543" s="53"/>
      <c r="K1543" s="53"/>
      <c r="L1543" s="52" t="str">
        <f t="shared" si="277"/>
        <v/>
      </c>
      <c r="M1543" s="52" t="str">
        <f t="shared" si="278"/>
        <v/>
      </c>
    </row>
    <row r="1544" spans="1:13" hidden="1" x14ac:dyDescent="0.3">
      <c r="A1544" s="143" t="str">
        <f t="shared" si="270"/>
        <v>2025-NAT-03</v>
      </c>
      <c r="B1544" s="140">
        <f t="shared" si="271"/>
        <v>45738</v>
      </c>
      <c r="C1544" s="143" t="str">
        <f t="shared" si="272"/>
        <v>Day 3</v>
      </c>
      <c r="D1544" s="53" t="s">
        <v>800</v>
      </c>
      <c r="E1544" s="26" t="str">
        <f t="shared" si="273"/>
        <v>Barend</v>
      </c>
      <c r="F1544" s="26" t="str">
        <f t="shared" si="274"/>
        <v>Steynberg</v>
      </c>
      <c r="G1544" s="26" t="str">
        <f t="shared" si="275"/>
        <v>Men U/16</v>
      </c>
      <c r="H1544" s="26" t="str">
        <f t="shared" si="276"/>
        <v>Steenbras</v>
      </c>
      <c r="I1544" s="53"/>
      <c r="J1544" s="53"/>
      <c r="K1544" s="53"/>
      <c r="L1544" s="52" t="str">
        <f t="shared" si="277"/>
        <v/>
      </c>
      <c r="M1544" s="52" t="str">
        <f t="shared" si="278"/>
        <v/>
      </c>
    </row>
    <row r="1545" spans="1:13" hidden="1" x14ac:dyDescent="0.3">
      <c r="A1545" s="143" t="str">
        <f t="shared" si="270"/>
        <v>2025-NAT-03</v>
      </c>
      <c r="B1545" s="140">
        <f t="shared" si="271"/>
        <v>45738</v>
      </c>
      <c r="C1545" s="143" t="str">
        <f t="shared" si="272"/>
        <v>Day 3</v>
      </c>
      <c r="D1545" s="53" t="s">
        <v>663</v>
      </c>
      <c r="E1545" s="26" t="str">
        <f t="shared" si="273"/>
        <v>Jayden</v>
      </c>
      <c r="F1545" s="26" t="str">
        <f t="shared" si="274"/>
        <v>Hansen</v>
      </c>
      <c r="G1545" s="26" t="str">
        <f t="shared" si="275"/>
        <v>Men U/16</v>
      </c>
      <c r="H1545" s="26" t="str">
        <f t="shared" si="276"/>
        <v>Steenbras</v>
      </c>
      <c r="I1545" s="53"/>
      <c r="J1545" s="53"/>
      <c r="K1545" s="53"/>
      <c r="L1545" s="52" t="str">
        <f t="shared" si="277"/>
        <v/>
      </c>
      <c r="M1545" s="52" t="str">
        <f t="shared" si="278"/>
        <v/>
      </c>
    </row>
    <row r="1546" spans="1:13" hidden="1" x14ac:dyDescent="0.3">
      <c r="A1546" s="143" t="str">
        <f t="shared" si="270"/>
        <v>2025-NAT-03</v>
      </c>
      <c r="B1546" s="140">
        <f t="shared" si="271"/>
        <v>45738</v>
      </c>
      <c r="C1546" s="143" t="str">
        <f t="shared" si="272"/>
        <v>Day 3</v>
      </c>
      <c r="D1546" s="53" t="s">
        <v>923</v>
      </c>
      <c r="E1546" s="26" t="str">
        <f t="shared" si="273"/>
        <v>Louw</v>
      </c>
      <c r="F1546" s="26" t="str">
        <f t="shared" si="274"/>
        <v>Van Zyl</v>
      </c>
      <c r="G1546" s="26" t="str">
        <f t="shared" si="275"/>
        <v>Men U/16</v>
      </c>
      <c r="H1546" s="26" t="str">
        <f t="shared" si="276"/>
        <v>Steenbras</v>
      </c>
      <c r="I1546" s="53"/>
      <c r="J1546" s="53"/>
      <c r="K1546" s="53"/>
      <c r="L1546" s="52" t="str">
        <f t="shared" si="277"/>
        <v/>
      </c>
      <c r="M1546" s="52" t="str">
        <f t="shared" si="278"/>
        <v/>
      </c>
    </row>
    <row r="1547" spans="1:13" hidden="1" x14ac:dyDescent="0.3">
      <c r="A1547" s="143" t="str">
        <f t="shared" si="270"/>
        <v>2025-NAT-03</v>
      </c>
      <c r="B1547" s="140">
        <f t="shared" si="271"/>
        <v>45738</v>
      </c>
      <c r="C1547" s="143" t="str">
        <f t="shared" si="272"/>
        <v>Day 3</v>
      </c>
      <c r="D1547" s="53" t="s">
        <v>1106</v>
      </c>
      <c r="E1547" s="26" t="str">
        <f t="shared" si="273"/>
        <v>Luan</v>
      </c>
      <c r="F1547" s="26" t="str">
        <f t="shared" si="274"/>
        <v>Hansen</v>
      </c>
      <c r="G1547" s="26" t="str">
        <f t="shared" si="275"/>
        <v>Men U/16</v>
      </c>
      <c r="H1547" s="26" t="str">
        <f t="shared" si="276"/>
        <v>Steenbras</v>
      </c>
      <c r="I1547" s="53"/>
      <c r="J1547" s="53"/>
      <c r="K1547" s="53"/>
      <c r="L1547" s="52" t="str">
        <f t="shared" si="277"/>
        <v/>
      </c>
      <c r="M1547" s="52" t="str">
        <f t="shared" si="278"/>
        <v/>
      </c>
    </row>
    <row r="1548" spans="1:13" hidden="1" x14ac:dyDescent="0.3">
      <c r="A1548" s="143" t="str">
        <f t="shared" si="270"/>
        <v>2025-NAT-03</v>
      </c>
      <c r="B1548" s="140">
        <f t="shared" si="271"/>
        <v>45738</v>
      </c>
      <c r="C1548" s="143" t="str">
        <f t="shared" si="272"/>
        <v>Day 3</v>
      </c>
      <c r="D1548" s="53" t="s">
        <v>1325</v>
      </c>
      <c r="E1548" s="26" t="str">
        <f t="shared" si="273"/>
        <v>Jacomine</v>
      </c>
      <c r="F1548" s="26" t="str">
        <f t="shared" si="274"/>
        <v>Heath</v>
      </c>
      <c r="G1548" s="26" t="str">
        <f t="shared" si="275"/>
        <v>Ladies Senior</v>
      </c>
      <c r="H1548" s="26" t="str">
        <f t="shared" si="276"/>
        <v>Steenbras</v>
      </c>
      <c r="I1548" s="53"/>
      <c r="J1548" s="53"/>
      <c r="K1548" s="53"/>
      <c r="L1548" s="52" t="str">
        <f t="shared" si="277"/>
        <v/>
      </c>
      <c r="M1548" s="52" t="str">
        <f t="shared" si="278"/>
        <v/>
      </c>
    </row>
    <row r="1549" spans="1:13" hidden="1" x14ac:dyDescent="0.3">
      <c r="A1549" s="143" t="str">
        <f t="shared" si="270"/>
        <v>2025-NAT-03</v>
      </c>
      <c r="B1549" s="140">
        <f t="shared" si="271"/>
        <v>45738</v>
      </c>
      <c r="C1549" s="143" t="str">
        <f t="shared" si="272"/>
        <v>Day 3</v>
      </c>
      <c r="D1549" s="53" t="s">
        <v>1481</v>
      </c>
      <c r="E1549" s="26" t="str">
        <f t="shared" si="273"/>
        <v>Alberto</v>
      </c>
      <c r="F1549" s="26" t="str">
        <f t="shared" si="274"/>
        <v>Engelbrecht</v>
      </c>
      <c r="G1549" s="26" t="str">
        <f t="shared" si="275"/>
        <v>Men Veteran</v>
      </c>
      <c r="H1549" s="26" t="str">
        <f t="shared" si="276"/>
        <v>Steenbras</v>
      </c>
      <c r="I1549" s="53"/>
      <c r="J1549" s="53"/>
      <c r="K1549" s="53"/>
      <c r="L1549" s="52" t="str">
        <f t="shared" si="277"/>
        <v/>
      </c>
      <c r="M1549" s="52" t="str">
        <f t="shared" si="278"/>
        <v/>
      </c>
    </row>
    <row r="1550" spans="1:13" hidden="1" x14ac:dyDescent="0.3">
      <c r="A1550" s="143" t="str">
        <f t="shared" ref="A1550:A1613" si="279">IF(D1550="","",A1549)</f>
        <v>2025-NAT-03</v>
      </c>
      <c r="B1550" s="140">
        <f t="shared" ref="B1550:B1613" si="280">IF(D1550="","",B1549)</f>
        <v>45738</v>
      </c>
      <c r="C1550" s="143" t="str">
        <f t="shared" ref="C1550:C1613" si="281">IF(D1550="","",C1549)</f>
        <v>Day 3</v>
      </c>
      <c r="D1550" s="53" t="s">
        <v>756</v>
      </c>
      <c r="E1550" s="26" t="str">
        <f t="shared" si="273"/>
        <v>Jean Pierre</v>
      </c>
      <c r="F1550" s="26" t="str">
        <f t="shared" si="274"/>
        <v>Hugo</v>
      </c>
      <c r="G1550" s="26" t="str">
        <f t="shared" si="275"/>
        <v>Men Senior</v>
      </c>
      <c r="H1550" s="26" t="str">
        <f t="shared" si="276"/>
        <v>Walvis Bay</v>
      </c>
      <c r="I1550" s="53"/>
      <c r="J1550" s="53" t="s">
        <v>1222</v>
      </c>
      <c r="K1550" s="53">
        <v>131</v>
      </c>
      <c r="L1550" s="52">
        <f t="shared" si="277"/>
        <v>10.9</v>
      </c>
      <c r="M1550" s="52">
        <f t="shared" si="278"/>
        <v>10.9</v>
      </c>
    </row>
    <row r="1551" spans="1:13" hidden="1" x14ac:dyDescent="0.3">
      <c r="A1551" s="143" t="str">
        <f t="shared" si="279"/>
        <v>2025-NAT-03</v>
      </c>
      <c r="B1551" s="140">
        <f t="shared" si="280"/>
        <v>45738</v>
      </c>
      <c r="C1551" s="143" t="str">
        <f t="shared" si="281"/>
        <v>Day 3</v>
      </c>
      <c r="D1551" s="53" t="s">
        <v>526</v>
      </c>
      <c r="E1551" s="26" t="str">
        <f t="shared" si="273"/>
        <v>Werner</v>
      </c>
      <c r="F1551" s="26" t="str">
        <f t="shared" si="274"/>
        <v>Van Riet</v>
      </c>
      <c r="G1551" s="26" t="str">
        <f t="shared" si="275"/>
        <v>Men Veteran</v>
      </c>
      <c r="H1551" s="26" t="str">
        <f t="shared" si="276"/>
        <v>Walvis Bay</v>
      </c>
      <c r="I1551" s="53"/>
      <c r="J1551" s="53" t="s">
        <v>1222</v>
      </c>
      <c r="K1551" s="53">
        <v>113</v>
      </c>
      <c r="L1551" s="52">
        <f t="shared" si="277"/>
        <v>6.6</v>
      </c>
      <c r="M1551" s="52">
        <f t="shared" si="278"/>
        <v>6.6</v>
      </c>
    </row>
    <row r="1552" spans="1:13" hidden="1" x14ac:dyDescent="0.3">
      <c r="A1552" s="143" t="str">
        <f t="shared" si="279"/>
        <v>2025-NAT-03</v>
      </c>
      <c r="B1552" s="140">
        <f t="shared" si="280"/>
        <v>45738</v>
      </c>
      <c r="C1552" s="143" t="str">
        <f t="shared" si="281"/>
        <v>Day 3</v>
      </c>
      <c r="D1552" s="53" t="s">
        <v>752</v>
      </c>
      <c r="E1552" s="26" t="str">
        <f t="shared" si="273"/>
        <v xml:space="preserve">Emile </v>
      </c>
      <c r="F1552" s="26" t="str">
        <f t="shared" si="274"/>
        <v>Van Heerden</v>
      </c>
      <c r="G1552" s="26" t="str">
        <f t="shared" si="275"/>
        <v>Men Veteran</v>
      </c>
      <c r="H1552" s="26" t="str">
        <f t="shared" si="276"/>
        <v>Walvis Bay</v>
      </c>
      <c r="I1552" s="53"/>
      <c r="J1552" s="53" t="s">
        <v>1216</v>
      </c>
      <c r="K1552" s="53">
        <v>149</v>
      </c>
      <c r="L1552" s="52">
        <f t="shared" si="277"/>
        <v>44.7</v>
      </c>
      <c r="M1552" s="52">
        <f t="shared" si="278"/>
        <v>44.7</v>
      </c>
    </row>
    <row r="1553" spans="1:13" hidden="1" x14ac:dyDescent="0.3">
      <c r="A1553" s="143" t="str">
        <f t="shared" si="279"/>
        <v>2025-NAT-03</v>
      </c>
      <c r="B1553" s="140">
        <f t="shared" si="280"/>
        <v>45738</v>
      </c>
      <c r="C1553" s="143" t="str">
        <f t="shared" si="281"/>
        <v>Day 3</v>
      </c>
      <c r="D1553" s="53" t="s">
        <v>752</v>
      </c>
      <c r="E1553" s="26" t="str">
        <f t="shared" si="273"/>
        <v xml:space="preserve">Emile </v>
      </c>
      <c r="F1553" s="26" t="str">
        <f t="shared" si="274"/>
        <v>Van Heerden</v>
      </c>
      <c r="G1553" s="26" t="str">
        <f t="shared" si="275"/>
        <v>Men Veteran</v>
      </c>
      <c r="H1553" s="26" t="str">
        <f t="shared" si="276"/>
        <v>Walvis Bay</v>
      </c>
      <c r="I1553" s="53"/>
      <c r="J1553" s="53" t="s">
        <v>1222</v>
      </c>
      <c r="K1553" s="53">
        <v>158</v>
      </c>
      <c r="L1553" s="52">
        <f t="shared" si="277"/>
        <v>20.8</v>
      </c>
      <c r="M1553" s="52">
        <f t="shared" si="278"/>
        <v>20.8</v>
      </c>
    </row>
    <row r="1554" spans="1:13" hidden="1" x14ac:dyDescent="0.3">
      <c r="A1554" s="143" t="str">
        <f t="shared" si="279"/>
        <v>2025-NAT-03</v>
      </c>
      <c r="B1554" s="140">
        <f t="shared" si="280"/>
        <v>45738</v>
      </c>
      <c r="C1554" s="143" t="str">
        <f t="shared" si="281"/>
        <v>Day 3</v>
      </c>
      <c r="D1554" s="53" t="s">
        <v>550</v>
      </c>
      <c r="E1554" s="26" t="str">
        <f t="shared" si="273"/>
        <v>Stefan Jnr</v>
      </c>
      <c r="F1554" s="26" t="str">
        <f t="shared" si="274"/>
        <v>Du Preez</v>
      </c>
      <c r="G1554" s="26" t="str">
        <f t="shared" si="275"/>
        <v>Men Senior / U/21</v>
      </c>
      <c r="H1554" s="26" t="str">
        <f t="shared" si="276"/>
        <v>Walvis Bay</v>
      </c>
      <c r="I1554" s="53"/>
      <c r="J1554" s="53" t="s">
        <v>1216</v>
      </c>
      <c r="K1554" s="53">
        <v>96</v>
      </c>
      <c r="L1554" s="52">
        <f t="shared" si="277"/>
        <v>10.9</v>
      </c>
      <c r="M1554" s="52">
        <f t="shared" si="278"/>
        <v>10.9</v>
      </c>
    </row>
    <row r="1555" spans="1:13" hidden="1" x14ac:dyDescent="0.3">
      <c r="A1555" s="143" t="str">
        <f t="shared" si="279"/>
        <v>2025-NAT-03</v>
      </c>
      <c r="B1555" s="140">
        <f t="shared" si="280"/>
        <v>45738</v>
      </c>
      <c r="C1555" s="143" t="str">
        <f t="shared" si="281"/>
        <v>Day 3</v>
      </c>
      <c r="D1555" s="53" t="s">
        <v>550</v>
      </c>
      <c r="E1555" s="26" t="str">
        <f t="shared" si="273"/>
        <v>Stefan Jnr</v>
      </c>
      <c r="F1555" s="26" t="str">
        <f t="shared" si="274"/>
        <v>Du Preez</v>
      </c>
      <c r="G1555" s="26" t="str">
        <f t="shared" si="275"/>
        <v>Men Senior / U/21</v>
      </c>
      <c r="H1555" s="26" t="str">
        <f t="shared" si="276"/>
        <v>Walvis Bay</v>
      </c>
      <c r="I1555" s="53"/>
      <c r="J1555" s="53" t="s">
        <v>1216</v>
      </c>
      <c r="K1555" s="53">
        <v>150</v>
      </c>
      <c r="L1555" s="52">
        <f t="shared" si="277"/>
        <v>45.7</v>
      </c>
      <c r="M1555" s="52">
        <f t="shared" si="278"/>
        <v>45.7</v>
      </c>
    </row>
    <row r="1556" spans="1:13" hidden="1" x14ac:dyDescent="0.3">
      <c r="A1556" s="143" t="str">
        <f t="shared" si="279"/>
        <v>2025-NAT-03</v>
      </c>
      <c r="B1556" s="140">
        <f t="shared" si="280"/>
        <v>45738</v>
      </c>
      <c r="C1556" s="143" t="str">
        <f t="shared" si="281"/>
        <v>Day 3</v>
      </c>
      <c r="D1556" s="53" t="s">
        <v>1475</v>
      </c>
      <c r="E1556" s="26" t="str">
        <f t="shared" si="273"/>
        <v>Zillan</v>
      </c>
      <c r="F1556" s="26" t="str">
        <f t="shared" si="274"/>
        <v>Du Pisani</v>
      </c>
      <c r="G1556" s="26" t="str">
        <f t="shared" si="275"/>
        <v>Men Senior</v>
      </c>
      <c r="H1556" s="26" t="str">
        <f t="shared" si="276"/>
        <v>Walvis Bay</v>
      </c>
      <c r="I1556" s="53"/>
      <c r="J1556" s="53" t="s">
        <v>1216</v>
      </c>
      <c r="K1556" s="53">
        <v>126</v>
      </c>
      <c r="L1556" s="52">
        <f t="shared" si="277"/>
        <v>26.4</v>
      </c>
      <c r="M1556" s="52">
        <f t="shared" si="278"/>
        <v>26.4</v>
      </c>
    </row>
    <row r="1557" spans="1:13" hidden="1" x14ac:dyDescent="0.3">
      <c r="A1557" s="143" t="str">
        <f t="shared" si="279"/>
        <v>2025-NAT-03</v>
      </c>
      <c r="B1557" s="140">
        <f t="shared" si="280"/>
        <v>45738</v>
      </c>
      <c r="C1557" s="143" t="str">
        <f t="shared" si="281"/>
        <v>Day 3</v>
      </c>
      <c r="D1557" s="53" t="s">
        <v>969</v>
      </c>
      <c r="E1557" s="26" t="str">
        <f t="shared" si="273"/>
        <v>Liam</v>
      </c>
      <c r="F1557" s="26" t="str">
        <f t="shared" si="274"/>
        <v>Kruger</v>
      </c>
      <c r="G1557" s="26" t="str">
        <f t="shared" si="275"/>
        <v>Men U/16</v>
      </c>
      <c r="H1557" s="26" t="str">
        <f t="shared" si="276"/>
        <v>Walvis Bay</v>
      </c>
      <c r="I1557" s="53"/>
      <c r="J1557" s="53" t="s">
        <v>1217</v>
      </c>
      <c r="K1557" s="53">
        <v>141</v>
      </c>
      <c r="L1557" s="52">
        <f t="shared" si="277"/>
        <v>36.200000000000003</v>
      </c>
      <c r="M1557" s="52">
        <f t="shared" si="278"/>
        <v>36.200000000000003</v>
      </c>
    </row>
    <row r="1558" spans="1:13" hidden="1" x14ac:dyDescent="0.3">
      <c r="A1558" s="143" t="str">
        <f t="shared" si="279"/>
        <v>2025-NAT-03</v>
      </c>
      <c r="B1558" s="140">
        <f t="shared" si="280"/>
        <v>45738</v>
      </c>
      <c r="C1558" s="143" t="str">
        <f t="shared" si="281"/>
        <v>Day 3</v>
      </c>
      <c r="D1558" s="53" t="s">
        <v>574</v>
      </c>
      <c r="E1558" s="26" t="str">
        <f t="shared" si="273"/>
        <v>Gunther</v>
      </c>
      <c r="F1558" s="26" t="str">
        <f t="shared" si="274"/>
        <v>Krauer</v>
      </c>
      <c r="G1558" s="26" t="str">
        <f t="shared" si="275"/>
        <v>Men Master</v>
      </c>
      <c r="H1558" s="26" t="str">
        <f t="shared" si="276"/>
        <v>Walvis Bay</v>
      </c>
      <c r="I1558" s="53"/>
      <c r="J1558" s="53" t="s">
        <v>1223</v>
      </c>
      <c r="K1558" s="53">
        <v>100</v>
      </c>
      <c r="L1558" s="52">
        <f t="shared" si="277"/>
        <v>3.7</v>
      </c>
      <c r="M1558" s="52">
        <f t="shared" si="278"/>
        <v>3.7</v>
      </c>
    </row>
    <row r="1559" spans="1:13" hidden="1" x14ac:dyDescent="0.3">
      <c r="A1559" s="143" t="str">
        <f t="shared" si="279"/>
        <v>2025-NAT-03</v>
      </c>
      <c r="B1559" s="140">
        <f t="shared" si="280"/>
        <v>45738</v>
      </c>
      <c r="C1559" s="143" t="str">
        <f t="shared" si="281"/>
        <v>Day 3</v>
      </c>
      <c r="D1559" s="53" t="s">
        <v>1149</v>
      </c>
      <c r="E1559" s="26" t="str">
        <f t="shared" si="273"/>
        <v>Flippie</v>
      </c>
      <c r="F1559" s="26" t="str">
        <f t="shared" si="274"/>
        <v>Scheepers</v>
      </c>
      <c r="G1559" s="26" t="str">
        <f t="shared" si="275"/>
        <v>Men Veteran</v>
      </c>
      <c r="H1559" s="26" t="str">
        <f t="shared" si="276"/>
        <v>Orca Angling Club</v>
      </c>
      <c r="I1559" s="53"/>
      <c r="J1559" s="53"/>
      <c r="K1559" s="53"/>
      <c r="L1559" s="52" t="str">
        <f t="shared" si="277"/>
        <v/>
      </c>
      <c r="M1559" s="52" t="str">
        <f t="shared" si="278"/>
        <v/>
      </c>
    </row>
    <row r="1560" spans="1:13" hidden="1" x14ac:dyDescent="0.3">
      <c r="A1560" s="143" t="str">
        <f t="shared" si="279"/>
        <v>2025-NAT-03</v>
      </c>
      <c r="B1560" s="140">
        <f t="shared" si="280"/>
        <v>45738</v>
      </c>
      <c r="C1560" s="143" t="str">
        <f t="shared" si="281"/>
        <v>Day 3</v>
      </c>
      <c r="D1560" s="53" t="s">
        <v>1648</v>
      </c>
      <c r="E1560" s="26" t="str">
        <f t="shared" si="273"/>
        <v>Nicolette</v>
      </c>
      <c r="F1560" s="26" t="str">
        <f t="shared" si="274"/>
        <v>Schreuder</v>
      </c>
      <c r="G1560" s="26" t="str">
        <f t="shared" si="275"/>
        <v>Ladies Veteran</v>
      </c>
      <c r="H1560" s="26" t="str">
        <f t="shared" si="276"/>
        <v>Walvis Bay</v>
      </c>
      <c r="I1560" s="53"/>
      <c r="J1560" s="53"/>
      <c r="K1560" s="53"/>
      <c r="L1560" s="52" t="str">
        <f t="shared" si="277"/>
        <v/>
      </c>
      <c r="M1560" s="52" t="str">
        <f t="shared" si="278"/>
        <v/>
      </c>
    </row>
    <row r="1561" spans="1:13" hidden="1" x14ac:dyDescent="0.3">
      <c r="A1561" s="143" t="str">
        <f t="shared" si="279"/>
        <v>2025-NAT-03</v>
      </c>
      <c r="B1561" s="140">
        <f t="shared" si="280"/>
        <v>45738</v>
      </c>
      <c r="C1561" s="143" t="str">
        <f t="shared" si="281"/>
        <v>Day 3</v>
      </c>
      <c r="D1561" s="53" t="s">
        <v>510</v>
      </c>
      <c r="E1561" s="26" t="str">
        <f t="shared" si="273"/>
        <v>Sarah-Ann</v>
      </c>
      <c r="F1561" s="26" t="str">
        <f t="shared" si="274"/>
        <v>Mills</v>
      </c>
      <c r="G1561" s="26" t="str">
        <f t="shared" si="275"/>
        <v>Ladies Master</v>
      </c>
      <c r="H1561" s="26" t="str">
        <f t="shared" si="276"/>
        <v>Henties Bay</v>
      </c>
      <c r="I1561" s="53"/>
      <c r="J1561" s="53"/>
      <c r="K1561" s="53"/>
      <c r="L1561" s="52" t="str">
        <f t="shared" si="277"/>
        <v/>
      </c>
      <c r="M1561" s="52" t="str">
        <f t="shared" si="278"/>
        <v/>
      </c>
    </row>
    <row r="1562" spans="1:13" hidden="1" x14ac:dyDescent="0.3">
      <c r="A1562" s="143" t="str">
        <f t="shared" si="279"/>
        <v>2025-NAT-03</v>
      </c>
      <c r="B1562" s="140">
        <f t="shared" si="280"/>
        <v>45738</v>
      </c>
      <c r="C1562" s="143" t="str">
        <f t="shared" si="281"/>
        <v>Day 3</v>
      </c>
      <c r="D1562" s="53" t="s">
        <v>1473</v>
      </c>
      <c r="E1562" s="26" t="str">
        <f t="shared" si="273"/>
        <v>Hannelie</v>
      </c>
      <c r="F1562" s="26" t="str">
        <f t="shared" si="274"/>
        <v>Du Plessis</v>
      </c>
      <c r="G1562" s="26" t="str">
        <f t="shared" si="275"/>
        <v>Ladies Master</v>
      </c>
      <c r="H1562" s="26" t="str">
        <f t="shared" si="276"/>
        <v>Walvis Bay</v>
      </c>
      <c r="I1562" s="53"/>
      <c r="J1562" s="53"/>
      <c r="K1562" s="53"/>
      <c r="L1562" s="52" t="str">
        <f t="shared" si="277"/>
        <v/>
      </c>
      <c r="M1562" s="52" t="str">
        <f t="shared" si="278"/>
        <v/>
      </c>
    </row>
    <row r="1563" spans="1:13" hidden="1" x14ac:dyDescent="0.3">
      <c r="A1563" s="143" t="str">
        <f t="shared" si="279"/>
        <v>2025-NAT-03</v>
      </c>
      <c r="B1563" s="140">
        <f t="shared" si="280"/>
        <v>45738</v>
      </c>
      <c r="C1563" s="143" t="str">
        <f t="shared" si="281"/>
        <v>Day 3</v>
      </c>
      <c r="D1563" s="53" t="s">
        <v>1476</v>
      </c>
      <c r="E1563" s="26" t="str">
        <f t="shared" si="273"/>
        <v>Breggie</v>
      </c>
      <c r="F1563" s="26" t="str">
        <f t="shared" si="274"/>
        <v>Ferreira</v>
      </c>
      <c r="G1563" s="26" t="str">
        <f t="shared" si="275"/>
        <v>Ladies Master</v>
      </c>
      <c r="H1563" s="26" t="str">
        <f t="shared" si="276"/>
        <v>Walvis Bay</v>
      </c>
      <c r="I1563" s="53"/>
      <c r="J1563" s="53"/>
      <c r="K1563" s="53"/>
      <c r="L1563" s="52" t="str">
        <f t="shared" si="277"/>
        <v/>
      </c>
      <c r="M1563" s="52" t="str">
        <f t="shared" si="278"/>
        <v/>
      </c>
    </row>
    <row r="1564" spans="1:13" hidden="1" x14ac:dyDescent="0.3">
      <c r="A1564" s="143" t="str">
        <f t="shared" si="279"/>
        <v>2025-NAT-03</v>
      </c>
      <c r="B1564" s="140">
        <f t="shared" si="280"/>
        <v>45738</v>
      </c>
      <c r="C1564" s="143" t="str">
        <f t="shared" si="281"/>
        <v>Day 3</v>
      </c>
      <c r="D1564" s="53" t="s">
        <v>1531</v>
      </c>
      <c r="E1564" s="26" t="str">
        <f t="shared" si="273"/>
        <v>Luca</v>
      </c>
      <c r="F1564" s="26" t="str">
        <f t="shared" si="274"/>
        <v>Greeff</v>
      </c>
      <c r="G1564" s="26" t="str">
        <f t="shared" si="275"/>
        <v>Men U/21</v>
      </c>
      <c r="H1564" s="26" t="str">
        <f t="shared" si="276"/>
        <v>xWelwitschia</v>
      </c>
      <c r="I1564" s="53"/>
      <c r="J1564" s="53" t="s">
        <v>1222</v>
      </c>
      <c r="K1564" s="53">
        <v>94</v>
      </c>
      <c r="L1564" s="52">
        <f t="shared" si="277"/>
        <v>3.5</v>
      </c>
      <c r="M1564" s="52">
        <f t="shared" si="278"/>
        <v>3.5</v>
      </c>
    </row>
    <row r="1565" spans="1:13" hidden="1" x14ac:dyDescent="0.3">
      <c r="A1565" s="143" t="str">
        <f t="shared" si="279"/>
        <v>2025-NAT-03</v>
      </c>
      <c r="B1565" s="140">
        <f t="shared" si="280"/>
        <v>45738</v>
      </c>
      <c r="C1565" s="143" t="str">
        <f t="shared" si="281"/>
        <v>Day 3</v>
      </c>
      <c r="D1565" s="53" t="s">
        <v>1531</v>
      </c>
      <c r="E1565" s="26" t="str">
        <f t="shared" si="273"/>
        <v>Luca</v>
      </c>
      <c r="F1565" s="26" t="str">
        <f t="shared" si="274"/>
        <v>Greeff</v>
      </c>
      <c r="G1565" s="26" t="str">
        <f t="shared" si="275"/>
        <v>Men U/21</v>
      </c>
      <c r="H1565" s="26" t="str">
        <f t="shared" si="276"/>
        <v>xWelwitschia</v>
      </c>
      <c r="I1565" s="53"/>
      <c r="J1565" s="53" t="s">
        <v>1222</v>
      </c>
      <c r="K1565" s="53">
        <v>104</v>
      </c>
      <c r="L1565" s="52">
        <f t="shared" si="277"/>
        <v>5</v>
      </c>
      <c r="M1565" s="52">
        <f t="shared" si="278"/>
        <v>5</v>
      </c>
    </row>
    <row r="1566" spans="1:13" hidden="1" x14ac:dyDescent="0.3">
      <c r="A1566" s="143" t="str">
        <f t="shared" si="279"/>
        <v>2025-NAT-03</v>
      </c>
      <c r="B1566" s="140">
        <f t="shared" si="280"/>
        <v>45738</v>
      </c>
      <c r="C1566" s="143" t="str">
        <f t="shared" si="281"/>
        <v>Day 3</v>
      </c>
      <c r="D1566" s="53" t="s">
        <v>1545</v>
      </c>
      <c r="E1566" s="26" t="str">
        <f t="shared" si="273"/>
        <v>Krynauw</v>
      </c>
      <c r="F1566" s="26" t="str">
        <f t="shared" si="274"/>
        <v>Bauwer</v>
      </c>
      <c r="G1566" s="26" t="str">
        <f t="shared" si="275"/>
        <v>Men Senior</v>
      </c>
      <c r="H1566" s="26" t="str">
        <f t="shared" si="276"/>
        <v>xWelwitschia</v>
      </c>
      <c r="I1566" s="53"/>
      <c r="J1566" s="53" t="s">
        <v>1222</v>
      </c>
      <c r="K1566" s="53">
        <v>108</v>
      </c>
      <c r="L1566" s="52">
        <f t="shared" si="277"/>
        <v>5.6</v>
      </c>
      <c r="M1566" s="52">
        <f t="shared" si="278"/>
        <v>5.6</v>
      </c>
    </row>
    <row r="1567" spans="1:13" hidden="1" x14ac:dyDescent="0.3">
      <c r="A1567" s="143" t="str">
        <f t="shared" si="279"/>
        <v>2025-NAT-03</v>
      </c>
      <c r="B1567" s="140">
        <f t="shared" si="280"/>
        <v>45738</v>
      </c>
      <c r="C1567" s="143" t="str">
        <f t="shared" si="281"/>
        <v>Day 3</v>
      </c>
      <c r="D1567" s="53" t="s">
        <v>1545</v>
      </c>
      <c r="E1567" s="26" t="str">
        <f t="shared" si="273"/>
        <v>Krynauw</v>
      </c>
      <c r="F1567" s="26" t="str">
        <f t="shared" si="274"/>
        <v>Bauwer</v>
      </c>
      <c r="G1567" s="26" t="str">
        <f t="shared" si="275"/>
        <v>Men Senior</v>
      </c>
      <c r="H1567" s="26" t="str">
        <f t="shared" si="276"/>
        <v>xWelwitschia</v>
      </c>
      <c r="I1567" s="53"/>
      <c r="J1567" s="53" t="s">
        <v>1217</v>
      </c>
      <c r="K1567" s="53">
        <v>150</v>
      </c>
      <c r="L1567" s="52">
        <f t="shared" si="277"/>
        <v>43.9</v>
      </c>
      <c r="M1567" s="52">
        <f t="shared" si="278"/>
        <v>43.9</v>
      </c>
    </row>
    <row r="1568" spans="1:13" hidden="1" x14ac:dyDescent="0.3">
      <c r="A1568" s="143" t="str">
        <f t="shared" si="279"/>
        <v>2025-NAT-03</v>
      </c>
      <c r="B1568" s="140">
        <f t="shared" si="280"/>
        <v>45738</v>
      </c>
      <c r="C1568" s="143" t="str">
        <f t="shared" si="281"/>
        <v>Day 3</v>
      </c>
      <c r="D1568" s="53" t="s">
        <v>704</v>
      </c>
      <c r="E1568" s="26" t="str">
        <f t="shared" si="273"/>
        <v>Ras</v>
      </c>
      <c r="F1568" s="26" t="str">
        <f t="shared" si="274"/>
        <v>Van Der Westhuizen</v>
      </c>
      <c r="G1568" s="26" t="str">
        <f t="shared" si="275"/>
        <v>Men Senior</v>
      </c>
      <c r="H1568" s="26" t="str">
        <f t="shared" si="276"/>
        <v>Welwitschia</v>
      </c>
      <c r="I1568" s="53"/>
      <c r="J1568" s="53" t="s">
        <v>1216</v>
      </c>
      <c r="K1568" s="53">
        <v>151</v>
      </c>
      <c r="L1568" s="52">
        <f t="shared" si="277"/>
        <v>46.6</v>
      </c>
      <c r="M1568" s="52">
        <f t="shared" si="278"/>
        <v>46.6</v>
      </c>
    </row>
    <row r="1569" spans="1:13" hidden="1" x14ac:dyDescent="0.3">
      <c r="A1569" s="143" t="str">
        <f t="shared" si="279"/>
        <v>2025-NAT-03</v>
      </c>
      <c r="B1569" s="140">
        <f t="shared" si="280"/>
        <v>45738</v>
      </c>
      <c r="C1569" s="143" t="str">
        <f t="shared" si="281"/>
        <v>Day 3</v>
      </c>
      <c r="D1569" s="53" t="s">
        <v>704</v>
      </c>
      <c r="E1569" s="26" t="str">
        <f t="shared" si="273"/>
        <v>Ras</v>
      </c>
      <c r="F1569" s="26" t="str">
        <f t="shared" si="274"/>
        <v>Van Der Westhuizen</v>
      </c>
      <c r="G1569" s="26" t="str">
        <f t="shared" si="275"/>
        <v>Men Senior</v>
      </c>
      <c r="H1569" s="26" t="str">
        <f t="shared" si="276"/>
        <v>Welwitschia</v>
      </c>
      <c r="I1569" s="53"/>
      <c r="J1569" s="53" t="s">
        <v>1216</v>
      </c>
      <c r="K1569" s="53">
        <v>116</v>
      </c>
      <c r="L1569" s="52">
        <f t="shared" si="277"/>
        <v>20.399999999999999</v>
      </c>
      <c r="M1569" s="52">
        <f t="shared" si="278"/>
        <v>20.399999999999999</v>
      </c>
    </row>
    <row r="1570" spans="1:13" hidden="1" x14ac:dyDescent="0.3">
      <c r="A1570" s="143" t="str">
        <f t="shared" si="279"/>
        <v>2025-NAT-03</v>
      </c>
      <c r="B1570" s="140">
        <f t="shared" si="280"/>
        <v>45738</v>
      </c>
      <c r="C1570" s="143" t="str">
        <f t="shared" si="281"/>
        <v>Day 3</v>
      </c>
      <c r="D1570" s="53" t="s">
        <v>534</v>
      </c>
      <c r="E1570" s="26" t="str">
        <f t="shared" si="273"/>
        <v>Dian</v>
      </c>
      <c r="F1570" s="26" t="str">
        <f t="shared" si="274"/>
        <v>Neethling</v>
      </c>
      <c r="G1570" s="26" t="str">
        <f t="shared" si="275"/>
        <v>Men Senior</v>
      </c>
      <c r="H1570" s="26" t="str">
        <f t="shared" si="276"/>
        <v>Welwitschia</v>
      </c>
      <c r="I1570" s="53"/>
      <c r="J1570" s="53" t="s">
        <v>1222</v>
      </c>
      <c r="K1570" s="53">
        <v>112</v>
      </c>
      <c r="L1570" s="52">
        <f t="shared" si="277"/>
        <v>6.4</v>
      </c>
      <c r="M1570" s="52">
        <f t="shared" si="278"/>
        <v>6.4</v>
      </c>
    </row>
    <row r="1571" spans="1:13" hidden="1" x14ac:dyDescent="0.3">
      <c r="A1571" s="143" t="str">
        <f t="shared" si="279"/>
        <v>2025-NAT-03</v>
      </c>
      <c r="B1571" s="140">
        <f t="shared" si="280"/>
        <v>45738</v>
      </c>
      <c r="C1571" s="143" t="str">
        <f t="shared" si="281"/>
        <v>Day 3</v>
      </c>
      <c r="D1571" s="53" t="s">
        <v>534</v>
      </c>
      <c r="E1571" s="26" t="str">
        <f t="shared" si="273"/>
        <v>Dian</v>
      </c>
      <c r="F1571" s="26" t="str">
        <f t="shared" si="274"/>
        <v>Neethling</v>
      </c>
      <c r="G1571" s="26" t="str">
        <f t="shared" si="275"/>
        <v>Men Senior</v>
      </c>
      <c r="H1571" s="26" t="str">
        <f t="shared" si="276"/>
        <v>Welwitschia</v>
      </c>
      <c r="I1571" s="53"/>
      <c r="J1571" s="53" t="s">
        <v>1216</v>
      </c>
      <c r="K1571" s="53">
        <v>129</v>
      </c>
      <c r="L1571" s="52">
        <f t="shared" si="277"/>
        <v>28.4</v>
      </c>
      <c r="M1571" s="52">
        <f t="shared" si="278"/>
        <v>28.4</v>
      </c>
    </row>
    <row r="1572" spans="1:13" hidden="1" x14ac:dyDescent="0.3">
      <c r="A1572" s="143" t="str">
        <f t="shared" si="279"/>
        <v>2025-NAT-03</v>
      </c>
      <c r="B1572" s="140">
        <f t="shared" si="280"/>
        <v>45738</v>
      </c>
      <c r="C1572" s="143" t="str">
        <f t="shared" si="281"/>
        <v>Day 3</v>
      </c>
      <c r="D1572" s="53" t="s">
        <v>534</v>
      </c>
      <c r="E1572" s="26" t="str">
        <f t="shared" si="273"/>
        <v>Dian</v>
      </c>
      <c r="F1572" s="26" t="str">
        <f t="shared" si="274"/>
        <v>Neethling</v>
      </c>
      <c r="G1572" s="26" t="str">
        <f t="shared" si="275"/>
        <v>Men Senior</v>
      </c>
      <c r="H1572" s="26" t="str">
        <f t="shared" si="276"/>
        <v>Welwitschia</v>
      </c>
      <c r="I1572" s="53"/>
      <c r="J1572" s="53" t="s">
        <v>1249</v>
      </c>
      <c r="K1572" s="53">
        <v>53</v>
      </c>
      <c r="L1572" s="52">
        <f t="shared" si="277"/>
        <v>2.5</v>
      </c>
      <c r="M1572" s="52">
        <f t="shared" si="278"/>
        <v>2.5</v>
      </c>
    </row>
    <row r="1573" spans="1:13" hidden="1" x14ac:dyDescent="0.3">
      <c r="A1573" s="143" t="str">
        <f t="shared" si="279"/>
        <v>2025-NAT-03</v>
      </c>
      <c r="B1573" s="140">
        <f t="shared" si="280"/>
        <v>45738</v>
      </c>
      <c r="C1573" s="143" t="str">
        <f t="shared" si="281"/>
        <v>Day 3</v>
      </c>
      <c r="D1573" s="53" t="s">
        <v>718</v>
      </c>
      <c r="E1573" s="26" t="str">
        <f t="shared" si="273"/>
        <v>Bradd</v>
      </c>
      <c r="F1573" s="26" t="str">
        <f t="shared" si="274"/>
        <v>Biller</v>
      </c>
      <c r="G1573" s="26" t="str">
        <f t="shared" si="275"/>
        <v>Men Senior</v>
      </c>
      <c r="H1573" s="26" t="str">
        <f t="shared" si="276"/>
        <v>Welwitschia</v>
      </c>
      <c r="I1573" s="53"/>
      <c r="J1573" s="53" t="s">
        <v>1222</v>
      </c>
      <c r="K1573" s="53">
        <v>86</v>
      </c>
      <c r="L1573" s="52">
        <f t="shared" si="277"/>
        <v>2.6</v>
      </c>
      <c r="M1573" s="52">
        <f t="shared" si="278"/>
        <v>2.6</v>
      </c>
    </row>
    <row r="1574" spans="1:13" hidden="1" x14ac:dyDescent="0.3">
      <c r="A1574" s="143" t="str">
        <f t="shared" si="279"/>
        <v>2025-NAT-03</v>
      </c>
      <c r="B1574" s="140">
        <f t="shared" si="280"/>
        <v>45738</v>
      </c>
      <c r="C1574" s="143" t="str">
        <f t="shared" si="281"/>
        <v>Day 3</v>
      </c>
      <c r="D1574" s="53" t="s">
        <v>440</v>
      </c>
      <c r="E1574" s="26" t="str">
        <f t="shared" si="273"/>
        <v>Willem</v>
      </c>
      <c r="F1574" s="26" t="str">
        <f t="shared" si="274"/>
        <v>Steyn</v>
      </c>
      <c r="G1574" s="26" t="str">
        <f t="shared" si="275"/>
        <v>Men Veteran</v>
      </c>
      <c r="H1574" s="26" t="str">
        <f t="shared" si="276"/>
        <v>Welwitschia</v>
      </c>
      <c r="I1574" s="53"/>
      <c r="J1574" s="53" t="s">
        <v>1222</v>
      </c>
      <c r="K1574" s="53">
        <v>91</v>
      </c>
      <c r="L1574" s="52">
        <f t="shared" si="277"/>
        <v>3.1</v>
      </c>
      <c r="M1574" s="52">
        <f t="shared" si="278"/>
        <v>3.1</v>
      </c>
    </row>
    <row r="1575" spans="1:13" hidden="1" x14ac:dyDescent="0.3">
      <c r="A1575" s="143" t="str">
        <f t="shared" si="279"/>
        <v>2025-NAT-03</v>
      </c>
      <c r="B1575" s="140">
        <f t="shared" si="280"/>
        <v>45738</v>
      </c>
      <c r="C1575" s="143" t="str">
        <f t="shared" si="281"/>
        <v>Day 3</v>
      </c>
      <c r="D1575" s="53" t="s">
        <v>1312</v>
      </c>
      <c r="E1575" s="26" t="str">
        <f t="shared" si="273"/>
        <v>Michael</v>
      </c>
      <c r="F1575" s="26" t="str">
        <f t="shared" si="274"/>
        <v>Diedericks</v>
      </c>
      <c r="G1575" s="26" t="str">
        <f t="shared" si="275"/>
        <v>Men U/16</v>
      </c>
      <c r="H1575" s="26" t="str">
        <f t="shared" si="276"/>
        <v>Welwitschia</v>
      </c>
      <c r="I1575" s="53"/>
      <c r="J1575" s="53" t="s">
        <v>20</v>
      </c>
      <c r="K1575" s="53">
        <v>89</v>
      </c>
      <c r="L1575" s="52">
        <f t="shared" si="277"/>
        <v>2.6</v>
      </c>
      <c r="M1575" s="52">
        <f t="shared" si="278"/>
        <v>2.6</v>
      </c>
    </row>
    <row r="1576" spans="1:13" hidden="1" x14ac:dyDescent="0.3">
      <c r="A1576" s="143" t="str">
        <f t="shared" si="279"/>
        <v>2025-NAT-03</v>
      </c>
      <c r="B1576" s="140">
        <f t="shared" si="280"/>
        <v>45738</v>
      </c>
      <c r="C1576" s="143" t="str">
        <f t="shared" si="281"/>
        <v>Day 3</v>
      </c>
      <c r="D1576" s="53" t="s">
        <v>857</v>
      </c>
      <c r="E1576" s="26" t="str">
        <f t="shared" si="273"/>
        <v>Marinda</v>
      </c>
      <c r="F1576" s="26" t="str">
        <f t="shared" si="274"/>
        <v>Parr</v>
      </c>
      <c r="G1576" s="26" t="str">
        <f t="shared" si="275"/>
        <v>Ladies Master</v>
      </c>
      <c r="H1576" s="26" t="str">
        <f t="shared" si="276"/>
        <v>Welwitschia</v>
      </c>
      <c r="I1576" s="53"/>
      <c r="J1576" s="53" t="s">
        <v>20</v>
      </c>
      <c r="K1576" s="53">
        <v>92</v>
      </c>
      <c r="L1576" s="52">
        <f t="shared" si="277"/>
        <v>2.9</v>
      </c>
      <c r="M1576" s="52">
        <f t="shared" si="278"/>
        <v>2.9</v>
      </c>
    </row>
    <row r="1577" spans="1:13" hidden="1" x14ac:dyDescent="0.3">
      <c r="A1577" s="143" t="str">
        <f t="shared" si="279"/>
        <v>2025-NAT-03</v>
      </c>
      <c r="B1577" s="140">
        <f t="shared" si="280"/>
        <v>45738</v>
      </c>
      <c r="C1577" s="143" t="str">
        <f t="shared" si="281"/>
        <v>Day 3</v>
      </c>
      <c r="D1577" s="53" t="s">
        <v>829</v>
      </c>
      <c r="E1577" s="26" t="str">
        <f t="shared" si="273"/>
        <v>Axel</v>
      </c>
      <c r="F1577" s="26" t="str">
        <f t="shared" si="274"/>
        <v>Parr</v>
      </c>
      <c r="G1577" s="26" t="str">
        <f t="shared" si="275"/>
        <v>Men Master</v>
      </c>
      <c r="H1577" s="26" t="str">
        <f t="shared" si="276"/>
        <v>Welwitschia</v>
      </c>
      <c r="I1577" s="53"/>
      <c r="J1577" s="53"/>
      <c r="K1577" s="53"/>
      <c r="L1577" s="52" t="str">
        <f t="shared" si="277"/>
        <v/>
      </c>
      <c r="M1577" s="52" t="str">
        <f t="shared" si="278"/>
        <v/>
      </c>
    </row>
    <row r="1578" spans="1:13" hidden="1" x14ac:dyDescent="0.3">
      <c r="A1578" s="143" t="str">
        <f t="shared" si="279"/>
        <v>2025-NAT-03</v>
      </c>
      <c r="B1578" s="140">
        <f t="shared" si="280"/>
        <v>45738</v>
      </c>
      <c r="C1578" s="143" t="str">
        <f t="shared" si="281"/>
        <v>Day 3</v>
      </c>
      <c r="D1578" s="53" t="s">
        <v>811</v>
      </c>
      <c r="E1578" s="26" t="str">
        <f t="shared" si="273"/>
        <v>Raymond</v>
      </c>
      <c r="F1578" s="26" t="str">
        <f t="shared" si="274"/>
        <v>Duvenhage</v>
      </c>
      <c r="G1578" s="26" t="str">
        <f t="shared" si="275"/>
        <v>Men Veteran</v>
      </c>
      <c r="H1578" s="26" t="str">
        <f t="shared" si="276"/>
        <v>Welwitschia</v>
      </c>
      <c r="I1578" s="53"/>
      <c r="J1578" s="53"/>
      <c r="K1578" s="53"/>
      <c r="L1578" s="52" t="str">
        <f t="shared" si="277"/>
        <v/>
      </c>
      <c r="M1578" s="52" t="str">
        <f t="shared" si="278"/>
        <v/>
      </c>
    </row>
    <row r="1579" spans="1:13" ht="13.8" hidden="1" thickBot="1" x14ac:dyDescent="0.35">
      <c r="A1579" s="145" t="str">
        <f t="shared" si="279"/>
        <v>2025-NAT-03</v>
      </c>
      <c r="B1579" s="144">
        <f t="shared" si="280"/>
        <v>45738</v>
      </c>
      <c r="C1579" s="145" t="str">
        <f t="shared" si="281"/>
        <v>Day 3</v>
      </c>
      <c r="D1579" s="141" t="s">
        <v>492</v>
      </c>
      <c r="E1579" s="146" t="str">
        <f t="shared" si="273"/>
        <v>Nols</v>
      </c>
      <c r="F1579" s="146" t="str">
        <f t="shared" si="274"/>
        <v>Diedericks</v>
      </c>
      <c r="G1579" s="146" t="str">
        <f t="shared" si="275"/>
        <v>Men Senior</v>
      </c>
      <c r="H1579" s="146" t="str">
        <f t="shared" si="276"/>
        <v>Welwitschia</v>
      </c>
      <c r="I1579" s="141"/>
      <c r="J1579" s="141"/>
      <c r="K1579" s="141"/>
      <c r="L1579" s="147" t="str">
        <f t="shared" si="277"/>
        <v/>
      </c>
      <c r="M1579" s="147" t="str">
        <f t="shared" si="278"/>
        <v/>
      </c>
    </row>
    <row r="1580" spans="1:13" x14ac:dyDescent="0.3">
      <c r="A1580" s="148" t="s">
        <v>2171</v>
      </c>
      <c r="B1580" s="169">
        <v>46100</v>
      </c>
      <c r="C1580" s="148" t="s">
        <v>1897</v>
      </c>
      <c r="D1580" s="51" t="s">
        <v>661</v>
      </c>
      <c r="E1580" s="26" t="str">
        <f t="shared" si="273"/>
        <v>Gawie</v>
      </c>
      <c r="F1580" s="26" t="str">
        <f t="shared" si="274"/>
        <v>Van Zyl</v>
      </c>
      <c r="G1580" s="26" t="str">
        <f t="shared" si="275"/>
        <v>Men Veteran</v>
      </c>
      <c r="H1580" s="26" t="str">
        <f t="shared" si="276"/>
        <v>Steenbras</v>
      </c>
      <c r="I1580" s="51"/>
      <c r="J1580" s="51" t="s">
        <v>20</v>
      </c>
      <c r="K1580" s="51">
        <v>95</v>
      </c>
      <c r="L1580" s="52">
        <f t="shared" si="277"/>
        <v>3.2</v>
      </c>
      <c r="M1580" s="52">
        <f t="shared" si="278"/>
        <v>3.2</v>
      </c>
    </row>
    <row r="1581" spans="1:13" x14ac:dyDescent="0.3">
      <c r="A1581" s="143" t="str">
        <f t="shared" si="279"/>
        <v>2026-NAT-01</v>
      </c>
      <c r="B1581" s="140">
        <f t="shared" si="280"/>
        <v>46100</v>
      </c>
      <c r="C1581" s="143" t="str">
        <f t="shared" si="281"/>
        <v>Day 1</v>
      </c>
      <c r="D1581" s="51" t="s">
        <v>661</v>
      </c>
      <c r="E1581" s="26" t="str">
        <f t="shared" si="273"/>
        <v>Gawie</v>
      </c>
      <c r="F1581" s="26" t="str">
        <f t="shared" si="274"/>
        <v>Van Zyl</v>
      </c>
      <c r="G1581" s="26" t="str">
        <f t="shared" si="275"/>
        <v>Men Veteran</v>
      </c>
      <c r="H1581" s="26" t="str">
        <f t="shared" si="276"/>
        <v>Steenbras</v>
      </c>
      <c r="I1581" s="53"/>
      <c r="J1581" s="53" t="s">
        <v>1223</v>
      </c>
      <c r="K1581" s="53">
        <v>68</v>
      </c>
      <c r="L1581" s="52">
        <f t="shared" si="277"/>
        <v>1</v>
      </c>
      <c r="M1581" s="52">
        <f t="shared" si="278"/>
        <v>1</v>
      </c>
    </row>
    <row r="1582" spans="1:13" x14ac:dyDescent="0.3">
      <c r="A1582" s="143" t="str">
        <f t="shared" si="279"/>
        <v>2026-NAT-01</v>
      </c>
      <c r="B1582" s="140">
        <f t="shared" si="280"/>
        <v>46100</v>
      </c>
      <c r="C1582" s="143" t="str">
        <f t="shared" si="281"/>
        <v>Day 1</v>
      </c>
      <c r="D1582" s="51" t="s">
        <v>1481</v>
      </c>
      <c r="E1582" s="26" t="str">
        <f t="shared" si="273"/>
        <v>Alberto</v>
      </c>
      <c r="F1582" s="26" t="str">
        <f t="shared" si="274"/>
        <v>Engelbrecht</v>
      </c>
      <c r="G1582" s="26" t="str">
        <f t="shared" si="275"/>
        <v>Men Veteran</v>
      </c>
      <c r="H1582" s="26" t="str">
        <f t="shared" si="276"/>
        <v>Steenbras</v>
      </c>
      <c r="I1582" s="53"/>
      <c r="J1582" s="53" t="s">
        <v>1222</v>
      </c>
      <c r="K1582" s="53">
        <v>160</v>
      </c>
      <c r="L1582" s="52">
        <f t="shared" si="277"/>
        <v>21.7</v>
      </c>
      <c r="M1582" s="52">
        <f t="shared" si="278"/>
        <v>21.7</v>
      </c>
    </row>
    <row r="1583" spans="1:13" x14ac:dyDescent="0.3">
      <c r="A1583" s="143" t="str">
        <f t="shared" ref="A1583:A1585" si="282">IF(D1583="","",A1582)</f>
        <v>2026-NAT-01</v>
      </c>
      <c r="B1583" s="140">
        <f t="shared" ref="B1583:B1585" si="283">IF(D1583="","",B1582)</f>
        <v>46100</v>
      </c>
      <c r="C1583" s="143" t="str">
        <f t="shared" ref="C1583:C1585" si="284">IF(D1583="","",C1582)</f>
        <v>Day 1</v>
      </c>
      <c r="D1583" s="51" t="s">
        <v>1481</v>
      </c>
      <c r="E1583" s="26" t="str">
        <f t="shared" si="273"/>
        <v>Alberto</v>
      </c>
      <c r="F1583" s="26" t="str">
        <f t="shared" si="274"/>
        <v>Engelbrecht</v>
      </c>
      <c r="G1583" s="26" t="str">
        <f t="shared" si="275"/>
        <v>Men Veteran</v>
      </c>
      <c r="H1583" s="26" t="str">
        <f t="shared" si="276"/>
        <v>Steenbras</v>
      </c>
      <c r="I1583" s="53"/>
      <c r="J1583" s="53"/>
      <c r="K1583" s="53"/>
      <c r="L1583" s="52" t="str">
        <f t="shared" si="277"/>
        <v/>
      </c>
      <c r="M1583" s="52" t="str">
        <f t="shared" si="278"/>
        <v/>
      </c>
    </row>
    <row r="1584" spans="1:13" x14ac:dyDescent="0.3">
      <c r="A1584" s="143" t="str">
        <f t="shared" si="282"/>
        <v>2026-NAT-01</v>
      </c>
      <c r="B1584" s="140">
        <f t="shared" si="283"/>
        <v>46100</v>
      </c>
      <c r="C1584" s="143" t="str">
        <f t="shared" si="284"/>
        <v>Day 1</v>
      </c>
      <c r="D1584" s="51" t="s">
        <v>1481</v>
      </c>
      <c r="E1584" s="26" t="str">
        <f t="shared" si="273"/>
        <v>Alberto</v>
      </c>
      <c r="F1584" s="26" t="str">
        <f t="shared" si="274"/>
        <v>Engelbrecht</v>
      </c>
      <c r="G1584" s="26" t="str">
        <f t="shared" si="275"/>
        <v>Men Veteran</v>
      </c>
      <c r="H1584" s="26" t="str">
        <f t="shared" si="276"/>
        <v>Steenbras</v>
      </c>
      <c r="I1584" s="53"/>
      <c r="J1584" s="53" t="s">
        <v>1223</v>
      </c>
      <c r="K1584" s="53">
        <v>121</v>
      </c>
      <c r="L1584" s="52">
        <f t="shared" si="277"/>
        <v>7.2</v>
      </c>
      <c r="M1584" s="52">
        <f t="shared" si="278"/>
        <v>7.2</v>
      </c>
    </row>
    <row r="1585" spans="1:13" x14ac:dyDescent="0.3">
      <c r="A1585" s="143" t="str">
        <f t="shared" si="282"/>
        <v>2026-NAT-01</v>
      </c>
      <c r="B1585" s="140">
        <f t="shared" si="283"/>
        <v>46100</v>
      </c>
      <c r="C1585" s="143" t="str">
        <f t="shared" si="284"/>
        <v>Day 1</v>
      </c>
      <c r="D1585" s="51" t="s">
        <v>1481</v>
      </c>
      <c r="E1585" s="26" t="str">
        <f t="shared" si="273"/>
        <v>Alberto</v>
      </c>
      <c r="F1585" s="26" t="str">
        <f t="shared" si="274"/>
        <v>Engelbrecht</v>
      </c>
      <c r="G1585" s="26" t="str">
        <f t="shared" si="275"/>
        <v>Men Veteran</v>
      </c>
      <c r="H1585" s="26" t="str">
        <f t="shared" si="276"/>
        <v>Steenbras</v>
      </c>
      <c r="I1585" s="53"/>
      <c r="J1585" s="53" t="s">
        <v>1223</v>
      </c>
      <c r="K1585" s="53">
        <v>68</v>
      </c>
      <c r="L1585" s="52">
        <f t="shared" si="277"/>
        <v>1</v>
      </c>
      <c r="M1585" s="52">
        <f t="shared" si="278"/>
        <v>1</v>
      </c>
    </row>
    <row r="1586" spans="1:13" x14ac:dyDescent="0.3">
      <c r="A1586" s="143" t="str">
        <f t="shared" si="279"/>
        <v>2026-NAT-01</v>
      </c>
      <c r="B1586" s="140">
        <f t="shared" si="280"/>
        <v>46100</v>
      </c>
      <c r="C1586" s="143" t="str">
        <f t="shared" si="281"/>
        <v>Day 1</v>
      </c>
      <c r="D1586" s="53" t="s">
        <v>720</v>
      </c>
      <c r="E1586" s="26" t="str">
        <f t="shared" si="273"/>
        <v>David</v>
      </c>
      <c r="F1586" s="26" t="str">
        <f t="shared" si="274"/>
        <v>Smith</v>
      </c>
      <c r="G1586" s="26" t="str">
        <f t="shared" si="275"/>
        <v>Men Veteran</v>
      </c>
      <c r="H1586" s="26" t="str">
        <f t="shared" si="276"/>
        <v>Steenbras</v>
      </c>
      <c r="I1586" s="53"/>
      <c r="J1586" s="53" t="s">
        <v>1222</v>
      </c>
      <c r="K1586" s="53">
        <v>142</v>
      </c>
      <c r="L1586" s="52">
        <f t="shared" si="277"/>
        <v>14.4</v>
      </c>
      <c r="M1586" s="52">
        <f t="shared" si="278"/>
        <v>14.4</v>
      </c>
    </row>
    <row r="1587" spans="1:13" x14ac:dyDescent="0.3">
      <c r="A1587" s="143" t="str">
        <f t="shared" si="279"/>
        <v>2026-NAT-01</v>
      </c>
      <c r="B1587" s="140">
        <f t="shared" si="280"/>
        <v>46100</v>
      </c>
      <c r="C1587" s="143" t="str">
        <f t="shared" si="281"/>
        <v>Day 1</v>
      </c>
      <c r="D1587" s="53" t="s">
        <v>720</v>
      </c>
      <c r="E1587" s="26" t="str">
        <f t="shared" si="273"/>
        <v>David</v>
      </c>
      <c r="F1587" s="26" t="str">
        <f t="shared" si="274"/>
        <v>Smith</v>
      </c>
      <c r="G1587" s="26" t="str">
        <f t="shared" si="275"/>
        <v>Men Veteran</v>
      </c>
      <c r="H1587" s="26" t="str">
        <f t="shared" si="276"/>
        <v>Steenbras</v>
      </c>
      <c r="I1587" s="53" t="s">
        <v>19</v>
      </c>
      <c r="J1587" s="53"/>
      <c r="K1587" s="53">
        <v>41</v>
      </c>
      <c r="L1587" s="52">
        <f t="shared" si="277"/>
        <v>0.7</v>
      </c>
      <c r="M1587" s="52">
        <f t="shared" si="278"/>
        <v>0.7</v>
      </c>
    </row>
    <row r="1588" spans="1:13" x14ac:dyDescent="0.3">
      <c r="A1588" s="143" t="str">
        <f t="shared" si="279"/>
        <v>2026-NAT-01</v>
      </c>
      <c r="B1588" s="140">
        <f t="shared" si="280"/>
        <v>46100</v>
      </c>
      <c r="C1588" s="143" t="str">
        <f t="shared" si="281"/>
        <v>Day 1</v>
      </c>
      <c r="D1588" s="53" t="s">
        <v>720</v>
      </c>
      <c r="E1588" s="26" t="str">
        <f t="shared" si="273"/>
        <v>David</v>
      </c>
      <c r="F1588" s="26" t="str">
        <f t="shared" si="274"/>
        <v>Smith</v>
      </c>
      <c r="G1588" s="26" t="str">
        <f t="shared" si="275"/>
        <v>Men Veteran</v>
      </c>
      <c r="H1588" s="26" t="str">
        <f t="shared" si="276"/>
        <v>Steenbras</v>
      </c>
      <c r="I1588" s="53"/>
      <c r="J1588" s="53" t="s">
        <v>1222</v>
      </c>
      <c r="K1588" s="53">
        <v>88</v>
      </c>
      <c r="L1588" s="52">
        <f t="shared" si="277"/>
        <v>2.8</v>
      </c>
      <c r="M1588" s="52">
        <f t="shared" si="278"/>
        <v>2.8</v>
      </c>
    </row>
    <row r="1589" spans="1:13" x14ac:dyDescent="0.3">
      <c r="A1589" s="143" t="str">
        <f t="shared" si="279"/>
        <v>2026-NAT-01</v>
      </c>
      <c r="B1589" s="140">
        <f t="shared" si="280"/>
        <v>46100</v>
      </c>
      <c r="C1589" s="143" t="str">
        <f t="shared" si="281"/>
        <v>Day 1</v>
      </c>
      <c r="D1589" s="53" t="s">
        <v>1542</v>
      </c>
      <c r="E1589" s="26" t="str">
        <f t="shared" si="273"/>
        <v>Herman</v>
      </c>
      <c r="F1589" s="26" t="str">
        <f t="shared" si="274"/>
        <v>Swanepoel</v>
      </c>
      <c r="G1589" s="26" t="str">
        <f t="shared" si="275"/>
        <v>Men Veteran</v>
      </c>
      <c r="H1589" s="26" t="str">
        <f t="shared" si="276"/>
        <v>Steenbras</v>
      </c>
      <c r="I1589" s="53"/>
      <c r="J1589" s="53" t="s">
        <v>1223</v>
      </c>
      <c r="K1589" s="53">
        <v>118</v>
      </c>
      <c r="L1589" s="52">
        <f t="shared" si="277"/>
        <v>6.6</v>
      </c>
      <c r="M1589" s="52">
        <f t="shared" si="278"/>
        <v>6.6</v>
      </c>
    </row>
    <row r="1590" spans="1:13" x14ac:dyDescent="0.3">
      <c r="A1590" s="143" t="str">
        <f t="shared" si="279"/>
        <v>2026-NAT-01</v>
      </c>
      <c r="B1590" s="140">
        <f t="shared" si="280"/>
        <v>46100</v>
      </c>
      <c r="C1590" s="143" t="str">
        <f t="shared" si="281"/>
        <v>Day 1</v>
      </c>
      <c r="D1590" s="53" t="s">
        <v>1542</v>
      </c>
      <c r="E1590" s="26" t="str">
        <f t="shared" si="273"/>
        <v>Herman</v>
      </c>
      <c r="F1590" s="26" t="str">
        <f t="shared" si="274"/>
        <v>Swanepoel</v>
      </c>
      <c r="G1590" s="26" t="str">
        <f t="shared" si="275"/>
        <v>Men Veteran</v>
      </c>
      <c r="H1590" s="26" t="str">
        <f t="shared" si="276"/>
        <v>Steenbras</v>
      </c>
      <c r="I1590" s="53"/>
      <c r="J1590" s="53" t="s">
        <v>1223</v>
      </c>
      <c r="K1590" s="53">
        <v>126</v>
      </c>
      <c r="L1590" s="52">
        <f t="shared" si="277"/>
        <v>8.3000000000000007</v>
      </c>
      <c r="M1590" s="52">
        <f t="shared" si="278"/>
        <v>8.3000000000000007</v>
      </c>
    </row>
    <row r="1591" spans="1:13" x14ac:dyDescent="0.3">
      <c r="A1591" s="143" t="str">
        <f t="shared" si="279"/>
        <v>2026-NAT-01</v>
      </c>
      <c r="B1591" s="140">
        <f t="shared" si="280"/>
        <v>46100</v>
      </c>
      <c r="C1591" s="143" t="str">
        <f t="shared" si="281"/>
        <v>Day 1</v>
      </c>
      <c r="D1591" s="53" t="s">
        <v>1542</v>
      </c>
      <c r="E1591" s="26" t="str">
        <f t="shared" si="273"/>
        <v>Herman</v>
      </c>
      <c r="F1591" s="26" t="str">
        <f t="shared" si="274"/>
        <v>Swanepoel</v>
      </c>
      <c r="G1591" s="26" t="str">
        <f t="shared" si="275"/>
        <v>Men Veteran</v>
      </c>
      <c r="H1591" s="26" t="str">
        <f t="shared" si="276"/>
        <v>Steenbras</v>
      </c>
      <c r="I1591" s="53"/>
      <c r="J1591" s="53" t="s">
        <v>1222</v>
      </c>
      <c r="K1591" s="53">
        <v>76</v>
      </c>
      <c r="L1591" s="52">
        <f t="shared" si="277"/>
        <v>1.7</v>
      </c>
      <c r="M1591" s="52">
        <f t="shared" si="278"/>
        <v>1.7</v>
      </c>
    </row>
    <row r="1592" spans="1:13" x14ac:dyDescent="0.3">
      <c r="A1592" s="143" t="str">
        <f t="shared" si="279"/>
        <v>2026-NAT-01</v>
      </c>
      <c r="B1592" s="140">
        <f t="shared" si="280"/>
        <v>46100</v>
      </c>
      <c r="C1592" s="143" t="str">
        <f t="shared" si="281"/>
        <v>Day 1</v>
      </c>
      <c r="D1592" s="53" t="s">
        <v>1542</v>
      </c>
      <c r="E1592" s="26" t="str">
        <f t="shared" si="273"/>
        <v>Herman</v>
      </c>
      <c r="F1592" s="26" t="str">
        <f t="shared" si="274"/>
        <v>Swanepoel</v>
      </c>
      <c r="G1592" s="26" t="str">
        <f t="shared" si="275"/>
        <v>Men Veteran</v>
      </c>
      <c r="H1592" s="26" t="str">
        <f t="shared" si="276"/>
        <v>Steenbras</v>
      </c>
      <c r="I1592" s="53"/>
      <c r="J1592" s="53" t="s">
        <v>1223</v>
      </c>
      <c r="K1592" s="53">
        <v>75</v>
      </c>
      <c r="L1592" s="52">
        <f t="shared" si="277"/>
        <v>1.3</v>
      </c>
      <c r="M1592" s="52">
        <f t="shared" si="278"/>
        <v>1.3</v>
      </c>
    </row>
    <row r="1593" spans="1:13" x14ac:dyDescent="0.3">
      <c r="A1593" s="143" t="str">
        <f t="shared" si="279"/>
        <v>2026-NAT-01</v>
      </c>
      <c r="B1593" s="140">
        <f t="shared" si="280"/>
        <v>46100</v>
      </c>
      <c r="C1593" s="143" t="str">
        <f t="shared" si="281"/>
        <v>Day 1</v>
      </c>
      <c r="D1593" s="53" t="s">
        <v>1542</v>
      </c>
      <c r="E1593" s="26" t="str">
        <f t="shared" si="273"/>
        <v>Herman</v>
      </c>
      <c r="F1593" s="26" t="str">
        <f t="shared" si="274"/>
        <v>Swanepoel</v>
      </c>
      <c r="G1593" s="26" t="str">
        <f t="shared" si="275"/>
        <v>Men Veteran</v>
      </c>
      <c r="H1593" s="26" t="str">
        <f t="shared" si="276"/>
        <v>Steenbras</v>
      </c>
      <c r="I1593" s="53"/>
      <c r="J1593" s="53" t="s">
        <v>20</v>
      </c>
      <c r="K1593" s="53">
        <v>81</v>
      </c>
      <c r="L1593" s="52">
        <f t="shared" si="277"/>
        <v>1.9</v>
      </c>
      <c r="M1593" s="52">
        <f t="shared" si="278"/>
        <v>1.9</v>
      </c>
    </row>
    <row r="1594" spans="1:13" x14ac:dyDescent="0.3">
      <c r="A1594" s="143" t="str">
        <f t="shared" si="279"/>
        <v>2026-NAT-01</v>
      </c>
      <c r="B1594" s="140">
        <f t="shared" si="280"/>
        <v>46100</v>
      </c>
      <c r="C1594" s="143" t="str">
        <f t="shared" si="281"/>
        <v>Day 1</v>
      </c>
      <c r="D1594" s="53" t="s">
        <v>1542</v>
      </c>
      <c r="E1594" s="26" t="str">
        <f t="shared" ref="E1594:E1657" si="285">IF(D1594="","",VLOOKUP(D1594,Master,3,FALSE))</f>
        <v>Herman</v>
      </c>
      <c r="F1594" s="26" t="str">
        <f t="shared" ref="F1594:F1657" si="286">IF(D1594="","",VLOOKUP(D1594,Master,4,FALSE))</f>
        <v>Swanepoel</v>
      </c>
      <c r="G1594" s="26" t="str">
        <f t="shared" ref="G1594:G1657" si="287">IF(D1594="","",VLOOKUP(D1594,Master,5,FALSE))</f>
        <v>Men Veteran</v>
      </c>
      <c r="H1594" s="26" t="str">
        <f t="shared" ref="H1594:H1657" si="288">IF(D1594="","",VLOOKUP(D1594,Master,2,FALSE))</f>
        <v>Steenbras</v>
      </c>
      <c r="I1594" s="53"/>
      <c r="J1594" s="53" t="s">
        <v>1223</v>
      </c>
      <c r="K1594" s="53">
        <v>71</v>
      </c>
      <c r="L1594" s="52">
        <f t="shared" ref="L1594:L1657" si="289">IF(K1594="","",IF(I1594="",ROUND(HLOOKUP(J1594,kgList,K1594,FALSE),1),ROUND(HLOOKUP(I1594,kgList,K1594,FALSE),1)))</f>
        <v>1.1000000000000001</v>
      </c>
      <c r="M1594" s="52">
        <f t="shared" ref="M1594:M1657" si="290">IF(L1594="","",IF(COUNTA(I1594:J1594)&gt;1,"Edible or Inedible",IF(COUNTA(I1594)=1,L1594*1,IF(COUNTA(J1594)=1,L1594*1,"ERROR"))))</f>
        <v>1.1000000000000001</v>
      </c>
    </row>
    <row r="1595" spans="1:13" x14ac:dyDescent="0.3">
      <c r="A1595" s="143" t="str">
        <f t="shared" si="279"/>
        <v>2026-NAT-01</v>
      </c>
      <c r="B1595" s="140">
        <f t="shared" si="280"/>
        <v>46100</v>
      </c>
      <c r="C1595" s="143" t="str">
        <f t="shared" si="281"/>
        <v>Day 1</v>
      </c>
      <c r="D1595" s="53" t="s">
        <v>1542</v>
      </c>
      <c r="E1595" s="26" t="str">
        <f t="shared" si="285"/>
        <v>Herman</v>
      </c>
      <c r="F1595" s="26" t="str">
        <f t="shared" si="286"/>
        <v>Swanepoel</v>
      </c>
      <c r="G1595" s="26" t="str">
        <f t="shared" si="287"/>
        <v>Men Veteran</v>
      </c>
      <c r="H1595" s="26" t="str">
        <f t="shared" si="288"/>
        <v>Steenbras</v>
      </c>
      <c r="I1595" s="53"/>
      <c r="J1595" s="53" t="s">
        <v>1222</v>
      </c>
      <c r="K1595" s="53">
        <v>92</v>
      </c>
      <c r="L1595" s="52">
        <f t="shared" si="289"/>
        <v>3.3</v>
      </c>
      <c r="M1595" s="52">
        <f t="shared" si="290"/>
        <v>3.3</v>
      </c>
    </row>
    <row r="1596" spans="1:13" x14ac:dyDescent="0.3">
      <c r="A1596" s="143" t="str">
        <f t="shared" si="279"/>
        <v>2026-NAT-01</v>
      </c>
      <c r="B1596" s="140">
        <f t="shared" si="280"/>
        <v>46100</v>
      </c>
      <c r="C1596" s="143" t="str">
        <f t="shared" si="281"/>
        <v>Day 1</v>
      </c>
      <c r="D1596" s="53" t="s">
        <v>1542</v>
      </c>
      <c r="E1596" s="26" t="str">
        <f t="shared" si="285"/>
        <v>Herman</v>
      </c>
      <c r="F1596" s="26" t="str">
        <f t="shared" si="286"/>
        <v>Swanepoel</v>
      </c>
      <c r="G1596" s="26" t="str">
        <f t="shared" si="287"/>
        <v>Men Veteran</v>
      </c>
      <c r="H1596" s="26" t="str">
        <f t="shared" si="288"/>
        <v>Steenbras</v>
      </c>
      <c r="I1596" s="53"/>
      <c r="J1596" s="53" t="s">
        <v>20</v>
      </c>
      <c r="K1596" s="53">
        <v>74</v>
      </c>
      <c r="L1596" s="52">
        <f t="shared" si="289"/>
        <v>1.5</v>
      </c>
      <c r="M1596" s="52">
        <f t="shared" si="290"/>
        <v>1.5</v>
      </c>
    </row>
    <row r="1597" spans="1:13" x14ac:dyDescent="0.3">
      <c r="A1597" s="143" t="str">
        <f t="shared" si="279"/>
        <v>2026-NAT-01</v>
      </c>
      <c r="B1597" s="140">
        <f t="shared" si="280"/>
        <v>46100</v>
      </c>
      <c r="C1597" s="143" t="str">
        <f t="shared" si="281"/>
        <v>Day 1</v>
      </c>
      <c r="D1597" s="53" t="s">
        <v>1542</v>
      </c>
      <c r="E1597" s="26" t="str">
        <f t="shared" si="285"/>
        <v>Herman</v>
      </c>
      <c r="F1597" s="26" t="str">
        <f t="shared" si="286"/>
        <v>Swanepoel</v>
      </c>
      <c r="G1597" s="26" t="str">
        <f t="shared" si="287"/>
        <v>Men Veteran</v>
      </c>
      <c r="H1597" s="26" t="str">
        <f t="shared" si="288"/>
        <v>Steenbras</v>
      </c>
      <c r="I1597" s="53"/>
      <c r="J1597" s="53" t="s">
        <v>20</v>
      </c>
      <c r="K1597" s="53">
        <v>78</v>
      </c>
      <c r="L1597" s="52">
        <f t="shared" si="289"/>
        <v>1.7</v>
      </c>
      <c r="M1597" s="52">
        <f t="shared" si="290"/>
        <v>1.7</v>
      </c>
    </row>
    <row r="1598" spans="1:13" x14ac:dyDescent="0.3">
      <c r="A1598" s="143" t="str">
        <f t="shared" si="279"/>
        <v>2026-NAT-01</v>
      </c>
      <c r="B1598" s="140">
        <f t="shared" si="280"/>
        <v>46100</v>
      </c>
      <c r="C1598" s="143" t="str">
        <f t="shared" si="281"/>
        <v>Day 1</v>
      </c>
      <c r="D1598" s="53" t="s">
        <v>519</v>
      </c>
      <c r="E1598" s="26" t="str">
        <f t="shared" si="285"/>
        <v>Burger</v>
      </c>
      <c r="F1598" s="26" t="str">
        <f t="shared" si="286"/>
        <v>Van Taak</v>
      </c>
      <c r="G1598" s="26" t="str">
        <f t="shared" si="287"/>
        <v>Men Veteran</v>
      </c>
      <c r="H1598" s="26" t="str">
        <f t="shared" si="288"/>
        <v>Steenbras</v>
      </c>
      <c r="I1598" s="53"/>
      <c r="J1598" s="53" t="s">
        <v>1223</v>
      </c>
      <c r="K1598" s="53">
        <v>102</v>
      </c>
      <c r="L1598" s="52">
        <f t="shared" si="289"/>
        <v>4</v>
      </c>
      <c r="M1598" s="52">
        <f t="shared" si="290"/>
        <v>4</v>
      </c>
    </row>
    <row r="1599" spans="1:13" x14ac:dyDescent="0.3">
      <c r="A1599" s="143" t="str">
        <f t="shared" si="279"/>
        <v>2026-NAT-01</v>
      </c>
      <c r="B1599" s="140">
        <f t="shared" si="280"/>
        <v>46100</v>
      </c>
      <c r="C1599" s="143" t="str">
        <f t="shared" si="281"/>
        <v>Day 1</v>
      </c>
      <c r="D1599" s="53" t="s">
        <v>519</v>
      </c>
      <c r="E1599" s="26" t="str">
        <f t="shared" si="285"/>
        <v>Burger</v>
      </c>
      <c r="F1599" s="26" t="str">
        <f t="shared" si="286"/>
        <v>Van Taak</v>
      </c>
      <c r="G1599" s="26" t="str">
        <f t="shared" si="287"/>
        <v>Men Veteran</v>
      </c>
      <c r="H1599" s="26" t="str">
        <f t="shared" si="288"/>
        <v>Steenbras</v>
      </c>
      <c r="I1599" s="53"/>
      <c r="J1599" s="53" t="s">
        <v>1222</v>
      </c>
      <c r="K1599" s="53">
        <v>81</v>
      </c>
      <c r="L1599" s="52">
        <f t="shared" si="289"/>
        <v>2.1</v>
      </c>
      <c r="M1599" s="52">
        <f t="shared" si="290"/>
        <v>2.1</v>
      </c>
    </row>
    <row r="1600" spans="1:13" x14ac:dyDescent="0.3">
      <c r="A1600" s="143" t="str">
        <f t="shared" si="279"/>
        <v>2026-NAT-01</v>
      </c>
      <c r="B1600" s="140">
        <f t="shared" si="280"/>
        <v>46100</v>
      </c>
      <c r="C1600" s="143" t="str">
        <f t="shared" si="281"/>
        <v>Day 1</v>
      </c>
      <c r="D1600" s="53" t="s">
        <v>519</v>
      </c>
      <c r="E1600" s="26" t="str">
        <f t="shared" si="285"/>
        <v>Burger</v>
      </c>
      <c r="F1600" s="26" t="str">
        <f t="shared" si="286"/>
        <v>Van Taak</v>
      </c>
      <c r="G1600" s="26" t="str">
        <f t="shared" si="287"/>
        <v>Men Veteran</v>
      </c>
      <c r="H1600" s="26" t="str">
        <f t="shared" si="288"/>
        <v>Steenbras</v>
      </c>
      <c r="I1600" s="53"/>
      <c r="J1600" s="53" t="s">
        <v>1222</v>
      </c>
      <c r="K1600" s="53">
        <v>73</v>
      </c>
      <c r="L1600" s="52">
        <f t="shared" si="289"/>
        <v>1.4</v>
      </c>
      <c r="M1600" s="52">
        <f t="shared" si="290"/>
        <v>1.4</v>
      </c>
    </row>
    <row r="1601" spans="1:13" x14ac:dyDescent="0.3">
      <c r="A1601" s="143" t="str">
        <f t="shared" si="279"/>
        <v>2026-NAT-01</v>
      </c>
      <c r="B1601" s="140">
        <f t="shared" si="280"/>
        <v>46100</v>
      </c>
      <c r="C1601" s="143" t="str">
        <f t="shared" si="281"/>
        <v>Day 1</v>
      </c>
      <c r="D1601" s="53" t="s">
        <v>519</v>
      </c>
      <c r="E1601" s="26" t="str">
        <f t="shared" si="285"/>
        <v>Burger</v>
      </c>
      <c r="F1601" s="26" t="str">
        <f t="shared" si="286"/>
        <v>Van Taak</v>
      </c>
      <c r="G1601" s="26" t="str">
        <f t="shared" si="287"/>
        <v>Men Veteran</v>
      </c>
      <c r="H1601" s="26" t="str">
        <f t="shared" si="288"/>
        <v>Steenbras</v>
      </c>
      <c r="I1601" s="53"/>
      <c r="J1601" s="53" t="s">
        <v>1222</v>
      </c>
      <c r="K1601" s="53">
        <v>146</v>
      </c>
      <c r="L1601" s="52">
        <f t="shared" si="289"/>
        <v>15.9</v>
      </c>
      <c r="M1601" s="52">
        <f t="shared" si="290"/>
        <v>15.9</v>
      </c>
    </row>
    <row r="1602" spans="1:13" x14ac:dyDescent="0.3">
      <c r="A1602" s="143" t="str">
        <f t="shared" si="279"/>
        <v>2026-NAT-01</v>
      </c>
      <c r="B1602" s="140">
        <f t="shared" si="280"/>
        <v>46100</v>
      </c>
      <c r="C1602" s="143" t="str">
        <f t="shared" si="281"/>
        <v>Day 1</v>
      </c>
      <c r="D1602" s="53" t="s">
        <v>519</v>
      </c>
      <c r="E1602" s="26" t="str">
        <f t="shared" si="285"/>
        <v>Burger</v>
      </c>
      <c r="F1602" s="26" t="str">
        <f t="shared" si="286"/>
        <v>Van Taak</v>
      </c>
      <c r="G1602" s="26" t="str">
        <f t="shared" si="287"/>
        <v>Men Veteran</v>
      </c>
      <c r="H1602" s="26" t="str">
        <f t="shared" si="288"/>
        <v>Steenbras</v>
      </c>
      <c r="I1602" s="53"/>
      <c r="J1602" s="53" t="s">
        <v>1223</v>
      </c>
      <c r="K1602" s="53">
        <v>83</v>
      </c>
      <c r="L1602" s="52">
        <f t="shared" si="289"/>
        <v>1.9</v>
      </c>
      <c r="M1602" s="52">
        <f t="shared" si="290"/>
        <v>1.9</v>
      </c>
    </row>
    <row r="1603" spans="1:13" x14ac:dyDescent="0.3">
      <c r="A1603" s="143" t="str">
        <f t="shared" si="279"/>
        <v>2026-NAT-01</v>
      </c>
      <c r="B1603" s="140">
        <f t="shared" si="280"/>
        <v>46100</v>
      </c>
      <c r="C1603" s="143" t="str">
        <f t="shared" si="281"/>
        <v>Day 1</v>
      </c>
      <c r="D1603" s="53" t="s">
        <v>519</v>
      </c>
      <c r="E1603" s="26" t="str">
        <f t="shared" si="285"/>
        <v>Burger</v>
      </c>
      <c r="F1603" s="26" t="str">
        <f t="shared" si="286"/>
        <v>Van Taak</v>
      </c>
      <c r="G1603" s="26" t="str">
        <f t="shared" si="287"/>
        <v>Men Veteran</v>
      </c>
      <c r="H1603" s="26" t="str">
        <f t="shared" si="288"/>
        <v>Steenbras</v>
      </c>
      <c r="I1603" s="53"/>
      <c r="J1603" s="53" t="s">
        <v>1223</v>
      </c>
      <c r="K1603" s="53">
        <v>82</v>
      </c>
      <c r="L1603" s="52">
        <f t="shared" si="289"/>
        <v>1.9</v>
      </c>
      <c r="M1603" s="52">
        <f t="shared" si="290"/>
        <v>1.9</v>
      </c>
    </row>
    <row r="1604" spans="1:13" x14ac:dyDescent="0.3">
      <c r="A1604" s="143" t="str">
        <f t="shared" si="279"/>
        <v>2026-NAT-01</v>
      </c>
      <c r="B1604" s="140">
        <f t="shared" si="280"/>
        <v>46100</v>
      </c>
      <c r="C1604" s="143" t="str">
        <f t="shared" si="281"/>
        <v>Day 1</v>
      </c>
      <c r="D1604" s="53" t="s">
        <v>519</v>
      </c>
      <c r="E1604" s="26" t="str">
        <f t="shared" si="285"/>
        <v>Burger</v>
      </c>
      <c r="F1604" s="26" t="str">
        <f t="shared" si="286"/>
        <v>Van Taak</v>
      </c>
      <c r="G1604" s="26" t="str">
        <f t="shared" si="287"/>
        <v>Men Veteran</v>
      </c>
      <c r="H1604" s="26" t="str">
        <f t="shared" si="288"/>
        <v>Steenbras</v>
      </c>
      <c r="I1604" s="53"/>
      <c r="J1604" s="53" t="s">
        <v>10</v>
      </c>
      <c r="K1604" s="53">
        <v>40</v>
      </c>
      <c r="L1604" s="52">
        <f t="shared" si="289"/>
        <v>1</v>
      </c>
      <c r="M1604" s="52">
        <f t="shared" si="290"/>
        <v>1</v>
      </c>
    </row>
    <row r="1605" spans="1:13" x14ac:dyDescent="0.3">
      <c r="A1605" s="143" t="str">
        <f t="shared" si="279"/>
        <v>2026-NAT-01</v>
      </c>
      <c r="B1605" s="140">
        <f t="shared" si="280"/>
        <v>46100</v>
      </c>
      <c r="C1605" s="143" t="str">
        <f t="shared" si="281"/>
        <v>Day 1</v>
      </c>
      <c r="D1605" s="53" t="s">
        <v>519</v>
      </c>
      <c r="E1605" s="26" t="str">
        <f t="shared" si="285"/>
        <v>Burger</v>
      </c>
      <c r="F1605" s="26" t="str">
        <f t="shared" si="286"/>
        <v>Van Taak</v>
      </c>
      <c r="G1605" s="26" t="str">
        <f t="shared" si="287"/>
        <v>Men Veteran</v>
      </c>
      <c r="H1605" s="26" t="str">
        <f t="shared" si="288"/>
        <v>Steenbras</v>
      </c>
      <c r="I1605" s="53"/>
      <c r="J1605" s="53" t="s">
        <v>20</v>
      </c>
      <c r="K1605" s="53">
        <v>67</v>
      </c>
      <c r="L1605" s="52">
        <f t="shared" si="289"/>
        <v>1.1000000000000001</v>
      </c>
      <c r="M1605" s="52">
        <f t="shared" si="290"/>
        <v>1.1000000000000001</v>
      </c>
    </row>
    <row r="1606" spans="1:13" x14ac:dyDescent="0.3">
      <c r="A1606" s="143" t="str">
        <f t="shared" si="279"/>
        <v>2026-NAT-01</v>
      </c>
      <c r="B1606" s="140">
        <f t="shared" si="280"/>
        <v>46100</v>
      </c>
      <c r="C1606" s="143" t="str">
        <f t="shared" si="281"/>
        <v>Day 1</v>
      </c>
      <c r="D1606" s="53" t="s">
        <v>519</v>
      </c>
      <c r="E1606" s="26" t="str">
        <f t="shared" si="285"/>
        <v>Burger</v>
      </c>
      <c r="F1606" s="26" t="str">
        <f t="shared" si="286"/>
        <v>Van Taak</v>
      </c>
      <c r="G1606" s="26" t="str">
        <f t="shared" si="287"/>
        <v>Men Veteran</v>
      </c>
      <c r="H1606" s="26" t="str">
        <f t="shared" si="288"/>
        <v>Steenbras</v>
      </c>
      <c r="I1606" s="53"/>
      <c r="J1606" s="53" t="s">
        <v>1222</v>
      </c>
      <c r="K1606" s="53">
        <v>77</v>
      </c>
      <c r="L1606" s="52">
        <f t="shared" si="289"/>
        <v>1.8</v>
      </c>
      <c r="M1606" s="52">
        <f t="shared" si="290"/>
        <v>1.8</v>
      </c>
    </row>
    <row r="1607" spans="1:13" x14ac:dyDescent="0.3">
      <c r="A1607" s="143" t="str">
        <f t="shared" si="279"/>
        <v>2026-NAT-01</v>
      </c>
      <c r="B1607" s="140">
        <f t="shared" si="280"/>
        <v>46100</v>
      </c>
      <c r="C1607" s="143" t="str">
        <f t="shared" si="281"/>
        <v>Day 1</v>
      </c>
      <c r="D1607" s="53" t="s">
        <v>871</v>
      </c>
      <c r="E1607" s="26" t="str">
        <f t="shared" si="285"/>
        <v>Johan Sampie</v>
      </c>
      <c r="F1607" s="26" t="str">
        <f t="shared" si="286"/>
        <v>Malherbe</v>
      </c>
      <c r="G1607" s="26" t="str">
        <f t="shared" si="287"/>
        <v>Men Veteran</v>
      </c>
      <c r="H1607" s="26" t="str">
        <f t="shared" si="288"/>
        <v>Steenbras</v>
      </c>
      <c r="I1607" s="53"/>
      <c r="J1607" s="53" t="s">
        <v>1223</v>
      </c>
      <c r="K1607" s="53">
        <v>95</v>
      </c>
      <c r="L1607" s="52">
        <f t="shared" si="289"/>
        <v>3.1</v>
      </c>
      <c r="M1607" s="52">
        <f t="shared" si="290"/>
        <v>3.1</v>
      </c>
    </row>
    <row r="1608" spans="1:13" x14ac:dyDescent="0.3">
      <c r="A1608" s="143" t="str">
        <f t="shared" si="279"/>
        <v>2026-NAT-01</v>
      </c>
      <c r="B1608" s="140">
        <f t="shared" si="280"/>
        <v>46100</v>
      </c>
      <c r="C1608" s="143" t="str">
        <f t="shared" si="281"/>
        <v>Day 1</v>
      </c>
      <c r="D1608" s="53" t="s">
        <v>871</v>
      </c>
      <c r="E1608" s="26" t="str">
        <f t="shared" si="285"/>
        <v>Johan Sampie</v>
      </c>
      <c r="F1608" s="26" t="str">
        <f t="shared" si="286"/>
        <v>Malherbe</v>
      </c>
      <c r="G1608" s="26" t="str">
        <f t="shared" si="287"/>
        <v>Men Veteran</v>
      </c>
      <c r="H1608" s="26" t="str">
        <f t="shared" si="288"/>
        <v>Steenbras</v>
      </c>
      <c r="I1608" s="53"/>
      <c r="J1608" s="53" t="s">
        <v>1222</v>
      </c>
      <c r="K1608" s="53">
        <v>81</v>
      </c>
      <c r="L1608" s="52">
        <f t="shared" si="289"/>
        <v>2.1</v>
      </c>
      <c r="M1608" s="52">
        <f t="shared" si="290"/>
        <v>2.1</v>
      </c>
    </row>
    <row r="1609" spans="1:13" x14ac:dyDescent="0.3">
      <c r="A1609" s="143" t="str">
        <f t="shared" si="279"/>
        <v>2026-NAT-01</v>
      </c>
      <c r="B1609" s="140">
        <f t="shared" si="280"/>
        <v>46100</v>
      </c>
      <c r="C1609" s="143" t="str">
        <f t="shared" si="281"/>
        <v>Day 1</v>
      </c>
      <c r="D1609" s="53" t="s">
        <v>871</v>
      </c>
      <c r="E1609" s="26" t="str">
        <f t="shared" si="285"/>
        <v>Johan Sampie</v>
      </c>
      <c r="F1609" s="26" t="str">
        <f t="shared" si="286"/>
        <v>Malherbe</v>
      </c>
      <c r="G1609" s="26" t="str">
        <f t="shared" si="287"/>
        <v>Men Veteran</v>
      </c>
      <c r="H1609" s="26" t="str">
        <f t="shared" si="288"/>
        <v>Steenbras</v>
      </c>
      <c r="I1609" s="53"/>
      <c r="J1609" s="53" t="s">
        <v>1223</v>
      </c>
      <c r="K1609" s="53">
        <v>71</v>
      </c>
      <c r="L1609" s="52">
        <f t="shared" si="289"/>
        <v>1.1000000000000001</v>
      </c>
      <c r="M1609" s="52">
        <f t="shared" si="290"/>
        <v>1.1000000000000001</v>
      </c>
    </row>
    <row r="1610" spans="1:13" x14ac:dyDescent="0.3">
      <c r="A1610" s="143" t="str">
        <f t="shared" si="279"/>
        <v>2026-NAT-01</v>
      </c>
      <c r="B1610" s="140">
        <f t="shared" si="280"/>
        <v>46100</v>
      </c>
      <c r="C1610" s="143" t="str">
        <f t="shared" si="281"/>
        <v>Day 1</v>
      </c>
      <c r="D1610" s="53" t="s">
        <v>871</v>
      </c>
      <c r="E1610" s="26" t="str">
        <f t="shared" si="285"/>
        <v>Johan Sampie</v>
      </c>
      <c r="F1610" s="26" t="str">
        <f t="shared" si="286"/>
        <v>Malherbe</v>
      </c>
      <c r="G1610" s="26" t="str">
        <f t="shared" si="287"/>
        <v>Men Veteran</v>
      </c>
      <c r="H1610" s="26" t="str">
        <f t="shared" si="288"/>
        <v>Steenbras</v>
      </c>
      <c r="I1610" s="53"/>
      <c r="J1610" s="53" t="s">
        <v>20</v>
      </c>
      <c r="K1610" s="53">
        <v>86</v>
      </c>
      <c r="L1610" s="52">
        <f t="shared" si="289"/>
        <v>2.2999999999999998</v>
      </c>
      <c r="M1610" s="52">
        <f t="shared" si="290"/>
        <v>2.2999999999999998</v>
      </c>
    </row>
    <row r="1611" spans="1:13" x14ac:dyDescent="0.3">
      <c r="A1611" s="143" t="str">
        <f t="shared" si="279"/>
        <v>2026-NAT-01</v>
      </c>
      <c r="B1611" s="140">
        <f t="shared" si="280"/>
        <v>46100</v>
      </c>
      <c r="C1611" s="143" t="str">
        <f t="shared" si="281"/>
        <v>Day 1</v>
      </c>
      <c r="D1611" s="53" t="s">
        <v>871</v>
      </c>
      <c r="E1611" s="26" t="str">
        <f t="shared" si="285"/>
        <v>Johan Sampie</v>
      </c>
      <c r="F1611" s="26" t="str">
        <f t="shared" si="286"/>
        <v>Malherbe</v>
      </c>
      <c r="G1611" s="26" t="str">
        <f t="shared" si="287"/>
        <v>Men Veteran</v>
      </c>
      <c r="H1611" s="26" t="str">
        <f t="shared" si="288"/>
        <v>Steenbras</v>
      </c>
      <c r="I1611" s="53"/>
      <c r="J1611" s="53" t="s">
        <v>20</v>
      </c>
      <c r="K1611" s="53">
        <v>92</v>
      </c>
      <c r="L1611" s="52">
        <f t="shared" si="289"/>
        <v>2.9</v>
      </c>
      <c r="M1611" s="52">
        <f t="shared" si="290"/>
        <v>2.9</v>
      </c>
    </row>
    <row r="1612" spans="1:13" x14ac:dyDescent="0.3">
      <c r="A1612" s="143" t="str">
        <f t="shared" si="279"/>
        <v>2026-NAT-01</v>
      </c>
      <c r="B1612" s="140">
        <f t="shared" si="280"/>
        <v>46100</v>
      </c>
      <c r="C1612" s="143" t="str">
        <f t="shared" si="281"/>
        <v>Day 1</v>
      </c>
      <c r="D1612" s="53" t="s">
        <v>871</v>
      </c>
      <c r="E1612" s="26" t="str">
        <f t="shared" si="285"/>
        <v>Johan Sampie</v>
      </c>
      <c r="F1612" s="26" t="str">
        <f t="shared" si="286"/>
        <v>Malherbe</v>
      </c>
      <c r="G1612" s="26" t="str">
        <f t="shared" si="287"/>
        <v>Men Veteran</v>
      </c>
      <c r="H1612" s="26" t="str">
        <f t="shared" si="288"/>
        <v>Steenbras</v>
      </c>
      <c r="I1612" s="53" t="s">
        <v>19</v>
      </c>
      <c r="J1612" s="53"/>
      <c r="K1612" s="53">
        <v>44</v>
      </c>
      <c r="L1612" s="52">
        <f t="shared" si="289"/>
        <v>0.9</v>
      </c>
      <c r="M1612" s="52">
        <f t="shared" si="290"/>
        <v>0.9</v>
      </c>
    </row>
    <row r="1613" spans="1:13" x14ac:dyDescent="0.3">
      <c r="A1613" s="143" t="str">
        <f t="shared" si="279"/>
        <v>2026-NAT-01</v>
      </c>
      <c r="B1613" s="140">
        <f t="shared" si="280"/>
        <v>46100</v>
      </c>
      <c r="C1613" s="143" t="str">
        <f t="shared" si="281"/>
        <v>Day 1</v>
      </c>
      <c r="D1613" s="53" t="s">
        <v>871</v>
      </c>
      <c r="E1613" s="26" t="str">
        <f t="shared" si="285"/>
        <v>Johan Sampie</v>
      </c>
      <c r="F1613" s="26" t="str">
        <f t="shared" si="286"/>
        <v>Malherbe</v>
      </c>
      <c r="G1613" s="26" t="str">
        <f t="shared" si="287"/>
        <v>Men Veteran</v>
      </c>
      <c r="H1613" s="26" t="str">
        <f t="shared" si="288"/>
        <v>Steenbras</v>
      </c>
      <c r="I1613" s="53"/>
      <c r="J1613" s="53" t="s">
        <v>1223</v>
      </c>
      <c r="K1613" s="53">
        <v>99</v>
      </c>
      <c r="L1613" s="52">
        <f t="shared" si="289"/>
        <v>3.6</v>
      </c>
      <c r="M1613" s="52">
        <f t="shared" si="290"/>
        <v>3.6</v>
      </c>
    </row>
    <row r="1614" spans="1:13" x14ac:dyDescent="0.3">
      <c r="A1614" s="143" t="str">
        <f t="shared" ref="A1614:A1677" si="291">IF(D1614="","",A1613)</f>
        <v>2026-NAT-01</v>
      </c>
      <c r="B1614" s="140">
        <f t="shared" ref="B1614:B1677" si="292">IF(D1614="","",B1613)</f>
        <v>46100</v>
      </c>
      <c r="C1614" s="143" t="str">
        <f t="shared" ref="C1614:C1677" si="293">IF(D1614="","",C1613)</f>
        <v>Day 1</v>
      </c>
      <c r="D1614" s="53" t="s">
        <v>871</v>
      </c>
      <c r="E1614" s="26" t="str">
        <f t="shared" si="285"/>
        <v>Johan Sampie</v>
      </c>
      <c r="F1614" s="26" t="str">
        <f t="shared" si="286"/>
        <v>Malherbe</v>
      </c>
      <c r="G1614" s="26" t="str">
        <f t="shared" si="287"/>
        <v>Men Veteran</v>
      </c>
      <c r="H1614" s="26" t="str">
        <f t="shared" si="288"/>
        <v>Steenbras</v>
      </c>
      <c r="I1614" s="53"/>
      <c r="J1614" s="53" t="s">
        <v>8</v>
      </c>
      <c r="K1614" s="53">
        <v>79</v>
      </c>
      <c r="L1614" s="52">
        <f t="shared" si="289"/>
        <v>3.9</v>
      </c>
      <c r="M1614" s="52">
        <f t="shared" si="290"/>
        <v>3.9</v>
      </c>
    </row>
    <row r="1615" spans="1:13" x14ac:dyDescent="0.3">
      <c r="A1615" s="143" t="str">
        <f t="shared" si="291"/>
        <v>2026-NAT-01</v>
      </c>
      <c r="B1615" s="140">
        <f t="shared" si="292"/>
        <v>46100</v>
      </c>
      <c r="C1615" s="143" t="str">
        <f t="shared" si="293"/>
        <v>Day 1</v>
      </c>
      <c r="D1615" s="53" t="s">
        <v>1482</v>
      </c>
      <c r="E1615" s="26" t="str">
        <f t="shared" si="285"/>
        <v>Wallace</v>
      </c>
      <c r="F1615" s="26" t="str">
        <f t="shared" si="286"/>
        <v>Shepperson</v>
      </c>
      <c r="G1615" s="26" t="str">
        <f t="shared" si="287"/>
        <v>Men Veteran</v>
      </c>
      <c r="H1615" s="26" t="str">
        <f t="shared" si="288"/>
        <v>Steenbras</v>
      </c>
      <c r="I1615" s="53"/>
      <c r="J1615" s="53"/>
      <c r="K1615" s="53"/>
      <c r="L1615" s="52" t="str">
        <f t="shared" si="289"/>
        <v/>
      </c>
      <c r="M1615" s="52" t="str">
        <f t="shared" si="290"/>
        <v/>
      </c>
    </row>
    <row r="1616" spans="1:13" x14ac:dyDescent="0.3">
      <c r="A1616" s="143" t="str">
        <f t="shared" si="291"/>
        <v>2026-NAT-01</v>
      </c>
      <c r="B1616" s="140">
        <f t="shared" si="292"/>
        <v>46100</v>
      </c>
      <c r="C1616" s="143" t="str">
        <f t="shared" si="293"/>
        <v>Day 1</v>
      </c>
      <c r="D1616" s="53" t="s">
        <v>1106</v>
      </c>
      <c r="E1616" s="26" t="str">
        <f t="shared" si="285"/>
        <v>Luan</v>
      </c>
      <c r="F1616" s="26" t="str">
        <f t="shared" si="286"/>
        <v>Hansen</v>
      </c>
      <c r="G1616" s="26" t="str">
        <f t="shared" si="287"/>
        <v>Men U/16</v>
      </c>
      <c r="H1616" s="26" t="str">
        <f t="shared" si="288"/>
        <v>Steenbras</v>
      </c>
      <c r="I1616" s="53"/>
      <c r="J1616" s="53" t="s">
        <v>20</v>
      </c>
      <c r="K1616" s="53">
        <v>74</v>
      </c>
      <c r="L1616" s="52">
        <f t="shared" si="289"/>
        <v>1.5</v>
      </c>
      <c r="M1616" s="52">
        <f t="shared" si="290"/>
        <v>1.5</v>
      </c>
    </row>
    <row r="1617" spans="1:13" x14ac:dyDescent="0.3">
      <c r="A1617" s="143" t="str">
        <f t="shared" si="291"/>
        <v>2026-NAT-01</v>
      </c>
      <c r="B1617" s="140">
        <f t="shared" si="292"/>
        <v>46100</v>
      </c>
      <c r="C1617" s="143" t="str">
        <f t="shared" si="293"/>
        <v>Day 1</v>
      </c>
      <c r="D1617" s="53" t="s">
        <v>1106</v>
      </c>
      <c r="E1617" s="26" t="str">
        <f t="shared" si="285"/>
        <v>Luan</v>
      </c>
      <c r="F1617" s="26" t="str">
        <f t="shared" si="286"/>
        <v>Hansen</v>
      </c>
      <c r="G1617" s="26" t="str">
        <f t="shared" si="287"/>
        <v>Men U/16</v>
      </c>
      <c r="H1617" s="26" t="str">
        <f t="shared" si="288"/>
        <v>Steenbras</v>
      </c>
      <c r="I1617" s="53"/>
      <c r="J1617" s="53" t="s">
        <v>1223</v>
      </c>
      <c r="K1617" s="53">
        <v>100</v>
      </c>
      <c r="L1617" s="52">
        <f t="shared" si="289"/>
        <v>3.7</v>
      </c>
      <c r="M1617" s="52">
        <f t="shared" si="290"/>
        <v>3.7</v>
      </c>
    </row>
    <row r="1618" spans="1:13" x14ac:dyDescent="0.3">
      <c r="A1618" s="143" t="str">
        <f t="shared" si="291"/>
        <v>2026-NAT-01</v>
      </c>
      <c r="B1618" s="140">
        <f t="shared" si="292"/>
        <v>46100</v>
      </c>
      <c r="C1618" s="143" t="str">
        <f t="shared" si="293"/>
        <v>Day 1</v>
      </c>
      <c r="D1618" s="53" t="s">
        <v>1106</v>
      </c>
      <c r="E1618" s="26" t="str">
        <f t="shared" si="285"/>
        <v>Luan</v>
      </c>
      <c r="F1618" s="26" t="str">
        <f t="shared" si="286"/>
        <v>Hansen</v>
      </c>
      <c r="G1618" s="26" t="str">
        <f t="shared" si="287"/>
        <v>Men U/16</v>
      </c>
      <c r="H1618" s="26" t="str">
        <f t="shared" si="288"/>
        <v>Steenbras</v>
      </c>
      <c r="I1618" s="53" t="s">
        <v>19</v>
      </c>
      <c r="J1618" s="53"/>
      <c r="K1618" s="53">
        <v>45</v>
      </c>
      <c r="L1618" s="52">
        <f t="shared" si="289"/>
        <v>0.9</v>
      </c>
      <c r="M1618" s="52">
        <f t="shared" si="290"/>
        <v>0.9</v>
      </c>
    </row>
    <row r="1619" spans="1:13" x14ac:dyDescent="0.3">
      <c r="A1619" s="143" t="str">
        <f t="shared" si="291"/>
        <v>2026-NAT-01</v>
      </c>
      <c r="B1619" s="140">
        <f t="shared" si="292"/>
        <v>46100</v>
      </c>
      <c r="C1619" s="143" t="str">
        <f t="shared" si="293"/>
        <v>Day 1</v>
      </c>
      <c r="D1619" s="53" t="s">
        <v>1106</v>
      </c>
      <c r="E1619" s="26" t="str">
        <f t="shared" si="285"/>
        <v>Luan</v>
      </c>
      <c r="F1619" s="26" t="str">
        <f t="shared" si="286"/>
        <v>Hansen</v>
      </c>
      <c r="G1619" s="26" t="str">
        <f t="shared" si="287"/>
        <v>Men U/16</v>
      </c>
      <c r="H1619" s="26" t="str">
        <f t="shared" si="288"/>
        <v>Steenbras</v>
      </c>
      <c r="I1619" s="53" t="s">
        <v>19</v>
      </c>
      <c r="J1619" s="53"/>
      <c r="K1619" s="53">
        <v>95</v>
      </c>
      <c r="L1619" s="52">
        <f t="shared" si="289"/>
        <v>9</v>
      </c>
      <c r="M1619" s="52">
        <f t="shared" si="290"/>
        <v>9</v>
      </c>
    </row>
    <row r="1620" spans="1:13" x14ac:dyDescent="0.3">
      <c r="A1620" s="143" t="str">
        <f t="shared" si="291"/>
        <v>2026-NAT-01</v>
      </c>
      <c r="B1620" s="140">
        <f t="shared" si="292"/>
        <v>46100</v>
      </c>
      <c r="C1620" s="143" t="str">
        <f t="shared" si="293"/>
        <v>Day 1</v>
      </c>
      <c r="D1620" s="53" t="s">
        <v>1106</v>
      </c>
      <c r="E1620" s="26" t="str">
        <f t="shared" si="285"/>
        <v>Luan</v>
      </c>
      <c r="F1620" s="26" t="str">
        <f t="shared" si="286"/>
        <v>Hansen</v>
      </c>
      <c r="G1620" s="26" t="str">
        <f t="shared" si="287"/>
        <v>Men U/16</v>
      </c>
      <c r="H1620" s="26" t="str">
        <f t="shared" si="288"/>
        <v>Steenbras</v>
      </c>
      <c r="I1620" s="53" t="s">
        <v>7</v>
      </c>
      <c r="J1620" s="53"/>
      <c r="K1620" s="53">
        <v>33</v>
      </c>
      <c r="L1620" s="52">
        <f t="shared" si="289"/>
        <v>1.1000000000000001</v>
      </c>
      <c r="M1620" s="52">
        <f t="shared" si="290"/>
        <v>1.1000000000000001</v>
      </c>
    </row>
    <row r="1621" spans="1:13" x14ac:dyDescent="0.3">
      <c r="A1621" s="143" t="str">
        <f t="shared" si="291"/>
        <v>2026-NAT-01</v>
      </c>
      <c r="B1621" s="140">
        <f t="shared" si="292"/>
        <v>46100</v>
      </c>
      <c r="C1621" s="143" t="str">
        <f t="shared" si="293"/>
        <v>Day 1</v>
      </c>
      <c r="D1621" s="53" t="s">
        <v>923</v>
      </c>
      <c r="E1621" s="26" t="str">
        <f t="shared" si="285"/>
        <v>Louw</v>
      </c>
      <c r="F1621" s="26" t="str">
        <f t="shared" si="286"/>
        <v>Van Zyl</v>
      </c>
      <c r="G1621" s="26" t="str">
        <f t="shared" si="287"/>
        <v>Men U/16</v>
      </c>
      <c r="H1621" s="26" t="str">
        <f t="shared" si="288"/>
        <v>Steenbras</v>
      </c>
      <c r="I1621" s="53"/>
      <c r="J1621" s="53" t="s">
        <v>1223</v>
      </c>
      <c r="K1621" s="53">
        <v>89</v>
      </c>
      <c r="L1621" s="52">
        <f t="shared" si="289"/>
        <v>2.5</v>
      </c>
      <c r="M1621" s="52">
        <f t="shared" si="290"/>
        <v>2.5</v>
      </c>
    </row>
    <row r="1622" spans="1:13" x14ac:dyDescent="0.3">
      <c r="A1622" s="143" t="str">
        <f t="shared" si="291"/>
        <v>2026-NAT-01</v>
      </c>
      <c r="B1622" s="140">
        <f t="shared" si="292"/>
        <v>46100</v>
      </c>
      <c r="C1622" s="143" t="str">
        <f t="shared" si="293"/>
        <v>Day 1</v>
      </c>
      <c r="D1622" s="53" t="s">
        <v>663</v>
      </c>
      <c r="E1622" s="26" t="str">
        <f t="shared" si="285"/>
        <v>Jayden</v>
      </c>
      <c r="F1622" s="26" t="str">
        <f t="shared" si="286"/>
        <v>Hansen</v>
      </c>
      <c r="G1622" s="26" t="str">
        <f t="shared" si="287"/>
        <v>Men U/16</v>
      </c>
      <c r="H1622" s="26" t="str">
        <f t="shared" si="288"/>
        <v>Steenbras</v>
      </c>
      <c r="I1622" s="53"/>
      <c r="J1622" s="53" t="s">
        <v>20</v>
      </c>
      <c r="K1622" s="53">
        <v>81</v>
      </c>
      <c r="L1622" s="52">
        <f t="shared" si="289"/>
        <v>1.9</v>
      </c>
      <c r="M1622" s="52">
        <f t="shared" si="290"/>
        <v>1.9</v>
      </c>
    </row>
    <row r="1623" spans="1:13" x14ac:dyDescent="0.3">
      <c r="A1623" s="143" t="str">
        <f t="shared" si="291"/>
        <v>2026-NAT-01</v>
      </c>
      <c r="B1623" s="140">
        <f t="shared" si="292"/>
        <v>46100</v>
      </c>
      <c r="C1623" s="143" t="str">
        <f t="shared" si="293"/>
        <v>Day 1</v>
      </c>
      <c r="D1623" s="53" t="s">
        <v>981</v>
      </c>
      <c r="E1623" s="26" t="str">
        <f t="shared" si="285"/>
        <v>Hanru</v>
      </c>
      <c r="F1623" s="26" t="str">
        <f t="shared" si="286"/>
        <v>Du Preez</v>
      </c>
      <c r="G1623" s="26" t="str">
        <f t="shared" si="287"/>
        <v>Men U/16</v>
      </c>
      <c r="H1623" s="26" t="str">
        <f t="shared" si="288"/>
        <v>Steenbras</v>
      </c>
      <c r="I1623" s="53"/>
      <c r="J1623" s="53" t="s">
        <v>1223</v>
      </c>
      <c r="K1623" s="53">
        <v>68</v>
      </c>
      <c r="L1623" s="52">
        <f t="shared" si="289"/>
        <v>1</v>
      </c>
      <c r="M1623" s="52">
        <f t="shared" si="290"/>
        <v>1</v>
      </c>
    </row>
    <row r="1624" spans="1:13" x14ac:dyDescent="0.3">
      <c r="A1624" s="143" t="str">
        <f t="shared" si="291"/>
        <v>2026-NAT-01</v>
      </c>
      <c r="B1624" s="140">
        <f t="shared" si="292"/>
        <v>46100</v>
      </c>
      <c r="C1624" s="143" t="str">
        <f t="shared" si="293"/>
        <v>Day 1</v>
      </c>
      <c r="D1624" s="53" t="s">
        <v>981</v>
      </c>
      <c r="E1624" s="26" t="str">
        <f t="shared" si="285"/>
        <v>Hanru</v>
      </c>
      <c r="F1624" s="26" t="str">
        <f t="shared" si="286"/>
        <v>Du Preez</v>
      </c>
      <c r="G1624" s="26" t="str">
        <f t="shared" si="287"/>
        <v>Men U/16</v>
      </c>
      <c r="H1624" s="26" t="str">
        <f t="shared" si="288"/>
        <v>Steenbras</v>
      </c>
      <c r="I1624" s="53"/>
      <c r="J1624" s="53" t="s">
        <v>1223</v>
      </c>
      <c r="K1624" s="53">
        <v>90</v>
      </c>
      <c r="L1624" s="52">
        <f t="shared" si="289"/>
        <v>2.6</v>
      </c>
      <c r="M1624" s="52">
        <f t="shared" si="290"/>
        <v>2.6</v>
      </c>
    </row>
    <row r="1625" spans="1:13" x14ac:dyDescent="0.3">
      <c r="A1625" s="143" t="str">
        <f t="shared" si="291"/>
        <v>2026-NAT-01</v>
      </c>
      <c r="B1625" s="140">
        <f t="shared" si="292"/>
        <v>46100</v>
      </c>
      <c r="C1625" s="143" t="str">
        <f t="shared" si="293"/>
        <v>Day 1</v>
      </c>
      <c r="D1625" s="53" t="s">
        <v>981</v>
      </c>
      <c r="E1625" s="26" t="str">
        <f t="shared" si="285"/>
        <v>Hanru</v>
      </c>
      <c r="F1625" s="26" t="str">
        <f t="shared" si="286"/>
        <v>Du Preez</v>
      </c>
      <c r="G1625" s="26" t="str">
        <f t="shared" si="287"/>
        <v>Men U/16</v>
      </c>
      <c r="H1625" s="26" t="str">
        <f t="shared" si="288"/>
        <v>Steenbras</v>
      </c>
      <c r="I1625" s="53"/>
      <c r="J1625" s="53" t="s">
        <v>20</v>
      </c>
      <c r="K1625" s="53">
        <v>76</v>
      </c>
      <c r="L1625" s="52">
        <f t="shared" si="289"/>
        <v>1.6</v>
      </c>
      <c r="M1625" s="52">
        <f t="shared" si="290"/>
        <v>1.6</v>
      </c>
    </row>
    <row r="1626" spans="1:13" x14ac:dyDescent="0.3">
      <c r="A1626" s="143" t="str">
        <f t="shared" si="291"/>
        <v>2026-NAT-01</v>
      </c>
      <c r="B1626" s="140">
        <f t="shared" si="292"/>
        <v>46100</v>
      </c>
      <c r="C1626" s="143" t="str">
        <f t="shared" si="293"/>
        <v>Day 1</v>
      </c>
      <c r="D1626" s="53" t="s">
        <v>1568</v>
      </c>
      <c r="E1626" s="26" t="str">
        <f t="shared" si="285"/>
        <v>L'Wyk</v>
      </c>
      <c r="F1626" s="26" t="str">
        <f t="shared" si="286"/>
        <v>Viljoen</v>
      </c>
      <c r="G1626" s="26" t="str">
        <f t="shared" si="287"/>
        <v>Men U/16</v>
      </c>
      <c r="H1626" s="26" t="str">
        <f t="shared" si="288"/>
        <v>Steenbras</v>
      </c>
      <c r="I1626" s="53"/>
      <c r="J1626" s="53" t="s">
        <v>1222</v>
      </c>
      <c r="K1626" s="53">
        <v>86</v>
      </c>
      <c r="L1626" s="52">
        <f t="shared" si="289"/>
        <v>2.6</v>
      </c>
      <c r="M1626" s="52">
        <f t="shared" si="290"/>
        <v>2.6</v>
      </c>
    </row>
    <row r="1627" spans="1:13" x14ac:dyDescent="0.3">
      <c r="A1627" s="143" t="str">
        <f t="shared" si="291"/>
        <v>2026-NAT-01</v>
      </c>
      <c r="B1627" s="140">
        <f t="shared" si="292"/>
        <v>46100</v>
      </c>
      <c r="C1627" s="143" t="str">
        <f t="shared" si="293"/>
        <v>Day 1</v>
      </c>
      <c r="D1627" s="53" t="s">
        <v>1568</v>
      </c>
      <c r="E1627" s="26" t="str">
        <f t="shared" si="285"/>
        <v>L'Wyk</v>
      </c>
      <c r="F1627" s="26" t="str">
        <f t="shared" si="286"/>
        <v>Viljoen</v>
      </c>
      <c r="G1627" s="26" t="str">
        <f t="shared" si="287"/>
        <v>Men U/16</v>
      </c>
      <c r="H1627" s="26" t="str">
        <f t="shared" si="288"/>
        <v>Steenbras</v>
      </c>
      <c r="I1627" s="53"/>
      <c r="J1627" s="53" t="s">
        <v>1222</v>
      </c>
      <c r="K1627" s="53">
        <v>115</v>
      </c>
      <c r="L1627" s="52">
        <f t="shared" si="289"/>
        <v>7</v>
      </c>
      <c r="M1627" s="52">
        <f t="shared" si="290"/>
        <v>7</v>
      </c>
    </row>
    <row r="1628" spans="1:13" x14ac:dyDescent="0.3">
      <c r="A1628" s="143" t="str">
        <f t="shared" si="291"/>
        <v>2026-NAT-01</v>
      </c>
      <c r="B1628" s="140">
        <f t="shared" si="292"/>
        <v>46100</v>
      </c>
      <c r="C1628" s="143" t="str">
        <f t="shared" si="293"/>
        <v>Day 1</v>
      </c>
      <c r="D1628" s="53" t="s">
        <v>1568</v>
      </c>
      <c r="E1628" s="26" t="str">
        <f t="shared" si="285"/>
        <v>L'Wyk</v>
      </c>
      <c r="F1628" s="26" t="str">
        <f t="shared" si="286"/>
        <v>Viljoen</v>
      </c>
      <c r="G1628" s="26" t="str">
        <f t="shared" si="287"/>
        <v>Men U/16</v>
      </c>
      <c r="H1628" s="26" t="str">
        <f t="shared" si="288"/>
        <v>Steenbras</v>
      </c>
      <c r="I1628" s="53"/>
      <c r="J1628" s="53" t="s">
        <v>1222</v>
      </c>
      <c r="K1628" s="53">
        <v>153</v>
      </c>
      <c r="L1628" s="52">
        <f t="shared" si="289"/>
        <v>18.600000000000001</v>
      </c>
      <c r="M1628" s="52">
        <f t="shared" si="290"/>
        <v>18.600000000000001</v>
      </c>
    </row>
    <row r="1629" spans="1:13" x14ac:dyDescent="0.3">
      <c r="A1629" s="143" t="str">
        <f t="shared" si="291"/>
        <v>2026-NAT-01</v>
      </c>
      <c r="B1629" s="140">
        <f t="shared" si="292"/>
        <v>46100</v>
      </c>
      <c r="C1629" s="143" t="str">
        <f t="shared" si="293"/>
        <v>Day 1</v>
      </c>
      <c r="D1629" s="53" t="s">
        <v>1568</v>
      </c>
      <c r="E1629" s="26" t="str">
        <f t="shared" si="285"/>
        <v>L'Wyk</v>
      </c>
      <c r="F1629" s="26" t="str">
        <f t="shared" si="286"/>
        <v>Viljoen</v>
      </c>
      <c r="G1629" s="26" t="str">
        <f t="shared" si="287"/>
        <v>Men U/16</v>
      </c>
      <c r="H1629" s="26" t="str">
        <f t="shared" si="288"/>
        <v>Steenbras</v>
      </c>
      <c r="I1629" s="53"/>
      <c r="J1629" s="53" t="s">
        <v>1222</v>
      </c>
      <c r="K1629" s="53">
        <v>156</v>
      </c>
      <c r="L1629" s="52">
        <f t="shared" si="289"/>
        <v>19.899999999999999</v>
      </c>
      <c r="M1629" s="52">
        <f t="shared" si="290"/>
        <v>19.899999999999999</v>
      </c>
    </row>
    <row r="1630" spans="1:13" x14ac:dyDescent="0.3">
      <c r="A1630" s="143" t="str">
        <f t="shared" si="291"/>
        <v>2026-NAT-01</v>
      </c>
      <c r="B1630" s="140">
        <f t="shared" si="292"/>
        <v>46100</v>
      </c>
      <c r="C1630" s="143" t="str">
        <f t="shared" si="293"/>
        <v>Day 1</v>
      </c>
      <c r="D1630" s="53" t="s">
        <v>1325</v>
      </c>
      <c r="E1630" s="26" t="str">
        <f t="shared" si="285"/>
        <v>Jacomine</v>
      </c>
      <c r="F1630" s="26" t="str">
        <f t="shared" si="286"/>
        <v>Heath</v>
      </c>
      <c r="G1630" s="26" t="str">
        <f t="shared" si="287"/>
        <v>Ladies Senior</v>
      </c>
      <c r="H1630" s="26" t="str">
        <f t="shared" si="288"/>
        <v>Steenbras</v>
      </c>
      <c r="I1630" s="53"/>
      <c r="J1630" s="53" t="s">
        <v>1222</v>
      </c>
      <c r="K1630" s="53">
        <v>140</v>
      </c>
      <c r="L1630" s="52">
        <f t="shared" si="289"/>
        <v>13.7</v>
      </c>
      <c r="M1630" s="52">
        <f t="shared" si="290"/>
        <v>13.7</v>
      </c>
    </row>
    <row r="1631" spans="1:13" x14ac:dyDescent="0.3">
      <c r="A1631" s="143" t="str">
        <f t="shared" si="291"/>
        <v>2026-NAT-01</v>
      </c>
      <c r="B1631" s="140">
        <f t="shared" si="292"/>
        <v>46100</v>
      </c>
      <c r="C1631" s="143" t="str">
        <f t="shared" si="293"/>
        <v>Day 1</v>
      </c>
      <c r="D1631" s="53" t="s">
        <v>1325</v>
      </c>
      <c r="E1631" s="26" t="str">
        <f t="shared" si="285"/>
        <v>Jacomine</v>
      </c>
      <c r="F1631" s="26" t="str">
        <f t="shared" si="286"/>
        <v>Heath</v>
      </c>
      <c r="G1631" s="26" t="str">
        <f t="shared" si="287"/>
        <v>Ladies Senior</v>
      </c>
      <c r="H1631" s="26" t="str">
        <f t="shared" si="288"/>
        <v>Steenbras</v>
      </c>
      <c r="I1631" s="53"/>
      <c r="J1631" s="53" t="s">
        <v>1222</v>
      </c>
      <c r="K1631" s="53">
        <v>77</v>
      </c>
      <c r="L1631" s="52">
        <f t="shared" si="289"/>
        <v>1.8</v>
      </c>
      <c r="M1631" s="52">
        <f t="shared" si="290"/>
        <v>1.8</v>
      </c>
    </row>
    <row r="1632" spans="1:13" x14ac:dyDescent="0.3">
      <c r="A1632" s="143" t="str">
        <f t="shared" si="291"/>
        <v>2026-NAT-01</v>
      </c>
      <c r="B1632" s="140">
        <f t="shared" si="292"/>
        <v>46100</v>
      </c>
      <c r="C1632" s="143" t="str">
        <f t="shared" si="293"/>
        <v>Day 1</v>
      </c>
      <c r="D1632" s="53" t="s">
        <v>655</v>
      </c>
      <c r="E1632" s="26" t="str">
        <f t="shared" si="285"/>
        <v>Sharne</v>
      </c>
      <c r="F1632" s="26" t="str">
        <f t="shared" si="286"/>
        <v>Van Zyl</v>
      </c>
      <c r="G1632" s="26" t="str">
        <f t="shared" si="287"/>
        <v>Ladies Veteran</v>
      </c>
      <c r="H1632" s="26" t="str">
        <f t="shared" si="288"/>
        <v>Steenbras</v>
      </c>
      <c r="I1632" s="53"/>
      <c r="J1632" s="53"/>
      <c r="K1632" s="53"/>
      <c r="L1632" s="52" t="str">
        <f t="shared" si="289"/>
        <v/>
      </c>
      <c r="M1632" s="52" t="str">
        <f t="shared" si="290"/>
        <v/>
      </c>
    </row>
    <row r="1633" spans="1:13" x14ac:dyDescent="0.3">
      <c r="A1633" s="143" t="str">
        <f t="shared" si="291"/>
        <v>2026-NAT-01</v>
      </c>
      <c r="B1633" s="140">
        <f t="shared" si="292"/>
        <v>46100</v>
      </c>
      <c r="C1633" s="143" t="str">
        <f t="shared" si="293"/>
        <v>Day 1</v>
      </c>
      <c r="D1633" s="53" t="s">
        <v>1417</v>
      </c>
      <c r="E1633" s="26" t="str">
        <f t="shared" si="285"/>
        <v>Maryna</v>
      </c>
      <c r="F1633" s="26" t="str">
        <f t="shared" si="286"/>
        <v>Viljoen</v>
      </c>
      <c r="G1633" s="26" t="str">
        <f t="shared" si="287"/>
        <v>Ladies Senior</v>
      </c>
      <c r="H1633" s="26" t="str">
        <f t="shared" si="288"/>
        <v>Steenbras</v>
      </c>
      <c r="I1633" s="53"/>
      <c r="J1633" s="53" t="s">
        <v>1222</v>
      </c>
      <c r="K1633" s="53">
        <v>117</v>
      </c>
      <c r="L1633" s="52">
        <f t="shared" si="289"/>
        <v>7.4</v>
      </c>
      <c r="M1633" s="52">
        <f t="shared" si="290"/>
        <v>7.4</v>
      </c>
    </row>
    <row r="1634" spans="1:13" x14ac:dyDescent="0.3">
      <c r="A1634" s="143" t="str">
        <f t="shared" si="291"/>
        <v>2026-NAT-01</v>
      </c>
      <c r="B1634" s="140">
        <f t="shared" si="292"/>
        <v>46100</v>
      </c>
      <c r="C1634" s="143" t="str">
        <f t="shared" si="293"/>
        <v>Day 1</v>
      </c>
      <c r="D1634" s="53" t="s">
        <v>1417</v>
      </c>
      <c r="E1634" s="26" t="str">
        <f t="shared" si="285"/>
        <v>Maryna</v>
      </c>
      <c r="F1634" s="26" t="str">
        <f t="shared" si="286"/>
        <v>Viljoen</v>
      </c>
      <c r="G1634" s="26" t="str">
        <f t="shared" si="287"/>
        <v>Ladies Senior</v>
      </c>
      <c r="H1634" s="26" t="str">
        <f t="shared" si="288"/>
        <v>Steenbras</v>
      </c>
      <c r="I1634" s="53"/>
      <c r="J1634" s="53" t="s">
        <v>1222</v>
      </c>
      <c r="K1634" s="53">
        <v>87</v>
      </c>
      <c r="L1634" s="52">
        <f t="shared" si="289"/>
        <v>2.7</v>
      </c>
      <c r="M1634" s="52">
        <f t="shared" si="290"/>
        <v>2.7</v>
      </c>
    </row>
    <row r="1635" spans="1:13" x14ac:dyDescent="0.3">
      <c r="A1635" s="143" t="str">
        <f t="shared" si="291"/>
        <v>2026-NAT-01</v>
      </c>
      <c r="B1635" s="140">
        <f t="shared" si="292"/>
        <v>46100</v>
      </c>
      <c r="C1635" s="143" t="str">
        <f t="shared" si="293"/>
        <v>Day 1</v>
      </c>
      <c r="D1635" s="53" t="s">
        <v>1362</v>
      </c>
      <c r="E1635" s="26" t="str">
        <f t="shared" si="285"/>
        <v>Andi</v>
      </c>
      <c r="F1635" s="26" t="str">
        <f t="shared" si="286"/>
        <v>Bachran</v>
      </c>
      <c r="G1635" s="26" t="str">
        <f t="shared" si="287"/>
        <v>Men Master</v>
      </c>
      <c r="H1635" s="26" t="str">
        <f t="shared" si="288"/>
        <v>Atlantic Angling Club</v>
      </c>
      <c r="I1635" s="53"/>
      <c r="J1635" s="53" t="s">
        <v>1222</v>
      </c>
      <c r="K1635" s="53">
        <v>114</v>
      </c>
      <c r="L1635" s="52">
        <f t="shared" si="289"/>
        <v>6.8</v>
      </c>
      <c r="M1635" s="52">
        <f t="shared" si="290"/>
        <v>6.8</v>
      </c>
    </row>
    <row r="1636" spans="1:13" x14ac:dyDescent="0.3">
      <c r="A1636" s="143" t="str">
        <f t="shared" si="291"/>
        <v>2026-NAT-01</v>
      </c>
      <c r="B1636" s="140">
        <f t="shared" si="292"/>
        <v>46100</v>
      </c>
      <c r="C1636" s="143" t="str">
        <f t="shared" si="293"/>
        <v>Day 1</v>
      </c>
      <c r="D1636" s="53" t="s">
        <v>1362</v>
      </c>
      <c r="E1636" s="26" t="str">
        <f t="shared" si="285"/>
        <v>Andi</v>
      </c>
      <c r="F1636" s="26" t="str">
        <f t="shared" si="286"/>
        <v>Bachran</v>
      </c>
      <c r="G1636" s="26" t="str">
        <f t="shared" si="287"/>
        <v>Men Master</v>
      </c>
      <c r="H1636" s="26" t="str">
        <f t="shared" si="288"/>
        <v>Atlantic Angling Club</v>
      </c>
      <c r="I1636" s="53"/>
      <c r="J1636" s="53" t="s">
        <v>1222</v>
      </c>
      <c r="K1636" s="53">
        <v>106</v>
      </c>
      <c r="L1636" s="52">
        <f t="shared" si="289"/>
        <v>5.3</v>
      </c>
      <c r="M1636" s="52">
        <f t="shared" si="290"/>
        <v>5.3</v>
      </c>
    </row>
    <row r="1637" spans="1:13" x14ac:dyDescent="0.3">
      <c r="A1637" s="143" t="str">
        <f t="shared" si="291"/>
        <v>2026-NAT-01</v>
      </c>
      <c r="B1637" s="140">
        <f t="shared" si="292"/>
        <v>46100</v>
      </c>
      <c r="C1637" s="143" t="str">
        <f t="shared" si="293"/>
        <v>Day 1</v>
      </c>
      <c r="D1637" s="53" t="s">
        <v>1362</v>
      </c>
      <c r="E1637" s="26" t="str">
        <f t="shared" si="285"/>
        <v>Andi</v>
      </c>
      <c r="F1637" s="26" t="str">
        <f t="shared" si="286"/>
        <v>Bachran</v>
      </c>
      <c r="G1637" s="26" t="str">
        <f t="shared" si="287"/>
        <v>Men Master</v>
      </c>
      <c r="H1637" s="26" t="str">
        <f t="shared" si="288"/>
        <v>Atlantic Angling Club</v>
      </c>
      <c r="I1637" s="53"/>
      <c r="J1637" s="53" t="s">
        <v>1222</v>
      </c>
      <c r="K1637" s="53">
        <v>129</v>
      </c>
      <c r="L1637" s="52">
        <f t="shared" si="289"/>
        <v>10.4</v>
      </c>
      <c r="M1637" s="52">
        <f t="shared" si="290"/>
        <v>10.4</v>
      </c>
    </row>
    <row r="1638" spans="1:13" x14ac:dyDescent="0.3">
      <c r="A1638" s="143" t="str">
        <f t="shared" si="291"/>
        <v>2026-NAT-01</v>
      </c>
      <c r="B1638" s="140">
        <f t="shared" si="292"/>
        <v>46100</v>
      </c>
      <c r="C1638" s="143" t="str">
        <f t="shared" si="293"/>
        <v>Day 1</v>
      </c>
      <c r="D1638" s="53" t="s">
        <v>1362</v>
      </c>
      <c r="E1638" s="26" t="str">
        <f t="shared" si="285"/>
        <v>Andi</v>
      </c>
      <c r="F1638" s="26" t="str">
        <f t="shared" si="286"/>
        <v>Bachran</v>
      </c>
      <c r="G1638" s="26" t="str">
        <f t="shared" si="287"/>
        <v>Men Master</v>
      </c>
      <c r="H1638" s="26" t="str">
        <f t="shared" si="288"/>
        <v>Atlantic Angling Club</v>
      </c>
      <c r="I1638" s="53"/>
      <c r="J1638" s="53" t="s">
        <v>1223</v>
      </c>
      <c r="K1638" s="53">
        <v>94</v>
      </c>
      <c r="L1638" s="52">
        <f t="shared" si="289"/>
        <v>3</v>
      </c>
      <c r="M1638" s="52">
        <f t="shared" si="290"/>
        <v>3</v>
      </c>
    </row>
    <row r="1639" spans="1:13" x14ac:dyDescent="0.3">
      <c r="A1639" s="143" t="str">
        <f t="shared" si="291"/>
        <v>2026-NAT-01</v>
      </c>
      <c r="B1639" s="140">
        <f t="shared" si="292"/>
        <v>46100</v>
      </c>
      <c r="C1639" s="143" t="str">
        <f t="shared" si="293"/>
        <v>Day 1</v>
      </c>
      <c r="D1639" s="53" t="s">
        <v>1579</v>
      </c>
      <c r="E1639" s="26" t="str">
        <f t="shared" si="285"/>
        <v>Andy</v>
      </c>
      <c r="F1639" s="26" t="str">
        <f t="shared" si="286"/>
        <v>Welzig</v>
      </c>
      <c r="G1639" s="26" t="str">
        <f t="shared" si="287"/>
        <v>Men Grand Masters</v>
      </c>
      <c r="H1639" s="26" t="str">
        <f t="shared" si="288"/>
        <v>Atlantic Angling Club</v>
      </c>
      <c r="I1639" s="53"/>
      <c r="J1639" s="53" t="s">
        <v>1223</v>
      </c>
      <c r="K1639" s="53">
        <v>116</v>
      </c>
      <c r="L1639" s="52">
        <f t="shared" si="289"/>
        <v>6.2</v>
      </c>
      <c r="M1639" s="52">
        <f t="shared" si="290"/>
        <v>6.2</v>
      </c>
    </row>
    <row r="1640" spans="1:13" x14ac:dyDescent="0.3">
      <c r="A1640" s="143" t="str">
        <f t="shared" si="291"/>
        <v>2026-NAT-01</v>
      </c>
      <c r="B1640" s="140">
        <f t="shared" si="292"/>
        <v>46100</v>
      </c>
      <c r="C1640" s="143" t="str">
        <f t="shared" si="293"/>
        <v>Day 1</v>
      </c>
      <c r="D1640" s="53" t="s">
        <v>1579</v>
      </c>
      <c r="E1640" s="26" t="str">
        <f t="shared" si="285"/>
        <v>Andy</v>
      </c>
      <c r="F1640" s="26" t="str">
        <f t="shared" si="286"/>
        <v>Welzig</v>
      </c>
      <c r="G1640" s="26" t="str">
        <f t="shared" si="287"/>
        <v>Men Grand Masters</v>
      </c>
      <c r="H1640" s="26" t="str">
        <f t="shared" si="288"/>
        <v>Atlantic Angling Club</v>
      </c>
      <c r="I1640" s="53"/>
      <c r="J1640" s="53" t="s">
        <v>1223</v>
      </c>
      <c r="K1640" s="53">
        <v>108</v>
      </c>
      <c r="L1640" s="52">
        <f t="shared" si="289"/>
        <v>4.8</v>
      </c>
      <c r="M1640" s="52">
        <f t="shared" si="290"/>
        <v>4.8</v>
      </c>
    </row>
    <row r="1641" spans="1:13" x14ac:dyDescent="0.3">
      <c r="A1641" s="143" t="str">
        <f t="shared" si="291"/>
        <v>2026-NAT-01</v>
      </c>
      <c r="B1641" s="140">
        <f t="shared" si="292"/>
        <v>46100</v>
      </c>
      <c r="C1641" s="143" t="str">
        <f t="shared" si="293"/>
        <v>Day 1</v>
      </c>
      <c r="D1641" s="53" t="s">
        <v>1579</v>
      </c>
      <c r="E1641" s="26" t="str">
        <f t="shared" si="285"/>
        <v>Andy</v>
      </c>
      <c r="F1641" s="26" t="str">
        <f t="shared" si="286"/>
        <v>Welzig</v>
      </c>
      <c r="G1641" s="26" t="str">
        <f t="shared" si="287"/>
        <v>Men Grand Masters</v>
      </c>
      <c r="H1641" s="26" t="str">
        <f t="shared" si="288"/>
        <v>Atlantic Angling Club</v>
      </c>
      <c r="I1641" s="53"/>
      <c r="J1641" s="53" t="s">
        <v>1223</v>
      </c>
      <c r="K1641" s="53">
        <v>117</v>
      </c>
      <c r="L1641" s="52">
        <f t="shared" si="289"/>
        <v>6.4</v>
      </c>
      <c r="M1641" s="52">
        <f t="shared" si="290"/>
        <v>6.4</v>
      </c>
    </row>
    <row r="1642" spans="1:13" x14ac:dyDescent="0.3">
      <c r="A1642" s="143" t="str">
        <f t="shared" si="291"/>
        <v>2026-NAT-01</v>
      </c>
      <c r="B1642" s="140">
        <f t="shared" si="292"/>
        <v>46100</v>
      </c>
      <c r="C1642" s="143" t="str">
        <f t="shared" si="293"/>
        <v>Day 1</v>
      </c>
      <c r="D1642" s="53" t="s">
        <v>1579</v>
      </c>
      <c r="E1642" s="26" t="str">
        <f t="shared" si="285"/>
        <v>Andy</v>
      </c>
      <c r="F1642" s="26" t="str">
        <f t="shared" si="286"/>
        <v>Welzig</v>
      </c>
      <c r="G1642" s="26" t="str">
        <f t="shared" si="287"/>
        <v>Men Grand Masters</v>
      </c>
      <c r="H1642" s="26" t="str">
        <f t="shared" si="288"/>
        <v>Atlantic Angling Club</v>
      </c>
      <c r="I1642" s="53"/>
      <c r="J1642" s="53" t="s">
        <v>1222</v>
      </c>
      <c r="K1642" s="53">
        <v>156</v>
      </c>
      <c r="L1642" s="52">
        <f t="shared" si="289"/>
        <v>19.899999999999999</v>
      </c>
      <c r="M1642" s="52">
        <f t="shared" si="290"/>
        <v>19.899999999999999</v>
      </c>
    </row>
    <row r="1643" spans="1:13" x14ac:dyDescent="0.3">
      <c r="A1643" s="143" t="str">
        <f t="shared" si="291"/>
        <v>2026-NAT-01</v>
      </c>
      <c r="B1643" s="140">
        <f t="shared" si="292"/>
        <v>46100</v>
      </c>
      <c r="C1643" s="143" t="str">
        <f t="shared" si="293"/>
        <v>Day 1</v>
      </c>
      <c r="D1643" s="53" t="s">
        <v>1579</v>
      </c>
      <c r="E1643" s="26" t="str">
        <f t="shared" si="285"/>
        <v>Andy</v>
      </c>
      <c r="F1643" s="26" t="str">
        <f t="shared" si="286"/>
        <v>Welzig</v>
      </c>
      <c r="G1643" s="26" t="str">
        <f t="shared" si="287"/>
        <v>Men Grand Masters</v>
      </c>
      <c r="H1643" s="26" t="str">
        <f t="shared" si="288"/>
        <v>Atlantic Angling Club</v>
      </c>
      <c r="I1643" s="53"/>
      <c r="J1643" s="53" t="s">
        <v>1222</v>
      </c>
      <c r="K1643" s="53">
        <v>153</v>
      </c>
      <c r="L1643" s="52">
        <f t="shared" si="289"/>
        <v>18.600000000000001</v>
      </c>
      <c r="M1643" s="52">
        <f t="shared" si="290"/>
        <v>18.600000000000001</v>
      </c>
    </row>
    <row r="1644" spans="1:13" x14ac:dyDescent="0.3">
      <c r="A1644" s="143" t="str">
        <f t="shared" si="291"/>
        <v>2026-NAT-01</v>
      </c>
      <c r="B1644" s="140">
        <f t="shared" si="292"/>
        <v>46100</v>
      </c>
      <c r="C1644" s="143" t="str">
        <f t="shared" si="293"/>
        <v>Day 1</v>
      </c>
      <c r="D1644" s="53" t="s">
        <v>1579</v>
      </c>
      <c r="E1644" s="26" t="str">
        <f t="shared" si="285"/>
        <v>Andy</v>
      </c>
      <c r="F1644" s="26" t="str">
        <f t="shared" si="286"/>
        <v>Welzig</v>
      </c>
      <c r="G1644" s="26" t="str">
        <f t="shared" si="287"/>
        <v>Men Grand Masters</v>
      </c>
      <c r="H1644" s="26" t="str">
        <f t="shared" si="288"/>
        <v>Atlantic Angling Club</v>
      </c>
      <c r="I1644" s="53"/>
      <c r="J1644" s="53" t="s">
        <v>1222</v>
      </c>
      <c r="K1644" s="53">
        <v>111</v>
      </c>
      <c r="L1644" s="52">
        <f t="shared" si="289"/>
        <v>6.2</v>
      </c>
      <c r="M1644" s="52">
        <f t="shared" si="290"/>
        <v>6.2</v>
      </c>
    </row>
    <row r="1645" spans="1:13" x14ac:dyDescent="0.3">
      <c r="A1645" s="143" t="str">
        <f t="shared" si="291"/>
        <v>2026-NAT-01</v>
      </c>
      <c r="B1645" s="140">
        <f t="shared" si="292"/>
        <v>46100</v>
      </c>
      <c r="C1645" s="143" t="str">
        <f t="shared" si="293"/>
        <v>Day 1</v>
      </c>
      <c r="D1645" s="53" t="s">
        <v>1579</v>
      </c>
      <c r="E1645" s="26" t="str">
        <f t="shared" si="285"/>
        <v>Andy</v>
      </c>
      <c r="F1645" s="26" t="str">
        <f t="shared" si="286"/>
        <v>Welzig</v>
      </c>
      <c r="G1645" s="26" t="str">
        <f t="shared" si="287"/>
        <v>Men Grand Masters</v>
      </c>
      <c r="H1645" s="26" t="str">
        <f t="shared" si="288"/>
        <v>Atlantic Angling Club</v>
      </c>
      <c r="I1645" s="53"/>
      <c r="J1645" s="53" t="s">
        <v>20</v>
      </c>
      <c r="K1645" s="53">
        <v>79</v>
      </c>
      <c r="L1645" s="52">
        <f t="shared" si="289"/>
        <v>1.8</v>
      </c>
      <c r="M1645" s="52">
        <f t="shared" si="290"/>
        <v>1.8</v>
      </c>
    </row>
    <row r="1646" spans="1:13" x14ac:dyDescent="0.3">
      <c r="A1646" s="143" t="str">
        <f t="shared" si="291"/>
        <v>2026-NAT-01</v>
      </c>
      <c r="B1646" s="140">
        <f t="shared" si="292"/>
        <v>46100</v>
      </c>
      <c r="C1646" s="143" t="str">
        <f t="shared" si="293"/>
        <v>Day 1</v>
      </c>
      <c r="D1646" s="53" t="s">
        <v>1579</v>
      </c>
      <c r="E1646" s="26" t="str">
        <f t="shared" si="285"/>
        <v>Andy</v>
      </c>
      <c r="F1646" s="26" t="str">
        <f t="shared" si="286"/>
        <v>Welzig</v>
      </c>
      <c r="G1646" s="26" t="str">
        <f t="shared" si="287"/>
        <v>Men Grand Masters</v>
      </c>
      <c r="H1646" s="26" t="str">
        <f t="shared" si="288"/>
        <v>Atlantic Angling Club</v>
      </c>
      <c r="I1646" s="53"/>
      <c r="J1646" s="53" t="s">
        <v>1222</v>
      </c>
      <c r="K1646" s="53">
        <v>147</v>
      </c>
      <c r="L1646" s="52">
        <f t="shared" si="289"/>
        <v>16.2</v>
      </c>
      <c r="M1646" s="52">
        <f t="shared" si="290"/>
        <v>16.2</v>
      </c>
    </row>
    <row r="1647" spans="1:13" x14ac:dyDescent="0.3">
      <c r="A1647" s="143" t="str">
        <f t="shared" si="291"/>
        <v>2026-NAT-01</v>
      </c>
      <c r="B1647" s="140">
        <f t="shared" si="292"/>
        <v>46100</v>
      </c>
      <c r="C1647" s="143" t="str">
        <f t="shared" si="293"/>
        <v>Day 1</v>
      </c>
      <c r="D1647" s="53" t="s">
        <v>1579</v>
      </c>
      <c r="E1647" s="26" t="str">
        <f t="shared" si="285"/>
        <v>Andy</v>
      </c>
      <c r="F1647" s="26" t="str">
        <f t="shared" si="286"/>
        <v>Welzig</v>
      </c>
      <c r="G1647" s="26" t="str">
        <f t="shared" si="287"/>
        <v>Men Grand Masters</v>
      </c>
      <c r="H1647" s="26" t="str">
        <f t="shared" si="288"/>
        <v>Atlantic Angling Club</v>
      </c>
      <c r="I1647" s="53"/>
      <c r="J1647" s="53" t="s">
        <v>1222</v>
      </c>
      <c r="K1647" s="53">
        <v>67</v>
      </c>
      <c r="L1647" s="52">
        <f t="shared" si="289"/>
        <v>1.1000000000000001</v>
      </c>
      <c r="M1647" s="52">
        <f t="shared" si="290"/>
        <v>1.1000000000000001</v>
      </c>
    </row>
    <row r="1648" spans="1:13" x14ac:dyDescent="0.3">
      <c r="A1648" s="143" t="str">
        <f t="shared" si="291"/>
        <v>2026-NAT-01</v>
      </c>
      <c r="B1648" s="140">
        <f t="shared" si="292"/>
        <v>46100</v>
      </c>
      <c r="C1648" s="143" t="str">
        <f t="shared" si="293"/>
        <v>Day 1</v>
      </c>
      <c r="D1648" s="53" t="s">
        <v>1579</v>
      </c>
      <c r="E1648" s="26" t="str">
        <f t="shared" si="285"/>
        <v>Andy</v>
      </c>
      <c r="F1648" s="26" t="str">
        <f t="shared" si="286"/>
        <v>Welzig</v>
      </c>
      <c r="G1648" s="26" t="str">
        <f t="shared" si="287"/>
        <v>Men Grand Masters</v>
      </c>
      <c r="H1648" s="26" t="str">
        <f t="shared" si="288"/>
        <v>Atlantic Angling Club</v>
      </c>
      <c r="I1648" s="53"/>
      <c r="J1648" s="53" t="s">
        <v>1222</v>
      </c>
      <c r="K1648" s="53">
        <v>76</v>
      </c>
      <c r="L1648" s="52">
        <f t="shared" si="289"/>
        <v>1.7</v>
      </c>
      <c r="M1648" s="52">
        <f t="shared" si="290"/>
        <v>1.7</v>
      </c>
    </row>
    <row r="1649" spans="1:13" x14ac:dyDescent="0.3">
      <c r="A1649" s="143" t="str">
        <f t="shared" si="291"/>
        <v>2026-NAT-01</v>
      </c>
      <c r="B1649" s="140">
        <f t="shared" si="292"/>
        <v>46100</v>
      </c>
      <c r="C1649" s="143" t="str">
        <f t="shared" si="293"/>
        <v>Day 1</v>
      </c>
      <c r="D1649" s="53" t="s">
        <v>1172</v>
      </c>
      <c r="E1649" s="26" t="str">
        <f t="shared" si="285"/>
        <v>Ryan</v>
      </c>
      <c r="F1649" s="26" t="str">
        <f t="shared" si="286"/>
        <v>Wolmarans</v>
      </c>
      <c r="G1649" s="26" t="str">
        <f t="shared" si="287"/>
        <v>Men Veteran</v>
      </c>
      <c r="H1649" s="26" t="str">
        <f t="shared" si="288"/>
        <v>Atlantic Angling Club</v>
      </c>
      <c r="I1649" s="53"/>
      <c r="J1649" s="53" t="s">
        <v>1222</v>
      </c>
      <c r="K1649" s="53">
        <v>154</v>
      </c>
      <c r="L1649" s="52">
        <f t="shared" si="289"/>
        <v>19.100000000000001</v>
      </c>
      <c r="M1649" s="52">
        <f t="shared" si="290"/>
        <v>19.100000000000001</v>
      </c>
    </row>
    <row r="1650" spans="1:13" x14ac:dyDescent="0.3">
      <c r="A1650" s="143" t="str">
        <f t="shared" si="291"/>
        <v>2026-NAT-01</v>
      </c>
      <c r="B1650" s="140">
        <f t="shared" si="292"/>
        <v>46100</v>
      </c>
      <c r="C1650" s="143" t="str">
        <f t="shared" si="293"/>
        <v>Day 1</v>
      </c>
      <c r="D1650" s="53" t="s">
        <v>1172</v>
      </c>
      <c r="E1650" s="26" t="str">
        <f t="shared" si="285"/>
        <v>Ryan</v>
      </c>
      <c r="F1650" s="26" t="str">
        <f t="shared" si="286"/>
        <v>Wolmarans</v>
      </c>
      <c r="G1650" s="26" t="str">
        <f t="shared" si="287"/>
        <v>Men Veteran</v>
      </c>
      <c r="H1650" s="26" t="str">
        <f t="shared" si="288"/>
        <v>Atlantic Angling Club</v>
      </c>
      <c r="I1650" s="53"/>
      <c r="J1650" s="53" t="s">
        <v>1222</v>
      </c>
      <c r="K1650" s="53">
        <v>127</v>
      </c>
      <c r="L1650" s="52">
        <f t="shared" si="289"/>
        <v>9.8000000000000007</v>
      </c>
      <c r="M1650" s="52">
        <f t="shared" si="290"/>
        <v>9.8000000000000007</v>
      </c>
    </row>
    <row r="1651" spans="1:13" x14ac:dyDescent="0.3">
      <c r="A1651" s="143" t="str">
        <f t="shared" si="291"/>
        <v>2026-NAT-01</v>
      </c>
      <c r="B1651" s="140">
        <f t="shared" si="292"/>
        <v>46100</v>
      </c>
      <c r="C1651" s="143" t="str">
        <f t="shared" si="293"/>
        <v>Day 1</v>
      </c>
      <c r="D1651" s="53" t="s">
        <v>1172</v>
      </c>
      <c r="E1651" s="26" t="str">
        <f t="shared" si="285"/>
        <v>Ryan</v>
      </c>
      <c r="F1651" s="26" t="str">
        <f t="shared" si="286"/>
        <v>Wolmarans</v>
      </c>
      <c r="G1651" s="26" t="str">
        <f t="shared" si="287"/>
        <v>Men Veteran</v>
      </c>
      <c r="H1651" s="26" t="str">
        <f t="shared" si="288"/>
        <v>Atlantic Angling Club</v>
      </c>
      <c r="I1651" s="53"/>
      <c r="J1651" s="53" t="s">
        <v>1222</v>
      </c>
      <c r="K1651" s="53">
        <v>104</v>
      </c>
      <c r="L1651" s="52">
        <f t="shared" si="289"/>
        <v>5</v>
      </c>
      <c r="M1651" s="52">
        <f t="shared" si="290"/>
        <v>5</v>
      </c>
    </row>
    <row r="1652" spans="1:13" x14ac:dyDescent="0.3">
      <c r="A1652" s="143" t="str">
        <f t="shared" si="291"/>
        <v>2026-NAT-01</v>
      </c>
      <c r="B1652" s="140">
        <f t="shared" si="292"/>
        <v>46100</v>
      </c>
      <c r="C1652" s="143" t="str">
        <f t="shared" si="293"/>
        <v>Day 1</v>
      </c>
      <c r="D1652" s="53" t="s">
        <v>1172</v>
      </c>
      <c r="E1652" s="26" t="str">
        <f t="shared" si="285"/>
        <v>Ryan</v>
      </c>
      <c r="F1652" s="26" t="str">
        <f t="shared" si="286"/>
        <v>Wolmarans</v>
      </c>
      <c r="G1652" s="26" t="str">
        <f t="shared" si="287"/>
        <v>Men Veteran</v>
      </c>
      <c r="H1652" s="26" t="str">
        <f t="shared" si="288"/>
        <v>Atlantic Angling Club</v>
      </c>
      <c r="I1652" s="53"/>
      <c r="J1652" s="53" t="s">
        <v>1223</v>
      </c>
      <c r="K1652" s="53">
        <v>68</v>
      </c>
      <c r="L1652" s="52">
        <f t="shared" si="289"/>
        <v>1</v>
      </c>
      <c r="M1652" s="52">
        <f t="shared" si="290"/>
        <v>1</v>
      </c>
    </row>
    <row r="1653" spans="1:13" x14ac:dyDescent="0.3">
      <c r="A1653" s="143" t="str">
        <f t="shared" si="291"/>
        <v>2026-NAT-01</v>
      </c>
      <c r="B1653" s="140">
        <f t="shared" si="292"/>
        <v>46100</v>
      </c>
      <c r="C1653" s="143" t="str">
        <f t="shared" si="293"/>
        <v>Day 1</v>
      </c>
      <c r="D1653" s="53" t="s">
        <v>571</v>
      </c>
      <c r="E1653" s="26" t="str">
        <f t="shared" si="285"/>
        <v>Hennie</v>
      </c>
      <c r="F1653" s="26" t="str">
        <f t="shared" si="286"/>
        <v>Roets</v>
      </c>
      <c r="G1653" s="26" t="str">
        <f t="shared" si="287"/>
        <v>Men Veteran</v>
      </c>
      <c r="H1653" s="26" t="str">
        <f t="shared" si="288"/>
        <v>Atlantic Angling Club</v>
      </c>
      <c r="I1653" s="53"/>
      <c r="J1653" s="53" t="s">
        <v>1222</v>
      </c>
      <c r="K1653" s="53">
        <v>95</v>
      </c>
      <c r="L1653" s="52">
        <f t="shared" si="289"/>
        <v>3.6</v>
      </c>
      <c r="M1653" s="52">
        <f t="shared" si="290"/>
        <v>3.6</v>
      </c>
    </row>
    <row r="1654" spans="1:13" x14ac:dyDescent="0.3">
      <c r="A1654" s="143" t="str">
        <f t="shared" si="291"/>
        <v>2026-NAT-01</v>
      </c>
      <c r="B1654" s="140">
        <f t="shared" si="292"/>
        <v>46100</v>
      </c>
      <c r="C1654" s="143" t="str">
        <f t="shared" si="293"/>
        <v>Day 1</v>
      </c>
      <c r="D1654" s="53" t="s">
        <v>571</v>
      </c>
      <c r="E1654" s="26" t="str">
        <f t="shared" si="285"/>
        <v>Hennie</v>
      </c>
      <c r="F1654" s="26" t="str">
        <f t="shared" si="286"/>
        <v>Roets</v>
      </c>
      <c r="G1654" s="26" t="str">
        <f t="shared" si="287"/>
        <v>Men Veteran</v>
      </c>
      <c r="H1654" s="26" t="str">
        <f t="shared" si="288"/>
        <v>Atlantic Angling Club</v>
      </c>
      <c r="I1654" s="53"/>
      <c r="J1654" s="53" t="s">
        <v>1222</v>
      </c>
      <c r="K1654" s="53">
        <v>146</v>
      </c>
      <c r="L1654" s="52">
        <f t="shared" si="289"/>
        <v>15.9</v>
      </c>
      <c r="M1654" s="52">
        <f t="shared" si="290"/>
        <v>15.9</v>
      </c>
    </row>
    <row r="1655" spans="1:13" x14ac:dyDescent="0.3">
      <c r="A1655" s="143" t="str">
        <f t="shared" si="291"/>
        <v>2026-NAT-01</v>
      </c>
      <c r="B1655" s="140">
        <f t="shared" si="292"/>
        <v>46100</v>
      </c>
      <c r="C1655" s="143" t="str">
        <f t="shared" si="293"/>
        <v>Day 1</v>
      </c>
      <c r="D1655" s="53" t="s">
        <v>571</v>
      </c>
      <c r="E1655" s="26" t="str">
        <f t="shared" si="285"/>
        <v>Hennie</v>
      </c>
      <c r="F1655" s="26" t="str">
        <f t="shared" si="286"/>
        <v>Roets</v>
      </c>
      <c r="G1655" s="26" t="str">
        <f t="shared" si="287"/>
        <v>Men Veteran</v>
      </c>
      <c r="H1655" s="26" t="str">
        <f t="shared" si="288"/>
        <v>Atlantic Angling Club</v>
      </c>
      <c r="I1655" s="53"/>
      <c r="J1655" s="53" t="s">
        <v>1222</v>
      </c>
      <c r="K1655" s="53">
        <v>118</v>
      </c>
      <c r="L1655" s="52">
        <f t="shared" si="289"/>
        <v>7.6</v>
      </c>
      <c r="M1655" s="52">
        <f t="shared" si="290"/>
        <v>7.6</v>
      </c>
    </row>
    <row r="1656" spans="1:13" x14ac:dyDescent="0.3">
      <c r="A1656" s="143" t="str">
        <f t="shared" si="291"/>
        <v>2026-NAT-01</v>
      </c>
      <c r="B1656" s="140">
        <f t="shared" si="292"/>
        <v>46100</v>
      </c>
      <c r="C1656" s="143" t="str">
        <f t="shared" si="293"/>
        <v>Day 1</v>
      </c>
      <c r="D1656" s="53" t="s">
        <v>571</v>
      </c>
      <c r="E1656" s="26" t="str">
        <f t="shared" si="285"/>
        <v>Hennie</v>
      </c>
      <c r="F1656" s="26" t="str">
        <f t="shared" si="286"/>
        <v>Roets</v>
      </c>
      <c r="G1656" s="26" t="str">
        <f t="shared" si="287"/>
        <v>Men Veteran</v>
      </c>
      <c r="H1656" s="26" t="str">
        <f t="shared" si="288"/>
        <v>Atlantic Angling Club</v>
      </c>
      <c r="I1656" s="53"/>
      <c r="J1656" s="53" t="s">
        <v>1222</v>
      </c>
      <c r="K1656" s="53">
        <v>115</v>
      </c>
      <c r="L1656" s="52">
        <f t="shared" si="289"/>
        <v>7</v>
      </c>
      <c r="M1656" s="52">
        <f t="shared" si="290"/>
        <v>7</v>
      </c>
    </row>
    <row r="1657" spans="1:13" x14ac:dyDescent="0.3">
      <c r="A1657" s="143" t="str">
        <f t="shared" si="291"/>
        <v>2026-NAT-01</v>
      </c>
      <c r="B1657" s="140">
        <f t="shared" si="292"/>
        <v>46100</v>
      </c>
      <c r="C1657" s="143" t="str">
        <f t="shared" si="293"/>
        <v>Day 1</v>
      </c>
      <c r="D1657" s="53" t="s">
        <v>571</v>
      </c>
      <c r="E1657" s="26" t="str">
        <f t="shared" si="285"/>
        <v>Hennie</v>
      </c>
      <c r="F1657" s="26" t="str">
        <f t="shared" si="286"/>
        <v>Roets</v>
      </c>
      <c r="G1657" s="26" t="str">
        <f t="shared" si="287"/>
        <v>Men Veteran</v>
      </c>
      <c r="H1657" s="26" t="str">
        <f t="shared" si="288"/>
        <v>Atlantic Angling Club</v>
      </c>
      <c r="I1657" s="53"/>
      <c r="J1657" s="53" t="s">
        <v>1222</v>
      </c>
      <c r="K1657" s="53">
        <v>108</v>
      </c>
      <c r="L1657" s="52">
        <f t="shared" si="289"/>
        <v>5.6</v>
      </c>
      <c r="M1657" s="52">
        <f t="shared" si="290"/>
        <v>5.6</v>
      </c>
    </row>
    <row r="1658" spans="1:13" x14ac:dyDescent="0.3">
      <c r="A1658" s="143" t="str">
        <f t="shared" si="291"/>
        <v>2026-NAT-01</v>
      </c>
      <c r="B1658" s="140">
        <f t="shared" si="292"/>
        <v>46100</v>
      </c>
      <c r="C1658" s="143" t="str">
        <f t="shared" si="293"/>
        <v>Day 1</v>
      </c>
      <c r="D1658" s="53" t="s">
        <v>571</v>
      </c>
      <c r="E1658" s="26" t="str">
        <f t="shared" ref="E1658:E1721" si="294">IF(D1658="","",VLOOKUP(D1658,Master,3,FALSE))</f>
        <v>Hennie</v>
      </c>
      <c r="F1658" s="26" t="str">
        <f t="shared" ref="F1658:F1721" si="295">IF(D1658="","",VLOOKUP(D1658,Master,4,FALSE))</f>
        <v>Roets</v>
      </c>
      <c r="G1658" s="26" t="str">
        <f t="shared" ref="G1658:G1721" si="296">IF(D1658="","",VLOOKUP(D1658,Master,5,FALSE))</f>
        <v>Men Veteran</v>
      </c>
      <c r="H1658" s="26" t="str">
        <f t="shared" ref="H1658:H1721" si="297">IF(D1658="","",VLOOKUP(D1658,Master,2,FALSE))</f>
        <v>Atlantic Angling Club</v>
      </c>
      <c r="I1658" s="53"/>
      <c r="J1658" s="53" t="s">
        <v>1222</v>
      </c>
      <c r="K1658" s="53">
        <v>99</v>
      </c>
      <c r="L1658" s="52">
        <f t="shared" ref="L1658:L1721" si="298">IF(K1658="","",IF(I1658="",ROUND(HLOOKUP(J1658,kgList,K1658,FALSE),1),ROUND(HLOOKUP(I1658,kgList,K1658,FALSE),1)))</f>
        <v>4.2</v>
      </c>
      <c r="M1658" s="52">
        <f t="shared" ref="M1658:M1721" si="299">IF(L1658="","",IF(COUNTA(I1658:J1658)&gt;1,"Edible or Inedible",IF(COUNTA(I1658)=1,L1658*1,IF(COUNTA(J1658)=1,L1658*1,"ERROR"))))</f>
        <v>4.2</v>
      </c>
    </row>
    <row r="1659" spans="1:13" x14ac:dyDescent="0.3">
      <c r="A1659" s="143" t="str">
        <f t="shared" si="291"/>
        <v>2026-NAT-01</v>
      </c>
      <c r="B1659" s="140">
        <f t="shared" si="292"/>
        <v>46100</v>
      </c>
      <c r="C1659" s="143" t="str">
        <f t="shared" si="293"/>
        <v>Day 1</v>
      </c>
      <c r="D1659" s="53" t="s">
        <v>571</v>
      </c>
      <c r="E1659" s="26" t="str">
        <f t="shared" si="294"/>
        <v>Hennie</v>
      </c>
      <c r="F1659" s="26" t="str">
        <f t="shared" si="295"/>
        <v>Roets</v>
      </c>
      <c r="G1659" s="26" t="str">
        <f t="shared" si="296"/>
        <v>Men Veteran</v>
      </c>
      <c r="H1659" s="26" t="str">
        <f t="shared" si="297"/>
        <v>Atlantic Angling Club</v>
      </c>
      <c r="I1659" s="53"/>
      <c r="J1659" s="53" t="s">
        <v>1222</v>
      </c>
      <c r="K1659" s="53">
        <v>127</v>
      </c>
      <c r="L1659" s="52">
        <f t="shared" si="298"/>
        <v>9.8000000000000007</v>
      </c>
      <c r="M1659" s="52">
        <f t="shared" si="299"/>
        <v>9.8000000000000007</v>
      </c>
    </row>
    <row r="1660" spans="1:13" x14ac:dyDescent="0.3">
      <c r="A1660" s="143" t="str">
        <f t="shared" si="291"/>
        <v>2026-NAT-01</v>
      </c>
      <c r="B1660" s="140">
        <f t="shared" si="292"/>
        <v>46100</v>
      </c>
      <c r="C1660" s="143" t="str">
        <f t="shared" si="293"/>
        <v>Day 1</v>
      </c>
      <c r="D1660" s="53" t="s">
        <v>571</v>
      </c>
      <c r="E1660" s="26" t="str">
        <f t="shared" si="294"/>
        <v>Hennie</v>
      </c>
      <c r="F1660" s="26" t="str">
        <f t="shared" si="295"/>
        <v>Roets</v>
      </c>
      <c r="G1660" s="26" t="str">
        <f t="shared" si="296"/>
        <v>Men Veteran</v>
      </c>
      <c r="H1660" s="26" t="str">
        <f t="shared" si="297"/>
        <v>Atlantic Angling Club</v>
      </c>
      <c r="I1660" s="53"/>
      <c r="J1660" s="53" t="s">
        <v>1222</v>
      </c>
      <c r="K1660" s="53">
        <v>151</v>
      </c>
      <c r="L1660" s="52">
        <f t="shared" si="298"/>
        <v>17.8</v>
      </c>
      <c r="M1660" s="52">
        <f t="shared" si="299"/>
        <v>17.8</v>
      </c>
    </row>
    <row r="1661" spans="1:13" x14ac:dyDescent="0.3">
      <c r="A1661" s="143" t="str">
        <f t="shared" si="291"/>
        <v>2026-NAT-01</v>
      </c>
      <c r="B1661" s="140">
        <f t="shared" si="292"/>
        <v>46100</v>
      </c>
      <c r="C1661" s="143" t="str">
        <f t="shared" si="293"/>
        <v>Day 1</v>
      </c>
      <c r="D1661" s="53" t="s">
        <v>571</v>
      </c>
      <c r="E1661" s="26" t="str">
        <f t="shared" si="294"/>
        <v>Hennie</v>
      </c>
      <c r="F1661" s="26" t="str">
        <f t="shared" si="295"/>
        <v>Roets</v>
      </c>
      <c r="G1661" s="26" t="str">
        <f t="shared" si="296"/>
        <v>Men Veteran</v>
      </c>
      <c r="H1661" s="26" t="str">
        <f t="shared" si="297"/>
        <v>Atlantic Angling Club</v>
      </c>
      <c r="I1661" s="53"/>
      <c r="J1661" s="53" t="s">
        <v>1222</v>
      </c>
      <c r="K1661" s="53">
        <v>95</v>
      </c>
      <c r="L1661" s="52">
        <f t="shared" si="298"/>
        <v>3.6</v>
      </c>
      <c r="M1661" s="52">
        <f t="shared" si="299"/>
        <v>3.6</v>
      </c>
    </row>
    <row r="1662" spans="1:13" x14ac:dyDescent="0.3">
      <c r="A1662" s="143" t="str">
        <f t="shared" si="291"/>
        <v>2026-NAT-01</v>
      </c>
      <c r="B1662" s="140">
        <f t="shared" si="292"/>
        <v>46100</v>
      </c>
      <c r="C1662" s="143" t="str">
        <f t="shared" si="293"/>
        <v>Day 1</v>
      </c>
      <c r="D1662" s="53" t="s">
        <v>571</v>
      </c>
      <c r="E1662" s="26" t="str">
        <f t="shared" si="294"/>
        <v>Hennie</v>
      </c>
      <c r="F1662" s="26" t="str">
        <f t="shared" si="295"/>
        <v>Roets</v>
      </c>
      <c r="G1662" s="26" t="str">
        <f t="shared" si="296"/>
        <v>Men Veteran</v>
      </c>
      <c r="H1662" s="26" t="str">
        <f t="shared" si="297"/>
        <v>Atlantic Angling Club</v>
      </c>
      <c r="I1662" s="53"/>
      <c r="J1662" s="53" t="s">
        <v>1223</v>
      </c>
      <c r="K1662" s="53">
        <v>82</v>
      </c>
      <c r="L1662" s="52">
        <f t="shared" si="298"/>
        <v>1.9</v>
      </c>
      <c r="M1662" s="52">
        <f t="shared" si="299"/>
        <v>1.9</v>
      </c>
    </row>
    <row r="1663" spans="1:13" x14ac:dyDescent="0.3">
      <c r="A1663" s="143" t="str">
        <f t="shared" si="291"/>
        <v>2026-NAT-01</v>
      </c>
      <c r="B1663" s="140">
        <f t="shared" si="292"/>
        <v>46100</v>
      </c>
      <c r="C1663" s="143" t="str">
        <f t="shared" si="293"/>
        <v>Day 1</v>
      </c>
      <c r="D1663" s="53" t="s">
        <v>571</v>
      </c>
      <c r="E1663" s="26" t="str">
        <f t="shared" si="294"/>
        <v>Hennie</v>
      </c>
      <c r="F1663" s="26" t="str">
        <f t="shared" si="295"/>
        <v>Roets</v>
      </c>
      <c r="G1663" s="26" t="str">
        <f t="shared" si="296"/>
        <v>Men Veteran</v>
      </c>
      <c r="H1663" s="26" t="str">
        <f t="shared" si="297"/>
        <v>Atlantic Angling Club</v>
      </c>
      <c r="I1663" s="53"/>
      <c r="J1663" s="53" t="s">
        <v>1222</v>
      </c>
      <c r="K1663" s="53">
        <v>120</v>
      </c>
      <c r="L1663" s="52">
        <f t="shared" si="298"/>
        <v>8.1</v>
      </c>
      <c r="M1663" s="52">
        <f t="shared" si="299"/>
        <v>8.1</v>
      </c>
    </row>
    <row r="1664" spans="1:13" x14ac:dyDescent="0.3">
      <c r="A1664" s="143" t="str">
        <f t="shared" si="291"/>
        <v>2026-NAT-01</v>
      </c>
      <c r="B1664" s="140">
        <f t="shared" si="292"/>
        <v>46100</v>
      </c>
      <c r="C1664" s="143" t="str">
        <f t="shared" si="293"/>
        <v>Day 1</v>
      </c>
      <c r="D1664" s="53" t="s">
        <v>571</v>
      </c>
      <c r="E1664" s="26" t="str">
        <f t="shared" si="294"/>
        <v>Hennie</v>
      </c>
      <c r="F1664" s="26" t="str">
        <f t="shared" si="295"/>
        <v>Roets</v>
      </c>
      <c r="G1664" s="26" t="str">
        <f t="shared" si="296"/>
        <v>Men Veteran</v>
      </c>
      <c r="H1664" s="26" t="str">
        <f t="shared" si="297"/>
        <v>Atlantic Angling Club</v>
      </c>
      <c r="I1664" s="53"/>
      <c r="J1664" s="53" t="s">
        <v>8</v>
      </c>
      <c r="K1664" s="53">
        <v>58</v>
      </c>
      <c r="L1664" s="52">
        <f t="shared" si="298"/>
        <v>1.6</v>
      </c>
      <c r="M1664" s="52">
        <f t="shared" si="299"/>
        <v>1.6</v>
      </c>
    </row>
    <row r="1665" spans="1:13" x14ac:dyDescent="0.3">
      <c r="A1665" s="143" t="str">
        <f t="shared" si="291"/>
        <v>2026-NAT-01</v>
      </c>
      <c r="B1665" s="140">
        <f t="shared" si="292"/>
        <v>46100</v>
      </c>
      <c r="C1665" s="143" t="str">
        <f t="shared" si="293"/>
        <v>Day 1</v>
      </c>
      <c r="D1665" s="53" t="s">
        <v>571</v>
      </c>
      <c r="E1665" s="26" t="str">
        <f t="shared" si="294"/>
        <v>Hennie</v>
      </c>
      <c r="F1665" s="26" t="str">
        <f t="shared" si="295"/>
        <v>Roets</v>
      </c>
      <c r="G1665" s="26" t="str">
        <f t="shared" si="296"/>
        <v>Men Veteran</v>
      </c>
      <c r="H1665" s="26" t="str">
        <f t="shared" si="297"/>
        <v>Atlantic Angling Club</v>
      </c>
      <c r="I1665" s="53"/>
      <c r="J1665" s="53" t="s">
        <v>1223</v>
      </c>
      <c r="K1665" s="53">
        <v>68</v>
      </c>
      <c r="L1665" s="52">
        <f t="shared" si="298"/>
        <v>1</v>
      </c>
      <c r="M1665" s="52">
        <f t="shared" si="299"/>
        <v>1</v>
      </c>
    </row>
    <row r="1666" spans="1:13" x14ac:dyDescent="0.3">
      <c r="A1666" s="143" t="str">
        <f t="shared" si="291"/>
        <v>2026-NAT-01</v>
      </c>
      <c r="B1666" s="140">
        <f t="shared" si="292"/>
        <v>46100</v>
      </c>
      <c r="C1666" s="143" t="str">
        <f t="shared" si="293"/>
        <v>Day 1</v>
      </c>
      <c r="D1666" s="53" t="s">
        <v>659</v>
      </c>
      <c r="E1666" s="26" t="str">
        <f t="shared" si="294"/>
        <v>Henning</v>
      </c>
      <c r="F1666" s="26" t="str">
        <f t="shared" si="295"/>
        <v>Du Plessis</v>
      </c>
      <c r="G1666" s="26" t="str">
        <f t="shared" si="296"/>
        <v>Men Master</v>
      </c>
      <c r="H1666" s="26" t="str">
        <f t="shared" si="297"/>
        <v>Atlantic Angling Club</v>
      </c>
      <c r="I1666" s="53"/>
      <c r="J1666" s="53" t="s">
        <v>1222</v>
      </c>
      <c r="K1666" s="53">
        <v>85</v>
      </c>
      <c r="L1666" s="52">
        <f t="shared" si="298"/>
        <v>2.5</v>
      </c>
      <c r="M1666" s="52">
        <f t="shared" si="299"/>
        <v>2.5</v>
      </c>
    </row>
    <row r="1667" spans="1:13" x14ac:dyDescent="0.3">
      <c r="A1667" s="143" t="str">
        <f t="shared" si="291"/>
        <v>2026-NAT-01</v>
      </c>
      <c r="B1667" s="140">
        <f t="shared" si="292"/>
        <v>46100</v>
      </c>
      <c r="C1667" s="143" t="str">
        <f t="shared" si="293"/>
        <v>Day 1</v>
      </c>
      <c r="D1667" s="53" t="s">
        <v>659</v>
      </c>
      <c r="E1667" s="26" t="str">
        <f t="shared" si="294"/>
        <v>Henning</v>
      </c>
      <c r="F1667" s="26" t="str">
        <f t="shared" si="295"/>
        <v>Du Plessis</v>
      </c>
      <c r="G1667" s="26" t="str">
        <f t="shared" si="296"/>
        <v>Men Master</v>
      </c>
      <c r="H1667" s="26" t="str">
        <f t="shared" si="297"/>
        <v>Atlantic Angling Club</v>
      </c>
      <c r="I1667" s="53"/>
      <c r="J1667" s="53" t="s">
        <v>1222</v>
      </c>
      <c r="K1667" s="53">
        <v>92</v>
      </c>
      <c r="L1667" s="52">
        <f t="shared" si="298"/>
        <v>3.3</v>
      </c>
      <c r="M1667" s="52">
        <f t="shared" si="299"/>
        <v>3.3</v>
      </c>
    </row>
    <row r="1668" spans="1:13" x14ac:dyDescent="0.3">
      <c r="A1668" s="143" t="str">
        <f t="shared" si="291"/>
        <v>2026-NAT-01</v>
      </c>
      <c r="B1668" s="140">
        <f t="shared" si="292"/>
        <v>46100</v>
      </c>
      <c r="C1668" s="143" t="str">
        <f t="shared" si="293"/>
        <v>Day 1</v>
      </c>
      <c r="D1668" s="53" t="s">
        <v>659</v>
      </c>
      <c r="E1668" s="26" t="str">
        <f t="shared" si="294"/>
        <v>Henning</v>
      </c>
      <c r="F1668" s="26" t="str">
        <f t="shared" si="295"/>
        <v>Du Plessis</v>
      </c>
      <c r="G1668" s="26" t="str">
        <f t="shared" si="296"/>
        <v>Men Master</v>
      </c>
      <c r="H1668" s="26" t="str">
        <f t="shared" si="297"/>
        <v>Atlantic Angling Club</v>
      </c>
      <c r="I1668" s="53"/>
      <c r="J1668" s="53" t="s">
        <v>1222</v>
      </c>
      <c r="K1668" s="53">
        <v>113</v>
      </c>
      <c r="L1668" s="52">
        <f t="shared" si="298"/>
        <v>6.6</v>
      </c>
      <c r="M1668" s="52">
        <f t="shared" si="299"/>
        <v>6.6</v>
      </c>
    </row>
    <row r="1669" spans="1:13" x14ac:dyDescent="0.3">
      <c r="A1669" s="143" t="str">
        <f t="shared" si="291"/>
        <v>2026-NAT-01</v>
      </c>
      <c r="B1669" s="140">
        <f t="shared" si="292"/>
        <v>46100</v>
      </c>
      <c r="C1669" s="143" t="str">
        <f t="shared" si="293"/>
        <v>Day 1</v>
      </c>
      <c r="D1669" s="53" t="s">
        <v>659</v>
      </c>
      <c r="E1669" s="26" t="str">
        <f t="shared" si="294"/>
        <v>Henning</v>
      </c>
      <c r="F1669" s="26" t="str">
        <f t="shared" si="295"/>
        <v>Du Plessis</v>
      </c>
      <c r="G1669" s="26" t="str">
        <f t="shared" si="296"/>
        <v>Men Master</v>
      </c>
      <c r="H1669" s="26" t="str">
        <f t="shared" si="297"/>
        <v>Atlantic Angling Club</v>
      </c>
      <c r="I1669" s="53"/>
      <c r="J1669" s="53" t="s">
        <v>1222</v>
      </c>
      <c r="K1669" s="53">
        <v>121</v>
      </c>
      <c r="L1669" s="52">
        <f t="shared" si="298"/>
        <v>8.3000000000000007</v>
      </c>
      <c r="M1669" s="52">
        <f t="shared" si="299"/>
        <v>8.3000000000000007</v>
      </c>
    </row>
    <row r="1670" spans="1:13" x14ac:dyDescent="0.3">
      <c r="A1670" s="143" t="str">
        <f t="shared" si="291"/>
        <v>2026-NAT-01</v>
      </c>
      <c r="B1670" s="140">
        <f t="shared" si="292"/>
        <v>46100</v>
      </c>
      <c r="C1670" s="143" t="str">
        <f t="shared" si="293"/>
        <v>Day 1</v>
      </c>
      <c r="D1670" s="53" t="s">
        <v>659</v>
      </c>
      <c r="E1670" s="26" t="str">
        <f t="shared" si="294"/>
        <v>Henning</v>
      </c>
      <c r="F1670" s="26" t="str">
        <f t="shared" si="295"/>
        <v>Du Plessis</v>
      </c>
      <c r="G1670" s="26" t="str">
        <f t="shared" si="296"/>
        <v>Men Master</v>
      </c>
      <c r="H1670" s="26" t="str">
        <f t="shared" si="297"/>
        <v>Atlantic Angling Club</v>
      </c>
      <c r="I1670" s="53"/>
      <c r="J1670" s="53" t="s">
        <v>1222</v>
      </c>
      <c r="K1670" s="53">
        <v>126</v>
      </c>
      <c r="L1670" s="52">
        <f t="shared" si="298"/>
        <v>9.6</v>
      </c>
      <c r="M1670" s="52">
        <f t="shared" si="299"/>
        <v>9.6</v>
      </c>
    </row>
    <row r="1671" spans="1:13" x14ac:dyDescent="0.3">
      <c r="A1671" s="143" t="str">
        <f t="shared" si="291"/>
        <v>2026-NAT-01</v>
      </c>
      <c r="B1671" s="140">
        <f t="shared" si="292"/>
        <v>46100</v>
      </c>
      <c r="C1671" s="143" t="str">
        <f t="shared" si="293"/>
        <v>Day 1</v>
      </c>
      <c r="D1671" s="53" t="s">
        <v>659</v>
      </c>
      <c r="E1671" s="26" t="str">
        <f t="shared" si="294"/>
        <v>Henning</v>
      </c>
      <c r="F1671" s="26" t="str">
        <f t="shared" si="295"/>
        <v>Du Plessis</v>
      </c>
      <c r="G1671" s="26" t="str">
        <f t="shared" si="296"/>
        <v>Men Master</v>
      </c>
      <c r="H1671" s="26" t="str">
        <f t="shared" si="297"/>
        <v>Atlantic Angling Club</v>
      </c>
      <c r="I1671" s="53"/>
      <c r="J1671" s="53" t="s">
        <v>1223</v>
      </c>
      <c r="K1671" s="53">
        <v>118</v>
      </c>
      <c r="L1671" s="52">
        <f t="shared" si="298"/>
        <v>6.6</v>
      </c>
      <c r="M1671" s="52">
        <f t="shared" si="299"/>
        <v>6.6</v>
      </c>
    </row>
    <row r="1672" spans="1:13" x14ac:dyDescent="0.3">
      <c r="A1672" s="143" t="str">
        <f t="shared" si="291"/>
        <v>2026-NAT-01</v>
      </c>
      <c r="B1672" s="140">
        <f t="shared" si="292"/>
        <v>46100</v>
      </c>
      <c r="C1672" s="143" t="str">
        <f t="shared" si="293"/>
        <v>Day 1</v>
      </c>
      <c r="D1672" s="53" t="s">
        <v>659</v>
      </c>
      <c r="E1672" s="26" t="str">
        <f t="shared" si="294"/>
        <v>Henning</v>
      </c>
      <c r="F1672" s="26" t="str">
        <f t="shared" si="295"/>
        <v>Du Plessis</v>
      </c>
      <c r="G1672" s="26" t="str">
        <f t="shared" si="296"/>
        <v>Men Master</v>
      </c>
      <c r="H1672" s="26" t="str">
        <f t="shared" si="297"/>
        <v>Atlantic Angling Club</v>
      </c>
      <c r="I1672" s="53"/>
      <c r="J1672" s="53" t="s">
        <v>20</v>
      </c>
      <c r="K1672" s="53">
        <v>71</v>
      </c>
      <c r="L1672" s="52">
        <f t="shared" si="298"/>
        <v>1.3</v>
      </c>
      <c r="M1672" s="52">
        <f t="shared" si="299"/>
        <v>1.3</v>
      </c>
    </row>
    <row r="1673" spans="1:13" x14ac:dyDescent="0.3">
      <c r="A1673" s="143" t="str">
        <f t="shared" si="291"/>
        <v>2026-NAT-01</v>
      </c>
      <c r="B1673" s="140">
        <f t="shared" si="292"/>
        <v>46100</v>
      </c>
      <c r="C1673" s="143" t="str">
        <f t="shared" si="293"/>
        <v>Day 1</v>
      </c>
      <c r="D1673" s="53" t="s">
        <v>659</v>
      </c>
      <c r="E1673" s="26" t="str">
        <f t="shared" si="294"/>
        <v>Henning</v>
      </c>
      <c r="F1673" s="26" t="str">
        <f t="shared" si="295"/>
        <v>Du Plessis</v>
      </c>
      <c r="G1673" s="26" t="str">
        <f t="shared" si="296"/>
        <v>Men Master</v>
      </c>
      <c r="H1673" s="26" t="str">
        <f t="shared" si="297"/>
        <v>Atlantic Angling Club</v>
      </c>
      <c r="I1673" s="53"/>
      <c r="J1673" s="53" t="s">
        <v>1223</v>
      </c>
      <c r="K1673" s="53">
        <v>99</v>
      </c>
      <c r="L1673" s="52">
        <f t="shared" si="298"/>
        <v>3.6</v>
      </c>
      <c r="M1673" s="52">
        <f t="shared" si="299"/>
        <v>3.6</v>
      </c>
    </row>
    <row r="1674" spans="1:13" x14ac:dyDescent="0.3">
      <c r="A1674" s="143" t="str">
        <f t="shared" si="291"/>
        <v>2026-NAT-01</v>
      </c>
      <c r="B1674" s="140">
        <f t="shared" si="292"/>
        <v>46100</v>
      </c>
      <c r="C1674" s="143" t="str">
        <f t="shared" si="293"/>
        <v>Day 1</v>
      </c>
      <c r="D1674" s="53" t="s">
        <v>659</v>
      </c>
      <c r="E1674" s="26" t="str">
        <f t="shared" si="294"/>
        <v>Henning</v>
      </c>
      <c r="F1674" s="26" t="str">
        <f t="shared" si="295"/>
        <v>Du Plessis</v>
      </c>
      <c r="G1674" s="26" t="str">
        <f t="shared" si="296"/>
        <v>Men Master</v>
      </c>
      <c r="H1674" s="26" t="str">
        <f t="shared" si="297"/>
        <v>Atlantic Angling Club</v>
      </c>
      <c r="I1674" s="53"/>
      <c r="J1674" s="53" t="s">
        <v>1222</v>
      </c>
      <c r="K1674" s="53">
        <v>115</v>
      </c>
      <c r="L1674" s="52">
        <f t="shared" si="298"/>
        <v>7</v>
      </c>
      <c r="M1674" s="52">
        <f t="shared" si="299"/>
        <v>7</v>
      </c>
    </row>
    <row r="1675" spans="1:13" x14ac:dyDescent="0.3">
      <c r="A1675" s="143" t="str">
        <f t="shared" si="291"/>
        <v>2026-NAT-01</v>
      </c>
      <c r="B1675" s="140">
        <f t="shared" si="292"/>
        <v>46100</v>
      </c>
      <c r="C1675" s="143" t="str">
        <f t="shared" si="293"/>
        <v>Day 1</v>
      </c>
      <c r="D1675" s="53" t="s">
        <v>883</v>
      </c>
      <c r="E1675" s="26" t="str">
        <f t="shared" si="294"/>
        <v>Hannu</v>
      </c>
      <c r="F1675" s="26" t="str">
        <f t="shared" si="295"/>
        <v>Burger</v>
      </c>
      <c r="G1675" s="26" t="str">
        <f t="shared" si="296"/>
        <v>Men U/21</v>
      </c>
      <c r="H1675" s="26" t="str">
        <f t="shared" si="297"/>
        <v>Atlantic Angling Club</v>
      </c>
      <c r="I1675" s="53"/>
      <c r="J1675" s="53" t="s">
        <v>1222</v>
      </c>
      <c r="K1675" s="53">
        <v>87</v>
      </c>
      <c r="L1675" s="52">
        <f t="shared" si="298"/>
        <v>2.7</v>
      </c>
      <c r="M1675" s="52">
        <f t="shared" si="299"/>
        <v>2.7</v>
      </c>
    </row>
    <row r="1676" spans="1:13" x14ac:dyDescent="0.3">
      <c r="A1676" s="143" t="str">
        <f t="shared" si="291"/>
        <v>2026-NAT-01</v>
      </c>
      <c r="B1676" s="140">
        <f t="shared" si="292"/>
        <v>46100</v>
      </c>
      <c r="C1676" s="143" t="str">
        <f t="shared" si="293"/>
        <v>Day 1</v>
      </c>
      <c r="D1676" s="53" t="s">
        <v>437</v>
      </c>
      <c r="E1676" s="26" t="str">
        <f t="shared" si="294"/>
        <v>Johan Mossie</v>
      </c>
      <c r="F1676" s="26" t="str">
        <f t="shared" si="295"/>
        <v>Mostert</v>
      </c>
      <c r="G1676" s="26" t="str">
        <f t="shared" si="296"/>
        <v>Men Veteran</v>
      </c>
      <c r="H1676" s="26" t="str">
        <f t="shared" si="297"/>
        <v>Atlantic Angling Club</v>
      </c>
      <c r="I1676" s="53"/>
      <c r="J1676" s="53" t="s">
        <v>1222</v>
      </c>
      <c r="K1676" s="53">
        <v>72</v>
      </c>
      <c r="L1676" s="52">
        <f t="shared" si="298"/>
        <v>1.4</v>
      </c>
      <c r="M1676" s="52">
        <f t="shared" si="299"/>
        <v>1.4</v>
      </c>
    </row>
    <row r="1677" spans="1:13" x14ac:dyDescent="0.3">
      <c r="A1677" s="143" t="str">
        <f t="shared" si="291"/>
        <v>2026-NAT-01</v>
      </c>
      <c r="B1677" s="140">
        <f t="shared" si="292"/>
        <v>46100</v>
      </c>
      <c r="C1677" s="143" t="str">
        <f t="shared" si="293"/>
        <v>Day 1</v>
      </c>
      <c r="D1677" s="53" t="s">
        <v>437</v>
      </c>
      <c r="E1677" s="26" t="str">
        <f t="shared" si="294"/>
        <v>Johan Mossie</v>
      </c>
      <c r="F1677" s="26" t="str">
        <f t="shared" si="295"/>
        <v>Mostert</v>
      </c>
      <c r="G1677" s="26" t="str">
        <f t="shared" si="296"/>
        <v>Men Veteran</v>
      </c>
      <c r="H1677" s="26" t="str">
        <f t="shared" si="297"/>
        <v>Atlantic Angling Club</v>
      </c>
      <c r="I1677" s="53"/>
      <c r="J1677" s="53" t="s">
        <v>1223</v>
      </c>
      <c r="K1677" s="53">
        <v>70</v>
      </c>
      <c r="L1677" s="52">
        <f t="shared" si="298"/>
        <v>1.1000000000000001</v>
      </c>
      <c r="M1677" s="52">
        <f t="shared" si="299"/>
        <v>1.1000000000000001</v>
      </c>
    </row>
    <row r="1678" spans="1:13" x14ac:dyDescent="0.3">
      <c r="A1678" s="143" t="str">
        <f t="shared" ref="A1678:A1741" si="300">IF(D1678="","",A1677)</f>
        <v>2026-NAT-01</v>
      </c>
      <c r="B1678" s="140">
        <f t="shared" ref="B1678:B1741" si="301">IF(D1678="","",B1677)</f>
        <v>46100</v>
      </c>
      <c r="C1678" s="143" t="str">
        <f t="shared" ref="C1678:C1741" si="302">IF(D1678="","",C1677)</f>
        <v>Day 1</v>
      </c>
      <c r="D1678" s="53" t="s">
        <v>478</v>
      </c>
      <c r="E1678" s="26" t="str">
        <f t="shared" si="294"/>
        <v>Clemens</v>
      </c>
      <c r="F1678" s="26" t="str">
        <f t="shared" si="295"/>
        <v>Deetlefs</v>
      </c>
      <c r="G1678" s="26" t="str">
        <f t="shared" si="296"/>
        <v>Men Veteran</v>
      </c>
      <c r="H1678" s="26" t="str">
        <f t="shared" si="297"/>
        <v>Atlantic Angling Club</v>
      </c>
      <c r="I1678" s="53"/>
      <c r="J1678" s="53" t="s">
        <v>1223</v>
      </c>
      <c r="K1678" s="53">
        <v>118</v>
      </c>
      <c r="L1678" s="52">
        <f t="shared" si="298"/>
        <v>6.6</v>
      </c>
      <c r="M1678" s="52">
        <f t="shared" si="299"/>
        <v>6.6</v>
      </c>
    </row>
    <row r="1679" spans="1:13" x14ac:dyDescent="0.3">
      <c r="A1679" s="143" t="str">
        <f t="shared" si="300"/>
        <v>2026-NAT-01</v>
      </c>
      <c r="B1679" s="140">
        <f t="shared" si="301"/>
        <v>46100</v>
      </c>
      <c r="C1679" s="143" t="str">
        <f t="shared" si="302"/>
        <v>Day 1</v>
      </c>
      <c r="D1679" s="53" t="s">
        <v>478</v>
      </c>
      <c r="E1679" s="26" t="str">
        <f t="shared" si="294"/>
        <v>Clemens</v>
      </c>
      <c r="F1679" s="26" t="str">
        <f t="shared" si="295"/>
        <v>Deetlefs</v>
      </c>
      <c r="G1679" s="26" t="str">
        <f t="shared" si="296"/>
        <v>Men Veteran</v>
      </c>
      <c r="H1679" s="26" t="str">
        <f t="shared" si="297"/>
        <v>Atlantic Angling Club</v>
      </c>
      <c r="I1679" s="53"/>
      <c r="J1679" s="53" t="s">
        <v>1222</v>
      </c>
      <c r="K1679" s="53">
        <v>110</v>
      </c>
      <c r="L1679" s="52">
        <f t="shared" si="298"/>
        <v>6</v>
      </c>
      <c r="M1679" s="52">
        <f t="shared" si="299"/>
        <v>6</v>
      </c>
    </row>
    <row r="1680" spans="1:13" x14ac:dyDescent="0.3">
      <c r="A1680" s="143" t="str">
        <f t="shared" si="300"/>
        <v>2026-NAT-01</v>
      </c>
      <c r="B1680" s="140">
        <f t="shared" si="301"/>
        <v>46100</v>
      </c>
      <c r="C1680" s="143" t="str">
        <f t="shared" si="302"/>
        <v>Day 1</v>
      </c>
      <c r="D1680" s="53" t="s">
        <v>478</v>
      </c>
      <c r="E1680" s="26" t="str">
        <f t="shared" si="294"/>
        <v>Clemens</v>
      </c>
      <c r="F1680" s="26" t="str">
        <f t="shared" si="295"/>
        <v>Deetlefs</v>
      </c>
      <c r="G1680" s="26" t="str">
        <f t="shared" si="296"/>
        <v>Men Veteran</v>
      </c>
      <c r="H1680" s="26" t="str">
        <f t="shared" si="297"/>
        <v>Atlantic Angling Club</v>
      </c>
      <c r="I1680" s="53"/>
      <c r="J1680" s="53" t="s">
        <v>1222</v>
      </c>
      <c r="K1680" s="53">
        <v>108</v>
      </c>
      <c r="L1680" s="52">
        <f t="shared" si="298"/>
        <v>5.6</v>
      </c>
      <c r="M1680" s="52">
        <f t="shared" si="299"/>
        <v>5.6</v>
      </c>
    </row>
    <row r="1681" spans="1:13" x14ac:dyDescent="0.3">
      <c r="A1681" s="143" t="str">
        <f t="shared" si="300"/>
        <v>2026-NAT-01</v>
      </c>
      <c r="B1681" s="140">
        <f t="shared" si="301"/>
        <v>46100</v>
      </c>
      <c r="C1681" s="143" t="str">
        <f t="shared" si="302"/>
        <v>Day 1</v>
      </c>
      <c r="D1681" s="53" t="s">
        <v>478</v>
      </c>
      <c r="E1681" s="26" t="str">
        <f t="shared" si="294"/>
        <v>Clemens</v>
      </c>
      <c r="F1681" s="26" t="str">
        <f t="shared" si="295"/>
        <v>Deetlefs</v>
      </c>
      <c r="G1681" s="26" t="str">
        <f t="shared" si="296"/>
        <v>Men Veteran</v>
      </c>
      <c r="H1681" s="26" t="str">
        <f t="shared" si="297"/>
        <v>Atlantic Angling Club</v>
      </c>
      <c r="I1681" s="53"/>
      <c r="J1681" s="53" t="s">
        <v>1223</v>
      </c>
      <c r="K1681" s="53">
        <v>76</v>
      </c>
      <c r="L1681" s="52">
        <f t="shared" si="298"/>
        <v>1.4</v>
      </c>
      <c r="M1681" s="52">
        <f t="shared" si="299"/>
        <v>1.4</v>
      </c>
    </row>
    <row r="1682" spans="1:13" x14ac:dyDescent="0.3">
      <c r="A1682" s="143" t="str">
        <f t="shared" si="300"/>
        <v>2026-NAT-01</v>
      </c>
      <c r="B1682" s="140">
        <f t="shared" si="301"/>
        <v>46100</v>
      </c>
      <c r="C1682" s="143" t="str">
        <f t="shared" si="302"/>
        <v>Day 1</v>
      </c>
      <c r="D1682" s="53" t="s">
        <v>478</v>
      </c>
      <c r="E1682" s="26" t="str">
        <f t="shared" si="294"/>
        <v>Clemens</v>
      </c>
      <c r="F1682" s="26" t="str">
        <f t="shared" si="295"/>
        <v>Deetlefs</v>
      </c>
      <c r="G1682" s="26" t="str">
        <f t="shared" si="296"/>
        <v>Men Veteran</v>
      </c>
      <c r="H1682" s="26" t="str">
        <f t="shared" si="297"/>
        <v>Atlantic Angling Club</v>
      </c>
      <c r="I1682" s="53"/>
      <c r="J1682" s="53" t="s">
        <v>1200</v>
      </c>
      <c r="K1682" s="53">
        <v>66</v>
      </c>
      <c r="L1682" s="52">
        <f t="shared" si="298"/>
        <v>5.2</v>
      </c>
      <c r="M1682" s="52">
        <f t="shared" si="299"/>
        <v>5.2</v>
      </c>
    </row>
    <row r="1683" spans="1:13" x14ac:dyDescent="0.3">
      <c r="A1683" s="143" t="str">
        <f t="shared" si="300"/>
        <v>2026-NAT-01</v>
      </c>
      <c r="B1683" s="140">
        <f t="shared" si="301"/>
        <v>46100</v>
      </c>
      <c r="C1683" s="143" t="str">
        <f t="shared" si="302"/>
        <v>Day 1</v>
      </c>
      <c r="D1683" s="53" t="s">
        <v>478</v>
      </c>
      <c r="E1683" s="26" t="str">
        <f t="shared" si="294"/>
        <v>Clemens</v>
      </c>
      <c r="F1683" s="26" t="str">
        <f t="shared" si="295"/>
        <v>Deetlefs</v>
      </c>
      <c r="G1683" s="26" t="str">
        <f t="shared" si="296"/>
        <v>Men Veteran</v>
      </c>
      <c r="H1683" s="26" t="str">
        <f t="shared" si="297"/>
        <v>Atlantic Angling Club</v>
      </c>
      <c r="I1683" s="53"/>
      <c r="J1683" s="53" t="s">
        <v>1223</v>
      </c>
      <c r="K1683" s="53">
        <v>72</v>
      </c>
      <c r="L1683" s="52">
        <f t="shared" si="298"/>
        <v>1.2</v>
      </c>
      <c r="M1683" s="52">
        <f t="shared" si="299"/>
        <v>1.2</v>
      </c>
    </row>
    <row r="1684" spans="1:13" x14ac:dyDescent="0.3">
      <c r="A1684" s="143" t="str">
        <f t="shared" si="300"/>
        <v>2026-NAT-01</v>
      </c>
      <c r="B1684" s="140">
        <f t="shared" si="301"/>
        <v>46100</v>
      </c>
      <c r="C1684" s="143" t="str">
        <f t="shared" si="302"/>
        <v>Day 1</v>
      </c>
      <c r="D1684" s="53" t="s">
        <v>920</v>
      </c>
      <c r="E1684" s="26" t="str">
        <f t="shared" si="294"/>
        <v>Hendrik</v>
      </c>
      <c r="F1684" s="26" t="str">
        <f t="shared" si="295"/>
        <v>Espag</v>
      </c>
      <c r="G1684" s="26" t="str">
        <f t="shared" si="296"/>
        <v>Men U/16</v>
      </c>
      <c r="H1684" s="26" t="str">
        <f t="shared" si="297"/>
        <v>Atlantic Angling Club</v>
      </c>
      <c r="I1684" s="53"/>
      <c r="J1684" s="53" t="s">
        <v>1222</v>
      </c>
      <c r="K1684" s="53">
        <v>65</v>
      </c>
      <c r="L1684" s="52">
        <f t="shared" si="298"/>
        <v>1</v>
      </c>
      <c r="M1684" s="52">
        <f t="shared" si="299"/>
        <v>1</v>
      </c>
    </row>
    <row r="1685" spans="1:13" x14ac:dyDescent="0.3">
      <c r="A1685" s="143" t="str">
        <f t="shared" si="300"/>
        <v>2026-NAT-01</v>
      </c>
      <c r="B1685" s="140">
        <f t="shared" si="301"/>
        <v>46100</v>
      </c>
      <c r="C1685" s="143" t="str">
        <f t="shared" si="302"/>
        <v>Day 1</v>
      </c>
      <c r="D1685" s="53" t="s">
        <v>920</v>
      </c>
      <c r="E1685" s="26" t="str">
        <f t="shared" si="294"/>
        <v>Hendrik</v>
      </c>
      <c r="F1685" s="26" t="str">
        <f t="shared" si="295"/>
        <v>Espag</v>
      </c>
      <c r="G1685" s="26" t="str">
        <f t="shared" si="296"/>
        <v>Men U/16</v>
      </c>
      <c r="H1685" s="26" t="str">
        <f t="shared" si="297"/>
        <v>Atlantic Angling Club</v>
      </c>
      <c r="I1685" s="53"/>
      <c r="J1685" s="53" t="s">
        <v>20</v>
      </c>
      <c r="K1685" s="53">
        <v>67</v>
      </c>
      <c r="L1685" s="52">
        <f t="shared" si="298"/>
        <v>1.1000000000000001</v>
      </c>
      <c r="M1685" s="52">
        <f t="shared" si="299"/>
        <v>1.1000000000000001</v>
      </c>
    </row>
    <row r="1686" spans="1:13" x14ac:dyDescent="0.3">
      <c r="A1686" s="143" t="str">
        <f t="shared" si="300"/>
        <v>2026-NAT-01</v>
      </c>
      <c r="B1686" s="140">
        <f t="shared" si="301"/>
        <v>46100</v>
      </c>
      <c r="C1686" s="143" t="str">
        <f t="shared" si="302"/>
        <v>Day 1</v>
      </c>
      <c r="D1686" s="53" t="s">
        <v>986</v>
      </c>
      <c r="E1686" s="26" t="str">
        <f t="shared" si="294"/>
        <v>Luigi</v>
      </c>
      <c r="F1686" s="26" t="str">
        <f t="shared" si="295"/>
        <v>Strappazzon</v>
      </c>
      <c r="G1686" s="26" t="str">
        <f t="shared" si="296"/>
        <v>Men U/16</v>
      </c>
      <c r="H1686" s="26" t="str">
        <f t="shared" si="297"/>
        <v>Atlantic Angling Club</v>
      </c>
      <c r="I1686" s="53"/>
      <c r="J1686" s="53" t="s">
        <v>20</v>
      </c>
      <c r="K1686" s="53">
        <v>86</v>
      </c>
      <c r="L1686" s="52">
        <f t="shared" si="298"/>
        <v>2.2999999999999998</v>
      </c>
      <c r="M1686" s="52">
        <f t="shared" si="299"/>
        <v>2.2999999999999998</v>
      </c>
    </row>
    <row r="1687" spans="1:13" x14ac:dyDescent="0.3">
      <c r="A1687" s="143" t="str">
        <f t="shared" si="300"/>
        <v>2026-NAT-01</v>
      </c>
      <c r="B1687" s="140">
        <f t="shared" si="301"/>
        <v>46100</v>
      </c>
      <c r="C1687" s="143" t="str">
        <f t="shared" si="302"/>
        <v>Day 1</v>
      </c>
      <c r="D1687" s="53" t="s">
        <v>986</v>
      </c>
      <c r="E1687" s="26" t="str">
        <f t="shared" si="294"/>
        <v>Luigi</v>
      </c>
      <c r="F1687" s="26" t="str">
        <f t="shared" si="295"/>
        <v>Strappazzon</v>
      </c>
      <c r="G1687" s="26" t="str">
        <f t="shared" si="296"/>
        <v>Men U/16</v>
      </c>
      <c r="H1687" s="26" t="str">
        <f t="shared" si="297"/>
        <v>Atlantic Angling Club</v>
      </c>
      <c r="I1687" s="53"/>
      <c r="J1687" s="53" t="s">
        <v>1222</v>
      </c>
      <c r="K1687" s="53">
        <v>85</v>
      </c>
      <c r="L1687" s="52">
        <f t="shared" si="298"/>
        <v>2.5</v>
      </c>
      <c r="M1687" s="52">
        <f t="shared" si="299"/>
        <v>2.5</v>
      </c>
    </row>
    <row r="1688" spans="1:13" x14ac:dyDescent="0.3">
      <c r="A1688" s="143" t="str">
        <f t="shared" si="300"/>
        <v>2026-NAT-01</v>
      </c>
      <c r="B1688" s="140">
        <f t="shared" si="301"/>
        <v>46100</v>
      </c>
      <c r="C1688" s="143" t="str">
        <f t="shared" si="302"/>
        <v>Day 1</v>
      </c>
      <c r="D1688" s="53" t="s">
        <v>986</v>
      </c>
      <c r="E1688" s="26" t="str">
        <f t="shared" si="294"/>
        <v>Luigi</v>
      </c>
      <c r="F1688" s="26" t="str">
        <f t="shared" si="295"/>
        <v>Strappazzon</v>
      </c>
      <c r="G1688" s="26" t="str">
        <f t="shared" si="296"/>
        <v>Men U/16</v>
      </c>
      <c r="H1688" s="26" t="str">
        <f t="shared" si="297"/>
        <v>Atlantic Angling Club</v>
      </c>
      <c r="I1688" s="53"/>
      <c r="J1688" s="53" t="s">
        <v>1222</v>
      </c>
      <c r="K1688" s="53">
        <v>106</v>
      </c>
      <c r="L1688" s="52">
        <f t="shared" si="298"/>
        <v>5.3</v>
      </c>
      <c r="M1688" s="52">
        <f t="shared" si="299"/>
        <v>5.3</v>
      </c>
    </row>
    <row r="1689" spans="1:13" x14ac:dyDescent="0.3">
      <c r="A1689" s="143" t="str">
        <f t="shared" si="300"/>
        <v>2026-NAT-01</v>
      </c>
      <c r="B1689" s="140">
        <f t="shared" si="301"/>
        <v>46100</v>
      </c>
      <c r="C1689" s="143" t="str">
        <f t="shared" si="302"/>
        <v>Day 1</v>
      </c>
      <c r="D1689" s="53" t="s">
        <v>986</v>
      </c>
      <c r="E1689" s="26" t="str">
        <f t="shared" si="294"/>
        <v>Luigi</v>
      </c>
      <c r="F1689" s="26" t="str">
        <f t="shared" si="295"/>
        <v>Strappazzon</v>
      </c>
      <c r="G1689" s="26" t="str">
        <f t="shared" si="296"/>
        <v>Men U/16</v>
      </c>
      <c r="H1689" s="26" t="str">
        <f t="shared" si="297"/>
        <v>Atlantic Angling Club</v>
      </c>
      <c r="I1689" s="53"/>
      <c r="J1689" s="53" t="s">
        <v>20</v>
      </c>
      <c r="K1689" s="53">
        <v>71</v>
      </c>
      <c r="L1689" s="52">
        <f t="shared" si="298"/>
        <v>1.3</v>
      </c>
      <c r="M1689" s="52">
        <f t="shared" si="299"/>
        <v>1.3</v>
      </c>
    </row>
    <row r="1690" spans="1:13" x14ac:dyDescent="0.3">
      <c r="A1690" s="143" t="str">
        <f t="shared" si="300"/>
        <v>2026-NAT-01</v>
      </c>
      <c r="B1690" s="140">
        <f t="shared" si="301"/>
        <v>46100</v>
      </c>
      <c r="C1690" s="143" t="str">
        <f t="shared" si="302"/>
        <v>Day 1</v>
      </c>
      <c r="D1690" s="53" t="s">
        <v>807</v>
      </c>
      <c r="E1690" s="26" t="str">
        <f t="shared" si="294"/>
        <v>Estian</v>
      </c>
      <c r="F1690" s="26" t="str">
        <f t="shared" si="295"/>
        <v>Jacobs</v>
      </c>
      <c r="G1690" s="26" t="str">
        <f t="shared" si="296"/>
        <v>Men Senior</v>
      </c>
      <c r="H1690" s="26" t="str">
        <f t="shared" si="297"/>
        <v>Benguella</v>
      </c>
      <c r="I1690" s="53"/>
      <c r="J1690" s="53" t="s">
        <v>1222</v>
      </c>
      <c r="K1690" s="53">
        <v>146</v>
      </c>
      <c r="L1690" s="52">
        <f t="shared" si="298"/>
        <v>15.9</v>
      </c>
      <c r="M1690" s="52">
        <f t="shared" si="299"/>
        <v>15.9</v>
      </c>
    </row>
    <row r="1691" spans="1:13" x14ac:dyDescent="0.3">
      <c r="A1691" s="143" t="str">
        <f t="shared" si="300"/>
        <v>2026-NAT-01</v>
      </c>
      <c r="B1691" s="140">
        <f t="shared" si="301"/>
        <v>46100</v>
      </c>
      <c r="C1691" s="143" t="str">
        <f t="shared" si="302"/>
        <v>Day 1</v>
      </c>
      <c r="D1691" s="53" t="s">
        <v>807</v>
      </c>
      <c r="E1691" s="26" t="str">
        <f t="shared" si="294"/>
        <v>Estian</v>
      </c>
      <c r="F1691" s="26" t="str">
        <f t="shared" si="295"/>
        <v>Jacobs</v>
      </c>
      <c r="G1691" s="26" t="str">
        <f t="shared" si="296"/>
        <v>Men Senior</v>
      </c>
      <c r="H1691" s="26" t="str">
        <f t="shared" si="297"/>
        <v>Benguella</v>
      </c>
      <c r="I1691" s="53"/>
      <c r="J1691" s="53" t="s">
        <v>1222</v>
      </c>
      <c r="K1691" s="53">
        <v>77</v>
      </c>
      <c r="L1691" s="52">
        <f t="shared" si="298"/>
        <v>1.8</v>
      </c>
      <c r="M1691" s="52">
        <f t="shared" si="299"/>
        <v>1.8</v>
      </c>
    </row>
    <row r="1692" spans="1:13" x14ac:dyDescent="0.3">
      <c r="A1692" s="143" t="str">
        <f t="shared" si="300"/>
        <v>2026-NAT-01</v>
      </c>
      <c r="B1692" s="140">
        <f t="shared" si="301"/>
        <v>46100</v>
      </c>
      <c r="C1692" s="143" t="str">
        <f t="shared" si="302"/>
        <v>Day 1</v>
      </c>
      <c r="D1692" s="53" t="s">
        <v>468</v>
      </c>
      <c r="E1692" s="26" t="str">
        <f t="shared" si="294"/>
        <v>Marcus</v>
      </c>
      <c r="F1692" s="26" t="str">
        <f t="shared" si="295"/>
        <v>Kirchner-Frankle</v>
      </c>
      <c r="G1692" s="26" t="str">
        <f t="shared" si="296"/>
        <v>Men Senior</v>
      </c>
      <c r="H1692" s="26" t="str">
        <f t="shared" si="297"/>
        <v>Benguella</v>
      </c>
      <c r="I1692" s="53"/>
      <c r="J1692" s="53" t="s">
        <v>1222</v>
      </c>
      <c r="K1692" s="53">
        <v>70</v>
      </c>
      <c r="L1692" s="52">
        <f t="shared" si="298"/>
        <v>1.3</v>
      </c>
      <c r="M1692" s="52">
        <f t="shared" si="299"/>
        <v>1.3</v>
      </c>
    </row>
    <row r="1693" spans="1:13" x14ac:dyDescent="0.3">
      <c r="A1693" s="143" t="str">
        <f t="shared" si="300"/>
        <v>2026-NAT-01</v>
      </c>
      <c r="B1693" s="140">
        <f t="shared" si="301"/>
        <v>46100</v>
      </c>
      <c r="C1693" s="143" t="str">
        <f t="shared" si="302"/>
        <v>Day 1</v>
      </c>
      <c r="D1693" s="53" t="s">
        <v>468</v>
      </c>
      <c r="E1693" s="26" t="str">
        <f t="shared" si="294"/>
        <v>Marcus</v>
      </c>
      <c r="F1693" s="26" t="str">
        <f t="shared" si="295"/>
        <v>Kirchner-Frankle</v>
      </c>
      <c r="G1693" s="26" t="str">
        <f t="shared" si="296"/>
        <v>Men Senior</v>
      </c>
      <c r="H1693" s="26" t="str">
        <f t="shared" si="297"/>
        <v>Benguella</v>
      </c>
      <c r="I1693" s="53"/>
      <c r="J1693" s="53" t="s">
        <v>1222</v>
      </c>
      <c r="K1693" s="53">
        <v>77</v>
      </c>
      <c r="L1693" s="52">
        <f t="shared" si="298"/>
        <v>1.8</v>
      </c>
      <c r="M1693" s="52">
        <f t="shared" si="299"/>
        <v>1.8</v>
      </c>
    </row>
    <row r="1694" spans="1:13" x14ac:dyDescent="0.3">
      <c r="A1694" s="143" t="str">
        <f t="shared" si="300"/>
        <v>2026-NAT-01</v>
      </c>
      <c r="B1694" s="140">
        <f t="shared" si="301"/>
        <v>46100</v>
      </c>
      <c r="C1694" s="143" t="str">
        <f t="shared" si="302"/>
        <v>Day 1</v>
      </c>
      <c r="D1694" s="53" t="s">
        <v>641</v>
      </c>
      <c r="E1694" s="26" t="str">
        <f t="shared" si="294"/>
        <v>Loandro</v>
      </c>
      <c r="F1694" s="26" t="str">
        <f t="shared" si="295"/>
        <v>Steenkamp</v>
      </c>
      <c r="G1694" s="26" t="str">
        <f t="shared" si="296"/>
        <v>Men Grand Masters</v>
      </c>
      <c r="H1694" s="26" t="str">
        <f t="shared" si="297"/>
        <v>Benguella</v>
      </c>
      <c r="I1694" s="53"/>
      <c r="J1694" s="53" t="s">
        <v>1222</v>
      </c>
      <c r="K1694" s="53">
        <v>145</v>
      </c>
      <c r="L1694" s="52">
        <f t="shared" si="298"/>
        <v>15.5</v>
      </c>
      <c r="M1694" s="52">
        <f t="shared" si="299"/>
        <v>15.5</v>
      </c>
    </row>
    <row r="1695" spans="1:13" x14ac:dyDescent="0.3">
      <c r="A1695" s="143" t="str">
        <f t="shared" si="300"/>
        <v>2026-NAT-01</v>
      </c>
      <c r="B1695" s="140">
        <f t="shared" si="301"/>
        <v>46100</v>
      </c>
      <c r="C1695" s="143" t="str">
        <f t="shared" si="302"/>
        <v>Day 1</v>
      </c>
      <c r="D1695" s="53" t="s">
        <v>641</v>
      </c>
      <c r="E1695" s="26" t="str">
        <f t="shared" si="294"/>
        <v>Loandro</v>
      </c>
      <c r="F1695" s="26" t="str">
        <f t="shared" si="295"/>
        <v>Steenkamp</v>
      </c>
      <c r="G1695" s="26" t="str">
        <f t="shared" si="296"/>
        <v>Men Grand Masters</v>
      </c>
      <c r="H1695" s="26" t="str">
        <f t="shared" si="297"/>
        <v>Benguella</v>
      </c>
      <c r="I1695" s="53"/>
      <c r="J1695" s="53" t="s">
        <v>1222</v>
      </c>
      <c r="K1695" s="53">
        <v>96</v>
      </c>
      <c r="L1695" s="52">
        <f t="shared" si="298"/>
        <v>3.8</v>
      </c>
      <c r="M1695" s="52">
        <f t="shared" si="299"/>
        <v>3.8</v>
      </c>
    </row>
    <row r="1696" spans="1:13" x14ac:dyDescent="0.3">
      <c r="A1696" s="143" t="str">
        <f t="shared" si="300"/>
        <v>2026-NAT-01</v>
      </c>
      <c r="B1696" s="140">
        <f t="shared" si="301"/>
        <v>46100</v>
      </c>
      <c r="C1696" s="143" t="str">
        <f t="shared" si="302"/>
        <v>Day 1</v>
      </c>
      <c r="D1696" s="53" t="s">
        <v>944</v>
      </c>
      <c r="E1696" s="26" t="str">
        <f t="shared" si="294"/>
        <v>Louis</v>
      </c>
      <c r="F1696" s="26" t="str">
        <f t="shared" si="295"/>
        <v>Arangies</v>
      </c>
      <c r="G1696" s="26" t="str">
        <f t="shared" si="296"/>
        <v>Men Master</v>
      </c>
      <c r="H1696" s="26" t="str">
        <f t="shared" si="297"/>
        <v>Benguella</v>
      </c>
      <c r="I1696" s="53"/>
      <c r="J1696" s="53" t="s">
        <v>1223</v>
      </c>
      <c r="K1696" s="53">
        <v>74</v>
      </c>
      <c r="L1696" s="52">
        <f t="shared" si="298"/>
        <v>1.3</v>
      </c>
      <c r="M1696" s="52">
        <f t="shared" si="299"/>
        <v>1.3</v>
      </c>
    </row>
    <row r="1697" spans="1:13" x14ac:dyDescent="0.3">
      <c r="A1697" s="143" t="str">
        <f t="shared" si="300"/>
        <v>2026-NAT-01</v>
      </c>
      <c r="B1697" s="140">
        <f t="shared" si="301"/>
        <v>46100</v>
      </c>
      <c r="C1697" s="143" t="str">
        <f t="shared" si="302"/>
        <v>Day 1</v>
      </c>
      <c r="D1697" s="53" t="s">
        <v>944</v>
      </c>
      <c r="E1697" s="26" t="str">
        <f t="shared" si="294"/>
        <v>Louis</v>
      </c>
      <c r="F1697" s="26" t="str">
        <f t="shared" si="295"/>
        <v>Arangies</v>
      </c>
      <c r="G1697" s="26" t="str">
        <f t="shared" si="296"/>
        <v>Men Master</v>
      </c>
      <c r="H1697" s="26" t="str">
        <f t="shared" si="297"/>
        <v>Benguella</v>
      </c>
      <c r="I1697" s="53"/>
      <c r="J1697" s="53" t="s">
        <v>1223</v>
      </c>
      <c r="K1697" s="53">
        <v>78</v>
      </c>
      <c r="L1697" s="52">
        <f t="shared" si="298"/>
        <v>1.5</v>
      </c>
      <c r="M1697" s="52">
        <f t="shared" si="299"/>
        <v>1.5</v>
      </c>
    </row>
    <row r="1698" spans="1:13" x14ac:dyDescent="0.3">
      <c r="A1698" s="143" t="str">
        <f t="shared" si="300"/>
        <v>2026-NAT-01</v>
      </c>
      <c r="B1698" s="140">
        <f t="shared" si="301"/>
        <v>46100</v>
      </c>
      <c r="C1698" s="143" t="str">
        <f t="shared" si="302"/>
        <v>Day 1</v>
      </c>
      <c r="D1698" s="53" t="s">
        <v>944</v>
      </c>
      <c r="E1698" s="26" t="str">
        <f t="shared" si="294"/>
        <v>Louis</v>
      </c>
      <c r="F1698" s="26" t="str">
        <f t="shared" si="295"/>
        <v>Arangies</v>
      </c>
      <c r="G1698" s="26" t="str">
        <f t="shared" si="296"/>
        <v>Men Master</v>
      </c>
      <c r="H1698" s="26" t="str">
        <f t="shared" si="297"/>
        <v>Benguella</v>
      </c>
      <c r="I1698" s="53"/>
      <c r="J1698" s="53" t="s">
        <v>1223</v>
      </c>
      <c r="K1698" s="53">
        <v>104</v>
      </c>
      <c r="L1698" s="52">
        <f t="shared" si="298"/>
        <v>4.2</v>
      </c>
      <c r="M1698" s="52">
        <f t="shared" si="299"/>
        <v>4.2</v>
      </c>
    </row>
    <row r="1699" spans="1:13" x14ac:dyDescent="0.3">
      <c r="A1699" s="143" t="str">
        <f t="shared" si="300"/>
        <v>2026-NAT-01</v>
      </c>
      <c r="B1699" s="140">
        <f t="shared" si="301"/>
        <v>46100</v>
      </c>
      <c r="C1699" s="143" t="str">
        <f t="shared" si="302"/>
        <v>Day 1</v>
      </c>
      <c r="D1699" s="53" t="s">
        <v>944</v>
      </c>
      <c r="E1699" s="26" t="str">
        <f t="shared" si="294"/>
        <v>Louis</v>
      </c>
      <c r="F1699" s="26" t="str">
        <f t="shared" si="295"/>
        <v>Arangies</v>
      </c>
      <c r="G1699" s="26" t="str">
        <f t="shared" si="296"/>
        <v>Men Master</v>
      </c>
      <c r="H1699" s="26" t="str">
        <f t="shared" si="297"/>
        <v>Benguella</v>
      </c>
      <c r="I1699" s="53"/>
      <c r="J1699" s="53" t="s">
        <v>1223</v>
      </c>
      <c r="K1699" s="53">
        <v>80</v>
      </c>
      <c r="L1699" s="52">
        <f t="shared" si="298"/>
        <v>1.7</v>
      </c>
      <c r="M1699" s="52">
        <f t="shared" si="299"/>
        <v>1.7</v>
      </c>
    </row>
    <row r="1700" spans="1:13" x14ac:dyDescent="0.3">
      <c r="A1700" s="143" t="str">
        <f t="shared" si="300"/>
        <v>2026-NAT-01</v>
      </c>
      <c r="B1700" s="140">
        <f t="shared" si="301"/>
        <v>46100</v>
      </c>
      <c r="C1700" s="143" t="str">
        <f t="shared" si="302"/>
        <v>Day 1</v>
      </c>
      <c r="D1700" s="53" t="s">
        <v>944</v>
      </c>
      <c r="E1700" s="26" t="str">
        <f t="shared" si="294"/>
        <v>Louis</v>
      </c>
      <c r="F1700" s="26" t="str">
        <f t="shared" si="295"/>
        <v>Arangies</v>
      </c>
      <c r="G1700" s="26" t="str">
        <f t="shared" si="296"/>
        <v>Men Master</v>
      </c>
      <c r="H1700" s="26" t="str">
        <f t="shared" si="297"/>
        <v>Benguella</v>
      </c>
      <c r="I1700" s="53"/>
      <c r="J1700" s="53" t="s">
        <v>1223</v>
      </c>
      <c r="K1700" s="53">
        <v>82</v>
      </c>
      <c r="L1700" s="52">
        <f t="shared" si="298"/>
        <v>1.9</v>
      </c>
      <c r="M1700" s="52">
        <f t="shared" si="299"/>
        <v>1.9</v>
      </c>
    </row>
    <row r="1701" spans="1:13" x14ac:dyDescent="0.3">
      <c r="A1701" s="143" t="str">
        <f t="shared" si="300"/>
        <v>2026-NAT-01</v>
      </c>
      <c r="B1701" s="140">
        <f t="shared" si="301"/>
        <v>46100</v>
      </c>
      <c r="C1701" s="143" t="str">
        <f t="shared" si="302"/>
        <v>Day 1</v>
      </c>
      <c r="D1701" s="53" t="s">
        <v>1067</v>
      </c>
      <c r="E1701" s="26" t="str">
        <f t="shared" si="294"/>
        <v>Aschlin</v>
      </c>
      <c r="F1701" s="26" t="str">
        <f t="shared" si="295"/>
        <v>Losper</v>
      </c>
      <c r="G1701" s="26" t="str">
        <f t="shared" si="296"/>
        <v>Men Senior</v>
      </c>
      <c r="H1701" s="26" t="str">
        <f t="shared" si="297"/>
        <v>Benguella</v>
      </c>
      <c r="I1701" s="53"/>
      <c r="J1701" s="53" t="s">
        <v>1223</v>
      </c>
      <c r="K1701" s="53">
        <v>82</v>
      </c>
      <c r="L1701" s="52">
        <f t="shared" si="298"/>
        <v>1.9</v>
      </c>
      <c r="M1701" s="52">
        <f t="shared" si="299"/>
        <v>1.9</v>
      </c>
    </row>
    <row r="1702" spans="1:13" x14ac:dyDescent="0.3">
      <c r="A1702" s="143" t="str">
        <f t="shared" si="300"/>
        <v>2026-NAT-01</v>
      </c>
      <c r="B1702" s="140">
        <f t="shared" si="301"/>
        <v>46100</v>
      </c>
      <c r="C1702" s="143" t="str">
        <f t="shared" si="302"/>
        <v>Day 1</v>
      </c>
      <c r="D1702" s="53" t="s">
        <v>1067</v>
      </c>
      <c r="E1702" s="26" t="str">
        <f t="shared" si="294"/>
        <v>Aschlin</v>
      </c>
      <c r="F1702" s="26" t="str">
        <f t="shared" si="295"/>
        <v>Losper</v>
      </c>
      <c r="G1702" s="26" t="str">
        <f t="shared" si="296"/>
        <v>Men Senior</v>
      </c>
      <c r="H1702" s="26" t="str">
        <f t="shared" si="297"/>
        <v>Benguella</v>
      </c>
      <c r="I1702" s="53"/>
      <c r="J1702" s="53" t="s">
        <v>1223</v>
      </c>
      <c r="K1702" s="53">
        <v>142</v>
      </c>
      <c r="L1702" s="52">
        <f t="shared" si="298"/>
        <v>12.6</v>
      </c>
      <c r="M1702" s="52">
        <f t="shared" si="299"/>
        <v>12.6</v>
      </c>
    </row>
    <row r="1703" spans="1:13" x14ac:dyDescent="0.3">
      <c r="A1703" s="143" t="str">
        <f t="shared" si="300"/>
        <v>2026-NAT-01</v>
      </c>
      <c r="B1703" s="140">
        <f t="shared" si="301"/>
        <v>46100</v>
      </c>
      <c r="C1703" s="143" t="str">
        <f t="shared" si="302"/>
        <v>Day 1</v>
      </c>
      <c r="D1703" s="53" t="s">
        <v>1067</v>
      </c>
      <c r="E1703" s="26" t="str">
        <f t="shared" si="294"/>
        <v>Aschlin</v>
      </c>
      <c r="F1703" s="26" t="str">
        <f t="shared" si="295"/>
        <v>Losper</v>
      </c>
      <c r="G1703" s="26" t="str">
        <f t="shared" si="296"/>
        <v>Men Senior</v>
      </c>
      <c r="H1703" s="26" t="str">
        <f t="shared" si="297"/>
        <v>Benguella</v>
      </c>
      <c r="I1703" s="53"/>
      <c r="J1703" s="53" t="s">
        <v>1222</v>
      </c>
      <c r="K1703" s="53">
        <v>147</v>
      </c>
      <c r="L1703" s="52">
        <f t="shared" si="298"/>
        <v>16.2</v>
      </c>
      <c r="M1703" s="52">
        <f t="shared" si="299"/>
        <v>16.2</v>
      </c>
    </row>
    <row r="1704" spans="1:13" x14ac:dyDescent="0.3">
      <c r="A1704" s="143" t="str">
        <f t="shared" si="300"/>
        <v>2026-NAT-01</v>
      </c>
      <c r="B1704" s="140">
        <f t="shared" si="301"/>
        <v>46100</v>
      </c>
      <c r="C1704" s="143" t="str">
        <f t="shared" si="302"/>
        <v>Day 1</v>
      </c>
      <c r="D1704" s="53" t="s">
        <v>1067</v>
      </c>
      <c r="E1704" s="26" t="str">
        <f t="shared" si="294"/>
        <v>Aschlin</v>
      </c>
      <c r="F1704" s="26" t="str">
        <f t="shared" si="295"/>
        <v>Losper</v>
      </c>
      <c r="G1704" s="26" t="str">
        <f t="shared" si="296"/>
        <v>Men Senior</v>
      </c>
      <c r="H1704" s="26" t="str">
        <f t="shared" si="297"/>
        <v>Benguella</v>
      </c>
      <c r="I1704" s="53"/>
      <c r="J1704" s="53" t="s">
        <v>1222</v>
      </c>
      <c r="K1704" s="53">
        <v>91</v>
      </c>
      <c r="L1704" s="52">
        <f t="shared" si="298"/>
        <v>3.1</v>
      </c>
      <c r="M1704" s="52">
        <f t="shared" si="299"/>
        <v>3.1</v>
      </c>
    </row>
    <row r="1705" spans="1:13" x14ac:dyDescent="0.3">
      <c r="A1705" s="143" t="str">
        <f t="shared" si="300"/>
        <v>2026-NAT-01</v>
      </c>
      <c r="B1705" s="140">
        <f t="shared" si="301"/>
        <v>46100</v>
      </c>
      <c r="C1705" s="143" t="str">
        <f t="shared" si="302"/>
        <v>Day 1</v>
      </c>
      <c r="D1705" s="53" t="s">
        <v>1610</v>
      </c>
      <c r="E1705" s="26" t="str">
        <f t="shared" si="294"/>
        <v>Adrian</v>
      </c>
      <c r="F1705" s="26" t="str">
        <f t="shared" si="295"/>
        <v>Steenkamp</v>
      </c>
      <c r="G1705" s="26" t="str">
        <f t="shared" si="296"/>
        <v>Men Senior</v>
      </c>
      <c r="H1705" s="26" t="str">
        <f t="shared" si="297"/>
        <v>Benguella</v>
      </c>
      <c r="I1705" s="53"/>
      <c r="J1705" s="53" t="s">
        <v>1222</v>
      </c>
      <c r="K1705" s="53">
        <v>133</v>
      </c>
      <c r="L1705" s="52">
        <f t="shared" si="298"/>
        <v>11.5</v>
      </c>
      <c r="M1705" s="52">
        <f t="shared" si="299"/>
        <v>11.5</v>
      </c>
    </row>
    <row r="1706" spans="1:13" x14ac:dyDescent="0.3">
      <c r="A1706" s="143" t="str">
        <f t="shared" si="300"/>
        <v>2026-NAT-01</v>
      </c>
      <c r="B1706" s="140">
        <f t="shared" si="301"/>
        <v>46100</v>
      </c>
      <c r="C1706" s="143" t="str">
        <f t="shared" si="302"/>
        <v>Day 1</v>
      </c>
      <c r="D1706" s="53" t="s">
        <v>1610</v>
      </c>
      <c r="E1706" s="26" t="str">
        <f t="shared" si="294"/>
        <v>Adrian</v>
      </c>
      <c r="F1706" s="26" t="str">
        <f t="shared" si="295"/>
        <v>Steenkamp</v>
      </c>
      <c r="G1706" s="26" t="str">
        <f t="shared" si="296"/>
        <v>Men Senior</v>
      </c>
      <c r="H1706" s="26" t="str">
        <f t="shared" si="297"/>
        <v>Benguella</v>
      </c>
      <c r="I1706" s="53"/>
      <c r="J1706" s="53" t="s">
        <v>1222</v>
      </c>
      <c r="K1706" s="53">
        <v>139</v>
      </c>
      <c r="L1706" s="52">
        <f t="shared" si="298"/>
        <v>13.4</v>
      </c>
      <c r="M1706" s="52">
        <f t="shared" si="299"/>
        <v>13.4</v>
      </c>
    </row>
    <row r="1707" spans="1:13" x14ac:dyDescent="0.3">
      <c r="A1707" s="143" t="str">
        <f t="shared" si="300"/>
        <v>2026-NAT-01</v>
      </c>
      <c r="B1707" s="140">
        <f t="shared" si="301"/>
        <v>46100</v>
      </c>
      <c r="C1707" s="143" t="str">
        <f t="shared" si="302"/>
        <v>Day 1</v>
      </c>
      <c r="D1707" s="53" t="s">
        <v>1610</v>
      </c>
      <c r="E1707" s="26" t="str">
        <f t="shared" si="294"/>
        <v>Adrian</v>
      </c>
      <c r="F1707" s="26" t="str">
        <f t="shared" si="295"/>
        <v>Steenkamp</v>
      </c>
      <c r="G1707" s="26" t="str">
        <f t="shared" si="296"/>
        <v>Men Senior</v>
      </c>
      <c r="H1707" s="26" t="str">
        <f t="shared" si="297"/>
        <v>Benguella</v>
      </c>
      <c r="I1707" s="53"/>
      <c r="J1707" s="53" t="s">
        <v>1223</v>
      </c>
      <c r="K1707" s="53">
        <v>88</v>
      </c>
      <c r="L1707" s="52">
        <f t="shared" si="298"/>
        <v>2.4</v>
      </c>
      <c r="M1707" s="52">
        <f t="shared" si="299"/>
        <v>2.4</v>
      </c>
    </row>
    <row r="1708" spans="1:13" x14ac:dyDescent="0.3">
      <c r="A1708" s="143" t="str">
        <f t="shared" si="300"/>
        <v>2026-NAT-01</v>
      </c>
      <c r="B1708" s="140">
        <f t="shared" si="301"/>
        <v>46100</v>
      </c>
      <c r="C1708" s="143" t="str">
        <f t="shared" si="302"/>
        <v>Day 1</v>
      </c>
      <c r="D1708" s="53" t="s">
        <v>1610</v>
      </c>
      <c r="E1708" s="26" t="str">
        <f t="shared" si="294"/>
        <v>Adrian</v>
      </c>
      <c r="F1708" s="26" t="str">
        <f t="shared" si="295"/>
        <v>Steenkamp</v>
      </c>
      <c r="G1708" s="26" t="str">
        <f t="shared" si="296"/>
        <v>Men Senior</v>
      </c>
      <c r="H1708" s="26" t="str">
        <f t="shared" si="297"/>
        <v>Benguella</v>
      </c>
      <c r="I1708" s="53"/>
      <c r="J1708" s="53" t="s">
        <v>1222</v>
      </c>
      <c r="K1708" s="53">
        <v>100</v>
      </c>
      <c r="L1708" s="52">
        <f t="shared" si="298"/>
        <v>4.3</v>
      </c>
      <c r="M1708" s="52">
        <f t="shared" si="299"/>
        <v>4.3</v>
      </c>
    </row>
    <row r="1709" spans="1:13" x14ac:dyDescent="0.3">
      <c r="A1709" s="143" t="str">
        <f t="shared" si="300"/>
        <v>2026-NAT-01</v>
      </c>
      <c r="B1709" s="140">
        <f t="shared" si="301"/>
        <v>46100</v>
      </c>
      <c r="C1709" s="143" t="str">
        <f t="shared" si="302"/>
        <v>Day 1</v>
      </c>
      <c r="D1709" s="53" t="s">
        <v>609</v>
      </c>
      <c r="E1709" s="26" t="str">
        <f t="shared" si="294"/>
        <v>Ray</v>
      </c>
      <c r="F1709" s="26" t="str">
        <f t="shared" si="295"/>
        <v>Moody</v>
      </c>
      <c r="G1709" s="26" t="str">
        <f t="shared" si="296"/>
        <v>Men Senior</v>
      </c>
      <c r="H1709" s="26" t="str">
        <f t="shared" si="297"/>
        <v>Benguella</v>
      </c>
      <c r="I1709" s="53"/>
      <c r="J1709" s="53" t="s">
        <v>1222</v>
      </c>
      <c r="K1709" s="53">
        <v>135</v>
      </c>
      <c r="L1709" s="52">
        <f t="shared" si="298"/>
        <v>12.1</v>
      </c>
      <c r="M1709" s="52">
        <f t="shared" si="299"/>
        <v>12.1</v>
      </c>
    </row>
    <row r="1710" spans="1:13" x14ac:dyDescent="0.3">
      <c r="A1710" s="143" t="str">
        <f t="shared" si="300"/>
        <v>2026-NAT-01</v>
      </c>
      <c r="B1710" s="140">
        <f t="shared" si="301"/>
        <v>46100</v>
      </c>
      <c r="C1710" s="143" t="str">
        <f t="shared" si="302"/>
        <v>Day 1</v>
      </c>
      <c r="D1710" s="53" t="s">
        <v>609</v>
      </c>
      <c r="E1710" s="26" t="str">
        <f t="shared" si="294"/>
        <v>Ray</v>
      </c>
      <c r="F1710" s="26" t="str">
        <f t="shared" si="295"/>
        <v>Moody</v>
      </c>
      <c r="G1710" s="26" t="str">
        <f t="shared" si="296"/>
        <v>Men Senior</v>
      </c>
      <c r="H1710" s="26" t="str">
        <f t="shared" si="297"/>
        <v>Benguella</v>
      </c>
      <c r="I1710" s="53"/>
      <c r="J1710" s="53" t="s">
        <v>1223</v>
      </c>
      <c r="K1710" s="53">
        <v>101</v>
      </c>
      <c r="L1710" s="52">
        <f t="shared" si="298"/>
        <v>3.8</v>
      </c>
      <c r="M1710" s="52">
        <f t="shared" si="299"/>
        <v>3.8</v>
      </c>
    </row>
    <row r="1711" spans="1:13" x14ac:dyDescent="0.3">
      <c r="A1711" s="143" t="str">
        <f t="shared" si="300"/>
        <v>2026-NAT-01</v>
      </c>
      <c r="B1711" s="140">
        <f t="shared" si="301"/>
        <v>46100</v>
      </c>
      <c r="C1711" s="143" t="str">
        <f t="shared" si="302"/>
        <v>Day 1</v>
      </c>
      <c r="D1711" s="53" t="s">
        <v>609</v>
      </c>
      <c r="E1711" s="26" t="str">
        <f t="shared" si="294"/>
        <v>Ray</v>
      </c>
      <c r="F1711" s="26" t="str">
        <f t="shared" si="295"/>
        <v>Moody</v>
      </c>
      <c r="G1711" s="26" t="str">
        <f t="shared" si="296"/>
        <v>Men Senior</v>
      </c>
      <c r="H1711" s="26" t="str">
        <f t="shared" si="297"/>
        <v>Benguella</v>
      </c>
      <c r="I1711" s="53"/>
      <c r="J1711" s="53" t="s">
        <v>20</v>
      </c>
      <c r="K1711" s="53">
        <v>82</v>
      </c>
      <c r="L1711" s="52">
        <f t="shared" si="298"/>
        <v>2</v>
      </c>
      <c r="M1711" s="52">
        <f t="shared" si="299"/>
        <v>2</v>
      </c>
    </row>
    <row r="1712" spans="1:13" x14ac:dyDescent="0.3">
      <c r="A1712" s="143" t="str">
        <f t="shared" si="300"/>
        <v>2026-NAT-01</v>
      </c>
      <c r="B1712" s="140">
        <f t="shared" si="301"/>
        <v>46100</v>
      </c>
      <c r="C1712" s="143" t="str">
        <f t="shared" si="302"/>
        <v>Day 1</v>
      </c>
      <c r="D1712" s="53" t="s">
        <v>609</v>
      </c>
      <c r="E1712" s="26" t="str">
        <f t="shared" si="294"/>
        <v>Ray</v>
      </c>
      <c r="F1712" s="26" t="str">
        <f t="shared" si="295"/>
        <v>Moody</v>
      </c>
      <c r="G1712" s="26" t="str">
        <f t="shared" si="296"/>
        <v>Men Senior</v>
      </c>
      <c r="H1712" s="26" t="str">
        <f t="shared" si="297"/>
        <v>Benguella</v>
      </c>
      <c r="I1712" s="53"/>
      <c r="J1712" s="53" t="s">
        <v>1222</v>
      </c>
      <c r="K1712" s="53">
        <v>85</v>
      </c>
      <c r="L1712" s="52">
        <f t="shared" si="298"/>
        <v>2.5</v>
      </c>
      <c r="M1712" s="52">
        <f t="shared" si="299"/>
        <v>2.5</v>
      </c>
    </row>
    <row r="1713" spans="1:13" x14ac:dyDescent="0.3">
      <c r="A1713" s="143" t="str">
        <f t="shared" si="300"/>
        <v>2026-NAT-01</v>
      </c>
      <c r="B1713" s="140">
        <f t="shared" si="301"/>
        <v>46100</v>
      </c>
      <c r="C1713" s="143" t="str">
        <f t="shared" si="302"/>
        <v>Day 1</v>
      </c>
      <c r="D1713" s="53" t="s">
        <v>645</v>
      </c>
      <c r="E1713" s="26" t="str">
        <f t="shared" si="294"/>
        <v>Nadia</v>
      </c>
      <c r="F1713" s="26" t="str">
        <f t="shared" si="295"/>
        <v>Steenkamp</v>
      </c>
      <c r="G1713" s="26" t="str">
        <f t="shared" si="296"/>
        <v>Ladies Master</v>
      </c>
      <c r="H1713" s="26" t="str">
        <f t="shared" si="297"/>
        <v>Benguella</v>
      </c>
      <c r="I1713" s="53"/>
      <c r="J1713" s="53" t="s">
        <v>1222</v>
      </c>
      <c r="K1713" s="53">
        <v>126</v>
      </c>
      <c r="L1713" s="52">
        <f t="shared" si="298"/>
        <v>9.6</v>
      </c>
      <c r="M1713" s="52">
        <f t="shared" si="299"/>
        <v>9.6</v>
      </c>
    </row>
    <row r="1714" spans="1:13" x14ac:dyDescent="0.3">
      <c r="A1714" s="143" t="str">
        <f t="shared" si="300"/>
        <v>2026-NAT-01</v>
      </c>
      <c r="B1714" s="140">
        <f t="shared" si="301"/>
        <v>46100</v>
      </c>
      <c r="C1714" s="143" t="str">
        <f t="shared" si="302"/>
        <v>Day 1</v>
      </c>
      <c r="D1714" s="53" t="s">
        <v>645</v>
      </c>
      <c r="E1714" s="26" t="str">
        <f t="shared" si="294"/>
        <v>Nadia</v>
      </c>
      <c r="F1714" s="26" t="str">
        <f t="shared" si="295"/>
        <v>Steenkamp</v>
      </c>
      <c r="G1714" s="26" t="str">
        <f t="shared" si="296"/>
        <v>Ladies Master</v>
      </c>
      <c r="H1714" s="26" t="str">
        <f t="shared" si="297"/>
        <v>Benguella</v>
      </c>
      <c r="I1714" s="53" t="s">
        <v>19</v>
      </c>
      <c r="J1714" s="53"/>
      <c r="K1714" s="53">
        <v>68</v>
      </c>
      <c r="L1714" s="52">
        <f t="shared" si="298"/>
        <v>3.3</v>
      </c>
      <c r="M1714" s="52">
        <f t="shared" si="299"/>
        <v>3.3</v>
      </c>
    </row>
    <row r="1715" spans="1:13" x14ac:dyDescent="0.3">
      <c r="A1715" s="143" t="str">
        <f t="shared" si="300"/>
        <v>2026-NAT-01</v>
      </c>
      <c r="B1715" s="140">
        <f t="shared" si="301"/>
        <v>46100</v>
      </c>
      <c r="C1715" s="143" t="str">
        <f t="shared" si="302"/>
        <v>Day 1</v>
      </c>
      <c r="D1715" s="53" t="s">
        <v>670</v>
      </c>
      <c r="E1715" s="26" t="str">
        <f t="shared" si="294"/>
        <v>Sonita</v>
      </c>
      <c r="F1715" s="26" t="str">
        <f t="shared" si="295"/>
        <v>Arangies</v>
      </c>
      <c r="G1715" s="26" t="str">
        <f t="shared" si="296"/>
        <v>Ladies Veteran</v>
      </c>
      <c r="H1715" s="26" t="str">
        <f t="shared" si="297"/>
        <v>Benguella</v>
      </c>
      <c r="I1715" s="53"/>
      <c r="J1715" s="53" t="s">
        <v>1223</v>
      </c>
      <c r="K1715" s="53">
        <v>71</v>
      </c>
      <c r="L1715" s="52">
        <f t="shared" si="298"/>
        <v>1.1000000000000001</v>
      </c>
      <c r="M1715" s="52">
        <f t="shared" si="299"/>
        <v>1.1000000000000001</v>
      </c>
    </row>
    <row r="1716" spans="1:13" x14ac:dyDescent="0.3">
      <c r="A1716" s="143" t="str">
        <f t="shared" si="300"/>
        <v>2026-NAT-01</v>
      </c>
      <c r="B1716" s="140">
        <f t="shared" si="301"/>
        <v>46100</v>
      </c>
      <c r="C1716" s="143" t="str">
        <f t="shared" si="302"/>
        <v>Day 1</v>
      </c>
      <c r="D1716" s="53" t="s">
        <v>854</v>
      </c>
      <c r="E1716" s="26" t="str">
        <f t="shared" si="294"/>
        <v>Pieter</v>
      </c>
      <c r="F1716" s="26" t="str">
        <f t="shared" si="295"/>
        <v>Hollander</v>
      </c>
      <c r="G1716" s="26" t="str">
        <f t="shared" si="296"/>
        <v>Men Senior</v>
      </c>
      <c r="H1716" s="26" t="str">
        <f t="shared" si="297"/>
        <v>Otjiwarongo</v>
      </c>
      <c r="I1716" s="53"/>
      <c r="J1716" s="53" t="s">
        <v>1223</v>
      </c>
      <c r="K1716" s="53">
        <v>125</v>
      </c>
      <c r="L1716" s="52">
        <f t="shared" si="298"/>
        <v>8.1</v>
      </c>
      <c r="M1716" s="52">
        <f t="shared" si="299"/>
        <v>8.1</v>
      </c>
    </row>
    <row r="1717" spans="1:13" x14ac:dyDescent="0.3">
      <c r="A1717" s="143" t="str">
        <f t="shared" si="300"/>
        <v>2026-NAT-01</v>
      </c>
      <c r="B1717" s="140">
        <f t="shared" si="301"/>
        <v>46100</v>
      </c>
      <c r="C1717" s="143" t="str">
        <f t="shared" si="302"/>
        <v>Day 1</v>
      </c>
      <c r="D1717" s="53" t="s">
        <v>854</v>
      </c>
      <c r="E1717" s="26" t="str">
        <f t="shared" si="294"/>
        <v>Pieter</v>
      </c>
      <c r="F1717" s="26" t="str">
        <f t="shared" si="295"/>
        <v>Hollander</v>
      </c>
      <c r="G1717" s="26" t="str">
        <f t="shared" si="296"/>
        <v>Men Senior</v>
      </c>
      <c r="H1717" s="26" t="str">
        <f t="shared" si="297"/>
        <v>Otjiwarongo</v>
      </c>
      <c r="I1717" s="53"/>
      <c r="J1717" s="53" t="s">
        <v>1222</v>
      </c>
      <c r="K1717" s="53">
        <v>100</v>
      </c>
      <c r="L1717" s="52">
        <f t="shared" si="298"/>
        <v>4.3</v>
      </c>
      <c r="M1717" s="52">
        <f t="shared" si="299"/>
        <v>4.3</v>
      </c>
    </row>
    <row r="1718" spans="1:13" x14ac:dyDescent="0.3">
      <c r="A1718" s="143" t="str">
        <f t="shared" si="300"/>
        <v>2026-NAT-01</v>
      </c>
      <c r="B1718" s="140">
        <f t="shared" si="301"/>
        <v>46100</v>
      </c>
      <c r="C1718" s="143" t="str">
        <f t="shared" si="302"/>
        <v>Day 1</v>
      </c>
      <c r="D1718" s="53" t="s">
        <v>854</v>
      </c>
      <c r="E1718" s="26" t="str">
        <f t="shared" si="294"/>
        <v>Pieter</v>
      </c>
      <c r="F1718" s="26" t="str">
        <f t="shared" si="295"/>
        <v>Hollander</v>
      </c>
      <c r="G1718" s="26" t="str">
        <f t="shared" si="296"/>
        <v>Men Senior</v>
      </c>
      <c r="H1718" s="26" t="str">
        <f t="shared" si="297"/>
        <v>Otjiwarongo</v>
      </c>
      <c r="I1718" s="53" t="s">
        <v>19</v>
      </c>
      <c r="J1718" s="53"/>
      <c r="K1718" s="53">
        <v>53</v>
      </c>
      <c r="L1718" s="52">
        <f t="shared" si="298"/>
        <v>1.5</v>
      </c>
      <c r="M1718" s="52">
        <f t="shared" si="299"/>
        <v>1.5</v>
      </c>
    </row>
    <row r="1719" spans="1:13" x14ac:dyDescent="0.3">
      <c r="A1719" s="143" t="str">
        <f t="shared" si="300"/>
        <v>2026-NAT-01</v>
      </c>
      <c r="B1719" s="140">
        <f t="shared" si="301"/>
        <v>46100</v>
      </c>
      <c r="C1719" s="143" t="str">
        <f t="shared" si="302"/>
        <v>Day 1</v>
      </c>
      <c r="D1719" s="53" t="s">
        <v>854</v>
      </c>
      <c r="E1719" s="26" t="str">
        <f t="shared" si="294"/>
        <v>Pieter</v>
      </c>
      <c r="F1719" s="26" t="str">
        <f t="shared" si="295"/>
        <v>Hollander</v>
      </c>
      <c r="G1719" s="26" t="str">
        <f t="shared" si="296"/>
        <v>Men Senior</v>
      </c>
      <c r="H1719" s="26" t="str">
        <f t="shared" si="297"/>
        <v>Otjiwarongo</v>
      </c>
      <c r="I1719" s="53"/>
      <c r="J1719" s="53" t="s">
        <v>1222</v>
      </c>
      <c r="K1719" s="53">
        <v>118</v>
      </c>
      <c r="L1719" s="52">
        <f t="shared" si="298"/>
        <v>7.6</v>
      </c>
      <c r="M1719" s="52">
        <f t="shared" si="299"/>
        <v>7.6</v>
      </c>
    </row>
    <row r="1720" spans="1:13" x14ac:dyDescent="0.3">
      <c r="A1720" s="143" t="str">
        <f t="shared" si="300"/>
        <v>2026-NAT-01</v>
      </c>
      <c r="B1720" s="140">
        <f t="shared" si="301"/>
        <v>46100</v>
      </c>
      <c r="C1720" s="143" t="str">
        <f t="shared" si="302"/>
        <v>Day 1</v>
      </c>
      <c r="D1720" s="53" t="s">
        <v>1136</v>
      </c>
      <c r="E1720" s="26" t="str">
        <f t="shared" si="294"/>
        <v>Martinus</v>
      </c>
      <c r="F1720" s="26" t="str">
        <f t="shared" si="295"/>
        <v>Venter</v>
      </c>
      <c r="G1720" s="26" t="str">
        <f t="shared" si="296"/>
        <v>Men Veteran</v>
      </c>
      <c r="H1720" s="26" t="str">
        <f t="shared" si="297"/>
        <v>Otjiwarongo</v>
      </c>
      <c r="I1720" s="53"/>
      <c r="J1720" s="53" t="s">
        <v>1222</v>
      </c>
      <c r="K1720" s="53">
        <v>81</v>
      </c>
      <c r="L1720" s="52">
        <f t="shared" si="298"/>
        <v>2.1</v>
      </c>
      <c r="M1720" s="52">
        <f t="shared" si="299"/>
        <v>2.1</v>
      </c>
    </row>
    <row r="1721" spans="1:13" x14ac:dyDescent="0.3">
      <c r="A1721" s="143" t="str">
        <f t="shared" si="300"/>
        <v>2026-NAT-01</v>
      </c>
      <c r="B1721" s="140">
        <f t="shared" si="301"/>
        <v>46100</v>
      </c>
      <c r="C1721" s="143" t="str">
        <f t="shared" si="302"/>
        <v>Day 1</v>
      </c>
      <c r="D1721" s="53" t="s">
        <v>1136</v>
      </c>
      <c r="E1721" s="26" t="str">
        <f t="shared" si="294"/>
        <v>Martinus</v>
      </c>
      <c r="F1721" s="26" t="str">
        <f t="shared" si="295"/>
        <v>Venter</v>
      </c>
      <c r="G1721" s="26" t="str">
        <f t="shared" si="296"/>
        <v>Men Veteran</v>
      </c>
      <c r="H1721" s="26" t="str">
        <f t="shared" si="297"/>
        <v>Otjiwarongo</v>
      </c>
      <c r="I1721" s="53" t="s">
        <v>19</v>
      </c>
      <c r="J1721" s="53"/>
      <c r="K1721" s="53">
        <v>49</v>
      </c>
      <c r="L1721" s="52">
        <f t="shared" si="298"/>
        <v>1.2</v>
      </c>
      <c r="M1721" s="52">
        <f t="shared" si="299"/>
        <v>1.2</v>
      </c>
    </row>
    <row r="1722" spans="1:13" x14ac:dyDescent="0.3">
      <c r="A1722" s="143" t="str">
        <f t="shared" si="300"/>
        <v>2026-NAT-01</v>
      </c>
      <c r="B1722" s="140">
        <f t="shared" si="301"/>
        <v>46100</v>
      </c>
      <c r="C1722" s="143" t="str">
        <f t="shared" si="302"/>
        <v>Day 1</v>
      </c>
      <c r="D1722" s="53" t="s">
        <v>1136</v>
      </c>
      <c r="E1722" s="26" t="str">
        <f t="shared" ref="E1722:E1785" si="303">IF(D1722="","",VLOOKUP(D1722,Master,3,FALSE))</f>
        <v>Martinus</v>
      </c>
      <c r="F1722" s="26" t="str">
        <f t="shared" ref="F1722:F1785" si="304">IF(D1722="","",VLOOKUP(D1722,Master,4,FALSE))</f>
        <v>Venter</v>
      </c>
      <c r="G1722" s="26" t="str">
        <f t="shared" ref="G1722:G1785" si="305">IF(D1722="","",VLOOKUP(D1722,Master,5,FALSE))</f>
        <v>Men Veteran</v>
      </c>
      <c r="H1722" s="26" t="str">
        <f t="shared" ref="H1722:H1785" si="306">IF(D1722="","",VLOOKUP(D1722,Master,2,FALSE))</f>
        <v>Otjiwarongo</v>
      </c>
      <c r="I1722" s="53"/>
      <c r="J1722" s="53"/>
      <c r="K1722" s="53"/>
      <c r="L1722" s="52" t="str">
        <f t="shared" ref="L1722:L1785" si="307">IF(K1722="","",IF(I1722="",ROUND(HLOOKUP(J1722,kgList,K1722,FALSE),1),ROUND(HLOOKUP(I1722,kgList,K1722,FALSE),1)))</f>
        <v/>
      </c>
      <c r="M1722" s="52" t="str">
        <f t="shared" ref="M1722:M1785" si="308">IF(L1722="","",IF(COUNTA(I1722:J1722)&gt;1,"Edible or Inedible",IF(COUNTA(I1722)=1,L1722*1,IF(COUNTA(J1722)=1,L1722*1,"ERROR"))))</f>
        <v/>
      </c>
    </row>
    <row r="1723" spans="1:13" x14ac:dyDescent="0.3">
      <c r="A1723" s="143" t="str">
        <f t="shared" si="300"/>
        <v>2026-NAT-01</v>
      </c>
      <c r="B1723" s="140">
        <f t="shared" si="301"/>
        <v>46100</v>
      </c>
      <c r="C1723" s="143" t="str">
        <f t="shared" si="302"/>
        <v>Day 1</v>
      </c>
      <c r="D1723" s="53" t="s">
        <v>1136</v>
      </c>
      <c r="E1723" s="26" t="str">
        <f t="shared" si="303"/>
        <v>Martinus</v>
      </c>
      <c r="F1723" s="26" t="str">
        <f t="shared" si="304"/>
        <v>Venter</v>
      </c>
      <c r="G1723" s="26" t="str">
        <f t="shared" si="305"/>
        <v>Men Veteran</v>
      </c>
      <c r="H1723" s="26" t="str">
        <f t="shared" si="306"/>
        <v>Otjiwarongo</v>
      </c>
      <c r="I1723" s="53"/>
      <c r="J1723" s="53" t="s">
        <v>1222</v>
      </c>
      <c r="K1723" s="53">
        <v>95</v>
      </c>
      <c r="L1723" s="52">
        <f t="shared" si="307"/>
        <v>3.6</v>
      </c>
      <c r="M1723" s="52">
        <f t="shared" si="308"/>
        <v>3.6</v>
      </c>
    </row>
    <row r="1724" spans="1:13" x14ac:dyDescent="0.3">
      <c r="A1724" s="143" t="str">
        <f t="shared" si="300"/>
        <v>2026-NAT-01</v>
      </c>
      <c r="B1724" s="140">
        <f t="shared" si="301"/>
        <v>46100</v>
      </c>
      <c r="C1724" s="143" t="str">
        <f t="shared" si="302"/>
        <v>Day 1</v>
      </c>
      <c r="D1724" s="53" t="s">
        <v>1136</v>
      </c>
      <c r="E1724" s="26" t="str">
        <f t="shared" si="303"/>
        <v>Martinus</v>
      </c>
      <c r="F1724" s="26" t="str">
        <f t="shared" si="304"/>
        <v>Venter</v>
      </c>
      <c r="G1724" s="26" t="str">
        <f t="shared" si="305"/>
        <v>Men Veteran</v>
      </c>
      <c r="H1724" s="26" t="str">
        <f t="shared" si="306"/>
        <v>Otjiwarongo</v>
      </c>
      <c r="I1724" s="53"/>
      <c r="J1724" s="53" t="s">
        <v>1223</v>
      </c>
      <c r="K1724" s="53">
        <v>83</v>
      </c>
      <c r="L1724" s="52">
        <f t="shared" si="307"/>
        <v>1.9</v>
      </c>
      <c r="M1724" s="52">
        <f t="shared" si="308"/>
        <v>1.9</v>
      </c>
    </row>
    <row r="1725" spans="1:13" x14ac:dyDescent="0.3">
      <c r="A1725" s="143" t="str">
        <f t="shared" si="300"/>
        <v>2026-NAT-01</v>
      </c>
      <c r="B1725" s="140">
        <f t="shared" si="301"/>
        <v>46100</v>
      </c>
      <c r="C1725" s="143" t="str">
        <f t="shared" si="302"/>
        <v>Day 1</v>
      </c>
      <c r="D1725" s="53" t="s">
        <v>1136</v>
      </c>
      <c r="E1725" s="26" t="str">
        <f t="shared" si="303"/>
        <v>Martinus</v>
      </c>
      <c r="F1725" s="26" t="str">
        <f t="shared" si="304"/>
        <v>Venter</v>
      </c>
      <c r="G1725" s="26" t="str">
        <f t="shared" si="305"/>
        <v>Men Veteran</v>
      </c>
      <c r="H1725" s="26" t="str">
        <f t="shared" si="306"/>
        <v>Otjiwarongo</v>
      </c>
      <c r="I1725" s="53"/>
      <c r="J1725" s="53" t="s">
        <v>1222</v>
      </c>
      <c r="K1725" s="53">
        <v>78</v>
      </c>
      <c r="L1725" s="52">
        <f t="shared" si="307"/>
        <v>1.9</v>
      </c>
      <c r="M1725" s="52">
        <f t="shared" si="308"/>
        <v>1.9</v>
      </c>
    </row>
    <row r="1726" spans="1:13" x14ac:dyDescent="0.3">
      <c r="A1726" s="143" t="str">
        <f t="shared" si="300"/>
        <v>2026-NAT-01</v>
      </c>
      <c r="B1726" s="140">
        <f t="shared" si="301"/>
        <v>46100</v>
      </c>
      <c r="C1726" s="143" t="str">
        <f t="shared" si="302"/>
        <v>Day 1</v>
      </c>
      <c r="D1726" s="53" t="s">
        <v>1136</v>
      </c>
      <c r="E1726" s="26" t="str">
        <f t="shared" si="303"/>
        <v>Martinus</v>
      </c>
      <c r="F1726" s="26" t="str">
        <f t="shared" si="304"/>
        <v>Venter</v>
      </c>
      <c r="G1726" s="26" t="str">
        <f t="shared" si="305"/>
        <v>Men Veteran</v>
      </c>
      <c r="H1726" s="26" t="str">
        <f t="shared" si="306"/>
        <v>Otjiwarongo</v>
      </c>
      <c r="I1726" s="53"/>
      <c r="J1726" s="53" t="s">
        <v>1222</v>
      </c>
      <c r="K1726" s="53">
        <v>110</v>
      </c>
      <c r="L1726" s="52">
        <f t="shared" si="307"/>
        <v>6</v>
      </c>
      <c r="M1726" s="52">
        <f t="shared" si="308"/>
        <v>6</v>
      </c>
    </row>
    <row r="1727" spans="1:13" x14ac:dyDescent="0.3">
      <c r="A1727" s="143" t="str">
        <f t="shared" si="300"/>
        <v>2026-NAT-01</v>
      </c>
      <c r="B1727" s="140">
        <f t="shared" si="301"/>
        <v>46100</v>
      </c>
      <c r="C1727" s="143" t="str">
        <f t="shared" si="302"/>
        <v>Day 1</v>
      </c>
      <c r="D1727" s="53" t="s">
        <v>1136</v>
      </c>
      <c r="E1727" s="26" t="str">
        <f t="shared" si="303"/>
        <v>Martinus</v>
      </c>
      <c r="F1727" s="26" t="str">
        <f t="shared" si="304"/>
        <v>Venter</v>
      </c>
      <c r="G1727" s="26" t="str">
        <f t="shared" si="305"/>
        <v>Men Veteran</v>
      </c>
      <c r="H1727" s="26" t="str">
        <f t="shared" si="306"/>
        <v>Otjiwarongo</v>
      </c>
      <c r="I1727" s="53"/>
      <c r="J1727" s="53" t="s">
        <v>8</v>
      </c>
      <c r="K1727" s="53">
        <v>66</v>
      </c>
      <c r="L1727" s="52">
        <f t="shared" si="307"/>
        <v>2.2999999999999998</v>
      </c>
      <c r="M1727" s="52">
        <f t="shared" si="308"/>
        <v>2.2999999999999998</v>
      </c>
    </row>
    <row r="1728" spans="1:13" x14ac:dyDescent="0.3">
      <c r="A1728" s="143" t="str">
        <f t="shared" si="300"/>
        <v>2026-NAT-01</v>
      </c>
      <c r="B1728" s="140">
        <f t="shared" si="301"/>
        <v>46100</v>
      </c>
      <c r="C1728" s="143" t="str">
        <f t="shared" si="302"/>
        <v>Day 1</v>
      </c>
      <c r="D1728" s="53" t="s">
        <v>1083</v>
      </c>
      <c r="E1728" s="26" t="str">
        <f t="shared" si="303"/>
        <v>Rinus</v>
      </c>
      <c r="F1728" s="26" t="str">
        <f t="shared" si="304"/>
        <v>Van Der Westhuizen</v>
      </c>
      <c r="G1728" s="26" t="str">
        <f t="shared" si="305"/>
        <v>Men Veteran</v>
      </c>
      <c r="H1728" s="26" t="str">
        <f t="shared" si="306"/>
        <v>Otjiwarongo</v>
      </c>
      <c r="I1728" s="53"/>
      <c r="J1728" s="53" t="s">
        <v>1223</v>
      </c>
      <c r="K1728" s="53">
        <v>111</v>
      </c>
      <c r="L1728" s="52">
        <f t="shared" si="307"/>
        <v>5.3</v>
      </c>
      <c r="M1728" s="52">
        <f t="shared" si="308"/>
        <v>5.3</v>
      </c>
    </row>
    <row r="1729" spans="1:13" x14ac:dyDescent="0.3">
      <c r="A1729" s="143" t="str">
        <f t="shared" si="300"/>
        <v>2026-NAT-01</v>
      </c>
      <c r="B1729" s="140">
        <f t="shared" si="301"/>
        <v>46100</v>
      </c>
      <c r="C1729" s="143" t="str">
        <f t="shared" si="302"/>
        <v>Day 1</v>
      </c>
      <c r="D1729" s="53" t="s">
        <v>1083</v>
      </c>
      <c r="E1729" s="26" t="str">
        <f t="shared" si="303"/>
        <v>Rinus</v>
      </c>
      <c r="F1729" s="26" t="str">
        <f t="shared" si="304"/>
        <v>Van Der Westhuizen</v>
      </c>
      <c r="G1729" s="26" t="str">
        <f t="shared" si="305"/>
        <v>Men Veteran</v>
      </c>
      <c r="H1729" s="26" t="str">
        <f t="shared" si="306"/>
        <v>Otjiwarongo</v>
      </c>
      <c r="I1729" s="53"/>
      <c r="J1729" s="53" t="s">
        <v>1223</v>
      </c>
      <c r="K1729" s="53">
        <v>77</v>
      </c>
      <c r="L1729" s="52">
        <f t="shared" si="307"/>
        <v>1.5</v>
      </c>
      <c r="M1729" s="52">
        <f t="shared" si="308"/>
        <v>1.5</v>
      </c>
    </row>
    <row r="1730" spans="1:13" x14ac:dyDescent="0.3">
      <c r="A1730" s="143" t="str">
        <f t="shared" si="300"/>
        <v>2026-NAT-01</v>
      </c>
      <c r="B1730" s="140">
        <f t="shared" si="301"/>
        <v>46100</v>
      </c>
      <c r="C1730" s="143" t="str">
        <f t="shared" si="302"/>
        <v>Day 1</v>
      </c>
      <c r="D1730" s="53" t="s">
        <v>1083</v>
      </c>
      <c r="E1730" s="26" t="str">
        <f t="shared" si="303"/>
        <v>Rinus</v>
      </c>
      <c r="F1730" s="26" t="str">
        <f t="shared" si="304"/>
        <v>Van Der Westhuizen</v>
      </c>
      <c r="G1730" s="26" t="str">
        <f t="shared" si="305"/>
        <v>Men Veteran</v>
      </c>
      <c r="H1730" s="26" t="str">
        <f t="shared" si="306"/>
        <v>Otjiwarongo</v>
      </c>
      <c r="I1730" s="53"/>
      <c r="J1730" s="53" t="s">
        <v>1223</v>
      </c>
      <c r="K1730" s="53">
        <v>108</v>
      </c>
      <c r="L1730" s="52">
        <f t="shared" si="307"/>
        <v>4.8</v>
      </c>
      <c r="M1730" s="52">
        <f t="shared" si="308"/>
        <v>4.8</v>
      </c>
    </row>
    <row r="1731" spans="1:13" x14ac:dyDescent="0.3">
      <c r="A1731" s="143" t="str">
        <f t="shared" si="300"/>
        <v>2026-NAT-01</v>
      </c>
      <c r="B1731" s="140">
        <f t="shared" si="301"/>
        <v>46100</v>
      </c>
      <c r="C1731" s="143" t="str">
        <f t="shared" si="302"/>
        <v>Day 1</v>
      </c>
      <c r="D1731" s="53" t="s">
        <v>1083</v>
      </c>
      <c r="E1731" s="26" t="str">
        <f t="shared" si="303"/>
        <v>Rinus</v>
      </c>
      <c r="F1731" s="26" t="str">
        <f t="shared" si="304"/>
        <v>Van Der Westhuizen</v>
      </c>
      <c r="G1731" s="26" t="str">
        <f t="shared" si="305"/>
        <v>Men Veteran</v>
      </c>
      <c r="H1731" s="26" t="str">
        <f t="shared" si="306"/>
        <v>Otjiwarongo</v>
      </c>
      <c r="I1731" s="53"/>
      <c r="J1731" s="53" t="s">
        <v>1222</v>
      </c>
      <c r="K1731" s="53">
        <v>150</v>
      </c>
      <c r="L1731" s="52">
        <f t="shared" si="307"/>
        <v>17.399999999999999</v>
      </c>
      <c r="M1731" s="52">
        <f t="shared" si="308"/>
        <v>17.399999999999999</v>
      </c>
    </row>
    <row r="1732" spans="1:13" x14ac:dyDescent="0.3">
      <c r="A1732" s="143" t="str">
        <f t="shared" si="300"/>
        <v>2026-NAT-01</v>
      </c>
      <c r="B1732" s="140">
        <f t="shared" si="301"/>
        <v>46100</v>
      </c>
      <c r="C1732" s="143" t="str">
        <f t="shared" si="302"/>
        <v>Day 1</v>
      </c>
      <c r="D1732" s="53" t="s">
        <v>1083</v>
      </c>
      <c r="E1732" s="26" t="str">
        <f t="shared" si="303"/>
        <v>Rinus</v>
      </c>
      <c r="F1732" s="26" t="str">
        <f t="shared" si="304"/>
        <v>Van Der Westhuizen</v>
      </c>
      <c r="G1732" s="26" t="str">
        <f t="shared" si="305"/>
        <v>Men Veteran</v>
      </c>
      <c r="H1732" s="26" t="str">
        <f t="shared" si="306"/>
        <v>Otjiwarongo</v>
      </c>
      <c r="I1732" s="53"/>
      <c r="J1732" s="53" t="s">
        <v>1222</v>
      </c>
      <c r="K1732" s="53">
        <v>127</v>
      </c>
      <c r="L1732" s="52">
        <f t="shared" si="307"/>
        <v>9.8000000000000007</v>
      </c>
      <c r="M1732" s="52">
        <f t="shared" si="308"/>
        <v>9.8000000000000007</v>
      </c>
    </row>
    <row r="1733" spans="1:13" x14ac:dyDescent="0.3">
      <c r="A1733" s="143" t="str">
        <f t="shared" si="300"/>
        <v>2026-NAT-01</v>
      </c>
      <c r="B1733" s="140">
        <f t="shared" si="301"/>
        <v>46100</v>
      </c>
      <c r="C1733" s="143" t="str">
        <f t="shared" si="302"/>
        <v>Day 1</v>
      </c>
      <c r="D1733" s="53" t="s">
        <v>709</v>
      </c>
      <c r="E1733" s="26" t="str">
        <f t="shared" si="303"/>
        <v>Scott</v>
      </c>
      <c r="F1733" s="26" t="str">
        <f t="shared" si="304"/>
        <v>Botha</v>
      </c>
      <c r="G1733" s="26" t="str">
        <f t="shared" si="305"/>
        <v>Men Senior</v>
      </c>
      <c r="H1733" s="26" t="str">
        <f t="shared" si="306"/>
        <v>Otjiwarongo</v>
      </c>
      <c r="I1733" s="53"/>
      <c r="J1733" s="53" t="s">
        <v>1223</v>
      </c>
      <c r="K1733" s="53">
        <v>112</v>
      </c>
      <c r="L1733" s="52">
        <f t="shared" si="307"/>
        <v>5.5</v>
      </c>
      <c r="M1733" s="52">
        <f t="shared" si="308"/>
        <v>5.5</v>
      </c>
    </row>
    <row r="1734" spans="1:13" x14ac:dyDescent="0.3">
      <c r="A1734" s="143" t="str">
        <f t="shared" si="300"/>
        <v>2026-NAT-01</v>
      </c>
      <c r="B1734" s="140">
        <f t="shared" si="301"/>
        <v>46100</v>
      </c>
      <c r="C1734" s="143" t="str">
        <f t="shared" si="302"/>
        <v>Day 1</v>
      </c>
      <c r="D1734" s="53" t="s">
        <v>933</v>
      </c>
      <c r="E1734" s="26" t="str">
        <f t="shared" si="303"/>
        <v>Jurgens</v>
      </c>
      <c r="F1734" s="26" t="str">
        <f t="shared" si="304"/>
        <v>Liebenberg</v>
      </c>
      <c r="G1734" s="26" t="str">
        <f t="shared" si="305"/>
        <v>Men Senior</v>
      </c>
      <c r="H1734" s="26" t="str">
        <f t="shared" si="306"/>
        <v>Otjiwarongo</v>
      </c>
      <c r="I1734" s="53"/>
      <c r="J1734" s="53" t="s">
        <v>1223</v>
      </c>
      <c r="K1734" s="53">
        <v>92</v>
      </c>
      <c r="L1734" s="52">
        <f t="shared" si="307"/>
        <v>2.8</v>
      </c>
      <c r="M1734" s="52">
        <f t="shared" si="308"/>
        <v>2.8</v>
      </c>
    </row>
    <row r="1735" spans="1:13" x14ac:dyDescent="0.3">
      <c r="A1735" s="143" t="str">
        <f t="shared" si="300"/>
        <v>2026-NAT-01</v>
      </c>
      <c r="B1735" s="140">
        <f t="shared" si="301"/>
        <v>46100</v>
      </c>
      <c r="C1735" s="143" t="str">
        <f t="shared" si="302"/>
        <v>Day 1</v>
      </c>
      <c r="D1735" s="53" t="s">
        <v>933</v>
      </c>
      <c r="E1735" s="26" t="str">
        <f t="shared" si="303"/>
        <v>Jurgens</v>
      </c>
      <c r="F1735" s="26" t="str">
        <f t="shared" si="304"/>
        <v>Liebenberg</v>
      </c>
      <c r="G1735" s="26" t="str">
        <f t="shared" si="305"/>
        <v>Men Senior</v>
      </c>
      <c r="H1735" s="26" t="str">
        <f t="shared" si="306"/>
        <v>Otjiwarongo</v>
      </c>
      <c r="I1735" s="53"/>
      <c r="J1735" s="53" t="s">
        <v>1222</v>
      </c>
      <c r="K1735" s="53">
        <v>145</v>
      </c>
      <c r="L1735" s="52">
        <f t="shared" si="307"/>
        <v>15.5</v>
      </c>
      <c r="M1735" s="52">
        <f t="shared" si="308"/>
        <v>15.5</v>
      </c>
    </row>
    <row r="1736" spans="1:13" x14ac:dyDescent="0.3">
      <c r="A1736" s="143" t="str">
        <f t="shared" si="300"/>
        <v>2026-NAT-01</v>
      </c>
      <c r="B1736" s="140">
        <f t="shared" si="301"/>
        <v>46100</v>
      </c>
      <c r="C1736" s="143" t="str">
        <f t="shared" si="302"/>
        <v>Day 1</v>
      </c>
      <c r="D1736" s="53" t="s">
        <v>933</v>
      </c>
      <c r="E1736" s="26" t="str">
        <f t="shared" si="303"/>
        <v>Jurgens</v>
      </c>
      <c r="F1736" s="26" t="str">
        <f t="shared" si="304"/>
        <v>Liebenberg</v>
      </c>
      <c r="G1736" s="26" t="str">
        <f t="shared" si="305"/>
        <v>Men Senior</v>
      </c>
      <c r="H1736" s="26" t="str">
        <f t="shared" si="306"/>
        <v>Otjiwarongo</v>
      </c>
      <c r="I1736" s="53"/>
      <c r="J1736" s="53" t="s">
        <v>1223</v>
      </c>
      <c r="K1736" s="53">
        <v>81</v>
      </c>
      <c r="L1736" s="52">
        <f t="shared" si="307"/>
        <v>1.8</v>
      </c>
      <c r="M1736" s="52">
        <f t="shared" si="308"/>
        <v>1.8</v>
      </c>
    </row>
    <row r="1737" spans="1:13" x14ac:dyDescent="0.3">
      <c r="A1737" s="143" t="str">
        <f t="shared" si="300"/>
        <v>2026-NAT-01</v>
      </c>
      <c r="B1737" s="140">
        <f t="shared" si="301"/>
        <v>46100</v>
      </c>
      <c r="C1737" s="143" t="str">
        <f t="shared" si="302"/>
        <v>Day 1</v>
      </c>
      <c r="D1737" s="53" t="s">
        <v>933</v>
      </c>
      <c r="E1737" s="26" t="str">
        <f t="shared" si="303"/>
        <v>Jurgens</v>
      </c>
      <c r="F1737" s="26" t="str">
        <f t="shared" si="304"/>
        <v>Liebenberg</v>
      </c>
      <c r="G1737" s="26" t="str">
        <f t="shared" si="305"/>
        <v>Men Senior</v>
      </c>
      <c r="H1737" s="26" t="str">
        <f t="shared" si="306"/>
        <v>Otjiwarongo</v>
      </c>
      <c r="I1737" s="53"/>
      <c r="J1737" s="53" t="s">
        <v>1223</v>
      </c>
      <c r="K1737" s="53">
        <v>70</v>
      </c>
      <c r="L1737" s="52">
        <f t="shared" si="307"/>
        <v>1.1000000000000001</v>
      </c>
      <c r="M1737" s="52">
        <f t="shared" si="308"/>
        <v>1.1000000000000001</v>
      </c>
    </row>
    <row r="1738" spans="1:13" x14ac:dyDescent="0.3">
      <c r="A1738" s="143" t="str">
        <f t="shared" si="300"/>
        <v>2026-NAT-01</v>
      </c>
      <c r="B1738" s="140">
        <f t="shared" si="301"/>
        <v>46100</v>
      </c>
      <c r="C1738" s="143" t="str">
        <f t="shared" si="302"/>
        <v>Day 1</v>
      </c>
      <c r="D1738" s="53" t="s">
        <v>495</v>
      </c>
      <c r="E1738" s="26" t="str">
        <f t="shared" si="303"/>
        <v>Maritz</v>
      </c>
      <c r="F1738" s="26" t="str">
        <f t="shared" si="304"/>
        <v>Jansen van Vuuren</v>
      </c>
      <c r="G1738" s="26" t="str">
        <f t="shared" si="305"/>
        <v>Men Veteran</v>
      </c>
      <c r="H1738" s="26" t="str">
        <f t="shared" si="306"/>
        <v>Otjiwarongo</v>
      </c>
      <c r="I1738" s="53"/>
      <c r="J1738" s="53" t="s">
        <v>1222</v>
      </c>
      <c r="K1738" s="53">
        <v>82</v>
      </c>
      <c r="L1738" s="52">
        <f t="shared" si="307"/>
        <v>2.2000000000000002</v>
      </c>
      <c r="M1738" s="52">
        <f t="shared" si="308"/>
        <v>2.2000000000000002</v>
      </c>
    </row>
    <row r="1739" spans="1:13" x14ac:dyDescent="0.3">
      <c r="A1739" s="143" t="str">
        <f t="shared" si="300"/>
        <v>2026-NAT-01</v>
      </c>
      <c r="B1739" s="140">
        <f t="shared" si="301"/>
        <v>46100</v>
      </c>
      <c r="C1739" s="143" t="str">
        <f t="shared" si="302"/>
        <v>Day 1</v>
      </c>
      <c r="D1739" s="53" t="s">
        <v>495</v>
      </c>
      <c r="E1739" s="26" t="str">
        <f t="shared" si="303"/>
        <v>Maritz</v>
      </c>
      <c r="F1739" s="26" t="str">
        <f t="shared" si="304"/>
        <v>Jansen van Vuuren</v>
      </c>
      <c r="G1739" s="26" t="str">
        <f t="shared" si="305"/>
        <v>Men Veteran</v>
      </c>
      <c r="H1739" s="26" t="str">
        <f t="shared" si="306"/>
        <v>Otjiwarongo</v>
      </c>
      <c r="I1739" s="53"/>
      <c r="J1739" s="53" t="s">
        <v>1222</v>
      </c>
      <c r="K1739" s="53">
        <v>78</v>
      </c>
      <c r="L1739" s="52">
        <f t="shared" si="307"/>
        <v>1.9</v>
      </c>
      <c r="M1739" s="52">
        <f t="shared" si="308"/>
        <v>1.9</v>
      </c>
    </row>
    <row r="1740" spans="1:13" x14ac:dyDescent="0.3">
      <c r="A1740" s="143" t="str">
        <f t="shared" si="300"/>
        <v>2026-NAT-01</v>
      </c>
      <c r="B1740" s="140">
        <f t="shared" si="301"/>
        <v>46100</v>
      </c>
      <c r="C1740" s="143" t="str">
        <f t="shared" si="302"/>
        <v>Day 1</v>
      </c>
      <c r="D1740" s="53" t="s">
        <v>495</v>
      </c>
      <c r="E1740" s="26" t="str">
        <f t="shared" si="303"/>
        <v>Maritz</v>
      </c>
      <c r="F1740" s="26" t="str">
        <f t="shared" si="304"/>
        <v>Jansen van Vuuren</v>
      </c>
      <c r="G1740" s="26" t="str">
        <f t="shared" si="305"/>
        <v>Men Veteran</v>
      </c>
      <c r="H1740" s="26" t="str">
        <f t="shared" si="306"/>
        <v>Otjiwarongo</v>
      </c>
      <c r="I1740" s="53"/>
      <c r="J1740" s="53" t="s">
        <v>1222</v>
      </c>
      <c r="K1740" s="53">
        <v>92</v>
      </c>
      <c r="L1740" s="52">
        <f t="shared" si="307"/>
        <v>3.3</v>
      </c>
      <c r="M1740" s="52">
        <f t="shared" si="308"/>
        <v>3.3</v>
      </c>
    </row>
    <row r="1741" spans="1:13" x14ac:dyDescent="0.3">
      <c r="A1741" s="143" t="str">
        <f t="shared" si="300"/>
        <v>2026-NAT-01</v>
      </c>
      <c r="B1741" s="140">
        <f t="shared" si="301"/>
        <v>46100</v>
      </c>
      <c r="C1741" s="143" t="str">
        <f t="shared" si="302"/>
        <v>Day 1</v>
      </c>
      <c r="D1741" s="53" t="s">
        <v>495</v>
      </c>
      <c r="E1741" s="26" t="str">
        <f t="shared" si="303"/>
        <v>Maritz</v>
      </c>
      <c r="F1741" s="26" t="str">
        <f t="shared" si="304"/>
        <v>Jansen van Vuuren</v>
      </c>
      <c r="G1741" s="26" t="str">
        <f t="shared" si="305"/>
        <v>Men Veteran</v>
      </c>
      <c r="H1741" s="26" t="str">
        <f t="shared" si="306"/>
        <v>Otjiwarongo</v>
      </c>
      <c r="I1741" s="53"/>
      <c r="J1741" s="53" t="s">
        <v>1222</v>
      </c>
      <c r="K1741" s="53">
        <v>145</v>
      </c>
      <c r="L1741" s="52">
        <f t="shared" si="307"/>
        <v>15.5</v>
      </c>
      <c r="M1741" s="52">
        <f t="shared" si="308"/>
        <v>15.5</v>
      </c>
    </row>
    <row r="1742" spans="1:13" x14ac:dyDescent="0.3">
      <c r="A1742" s="143" t="str">
        <f t="shared" ref="A1742:A1805" si="309">IF(D1742="","",A1741)</f>
        <v>2026-NAT-01</v>
      </c>
      <c r="B1742" s="140">
        <f t="shared" ref="B1742:B1805" si="310">IF(D1742="","",B1741)</f>
        <v>46100</v>
      </c>
      <c r="C1742" s="143" t="str">
        <f t="shared" ref="C1742:C1805" si="311">IF(D1742="","",C1741)</f>
        <v>Day 1</v>
      </c>
      <c r="D1742" s="53" t="s">
        <v>495</v>
      </c>
      <c r="E1742" s="26" t="str">
        <f t="shared" si="303"/>
        <v>Maritz</v>
      </c>
      <c r="F1742" s="26" t="str">
        <f t="shared" si="304"/>
        <v>Jansen van Vuuren</v>
      </c>
      <c r="G1742" s="26" t="str">
        <f t="shared" si="305"/>
        <v>Men Veteran</v>
      </c>
      <c r="H1742" s="26" t="str">
        <f t="shared" si="306"/>
        <v>Otjiwarongo</v>
      </c>
      <c r="I1742" s="53"/>
      <c r="J1742" s="53" t="s">
        <v>1222</v>
      </c>
      <c r="K1742" s="53">
        <v>158</v>
      </c>
      <c r="L1742" s="52">
        <f t="shared" si="307"/>
        <v>20.8</v>
      </c>
      <c r="M1742" s="52">
        <f t="shared" si="308"/>
        <v>20.8</v>
      </c>
    </row>
    <row r="1743" spans="1:13" x14ac:dyDescent="0.3">
      <c r="A1743" s="143" t="str">
        <f t="shared" si="309"/>
        <v>2026-NAT-01</v>
      </c>
      <c r="B1743" s="140">
        <f t="shared" si="310"/>
        <v>46100</v>
      </c>
      <c r="C1743" s="143" t="str">
        <f t="shared" si="311"/>
        <v>Day 1</v>
      </c>
      <c r="D1743" s="53" t="s">
        <v>495</v>
      </c>
      <c r="E1743" s="26" t="str">
        <f t="shared" si="303"/>
        <v>Maritz</v>
      </c>
      <c r="F1743" s="26" t="str">
        <f t="shared" si="304"/>
        <v>Jansen van Vuuren</v>
      </c>
      <c r="G1743" s="26" t="str">
        <f t="shared" si="305"/>
        <v>Men Veteran</v>
      </c>
      <c r="H1743" s="26" t="str">
        <f t="shared" si="306"/>
        <v>Otjiwarongo</v>
      </c>
      <c r="I1743" s="53"/>
      <c r="J1743" s="53" t="s">
        <v>1222</v>
      </c>
      <c r="K1743" s="53">
        <v>99</v>
      </c>
      <c r="L1743" s="52">
        <f t="shared" si="307"/>
        <v>4.2</v>
      </c>
      <c r="M1743" s="52">
        <f t="shared" si="308"/>
        <v>4.2</v>
      </c>
    </row>
    <row r="1744" spans="1:13" x14ac:dyDescent="0.3">
      <c r="A1744" s="143" t="str">
        <f t="shared" si="309"/>
        <v>2026-NAT-01</v>
      </c>
      <c r="B1744" s="140">
        <f t="shared" si="310"/>
        <v>46100</v>
      </c>
      <c r="C1744" s="143" t="str">
        <f t="shared" si="311"/>
        <v>Day 1</v>
      </c>
      <c r="D1744" s="53" t="s">
        <v>531</v>
      </c>
      <c r="E1744" s="26" t="str">
        <f t="shared" si="303"/>
        <v>Riaan</v>
      </c>
      <c r="F1744" s="26" t="str">
        <f t="shared" si="304"/>
        <v>Dreyer</v>
      </c>
      <c r="G1744" s="26" t="str">
        <f t="shared" si="305"/>
        <v>Men Master</v>
      </c>
      <c r="H1744" s="26" t="str">
        <f t="shared" si="306"/>
        <v>Otjiwarongo</v>
      </c>
      <c r="I1744" s="53"/>
      <c r="J1744" s="53" t="s">
        <v>1222</v>
      </c>
      <c r="K1744" s="53">
        <v>86</v>
      </c>
      <c r="L1744" s="52">
        <f t="shared" si="307"/>
        <v>2.6</v>
      </c>
      <c r="M1744" s="52">
        <f t="shared" si="308"/>
        <v>2.6</v>
      </c>
    </row>
    <row r="1745" spans="1:13" x14ac:dyDescent="0.3">
      <c r="A1745" s="143" t="str">
        <f t="shared" si="309"/>
        <v>2026-NAT-01</v>
      </c>
      <c r="B1745" s="140">
        <f t="shared" si="310"/>
        <v>46100</v>
      </c>
      <c r="C1745" s="143" t="str">
        <f t="shared" si="311"/>
        <v>Day 1</v>
      </c>
      <c r="D1745" s="53" t="s">
        <v>531</v>
      </c>
      <c r="E1745" s="26" t="str">
        <f t="shared" si="303"/>
        <v>Riaan</v>
      </c>
      <c r="F1745" s="26" t="str">
        <f t="shared" si="304"/>
        <v>Dreyer</v>
      </c>
      <c r="G1745" s="26" t="str">
        <f t="shared" si="305"/>
        <v>Men Master</v>
      </c>
      <c r="H1745" s="26" t="str">
        <f t="shared" si="306"/>
        <v>Otjiwarongo</v>
      </c>
      <c r="I1745" s="53"/>
      <c r="J1745" s="53" t="s">
        <v>1223</v>
      </c>
      <c r="K1745" s="53">
        <v>120</v>
      </c>
      <c r="L1745" s="52">
        <f t="shared" si="307"/>
        <v>7</v>
      </c>
      <c r="M1745" s="52">
        <f t="shared" si="308"/>
        <v>7</v>
      </c>
    </row>
    <row r="1746" spans="1:13" x14ac:dyDescent="0.3">
      <c r="A1746" s="143" t="str">
        <f t="shared" si="309"/>
        <v>2026-NAT-01</v>
      </c>
      <c r="B1746" s="140">
        <f t="shared" si="310"/>
        <v>46100</v>
      </c>
      <c r="C1746" s="143" t="str">
        <f t="shared" si="311"/>
        <v>Day 1</v>
      </c>
      <c r="D1746" s="53" t="s">
        <v>531</v>
      </c>
      <c r="E1746" s="26" t="str">
        <f t="shared" si="303"/>
        <v>Riaan</v>
      </c>
      <c r="F1746" s="26" t="str">
        <f t="shared" si="304"/>
        <v>Dreyer</v>
      </c>
      <c r="G1746" s="26" t="str">
        <f t="shared" si="305"/>
        <v>Men Master</v>
      </c>
      <c r="H1746" s="26" t="str">
        <f t="shared" si="306"/>
        <v>Otjiwarongo</v>
      </c>
      <c r="I1746" s="53"/>
      <c r="J1746" s="53" t="s">
        <v>1222</v>
      </c>
      <c r="K1746" s="53">
        <v>105</v>
      </c>
      <c r="L1746" s="52">
        <f t="shared" si="307"/>
        <v>5.0999999999999996</v>
      </c>
      <c r="M1746" s="52">
        <f t="shared" si="308"/>
        <v>5.0999999999999996</v>
      </c>
    </row>
    <row r="1747" spans="1:13" x14ac:dyDescent="0.3">
      <c r="A1747" s="143" t="str">
        <f t="shared" si="309"/>
        <v>2026-NAT-01</v>
      </c>
      <c r="B1747" s="140">
        <f t="shared" si="310"/>
        <v>46100</v>
      </c>
      <c r="C1747" s="143" t="str">
        <f t="shared" si="311"/>
        <v>Day 1</v>
      </c>
      <c r="D1747" s="53" t="s">
        <v>531</v>
      </c>
      <c r="E1747" s="26" t="str">
        <f t="shared" si="303"/>
        <v>Riaan</v>
      </c>
      <c r="F1747" s="26" t="str">
        <f t="shared" si="304"/>
        <v>Dreyer</v>
      </c>
      <c r="G1747" s="26" t="str">
        <f t="shared" si="305"/>
        <v>Men Master</v>
      </c>
      <c r="H1747" s="26" t="str">
        <f t="shared" si="306"/>
        <v>Otjiwarongo</v>
      </c>
      <c r="I1747" s="53"/>
      <c r="J1747" s="53" t="s">
        <v>1223</v>
      </c>
      <c r="K1747" s="53">
        <v>68</v>
      </c>
      <c r="L1747" s="52">
        <f t="shared" si="307"/>
        <v>1</v>
      </c>
      <c r="M1747" s="52">
        <f t="shared" si="308"/>
        <v>1</v>
      </c>
    </row>
    <row r="1748" spans="1:13" x14ac:dyDescent="0.3">
      <c r="A1748" s="143" t="str">
        <f t="shared" si="309"/>
        <v>2026-NAT-01</v>
      </c>
      <c r="B1748" s="140">
        <f t="shared" si="310"/>
        <v>46100</v>
      </c>
      <c r="C1748" s="143" t="str">
        <f t="shared" si="311"/>
        <v>Day 1</v>
      </c>
      <c r="D1748" s="53" t="s">
        <v>531</v>
      </c>
      <c r="E1748" s="26" t="str">
        <f t="shared" si="303"/>
        <v>Riaan</v>
      </c>
      <c r="F1748" s="26" t="str">
        <f t="shared" si="304"/>
        <v>Dreyer</v>
      </c>
      <c r="G1748" s="26" t="str">
        <f t="shared" si="305"/>
        <v>Men Master</v>
      </c>
      <c r="H1748" s="26" t="str">
        <f t="shared" si="306"/>
        <v>Otjiwarongo</v>
      </c>
      <c r="I1748" s="53"/>
      <c r="J1748" s="53" t="s">
        <v>1223</v>
      </c>
      <c r="K1748" s="53">
        <v>83</v>
      </c>
      <c r="L1748" s="52">
        <f t="shared" si="307"/>
        <v>1.9</v>
      </c>
      <c r="M1748" s="52">
        <f t="shared" si="308"/>
        <v>1.9</v>
      </c>
    </row>
    <row r="1749" spans="1:13" x14ac:dyDescent="0.3">
      <c r="A1749" s="143" t="str">
        <f t="shared" si="309"/>
        <v>2026-NAT-01</v>
      </c>
      <c r="B1749" s="140">
        <f t="shared" si="310"/>
        <v>46100</v>
      </c>
      <c r="C1749" s="143" t="str">
        <f t="shared" si="311"/>
        <v>Day 1</v>
      </c>
      <c r="D1749" s="53" t="s">
        <v>1336</v>
      </c>
      <c r="E1749" s="26" t="str">
        <f t="shared" si="303"/>
        <v>Juvan</v>
      </c>
      <c r="F1749" s="26" t="str">
        <f t="shared" si="304"/>
        <v>Dreyer</v>
      </c>
      <c r="G1749" s="26" t="str">
        <f t="shared" si="305"/>
        <v>Men U/16</v>
      </c>
      <c r="H1749" s="26" t="str">
        <f t="shared" si="306"/>
        <v>Otjiwarongo</v>
      </c>
      <c r="I1749" s="53"/>
      <c r="J1749" s="53" t="s">
        <v>1200</v>
      </c>
      <c r="K1749" s="53">
        <v>53</v>
      </c>
      <c r="L1749" s="52">
        <f t="shared" si="307"/>
        <v>2.7</v>
      </c>
      <c r="M1749" s="52">
        <f t="shared" si="308"/>
        <v>2.7</v>
      </c>
    </row>
    <row r="1750" spans="1:13" x14ac:dyDescent="0.3">
      <c r="A1750" s="143" t="str">
        <f t="shared" si="309"/>
        <v>2026-NAT-01</v>
      </c>
      <c r="B1750" s="140">
        <f t="shared" si="310"/>
        <v>46100</v>
      </c>
      <c r="C1750" s="143" t="str">
        <f t="shared" si="311"/>
        <v>Day 1</v>
      </c>
      <c r="D1750" s="53" t="s">
        <v>1598</v>
      </c>
      <c r="E1750" s="26" t="str">
        <f t="shared" si="303"/>
        <v>SW</v>
      </c>
      <c r="F1750" s="26" t="str">
        <f t="shared" si="304"/>
        <v>Van Wyk</v>
      </c>
      <c r="G1750" s="26" t="str">
        <f t="shared" si="305"/>
        <v>Men U/16</v>
      </c>
      <c r="H1750" s="26" t="str">
        <f t="shared" si="306"/>
        <v>Otjiwarongo</v>
      </c>
      <c r="I1750" s="53"/>
      <c r="J1750" s="53" t="s">
        <v>20</v>
      </c>
      <c r="K1750" s="53">
        <v>71</v>
      </c>
      <c r="L1750" s="52">
        <f t="shared" si="307"/>
        <v>1.3</v>
      </c>
      <c r="M1750" s="52">
        <f t="shared" si="308"/>
        <v>1.3</v>
      </c>
    </row>
    <row r="1751" spans="1:13" x14ac:dyDescent="0.3">
      <c r="A1751" s="143" t="str">
        <f t="shared" si="309"/>
        <v>2026-NAT-01</v>
      </c>
      <c r="B1751" s="140">
        <f t="shared" si="310"/>
        <v>46100</v>
      </c>
      <c r="C1751" s="143" t="str">
        <f t="shared" si="311"/>
        <v>Day 1</v>
      </c>
      <c r="D1751" s="53" t="s">
        <v>1597</v>
      </c>
      <c r="E1751" s="26" t="str">
        <f t="shared" si="303"/>
        <v>Maritz Jnr</v>
      </c>
      <c r="F1751" s="26" t="str">
        <f t="shared" si="304"/>
        <v>Jansen Van Vuuren</v>
      </c>
      <c r="G1751" s="26" t="str">
        <f t="shared" si="305"/>
        <v>Men U/16</v>
      </c>
      <c r="H1751" s="26" t="str">
        <f t="shared" si="306"/>
        <v>Otjiwarongo</v>
      </c>
      <c r="I1751" s="53"/>
      <c r="J1751" s="53" t="s">
        <v>1222</v>
      </c>
      <c r="K1751" s="53">
        <v>157</v>
      </c>
      <c r="L1751" s="52">
        <f t="shared" si="307"/>
        <v>20.399999999999999</v>
      </c>
      <c r="M1751" s="52">
        <f t="shared" si="308"/>
        <v>20.399999999999999</v>
      </c>
    </row>
    <row r="1752" spans="1:13" x14ac:dyDescent="0.3">
      <c r="A1752" s="143" t="str">
        <f t="shared" si="309"/>
        <v>2026-NAT-01</v>
      </c>
      <c r="B1752" s="140">
        <f t="shared" si="310"/>
        <v>46100</v>
      </c>
      <c r="C1752" s="143" t="str">
        <f t="shared" si="311"/>
        <v>Day 1</v>
      </c>
      <c r="D1752" s="53" t="s">
        <v>1597</v>
      </c>
      <c r="E1752" s="26" t="str">
        <f t="shared" si="303"/>
        <v>Maritz Jnr</v>
      </c>
      <c r="F1752" s="26" t="str">
        <f t="shared" si="304"/>
        <v>Jansen Van Vuuren</v>
      </c>
      <c r="G1752" s="26" t="str">
        <f t="shared" si="305"/>
        <v>Men U/16</v>
      </c>
      <c r="H1752" s="26" t="str">
        <f t="shared" si="306"/>
        <v>Otjiwarongo</v>
      </c>
      <c r="I1752" s="53"/>
      <c r="J1752" s="53" t="s">
        <v>1222</v>
      </c>
      <c r="K1752" s="53">
        <v>107</v>
      </c>
      <c r="L1752" s="52">
        <f t="shared" si="307"/>
        <v>5.5</v>
      </c>
      <c r="M1752" s="52">
        <f t="shared" si="308"/>
        <v>5.5</v>
      </c>
    </row>
    <row r="1753" spans="1:13" x14ac:dyDescent="0.3">
      <c r="A1753" s="143" t="str">
        <f t="shared" si="309"/>
        <v>2026-NAT-01</v>
      </c>
      <c r="B1753" s="140">
        <f t="shared" si="310"/>
        <v>46100</v>
      </c>
      <c r="C1753" s="143" t="str">
        <f t="shared" si="311"/>
        <v>Day 1</v>
      </c>
      <c r="D1753" s="53" t="s">
        <v>1267</v>
      </c>
      <c r="E1753" s="26" t="str">
        <f t="shared" si="303"/>
        <v>Frikkie</v>
      </c>
      <c r="F1753" s="26" t="str">
        <f t="shared" si="304"/>
        <v>Ferreira</v>
      </c>
      <c r="G1753" s="26" t="str">
        <f t="shared" si="305"/>
        <v>Men Master</v>
      </c>
      <c r="H1753" s="26" t="str">
        <f t="shared" si="306"/>
        <v>Walvis Bay</v>
      </c>
      <c r="I1753" s="53"/>
      <c r="J1753" s="53" t="s">
        <v>1222</v>
      </c>
      <c r="K1753" s="53">
        <v>107</v>
      </c>
      <c r="L1753" s="52">
        <f t="shared" si="307"/>
        <v>5.5</v>
      </c>
      <c r="M1753" s="52">
        <f t="shared" si="308"/>
        <v>5.5</v>
      </c>
    </row>
    <row r="1754" spans="1:13" x14ac:dyDescent="0.3">
      <c r="A1754" s="143" t="str">
        <f t="shared" si="309"/>
        <v>2026-NAT-01</v>
      </c>
      <c r="B1754" s="140">
        <f t="shared" si="310"/>
        <v>46100</v>
      </c>
      <c r="C1754" s="143" t="str">
        <f t="shared" si="311"/>
        <v>Day 1</v>
      </c>
      <c r="D1754" s="53" t="s">
        <v>1267</v>
      </c>
      <c r="E1754" s="26" t="str">
        <f t="shared" si="303"/>
        <v>Frikkie</v>
      </c>
      <c r="F1754" s="26" t="str">
        <f t="shared" si="304"/>
        <v>Ferreira</v>
      </c>
      <c r="G1754" s="26" t="str">
        <f t="shared" si="305"/>
        <v>Men Master</v>
      </c>
      <c r="H1754" s="26" t="str">
        <f t="shared" si="306"/>
        <v>Walvis Bay</v>
      </c>
      <c r="I1754" s="53"/>
      <c r="J1754" s="53" t="s">
        <v>1222</v>
      </c>
      <c r="K1754" s="53">
        <v>81</v>
      </c>
      <c r="L1754" s="52">
        <f t="shared" si="307"/>
        <v>2.1</v>
      </c>
      <c r="M1754" s="52">
        <f t="shared" si="308"/>
        <v>2.1</v>
      </c>
    </row>
    <row r="1755" spans="1:13" x14ac:dyDescent="0.3">
      <c r="A1755" s="143" t="str">
        <f t="shared" si="309"/>
        <v>2026-NAT-01</v>
      </c>
      <c r="B1755" s="140">
        <f t="shared" si="310"/>
        <v>46100</v>
      </c>
      <c r="C1755" s="143" t="str">
        <f t="shared" si="311"/>
        <v>Day 1</v>
      </c>
      <c r="D1755" s="53" t="s">
        <v>1267</v>
      </c>
      <c r="E1755" s="26" t="str">
        <f t="shared" si="303"/>
        <v>Frikkie</v>
      </c>
      <c r="F1755" s="26" t="str">
        <f t="shared" si="304"/>
        <v>Ferreira</v>
      </c>
      <c r="G1755" s="26" t="str">
        <f t="shared" si="305"/>
        <v>Men Master</v>
      </c>
      <c r="H1755" s="26" t="str">
        <f t="shared" si="306"/>
        <v>Walvis Bay</v>
      </c>
      <c r="I1755" s="53"/>
      <c r="J1755" s="53" t="s">
        <v>1222</v>
      </c>
      <c r="K1755" s="53">
        <v>87</v>
      </c>
      <c r="L1755" s="52">
        <f t="shared" si="307"/>
        <v>2.7</v>
      </c>
      <c r="M1755" s="52">
        <f t="shared" si="308"/>
        <v>2.7</v>
      </c>
    </row>
    <row r="1756" spans="1:13" x14ac:dyDescent="0.3">
      <c r="A1756" s="143" t="str">
        <f t="shared" si="309"/>
        <v>2026-NAT-01</v>
      </c>
      <c r="B1756" s="140">
        <f t="shared" si="310"/>
        <v>46100</v>
      </c>
      <c r="C1756" s="143" t="str">
        <f t="shared" si="311"/>
        <v>Day 1</v>
      </c>
      <c r="D1756" s="53" t="s">
        <v>1267</v>
      </c>
      <c r="E1756" s="26" t="str">
        <f t="shared" si="303"/>
        <v>Frikkie</v>
      </c>
      <c r="F1756" s="26" t="str">
        <f t="shared" si="304"/>
        <v>Ferreira</v>
      </c>
      <c r="G1756" s="26" t="str">
        <f t="shared" si="305"/>
        <v>Men Master</v>
      </c>
      <c r="H1756" s="26" t="str">
        <f t="shared" si="306"/>
        <v>Walvis Bay</v>
      </c>
      <c r="I1756" s="53"/>
      <c r="J1756" s="53" t="s">
        <v>1222</v>
      </c>
      <c r="K1756" s="53">
        <v>159</v>
      </c>
      <c r="L1756" s="52">
        <f t="shared" si="307"/>
        <v>21.3</v>
      </c>
      <c r="M1756" s="52">
        <f t="shared" si="308"/>
        <v>21.3</v>
      </c>
    </row>
    <row r="1757" spans="1:13" x14ac:dyDescent="0.3">
      <c r="A1757" s="143" t="str">
        <f t="shared" si="309"/>
        <v>2026-NAT-01</v>
      </c>
      <c r="B1757" s="140">
        <f t="shared" si="310"/>
        <v>46100</v>
      </c>
      <c r="C1757" s="143" t="str">
        <f t="shared" si="311"/>
        <v>Day 1</v>
      </c>
      <c r="D1757" s="53" t="s">
        <v>1267</v>
      </c>
      <c r="E1757" s="26" t="str">
        <f t="shared" si="303"/>
        <v>Frikkie</v>
      </c>
      <c r="F1757" s="26" t="str">
        <f t="shared" si="304"/>
        <v>Ferreira</v>
      </c>
      <c r="G1757" s="26" t="str">
        <f t="shared" si="305"/>
        <v>Men Master</v>
      </c>
      <c r="H1757" s="26" t="str">
        <f t="shared" si="306"/>
        <v>Walvis Bay</v>
      </c>
      <c r="I1757" s="53"/>
      <c r="J1757" s="53" t="s">
        <v>20</v>
      </c>
      <c r="K1757" s="53">
        <v>85</v>
      </c>
      <c r="L1757" s="52">
        <f t="shared" si="307"/>
        <v>2.2000000000000002</v>
      </c>
      <c r="M1757" s="52">
        <f t="shared" si="308"/>
        <v>2.2000000000000002</v>
      </c>
    </row>
    <row r="1758" spans="1:13" x14ac:dyDescent="0.3">
      <c r="A1758" s="143" t="str">
        <f t="shared" si="309"/>
        <v>2026-NAT-01</v>
      </c>
      <c r="B1758" s="140">
        <f t="shared" si="310"/>
        <v>46100</v>
      </c>
      <c r="C1758" s="143" t="str">
        <f t="shared" si="311"/>
        <v>Day 1</v>
      </c>
      <c r="D1758" s="53" t="s">
        <v>1267</v>
      </c>
      <c r="E1758" s="26" t="str">
        <f t="shared" si="303"/>
        <v>Frikkie</v>
      </c>
      <c r="F1758" s="26" t="str">
        <f t="shared" si="304"/>
        <v>Ferreira</v>
      </c>
      <c r="G1758" s="26" t="str">
        <f t="shared" si="305"/>
        <v>Men Master</v>
      </c>
      <c r="H1758" s="26" t="str">
        <f t="shared" si="306"/>
        <v>Walvis Bay</v>
      </c>
      <c r="I1758" s="53"/>
      <c r="J1758" s="53" t="s">
        <v>20</v>
      </c>
      <c r="K1758" s="53">
        <v>81</v>
      </c>
      <c r="L1758" s="52">
        <f t="shared" si="307"/>
        <v>1.9</v>
      </c>
      <c r="M1758" s="52">
        <f t="shared" si="308"/>
        <v>1.9</v>
      </c>
    </row>
    <row r="1759" spans="1:13" x14ac:dyDescent="0.3">
      <c r="A1759" s="143" t="str">
        <f t="shared" si="309"/>
        <v>2026-NAT-01</v>
      </c>
      <c r="B1759" s="140">
        <f t="shared" si="310"/>
        <v>46100</v>
      </c>
      <c r="C1759" s="143" t="str">
        <f t="shared" si="311"/>
        <v>Day 1</v>
      </c>
      <c r="D1759" s="53" t="s">
        <v>550</v>
      </c>
      <c r="E1759" s="26" t="str">
        <f t="shared" si="303"/>
        <v>Stefan Jnr</v>
      </c>
      <c r="F1759" s="26" t="str">
        <f t="shared" si="304"/>
        <v>Du Preez</v>
      </c>
      <c r="G1759" s="26" t="str">
        <f t="shared" si="305"/>
        <v>Men Senior / U/21</v>
      </c>
      <c r="H1759" s="26" t="str">
        <f t="shared" si="306"/>
        <v>Walvis Bay</v>
      </c>
      <c r="I1759" s="53"/>
      <c r="J1759" s="53" t="s">
        <v>1222</v>
      </c>
      <c r="K1759" s="53">
        <v>117</v>
      </c>
      <c r="L1759" s="52">
        <f t="shared" si="307"/>
        <v>7.4</v>
      </c>
      <c r="M1759" s="52">
        <f t="shared" si="308"/>
        <v>7.4</v>
      </c>
    </row>
    <row r="1760" spans="1:13" x14ac:dyDescent="0.3">
      <c r="A1760" s="143" t="str">
        <f t="shared" si="309"/>
        <v>2026-NAT-01</v>
      </c>
      <c r="B1760" s="140">
        <f t="shared" si="310"/>
        <v>46100</v>
      </c>
      <c r="C1760" s="143" t="str">
        <f t="shared" si="311"/>
        <v>Day 1</v>
      </c>
      <c r="D1760" s="53" t="s">
        <v>550</v>
      </c>
      <c r="E1760" s="26" t="str">
        <f t="shared" si="303"/>
        <v>Stefan Jnr</v>
      </c>
      <c r="F1760" s="26" t="str">
        <f t="shared" si="304"/>
        <v>Du Preez</v>
      </c>
      <c r="G1760" s="26" t="str">
        <f t="shared" si="305"/>
        <v>Men Senior / U/21</v>
      </c>
      <c r="H1760" s="26" t="str">
        <f t="shared" si="306"/>
        <v>Walvis Bay</v>
      </c>
      <c r="I1760" s="53"/>
      <c r="J1760" s="53" t="s">
        <v>1222</v>
      </c>
      <c r="K1760" s="53">
        <v>120</v>
      </c>
      <c r="L1760" s="52">
        <f t="shared" si="307"/>
        <v>8.1</v>
      </c>
      <c r="M1760" s="52">
        <f t="shared" si="308"/>
        <v>8.1</v>
      </c>
    </row>
    <row r="1761" spans="1:13" x14ac:dyDescent="0.3">
      <c r="A1761" s="143" t="str">
        <f t="shared" si="309"/>
        <v>2026-NAT-01</v>
      </c>
      <c r="B1761" s="140">
        <f t="shared" si="310"/>
        <v>46100</v>
      </c>
      <c r="C1761" s="143" t="str">
        <f t="shared" si="311"/>
        <v>Day 1</v>
      </c>
      <c r="D1761" s="53" t="s">
        <v>550</v>
      </c>
      <c r="E1761" s="26" t="str">
        <f t="shared" si="303"/>
        <v>Stefan Jnr</v>
      </c>
      <c r="F1761" s="26" t="str">
        <f t="shared" si="304"/>
        <v>Du Preez</v>
      </c>
      <c r="G1761" s="26" t="str">
        <f t="shared" si="305"/>
        <v>Men Senior / U/21</v>
      </c>
      <c r="H1761" s="26" t="str">
        <f t="shared" si="306"/>
        <v>Walvis Bay</v>
      </c>
      <c r="I1761" s="53"/>
      <c r="J1761" s="53" t="s">
        <v>1222</v>
      </c>
      <c r="K1761" s="53">
        <v>112</v>
      </c>
      <c r="L1761" s="52">
        <f t="shared" si="307"/>
        <v>6.4</v>
      </c>
      <c r="M1761" s="52">
        <f t="shared" si="308"/>
        <v>6.4</v>
      </c>
    </row>
    <row r="1762" spans="1:13" x14ac:dyDescent="0.3">
      <c r="A1762" s="143" t="str">
        <f t="shared" si="309"/>
        <v>2026-NAT-01</v>
      </c>
      <c r="B1762" s="140">
        <f t="shared" si="310"/>
        <v>46100</v>
      </c>
      <c r="C1762" s="143" t="str">
        <f t="shared" si="311"/>
        <v>Day 1</v>
      </c>
      <c r="D1762" s="53" t="s">
        <v>550</v>
      </c>
      <c r="E1762" s="26" t="str">
        <f t="shared" si="303"/>
        <v>Stefan Jnr</v>
      </c>
      <c r="F1762" s="26" t="str">
        <f t="shared" si="304"/>
        <v>Du Preez</v>
      </c>
      <c r="G1762" s="26" t="str">
        <f t="shared" si="305"/>
        <v>Men Senior / U/21</v>
      </c>
      <c r="H1762" s="26" t="str">
        <f t="shared" si="306"/>
        <v>Walvis Bay</v>
      </c>
      <c r="I1762" s="53"/>
      <c r="J1762" s="53" t="s">
        <v>1222</v>
      </c>
      <c r="K1762" s="53">
        <v>96</v>
      </c>
      <c r="L1762" s="52">
        <f t="shared" si="307"/>
        <v>3.8</v>
      </c>
      <c r="M1762" s="52">
        <f t="shared" si="308"/>
        <v>3.8</v>
      </c>
    </row>
    <row r="1763" spans="1:13" x14ac:dyDescent="0.3">
      <c r="A1763" s="143" t="str">
        <f t="shared" si="309"/>
        <v>2026-NAT-01</v>
      </c>
      <c r="B1763" s="140">
        <f t="shared" si="310"/>
        <v>46100</v>
      </c>
      <c r="C1763" s="143" t="str">
        <f t="shared" si="311"/>
        <v>Day 1</v>
      </c>
      <c r="D1763" s="53" t="s">
        <v>550</v>
      </c>
      <c r="E1763" s="26" t="str">
        <f t="shared" si="303"/>
        <v>Stefan Jnr</v>
      </c>
      <c r="F1763" s="26" t="str">
        <f t="shared" si="304"/>
        <v>Du Preez</v>
      </c>
      <c r="G1763" s="26" t="str">
        <f t="shared" si="305"/>
        <v>Men Senior / U/21</v>
      </c>
      <c r="H1763" s="26" t="str">
        <f t="shared" si="306"/>
        <v>Walvis Bay</v>
      </c>
      <c r="I1763" s="53"/>
      <c r="J1763" s="53" t="s">
        <v>1222</v>
      </c>
      <c r="K1763" s="53">
        <v>136</v>
      </c>
      <c r="L1763" s="52">
        <f t="shared" si="307"/>
        <v>12.4</v>
      </c>
      <c r="M1763" s="52">
        <f t="shared" si="308"/>
        <v>12.4</v>
      </c>
    </row>
    <row r="1764" spans="1:13" x14ac:dyDescent="0.3">
      <c r="A1764" s="143" t="str">
        <f t="shared" si="309"/>
        <v>2026-NAT-01</v>
      </c>
      <c r="B1764" s="140">
        <f t="shared" si="310"/>
        <v>46100</v>
      </c>
      <c r="C1764" s="143" t="str">
        <f t="shared" si="311"/>
        <v>Day 1</v>
      </c>
      <c r="D1764" s="53" t="s">
        <v>550</v>
      </c>
      <c r="E1764" s="26" t="str">
        <f t="shared" si="303"/>
        <v>Stefan Jnr</v>
      </c>
      <c r="F1764" s="26" t="str">
        <f t="shared" si="304"/>
        <v>Du Preez</v>
      </c>
      <c r="G1764" s="26" t="str">
        <f t="shared" si="305"/>
        <v>Men Senior / U/21</v>
      </c>
      <c r="H1764" s="26" t="str">
        <f t="shared" si="306"/>
        <v>Walvis Bay</v>
      </c>
      <c r="I1764" s="53"/>
      <c r="J1764" s="53" t="s">
        <v>1223</v>
      </c>
      <c r="K1764" s="53">
        <v>85</v>
      </c>
      <c r="L1764" s="52">
        <f t="shared" si="307"/>
        <v>2.1</v>
      </c>
      <c r="M1764" s="52">
        <f t="shared" si="308"/>
        <v>2.1</v>
      </c>
    </row>
    <row r="1765" spans="1:13" x14ac:dyDescent="0.3">
      <c r="A1765" s="143" t="str">
        <f t="shared" si="309"/>
        <v>2026-NAT-01</v>
      </c>
      <c r="B1765" s="140">
        <f t="shared" si="310"/>
        <v>46100</v>
      </c>
      <c r="C1765" s="143" t="str">
        <f t="shared" si="311"/>
        <v>Day 1</v>
      </c>
      <c r="D1765" s="53" t="s">
        <v>550</v>
      </c>
      <c r="E1765" s="26" t="str">
        <f t="shared" si="303"/>
        <v>Stefan Jnr</v>
      </c>
      <c r="F1765" s="26" t="str">
        <f t="shared" si="304"/>
        <v>Du Preez</v>
      </c>
      <c r="G1765" s="26" t="str">
        <f t="shared" si="305"/>
        <v>Men Senior / U/21</v>
      </c>
      <c r="H1765" s="26" t="str">
        <f t="shared" si="306"/>
        <v>Walvis Bay</v>
      </c>
      <c r="I1765" s="53"/>
      <c r="J1765" s="53" t="s">
        <v>1222</v>
      </c>
      <c r="K1765" s="53">
        <v>146</v>
      </c>
      <c r="L1765" s="52">
        <f t="shared" si="307"/>
        <v>15.9</v>
      </c>
      <c r="M1765" s="52">
        <f t="shared" si="308"/>
        <v>15.9</v>
      </c>
    </row>
    <row r="1766" spans="1:13" x14ac:dyDescent="0.3">
      <c r="A1766" s="143" t="str">
        <f t="shared" si="309"/>
        <v>2026-NAT-01</v>
      </c>
      <c r="B1766" s="140">
        <f t="shared" si="310"/>
        <v>46100</v>
      </c>
      <c r="C1766" s="143" t="str">
        <f t="shared" si="311"/>
        <v>Day 1</v>
      </c>
      <c r="D1766" s="53" t="s">
        <v>526</v>
      </c>
      <c r="E1766" s="26" t="str">
        <f t="shared" si="303"/>
        <v>Werner</v>
      </c>
      <c r="F1766" s="26" t="str">
        <f t="shared" si="304"/>
        <v>Van Riet</v>
      </c>
      <c r="G1766" s="26" t="str">
        <f t="shared" si="305"/>
        <v>Men Veteran</v>
      </c>
      <c r="H1766" s="26" t="str">
        <f t="shared" si="306"/>
        <v>Walvis Bay</v>
      </c>
      <c r="I1766" s="53"/>
      <c r="J1766" s="53" t="s">
        <v>1223</v>
      </c>
      <c r="K1766" s="53">
        <v>92</v>
      </c>
      <c r="L1766" s="52">
        <f t="shared" si="307"/>
        <v>2.8</v>
      </c>
      <c r="M1766" s="52">
        <f t="shared" si="308"/>
        <v>2.8</v>
      </c>
    </row>
    <row r="1767" spans="1:13" x14ac:dyDescent="0.3">
      <c r="A1767" s="143" t="str">
        <f t="shared" si="309"/>
        <v>2026-NAT-01</v>
      </c>
      <c r="B1767" s="140">
        <f t="shared" si="310"/>
        <v>46100</v>
      </c>
      <c r="C1767" s="143" t="str">
        <f t="shared" si="311"/>
        <v>Day 1</v>
      </c>
      <c r="D1767" s="53" t="s">
        <v>526</v>
      </c>
      <c r="E1767" s="26" t="str">
        <f t="shared" si="303"/>
        <v>Werner</v>
      </c>
      <c r="F1767" s="26" t="str">
        <f t="shared" si="304"/>
        <v>Van Riet</v>
      </c>
      <c r="G1767" s="26" t="str">
        <f t="shared" si="305"/>
        <v>Men Veteran</v>
      </c>
      <c r="H1767" s="26" t="str">
        <f t="shared" si="306"/>
        <v>Walvis Bay</v>
      </c>
      <c r="I1767" s="53"/>
      <c r="J1767" s="53" t="s">
        <v>1222</v>
      </c>
      <c r="K1767" s="53">
        <v>148</v>
      </c>
      <c r="L1767" s="52">
        <f t="shared" si="307"/>
        <v>16.600000000000001</v>
      </c>
      <c r="M1767" s="52">
        <f t="shared" si="308"/>
        <v>16.600000000000001</v>
      </c>
    </row>
    <row r="1768" spans="1:13" x14ac:dyDescent="0.3">
      <c r="A1768" s="143" t="str">
        <f t="shared" si="309"/>
        <v>2026-NAT-01</v>
      </c>
      <c r="B1768" s="140">
        <f t="shared" si="310"/>
        <v>46100</v>
      </c>
      <c r="C1768" s="143" t="str">
        <f t="shared" si="311"/>
        <v>Day 1</v>
      </c>
      <c r="D1768" s="53" t="s">
        <v>526</v>
      </c>
      <c r="E1768" s="26" t="str">
        <f t="shared" si="303"/>
        <v>Werner</v>
      </c>
      <c r="F1768" s="26" t="str">
        <f t="shared" si="304"/>
        <v>Van Riet</v>
      </c>
      <c r="G1768" s="26" t="str">
        <f t="shared" si="305"/>
        <v>Men Veteran</v>
      </c>
      <c r="H1768" s="26" t="str">
        <f t="shared" si="306"/>
        <v>Walvis Bay</v>
      </c>
      <c r="I1768" s="53"/>
      <c r="J1768" s="53" t="s">
        <v>1222</v>
      </c>
      <c r="K1768" s="53">
        <v>150</v>
      </c>
      <c r="L1768" s="52">
        <f t="shared" si="307"/>
        <v>17.399999999999999</v>
      </c>
      <c r="M1768" s="52">
        <f t="shared" si="308"/>
        <v>17.399999999999999</v>
      </c>
    </row>
    <row r="1769" spans="1:13" x14ac:dyDescent="0.3">
      <c r="A1769" s="143" t="str">
        <f t="shared" si="309"/>
        <v>2026-NAT-01</v>
      </c>
      <c r="B1769" s="140">
        <f t="shared" si="310"/>
        <v>46100</v>
      </c>
      <c r="C1769" s="143" t="str">
        <f t="shared" si="311"/>
        <v>Day 1</v>
      </c>
      <c r="D1769" s="53" t="s">
        <v>526</v>
      </c>
      <c r="E1769" s="26" t="str">
        <f t="shared" si="303"/>
        <v>Werner</v>
      </c>
      <c r="F1769" s="26" t="str">
        <f t="shared" si="304"/>
        <v>Van Riet</v>
      </c>
      <c r="G1769" s="26" t="str">
        <f t="shared" si="305"/>
        <v>Men Veteran</v>
      </c>
      <c r="H1769" s="26" t="str">
        <f t="shared" si="306"/>
        <v>Walvis Bay</v>
      </c>
      <c r="I1769" s="53"/>
      <c r="J1769" s="53" t="s">
        <v>1223</v>
      </c>
      <c r="K1769" s="53">
        <v>127</v>
      </c>
      <c r="L1769" s="52">
        <f t="shared" si="307"/>
        <v>8.5</v>
      </c>
      <c r="M1769" s="52">
        <f t="shared" si="308"/>
        <v>8.5</v>
      </c>
    </row>
    <row r="1770" spans="1:13" x14ac:dyDescent="0.3">
      <c r="A1770" s="143" t="str">
        <f t="shared" si="309"/>
        <v>2026-NAT-01</v>
      </c>
      <c r="B1770" s="140">
        <f t="shared" si="310"/>
        <v>46100</v>
      </c>
      <c r="C1770" s="143" t="str">
        <f t="shared" si="311"/>
        <v>Day 1</v>
      </c>
      <c r="D1770" s="53" t="s">
        <v>574</v>
      </c>
      <c r="E1770" s="26" t="str">
        <f t="shared" si="303"/>
        <v>Gunther</v>
      </c>
      <c r="F1770" s="26" t="str">
        <f t="shared" si="304"/>
        <v>Krauer</v>
      </c>
      <c r="G1770" s="26" t="str">
        <f t="shared" si="305"/>
        <v>Men Master</v>
      </c>
      <c r="H1770" s="26" t="str">
        <f t="shared" si="306"/>
        <v>Walvis Bay</v>
      </c>
      <c r="I1770" s="53"/>
      <c r="J1770" s="53" t="s">
        <v>1222</v>
      </c>
      <c r="K1770" s="53">
        <v>92</v>
      </c>
      <c r="L1770" s="52">
        <f t="shared" si="307"/>
        <v>3.3</v>
      </c>
      <c r="M1770" s="52">
        <f t="shared" si="308"/>
        <v>3.3</v>
      </c>
    </row>
    <row r="1771" spans="1:13" x14ac:dyDescent="0.3">
      <c r="A1771" s="143" t="str">
        <f t="shared" si="309"/>
        <v>2026-NAT-01</v>
      </c>
      <c r="B1771" s="140">
        <f t="shared" si="310"/>
        <v>46100</v>
      </c>
      <c r="C1771" s="143" t="str">
        <f t="shared" si="311"/>
        <v>Day 1</v>
      </c>
      <c r="D1771" s="53" t="s">
        <v>574</v>
      </c>
      <c r="E1771" s="26" t="str">
        <f t="shared" si="303"/>
        <v>Gunther</v>
      </c>
      <c r="F1771" s="26" t="str">
        <f t="shared" si="304"/>
        <v>Krauer</v>
      </c>
      <c r="G1771" s="26" t="str">
        <f t="shared" si="305"/>
        <v>Men Master</v>
      </c>
      <c r="H1771" s="26" t="str">
        <f t="shared" si="306"/>
        <v>Walvis Bay</v>
      </c>
      <c r="I1771" s="53"/>
      <c r="J1771" s="53" t="s">
        <v>1202</v>
      </c>
      <c r="K1771" s="53">
        <v>30</v>
      </c>
      <c r="L1771" s="52">
        <f t="shared" si="307"/>
        <v>1</v>
      </c>
      <c r="M1771" s="52">
        <f t="shared" si="308"/>
        <v>1</v>
      </c>
    </row>
    <row r="1772" spans="1:13" x14ac:dyDescent="0.3">
      <c r="A1772" s="143" t="str">
        <f t="shared" si="309"/>
        <v>2026-NAT-01</v>
      </c>
      <c r="B1772" s="140">
        <f t="shared" si="310"/>
        <v>46100</v>
      </c>
      <c r="C1772" s="143" t="str">
        <f t="shared" si="311"/>
        <v>Day 1</v>
      </c>
      <c r="D1772" s="53" t="s">
        <v>574</v>
      </c>
      <c r="E1772" s="26" t="str">
        <f t="shared" si="303"/>
        <v>Gunther</v>
      </c>
      <c r="F1772" s="26" t="str">
        <f t="shared" si="304"/>
        <v>Krauer</v>
      </c>
      <c r="G1772" s="26" t="str">
        <f t="shared" si="305"/>
        <v>Men Master</v>
      </c>
      <c r="H1772" s="26" t="str">
        <f t="shared" si="306"/>
        <v>Walvis Bay</v>
      </c>
      <c r="I1772" s="53"/>
      <c r="J1772" s="53" t="s">
        <v>20</v>
      </c>
      <c r="K1772" s="53">
        <v>87</v>
      </c>
      <c r="L1772" s="52">
        <f t="shared" si="307"/>
        <v>2.4</v>
      </c>
      <c r="M1772" s="52">
        <f t="shared" si="308"/>
        <v>2.4</v>
      </c>
    </row>
    <row r="1773" spans="1:13" x14ac:dyDescent="0.3">
      <c r="A1773" s="143" t="str">
        <f t="shared" si="309"/>
        <v>2026-NAT-01</v>
      </c>
      <c r="B1773" s="140">
        <f t="shared" si="310"/>
        <v>46100</v>
      </c>
      <c r="C1773" s="143" t="str">
        <f t="shared" si="311"/>
        <v>Day 1</v>
      </c>
      <c r="D1773" s="53" t="s">
        <v>574</v>
      </c>
      <c r="E1773" s="26" t="str">
        <f t="shared" si="303"/>
        <v>Gunther</v>
      </c>
      <c r="F1773" s="26" t="str">
        <f t="shared" si="304"/>
        <v>Krauer</v>
      </c>
      <c r="G1773" s="26" t="str">
        <f t="shared" si="305"/>
        <v>Men Master</v>
      </c>
      <c r="H1773" s="26" t="str">
        <f t="shared" si="306"/>
        <v>Walvis Bay</v>
      </c>
      <c r="I1773" s="53"/>
      <c r="J1773" s="53" t="s">
        <v>1222</v>
      </c>
      <c r="K1773" s="53">
        <v>119</v>
      </c>
      <c r="L1773" s="52">
        <f t="shared" si="307"/>
        <v>7.9</v>
      </c>
      <c r="M1773" s="52">
        <f t="shared" si="308"/>
        <v>7.9</v>
      </c>
    </row>
    <row r="1774" spans="1:13" x14ac:dyDescent="0.3">
      <c r="A1774" s="143" t="str">
        <f t="shared" si="309"/>
        <v>2026-NAT-01</v>
      </c>
      <c r="B1774" s="140">
        <f t="shared" si="310"/>
        <v>46100</v>
      </c>
      <c r="C1774" s="143" t="str">
        <f t="shared" si="311"/>
        <v>Day 1</v>
      </c>
      <c r="D1774" s="53" t="s">
        <v>574</v>
      </c>
      <c r="E1774" s="26" t="str">
        <f t="shared" si="303"/>
        <v>Gunther</v>
      </c>
      <c r="F1774" s="26" t="str">
        <f t="shared" si="304"/>
        <v>Krauer</v>
      </c>
      <c r="G1774" s="26" t="str">
        <f t="shared" si="305"/>
        <v>Men Master</v>
      </c>
      <c r="H1774" s="26" t="str">
        <f t="shared" si="306"/>
        <v>Walvis Bay</v>
      </c>
      <c r="I1774" s="53"/>
      <c r="J1774" s="53" t="s">
        <v>1222</v>
      </c>
      <c r="K1774" s="53">
        <v>84</v>
      </c>
      <c r="L1774" s="52">
        <f t="shared" si="307"/>
        <v>2.4</v>
      </c>
      <c r="M1774" s="52">
        <f t="shared" si="308"/>
        <v>2.4</v>
      </c>
    </row>
    <row r="1775" spans="1:13" x14ac:dyDescent="0.3">
      <c r="A1775" s="143" t="str">
        <f t="shared" si="309"/>
        <v>2026-NAT-01</v>
      </c>
      <c r="B1775" s="140">
        <f t="shared" si="310"/>
        <v>46100</v>
      </c>
      <c r="C1775" s="143" t="str">
        <f t="shared" si="311"/>
        <v>Day 1</v>
      </c>
      <c r="D1775" s="53" t="s">
        <v>1475</v>
      </c>
      <c r="E1775" s="26" t="str">
        <f t="shared" si="303"/>
        <v>Zillan</v>
      </c>
      <c r="F1775" s="26" t="str">
        <f t="shared" si="304"/>
        <v>Du Pisani</v>
      </c>
      <c r="G1775" s="26" t="str">
        <f t="shared" si="305"/>
        <v>Men Senior</v>
      </c>
      <c r="H1775" s="26" t="str">
        <f t="shared" si="306"/>
        <v>Walvis Bay</v>
      </c>
      <c r="I1775" s="53"/>
      <c r="J1775" s="53" t="s">
        <v>1222</v>
      </c>
      <c r="K1775" s="53">
        <v>147</v>
      </c>
      <c r="L1775" s="52">
        <f t="shared" si="307"/>
        <v>16.2</v>
      </c>
      <c r="M1775" s="52">
        <f t="shared" si="308"/>
        <v>16.2</v>
      </c>
    </row>
    <row r="1776" spans="1:13" x14ac:dyDescent="0.3">
      <c r="A1776" s="143" t="str">
        <f t="shared" si="309"/>
        <v>2026-NAT-01</v>
      </c>
      <c r="B1776" s="140">
        <f t="shared" si="310"/>
        <v>46100</v>
      </c>
      <c r="C1776" s="143" t="str">
        <f t="shared" si="311"/>
        <v>Day 1</v>
      </c>
      <c r="D1776" s="53" t="s">
        <v>1475</v>
      </c>
      <c r="E1776" s="26" t="str">
        <f t="shared" si="303"/>
        <v>Zillan</v>
      </c>
      <c r="F1776" s="26" t="str">
        <f t="shared" si="304"/>
        <v>Du Pisani</v>
      </c>
      <c r="G1776" s="26" t="str">
        <f t="shared" si="305"/>
        <v>Men Senior</v>
      </c>
      <c r="H1776" s="26" t="str">
        <f t="shared" si="306"/>
        <v>Walvis Bay</v>
      </c>
      <c r="I1776" s="53"/>
      <c r="J1776" s="53" t="s">
        <v>1223</v>
      </c>
      <c r="K1776" s="53">
        <v>99</v>
      </c>
      <c r="L1776" s="52">
        <f t="shared" si="307"/>
        <v>3.6</v>
      </c>
      <c r="M1776" s="52">
        <f t="shared" si="308"/>
        <v>3.6</v>
      </c>
    </row>
    <row r="1777" spans="1:13" x14ac:dyDescent="0.3">
      <c r="A1777" s="143" t="str">
        <f t="shared" si="309"/>
        <v>2026-NAT-01</v>
      </c>
      <c r="B1777" s="140">
        <f t="shared" si="310"/>
        <v>46100</v>
      </c>
      <c r="C1777" s="143" t="str">
        <f t="shared" si="311"/>
        <v>Day 1</v>
      </c>
      <c r="D1777" s="53" t="s">
        <v>1475</v>
      </c>
      <c r="E1777" s="26" t="str">
        <f t="shared" si="303"/>
        <v>Zillan</v>
      </c>
      <c r="F1777" s="26" t="str">
        <f t="shared" si="304"/>
        <v>Du Pisani</v>
      </c>
      <c r="G1777" s="26" t="str">
        <f t="shared" si="305"/>
        <v>Men Senior</v>
      </c>
      <c r="H1777" s="26" t="str">
        <f t="shared" si="306"/>
        <v>Walvis Bay</v>
      </c>
      <c r="I1777" s="53"/>
      <c r="J1777" s="53" t="s">
        <v>1222</v>
      </c>
      <c r="K1777" s="53">
        <v>98</v>
      </c>
      <c r="L1777" s="52">
        <f t="shared" si="307"/>
        <v>4</v>
      </c>
      <c r="M1777" s="52">
        <f t="shared" si="308"/>
        <v>4</v>
      </c>
    </row>
    <row r="1778" spans="1:13" x14ac:dyDescent="0.3">
      <c r="A1778" s="143" t="str">
        <f t="shared" si="309"/>
        <v>2026-NAT-01</v>
      </c>
      <c r="B1778" s="140">
        <f t="shared" si="310"/>
        <v>46100</v>
      </c>
      <c r="C1778" s="143" t="str">
        <f t="shared" si="311"/>
        <v>Day 1</v>
      </c>
      <c r="D1778" s="53" t="s">
        <v>1475</v>
      </c>
      <c r="E1778" s="26" t="str">
        <f t="shared" si="303"/>
        <v>Zillan</v>
      </c>
      <c r="F1778" s="26" t="str">
        <f t="shared" si="304"/>
        <v>Du Pisani</v>
      </c>
      <c r="G1778" s="26" t="str">
        <f t="shared" si="305"/>
        <v>Men Senior</v>
      </c>
      <c r="H1778" s="26" t="str">
        <f t="shared" si="306"/>
        <v>Walvis Bay</v>
      </c>
      <c r="I1778" s="53"/>
      <c r="J1778" s="53" t="s">
        <v>1222</v>
      </c>
      <c r="K1778" s="53">
        <v>91</v>
      </c>
      <c r="L1778" s="52">
        <f t="shared" si="307"/>
        <v>3.1</v>
      </c>
      <c r="M1778" s="52">
        <f t="shared" si="308"/>
        <v>3.1</v>
      </c>
    </row>
    <row r="1779" spans="1:13" x14ac:dyDescent="0.3">
      <c r="A1779" s="143" t="str">
        <f t="shared" si="309"/>
        <v>2026-NAT-01</v>
      </c>
      <c r="B1779" s="140">
        <f t="shared" si="310"/>
        <v>46100</v>
      </c>
      <c r="C1779" s="143" t="str">
        <f t="shared" si="311"/>
        <v>Day 1</v>
      </c>
      <c r="D1779" s="53" t="s">
        <v>1475</v>
      </c>
      <c r="E1779" s="26" t="str">
        <f t="shared" si="303"/>
        <v>Zillan</v>
      </c>
      <c r="F1779" s="26" t="str">
        <f t="shared" si="304"/>
        <v>Du Pisani</v>
      </c>
      <c r="G1779" s="26" t="str">
        <f t="shared" si="305"/>
        <v>Men Senior</v>
      </c>
      <c r="H1779" s="26" t="str">
        <f t="shared" si="306"/>
        <v>Walvis Bay</v>
      </c>
      <c r="I1779" s="53"/>
      <c r="J1779" s="53" t="s">
        <v>1222</v>
      </c>
      <c r="K1779" s="53">
        <v>158</v>
      </c>
      <c r="L1779" s="52">
        <f t="shared" si="307"/>
        <v>20.8</v>
      </c>
      <c r="M1779" s="52">
        <f t="shared" si="308"/>
        <v>20.8</v>
      </c>
    </row>
    <row r="1780" spans="1:13" x14ac:dyDescent="0.3">
      <c r="A1780" s="143" t="str">
        <f t="shared" si="309"/>
        <v>2026-NAT-01</v>
      </c>
      <c r="B1780" s="140">
        <f t="shared" si="310"/>
        <v>46100</v>
      </c>
      <c r="C1780" s="143" t="str">
        <f t="shared" si="311"/>
        <v>Day 1</v>
      </c>
      <c r="D1780" s="53" t="s">
        <v>1475</v>
      </c>
      <c r="E1780" s="26" t="str">
        <f t="shared" si="303"/>
        <v>Zillan</v>
      </c>
      <c r="F1780" s="26" t="str">
        <f t="shared" si="304"/>
        <v>Du Pisani</v>
      </c>
      <c r="G1780" s="26" t="str">
        <f t="shared" si="305"/>
        <v>Men Senior</v>
      </c>
      <c r="H1780" s="26" t="str">
        <f t="shared" si="306"/>
        <v>Walvis Bay</v>
      </c>
      <c r="I1780" s="53"/>
      <c r="J1780" s="53" t="s">
        <v>1222</v>
      </c>
      <c r="K1780" s="53">
        <v>132</v>
      </c>
      <c r="L1780" s="52">
        <f t="shared" si="307"/>
        <v>11.2</v>
      </c>
      <c r="M1780" s="52">
        <f t="shared" si="308"/>
        <v>11.2</v>
      </c>
    </row>
    <row r="1781" spans="1:13" x14ac:dyDescent="0.3">
      <c r="A1781" s="143" t="str">
        <f t="shared" si="309"/>
        <v>2026-NAT-01</v>
      </c>
      <c r="B1781" s="140">
        <f t="shared" si="310"/>
        <v>46100</v>
      </c>
      <c r="C1781" s="143" t="str">
        <f t="shared" si="311"/>
        <v>Day 1</v>
      </c>
      <c r="D1781" s="53" t="s">
        <v>1475</v>
      </c>
      <c r="E1781" s="26" t="str">
        <f t="shared" si="303"/>
        <v>Zillan</v>
      </c>
      <c r="F1781" s="26" t="str">
        <f t="shared" si="304"/>
        <v>Du Pisani</v>
      </c>
      <c r="G1781" s="26" t="str">
        <f t="shared" si="305"/>
        <v>Men Senior</v>
      </c>
      <c r="H1781" s="26" t="str">
        <f t="shared" si="306"/>
        <v>Walvis Bay</v>
      </c>
      <c r="I1781" s="53"/>
      <c r="J1781" s="53" t="s">
        <v>1223</v>
      </c>
      <c r="K1781" s="53">
        <v>79</v>
      </c>
      <c r="L1781" s="52">
        <f t="shared" si="307"/>
        <v>1.6</v>
      </c>
      <c r="M1781" s="52">
        <f t="shared" si="308"/>
        <v>1.6</v>
      </c>
    </row>
    <row r="1782" spans="1:13" x14ac:dyDescent="0.3">
      <c r="A1782" s="143" t="str">
        <f t="shared" si="309"/>
        <v>2026-NAT-01</v>
      </c>
      <c r="B1782" s="140">
        <f t="shared" si="310"/>
        <v>46100</v>
      </c>
      <c r="C1782" s="143" t="str">
        <f t="shared" si="311"/>
        <v>Day 1</v>
      </c>
      <c r="D1782" s="53" t="s">
        <v>562</v>
      </c>
      <c r="E1782" s="26" t="str">
        <f t="shared" si="303"/>
        <v>Stewert</v>
      </c>
      <c r="F1782" s="26" t="str">
        <f t="shared" si="304"/>
        <v>Reimann</v>
      </c>
      <c r="G1782" s="26" t="str">
        <f t="shared" si="305"/>
        <v>Men Senior / U/21</v>
      </c>
      <c r="H1782" s="26" t="str">
        <f t="shared" si="306"/>
        <v>Walvis Bay</v>
      </c>
      <c r="I1782" s="53"/>
      <c r="J1782" s="53" t="s">
        <v>1222</v>
      </c>
      <c r="K1782" s="53">
        <v>129</v>
      </c>
      <c r="L1782" s="52">
        <f t="shared" si="307"/>
        <v>10.4</v>
      </c>
      <c r="M1782" s="52">
        <f t="shared" si="308"/>
        <v>10.4</v>
      </c>
    </row>
    <row r="1783" spans="1:13" x14ac:dyDescent="0.3">
      <c r="A1783" s="143" t="str">
        <f t="shared" si="309"/>
        <v>2026-NAT-01</v>
      </c>
      <c r="B1783" s="140">
        <f t="shared" si="310"/>
        <v>46100</v>
      </c>
      <c r="C1783" s="143" t="str">
        <f t="shared" si="311"/>
        <v>Day 1</v>
      </c>
      <c r="D1783" s="53" t="s">
        <v>562</v>
      </c>
      <c r="E1783" s="26" t="str">
        <f t="shared" si="303"/>
        <v>Stewert</v>
      </c>
      <c r="F1783" s="26" t="str">
        <f t="shared" si="304"/>
        <v>Reimann</v>
      </c>
      <c r="G1783" s="26" t="str">
        <f t="shared" si="305"/>
        <v>Men Senior / U/21</v>
      </c>
      <c r="H1783" s="26" t="str">
        <f t="shared" si="306"/>
        <v>Walvis Bay</v>
      </c>
      <c r="I1783" s="53"/>
      <c r="J1783" s="53" t="s">
        <v>8</v>
      </c>
      <c r="K1783" s="53">
        <v>67</v>
      </c>
      <c r="L1783" s="52">
        <f t="shared" si="307"/>
        <v>2.4</v>
      </c>
      <c r="M1783" s="52">
        <f t="shared" si="308"/>
        <v>2.4</v>
      </c>
    </row>
    <row r="1784" spans="1:13" x14ac:dyDescent="0.3">
      <c r="A1784" s="143" t="str">
        <f t="shared" si="309"/>
        <v>2026-NAT-01</v>
      </c>
      <c r="B1784" s="140">
        <f t="shared" si="310"/>
        <v>46100</v>
      </c>
      <c r="C1784" s="143" t="str">
        <f t="shared" si="311"/>
        <v>Day 1</v>
      </c>
      <c r="D1784" s="53" t="s">
        <v>562</v>
      </c>
      <c r="E1784" s="26" t="str">
        <f t="shared" si="303"/>
        <v>Stewert</v>
      </c>
      <c r="F1784" s="26" t="str">
        <f t="shared" si="304"/>
        <v>Reimann</v>
      </c>
      <c r="G1784" s="26" t="str">
        <f t="shared" si="305"/>
        <v>Men Senior / U/21</v>
      </c>
      <c r="H1784" s="26" t="str">
        <f t="shared" si="306"/>
        <v>Walvis Bay</v>
      </c>
      <c r="I1784" s="53"/>
      <c r="J1784" s="53" t="s">
        <v>8</v>
      </c>
      <c r="K1784" s="53">
        <v>73</v>
      </c>
      <c r="L1784" s="52">
        <f t="shared" si="307"/>
        <v>3.1</v>
      </c>
      <c r="M1784" s="52">
        <f t="shared" si="308"/>
        <v>3.1</v>
      </c>
    </row>
    <row r="1785" spans="1:13" x14ac:dyDescent="0.3">
      <c r="A1785" s="143" t="str">
        <f t="shared" si="309"/>
        <v>2026-NAT-01</v>
      </c>
      <c r="B1785" s="140">
        <f t="shared" si="310"/>
        <v>46100</v>
      </c>
      <c r="C1785" s="143" t="str">
        <f t="shared" si="311"/>
        <v>Day 1</v>
      </c>
      <c r="D1785" s="53" t="s">
        <v>562</v>
      </c>
      <c r="E1785" s="26" t="str">
        <f t="shared" si="303"/>
        <v>Stewert</v>
      </c>
      <c r="F1785" s="26" t="str">
        <f t="shared" si="304"/>
        <v>Reimann</v>
      </c>
      <c r="G1785" s="26" t="str">
        <f t="shared" si="305"/>
        <v>Men Senior / U/21</v>
      </c>
      <c r="H1785" s="26" t="str">
        <f t="shared" si="306"/>
        <v>Walvis Bay</v>
      </c>
      <c r="I1785" s="53"/>
      <c r="J1785" s="53" t="s">
        <v>20</v>
      </c>
      <c r="K1785" s="53">
        <v>69</v>
      </c>
      <c r="L1785" s="52">
        <f t="shared" si="307"/>
        <v>1.2</v>
      </c>
      <c r="M1785" s="52">
        <f t="shared" si="308"/>
        <v>1.2</v>
      </c>
    </row>
    <row r="1786" spans="1:13" x14ac:dyDescent="0.3">
      <c r="A1786" s="143" t="str">
        <f t="shared" si="309"/>
        <v>2026-NAT-01</v>
      </c>
      <c r="B1786" s="140">
        <f t="shared" si="310"/>
        <v>46100</v>
      </c>
      <c r="C1786" s="143" t="str">
        <f t="shared" si="311"/>
        <v>Day 1</v>
      </c>
      <c r="D1786" s="53" t="s">
        <v>562</v>
      </c>
      <c r="E1786" s="26" t="str">
        <f t="shared" ref="E1786:E1849" si="312">IF(D1786="","",VLOOKUP(D1786,Master,3,FALSE))</f>
        <v>Stewert</v>
      </c>
      <c r="F1786" s="26" t="str">
        <f t="shared" ref="F1786:F1849" si="313">IF(D1786="","",VLOOKUP(D1786,Master,4,FALSE))</f>
        <v>Reimann</v>
      </c>
      <c r="G1786" s="26" t="str">
        <f t="shared" ref="G1786:G1849" si="314">IF(D1786="","",VLOOKUP(D1786,Master,5,FALSE))</f>
        <v>Men Senior / U/21</v>
      </c>
      <c r="H1786" s="26" t="str">
        <f t="shared" ref="H1786:H1849" si="315">IF(D1786="","",VLOOKUP(D1786,Master,2,FALSE))</f>
        <v>Walvis Bay</v>
      </c>
      <c r="I1786" s="53"/>
      <c r="J1786" s="53" t="s">
        <v>20</v>
      </c>
      <c r="K1786" s="53">
        <v>75</v>
      </c>
      <c r="L1786" s="52">
        <f t="shared" ref="L1786:L1849" si="316">IF(K1786="","",IF(I1786="",ROUND(HLOOKUP(J1786,kgList,K1786,FALSE),1),ROUND(HLOOKUP(I1786,kgList,K1786,FALSE),1)))</f>
        <v>1.5</v>
      </c>
      <c r="M1786" s="52">
        <f t="shared" ref="M1786:M1849" si="317">IF(L1786="","",IF(COUNTA(I1786:J1786)&gt;1,"Edible or Inedible",IF(COUNTA(I1786)=1,L1786*1,IF(COUNTA(J1786)=1,L1786*1,"ERROR"))))</f>
        <v>1.5</v>
      </c>
    </row>
    <row r="1787" spans="1:13" x14ac:dyDescent="0.3">
      <c r="A1787" s="143" t="str">
        <f t="shared" si="309"/>
        <v>2026-NAT-01</v>
      </c>
      <c r="B1787" s="140">
        <f t="shared" si="310"/>
        <v>46100</v>
      </c>
      <c r="C1787" s="143" t="str">
        <f t="shared" si="311"/>
        <v>Day 1</v>
      </c>
      <c r="D1787" s="53" t="s">
        <v>752</v>
      </c>
      <c r="E1787" s="26" t="str">
        <f t="shared" si="312"/>
        <v xml:space="preserve">Emile </v>
      </c>
      <c r="F1787" s="26" t="str">
        <f t="shared" si="313"/>
        <v>Van Heerden</v>
      </c>
      <c r="G1787" s="26" t="str">
        <f t="shared" si="314"/>
        <v>Men Veteran</v>
      </c>
      <c r="H1787" s="26" t="str">
        <f t="shared" si="315"/>
        <v>Walvis Bay</v>
      </c>
      <c r="I1787" s="53"/>
      <c r="J1787" s="53" t="s">
        <v>1222</v>
      </c>
      <c r="K1787" s="53">
        <v>92</v>
      </c>
      <c r="L1787" s="52">
        <f t="shared" si="316"/>
        <v>3.3</v>
      </c>
      <c r="M1787" s="52">
        <f t="shared" si="317"/>
        <v>3.3</v>
      </c>
    </row>
    <row r="1788" spans="1:13" x14ac:dyDescent="0.3">
      <c r="A1788" s="143" t="str">
        <f t="shared" si="309"/>
        <v>2026-NAT-01</v>
      </c>
      <c r="B1788" s="140">
        <f t="shared" si="310"/>
        <v>46100</v>
      </c>
      <c r="C1788" s="143" t="str">
        <f t="shared" si="311"/>
        <v>Day 1</v>
      </c>
      <c r="D1788" s="53" t="s">
        <v>752</v>
      </c>
      <c r="E1788" s="26" t="str">
        <f t="shared" si="312"/>
        <v xml:space="preserve">Emile </v>
      </c>
      <c r="F1788" s="26" t="str">
        <f t="shared" si="313"/>
        <v>Van Heerden</v>
      </c>
      <c r="G1788" s="26" t="str">
        <f t="shared" si="314"/>
        <v>Men Veteran</v>
      </c>
      <c r="H1788" s="26" t="str">
        <f t="shared" si="315"/>
        <v>Walvis Bay</v>
      </c>
      <c r="I1788" s="53"/>
      <c r="J1788" s="53" t="s">
        <v>1223</v>
      </c>
      <c r="K1788" s="53">
        <v>81</v>
      </c>
      <c r="L1788" s="52">
        <f t="shared" si="316"/>
        <v>1.8</v>
      </c>
      <c r="M1788" s="52">
        <f t="shared" si="317"/>
        <v>1.8</v>
      </c>
    </row>
    <row r="1789" spans="1:13" x14ac:dyDescent="0.3">
      <c r="A1789" s="143" t="str">
        <f t="shared" si="309"/>
        <v>2026-NAT-01</v>
      </c>
      <c r="B1789" s="140">
        <f t="shared" si="310"/>
        <v>46100</v>
      </c>
      <c r="C1789" s="143" t="str">
        <f t="shared" si="311"/>
        <v>Day 1</v>
      </c>
      <c r="D1789" s="53" t="s">
        <v>752</v>
      </c>
      <c r="E1789" s="26" t="str">
        <f t="shared" si="312"/>
        <v xml:space="preserve">Emile </v>
      </c>
      <c r="F1789" s="26" t="str">
        <f t="shared" si="313"/>
        <v>Van Heerden</v>
      </c>
      <c r="G1789" s="26" t="str">
        <f t="shared" si="314"/>
        <v>Men Veteran</v>
      </c>
      <c r="H1789" s="26" t="str">
        <f t="shared" si="315"/>
        <v>Walvis Bay</v>
      </c>
      <c r="I1789" s="53"/>
      <c r="J1789" s="53" t="s">
        <v>1223</v>
      </c>
      <c r="K1789" s="53">
        <v>95</v>
      </c>
      <c r="L1789" s="52">
        <f t="shared" si="316"/>
        <v>3.1</v>
      </c>
      <c r="M1789" s="52">
        <f t="shared" si="317"/>
        <v>3.1</v>
      </c>
    </row>
    <row r="1790" spans="1:13" x14ac:dyDescent="0.3">
      <c r="A1790" s="143" t="str">
        <f t="shared" si="309"/>
        <v>2026-NAT-01</v>
      </c>
      <c r="B1790" s="140">
        <f t="shared" si="310"/>
        <v>46100</v>
      </c>
      <c r="C1790" s="143" t="str">
        <f t="shared" si="311"/>
        <v>Day 1</v>
      </c>
      <c r="D1790" s="53" t="s">
        <v>752</v>
      </c>
      <c r="E1790" s="26" t="str">
        <f t="shared" si="312"/>
        <v xml:space="preserve">Emile </v>
      </c>
      <c r="F1790" s="26" t="str">
        <f t="shared" si="313"/>
        <v>Van Heerden</v>
      </c>
      <c r="G1790" s="26" t="str">
        <f t="shared" si="314"/>
        <v>Men Veteran</v>
      </c>
      <c r="H1790" s="26" t="str">
        <f t="shared" si="315"/>
        <v>Walvis Bay</v>
      </c>
      <c r="I1790" s="53"/>
      <c r="J1790" s="53" t="s">
        <v>1200</v>
      </c>
      <c r="K1790" s="53">
        <v>51</v>
      </c>
      <c r="L1790" s="52">
        <f t="shared" si="316"/>
        <v>2.4</v>
      </c>
      <c r="M1790" s="52">
        <f t="shared" si="317"/>
        <v>2.4</v>
      </c>
    </row>
    <row r="1791" spans="1:13" x14ac:dyDescent="0.3">
      <c r="A1791" s="143" t="str">
        <f t="shared" si="309"/>
        <v>2026-NAT-01</v>
      </c>
      <c r="B1791" s="140">
        <f t="shared" si="310"/>
        <v>46100</v>
      </c>
      <c r="C1791" s="143" t="str">
        <f t="shared" si="311"/>
        <v>Day 1</v>
      </c>
      <c r="D1791" s="53" t="s">
        <v>1620</v>
      </c>
      <c r="E1791" s="26" t="str">
        <f t="shared" si="312"/>
        <v>Janco</v>
      </c>
      <c r="F1791" s="26" t="str">
        <f t="shared" si="313"/>
        <v>Koegelenberg</v>
      </c>
      <c r="G1791" s="26" t="str">
        <f t="shared" si="314"/>
        <v>Men U/16</v>
      </c>
      <c r="H1791" s="26" t="str">
        <f t="shared" si="315"/>
        <v>Walvis Bay</v>
      </c>
      <c r="I1791" s="53"/>
      <c r="J1791" s="53" t="s">
        <v>1223</v>
      </c>
      <c r="K1791" s="53">
        <v>129</v>
      </c>
      <c r="L1791" s="52">
        <f t="shared" si="316"/>
        <v>9</v>
      </c>
      <c r="M1791" s="52">
        <f t="shared" si="317"/>
        <v>9</v>
      </c>
    </row>
    <row r="1792" spans="1:13" x14ac:dyDescent="0.3">
      <c r="A1792" s="143" t="str">
        <f t="shared" si="309"/>
        <v>2026-NAT-01</v>
      </c>
      <c r="B1792" s="140">
        <f t="shared" si="310"/>
        <v>46100</v>
      </c>
      <c r="C1792" s="143" t="str">
        <f t="shared" si="311"/>
        <v>Day 1</v>
      </c>
      <c r="D1792" s="53" t="s">
        <v>1620</v>
      </c>
      <c r="E1792" s="26" t="str">
        <f t="shared" si="312"/>
        <v>Janco</v>
      </c>
      <c r="F1792" s="26" t="str">
        <f t="shared" si="313"/>
        <v>Koegelenberg</v>
      </c>
      <c r="G1792" s="26" t="str">
        <f t="shared" si="314"/>
        <v>Men U/16</v>
      </c>
      <c r="H1792" s="26" t="str">
        <f t="shared" si="315"/>
        <v>Walvis Bay</v>
      </c>
      <c r="I1792" s="53"/>
      <c r="J1792" s="53" t="s">
        <v>1223</v>
      </c>
      <c r="K1792" s="53">
        <v>91</v>
      </c>
      <c r="L1792" s="52">
        <f t="shared" si="316"/>
        <v>2.7</v>
      </c>
      <c r="M1792" s="52">
        <f t="shared" si="317"/>
        <v>2.7</v>
      </c>
    </row>
    <row r="1793" spans="1:13" x14ac:dyDescent="0.3">
      <c r="A1793" s="143" t="str">
        <f t="shared" si="309"/>
        <v>2026-NAT-01</v>
      </c>
      <c r="B1793" s="140">
        <f t="shared" si="310"/>
        <v>46100</v>
      </c>
      <c r="C1793" s="143" t="str">
        <f t="shared" si="311"/>
        <v>Day 1</v>
      </c>
      <c r="D1793" s="53" t="s">
        <v>1620</v>
      </c>
      <c r="E1793" s="26" t="str">
        <f t="shared" si="312"/>
        <v>Janco</v>
      </c>
      <c r="F1793" s="26" t="str">
        <f t="shared" si="313"/>
        <v>Koegelenberg</v>
      </c>
      <c r="G1793" s="26" t="str">
        <f t="shared" si="314"/>
        <v>Men U/16</v>
      </c>
      <c r="H1793" s="26" t="str">
        <f t="shared" si="315"/>
        <v>Walvis Bay</v>
      </c>
      <c r="I1793" s="53"/>
      <c r="J1793" s="53" t="s">
        <v>8</v>
      </c>
      <c r="K1793" s="53">
        <v>75</v>
      </c>
      <c r="L1793" s="52">
        <f t="shared" si="316"/>
        <v>3.4</v>
      </c>
      <c r="M1793" s="52">
        <f t="shared" si="317"/>
        <v>3.4</v>
      </c>
    </row>
    <row r="1794" spans="1:13" x14ac:dyDescent="0.3">
      <c r="A1794" s="143" t="str">
        <f t="shared" si="309"/>
        <v>2026-NAT-01</v>
      </c>
      <c r="B1794" s="140">
        <f t="shared" si="310"/>
        <v>46100</v>
      </c>
      <c r="C1794" s="143" t="str">
        <f t="shared" si="311"/>
        <v>Day 1</v>
      </c>
      <c r="D1794" s="53" t="s">
        <v>1620</v>
      </c>
      <c r="E1794" s="26" t="str">
        <f t="shared" si="312"/>
        <v>Janco</v>
      </c>
      <c r="F1794" s="26" t="str">
        <f t="shared" si="313"/>
        <v>Koegelenberg</v>
      </c>
      <c r="G1794" s="26" t="str">
        <f t="shared" si="314"/>
        <v>Men U/16</v>
      </c>
      <c r="H1794" s="26" t="str">
        <f t="shared" si="315"/>
        <v>Walvis Bay</v>
      </c>
      <c r="I1794" s="53"/>
      <c r="J1794" s="53" t="s">
        <v>1223</v>
      </c>
      <c r="K1794" s="53">
        <v>71</v>
      </c>
      <c r="L1794" s="52">
        <f t="shared" si="316"/>
        <v>1.1000000000000001</v>
      </c>
      <c r="M1794" s="52">
        <f t="shared" si="317"/>
        <v>1.1000000000000001</v>
      </c>
    </row>
    <row r="1795" spans="1:13" x14ac:dyDescent="0.3">
      <c r="A1795" s="143" t="str">
        <f t="shared" si="309"/>
        <v>2026-NAT-01</v>
      </c>
      <c r="B1795" s="140">
        <f t="shared" si="310"/>
        <v>46100</v>
      </c>
      <c r="C1795" s="143" t="str">
        <f t="shared" si="311"/>
        <v>Day 1</v>
      </c>
      <c r="D1795" s="53" t="s">
        <v>969</v>
      </c>
      <c r="E1795" s="26" t="str">
        <f t="shared" si="312"/>
        <v>Liam</v>
      </c>
      <c r="F1795" s="26" t="str">
        <f t="shared" si="313"/>
        <v>Kruger</v>
      </c>
      <c r="G1795" s="26" t="str">
        <f t="shared" si="314"/>
        <v>Men U/16</v>
      </c>
      <c r="H1795" s="26" t="str">
        <f t="shared" si="315"/>
        <v>Walvis Bay</v>
      </c>
      <c r="I1795" s="53"/>
      <c r="J1795" s="53" t="s">
        <v>1222</v>
      </c>
      <c r="K1795" s="53">
        <v>110</v>
      </c>
      <c r="L1795" s="52">
        <f t="shared" si="316"/>
        <v>6</v>
      </c>
      <c r="M1795" s="52">
        <f t="shared" si="317"/>
        <v>6</v>
      </c>
    </row>
    <row r="1796" spans="1:13" x14ac:dyDescent="0.3">
      <c r="A1796" s="143" t="str">
        <f t="shared" si="309"/>
        <v>2026-NAT-01</v>
      </c>
      <c r="B1796" s="140">
        <f t="shared" si="310"/>
        <v>46100</v>
      </c>
      <c r="C1796" s="143" t="str">
        <f t="shared" si="311"/>
        <v>Day 1</v>
      </c>
      <c r="D1796" s="53" t="s">
        <v>1648</v>
      </c>
      <c r="E1796" s="26" t="str">
        <f t="shared" si="312"/>
        <v>Nicolette</v>
      </c>
      <c r="F1796" s="26" t="str">
        <f t="shared" si="313"/>
        <v>Schreuder</v>
      </c>
      <c r="G1796" s="26" t="str">
        <f t="shared" si="314"/>
        <v>Ladies Veteran</v>
      </c>
      <c r="H1796" s="26" t="str">
        <f t="shared" si="315"/>
        <v>Walvis Bay</v>
      </c>
      <c r="I1796" s="53"/>
      <c r="J1796" s="53" t="s">
        <v>1222</v>
      </c>
      <c r="K1796" s="53">
        <v>117</v>
      </c>
      <c r="L1796" s="52">
        <f t="shared" si="316"/>
        <v>7.4</v>
      </c>
      <c r="M1796" s="52">
        <f t="shared" si="317"/>
        <v>7.4</v>
      </c>
    </row>
    <row r="1797" spans="1:13" x14ac:dyDescent="0.3">
      <c r="A1797" s="143" t="str">
        <f t="shared" si="309"/>
        <v>2026-NAT-01</v>
      </c>
      <c r="B1797" s="140">
        <f t="shared" si="310"/>
        <v>46100</v>
      </c>
      <c r="C1797" s="143" t="str">
        <f t="shared" si="311"/>
        <v>Day 1</v>
      </c>
      <c r="D1797" s="53" t="s">
        <v>1648</v>
      </c>
      <c r="E1797" s="26" t="str">
        <f t="shared" si="312"/>
        <v>Nicolette</v>
      </c>
      <c r="F1797" s="26" t="str">
        <f t="shared" si="313"/>
        <v>Schreuder</v>
      </c>
      <c r="G1797" s="26" t="str">
        <f t="shared" si="314"/>
        <v>Ladies Veteran</v>
      </c>
      <c r="H1797" s="26" t="str">
        <f t="shared" si="315"/>
        <v>Walvis Bay</v>
      </c>
      <c r="I1797" s="53"/>
      <c r="J1797" s="53" t="s">
        <v>1222</v>
      </c>
      <c r="K1797" s="53">
        <v>117</v>
      </c>
      <c r="L1797" s="52">
        <f t="shared" si="316"/>
        <v>7.4</v>
      </c>
      <c r="M1797" s="52">
        <f t="shared" si="317"/>
        <v>7.4</v>
      </c>
    </row>
    <row r="1798" spans="1:13" x14ac:dyDescent="0.3">
      <c r="A1798" s="143" t="str">
        <f t="shared" si="309"/>
        <v>2026-NAT-01</v>
      </c>
      <c r="B1798" s="140">
        <f t="shared" si="310"/>
        <v>46100</v>
      </c>
      <c r="C1798" s="143" t="str">
        <f t="shared" si="311"/>
        <v>Day 1</v>
      </c>
      <c r="D1798" s="53" t="s">
        <v>1648</v>
      </c>
      <c r="E1798" s="26" t="str">
        <f t="shared" si="312"/>
        <v>Nicolette</v>
      </c>
      <c r="F1798" s="26" t="str">
        <f t="shared" si="313"/>
        <v>Schreuder</v>
      </c>
      <c r="G1798" s="26" t="str">
        <f t="shared" si="314"/>
        <v>Ladies Veteran</v>
      </c>
      <c r="H1798" s="26" t="str">
        <f t="shared" si="315"/>
        <v>Walvis Bay</v>
      </c>
      <c r="I1798" s="53"/>
      <c r="J1798" s="53" t="s">
        <v>1223</v>
      </c>
      <c r="K1798" s="53">
        <v>70</v>
      </c>
      <c r="L1798" s="52">
        <f t="shared" si="316"/>
        <v>1.1000000000000001</v>
      </c>
      <c r="M1798" s="52">
        <f t="shared" si="317"/>
        <v>1.1000000000000001</v>
      </c>
    </row>
    <row r="1799" spans="1:13" x14ac:dyDescent="0.3">
      <c r="A1799" s="143" t="str">
        <f t="shared" si="309"/>
        <v>2026-NAT-01</v>
      </c>
      <c r="B1799" s="140">
        <f t="shared" si="310"/>
        <v>46100</v>
      </c>
      <c r="C1799" s="143" t="str">
        <f t="shared" si="311"/>
        <v>Day 1</v>
      </c>
      <c r="D1799" s="53" t="s">
        <v>1476</v>
      </c>
      <c r="E1799" s="26" t="str">
        <f t="shared" si="312"/>
        <v>Breggie</v>
      </c>
      <c r="F1799" s="26" t="str">
        <f t="shared" si="313"/>
        <v>Ferreira</v>
      </c>
      <c r="G1799" s="26" t="str">
        <f t="shared" si="314"/>
        <v>Ladies Master</v>
      </c>
      <c r="H1799" s="26" t="str">
        <f t="shared" si="315"/>
        <v>Walvis Bay</v>
      </c>
      <c r="I1799" s="53"/>
      <c r="J1799" s="53" t="s">
        <v>1222</v>
      </c>
      <c r="K1799" s="53">
        <v>130</v>
      </c>
      <c r="L1799" s="52">
        <f t="shared" si="316"/>
        <v>10.7</v>
      </c>
      <c r="M1799" s="52">
        <f t="shared" si="317"/>
        <v>10.7</v>
      </c>
    </row>
    <row r="1800" spans="1:13" x14ac:dyDescent="0.3">
      <c r="A1800" s="143" t="str">
        <f t="shared" si="309"/>
        <v>2026-NAT-01</v>
      </c>
      <c r="B1800" s="140">
        <f t="shared" si="310"/>
        <v>46100</v>
      </c>
      <c r="C1800" s="143" t="str">
        <f t="shared" si="311"/>
        <v>Day 1</v>
      </c>
      <c r="D1800" s="53" t="s">
        <v>1476</v>
      </c>
      <c r="E1800" s="26" t="str">
        <f t="shared" si="312"/>
        <v>Breggie</v>
      </c>
      <c r="F1800" s="26" t="str">
        <f t="shared" si="313"/>
        <v>Ferreira</v>
      </c>
      <c r="G1800" s="26" t="str">
        <f t="shared" si="314"/>
        <v>Ladies Master</v>
      </c>
      <c r="H1800" s="26" t="str">
        <f t="shared" si="315"/>
        <v>Walvis Bay</v>
      </c>
      <c r="I1800" s="53"/>
      <c r="J1800" s="53" t="s">
        <v>10</v>
      </c>
      <c r="K1800" s="53">
        <v>41</v>
      </c>
      <c r="L1800" s="52">
        <f t="shared" si="316"/>
        <v>1.1000000000000001</v>
      </c>
      <c r="M1800" s="52">
        <f t="shared" si="317"/>
        <v>1.1000000000000001</v>
      </c>
    </row>
    <row r="1801" spans="1:13" x14ac:dyDescent="0.3">
      <c r="A1801" s="143" t="str">
        <f t="shared" si="309"/>
        <v>2026-NAT-01</v>
      </c>
      <c r="B1801" s="140">
        <f t="shared" si="310"/>
        <v>46100</v>
      </c>
      <c r="C1801" s="143" t="str">
        <f t="shared" si="311"/>
        <v>Day 1</v>
      </c>
      <c r="D1801" s="53" t="s">
        <v>1473</v>
      </c>
      <c r="E1801" s="26" t="str">
        <f t="shared" si="312"/>
        <v>Hannelie</v>
      </c>
      <c r="F1801" s="26" t="str">
        <f t="shared" si="313"/>
        <v>Du Plessis</v>
      </c>
      <c r="G1801" s="26" t="str">
        <f t="shared" si="314"/>
        <v>Ladies Master</v>
      </c>
      <c r="H1801" s="26" t="str">
        <f t="shared" si="315"/>
        <v>Walvis Bay</v>
      </c>
      <c r="I1801" s="53"/>
      <c r="J1801" s="53" t="s">
        <v>20</v>
      </c>
      <c r="K1801" s="53">
        <v>67</v>
      </c>
      <c r="L1801" s="52">
        <f t="shared" si="316"/>
        <v>1.1000000000000001</v>
      </c>
      <c r="M1801" s="52">
        <f t="shared" si="317"/>
        <v>1.1000000000000001</v>
      </c>
    </row>
    <row r="1802" spans="1:13" x14ac:dyDescent="0.3">
      <c r="A1802" s="143" t="str">
        <f t="shared" si="309"/>
        <v>2026-NAT-01</v>
      </c>
      <c r="B1802" s="140">
        <f t="shared" si="310"/>
        <v>46100</v>
      </c>
      <c r="C1802" s="143" t="str">
        <f t="shared" si="311"/>
        <v>Day 1</v>
      </c>
      <c r="D1802" s="53" t="s">
        <v>1473</v>
      </c>
      <c r="E1802" s="26" t="str">
        <f t="shared" si="312"/>
        <v>Hannelie</v>
      </c>
      <c r="F1802" s="26" t="str">
        <f t="shared" si="313"/>
        <v>Du Plessis</v>
      </c>
      <c r="G1802" s="26" t="str">
        <f t="shared" si="314"/>
        <v>Ladies Master</v>
      </c>
      <c r="H1802" s="26" t="str">
        <f t="shared" si="315"/>
        <v>Walvis Bay</v>
      </c>
      <c r="I1802" s="53"/>
      <c r="J1802" s="53" t="s">
        <v>1222</v>
      </c>
      <c r="K1802" s="53">
        <v>152</v>
      </c>
      <c r="L1802" s="52">
        <f t="shared" si="316"/>
        <v>18.2</v>
      </c>
      <c r="M1802" s="52">
        <f t="shared" si="317"/>
        <v>18.2</v>
      </c>
    </row>
    <row r="1803" spans="1:13" x14ac:dyDescent="0.3">
      <c r="A1803" s="143" t="str">
        <f t="shared" si="309"/>
        <v>2026-NAT-01</v>
      </c>
      <c r="B1803" s="140">
        <f t="shared" si="310"/>
        <v>46100</v>
      </c>
      <c r="C1803" s="143" t="str">
        <f t="shared" si="311"/>
        <v>Day 1</v>
      </c>
      <c r="D1803" s="53" t="s">
        <v>1473</v>
      </c>
      <c r="E1803" s="26" t="str">
        <f t="shared" si="312"/>
        <v>Hannelie</v>
      </c>
      <c r="F1803" s="26" t="str">
        <f t="shared" si="313"/>
        <v>Du Plessis</v>
      </c>
      <c r="G1803" s="26" t="str">
        <f t="shared" si="314"/>
        <v>Ladies Master</v>
      </c>
      <c r="H1803" s="26" t="str">
        <f t="shared" si="315"/>
        <v>Walvis Bay</v>
      </c>
      <c r="I1803" s="53"/>
      <c r="J1803" s="53" t="s">
        <v>10</v>
      </c>
      <c r="K1803" s="53">
        <v>41</v>
      </c>
      <c r="L1803" s="52">
        <f t="shared" si="316"/>
        <v>1.1000000000000001</v>
      </c>
      <c r="M1803" s="52">
        <f t="shared" si="317"/>
        <v>1.1000000000000001</v>
      </c>
    </row>
    <row r="1804" spans="1:13" x14ac:dyDescent="0.3">
      <c r="A1804" s="143" t="str">
        <f t="shared" si="309"/>
        <v>2026-NAT-01</v>
      </c>
      <c r="B1804" s="140">
        <f t="shared" si="310"/>
        <v>46100</v>
      </c>
      <c r="C1804" s="143" t="str">
        <f t="shared" si="311"/>
        <v>Day 1</v>
      </c>
      <c r="D1804" s="53" t="s">
        <v>1543</v>
      </c>
      <c r="E1804" s="26" t="str">
        <f t="shared" si="312"/>
        <v>Bianca</v>
      </c>
      <c r="F1804" s="26" t="str">
        <f t="shared" si="313"/>
        <v>Dronia</v>
      </c>
      <c r="G1804" s="26" t="str">
        <f t="shared" si="314"/>
        <v>Ladies Senior</v>
      </c>
      <c r="H1804" s="26" t="str">
        <f t="shared" si="315"/>
        <v>Walvis Bay</v>
      </c>
      <c r="I1804" s="53"/>
      <c r="J1804" s="53" t="s">
        <v>1222</v>
      </c>
      <c r="K1804" s="53">
        <v>82</v>
      </c>
      <c r="L1804" s="52">
        <f t="shared" si="316"/>
        <v>2.2000000000000002</v>
      </c>
      <c r="M1804" s="52">
        <f t="shared" si="317"/>
        <v>2.2000000000000002</v>
      </c>
    </row>
    <row r="1805" spans="1:13" x14ac:dyDescent="0.3">
      <c r="A1805" s="143" t="str">
        <f t="shared" si="309"/>
        <v>2026-NAT-01</v>
      </c>
      <c r="B1805" s="140">
        <f t="shared" si="310"/>
        <v>46100</v>
      </c>
      <c r="C1805" s="143" t="str">
        <f t="shared" si="311"/>
        <v>Day 1</v>
      </c>
      <c r="D1805" s="53" t="s">
        <v>1613</v>
      </c>
      <c r="E1805" s="26" t="str">
        <f t="shared" si="312"/>
        <v>Danie Jnr</v>
      </c>
      <c r="F1805" s="26" t="str">
        <f t="shared" si="313"/>
        <v>Van Zyl</v>
      </c>
      <c r="G1805" s="26" t="str">
        <f t="shared" si="314"/>
        <v>Men U/16</v>
      </c>
      <c r="H1805" s="26" t="str">
        <f t="shared" si="315"/>
        <v>Okahandja</v>
      </c>
      <c r="I1805" s="53"/>
      <c r="J1805" s="53" t="s">
        <v>1223</v>
      </c>
      <c r="K1805" s="53">
        <v>78</v>
      </c>
      <c r="L1805" s="52">
        <f t="shared" si="316"/>
        <v>1.5</v>
      </c>
      <c r="M1805" s="52">
        <f t="shared" si="317"/>
        <v>1.5</v>
      </c>
    </row>
    <row r="1806" spans="1:13" x14ac:dyDescent="0.3">
      <c r="A1806" s="143" t="str">
        <f t="shared" ref="A1806:A1869" si="318">IF(D1806="","",A1805)</f>
        <v>2026-NAT-01</v>
      </c>
      <c r="B1806" s="140">
        <f t="shared" ref="B1806:B1869" si="319">IF(D1806="","",B1805)</f>
        <v>46100</v>
      </c>
      <c r="C1806" s="143" t="str">
        <f t="shared" ref="C1806:C1869" si="320">IF(D1806="","",C1805)</f>
        <v>Day 1</v>
      </c>
      <c r="D1806" s="53" t="s">
        <v>1613</v>
      </c>
      <c r="E1806" s="26" t="str">
        <f t="shared" si="312"/>
        <v>Danie Jnr</v>
      </c>
      <c r="F1806" s="26" t="str">
        <f t="shared" si="313"/>
        <v>Van Zyl</v>
      </c>
      <c r="G1806" s="26" t="str">
        <f t="shared" si="314"/>
        <v>Men U/16</v>
      </c>
      <c r="H1806" s="26" t="str">
        <f t="shared" si="315"/>
        <v>Okahandja</v>
      </c>
      <c r="I1806" s="53"/>
      <c r="J1806" s="53" t="s">
        <v>1223</v>
      </c>
      <c r="K1806" s="53">
        <v>85</v>
      </c>
      <c r="L1806" s="52">
        <f t="shared" si="316"/>
        <v>2.1</v>
      </c>
      <c r="M1806" s="52">
        <f t="shared" si="317"/>
        <v>2.1</v>
      </c>
    </row>
    <row r="1807" spans="1:13" x14ac:dyDescent="0.3">
      <c r="A1807" s="143" t="str">
        <f t="shared" si="318"/>
        <v>2026-NAT-01</v>
      </c>
      <c r="B1807" s="140">
        <f t="shared" si="319"/>
        <v>46100</v>
      </c>
      <c r="C1807" s="143" t="str">
        <f t="shared" si="320"/>
        <v>Day 1</v>
      </c>
      <c r="D1807" s="53" t="s">
        <v>1613</v>
      </c>
      <c r="E1807" s="26" t="str">
        <f t="shared" si="312"/>
        <v>Danie Jnr</v>
      </c>
      <c r="F1807" s="26" t="str">
        <f t="shared" si="313"/>
        <v>Van Zyl</v>
      </c>
      <c r="G1807" s="26" t="str">
        <f t="shared" si="314"/>
        <v>Men U/16</v>
      </c>
      <c r="H1807" s="26" t="str">
        <f t="shared" si="315"/>
        <v>Okahandja</v>
      </c>
      <c r="I1807" s="53"/>
      <c r="J1807" s="53" t="s">
        <v>1200</v>
      </c>
      <c r="K1807" s="53">
        <v>46</v>
      </c>
      <c r="L1807" s="52">
        <f t="shared" si="316"/>
        <v>1.7</v>
      </c>
      <c r="M1807" s="52">
        <f t="shared" si="317"/>
        <v>1.7</v>
      </c>
    </row>
    <row r="1808" spans="1:13" x14ac:dyDescent="0.3">
      <c r="A1808" s="143" t="str">
        <f t="shared" si="318"/>
        <v>2026-NAT-01</v>
      </c>
      <c r="B1808" s="140">
        <f t="shared" si="319"/>
        <v>46100</v>
      </c>
      <c r="C1808" s="143" t="str">
        <f t="shared" si="320"/>
        <v>Day 1</v>
      </c>
      <c r="D1808" s="53" t="s">
        <v>1613</v>
      </c>
      <c r="E1808" s="26" t="str">
        <f t="shared" si="312"/>
        <v>Danie Jnr</v>
      </c>
      <c r="F1808" s="26" t="str">
        <f t="shared" si="313"/>
        <v>Van Zyl</v>
      </c>
      <c r="G1808" s="26" t="str">
        <f t="shared" si="314"/>
        <v>Men U/16</v>
      </c>
      <c r="H1808" s="26" t="str">
        <f t="shared" si="315"/>
        <v>Okahandja</v>
      </c>
      <c r="I1808" s="53"/>
      <c r="J1808" s="53" t="s">
        <v>1200</v>
      </c>
      <c r="K1808" s="53">
        <v>49</v>
      </c>
      <c r="L1808" s="52">
        <f t="shared" si="316"/>
        <v>2.1</v>
      </c>
      <c r="M1808" s="52">
        <f t="shared" si="317"/>
        <v>2.1</v>
      </c>
    </row>
    <row r="1809" spans="1:13" x14ac:dyDescent="0.3">
      <c r="A1809" s="143" t="str">
        <f t="shared" si="318"/>
        <v>2026-NAT-01</v>
      </c>
      <c r="B1809" s="140">
        <f t="shared" si="319"/>
        <v>46100</v>
      </c>
      <c r="C1809" s="143" t="str">
        <f t="shared" si="320"/>
        <v>Day 1</v>
      </c>
      <c r="D1809" s="53" t="s">
        <v>913</v>
      </c>
      <c r="E1809" s="26" t="str">
        <f t="shared" si="312"/>
        <v>Archer</v>
      </c>
      <c r="F1809" s="26" t="str">
        <f t="shared" si="313"/>
        <v>Kotze</v>
      </c>
      <c r="G1809" s="26" t="str">
        <f t="shared" si="314"/>
        <v>Men U/16</v>
      </c>
      <c r="H1809" s="26" t="str">
        <f t="shared" si="315"/>
        <v>Okahandja</v>
      </c>
      <c r="I1809" s="53"/>
      <c r="J1809" s="53"/>
      <c r="K1809" s="53"/>
      <c r="L1809" s="52" t="str">
        <f t="shared" si="316"/>
        <v/>
      </c>
      <c r="M1809" s="52" t="str">
        <f t="shared" si="317"/>
        <v/>
      </c>
    </row>
    <row r="1810" spans="1:13" x14ac:dyDescent="0.3">
      <c r="A1810" s="143" t="str">
        <f t="shared" si="318"/>
        <v>2026-NAT-01</v>
      </c>
      <c r="B1810" s="140">
        <f t="shared" si="319"/>
        <v>46100</v>
      </c>
      <c r="C1810" s="143" t="str">
        <f t="shared" si="320"/>
        <v>Day 1</v>
      </c>
      <c r="D1810" s="53" t="s">
        <v>1593</v>
      </c>
      <c r="E1810" s="26" t="str">
        <f t="shared" si="312"/>
        <v>Eugene</v>
      </c>
      <c r="F1810" s="26" t="str">
        <f t="shared" si="313"/>
        <v>Rautenbach</v>
      </c>
      <c r="G1810" s="26" t="str">
        <f t="shared" si="314"/>
        <v>Men Veteran</v>
      </c>
      <c r="H1810" s="26" t="str">
        <f t="shared" si="315"/>
        <v>Okahandja</v>
      </c>
      <c r="I1810" s="53"/>
      <c r="J1810" s="53" t="s">
        <v>1223</v>
      </c>
      <c r="K1810" s="53">
        <v>84</v>
      </c>
      <c r="L1810" s="52">
        <f t="shared" si="316"/>
        <v>2</v>
      </c>
      <c r="M1810" s="52">
        <f t="shared" si="317"/>
        <v>2</v>
      </c>
    </row>
    <row r="1811" spans="1:13" x14ac:dyDescent="0.3">
      <c r="A1811" s="143" t="str">
        <f t="shared" si="318"/>
        <v>2026-NAT-01</v>
      </c>
      <c r="B1811" s="140">
        <f t="shared" si="319"/>
        <v>46100</v>
      </c>
      <c r="C1811" s="143" t="str">
        <f t="shared" si="320"/>
        <v>Day 1</v>
      </c>
      <c r="D1811" s="53" t="s">
        <v>1593</v>
      </c>
      <c r="E1811" s="26" t="str">
        <f t="shared" si="312"/>
        <v>Eugene</v>
      </c>
      <c r="F1811" s="26" t="str">
        <f t="shared" si="313"/>
        <v>Rautenbach</v>
      </c>
      <c r="G1811" s="26" t="str">
        <f t="shared" si="314"/>
        <v>Men Veteran</v>
      </c>
      <c r="H1811" s="26" t="str">
        <f t="shared" si="315"/>
        <v>Okahandja</v>
      </c>
      <c r="I1811" s="53"/>
      <c r="J1811" s="53" t="s">
        <v>1222</v>
      </c>
      <c r="K1811" s="53">
        <v>115</v>
      </c>
      <c r="L1811" s="52">
        <f t="shared" si="316"/>
        <v>7</v>
      </c>
      <c r="M1811" s="52">
        <f t="shared" si="317"/>
        <v>7</v>
      </c>
    </row>
    <row r="1812" spans="1:13" x14ac:dyDescent="0.3">
      <c r="A1812" s="143" t="str">
        <f t="shared" si="318"/>
        <v>2026-NAT-01</v>
      </c>
      <c r="B1812" s="140">
        <f t="shared" si="319"/>
        <v>46100</v>
      </c>
      <c r="C1812" s="143" t="str">
        <f t="shared" si="320"/>
        <v>Day 1</v>
      </c>
      <c r="D1812" s="53" t="s">
        <v>1593</v>
      </c>
      <c r="E1812" s="26" t="str">
        <f t="shared" si="312"/>
        <v>Eugene</v>
      </c>
      <c r="F1812" s="26" t="str">
        <f t="shared" si="313"/>
        <v>Rautenbach</v>
      </c>
      <c r="G1812" s="26" t="str">
        <f t="shared" si="314"/>
        <v>Men Veteran</v>
      </c>
      <c r="H1812" s="26" t="str">
        <f t="shared" si="315"/>
        <v>Okahandja</v>
      </c>
      <c r="I1812" s="53"/>
      <c r="J1812" s="53" t="s">
        <v>1222</v>
      </c>
      <c r="K1812" s="53">
        <v>88</v>
      </c>
      <c r="L1812" s="52">
        <f t="shared" si="316"/>
        <v>2.8</v>
      </c>
      <c r="M1812" s="52">
        <f t="shared" si="317"/>
        <v>2.8</v>
      </c>
    </row>
    <row r="1813" spans="1:13" x14ac:dyDescent="0.3">
      <c r="A1813" s="143" t="str">
        <f t="shared" si="318"/>
        <v>2026-NAT-01</v>
      </c>
      <c r="B1813" s="140">
        <f t="shared" si="319"/>
        <v>46100</v>
      </c>
      <c r="C1813" s="143" t="str">
        <f t="shared" si="320"/>
        <v>Day 1</v>
      </c>
      <c r="D1813" s="53" t="s">
        <v>1094</v>
      </c>
      <c r="E1813" s="26" t="str">
        <f t="shared" si="312"/>
        <v>Martin</v>
      </c>
      <c r="F1813" s="26" t="str">
        <f t="shared" si="313"/>
        <v>Cordier</v>
      </c>
      <c r="G1813" s="26" t="str">
        <f t="shared" si="314"/>
        <v>Men Master</v>
      </c>
      <c r="H1813" s="26" t="str">
        <f t="shared" si="315"/>
        <v>Okahandja</v>
      </c>
      <c r="I1813" s="53"/>
      <c r="J1813" s="53" t="s">
        <v>1223</v>
      </c>
      <c r="K1813" s="53">
        <v>117</v>
      </c>
      <c r="L1813" s="52">
        <f t="shared" si="316"/>
        <v>6.4</v>
      </c>
      <c r="M1813" s="52">
        <f t="shared" si="317"/>
        <v>6.4</v>
      </c>
    </row>
    <row r="1814" spans="1:13" x14ac:dyDescent="0.3">
      <c r="A1814" s="143" t="str">
        <f t="shared" si="318"/>
        <v>2026-NAT-01</v>
      </c>
      <c r="B1814" s="140">
        <f t="shared" si="319"/>
        <v>46100</v>
      </c>
      <c r="C1814" s="143" t="str">
        <f t="shared" si="320"/>
        <v>Day 1</v>
      </c>
      <c r="D1814" s="53" t="s">
        <v>1094</v>
      </c>
      <c r="E1814" s="26" t="str">
        <f t="shared" si="312"/>
        <v>Martin</v>
      </c>
      <c r="F1814" s="26" t="str">
        <f t="shared" si="313"/>
        <v>Cordier</v>
      </c>
      <c r="G1814" s="26" t="str">
        <f t="shared" si="314"/>
        <v>Men Master</v>
      </c>
      <c r="H1814" s="26" t="str">
        <f t="shared" si="315"/>
        <v>Okahandja</v>
      </c>
      <c r="I1814" s="53"/>
      <c r="J1814" s="53" t="s">
        <v>1222</v>
      </c>
      <c r="K1814" s="53">
        <v>151</v>
      </c>
      <c r="L1814" s="52">
        <f t="shared" si="316"/>
        <v>17.8</v>
      </c>
      <c r="M1814" s="52">
        <f t="shared" si="317"/>
        <v>17.8</v>
      </c>
    </row>
    <row r="1815" spans="1:13" x14ac:dyDescent="0.3">
      <c r="A1815" s="143" t="str">
        <f t="shared" si="318"/>
        <v>2026-NAT-01</v>
      </c>
      <c r="B1815" s="140">
        <f t="shared" si="319"/>
        <v>46100</v>
      </c>
      <c r="C1815" s="143" t="str">
        <f t="shared" si="320"/>
        <v>Day 1</v>
      </c>
      <c r="D1815" s="53" t="s">
        <v>1094</v>
      </c>
      <c r="E1815" s="26" t="str">
        <f t="shared" si="312"/>
        <v>Martin</v>
      </c>
      <c r="F1815" s="26" t="str">
        <f t="shared" si="313"/>
        <v>Cordier</v>
      </c>
      <c r="G1815" s="26" t="str">
        <f t="shared" si="314"/>
        <v>Men Master</v>
      </c>
      <c r="H1815" s="26" t="str">
        <f t="shared" si="315"/>
        <v>Okahandja</v>
      </c>
      <c r="I1815" s="53"/>
      <c r="J1815" s="53" t="s">
        <v>1222</v>
      </c>
      <c r="K1815" s="53">
        <v>168</v>
      </c>
      <c r="L1815" s="52">
        <f t="shared" si="316"/>
        <v>25.7</v>
      </c>
      <c r="M1815" s="52">
        <f t="shared" si="317"/>
        <v>25.7</v>
      </c>
    </row>
    <row r="1816" spans="1:13" x14ac:dyDescent="0.3">
      <c r="A1816" s="143" t="str">
        <f t="shared" si="318"/>
        <v>2026-NAT-01</v>
      </c>
      <c r="B1816" s="140">
        <f t="shared" si="319"/>
        <v>46100</v>
      </c>
      <c r="C1816" s="143" t="str">
        <f t="shared" si="320"/>
        <v>Day 1</v>
      </c>
      <c r="D1816" s="53" t="s">
        <v>457</v>
      </c>
      <c r="E1816" s="26" t="str">
        <f t="shared" si="312"/>
        <v>Emil</v>
      </c>
      <c r="F1816" s="26" t="str">
        <f t="shared" si="313"/>
        <v>Prinsloo</v>
      </c>
      <c r="G1816" s="26" t="str">
        <f t="shared" si="314"/>
        <v>Men Veteran</v>
      </c>
      <c r="H1816" s="26" t="str">
        <f t="shared" si="315"/>
        <v>Okahandja</v>
      </c>
      <c r="I1816" s="53"/>
      <c r="J1816" s="53" t="s">
        <v>1222</v>
      </c>
      <c r="K1816" s="53">
        <v>136</v>
      </c>
      <c r="L1816" s="52">
        <f t="shared" si="316"/>
        <v>12.4</v>
      </c>
      <c r="M1816" s="52">
        <f t="shared" si="317"/>
        <v>12.4</v>
      </c>
    </row>
    <row r="1817" spans="1:13" x14ac:dyDescent="0.3">
      <c r="A1817" s="143" t="str">
        <f t="shared" si="318"/>
        <v>2026-NAT-01</v>
      </c>
      <c r="B1817" s="140">
        <f t="shared" si="319"/>
        <v>46100</v>
      </c>
      <c r="C1817" s="143" t="str">
        <f t="shared" si="320"/>
        <v>Day 1</v>
      </c>
      <c r="D1817" s="53" t="s">
        <v>457</v>
      </c>
      <c r="E1817" s="26" t="str">
        <f t="shared" si="312"/>
        <v>Emil</v>
      </c>
      <c r="F1817" s="26" t="str">
        <f t="shared" si="313"/>
        <v>Prinsloo</v>
      </c>
      <c r="G1817" s="26" t="str">
        <f t="shared" si="314"/>
        <v>Men Veteran</v>
      </c>
      <c r="H1817" s="26" t="str">
        <f t="shared" si="315"/>
        <v>Okahandja</v>
      </c>
      <c r="I1817" s="53"/>
      <c r="J1817" s="53" t="s">
        <v>1222</v>
      </c>
      <c r="K1817" s="53">
        <v>99</v>
      </c>
      <c r="L1817" s="52">
        <f t="shared" si="316"/>
        <v>4.2</v>
      </c>
      <c r="M1817" s="52">
        <f t="shared" si="317"/>
        <v>4.2</v>
      </c>
    </row>
    <row r="1818" spans="1:13" x14ac:dyDescent="0.3">
      <c r="A1818" s="143" t="str">
        <f t="shared" si="318"/>
        <v>2026-NAT-01</v>
      </c>
      <c r="B1818" s="140">
        <f t="shared" si="319"/>
        <v>46100</v>
      </c>
      <c r="C1818" s="143" t="str">
        <f t="shared" si="320"/>
        <v>Day 1</v>
      </c>
      <c r="D1818" s="53" t="s">
        <v>457</v>
      </c>
      <c r="E1818" s="26" t="str">
        <f t="shared" si="312"/>
        <v>Emil</v>
      </c>
      <c r="F1818" s="26" t="str">
        <f t="shared" si="313"/>
        <v>Prinsloo</v>
      </c>
      <c r="G1818" s="26" t="str">
        <f t="shared" si="314"/>
        <v>Men Veteran</v>
      </c>
      <c r="H1818" s="26" t="str">
        <f t="shared" si="315"/>
        <v>Okahandja</v>
      </c>
      <c r="I1818" s="53"/>
      <c r="J1818" s="53" t="s">
        <v>1222</v>
      </c>
      <c r="K1818" s="53">
        <v>147</v>
      </c>
      <c r="L1818" s="52">
        <f t="shared" si="316"/>
        <v>16.2</v>
      </c>
      <c r="M1818" s="52">
        <f t="shared" si="317"/>
        <v>16.2</v>
      </c>
    </row>
    <row r="1819" spans="1:13" x14ac:dyDescent="0.3">
      <c r="A1819" s="143" t="str">
        <f t="shared" si="318"/>
        <v>2026-NAT-01</v>
      </c>
      <c r="B1819" s="140">
        <f t="shared" si="319"/>
        <v>46100</v>
      </c>
      <c r="C1819" s="143" t="str">
        <f t="shared" si="320"/>
        <v>Day 1</v>
      </c>
      <c r="D1819" s="53" t="s">
        <v>457</v>
      </c>
      <c r="E1819" s="26" t="str">
        <f t="shared" si="312"/>
        <v>Emil</v>
      </c>
      <c r="F1819" s="26" t="str">
        <f t="shared" si="313"/>
        <v>Prinsloo</v>
      </c>
      <c r="G1819" s="26" t="str">
        <f t="shared" si="314"/>
        <v>Men Veteran</v>
      </c>
      <c r="H1819" s="26" t="str">
        <f t="shared" si="315"/>
        <v>Okahandja</v>
      </c>
      <c r="I1819" s="53"/>
      <c r="J1819" s="53" t="s">
        <v>1222</v>
      </c>
      <c r="K1819" s="53">
        <v>129</v>
      </c>
      <c r="L1819" s="52">
        <f t="shared" si="316"/>
        <v>10.4</v>
      </c>
      <c r="M1819" s="52">
        <f t="shared" si="317"/>
        <v>10.4</v>
      </c>
    </row>
    <row r="1820" spans="1:13" x14ac:dyDescent="0.3">
      <c r="A1820" s="143" t="str">
        <f t="shared" si="318"/>
        <v>2026-NAT-01</v>
      </c>
      <c r="B1820" s="140">
        <f t="shared" si="319"/>
        <v>46100</v>
      </c>
      <c r="C1820" s="143" t="str">
        <f t="shared" si="320"/>
        <v>Day 1</v>
      </c>
      <c r="D1820" s="53" t="s">
        <v>457</v>
      </c>
      <c r="E1820" s="26" t="str">
        <f t="shared" si="312"/>
        <v>Emil</v>
      </c>
      <c r="F1820" s="26" t="str">
        <f t="shared" si="313"/>
        <v>Prinsloo</v>
      </c>
      <c r="G1820" s="26" t="str">
        <f t="shared" si="314"/>
        <v>Men Veteran</v>
      </c>
      <c r="H1820" s="26" t="str">
        <f t="shared" si="315"/>
        <v>Okahandja</v>
      </c>
      <c r="I1820" s="53"/>
      <c r="J1820" s="53" t="s">
        <v>1200</v>
      </c>
      <c r="K1820" s="53">
        <v>58</v>
      </c>
      <c r="L1820" s="52">
        <f t="shared" si="316"/>
        <v>3.5</v>
      </c>
      <c r="M1820" s="52">
        <f t="shared" si="317"/>
        <v>3.5</v>
      </c>
    </row>
    <row r="1821" spans="1:13" x14ac:dyDescent="0.3">
      <c r="A1821" s="143" t="str">
        <f t="shared" si="318"/>
        <v>2026-NAT-01</v>
      </c>
      <c r="B1821" s="140">
        <f t="shared" si="319"/>
        <v>46100</v>
      </c>
      <c r="C1821" s="143" t="str">
        <f t="shared" si="320"/>
        <v>Day 1</v>
      </c>
      <c r="D1821" s="53" t="s">
        <v>457</v>
      </c>
      <c r="E1821" s="26" t="str">
        <f t="shared" si="312"/>
        <v>Emil</v>
      </c>
      <c r="F1821" s="26" t="str">
        <f t="shared" si="313"/>
        <v>Prinsloo</v>
      </c>
      <c r="G1821" s="26" t="str">
        <f t="shared" si="314"/>
        <v>Men Veteran</v>
      </c>
      <c r="H1821" s="26" t="str">
        <f t="shared" si="315"/>
        <v>Okahandja</v>
      </c>
      <c r="I1821" s="53"/>
      <c r="J1821" s="53" t="s">
        <v>1222</v>
      </c>
      <c r="K1821" s="53">
        <v>106</v>
      </c>
      <c r="L1821" s="52">
        <f t="shared" si="316"/>
        <v>5.3</v>
      </c>
      <c r="M1821" s="52">
        <f t="shared" si="317"/>
        <v>5.3</v>
      </c>
    </row>
    <row r="1822" spans="1:13" x14ac:dyDescent="0.3">
      <c r="A1822" s="143" t="str">
        <f t="shared" si="318"/>
        <v>2026-NAT-01</v>
      </c>
      <c r="B1822" s="140">
        <f t="shared" si="319"/>
        <v>46100</v>
      </c>
      <c r="C1822" s="143" t="str">
        <f t="shared" si="320"/>
        <v>Day 1</v>
      </c>
      <c r="D1822" s="53" t="s">
        <v>821</v>
      </c>
      <c r="E1822" s="26" t="str">
        <f t="shared" si="312"/>
        <v>Renier</v>
      </c>
      <c r="F1822" s="26" t="str">
        <f t="shared" si="313"/>
        <v>Van Zyl</v>
      </c>
      <c r="G1822" s="26" t="str">
        <f t="shared" si="314"/>
        <v>Men Veteran</v>
      </c>
      <c r="H1822" s="26" t="str">
        <f t="shared" si="315"/>
        <v>Okahandja</v>
      </c>
      <c r="I1822" s="53"/>
      <c r="J1822" s="53" t="s">
        <v>1223</v>
      </c>
      <c r="K1822" s="53">
        <v>120</v>
      </c>
      <c r="L1822" s="52">
        <f t="shared" si="316"/>
        <v>7</v>
      </c>
      <c r="M1822" s="52">
        <f t="shared" si="317"/>
        <v>7</v>
      </c>
    </row>
    <row r="1823" spans="1:13" x14ac:dyDescent="0.3">
      <c r="A1823" s="143" t="str">
        <f t="shared" si="318"/>
        <v>2026-NAT-01</v>
      </c>
      <c r="B1823" s="140">
        <f t="shared" si="319"/>
        <v>46100</v>
      </c>
      <c r="C1823" s="143" t="str">
        <f t="shared" si="320"/>
        <v>Day 1</v>
      </c>
      <c r="D1823" s="53" t="s">
        <v>821</v>
      </c>
      <c r="E1823" s="26" t="str">
        <f t="shared" si="312"/>
        <v>Renier</v>
      </c>
      <c r="F1823" s="26" t="str">
        <f t="shared" si="313"/>
        <v>Van Zyl</v>
      </c>
      <c r="G1823" s="26" t="str">
        <f t="shared" si="314"/>
        <v>Men Veteran</v>
      </c>
      <c r="H1823" s="26" t="str">
        <f t="shared" si="315"/>
        <v>Okahandja</v>
      </c>
      <c r="I1823" s="53"/>
      <c r="J1823" s="53" t="s">
        <v>1222</v>
      </c>
      <c r="K1823" s="53">
        <v>145</v>
      </c>
      <c r="L1823" s="52">
        <f t="shared" si="316"/>
        <v>15.5</v>
      </c>
      <c r="M1823" s="52">
        <f t="shared" si="317"/>
        <v>15.5</v>
      </c>
    </row>
    <row r="1824" spans="1:13" x14ac:dyDescent="0.3">
      <c r="A1824" s="143" t="str">
        <f t="shared" si="318"/>
        <v>2026-NAT-01</v>
      </c>
      <c r="B1824" s="140">
        <f t="shared" si="319"/>
        <v>46100</v>
      </c>
      <c r="C1824" s="143" t="str">
        <f t="shared" si="320"/>
        <v>Day 1</v>
      </c>
      <c r="D1824" s="53" t="s">
        <v>1528</v>
      </c>
      <c r="E1824" s="26" t="str">
        <f t="shared" si="312"/>
        <v>Duan</v>
      </c>
      <c r="F1824" s="26" t="str">
        <f t="shared" si="313"/>
        <v>Kotze</v>
      </c>
      <c r="G1824" s="26" t="str">
        <f t="shared" si="314"/>
        <v>Men Veteran</v>
      </c>
      <c r="H1824" s="26" t="str">
        <f t="shared" si="315"/>
        <v>Okahandja</v>
      </c>
      <c r="I1824" s="53"/>
      <c r="J1824" s="53" t="s">
        <v>1222</v>
      </c>
      <c r="K1824" s="53">
        <v>137</v>
      </c>
      <c r="L1824" s="52">
        <f t="shared" si="316"/>
        <v>12.8</v>
      </c>
      <c r="M1824" s="52">
        <f t="shared" si="317"/>
        <v>12.8</v>
      </c>
    </row>
    <row r="1825" spans="1:13" x14ac:dyDescent="0.3">
      <c r="A1825" s="143" t="str">
        <f t="shared" si="318"/>
        <v>2026-NAT-01</v>
      </c>
      <c r="B1825" s="140">
        <f t="shared" si="319"/>
        <v>46100</v>
      </c>
      <c r="C1825" s="143" t="str">
        <f t="shared" si="320"/>
        <v>Day 1</v>
      </c>
      <c r="D1825" s="53" t="s">
        <v>1528</v>
      </c>
      <c r="E1825" s="26" t="str">
        <f t="shared" si="312"/>
        <v>Duan</v>
      </c>
      <c r="F1825" s="26" t="str">
        <f t="shared" si="313"/>
        <v>Kotze</v>
      </c>
      <c r="G1825" s="26" t="str">
        <f t="shared" si="314"/>
        <v>Men Veteran</v>
      </c>
      <c r="H1825" s="26" t="str">
        <f t="shared" si="315"/>
        <v>Okahandja</v>
      </c>
      <c r="I1825" s="53"/>
      <c r="J1825" s="53" t="s">
        <v>1222</v>
      </c>
      <c r="K1825" s="53">
        <v>159</v>
      </c>
      <c r="L1825" s="52">
        <f t="shared" si="316"/>
        <v>21.3</v>
      </c>
      <c r="M1825" s="52">
        <f t="shared" si="317"/>
        <v>21.3</v>
      </c>
    </row>
    <row r="1826" spans="1:13" x14ac:dyDescent="0.3">
      <c r="A1826" s="143" t="str">
        <f t="shared" si="318"/>
        <v>2026-NAT-01</v>
      </c>
      <c r="B1826" s="140">
        <f t="shared" si="319"/>
        <v>46100</v>
      </c>
      <c r="C1826" s="143" t="str">
        <f t="shared" si="320"/>
        <v>Day 1</v>
      </c>
      <c r="D1826" s="53" t="s">
        <v>1528</v>
      </c>
      <c r="E1826" s="26" t="str">
        <f t="shared" si="312"/>
        <v>Duan</v>
      </c>
      <c r="F1826" s="26" t="str">
        <f t="shared" si="313"/>
        <v>Kotze</v>
      </c>
      <c r="G1826" s="26" t="str">
        <f t="shared" si="314"/>
        <v>Men Veteran</v>
      </c>
      <c r="H1826" s="26" t="str">
        <f t="shared" si="315"/>
        <v>Okahandja</v>
      </c>
      <c r="I1826" s="53"/>
      <c r="J1826" s="53" t="s">
        <v>20</v>
      </c>
      <c r="K1826" s="53">
        <v>80</v>
      </c>
      <c r="L1826" s="52">
        <f t="shared" si="316"/>
        <v>1.8</v>
      </c>
      <c r="M1826" s="52">
        <f t="shared" si="317"/>
        <v>1.8</v>
      </c>
    </row>
    <row r="1827" spans="1:13" x14ac:dyDescent="0.3">
      <c r="A1827" s="143" t="str">
        <f t="shared" si="318"/>
        <v>2026-NAT-01</v>
      </c>
      <c r="B1827" s="140">
        <f t="shared" si="319"/>
        <v>46100</v>
      </c>
      <c r="C1827" s="143" t="str">
        <f t="shared" si="320"/>
        <v>Day 1</v>
      </c>
      <c r="D1827" s="53" t="s">
        <v>1528</v>
      </c>
      <c r="E1827" s="26" t="str">
        <f t="shared" si="312"/>
        <v>Duan</v>
      </c>
      <c r="F1827" s="26" t="str">
        <f t="shared" si="313"/>
        <v>Kotze</v>
      </c>
      <c r="G1827" s="26" t="str">
        <f t="shared" si="314"/>
        <v>Men Veteran</v>
      </c>
      <c r="H1827" s="26" t="str">
        <f t="shared" si="315"/>
        <v>Okahandja</v>
      </c>
      <c r="I1827" s="53"/>
      <c r="J1827" s="53" t="s">
        <v>1222</v>
      </c>
      <c r="K1827" s="53">
        <v>119</v>
      </c>
      <c r="L1827" s="52">
        <f t="shared" si="316"/>
        <v>7.9</v>
      </c>
      <c r="M1827" s="52">
        <f t="shared" si="317"/>
        <v>7.9</v>
      </c>
    </row>
    <row r="1828" spans="1:13" x14ac:dyDescent="0.3">
      <c r="A1828" s="143" t="str">
        <f t="shared" si="318"/>
        <v>2026-NAT-01</v>
      </c>
      <c r="B1828" s="140">
        <f t="shared" si="319"/>
        <v>46100</v>
      </c>
      <c r="C1828" s="143" t="str">
        <f t="shared" si="320"/>
        <v>Day 1</v>
      </c>
      <c r="D1828" s="53" t="s">
        <v>1528</v>
      </c>
      <c r="E1828" s="26" t="str">
        <f t="shared" si="312"/>
        <v>Duan</v>
      </c>
      <c r="F1828" s="26" t="str">
        <f t="shared" si="313"/>
        <v>Kotze</v>
      </c>
      <c r="G1828" s="26" t="str">
        <f t="shared" si="314"/>
        <v>Men Veteran</v>
      </c>
      <c r="H1828" s="26" t="str">
        <f t="shared" si="315"/>
        <v>Okahandja</v>
      </c>
      <c r="I1828" s="53"/>
      <c r="J1828" s="53" t="s">
        <v>1222</v>
      </c>
      <c r="K1828" s="53">
        <v>136</v>
      </c>
      <c r="L1828" s="52">
        <f t="shared" si="316"/>
        <v>12.4</v>
      </c>
      <c r="M1828" s="52">
        <f t="shared" si="317"/>
        <v>12.4</v>
      </c>
    </row>
    <row r="1829" spans="1:13" x14ac:dyDescent="0.3">
      <c r="A1829" s="143" t="str">
        <f t="shared" si="318"/>
        <v>2026-NAT-01</v>
      </c>
      <c r="B1829" s="140">
        <f t="shared" si="319"/>
        <v>46100</v>
      </c>
      <c r="C1829" s="143" t="str">
        <f t="shared" si="320"/>
        <v>Day 1</v>
      </c>
      <c r="D1829" s="53" t="s">
        <v>1605</v>
      </c>
      <c r="E1829" s="26" t="str">
        <f t="shared" si="312"/>
        <v>Wentzel</v>
      </c>
      <c r="F1829" s="26" t="str">
        <f t="shared" si="313"/>
        <v>Smal</v>
      </c>
      <c r="G1829" s="26" t="str">
        <f t="shared" si="314"/>
        <v>Men Veteran</v>
      </c>
      <c r="H1829" s="26" t="str">
        <f t="shared" si="315"/>
        <v>Okahandja</v>
      </c>
      <c r="I1829" s="53"/>
      <c r="J1829" s="53" t="s">
        <v>1223</v>
      </c>
      <c r="K1829" s="53">
        <v>84</v>
      </c>
      <c r="L1829" s="52">
        <f t="shared" si="316"/>
        <v>2</v>
      </c>
      <c r="M1829" s="52">
        <f t="shared" si="317"/>
        <v>2</v>
      </c>
    </row>
    <row r="1830" spans="1:13" x14ac:dyDescent="0.3">
      <c r="A1830" s="143" t="str">
        <f t="shared" si="318"/>
        <v>2026-NAT-01</v>
      </c>
      <c r="B1830" s="140">
        <f t="shared" si="319"/>
        <v>46100</v>
      </c>
      <c r="C1830" s="143" t="str">
        <f t="shared" si="320"/>
        <v>Day 1</v>
      </c>
      <c r="D1830" s="53" t="s">
        <v>1605</v>
      </c>
      <c r="E1830" s="26" t="str">
        <f t="shared" si="312"/>
        <v>Wentzel</v>
      </c>
      <c r="F1830" s="26" t="str">
        <f t="shared" si="313"/>
        <v>Smal</v>
      </c>
      <c r="G1830" s="26" t="str">
        <f t="shared" si="314"/>
        <v>Men Veteran</v>
      </c>
      <c r="H1830" s="26" t="str">
        <f t="shared" si="315"/>
        <v>Okahandja</v>
      </c>
      <c r="I1830" s="53"/>
      <c r="J1830" s="53" t="s">
        <v>1222</v>
      </c>
      <c r="K1830" s="53">
        <v>92</v>
      </c>
      <c r="L1830" s="52">
        <f t="shared" si="316"/>
        <v>3.3</v>
      </c>
      <c r="M1830" s="52">
        <f t="shared" si="317"/>
        <v>3.3</v>
      </c>
    </row>
    <row r="1831" spans="1:13" x14ac:dyDescent="0.3">
      <c r="A1831" s="143" t="str">
        <f t="shared" si="318"/>
        <v>2026-NAT-01</v>
      </c>
      <c r="B1831" s="140">
        <f t="shared" si="319"/>
        <v>46100</v>
      </c>
      <c r="C1831" s="143" t="str">
        <f t="shared" si="320"/>
        <v>Day 1</v>
      </c>
      <c r="D1831" s="53" t="s">
        <v>1605</v>
      </c>
      <c r="E1831" s="26" t="str">
        <f t="shared" si="312"/>
        <v>Wentzel</v>
      </c>
      <c r="F1831" s="26" t="str">
        <f t="shared" si="313"/>
        <v>Smal</v>
      </c>
      <c r="G1831" s="26" t="str">
        <f t="shared" si="314"/>
        <v>Men Veteran</v>
      </c>
      <c r="H1831" s="26" t="str">
        <f t="shared" si="315"/>
        <v>Okahandja</v>
      </c>
      <c r="I1831" s="53"/>
      <c r="J1831" s="53" t="s">
        <v>1222</v>
      </c>
      <c r="K1831" s="53">
        <v>148</v>
      </c>
      <c r="L1831" s="52">
        <f t="shared" si="316"/>
        <v>16.600000000000001</v>
      </c>
      <c r="M1831" s="52">
        <f t="shared" si="317"/>
        <v>16.600000000000001</v>
      </c>
    </row>
    <row r="1832" spans="1:13" x14ac:dyDescent="0.3">
      <c r="A1832" s="143" t="str">
        <f t="shared" si="318"/>
        <v>2026-NAT-01</v>
      </c>
      <c r="B1832" s="140">
        <f t="shared" si="319"/>
        <v>46100</v>
      </c>
      <c r="C1832" s="143" t="str">
        <f t="shared" si="320"/>
        <v>Day 1</v>
      </c>
      <c r="D1832" s="53" t="s">
        <v>1605</v>
      </c>
      <c r="E1832" s="26" t="str">
        <f t="shared" si="312"/>
        <v>Wentzel</v>
      </c>
      <c r="F1832" s="26" t="str">
        <f t="shared" si="313"/>
        <v>Smal</v>
      </c>
      <c r="G1832" s="26" t="str">
        <f t="shared" si="314"/>
        <v>Men Veteran</v>
      </c>
      <c r="H1832" s="26" t="str">
        <f t="shared" si="315"/>
        <v>Okahandja</v>
      </c>
      <c r="I1832" s="53"/>
      <c r="J1832" s="53" t="s">
        <v>1222</v>
      </c>
      <c r="K1832" s="53">
        <v>97</v>
      </c>
      <c r="L1832" s="52">
        <f t="shared" si="316"/>
        <v>3.9</v>
      </c>
      <c r="M1832" s="52">
        <f t="shared" si="317"/>
        <v>3.9</v>
      </c>
    </row>
    <row r="1833" spans="1:13" x14ac:dyDescent="0.3">
      <c r="A1833" s="143" t="str">
        <f t="shared" si="318"/>
        <v>2026-NAT-01</v>
      </c>
      <c r="B1833" s="140">
        <f t="shared" si="319"/>
        <v>46100</v>
      </c>
      <c r="C1833" s="143" t="str">
        <f t="shared" si="320"/>
        <v>Day 1</v>
      </c>
      <c r="D1833" s="53" t="s">
        <v>1605</v>
      </c>
      <c r="E1833" s="26" t="str">
        <f t="shared" si="312"/>
        <v>Wentzel</v>
      </c>
      <c r="F1833" s="26" t="str">
        <f t="shared" si="313"/>
        <v>Smal</v>
      </c>
      <c r="G1833" s="26" t="str">
        <f t="shared" si="314"/>
        <v>Men Veteran</v>
      </c>
      <c r="H1833" s="26" t="str">
        <f t="shared" si="315"/>
        <v>Okahandja</v>
      </c>
      <c r="I1833" s="53"/>
      <c r="J1833" s="53" t="s">
        <v>1223</v>
      </c>
      <c r="K1833" s="53">
        <v>74</v>
      </c>
      <c r="L1833" s="52">
        <f t="shared" si="316"/>
        <v>1.3</v>
      </c>
      <c r="M1833" s="52">
        <f t="shared" si="317"/>
        <v>1.3</v>
      </c>
    </row>
    <row r="1834" spans="1:13" x14ac:dyDescent="0.3">
      <c r="A1834" s="143" t="str">
        <f t="shared" si="318"/>
        <v>2026-NAT-01</v>
      </c>
      <c r="B1834" s="140">
        <f t="shared" si="319"/>
        <v>46100</v>
      </c>
      <c r="C1834" s="143" t="str">
        <f t="shared" si="320"/>
        <v>Day 1</v>
      </c>
      <c r="D1834" s="53" t="s">
        <v>1292</v>
      </c>
      <c r="E1834" s="26" t="str">
        <f t="shared" si="312"/>
        <v>Johan Spyker</v>
      </c>
      <c r="F1834" s="26" t="str">
        <f t="shared" si="313"/>
        <v>Kotze</v>
      </c>
      <c r="G1834" s="26" t="str">
        <f t="shared" si="314"/>
        <v>Men Veteran</v>
      </c>
      <c r="H1834" s="26" t="str">
        <f t="shared" si="315"/>
        <v>Okahandja</v>
      </c>
      <c r="I1834" s="53"/>
      <c r="J1834" s="53" t="s">
        <v>1222</v>
      </c>
      <c r="K1834" s="53">
        <v>159</v>
      </c>
      <c r="L1834" s="52">
        <f t="shared" si="316"/>
        <v>21.3</v>
      </c>
      <c r="M1834" s="52">
        <f t="shared" si="317"/>
        <v>21.3</v>
      </c>
    </row>
    <row r="1835" spans="1:13" x14ac:dyDescent="0.3">
      <c r="A1835" s="143" t="str">
        <f t="shared" si="318"/>
        <v>2026-NAT-01</v>
      </c>
      <c r="B1835" s="140">
        <f t="shared" si="319"/>
        <v>46100</v>
      </c>
      <c r="C1835" s="143" t="str">
        <f t="shared" si="320"/>
        <v>Day 1</v>
      </c>
      <c r="D1835" s="53" t="s">
        <v>1292</v>
      </c>
      <c r="E1835" s="26" t="str">
        <f t="shared" si="312"/>
        <v>Johan Spyker</v>
      </c>
      <c r="F1835" s="26" t="str">
        <f t="shared" si="313"/>
        <v>Kotze</v>
      </c>
      <c r="G1835" s="26" t="str">
        <f t="shared" si="314"/>
        <v>Men Veteran</v>
      </c>
      <c r="H1835" s="26" t="str">
        <f t="shared" si="315"/>
        <v>Okahandja</v>
      </c>
      <c r="I1835" s="53"/>
      <c r="J1835" s="53" t="s">
        <v>20</v>
      </c>
      <c r="K1835" s="53">
        <v>79</v>
      </c>
      <c r="L1835" s="52">
        <f t="shared" si="316"/>
        <v>1.8</v>
      </c>
      <c r="M1835" s="52">
        <f t="shared" si="317"/>
        <v>1.8</v>
      </c>
    </row>
    <row r="1836" spans="1:13" x14ac:dyDescent="0.3">
      <c r="A1836" s="143" t="str">
        <f t="shared" si="318"/>
        <v>2026-NAT-01</v>
      </c>
      <c r="B1836" s="140">
        <f t="shared" si="319"/>
        <v>46100</v>
      </c>
      <c r="C1836" s="143" t="str">
        <f t="shared" si="320"/>
        <v>Day 1</v>
      </c>
      <c r="D1836" s="53" t="s">
        <v>1292</v>
      </c>
      <c r="E1836" s="26" t="str">
        <f t="shared" si="312"/>
        <v>Johan Spyker</v>
      </c>
      <c r="F1836" s="26" t="str">
        <f t="shared" si="313"/>
        <v>Kotze</v>
      </c>
      <c r="G1836" s="26" t="str">
        <f t="shared" si="314"/>
        <v>Men Veteran</v>
      </c>
      <c r="H1836" s="26" t="str">
        <f t="shared" si="315"/>
        <v>Okahandja</v>
      </c>
      <c r="I1836" s="53"/>
      <c r="J1836" s="53" t="s">
        <v>1222</v>
      </c>
      <c r="K1836" s="53">
        <v>102</v>
      </c>
      <c r="L1836" s="52">
        <f t="shared" si="316"/>
        <v>4.5999999999999996</v>
      </c>
      <c r="M1836" s="52">
        <f t="shared" si="317"/>
        <v>4.5999999999999996</v>
      </c>
    </row>
    <row r="1837" spans="1:13" x14ac:dyDescent="0.3">
      <c r="A1837" s="143" t="str">
        <f t="shared" si="318"/>
        <v>2026-NAT-01</v>
      </c>
      <c r="B1837" s="140">
        <f t="shared" si="319"/>
        <v>46100</v>
      </c>
      <c r="C1837" s="143" t="str">
        <f t="shared" si="320"/>
        <v>Day 1</v>
      </c>
      <c r="D1837" s="53" t="s">
        <v>1292</v>
      </c>
      <c r="E1837" s="26" t="str">
        <f t="shared" si="312"/>
        <v>Johan Spyker</v>
      </c>
      <c r="F1837" s="26" t="str">
        <f t="shared" si="313"/>
        <v>Kotze</v>
      </c>
      <c r="G1837" s="26" t="str">
        <f t="shared" si="314"/>
        <v>Men Veteran</v>
      </c>
      <c r="H1837" s="26" t="str">
        <f t="shared" si="315"/>
        <v>Okahandja</v>
      </c>
      <c r="I1837" s="53"/>
      <c r="J1837" s="53" t="s">
        <v>1222</v>
      </c>
      <c r="K1837" s="53">
        <v>85</v>
      </c>
      <c r="L1837" s="52">
        <f t="shared" si="316"/>
        <v>2.5</v>
      </c>
      <c r="M1837" s="52">
        <f t="shared" si="317"/>
        <v>2.5</v>
      </c>
    </row>
    <row r="1838" spans="1:13" x14ac:dyDescent="0.3">
      <c r="A1838" s="143" t="str">
        <f t="shared" si="318"/>
        <v>2026-NAT-01</v>
      </c>
      <c r="B1838" s="140">
        <f t="shared" si="319"/>
        <v>46100</v>
      </c>
      <c r="C1838" s="143" t="str">
        <f t="shared" si="320"/>
        <v>Day 1</v>
      </c>
      <c r="D1838" s="53" t="s">
        <v>1292</v>
      </c>
      <c r="E1838" s="26" t="str">
        <f t="shared" si="312"/>
        <v>Johan Spyker</v>
      </c>
      <c r="F1838" s="26" t="str">
        <f t="shared" si="313"/>
        <v>Kotze</v>
      </c>
      <c r="G1838" s="26" t="str">
        <f t="shared" si="314"/>
        <v>Men Veteran</v>
      </c>
      <c r="H1838" s="26" t="str">
        <f t="shared" si="315"/>
        <v>Okahandja</v>
      </c>
      <c r="I1838" s="53"/>
      <c r="J1838" s="53" t="s">
        <v>1222</v>
      </c>
      <c r="K1838" s="53">
        <v>90</v>
      </c>
      <c r="L1838" s="52">
        <f t="shared" si="316"/>
        <v>3</v>
      </c>
      <c r="M1838" s="52">
        <f t="shared" si="317"/>
        <v>3</v>
      </c>
    </row>
    <row r="1839" spans="1:13" x14ac:dyDescent="0.3">
      <c r="A1839" s="143" t="str">
        <f t="shared" si="318"/>
        <v>2026-NAT-01</v>
      </c>
      <c r="B1839" s="140">
        <f t="shared" si="319"/>
        <v>46100</v>
      </c>
      <c r="C1839" s="143" t="str">
        <f t="shared" si="320"/>
        <v>Day 1</v>
      </c>
      <c r="D1839" s="53" t="s">
        <v>1292</v>
      </c>
      <c r="E1839" s="26" t="str">
        <f t="shared" si="312"/>
        <v>Johan Spyker</v>
      </c>
      <c r="F1839" s="26" t="str">
        <f t="shared" si="313"/>
        <v>Kotze</v>
      </c>
      <c r="G1839" s="26" t="str">
        <f t="shared" si="314"/>
        <v>Men Veteran</v>
      </c>
      <c r="H1839" s="26" t="str">
        <f t="shared" si="315"/>
        <v>Okahandja</v>
      </c>
      <c r="I1839" s="53"/>
      <c r="J1839" s="53" t="s">
        <v>1222</v>
      </c>
      <c r="K1839" s="53">
        <v>95</v>
      </c>
      <c r="L1839" s="52">
        <f t="shared" si="316"/>
        <v>3.6</v>
      </c>
      <c r="M1839" s="52">
        <f t="shared" si="317"/>
        <v>3.6</v>
      </c>
    </row>
    <row r="1840" spans="1:13" x14ac:dyDescent="0.3">
      <c r="A1840" s="143" t="str">
        <f t="shared" si="318"/>
        <v>2026-NAT-01</v>
      </c>
      <c r="B1840" s="140">
        <f t="shared" si="319"/>
        <v>46100</v>
      </c>
      <c r="C1840" s="143" t="str">
        <f t="shared" si="320"/>
        <v>Day 1</v>
      </c>
      <c r="D1840" s="53" t="s">
        <v>1320</v>
      </c>
      <c r="E1840" s="26" t="str">
        <f t="shared" si="312"/>
        <v>Liam</v>
      </c>
      <c r="F1840" s="26" t="str">
        <f t="shared" si="313"/>
        <v>Nel</v>
      </c>
      <c r="G1840" s="26" t="str">
        <f t="shared" si="314"/>
        <v>Men Senior</v>
      </c>
      <c r="H1840" s="26" t="str">
        <f t="shared" si="315"/>
        <v>Henties Bay</v>
      </c>
      <c r="I1840" s="53"/>
      <c r="J1840" s="53" t="s">
        <v>1222</v>
      </c>
      <c r="K1840" s="53">
        <v>146</v>
      </c>
      <c r="L1840" s="52">
        <f t="shared" si="316"/>
        <v>15.9</v>
      </c>
      <c r="M1840" s="52">
        <f t="shared" si="317"/>
        <v>15.9</v>
      </c>
    </row>
    <row r="1841" spans="1:13" x14ac:dyDescent="0.3">
      <c r="A1841" s="143" t="str">
        <f t="shared" si="318"/>
        <v>2026-NAT-01</v>
      </c>
      <c r="B1841" s="140">
        <f t="shared" si="319"/>
        <v>46100</v>
      </c>
      <c r="C1841" s="143" t="str">
        <f t="shared" si="320"/>
        <v>Day 1</v>
      </c>
      <c r="D1841" s="53" t="s">
        <v>1320</v>
      </c>
      <c r="E1841" s="26" t="str">
        <f t="shared" si="312"/>
        <v>Liam</v>
      </c>
      <c r="F1841" s="26" t="str">
        <f t="shared" si="313"/>
        <v>Nel</v>
      </c>
      <c r="G1841" s="26" t="str">
        <f t="shared" si="314"/>
        <v>Men Senior</v>
      </c>
      <c r="H1841" s="26" t="str">
        <f t="shared" si="315"/>
        <v>Henties Bay</v>
      </c>
      <c r="I1841" s="53"/>
      <c r="J1841" s="53" t="s">
        <v>1222</v>
      </c>
      <c r="K1841" s="53">
        <v>88</v>
      </c>
      <c r="L1841" s="52">
        <f t="shared" si="316"/>
        <v>2.8</v>
      </c>
      <c r="M1841" s="52">
        <f t="shared" si="317"/>
        <v>2.8</v>
      </c>
    </row>
    <row r="1842" spans="1:13" x14ac:dyDescent="0.3">
      <c r="A1842" s="143" t="str">
        <f t="shared" si="318"/>
        <v>2026-NAT-01</v>
      </c>
      <c r="B1842" s="140">
        <f t="shared" si="319"/>
        <v>46100</v>
      </c>
      <c r="C1842" s="143" t="str">
        <f t="shared" si="320"/>
        <v>Day 1</v>
      </c>
      <c r="D1842" s="53" t="s">
        <v>1308</v>
      </c>
      <c r="E1842" s="26" t="str">
        <f t="shared" si="312"/>
        <v>Nadine</v>
      </c>
      <c r="F1842" s="26" t="str">
        <f t="shared" si="313"/>
        <v>Downing</v>
      </c>
      <c r="G1842" s="26" t="str">
        <f t="shared" si="314"/>
        <v>Men Seniors / Ladies</v>
      </c>
      <c r="H1842" s="26" t="str">
        <f t="shared" si="315"/>
        <v>Henties Bay</v>
      </c>
      <c r="I1842" s="53"/>
      <c r="J1842" s="53" t="s">
        <v>1223</v>
      </c>
      <c r="K1842" s="53">
        <v>84</v>
      </c>
      <c r="L1842" s="52">
        <f t="shared" si="316"/>
        <v>2</v>
      </c>
      <c r="M1842" s="52">
        <f t="shared" si="317"/>
        <v>2</v>
      </c>
    </row>
    <row r="1843" spans="1:13" x14ac:dyDescent="0.3">
      <c r="A1843" s="143" t="str">
        <f t="shared" si="318"/>
        <v>2026-NAT-01</v>
      </c>
      <c r="B1843" s="140">
        <f t="shared" si="319"/>
        <v>46100</v>
      </c>
      <c r="C1843" s="143" t="str">
        <f t="shared" si="320"/>
        <v>Day 1</v>
      </c>
      <c r="D1843" s="53" t="s">
        <v>1308</v>
      </c>
      <c r="E1843" s="26" t="str">
        <f t="shared" si="312"/>
        <v>Nadine</v>
      </c>
      <c r="F1843" s="26" t="str">
        <f t="shared" si="313"/>
        <v>Downing</v>
      </c>
      <c r="G1843" s="26" t="str">
        <f t="shared" si="314"/>
        <v>Men Seniors / Ladies</v>
      </c>
      <c r="H1843" s="26" t="str">
        <f t="shared" si="315"/>
        <v>Henties Bay</v>
      </c>
      <c r="I1843" s="53"/>
      <c r="J1843" s="53" t="s">
        <v>20</v>
      </c>
      <c r="K1843" s="53">
        <v>92</v>
      </c>
      <c r="L1843" s="52">
        <f t="shared" si="316"/>
        <v>2.9</v>
      </c>
      <c r="M1843" s="52">
        <f t="shared" si="317"/>
        <v>2.9</v>
      </c>
    </row>
    <row r="1844" spans="1:13" x14ac:dyDescent="0.3">
      <c r="A1844" s="143" t="str">
        <f t="shared" si="318"/>
        <v>2026-NAT-01</v>
      </c>
      <c r="B1844" s="140">
        <f t="shared" si="319"/>
        <v>46100</v>
      </c>
      <c r="C1844" s="143" t="str">
        <f t="shared" si="320"/>
        <v>Day 1</v>
      </c>
      <c r="D1844" s="53" t="s">
        <v>521</v>
      </c>
      <c r="E1844" s="26" t="str">
        <f t="shared" si="312"/>
        <v>Simen</v>
      </c>
      <c r="F1844" s="26" t="str">
        <f t="shared" si="313"/>
        <v>Andersen</v>
      </c>
      <c r="G1844" s="26" t="str">
        <f t="shared" si="314"/>
        <v>Men Grand Masters</v>
      </c>
      <c r="H1844" s="26" t="str">
        <f t="shared" si="315"/>
        <v>Henties Bay</v>
      </c>
      <c r="I1844" s="53"/>
      <c r="J1844" s="53" t="s">
        <v>1223</v>
      </c>
      <c r="K1844" s="53">
        <v>117</v>
      </c>
      <c r="L1844" s="52">
        <f t="shared" si="316"/>
        <v>6.4</v>
      </c>
      <c r="M1844" s="52">
        <f t="shared" si="317"/>
        <v>6.4</v>
      </c>
    </row>
    <row r="1845" spans="1:13" x14ac:dyDescent="0.3">
      <c r="A1845" s="143" t="str">
        <f t="shared" si="318"/>
        <v>2026-NAT-01</v>
      </c>
      <c r="B1845" s="140">
        <f t="shared" si="319"/>
        <v>46100</v>
      </c>
      <c r="C1845" s="143" t="str">
        <f t="shared" si="320"/>
        <v>Day 1</v>
      </c>
      <c r="D1845" s="53" t="s">
        <v>521</v>
      </c>
      <c r="E1845" s="26" t="str">
        <f t="shared" si="312"/>
        <v>Simen</v>
      </c>
      <c r="F1845" s="26" t="str">
        <f t="shared" si="313"/>
        <v>Andersen</v>
      </c>
      <c r="G1845" s="26" t="str">
        <f t="shared" si="314"/>
        <v>Men Grand Masters</v>
      </c>
      <c r="H1845" s="26" t="str">
        <f t="shared" si="315"/>
        <v>Henties Bay</v>
      </c>
      <c r="I1845" s="53"/>
      <c r="J1845" s="53" t="s">
        <v>1222</v>
      </c>
      <c r="K1845" s="53">
        <v>121</v>
      </c>
      <c r="L1845" s="52">
        <f t="shared" si="316"/>
        <v>8.3000000000000007</v>
      </c>
      <c r="M1845" s="52">
        <f t="shared" si="317"/>
        <v>8.3000000000000007</v>
      </c>
    </row>
    <row r="1846" spans="1:13" x14ac:dyDescent="0.3">
      <c r="A1846" s="143" t="str">
        <f t="shared" si="318"/>
        <v>2026-NAT-01</v>
      </c>
      <c r="B1846" s="140">
        <f t="shared" si="319"/>
        <v>46100</v>
      </c>
      <c r="C1846" s="143" t="str">
        <f t="shared" si="320"/>
        <v>Day 1</v>
      </c>
      <c r="D1846" s="53" t="s">
        <v>521</v>
      </c>
      <c r="E1846" s="26" t="str">
        <f t="shared" si="312"/>
        <v>Simen</v>
      </c>
      <c r="F1846" s="26" t="str">
        <f t="shared" si="313"/>
        <v>Andersen</v>
      </c>
      <c r="G1846" s="26" t="str">
        <f t="shared" si="314"/>
        <v>Men Grand Masters</v>
      </c>
      <c r="H1846" s="26" t="str">
        <f t="shared" si="315"/>
        <v>Henties Bay</v>
      </c>
      <c r="I1846" s="53"/>
      <c r="J1846" s="53" t="s">
        <v>1222</v>
      </c>
      <c r="K1846" s="53">
        <v>100</v>
      </c>
      <c r="L1846" s="52">
        <f t="shared" si="316"/>
        <v>4.3</v>
      </c>
      <c r="M1846" s="52">
        <f t="shared" si="317"/>
        <v>4.3</v>
      </c>
    </row>
    <row r="1847" spans="1:13" x14ac:dyDescent="0.3">
      <c r="A1847" s="143" t="str">
        <f t="shared" si="318"/>
        <v>2026-NAT-01</v>
      </c>
      <c r="B1847" s="140">
        <f t="shared" si="319"/>
        <v>46100</v>
      </c>
      <c r="C1847" s="143" t="str">
        <f t="shared" si="320"/>
        <v>Day 1</v>
      </c>
      <c r="D1847" s="53" t="s">
        <v>521</v>
      </c>
      <c r="E1847" s="26" t="str">
        <f t="shared" si="312"/>
        <v>Simen</v>
      </c>
      <c r="F1847" s="26" t="str">
        <f t="shared" si="313"/>
        <v>Andersen</v>
      </c>
      <c r="G1847" s="26" t="str">
        <f t="shared" si="314"/>
        <v>Men Grand Masters</v>
      </c>
      <c r="H1847" s="26" t="str">
        <f t="shared" si="315"/>
        <v>Henties Bay</v>
      </c>
      <c r="I1847" s="53"/>
      <c r="J1847" s="53" t="s">
        <v>1222</v>
      </c>
      <c r="K1847" s="53">
        <v>76</v>
      </c>
      <c r="L1847" s="52">
        <f t="shared" si="316"/>
        <v>1.7</v>
      </c>
      <c r="M1847" s="52">
        <f t="shared" si="317"/>
        <v>1.7</v>
      </c>
    </row>
    <row r="1848" spans="1:13" x14ac:dyDescent="0.3">
      <c r="A1848" s="143" t="str">
        <f t="shared" si="318"/>
        <v>2026-NAT-01</v>
      </c>
      <c r="B1848" s="140">
        <f t="shared" si="319"/>
        <v>46100</v>
      </c>
      <c r="C1848" s="143" t="str">
        <f t="shared" si="320"/>
        <v>Day 1</v>
      </c>
      <c r="D1848" s="53" t="s">
        <v>521</v>
      </c>
      <c r="E1848" s="26" t="str">
        <f t="shared" si="312"/>
        <v>Simen</v>
      </c>
      <c r="F1848" s="26" t="str">
        <f t="shared" si="313"/>
        <v>Andersen</v>
      </c>
      <c r="G1848" s="26" t="str">
        <f t="shared" si="314"/>
        <v>Men Grand Masters</v>
      </c>
      <c r="H1848" s="26" t="str">
        <f t="shared" si="315"/>
        <v>Henties Bay</v>
      </c>
      <c r="I1848" s="53"/>
      <c r="J1848" s="53" t="s">
        <v>1222</v>
      </c>
      <c r="K1848" s="53">
        <v>101</v>
      </c>
      <c r="L1848" s="52">
        <f t="shared" si="316"/>
        <v>4.5</v>
      </c>
      <c r="M1848" s="52">
        <f t="shared" si="317"/>
        <v>4.5</v>
      </c>
    </row>
    <row r="1849" spans="1:13" x14ac:dyDescent="0.3">
      <c r="A1849" s="143" t="str">
        <f t="shared" si="318"/>
        <v>2026-NAT-01</v>
      </c>
      <c r="B1849" s="140">
        <f t="shared" si="319"/>
        <v>46100</v>
      </c>
      <c r="C1849" s="143" t="str">
        <f t="shared" si="320"/>
        <v>Day 1</v>
      </c>
      <c r="D1849" s="53" t="s">
        <v>521</v>
      </c>
      <c r="E1849" s="26" t="str">
        <f t="shared" si="312"/>
        <v>Simen</v>
      </c>
      <c r="F1849" s="26" t="str">
        <f t="shared" si="313"/>
        <v>Andersen</v>
      </c>
      <c r="G1849" s="26" t="str">
        <f t="shared" si="314"/>
        <v>Men Grand Masters</v>
      </c>
      <c r="H1849" s="26" t="str">
        <f t="shared" si="315"/>
        <v>Henties Bay</v>
      </c>
      <c r="I1849" s="53"/>
      <c r="J1849" s="53" t="s">
        <v>20</v>
      </c>
      <c r="K1849" s="53">
        <v>87</v>
      </c>
      <c r="L1849" s="52">
        <f t="shared" si="316"/>
        <v>2.4</v>
      </c>
      <c r="M1849" s="52">
        <f t="shared" si="317"/>
        <v>2.4</v>
      </c>
    </row>
    <row r="1850" spans="1:13" x14ac:dyDescent="0.3">
      <c r="A1850" s="143" t="str">
        <f t="shared" si="318"/>
        <v>2026-NAT-01</v>
      </c>
      <c r="B1850" s="140">
        <f t="shared" si="319"/>
        <v>46100</v>
      </c>
      <c r="C1850" s="143" t="str">
        <f t="shared" si="320"/>
        <v>Day 1</v>
      </c>
      <c r="D1850" s="53" t="s">
        <v>521</v>
      </c>
      <c r="E1850" s="26" t="str">
        <f t="shared" ref="E1850:E1913" si="321">IF(D1850="","",VLOOKUP(D1850,Master,3,FALSE))</f>
        <v>Simen</v>
      </c>
      <c r="F1850" s="26" t="str">
        <f t="shared" ref="F1850:F1913" si="322">IF(D1850="","",VLOOKUP(D1850,Master,4,FALSE))</f>
        <v>Andersen</v>
      </c>
      <c r="G1850" s="26" t="str">
        <f t="shared" ref="G1850:G1913" si="323">IF(D1850="","",VLOOKUP(D1850,Master,5,FALSE))</f>
        <v>Men Grand Masters</v>
      </c>
      <c r="H1850" s="26" t="str">
        <f t="shared" ref="H1850:H1913" si="324">IF(D1850="","",VLOOKUP(D1850,Master,2,FALSE))</f>
        <v>Henties Bay</v>
      </c>
      <c r="I1850" s="53"/>
      <c r="J1850" s="53" t="s">
        <v>1223</v>
      </c>
      <c r="K1850" s="53">
        <v>93</v>
      </c>
      <c r="L1850" s="52">
        <f t="shared" ref="L1850:L1913" si="325">IF(K1850="","",IF(I1850="",ROUND(HLOOKUP(J1850,kgList,K1850,FALSE),1),ROUND(HLOOKUP(I1850,kgList,K1850,FALSE),1)))</f>
        <v>2.9</v>
      </c>
      <c r="M1850" s="52">
        <f t="shared" ref="M1850:M1913" si="326">IF(L1850="","",IF(COUNTA(I1850:J1850)&gt;1,"Edible or Inedible",IF(COUNTA(I1850)=1,L1850*1,IF(COUNTA(J1850)=1,L1850*1,"ERROR"))))</f>
        <v>2.9</v>
      </c>
    </row>
    <row r="1851" spans="1:13" x14ac:dyDescent="0.3">
      <c r="A1851" s="143" t="str">
        <f t="shared" si="318"/>
        <v>2026-NAT-01</v>
      </c>
      <c r="B1851" s="140">
        <f t="shared" si="319"/>
        <v>46100</v>
      </c>
      <c r="C1851" s="143" t="str">
        <f t="shared" si="320"/>
        <v>Day 1</v>
      </c>
      <c r="D1851" s="53" t="s">
        <v>521</v>
      </c>
      <c r="E1851" s="26" t="str">
        <f t="shared" si="321"/>
        <v>Simen</v>
      </c>
      <c r="F1851" s="26" t="str">
        <f t="shared" si="322"/>
        <v>Andersen</v>
      </c>
      <c r="G1851" s="26" t="str">
        <f t="shared" si="323"/>
        <v>Men Grand Masters</v>
      </c>
      <c r="H1851" s="26" t="str">
        <f t="shared" si="324"/>
        <v>Henties Bay</v>
      </c>
      <c r="I1851" s="53"/>
      <c r="J1851" s="53" t="s">
        <v>1223</v>
      </c>
      <c r="K1851" s="53">
        <v>101</v>
      </c>
      <c r="L1851" s="52">
        <f t="shared" si="325"/>
        <v>3.8</v>
      </c>
      <c r="M1851" s="52">
        <f t="shared" si="326"/>
        <v>3.8</v>
      </c>
    </row>
    <row r="1852" spans="1:13" x14ac:dyDescent="0.3">
      <c r="A1852" s="143" t="str">
        <f t="shared" si="318"/>
        <v>2026-NAT-01</v>
      </c>
      <c r="B1852" s="140">
        <f t="shared" si="319"/>
        <v>46100</v>
      </c>
      <c r="C1852" s="143" t="str">
        <f t="shared" si="320"/>
        <v>Day 1</v>
      </c>
      <c r="D1852" s="53" t="s">
        <v>879</v>
      </c>
      <c r="E1852" s="26" t="str">
        <f t="shared" si="321"/>
        <v>Andre</v>
      </c>
      <c r="F1852" s="26" t="str">
        <f t="shared" si="322"/>
        <v>Swart</v>
      </c>
      <c r="G1852" s="26" t="str">
        <f t="shared" si="323"/>
        <v>Men Master</v>
      </c>
      <c r="H1852" s="26" t="str">
        <f t="shared" si="324"/>
        <v>Henties Bay</v>
      </c>
      <c r="I1852" s="53"/>
      <c r="J1852" s="53" t="s">
        <v>1222</v>
      </c>
      <c r="K1852" s="53">
        <v>107</v>
      </c>
      <c r="L1852" s="52">
        <f t="shared" si="325"/>
        <v>5.5</v>
      </c>
      <c r="M1852" s="52">
        <f t="shared" si="326"/>
        <v>5.5</v>
      </c>
    </row>
    <row r="1853" spans="1:13" x14ac:dyDescent="0.3">
      <c r="A1853" s="143" t="str">
        <f t="shared" si="318"/>
        <v>2026-NAT-01</v>
      </c>
      <c r="B1853" s="140">
        <f t="shared" si="319"/>
        <v>46100</v>
      </c>
      <c r="C1853" s="143" t="str">
        <f t="shared" si="320"/>
        <v>Day 1</v>
      </c>
      <c r="D1853" s="53" t="s">
        <v>879</v>
      </c>
      <c r="E1853" s="26" t="str">
        <f t="shared" si="321"/>
        <v>Andre</v>
      </c>
      <c r="F1853" s="26" t="str">
        <f t="shared" si="322"/>
        <v>Swart</v>
      </c>
      <c r="G1853" s="26" t="str">
        <f t="shared" si="323"/>
        <v>Men Master</v>
      </c>
      <c r="H1853" s="26" t="str">
        <f t="shared" si="324"/>
        <v>Henties Bay</v>
      </c>
      <c r="I1853" s="53"/>
      <c r="J1853" s="53" t="s">
        <v>1222</v>
      </c>
      <c r="K1853" s="53">
        <v>67</v>
      </c>
      <c r="L1853" s="52">
        <f t="shared" si="325"/>
        <v>1.1000000000000001</v>
      </c>
      <c r="M1853" s="52">
        <f t="shared" si="326"/>
        <v>1.1000000000000001</v>
      </c>
    </row>
    <row r="1854" spans="1:13" x14ac:dyDescent="0.3">
      <c r="A1854" s="143" t="str">
        <f t="shared" si="318"/>
        <v>2026-NAT-01</v>
      </c>
      <c r="B1854" s="140">
        <f t="shared" si="319"/>
        <v>46100</v>
      </c>
      <c r="C1854" s="143" t="str">
        <f t="shared" si="320"/>
        <v>Day 1</v>
      </c>
      <c r="D1854" s="53" t="s">
        <v>1517</v>
      </c>
      <c r="E1854" s="26" t="str">
        <f t="shared" si="321"/>
        <v>Reno</v>
      </c>
      <c r="F1854" s="26" t="str">
        <f t="shared" si="322"/>
        <v>Swart</v>
      </c>
      <c r="G1854" s="26" t="str">
        <f t="shared" si="323"/>
        <v>Men Senior</v>
      </c>
      <c r="H1854" s="26" t="str">
        <f t="shared" si="324"/>
        <v>Henties Bay</v>
      </c>
      <c r="I1854" s="53"/>
      <c r="J1854" s="53" t="s">
        <v>1223</v>
      </c>
      <c r="K1854" s="53">
        <v>85</v>
      </c>
      <c r="L1854" s="52">
        <f t="shared" si="325"/>
        <v>2.1</v>
      </c>
      <c r="M1854" s="52">
        <f t="shared" si="326"/>
        <v>2.1</v>
      </c>
    </row>
    <row r="1855" spans="1:13" x14ac:dyDescent="0.3">
      <c r="A1855" s="143" t="str">
        <f t="shared" si="318"/>
        <v>2026-NAT-01</v>
      </c>
      <c r="B1855" s="140">
        <f t="shared" si="319"/>
        <v>46100</v>
      </c>
      <c r="C1855" s="143" t="str">
        <f t="shared" si="320"/>
        <v>Day 1</v>
      </c>
      <c r="D1855" s="53" t="s">
        <v>500</v>
      </c>
      <c r="E1855" s="26" t="str">
        <f t="shared" si="321"/>
        <v>Corne</v>
      </c>
      <c r="F1855" s="26" t="str">
        <f t="shared" si="322"/>
        <v>Agenbag</v>
      </c>
      <c r="G1855" s="26" t="str">
        <f t="shared" si="323"/>
        <v>Men Senior</v>
      </c>
      <c r="H1855" s="26" t="str">
        <f t="shared" si="324"/>
        <v>Henties Bay</v>
      </c>
      <c r="I1855" s="53"/>
      <c r="J1855" s="53" t="s">
        <v>1222</v>
      </c>
      <c r="K1855" s="53">
        <v>107</v>
      </c>
      <c r="L1855" s="52">
        <f t="shared" si="325"/>
        <v>5.5</v>
      </c>
      <c r="M1855" s="52">
        <f t="shared" si="326"/>
        <v>5.5</v>
      </c>
    </row>
    <row r="1856" spans="1:13" x14ac:dyDescent="0.3">
      <c r="A1856" s="143" t="str">
        <f t="shared" si="318"/>
        <v>2026-NAT-01</v>
      </c>
      <c r="B1856" s="140">
        <f t="shared" si="319"/>
        <v>46100</v>
      </c>
      <c r="C1856" s="143" t="str">
        <f t="shared" si="320"/>
        <v>Day 1</v>
      </c>
      <c r="D1856" s="53" t="s">
        <v>500</v>
      </c>
      <c r="E1856" s="26" t="str">
        <f t="shared" si="321"/>
        <v>Corne</v>
      </c>
      <c r="F1856" s="26" t="str">
        <f t="shared" si="322"/>
        <v>Agenbag</v>
      </c>
      <c r="G1856" s="26" t="str">
        <f t="shared" si="323"/>
        <v>Men Senior</v>
      </c>
      <c r="H1856" s="26" t="str">
        <f t="shared" si="324"/>
        <v>Henties Bay</v>
      </c>
      <c r="I1856" s="53"/>
      <c r="J1856" s="53" t="s">
        <v>1223</v>
      </c>
      <c r="K1856" s="53">
        <v>89</v>
      </c>
      <c r="L1856" s="52">
        <f t="shared" si="325"/>
        <v>2.5</v>
      </c>
      <c r="M1856" s="52">
        <f t="shared" si="326"/>
        <v>2.5</v>
      </c>
    </row>
    <row r="1857" spans="1:13" x14ac:dyDescent="0.3">
      <c r="A1857" s="143" t="str">
        <f t="shared" si="318"/>
        <v>2026-NAT-01</v>
      </c>
      <c r="B1857" s="140">
        <f t="shared" si="319"/>
        <v>46100</v>
      </c>
      <c r="C1857" s="143" t="str">
        <f t="shared" si="320"/>
        <v>Day 1</v>
      </c>
      <c r="D1857" s="53" t="s">
        <v>500</v>
      </c>
      <c r="E1857" s="26" t="str">
        <f t="shared" si="321"/>
        <v>Corne</v>
      </c>
      <c r="F1857" s="26" t="str">
        <f t="shared" si="322"/>
        <v>Agenbag</v>
      </c>
      <c r="G1857" s="26" t="str">
        <f t="shared" si="323"/>
        <v>Men Senior</v>
      </c>
      <c r="H1857" s="26" t="str">
        <f t="shared" si="324"/>
        <v>Henties Bay</v>
      </c>
      <c r="I1857" s="53"/>
      <c r="J1857" s="53" t="s">
        <v>20</v>
      </c>
      <c r="K1857" s="53">
        <v>88</v>
      </c>
      <c r="L1857" s="52">
        <f t="shared" si="325"/>
        <v>2.5</v>
      </c>
      <c r="M1857" s="52">
        <f t="shared" si="326"/>
        <v>2.5</v>
      </c>
    </row>
    <row r="1858" spans="1:13" x14ac:dyDescent="0.3">
      <c r="A1858" s="143" t="str">
        <f t="shared" si="318"/>
        <v>2026-NAT-01</v>
      </c>
      <c r="B1858" s="140">
        <f t="shared" si="319"/>
        <v>46100</v>
      </c>
      <c r="C1858" s="143" t="str">
        <f t="shared" si="320"/>
        <v>Day 1</v>
      </c>
      <c r="D1858" s="53" t="s">
        <v>916</v>
      </c>
      <c r="E1858" s="26" t="str">
        <f t="shared" si="321"/>
        <v>Johan</v>
      </c>
      <c r="F1858" s="26" t="str">
        <f t="shared" si="322"/>
        <v>Herbst</v>
      </c>
      <c r="G1858" s="26" t="str">
        <f t="shared" si="323"/>
        <v>Men Veteran</v>
      </c>
      <c r="H1858" s="26" t="str">
        <f t="shared" si="324"/>
        <v>Henties Bay</v>
      </c>
      <c r="I1858" s="53"/>
      <c r="J1858" s="53"/>
      <c r="K1858" s="53"/>
      <c r="L1858" s="52" t="str">
        <f t="shared" si="325"/>
        <v/>
      </c>
      <c r="M1858" s="52" t="str">
        <f t="shared" si="326"/>
        <v/>
      </c>
    </row>
    <row r="1859" spans="1:13" x14ac:dyDescent="0.3">
      <c r="A1859" s="143" t="str">
        <f t="shared" si="318"/>
        <v>2026-NAT-01</v>
      </c>
      <c r="B1859" s="140">
        <f t="shared" si="319"/>
        <v>46100</v>
      </c>
      <c r="C1859" s="143" t="str">
        <f t="shared" si="320"/>
        <v>Day 1</v>
      </c>
      <c r="D1859" s="53" t="s">
        <v>1472</v>
      </c>
      <c r="E1859" s="26" t="str">
        <f t="shared" si="321"/>
        <v>Sven</v>
      </c>
      <c r="F1859" s="26" t="str">
        <f t="shared" si="322"/>
        <v>Welzig</v>
      </c>
      <c r="G1859" s="26" t="str">
        <f t="shared" si="323"/>
        <v>Men Senior</v>
      </c>
      <c r="H1859" s="26" t="str">
        <f t="shared" si="324"/>
        <v>Mako</v>
      </c>
      <c r="I1859" s="53"/>
      <c r="J1859" s="53" t="s">
        <v>1222</v>
      </c>
      <c r="K1859" s="53">
        <v>113</v>
      </c>
      <c r="L1859" s="52">
        <f t="shared" si="325"/>
        <v>6.6</v>
      </c>
      <c r="M1859" s="52">
        <f t="shared" si="326"/>
        <v>6.6</v>
      </c>
    </row>
    <row r="1860" spans="1:13" x14ac:dyDescent="0.3">
      <c r="A1860" s="143" t="str">
        <f t="shared" si="318"/>
        <v>2026-NAT-01</v>
      </c>
      <c r="B1860" s="140">
        <f t="shared" si="319"/>
        <v>46100</v>
      </c>
      <c r="C1860" s="143" t="str">
        <f t="shared" si="320"/>
        <v>Day 1</v>
      </c>
      <c r="D1860" s="53" t="s">
        <v>1472</v>
      </c>
      <c r="E1860" s="26" t="str">
        <f t="shared" si="321"/>
        <v>Sven</v>
      </c>
      <c r="F1860" s="26" t="str">
        <f t="shared" si="322"/>
        <v>Welzig</v>
      </c>
      <c r="G1860" s="26" t="str">
        <f t="shared" si="323"/>
        <v>Men Senior</v>
      </c>
      <c r="H1860" s="26" t="str">
        <f t="shared" si="324"/>
        <v>Mako</v>
      </c>
      <c r="I1860" s="53"/>
      <c r="J1860" s="53" t="s">
        <v>1222</v>
      </c>
      <c r="K1860" s="53">
        <v>88</v>
      </c>
      <c r="L1860" s="52">
        <f t="shared" si="325"/>
        <v>2.8</v>
      </c>
      <c r="M1860" s="52">
        <f t="shared" si="326"/>
        <v>2.8</v>
      </c>
    </row>
    <row r="1861" spans="1:13" x14ac:dyDescent="0.3">
      <c r="A1861" s="143" t="str">
        <f t="shared" si="318"/>
        <v>2026-NAT-01</v>
      </c>
      <c r="B1861" s="140">
        <f t="shared" si="319"/>
        <v>46100</v>
      </c>
      <c r="C1861" s="143" t="str">
        <f t="shared" si="320"/>
        <v>Day 1</v>
      </c>
      <c r="D1861" s="53" t="s">
        <v>1472</v>
      </c>
      <c r="E1861" s="26" t="str">
        <f t="shared" si="321"/>
        <v>Sven</v>
      </c>
      <c r="F1861" s="26" t="str">
        <f t="shared" si="322"/>
        <v>Welzig</v>
      </c>
      <c r="G1861" s="26" t="str">
        <f t="shared" si="323"/>
        <v>Men Senior</v>
      </c>
      <c r="H1861" s="26" t="str">
        <f t="shared" si="324"/>
        <v>Mako</v>
      </c>
      <c r="I1861" s="53"/>
      <c r="J1861" s="53" t="s">
        <v>1222</v>
      </c>
      <c r="K1861" s="53">
        <v>94</v>
      </c>
      <c r="L1861" s="52">
        <f t="shared" si="325"/>
        <v>3.5</v>
      </c>
      <c r="M1861" s="52">
        <f t="shared" si="326"/>
        <v>3.5</v>
      </c>
    </row>
    <row r="1862" spans="1:13" x14ac:dyDescent="0.3">
      <c r="A1862" s="143" t="str">
        <f t="shared" si="318"/>
        <v>2026-NAT-01</v>
      </c>
      <c r="B1862" s="140">
        <f t="shared" si="319"/>
        <v>46100</v>
      </c>
      <c r="C1862" s="143" t="str">
        <f t="shared" si="320"/>
        <v>Day 1</v>
      </c>
      <c r="D1862" s="53" t="s">
        <v>1472</v>
      </c>
      <c r="E1862" s="26" t="str">
        <f t="shared" si="321"/>
        <v>Sven</v>
      </c>
      <c r="F1862" s="26" t="str">
        <f t="shared" si="322"/>
        <v>Welzig</v>
      </c>
      <c r="G1862" s="26" t="str">
        <f t="shared" si="323"/>
        <v>Men Senior</v>
      </c>
      <c r="H1862" s="26" t="str">
        <f t="shared" si="324"/>
        <v>Mako</v>
      </c>
      <c r="I1862" s="53"/>
      <c r="J1862" s="53" t="s">
        <v>1222</v>
      </c>
      <c r="K1862" s="53">
        <v>150</v>
      </c>
      <c r="L1862" s="52">
        <f t="shared" si="325"/>
        <v>17.399999999999999</v>
      </c>
      <c r="M1862" s="52">
        <f t="shared" si="326"/>
        <v>17.399999999999999</v>
      </c>
    </row>
    <row r="1863" spans="1:13" x14ac:dyDescent="0.3">
      <c r="A1863" s="143" t="str">
        <f t="shared" si="318"/>
        <v>2026-NAT-01</v>
      </c>
      <c r="B1863" s="140">
        <f t="shared" si="319"/>
        <v>46100</v>
      </c>
      <c r="C1863" s="143" t="str">
        <f t="shared" si="320"/>
        <v>Day 1</v>
      </c>
      <c r="D1863" s="53" t="s">
        <v>1472</v>
      </c>
      <c r="E1863" s="26" t="str">
        <f t="shared" si="321"/>
        <v>Sven</v>
      </c>
      <c r="F1863" s="26" t="str">
        <f t="shared" si="322"/>
        <v>Welzig</v>
      </c>
      <c r="G1863" s="26" t="str">
        <f t="shared" si="323"/>
        <v>Men Senior</v>
      </c>
      <c r="H1863" s="26" t="str">
        <f t="shared" si="324"/>
        <v>Mako</v>
      </c>
      <c r="I1863" s="53"/>
      <c r="J1863" s="53" t="s">
        <v>1223</v>
      </c>
      <c r="K1863" s="53">
        <v>127</v>
      </c>
      <c r="L1863" s="52">
        <f t="shared" si="325"/>
        <v>8.5</v>
      </c>
      <c r="M1863" s="52">
        <f t="shared" si="326"/>
        <v>8.5</v>
      </c>
    </row>
    <row r="1864" spans="1:13" x14ac:dyDescent="0.3">
      <c r="A1864" s="143" t="str">
        <f t="shared" si="318"/>
        <v>2026-NAT-01</v>
      </c>
      <c r="B1864" s="140">
        <f t="shared" si="319"/>
        <v>46100</v>
      </c>
      <c r="C1864" s="143" t="str">
        <f t="shared" si="320"/>
        <v>Day 1</v>
      </c>
      <c r="D1864" s="53" t="s">
        <v>1472</v>
      </c>
      <c r="E1864" s="26" t="str">
        <f t="shared" si="321"/>
        <v>Sven</v>
      </c>
      <c r="F1864" s="26" t="str">
        <f t="shared" si="322"/>
        <v>Welzig</v>
      </c>
      <c r="G1864" s="26" t="str">
        <f t="shared" si="323"/>
        <v>Men Senior</v>
      </c>
      <c r="H1864" s="26" t="str">
        <f t="shared" si="324"/>
        <v>Mako</v>
      </c>
      <c r="I1864" s="53"/>
      <c r="J1864" s="53" t="s">
        <v>1222</v>
      </c>
      <c r="K1864" s="53">
        <v>130</v>
      </c>
      <c r="L1864" s="52">
        <f t="shared" si="325"/>
        <v>10.7</v>
      </c>
      <c r="M1864" s="52">
        <f t="shared" si="326"/>
        <v>10.7</v>
      </c>
    </row>
    <row r="1865" spans="1:13" x14ac:dyDescent="0.3">
      <c r="A1865" s="143" t="str">
        <f t="shared" si="318"/>
        <v>2026-NAT-01</v>
      </c>
      <c r="B1865" s="140">
        <f t="shared" si="319"/>
        <v>46100</v>
      </c>
      <c r="C1865" s="143" t="str">
        <f t="shared" si="320"/>
        <v>Day 1</v>
      </c>
      <c r="D1865" s="53" t="s">
        <v>1472</v>
      </c>
      <c r="E1865" s="26" t="str">
        <f t="shared" si="321"/>
        <v>Sven</v>
      </c>
      <c r="F1865" s="26" t="str">
        <f t="shared" si="322"/>
        <v>Welzig</v>
      </c>
      <c r="G1865" s="26" t="str">
        <f t="shared" si="323"/>
        <v>Men Senior</v>
      </c>
      <c r="H1865" s="26" t="str">
        <f t="shared" si="324"/>
        <v>Mako</v>
      </c>
      <c r="I1865" s="53"/>
      <c r="J1865" s="53" t="s">
        <v>1222</v>
      </c>
      <c r="K1865" s="53">
        <v>103</v>
      </c>
      <c r="L1865" s="52">
        <f t="shared" si="325"/>
        <v>4.8</v>
      </c>
      <c r="M1865" s="52">
        <f t="shared" si="326"/>
        <v>4.8</v>
      </c>
    </row>
    <row r="1866" spans="1:13" x14ac:dyDescent="0.3">
      <c r="A1866" s="143" t="str">
        <f t="shared" si="318"/>
        <v>2026-NAT-01</v>
      </c>
      <c r="B1866" s="140">
        <f t="shared" si="319"/>
        <v>46100</v>
      </c>
      <c r="C1866" s="143" t="str">
        <f t="shared" si="320"/>
        <v>Day 1</v>
      </c>
      <c r="D1866" s="53" t="s">
        <v>1472</v>
      </c>
      <c r="E1866" s="26" t="str">
        <f t="shared" si="321"/>
        <v>Sven</v>
      </c>
      <c r="F1866" s="26" t="str">
        <f t="shared" si="322"/>
        <v>Welzig</v>
      </c>
      <c r="G1866" s="26" t="str">
        <f t="shared" si="323"/>
        <v>Men Senior</v>
      </c>
      <c r="H1866" s="26" t="str">
        <f t="shared" si="324"/>
        <v>Mako</v>
      </c>
      <c r="I1866" s="53"/>
      <c r="J1866" s="53" t="s">
        <v>1222</v>
      </c>
      <c r="K1866" s="53">
        <v>121</v>
      </c>
      <c r="L1866" s="52">
        <f t="shared" si="325"/>
        <v>8.3000000000000007</v>
      </c>
      <c r="M1866" s="52">
        <f t="shared" si="326"/>
        <v>8.3000000000000007</v>
      </c>
    </row>
    <row r="1867" spans="1:13" x14ac:dyDescent="0.3">
      <c r="A1867" s="143" t="str">
        <f t="shared" si="318"/>
        <v>2026-NAT-01</v>
      </c>
      <c r="B1867" s="140">
        <f t="shared" si="319"/>
        <v>46100</v>
      </c>
      <c r="C1867" s="143" t="str">
        <f t="shared" si="320"/>
        <v>Day 1</v>
      </c>
      <c r="D1867" s="53" t="s">
        <v>1472</v>
      </c>
      <c r="E1867" s="26" t="str">
        <f t="shared" si="321"/>
        <v>Sven</v>
      </c>
      <c r="F1867" s="26" t="str">
        <f t="shared" si="322"/>
        <v>Welzig</v>
      </c>
      <c r="G1867" s="26" t="str">
        <f t="shared" si="323"/>
        <v>Men Senior</v>
      </c>
      <c r="H1867" s="26" t="str">
        <f t="shared" si="324"/>
        <v>Mako</v>
      </c>
      <c r="I1867" s="53"/>
      <c r="J1867" s="53" t="s">
        <v>1222</v>
      </c>
      <c r="K1867" s="53">
        <v>103</v>
      </c>
      <c r="L1867" s="52">
        <f t="shared" si="325"/>
        <v>4.8</v>
      </c>
      <c r="M1867" s="52">
        <f t="shared" si="326"/>
        <v>4.8</v>
      </c>
    </row>
    <row r="1868" spans="1:13" x14ac:dyDescent="0.3">
      <c r="A1868" s="143" t="str">
        <f t="shared" si="318"/>
        <v>2026-NAT-01</v>
      </c>
      <c r="B1868" s="140">
        <f t="shared" si="319"/>
        <v>46100</v>
      </c>
      <c r="C1868" s="143" t="str">
        <f t="shared" si="320"/>
        <v>Day 1</v>
      </c>
      <c r="D1868" s="53" t="s">
        <v>1472</v>
      </c>
      <c r="E1868" s="26" t="str">
        <f t="shared" si="321"/>
        <v>Sven</v>
      </c>
      <c r="F1868" s="26" t="str">
        <f t="shared" si="322"/>
        <v>Welzig</v>
      </c>
      <c r="G1868" s="26" t="str">
        <f t="shared" si="323"/>
        <v>Men Senior</v>
      </c>
      <c r="H1868" s="26" t="str">
        <f t="shared" si="324"/>
        <v>Mako</v>
      </c>
      <c r="I1868" s="53"/>
      <c r="J1868" s="53" t="s">
        <v>1222</v>
      </c>
      <c r="K1868" s="53">
        <v>148</v>
      </c>
      <c r="L1868" s="52">
        <f t="shared" si="325"/>
        <v>16.600000000000001</v>
      </c>
      <c r="M1868" s="52">
        <f t="shared" si="326"/>
        <v>16.600000000000001</v>
      </c>
    </row>
    <row r="1869" spans="1:13" x14ac:dyDescent="0.3">
      <c r="A1869" s="143" t="str">
        <f t="shared" si="318"/>
        <v>2026-NAT-01</v>
      </c>
      <c r="B1869" s="140">
        <f t="shared" si="319"/>
        <v>46100</v>
      </c>
      <c r="C1869" s="143" t="str">
        <f t="shared" si="320"/>
        <v>Day 1</v>
      </c>
      <c r="D1869" s="53" t="s">
        <v>1472</v>
      </c>
      <c r="E1869" s="26" t="str">
        <f t="shared" si="321"/>
        <v>Sven</v>
      </c>
      <c r="F1869" s="26" t="str">
        <f t="shared" si="322"/>
        <v>Welzig</v>
      </c>
      <c r="G1869" s="26" t="str">
        <f t="shared" si="323"/>
        <v>Men Senior</v>
      </c>
      <c r="H1869" s="26" t="str">
        <f t="shared" si="324"/>
        <v>Mako</v>
      </c>
      <c r="I1869" s="53"/>
      <c r="J1869" s="53" t="s">
        <v>1222</v>
      </c>
      <c r="K1869" s="53">
        <v>156</v>
      </c>
      <c r="L1869" s="52">
        <f t="shared" si="325"/>
        <v>19.899999999999999</v>
      </c>
      <c r="M1869" s="52">
        <f t="shared" si="326"/>
        <v>19.899999999999999</v>
      </c>
    </row>
    <row r="1870" spans="1:13" x14ac:dyDescent="0.3">
      <c r="A1870" s="143" t="str">
        <f t="shared" ref="A1870:A1933" si="327">IF(D1870="","",A1869)</f>
        <v>2026-NAT-01</v>
      </c>
      <c r="B1870" s="140">
        <f t="shared" ref="B1870:B1933" si="328">IF(D1870="","",B1869)</f>
        <v>46100</v>
      </c>
      <c r="C1870" s="143" t="str">
        <f t="shared" ref="C1870:C1933" si="329">IF(D1870="","",C1869)</f>
        <v>Day 1</v>
      </c>
      <c r="D1870" s="53" t="s">
        <v>1008</v>
      </c>
      <c r="E1870" s="26" t="str">
        <f t="shared" si="321"/>
        <v>Rudi(Jnr.)</v>
      </c>
      <c r="F1870" s="26" t="str">
        <f t="shared" si="322"/>
        <v>Swartz</v>
      </c>
      <c r="G1870" s="26" t="str">
        <f t="shared" si="323"/>
        <v>Men Senior / U/21</v>
      </c>
      <c r="H1870" s="26" t="str">
        <f t="shared" si="324"/>
        <v>Mako</v>
      </c>
      <c r="I1870" s="53"/>
      <c r="J1870" s="53" t="s">
        <v>1222</v>
      </c>
      <c r="K1870" s="53">
        <v>101</v>
      </c>
      <c r="L1870" s="52">
        <f t="shared" si="325"/>
        <v>4.5</v>
      </c>
      <c r="M1870" s="52">
        <f t="shared" si="326"/>
        <v>4.5</v>
      </c>
    </row>
    <row r="1871" spans="1:13" x14ac:dyDescent="0.3">
      <c r="A1871" s="143" t="str">
        <f t="shared" si="327"/>
        <v>2026-NAT-01</v>
      </c>
      <c r="B1871" s="140">
        <f t="shared" si="328"/>
        <v>46100</v>
      </c>
      <c r="C1871" s="143" t="str">
        <f t="shared" si="329"/>
        <v>Day 1</v>
      </c>
      <c r="D1871" s="53" t="s">
        <v>1008</v>
      </c>
      <c r="E1871" s="26" t="str">
        <f t="shared" si="321"/>
        <v>Rudi(Jnr.)</v>
      </c>
      <c r="F1871" s="26" t="str">
        <f t="shared" si="322"/>
        <v>Swartz</v>
      </c>
      <c r="G1871" s="26" t="str">
        <f t="shared" si="323"/>
        <v>Men Senior / U/21</v>
      </c>
      <c r="H1871" s="26" t="str">
        <f t="shared" si="324"/>
        <v>Mako</v>
      </c>
      <c r="I1871" s="53"/>
      <c r="J1871" s="53" t="s">
        <v>1222</v>
      </c>
      <c r="K1871" s="53">
        <v>144</v>
      </c>
      <c r="L1871" s="52">
        <f t="shared" si="325"/>
        <v>15.1</v>
      </c>
      <c r="M1871" s="52">
        <f t="shared" si="326"/>
        <v>15.1</v>
      </c>
    </row>
    <row r="1872" spans="1:13" x14ac:dyDescent="0.3">
      <c r="A1872" s="143" t="str">
        <f t="shared" si="327"/>
        <v>2026-NAT-01</v>
      </c>
      <c r="B1872" s="140">
        <f t="shared" si="328"/>
        <v>46100</v>
      </c>
      <c r="C1872" s="143" t="str">
        <f t="shared" si="329"/>
        <v>Day 1</v>
      </c>
      <c r="D1872" s="53" t="s">
        <v>1008</v>
      </c>
      <c r="E1872" s="26" t="str">
        <f t="shared" si="321"/>
        <v>Rudi(Jnr.)</v>
      </c>
      <c r="F1872" s="26" t="str">
        <f t="shared" si="322"/>
        <v>Swartz</v>
      </c>
      <c r="G1872" s="26" t="str">
        <f t="shared" si="323"/>
        <v>Men Senior / U/21</v>
      </c>
      <c r="H1872" s="26" t="str">
        <f t="shared" si="324"/>
        <v>Mako</v>
      </c>
      <c r="I1872" s="53"/>
      <c r="J1872" s="53" t="s">
        <v>1222</v>
      </c>
      <c r="K1872" s="53">
        <v>151</v>
      </c>
      <c r="L1872" s="52">
        <f t="shared" si="325"/>
        <v>17.8</v>
      </c>
      <c r="M1872" s="52">
        <f t="shared" si="326"/>
        <v>17.8</v>
      </c>
    </row>
    <row r="1873" spans="1:13" x14ac:dyDescent="0.3">
      <c r="A1873" s="143" t="str">
        <f t="shared" si="327"/>
        <v>2026-NAT-01</v>
      </c>
      <c r="B1873" s="140">
        <f t="shared" si="328"/>
        <v>46100</v>
      </c>
      <c r="C1873" s="143" t="str">
        <f t="shared" si="329"/>
        <v>Day 1</v>
      </c>
      <c r="D1873" s="53" t="s">
        <v>1008</v>
      </c>
      <c r="E1873" s="26" t="str">
        <f t="shared" si="321"/>
        <v>Rudi(Jnr.)</v>
      </c>
      <c r="F1873" s="26" t="str">
        <f t="shared" si="322"/>
        <v>Swartz</v>
      </c>
      <c r="G1873" s="26" t="str">
        <f t="shared" si="323"/>
        <v>Men Senior / U/21</v>
      </c>
      <c r="H1873" s="26" t="str">
        <f t="shared" si="324"/>
        <v>Mako</v>
      </c>
      <c r="I1873" s="53"/>
      <c r="J1873" s="53" t="s">
        <v>1222</v>
      </c>
      <c r="K1873" s="53">
        <v>103</v>
      </c>
      <c r="L1873" s="52">
        <f t="shared" si="325"/>
        <v>4.8</v>
      </c>
      <c r="M1873" s="52">
        <f t="shared" si="326"/>
        <v>4.8</v>
      </c>
    </row>
    <row r="1874" spans="1:13" x14ac:dyDescent="0.3">
      <c r="A1874" s="143" t="str">
        <f t="shared" si="327"/>
        <v>2026-NAT-01</v>
      </c>
      <c r="B1874" s="140">
        <f t="shared" si="328"/>
        <v>46100</v>
      </c>
      <c r="C1874" s="143" t="str">
        <f t="shared" si="329"/>
        <v>Day 1</v>
      </c>
      <c r="D1874" s="53" t="s">
        <v>1008</v>
      </c>
      <c r="E1874" s="26" t="str">
        <f t="shared" si="321"/>
        <v>Rudi(Jnr.)</v>
      </c>
      <c r="F1874" s="26" t="str">
        <f t="shared" si="322"/>
        <v>Swartz</v>
      </c>
      <c r="G1874" s="26" t="str">
        <f t="shared" si="323"/>
        <v>Men Senior / U/21</v>
      </c>
      <c r="H1874" s="26" t="str">
        <f t="shared" si="324"/>
        <v>Mako</v>
      </c>
      <c r="I1874" s="53"/>
      <c r="J1874" s="53" t="s">
        <v>1222</v>
      </c>
      <c r="K1874" s="53">
        <v>148</v>
      </c>
      <c r="L1874" s="52">
        <f t="shared" si="325"/>
        <v>16.600000000000001</v>
      </c>
      <c r="M1874" s="52">
        <f t="shared" si="326"/>
        <v>16.600000000000001</v>
      </c>
    </row>
    <row r="1875" spans="1:13" x14ac:dyDescent="0.3">
      <c r="A1875" s="143" t="str">
        <f t="shared" si="327"/>
        <v>2026-NAT-01</v>
      </c>
      <c r="B1875" s="140">
        <f t="shared" si="328"/>
        <v>46100</v>
      </c>
      <c r="C1875" s="143" t="str">
        <f t="shared" si="329"/>
        <v>Day 1</v>
      </c>
      <c r="D1875" s="53" t="s">
        <v>1008</v>
      </c>
      <c r="E1875" s="26" t="str">
        <f t="shared" si="321"/>
        <v>Rudi(Jnr.)</v>
      </c>
      <c r="F1875" s="26" t="str">
        <f t="shared" si="322"/>
        <v>Swartz</v>
      </c>
      <c r="G1875" s="26" t="str">
        <f t="shared" si="323"/>
        <v>Men Senior / U/21</v>
      </c>
      <c r="H1875" s="26" t="str">
        <f t="shared" si="324"/>
        <v>Mako</v>
      </c>
      <c r="I1875" s="53"/>
      <c r="J1875" s="53" t="s">
        <v>1222</v>
      </c>
      <c r="K1875" s="53">
        <v>141</v>
      </c>
      <c r="L1875" s="52">
        <f t="shared" si="325"/>
        <v>14.1</v>
      </c>
      <c r="M1875" s="52">
        <f t="shared" si="326"/>
        <v>14.1</v>
      </c>
    </row>
    <row r="1876" spans="1:13" x14ac:dyDescent="0.3">
      <c r="A1876" s="143" t="str">
        <f t="shared" si="327"/>
        <v>2026-NAT-01</v>
      </c>
      <c r="B1876" s="140">
        <f t="shared" si="328"/>
        <v>46100</v>
      </c>
      <c r="C1876" s="143" t="str">
        <f t="shared" si="329"/>
        <v>Day 1</v>
      </c>
      <c r="D1876" s="53" t="s">
        <v>1008</v>
      </c>
      <c r="E1876" s="26" t="str">
        <f t="shared" si="321"/>
        <v>Rudi(Jnr.)</v>
      </c>
      <c r="F1876" s="26" t="str">
        <f t="shared" si="322"/>
        <v>Swartz</v>
      </c>
      <c r="G1876" s="26" t="str">
        <f t="shared" si="323"/>
        <v>Men Senior / U/21</v>
      </c>
      <c r="H1876" s="26" t="str">
        <f t="shared" si="324"/>
        <v>Mako</v>
      </c>
      <c r="I1876" s="53"/>
      <c r="J1876" s="53" t="s">
        <v>1222</v>
      </c>
      <c r="K1876" s="53">
        <v>109</v>
      </c>
      <c r="L1876" s="52">
        <f t="shared" si="325"/>
        <v>5.8</v>
      </c>
      <c r="M1876" s="52">
        <f t="shared" si="326"/>
        <v>5.8</v>
      </c>
    </row>
    <row r="1877" spans="1:13" x14ac:dyDescent="0.3">
      <c r="A1877" s="143" t="str">
        <f t="shared" si="327"/>
        <v>2026-NAT-01</v>
      </c>
      <c r="B1877" s="140">
        <f t="shared" si="328"/>
        <v>46100</v>
      </c>
      <c r="C1877" s="143" t="str">
        <f t="shared" si="329"/>
        <v>Day 1</v>
      </c>
      <c r="D1877" s="53" t="s">
        <v>1008</v>
      </c>
      <c r="E1877" s="26" t="str">
        <f t="shared" si="321"/>
        <v>Rudi(Jnr.)</v>
      </c>
      <c r="F1877" s="26" t="str">
        <f t="shared" si="322"/>
        <v>Swartz</v>
      </c>
      <c r="G1877" s="26" t="str">
        <f t="shared" si="323"/>
        <v>Men Senior / U/21</v>
      </c>
      <c r="H1877" s="26" t="str">
        <f t="shared" si="324"/>
        <v>Mako</v>
      </c>
      <c r="I1877" s="53"/>
      <c r="J1877" s="53" t="s">
        <v>1222</v>
      </c>
      <c r="K1877" s="53">
        <v>136</v>
      </c>
      <c r="L1877" s="52">
        <f t="shared" si="325"/>
        <v>12.4</v>
      </c>
      <c r="M1877" s="52">
        <f t="shared" si="326"/>
        <v>12.4</v>
      </c>
    </row>
    <row r="1878" spans="1:13" x14ac:dyDescent="0.3">
      <c r="A1878" s="143" t="str">
        <f t="shared" si="327"/>
        <v>2026-NAT-01</v>
      </c>
      <c r="B1878" s="140">
        <f t="shared" si="328"/>
        <v>46100</v>
      </c>
      <c r="C1878" s="143" t="str">
        <f t="shared" si="329"/>
        <v>Day 1</v>
      </c>
      <c r="D1878" s="53" t="s">
        <v>1008</v>
      </c>
      <c r="E1878" s="26" t="str">
        <f t="shared" si="321"/>
        <v>Rudi(Jnr.)</v>
      </c>
      <c r="F1878" s="26" t="str">
        <f t="shared" si="322"/>
        <v>Swartz</v>
      </c>
      <c r="G1878" s="26" t="str">
        <f t="shared" si="323"/>
        <v>Men Senior / U/21</v>
      </c>
      <c r="H1878" s="26" t="str">
        <f t="shared" si="324"/>
        <v>Mako</v>
      </c>
      <c r="I1878" s="53"/>
      <c r="J1878" s="53" t="s">
        <v>1222</v>
      </c>
      <c r="K1878" s="53">
        <v>136</v>
      </c>
      <c r="L1878" s="52">
        <f t="shared" si="325"/>
        <v>12.4</v>
      </c>
      <c r="M1878" s="52">
        <f t="shared" si="326"/>
        <v>12.4</v>
      </c>
    </row>
    <row r="1879" spans="1:13" x14ac:dyDescent="0.3">
      <c r="A1879" s="143" t="str">
        <f t="shared" si="327"/>
        <v>2026-NAT-01</v>
      </c>
      <c r="B1879" s="140">
        <f t="shared" si="328"/>
        <v>46100</v>
      </c>
      <c r="C1879" s="143" t="str">
        <f t="shared" si="329"/>
        <v>Day 1</v>
      </c>
      <c r="D1879" s="53" t="s">
        <v>461</v>
      </c>
      <c r="E1879" s="26" t="str">
        <f t="shared" si="321"/>
        <v>Johan</v>
      </c>
      <c r="F1879" s="26" t="str">
        <f t="shared" si="322"/>
        <v>Van Wyk</v>
      </c>
      <c r="G1879" s="26" t="str">
        <f t="shared" si="323"/>
        <v>Men Veteran</v>
      </c>
      <c r="H1879" s="26" t="str">
        <f t="shared" si="324"/>
        <v>Mako</v>
      </c>
      <c r="I1879" s="53"/>
      <c r="J1879" s="53" t="s">
        <v>1222</v>
      </c>
      <c r="K1879" s="53">
        <v>117</v>
      </c>
      <c r="L1879" s="52">
        <f t="shared" si="325"/>
        <v>7.4</v>
      </c>
      <c r="M1879" s="52">
        <f t="shared" si="326"/>
        <v>7.4</v>
      </c>
    </row>
    <row r="1880" spans="1:13" x14ac:dyDescent="0.3">
      <c r="A1880" s="143" t="str">
        <f t="shared" si="327"/>
        <v>2026-NAT-01</v>
      </c>
      <c r="B1880" s="140">
        <f t="shared" si="328"/>
        <v>46100</v>
      </c>
      <c r="C1880" s="143" t="str">
        <f t="shared" si="329"/>
        <v>Day 1</v>
      </c>
      <c r="D1880" s="53" t="s">
        <v>461</v>
      </c>
      <c r="E1880" s="26" t="str">
        <f t="shared" si="321"/>
        <v>Johan</v>
      </c>
      <c r="F1880" s="26" t="str">
        <f t="shared" si="322"/>
        <v>Van Wyk</v>
      </c>
      <c r="G1880" s="26" t="str">
        <f t="shared" si="323"/>
        <v>Men Veteran</v>
      </c>
      <c r="H1880" s="26" t="str">
        <f t="shared" si="324"/>
        <v>Mako</v>
      </c>
      <c r="I1880" s="53"/>
      <c r="J1880" s="53" t="s">
        <v>1222</v>
      </c>
      <c r="K1880" s="53">
        <v>123</v>
      </c>
      <c r="L1880" s="52">
        <f t="shared" si="325"/>
        <v>8.8000000000000007</v>
      </c>
      <c r="M1880" s="52">
        <f t="shared" si="326"/>
        <v>8.8000000000000007</v>
      </c>
    </row>
    <row r="1881" spans="1:13" x14ac:dyDescent="0.3">
      <c r="A1881" s="143" t="str">
        <f t="shared" si="327"/>
        <v>2026-NAT-01</v>
      </c>
      <c r="B1881" s="140">
        <f t="shared" si="328"/>
        <v>46100</v>
      </c>
      <c r="C1881" s="143" t="str">
        <f t="shared" si="329"/>
        <v>Day 1</v>
      </c>
      <c r="D1881" s="53" t="s">
        <v>461</v>
      </c>
      <c r="E1881" s="26" t="str">
        <f t="shared" si="321"/>
        <v>Johan</v>
      </c>
      <c r="F1881" s="26" t="str">
        <f t="shared" si="322"/>
        <v>Van Wyk</v>
      </c>
      <c r="G1881" s="26" t="str">
        <f t="shared" si="323"/>
        <v>Men Veteran</v>
      </c>
      <c r="H1881" s="26" t="str">
        <f t="shared" si="324"/>
        <v>Mako</v>
      </c>
      <c r="I1881" s="53"/>
      <c r="J1881" s="53" t="s">
        <v>20</v>
      </c>
      <c r="K1881" s="53">
        <v>75</v>
      </c>
      <c r="L1881" s="52">
        <f t="shared" si="325"/>
        <v>1.5</v>
      </c>
      <c r="M1881" s="52">
        <f t="shared" si="326"/>
        <v>1.5</v>
      </c>
    </row>
    <row r="1882" spans="1:13" x14ac:dyDescent="0.3">
      <c r="A1882" s="143" t="str">
        <f t="shared" si="327"/>
        <v>2026-NAT-01</v>
      </c>
      <c r="B1882" s="140">
        <f t="shared" si="328"/>
        <v>46100</v>
      </c>
      <c r="C1882" s="143" t="str">
        <f t="shared" si="329"/>
        <v>Day 1</v>
      </c>
      <c r="D1882" s="53" t="s">
        <v>461</v>
      </c>
      <c r="E1882" s="26" t="str">
        <f t="shared" si="321"/>
        <v>Johan</v>
      </c>
      <c r="F1882" s="26" t="str">
        <f t="shared" si="322"/>
        <v>Van Wyk</v>
      </c>
      <c r="G1882" s="26" t="str">
        <f t="shared" si="323"/>
        <v>Men Veteran</v>
      </c>
      <c r="H1882" s="26" t="str">
        <f t="shared" si="324"/>
        <v>Mako</v>
      </c>
      <c r="I1882" s="53"/>
      <c r="J1882" s="53" t="s">
        <v>1223</v>
      </c>
      <c r="K1882" s="53">
        <v>110</v>
      </c>
      <c r="L1882" s="52">
        <f t="shared" si="325"/>
        <v>5.2</v>
      </c>
      <c r="M1882" s="52">
        <f t="shared" si="326"/>
        <v>5.2</v>
      </c>
    </row>
    <row r="1883" spans="1:13" x14ac:dyDescent="0.3">
      <c r="A1883" s="143" t="str">
        <f t="shared" si="327"/>
        <v>2026-NAT-01</v>
      </c>
      <c r="B1883" s="140">
        <f t="shared" si="328"/>
        <v>46100</v>
      </c>
      <c r="C1883" s="143" t="str">
        <f t="shared" si="329"/>
        <v>Day 1</v>
      </c>
      <c r="D1883" s="53" t="s">
        <v>461</v>
      </c>
      <c r="E1883" s="26" t="str">
        <f t="shared" si="321"/>
        <v>Johan</v>
      </c>
      <c r="F1883" s="26" t="str">
        <f t="shared" si="322"/>
        <v>Van Wyk</v>
      </c>
      <c r="G1883" s="26" t="str">
        <f t="shared" si="323"/>
        <v>Men Veteran</v>
      </c>
      <c r="H1883" s="26" t="str">
        <f t="shared" si="324"/>
        <v>Mako</v>
      </c>
      <c r="I1883" s="53"/>
      <c r="J1883" s="53" t="s">
        <v>1223</v>
      </c>
      <c r="K1883" s="53">
        <v>99</v>
      </c>
      <c r="L1883" s="52">
        <f t="shared" si="325"/>
        <v>3.6</v>
      </c>
      <c r="M1883" s="52">
        <f t="shared" si="326"/>
        <v>3.6</v>
      </c>
    </row>
    <row r="1884" spans="1:13" x14ac:dyDescent="0.3">
      <c r="A1884" s="143" t="str">
        <f t="shared" si="327"/>
        <v>2026-NAT-01</v>
      </c>
      <c r="B1884" s="140">
        <f t="shared" si="328"/>
        <v>46100</v>
      </c>
      <c r="C1884" s="143" t="str">
        <f t="shared" si="329"/>
        <v>Day 1</v>
      </c>
      <c r="D1884" s="53" t="s">
        <v>461</v>
      </c>
      <c r="E1884" s="26" t="str">
        <f t="shared" si="321"/>
        <v>Johan</v>
      </c>
      <c r="F1884" s="26" t="str">
        <f t="shared" si="322"/>
        <v>Van Wyk</v>
      </c>
      <c r="G1884" s="26" t="str">
        <f t="shared" si="323"/>
        <v>Men Veteran</v>
      </c>
      <c r="H1884" s="26" t="str">
        <f t="shared" si="324"/>
        <v>Mako</v>
      </c>
      <c r="I1884" s="53"/>
      <c r="J1884" s="53" t="s">
        <v>1223</v>
      </c>
      <c r="K1884" s="53">
        <v>82</v>
      </c>
      <c r="L1884" s="52">
        <f t="shared" si="325"/>
        <v>1.9</v>
      </c>
      <c r="M1884" s="52">
        <f t="shared" si="326"/>
        <v>1.9</v>
      </c>
    </row>
    <row r="1885" spans="1:13" x14ac:dyDescent="0.3">
      <c r="A1885" s="143" t="str">
        <f t="shared" si="327"/>
        <v>2026-NAT-01</v>
      </c>
      <c r="B1885" s="140">
        <f t="shared" si="328"/>
        <v>46100</v>
      </c>
      <c r="C1885" s="143" t="str">
        <f t="shared" si="329"/>
        <v>Day 1</v>
      </c>
      <c r="D1885" s="53" t="s">
        <v>461</v>
      </c>
      <c r="E1885" s="26" t="str">
        <f t="shared" si="321"/>
        <v>Johan</v>
      </c>
      <c r="F1885" s="26" t="str">
        <f t="shared" si="322"/>
        <v>Van Wyk</v>
      </c>
      <c r="G1885" s="26" t="str">
        <f t="shared" si="323"/>
        <v>Men Veteran</v>
      </c>
      <c r="H1885" s="26" t="str">
        <f t="shared" si="324"/>
        <v>Mako</v>
      </c>
      <c r="I1885" s="53"/>
      <c r="J1885" s="53" t="s">
        <v>1223</v>
      </c>
      <c r="K1885" s="53">
        <v>78</v>
      </c>
      <c r="L1885" s="52">
        <f t="shared" si="325"/>
        <v>1.5</v>
      </c>
      <c r="M1885" s="52">
        <f t="shared" si="326"/>
        <v>1.5</v>
      </c>
    </row>
    <row r="1886" spans="1:13" x14ac:dyDescent="0.3">
      <c r="A1886" s="143" t="str">
        <f t="shared" si="327"/>
        <v>2026-NAT-01</v>
      </c>
      <c r="B1886" s="140">
        <f t="shared" si="328"/>
        <v>46100</v>
      </c>
      <c r="C1886" s="143" t="str">
        <f t="shared" si="329"/>
        <v>Day 1</v>
      </c>
      <c r="D1886" s="53" t="s">
        <v>461</v>
      </c>
      <c r="E1886" s="26" t="str">
        <f t="shared" si="321"/>
        <v>Johan</v>
      </c>
      <c r="F1886" s="26" t="str">
        <f t="shared" si="322"/>
        <v>Van Wyk</v>
      </c>
      <c r="G1886" s="26" t="str">
        <f t="shared" si="323"/>
        <v>Men Veteran</v>
      </c>
      <c r="H1886" s="26" t="str">
        <f t="shared" si="324"/>
        <v>Mako</v>
      </c>
      <c r="I1886" s="53"/>
      <c r="J1886" s="53" t="s">
        <v>1221</v>
      </c>
      <c r="K1886" s="53">
        <v>133</v>
      </c>
      <c r="L1886" s="52">
        <f t="shared" si="325"/>
        <v>30.6</v>
      </c>
      <c r="M1886" s="52">
        <f t="shared" si="326"/>
        <v>30.6</v>
      </c>
    </row>
    <row r="1887" spans="1:13" x14ac:dyDescent="0.3">
      <c r="A1887" s="143" t="str">
        <f t="shared" si="327"/>
        <v>2026-NAT-01</v>
      </c>
      <c r="B1887" s="140">
        <f t="shared" si="328"/>
        <v>46100</v>
      </c>
      <c r="C1887" s="143" t="str">
        <f t="shared" si="329"/>
        <v>Day 1</v>
      </c>
      <c r="D1887" s="53" t="s">
        <v>461</v>
      </c>
      <c r="E1887" s="26" t="str">
        <f t="shared" si="321"/>
        <v>Johan</v>
      </c>
      <c r="F1887" s="26" t="str">
        <f t="shared" si="322"/>
        <v>Van Wyk</v>
      </c>
      <c r="G1887" s="26" t="str">
        <f t="shared" si="323"/>
        <v>Men Veteran</v>
      </c>
      <c r="H1887" s="26" t="str">
        <f t="shared" si="324"/>
        <v>Mako</v>
      </c>
      <c r="I1887" s="53"/>
      <c r="J1887" s="53" t="s">
        <v>1223</v>
      </c>
      <c r="K1887" s="53">
        <v>87</v>
      </c>
      <c r="L1887" s="52">
        <f t="shared" si="325"/>
        <v>2.2999999999999998</v>
      </c>
      <c r="M1887" s="52">
        <f t="shared" si="326"/>
        <v>2.2999999999999998</v>
      </c>
    </row>
    <row r="1888" spans="1:13" x14ac:dyDescent="0.3">
      <c r="A1888" s="143" t="str">
        <f t="shared" si="327"/>
        <v>2026-NAT-01</v>
      </c>
      <c r="B1888" s="140">
        <f t="shared" si="328"/>
        <v>46100</v>
      </c>
      <c r="C1888" s="143" t="str">
        <f t="shared" si="329"/>
        <v>Day 1</v>
      </c>
      <c r="D1888" s="53" t="s">
        <v>461</v>
      </c>
      <c r="E1888" s="26" t="str">
        <f t="shared" si="321"/>
        <v>Johan</v>
      </c>
      <c r="F1888" s="26" t="str">
        <f t="shared" si="322"/>
        <v>Van Wyk</v>
      </c>
      <c r="G1888" s="26" t="str">
        <f t="shared" si="323"/>
        <v>Men Veteran</v>
      </c>
      <c r="H1888" s="26" t="str">
        <f t="shared" si="324"/>
        <v>Mako</v>
      </c>
      <c r="I1888" s="53"/>
      <c r="J1888" s="53" t="s">
        <v>1223</v>
      </c>
      <c r="K1888" s="53">
        <v>76</v>
      </c>
      <c r="L1888" s="52">
        <f t="shared" si="325"/>
        <v>1.4</v>
      </c>
      <c r="M1888" s="52">
        <f t="shared" si="326"/>
        <v>1.4</v>
      </c>
    </row>
    <row r="1889" spans="1:13" x14ac:dyDescent="0.3">
      <c r="A1889" s="143" t="str">
        <f t="shared" si="327"/>
        <v>2026-NAT-01</v>
      </c>
      <c r="B1889" s="140">
        <f t="shared" si="328"/>
        <v>46100</v>
      </c>
      <c r="C1889" s="143" t="str">
        <f t="shared" si="329"/>
        <v>Day 1</v>
      </c>
      <c r="D1889" s="53" t="s">
        <v>461</v>
      </c>
      <c r="E1889" s="26" t="str">
        <f t="shared" si="321"/>
        <v>Johan</v>
      </c>
      <c r="F1889" s="26" t="str">
        <f t="shared" si="322"/>
        <v>Van Wyk</v>
      </c>
      <c r="G1889" s="26" t="str">
        <f t="shared" si="323"/>
        <v>Men Veteran</v>
      </c>
      <c r="H1889" s="26" t="str">
        <f t="shared" si="324"/>
        <v>Mako</v>
      </c>
      <c r="I1889" s="53"/>
      <c r="J1889" s="53" t="s">
        <v>1223</v>
      </c>
      <c r="K1889" s="53">
        <v>85</v>
      </c>
      <c r="L1889" s="52">
        <f t="shared" si="325"/>
        <v>2.1</v>
      </c>
      <c r="M1889" s="52">
        <f t="shared" si="326"/>
        <v>2.1</v>
      </c>
    </row>
    <row r="1890" spans="1:13" x14ac:dyDescent="0.3">
      <c r="A1890" s="143" t="str">
        <f t="shared" si="327"/>
        <v>2026-NAT-01</v>
      </c>
      <c r="B1890" s="140">
        <f t="shared" si="328"/>
        <v>46100</v>
      </c>
      <c r="C1890" s="143" t="str">
        <f t="shared" si="329"/>
        <v>Day 1</v>
      </c>
      <c r="D1890" s="53" t="s">
        <v>461</v>
      </c>
      <c r="E1890" s="26" t="str">
        <f t="shared" si="321"/>
        <v>Johan</v>
      </c>
      <c r="F1890" s="26" t="str">
        <f t="shared" si="322"/>
        <v>Van Wyk</v>
      </c>
      <c r="G1890" s="26" t="str">
        <f t="shared" si="323"/>
        <v>Men Veteran</v>
      </c>
      <c r="H1890" s="26" t="str">
        <f t="shared" si="324"/>
        <v>Mako</v>
      </c>
      <c r="I1890" s="53"/>
      <c r="J1890" s="53" t="s">
        <v>1223</v>
      </c>
      <c r="K1890" s="53">
        <v>130</v>
      </c>
      <c r="L1890" s="52">
        <f t="shared" si="325"/>
        <v>9.3000000000000007</v>
      </c>
      <c r="M1890" s="52">
        <f t="shared" si="326"/>
        <v>9.3000000000000007</v>
      </c>
    </row>
    <row r="1891" spans="1:13" x14ac:dyDescent="0.3">
      <c r="A1891" s="143" t="str">
        <f t="shared" si="327"/>
        <v>2026-NAT-01</v>
      </c>
      <c r="B1891" s="140">
        <f t="shared" si="328"/>
        <v>46100</v>
      </c>
      <c r="C1891" s="143" t="str">
        <f t="shared" si="329"/>
        <v>Day 1</v>
      </c>
      <c r="D1891" s="53" t="s">
        <v>446</v>
      </c>
      <c r="E1891" s="26" t="str">
        <f t="shared" si="321"/>
        <v>Morne</v>
      </c>
      <c r="F1891" s="26" t="str">
        <f t="shared" si="322"/>
        <v>Horn</v>
      </c>
      <c r="G1891" s="26" t="str">
        <f t="shared" si="323"/>
        <v>Men Master</v>
      </c>
      <c r="H1891" s="26" t="str">
        <f t="shared" si="324"/>
        <v>Mako</v>
      </c>
      <c r="I1891" s="53"/>
      <c r="J1891" s="53" t="s">
        <v>1223</v>
      </c>
      <c r="K1891" s="53">
        <v>80</v>
      </c>
      <c r="L1891" s="52">
        <f t="shared" si="325"/>
        <v>1.7</v>
      </c>
      <c r="M1891" s="52">
        <f t="shared" si="326"/>
        <v>1.7</v>
      </c>
    </row>
    <row r="1892" spans="1:13" x14ac:dyDescent="0.3">
      <c r="A1892" s="143" t="str">
        <f t="shared" si="327"/>
        <v>2026-NAT-01</v>
      </c>
      <c r="B1892" s="140">
        <f t="shared" si="328"/>
        <v>46100</v>
      </c>
      <c r="C1892" s="143" t="str">
        <f t="shared" si="329"/>
        <v>Day 1</v>
      </c>
      <c r="D1892" s="53" t="s">
        <v>446</v>
      </c>
      <c r="E1892" s="26" t="str">
        <f t="shared" si="321"/>
        <v>Morne</v>
      </c>
      <c r="F1892" s="26" t="str">
        <f t="shared" si="322"/>
        <v>Horn</v>
      </c>
      <c r="G1892" s="26" t="str">
        <f t="shared" si="323"/>
        <v>Men Master</v>
      </c>
      <c r="H1892" s="26" t="str">
        <f t="shared" si="324"/>
        <v>Mako</v>
      </c>
      <c r="I1892" s="53"/>
      <c r="J1892" s="53" t="s">
        <v>1223</v>
      </c>
      <c r="K1892" s="53">
        <v>76</v>
      </c>
      <c r="L1892" s="52">
        <f t="shared" si="325"/>
        <v>1.4</v>
      </c>
      <c r="M1892" s="52">
        <f t="shared" si="326"/>
        <v>1.4</v>
      </c>
    </row>
    <row r="1893" spans="1:13" x14ac:dyDescent="0.3">
      <c r="A1893" s="143" t="str">
        <f t="shared" si="327"/>
        <v>2026-NAT-01</v>
      </c>
      <c r="B1893" s="140">
        <f t="shared" si="328"/>
        <v>46100</v>
      </c>
      <c r="C1893" s="143" t="str">
        <f t="shared" si="329"/>
        <v>Day 1</v>
      </c>
      <c r="D1893" s="53" t="s">
        <v>446</v>
      </c>
      <c r="E1893" s="26" t="str">
        <f t="shared" si="321"/>
        <v>Morne</v>
      </c>
      <c r="F1893" s="26" t="str">
        <f t="shared" si="322"/>
        <v>Horn</v>
      </c>
      <c r="G1893" s="26" t="str">
        <f t="shared" si="323"/>
        <v>Men Master</v>
      </c>
      <c r="H1893" s="26" t="str">
        <f t="shared" si="324"/>
        <v>Mako</v>
      </c>
      <c r="I1893" s="53"/>
      <c r="J1893" s="53" t="s">
        <v>1222</v>
      </c>
      <c r="K1893" s="53">
        <v>67</v>
      </c>
      <c r="L1893" s="52">
        <f t="shared" si="325"/>
        <v>1.1000000000000001</v>
      </c>
      <c r="M1893" s="52">
        <f t="shared" si="326"/>
        <v>1.1000000000000001</v>
      </c>
    </row>
    <row r="1894" spans="1:13" x14ac:dyDescent="0.3">
      <c r="A1894" s="143" t="str">
        <f t="shared" si="327"/>
        <v>2026-NAT-01</v>
      </c>
      <c r="B1894" s="140">
        <f t="shared" si="328"/>
        <v>46100</v>
      </c>
      <c r="C1894" s="143" t="str">
        <f t="shared" si="329"/>
        <v>Day 1</v>
      </c>
      <c r="D1894" s="53" t="s">
        <v>446</v>
      </c>
      <c r="E1894" s="26" t="str">
        <f t="shared" si="321"/>
        <v>Morne</v>
      </c>
      <c r="F1894" s="26" t="str">
        <f t="shared" si="322"/>
        <v>Horn</v>
      </c>
      <c r="G1894" s="26" t="str">
        <f t="shared" si="323"/>
        <v>Men Master</v>
      </c>
      <c r="H1894" s="26" t="str">
        <f t="shared" si="324"/>
        <v>Mako</v>
      </c>
      <c r="I1894" s="53"/>
      <c r="J1894" s="53" t="s">
        <v>1223</v>
      </c>
      <c r="K1894" s="53">
        <v>107</v>
      </c>
      <c r="L1894" s="52">
        <f t="shared" si="325"/>
        <v>4.7</v>
      </c>
      <c r="M1894" s="52">
        <f t="shared" si="326"/>
        <v>4.7</v>
      </c>
    </row>
    <row r="1895" spans="1:13" x14ac:dyDescent="0.3">
      <c r="A1895" s="143" t="str">
        <f t="shared" si="327"/>
        <v>2026-NAT-01</v>
      </c>
      <c r="B1895" s="140">
        <f t="shared" si="328"/>
        <v>46100</v>
      </c>
      <c r="C1895" s="143" t="str">
        <f t="shared" si="329"/>
        <v>Day 1</v>
      </c>
      <c r="D1895" s="53" t="s">
        <v>446</v>
      </c>
      <c r="E1895" s="26" t="str">
        <f t="shared" si="321"/>
        <v>Morne</v>
      </c>
      <c r="F1895" s="26" t="str">
        <f t="shared" si="322"/>
        <v>Horn</v>
      </c>
      <c r="G1895" s="26" t="str">
        <f t="shared" si="323"/>
        <v>Men Master</v>
      </c>
      <c r="H1895" s="26" t="str">
        <f t="shared" si="324"/>
        <v>Mako</v>
      </c>
      <c r="I1895" s="53"/>
      <c r="J1895" s="53" t="s">
        <v>1223</v>
      </c>
      <c r="K1895" s="53">
        <v>84</v>
      </c>
      <c r="L1895" s="52">
        <f t="shared" si="325"/>
        <v>2</v>
      </c>
      <c r="M1895" s="52">
        <f t="shared" si="326"/>
        <v>2</v>
      </c>
    </row>
    <row r="1896" spans="1:13" x14ac:dyDescent="0.3">
      <c r="A1896" s="143" t="str">
        <f t="shared" si="327"/>
        <v>2026-NAT-01</v>
      </c>
      <c r="B1896" s="140">
        <f t="shared" si="328"/>
        <v>46100</v>
      </c>
      <c r="C1896" s="143" t="str">
        <f t="shared" si="329"/>
        <v>Day 1</v>
      </c>
      <c r="D1896" s="53" t="s">
        <v>930</v>
      </c>
      <c r="E1896" s="26" t="str">
        <f t="shared" si="321"/>
        <v>Rudy</v>
      </c>
      <c r="F1896" s="26" t="str">
        <f t="shared" si="322"/>
        <v>Swartz</v>
      </c>
      <c r="G1896" s="26" t="str">
        <f t="shared" si="323"/>
        <v>Men Veteran</v>
      </c>
      <c r="H1896" s="26" t="str">
        <f t="shared" si="324"/>
        <v>Mako</v>
      </c>
      <c r="I1896" s="53"/>
      <c r="J1896" s="53" t="s">
        <v>1222</v>
      </c>
      <c r="K1896" s="53">
        <v>145</v>
      </c>
      <c r="L1896" s="52">
        <f t="shared" si="325"/>
        <v>15.5</v>
      </c>
      <c r="M1896" s="52">
        <f t="shared" si="326"/>
        <v>15.5</v>
      </c>
    </row>
    <row r="1897" spans="1:13" x14ac:dyDescent="0.3">
      <c r="A1897" s="143" t="str">
        <f t="shared" si="327"/>
        <v>2026-NAT-01</v>
      </c>
      <c r="B1897" s="140">
        <f t="shared" si="328"/>
        <v>46100</v>
      </c>
      <c r="C1897" s="143" t="str">
        <f t="shared" si="329"/>
        <v>Day 1</v>
      </c>
      <c r="D1897" s="53" t="s">
        <v>930</v>
      </c>
      <c r="E1897" s="26" t="str">
        <f t="shared" si="321"/>
        <v>Rudy</v>
      </c>
      <c r="F1897" s="26" t="str">
        <f t="shared" si="322"/>
        <v>Swartz</v>
      </c>
      <c r="G1897" s="26" t="str">
        <f t="shared" si="323"/>
        <v>Men Veteran</v>
      </c>
      <c r="H1897" s="26" t="str">
        <f t="shared" si="324"/>
        <v>Mako</v>
      </c>
      <c r="I1897" s="53"/>
      <c r="J1897" s="53" t="s">
        <v>1223</v>
      </c>
      <c r="K1897" s="53">
        <v>82</v>
      </c>
      <c r="L1897" s="52">
        <f t="shared" si="325"/>
        <v>1.9</v>
      </c>
      <c r="M1897" s="52">
        <f t="shared" si="326"/>
        <v>1.9</v>
      </c>
    </row>
    <row r="1898" spans="1:13" x14ac:dyDescent="0.3">
      <c r="A1898" s="143" t="str">
        <f t="shared" si="327"/>
        <v>2026-NAT-01</v>
      </c>
      <c r="B1898" s="140">
        <f t="shared" si="328"/>
        <v>46100</v>
      </c>
      <c r="C1898" s="143" t="str">
        <f t="shared" si="329"/>
        <v>Day 1</v>
      </c>
      <c r="D1898" s="53" t="s">
        <v>930</v>
      </c>
      <c r="E1898" s="26" t="str">
        <f t="shared" si="321"/>
        <v>Rudy</v>
      </c>
      <c r="F1898" s="26" t="str">
        <f t="shared" si="322"/>
        <v>Swartz</v>
      </c>
      <c r="G1898" s="26" t="str">
        <f t="shared" si="323"/>
        <v>Men Veteran</v>
      </c>
      <c r="H1898" s="26" t="str">
        <f t="shared" si="324"/>
        <v>Mako</v>
      </c>
      <c r="I1898" s="53"/>
      <c r="J1898" s="53" t="s">
        <v>1223</v>
      </c>
      <c r="K1898" s="53">
        <v>74</v>
      </c>
      <c r="L1898" s="52">
        <f t="shared" si="325"/>
        <v>1.3</v>
      </c>
      <c r="M1898" s="52">
        <f t="shared" si="326"/>
        <v>1.3</v>
      </c>
    </row>
    <row r="1899" spans="1:13" x14ac:dyDescent="0.3">
      <c r="A1899" s="143" t="str">
        <f t="shared" si="327"/>
        <v>2026-NAT-01</v>
      </c>
      <c r="B1899" s="140">
        <f t="shared" si="328"/>
        <v>46100</v>
      </c>
      <c r="C1899" s="143" t="str">
        <f t="shared" si="329"/>
        <v>Day 1</v>
      </c>
      <c r="D1899" s="53" t="s">
        <v>930</v>
      </c>
      <c r="E1899" s="26" t="str">
        <f t="shared" si="321"/>
        <v>Rudy</v>
      </c>
      <c r="F1899" s="26" t="str">
        <f t="shared" si="322"/>
        <v>Swartz</v>
      </c>
      <c r="G1899" s="26" t="str">
        <f t="shared" si="323"/>
        <v>Men Veteran</v>
      </c>
      <c r="H1899" s="26" t="str">
        <f t="shared" si="324"/>
        <v>Mako</v>
      </c>
      <c r="I1899" s="53"/>
      <c r="J1899" s="53" t="s">
        <v>1223</v>
      </c>
      <c r="K1899" s="53">
        <v>83</v>
      </c>
      <c r="L1899" s="52">
        <f t="shared" si="325"/>
        <v>1.9</v>
      </c>
      <c r="M1899" s="52">
        <f t="shared" si="326"/>
        <v>1.9</v>
      </c>
    </row>
    <row r="1900" spans="1:13" x14ac:dyDescent="0.3">
      <c r="A1900" s="143" t="str">
        <f t="shared" si="327"/>
        <v>2026-NAT-01</v>
      </c>
      <c r="B1900" s="140">
        <f t="shared" si="328"/>
        <v>46100</v>
      </c>
      <c r="C1900" s="143" t="str">
        <f t="shared" si="329"/>
        <v>Day 1</v>
      </c>
      <c r="D1900" s="53" t="s">
        <v>930</v>
      </c>
      <c r="E1900" s="26" t="str">
        <f t="shared" si="321"/>
        <v>Rudy</v>
      </c>
      <c r="F1900" s="26" t="str">
        <f t="shared" si="322"/>
        <v>Swartz</v>
      </c>
      <c r="G1900" s="26" t="str">
        <f t="shared" si="323"/>
        <v>Men Veteran</v>
      </c>
      <c r="H1900" s="26" t="str">
        <f t="shared" si="324"/>
        <v>Mako</v>
      </c>
      <c r="I1900" s="53"/>
      <c r="J1900" s="53" t="s">
        <v>1222</v>
      </c>
      <c r="K1900" s="53">
        <v>121</v>
      </c>
      <c r="L1900" s="52">
        <f t="shared" si="325"/>
        <v>8.3000000000000007</v>
      </c>
      <c r="M1900" s="52">
        <f t="shared" si="326"/>
        <v>8.3000000000000007</v>
      </c>
    </row>
    <row r="1901" spans="1:13" x14ac:dyDescent="0.3">
      <c r="A1901" s="143" t="str">
        <f t="shared" si="327"/>
        <v>2026-NAT-01</v>
      </c>
      <c r="B1901" s="140">
        <f t="shared" si="328"/>
        <v>46100</v>
      </c>
      <c r="C1901" s="143" t="str">
        <f t="shared" si="329"/>
        <v>Day 1</v>
      </c>
      <c r="D1901" s="53" t="s">
        <v>930</v>
      </c>
      <c r="E1901" s="26" t="str">
        <f t="shared" si="321"/>
        <v>Rudy</v>
      </c>
      <c r="F1901" s="26" t="str">
        <f t="shared" si="322"/>
        <v>Swartz</v>
      </c>
      <c r="G1901" s="26" t="str">
        <f t="shared" si="323"/>
        <v>Men Veteran</v>
      </c>
      <c r="H1901" s="26" t="str">
        <f t="shared" si="324"/>
        <v>Mako</v>
      </c>
      <c r="I1901" s="53"/>
      <c r="J1901" s="53" t="s">
        <v>1223</v>
      </c>
      <c r="K1901" s="53">
        <v>69</v>
      </c>
      <c r="L1901" s="52">
        <f t="shared" si="325"/>
        <v>1</v>
      </c>
      <c r="M1901" s="52">
        <f t="shared" si="326"/>
        <v>1</v>
      </c>
    </row>
    <row r="1902" spans="1:13" x14ac:dyDescent="0.3">
      <c r="A1902" s="143" t="str">
        <f t="shared" si="327"/>
        <v>2026-NAT-01</v>
      </c>
      <c r="B1902" s="140">
        <f t="shared" si="328"/>
        <v>46100</v>
      </c>
      <c r="C1902" s="143" t="str">
        <f t="shared" si="329"/>
        <v>Day 1</v>
      </c>
      <c r="D1902" s="53" t="s">
        <v>930</v>
      </c>
      <c r="E1902" s="26" t="str">
        <f t="shared" si="321"/>
        <v>Rudy</v>
      </c>
      <c r="F1902" s="26" t="str">
        <f t="shared" si="322"/>
        <v>Swartz</v>
      </c>
      <c r="G1902" s="26" t="str">
        <f t="shared" si="323"/>
        <v>Men Veteran</v>
      </c>
      <c r="H1902" s="26" t="str">
        <f t="shared" si="324"/>
        <v>Mako</v>
      </c>
      <c r="I1902" s="53"/>
      <c r="J1902" s="53" t="s">
        <v>1222</v>
      </c>
      <c r="K1902" s="53">
        <v>92</v>
      </c>
      <c r="L1902" s="52">
        <f t="shared" si="325"/>
        <v>3.3</v>
      </c>
      <c r="M1902" s="52">
        <f t="shared" si="326"/>
        <v>3.3</v>
      </c>
    </row>
    <row r="1903" spans="1:13" x14ac:dyDescent="0.3">
      <c r="A1903" s="143" t="str">
        <f t="shared" si="327"/>
        <v>2026-NAT-01</v>
      </c>
      <c r="B1903" s="140">
        <f t="shared" si="328"/>
        <v>46100</v>
      </c>
      <c r="C1903" s="143" t="str">
        <f t="shared" si="329"/>
        <v>Day 1</v>
      </c>
      <c r="D1903" s="53" t="s">
        <v>930</v>
      </c>
      <c r="E1903" s="26" t="str">
        <f t="shared" si="321"/>
        <v>Rudy</v>
      </c>
      <c r="F1903" s="26" t="str">
        <f t="shared" si="322"/>
        <v>Swartz</v>
      </c>
      <c r="G1903" s="26" t="str">
        <f t="shared" si="323"/>
        <v>Men Veteran</v>
      </c>
      <c r="H1903" s="26" t="str">
        <f t="shared" si="324"/>
        <v>Mako</v>
      </c>
      <c r="I1903" s="53"/>
      <c r="J1903" s="53" t="s">
        <v>1222</v>
      </c>
      <c r="K1903" s="53">
        <v>105</v>
      </c>
      <c r="L1903" s="52">
        <f t="shared" si="325"/>
        <v>5.0999999999999996</v>
      </c>
      <c r="M1903" s="52">
        <f t="shared" si="326"/>
        <v>5.0999999999999996</v>
      </c>
    </row>
    <row r="1904" spans="1:13" x14ac:dyDescent="0.3">
      <c r="A1904" s="143" t="str">
        <f t="shared" si="327"/>
        <v>2026-NAT-01</v>
      </c>
      <c r="B1904" s="140">
        <f t="shared" si="328"/>
        <v>46100</v>
      </c>
      <c r="C1904" s="143" t="str">
        <f t="shared" si="329"/>
        <v>Day 1</v>
      </c>
      <c r="D1904" s="53" t="s">
        <v>930</v>
      </c>
      <c r="E1904" s="26" t="str">
        <f t="shared" si="321"/>
        <v>Rudy</v>
      </c>
      <c r="F1904" s="26" t="str">
        <f t="shared" si="322"/>
        <v>Swartz</v>
      </c>
      <c r="G1904" s="26" t="str">
        <f t="shared" si="323"/>
        <v>Men Veteran</v>
      </c>
      <c r="H1904" s="26" t="str">
        <f t="shared" si="324"/>
        <v>Mako</v>
      </c>
      <c r="I1904" s="53"/>
      <c r="J1904" s="53" t="s">
        <v>1222</v>
      </c>
      <c r="K1904" s="53">
        <v>104</v>
      </c>
      <c r="L1904" s="52">
        <f t="shared" si="325"/>
        <v>5</v>
      </c>
      <c r="M1904" s="52">
        <f t="shared" si="326"/>
        <v>5</v>
      </c>
    </row>
    <row r="1905" spans="1:13" x14ac:dyDescent="0.3">
      <c r="A1905" s="143" t="str">
        <f t="shared" si="327"/>
        <v>2026-NAT-01</v>
      </c>
      <c r="B1905" s="140">
        <f t="shared" si="328"/>
        <v>46100</v>
      </c>
      <c r="C1905" s="143" t="str">
        <f t="shared" si="329"/>
        <v>Day 1</v>
      </c>
      <c r="D1905" s="53" t="s">
        <v>428</v>
      </c>
      <c r="E1905" s="26" t="str">
        <f t="shared" si="321"/>
        <v>Marco</v>
      </c>
      <c r="F1905" s="26" t="str">
        <f t="shared" si="322"/>
        <v>Klein</v>
      </c>
      <c r="G1905" s="26" t="str">
        <f t="shared" si="323"/>
        <v>Men Veteran</v>
      </c>
      <c r="H1905" s="26" t="str">
        <f t="shared" si="324"/>
        <v>Mako</v>
      </c>
      <c r="I1905" s="53"/>
      <c r="J1905" s="53" t="s">
        <v>1222</v>
      </c>
      <c r="K1905" s="53">
        <v>103</v>
      </c>
      <c r="L1905" s="52">
        <f t="shared" si="325"/>
        <v>4.8</v>
      </c>
      <c r="M1905" s="52">
        <f t="shared" si="326"/>
        <v>4.8</v>
      </c>
    </row>
    <row r="1906" spans="1:13" x14ac:dyDescent="0.3">
      <c r="A1906" s="143" t="str">
        <f t="shared" si="327"/>
        <v>2026-NAT-01</v>
      </c>
      <c r="B1906" s="140">
        <f t="shared" si="328"/>
        <v>46100</v>
      </c>
      <c r="C1906" s="143" t="str">
        <f t="shared" si="329"/>
        <v>Day 1</v>
      </c>
      <c r="D1906" s="53" t="s">
        <v>428</v>
      </c>
      <c r="E1906" s="26" t="str">
        <f t="shared" si="321"/>
        <v>Marco</v>
      </c>
      <c r="F1906" s="26" t="str">
        <f t="shared" si="322"/>
        <v>Klein</v>
      </c>
      <c r="G1906" s="26" t="str">
        <f t="shared" si="323"/>
        <v>Men Veteran</v>
      </c>
      <c r="H1906" s="26" t="str">
        <f t="shared" si="324"/>
        <v>Mako</v>
      </c>
      <c r="I1906" s="53"/>
      <c r="J1906" s="53" t="s">
        <v>1223</v>
      </c>
      <c r="K1906" s="53">
        <v>74</v>
      </c>
      <c r="L1906" s="52">
        <f t="shared" si="325"/>
        <v>1.3</v>
      </c>
      <c r="M1906" s="52">
        <f t="shared" si="326"/>
        <v>1.3</v>
      </c>
    </row>
    <row r="1907" spans="1:13" x14ac:dyDescent="0.3">
      <c r="A1907" s="143" t="str">
        <f t="shared" si="327"/>
        <v>2026-NAT-01</v>
      </c>
      <c r="B1907" s="140">
        <f t="shared" si="328"/>
        <v>46100</v>
      </c>
      <c r="C1907" s="143" t="str">
        <f t="shared" si="329"/>
        <v>Day 1</v>
      </c>
      <c r="D1907" s="53" t="s">
        <v>543</v>
      </c>
      <c r="E1907" s="26" t="str">
        <f t="shared" si="321"/>
        <v>Andrew</v>
      </c>
      <c r="F1907" s="26" t="str">
        <f t="shared" si="322"/>
        <v>Van Schalkwyk</v>
      </c>
      <c r="G1907" s="26" t="str">
        <f t="shared" si="323"/>
        <v>Men Veteran</v>
      </c>
      <c r="H1907" s="26" t="str">
        <f t="shared" si="324"/>
        <v>Mako</v>
      </c>
      <c r="I1907" s="53"/>
      <c r="J1907" s="53" t="s">
        <v>1222</v>
      </c>
      <c r="K1907" s="53">
        <v>100</v>
      </c>
      <c r="L1907" s="52">
        <f t="shared" si="325"/>
        <v>4.3</v>
      </c>
      <c r="M1907" s="52">
        <f t="shared" si="326"/>
        <v>4.3</v>
      </c>
    </row>
    <row r="1908" spans="1:13" x14ac:dyDescent="0.3">
      <c r="A1908" s="143" t="str">
        <f t="shared" si="327"/>
        <v>2026-NAT-01</v>
      </c>
      <c r="B1908" s="140">
        <f t="shared" si="328"/>
        <v>46100</v>
      </c>
      <c r="C1908" s="143" t="str">
        <f t="shared" si="329"/>
        <v>Day 1</v>
      </c>
      <c r="D1908" s="53" t="s">
        <v>543</v>
      </c>
      <c r="E1908" s="26" t="str">
        <f t="shared" si="321"/>
        <v>Andrew</v>
      </c>
      <c r="F1908" s="26" t="str">
        <f t="shared" si="322"/>
        <v>Van Schalkwyk</v>
      </c>
      <c r="G1908" s="26" t="str">
        <f t="shared" si="323"/>
        <v>Men Veteran</v>
      </c>
      <c r="H1908" s="26" t="str">
        <f t="shared" si="324"/>
        <v>Mako</v>
      </c>
      <c r="I1908" s="53"/>
      <c r="J1908" s="53" t="s">
        <v>1222</v>
      </c>
      <c r="K1908" s="53">
        <v>111</v>
      </c>
      <c r="L1908" s="52">
        <f t="shared" si="325"/>
        <v>6.2</v>
      </c>
      <c r="M1908" s="52">
        <f t="shared" si="326"/>
        <v>6.2</v>
      </c>
    </row>
    <row r="1909" spans="1:13" x14ac:dyDescent="0.3">
      <c r="A1909" s="143" t="str">
        <f t="shared" si="327"/>
        <v>2026-NAT-01</v>
      </c>
      <c r="B1909" s="140">
        <f t="shared" si="328"/>
        <v>46100</v>
      </c>
      <c r="C1909" s="143" t="str">
        <f t="shared" si="329"/>
        <v>Day 1</v>
      </c>
      <c r="D1909" s="53" t="s">
        <v>543</v>
      </c>
      <c r="E1909" s="26" t="str">
        <f t="shared" si="321"/>
        <v>Andrew</v>
      </c>
      <c r="F1909" s="26" t="str">
        <f t="shared" si="322"/>
        <v>Van Schalkwyk</v>
      </c>
      <c r="G1909" s="26" t="str">
        <f t="shared" si="323"/>
        <v>Men Veteran</v>
      </c>
      <c r="H1909" s="26" t="str">
        <f t="shared" si="324"/>
        <v>Mako</v>
      </c>
      <c r="I1909" s="53"/>
      <c r="J1909" s="53" t="s">
        <v>1222</v>
      </c>
      <c r="K1909" s="53">
        <v>141</v>
      </c>
      <c r="L1909" s="52">
        <f t="shared" si="325"/>
        <v>14.1</v>
      </c>
      <c r="M1909" s="52">
        <f t="shared" si="326"/>
        <v>14.1</v>
      </c>
    </row>
    <row r="1910" spans="1:13" x14ac:dyDescent="0.3">
      <c r="A1910" s="143" t="str">
        <f t="shared" si="327"/>
        <v>2026-NAT-01</v>
      </c>
      <c r="B1910" s="140">
        <f t="shared" si="328"/>
        <v>46100</v>
      </c>
      <c r="C1910" s="143" t="str">
        <f t="shared" si="329"/>
        <v>Day 1</v>
      </c>
      <c r="D1910" s="53" t="s">
        <v>818</v>
      </c>
      <c r="E1910" s="26" t="str">
        <f t="shared" si="321"/>
        <v>Renate</v>
      </c>
      <c r="F1910" s="26" t="str">
        <f t="shared" si="322"/>
        <v>Gruttemeyer</v>
      </c>
      <c r="G1910" s="26" t="str">
        <f t="shared" si="323"/>
        <v>Ladies Grand Masters</v>
      </c>
      <c r="H1910" s="26" t="str">
        <f t="shared" si="324"/>
        <v>Mako</v>
      </c>
      <c r="I1910" s="53"/>
      <c r="J1910" s="53" t="s">
        <v>1200</v>
      </c>
      <c r="K1910" s="53">
        <v>46</v>
      </c>
      <c r="L1910" s="52">
        <f t="shared" si="325"/>
        <v>1.7</v>
      </c>
      <c r="M1910" s="52">
        <f t="shared" si="326"/>
        <v>1.7</v>
      </c>
    </row>
    <row r="1911" spans="1:13" x14ac:dyDescent="0.3">
      <c r="A1911" s="143" t="str">
        <f t="shared" si="327"/>
        <v>2026-NAT-01</v>
      </c>
      <c r="B1911" s="140">
        <f t="shared" si="328"/>
        <v>46100</v>
      </c>
      <c r="C1911" s="143" t="str">
        <f t="shared" si="329"/>
        <v>Day 1</v>
      </c>
      <c r="D1911" s="53" t="s">
        <v>818</v>
      </c>
      <c r="E1911" s="26" t="str">
        <f t="shared" si="321"/>
        <v>Renate</v>
      </c>
      <c r="F1911" s="26" t="str">
        <f t="shared" si="322"/>
        <v>Gruttemeyer</v>
      </c>
      <c r="G1911" s="26" t="str">
        <f t="shared" si="323"/>
        <v>Ladies Grand Masters</v>
      </c>
      <c r="H1911" s="26" t="str">
        <f t="shared" si="324"/>
        <v>Mako</v>
      </c>
      <c r="I1911" s="53"/>
      <c r="J1911" s="53" t="s">
        <v>1200</v>
      </c>
      <c r="K1911" s="53">
        <v>47</v>
      </c>
      <c r="L1911" s="52">
        <f t="shared" si="325"/>
        <v>1.8</v>
      </c>
      <c r="M1911" s="52">
        <f t="shared" si="326"/>
        <v>1.8</v>
      </c>
    </row>
    <row r="1912" spans="1:13" x14ac:dyDescent="0.3">
      <c r="A1912" s="143" t="str">
        <f t="shared" si="327"/>
        <v>2026-NAT-01</v>
      </c>
      <c r="B1912" s="140">
        <f t="shared" si="328"/>
        <v>46100</v>
      </c>
      <c r="C1912" s="143" t="str">
        <f t="shared" si="329"/>
        <v>Day 1</v>
      </c>
      <c r="D1912" s="53" t="s">
        <v>818</v>
      </c>
      <c r="E1912" s="26" t="str">
        <f t="shared" si="321"/>
        <v>Renate</v>
      </c>
      <c r="F1912" s="26" t="str">
        <f t="shared" si="322"/>
        <v>Gruttemeyer</v>
      </c>
      <c r="G1912" s="26" t="str">
        <f t="shared" si="323"/>
        <v>Ladies Grand Masters</v>
      </c>
      <c r="H1912" s="26" t="str">
        <f t="shared" si="324"/>
        <v>Mako</v>
      </c>
      <c r="I1912" s="53"/>
      <c r="J1912" s="53" t="s">
        <v>8</v>
      </c>
      <c r="K1912" s="53">
        <v>78</v>
      </c>
      <c r="L1912" s="52">
        <f t="shared" si="325"/>
        <v>3.8</v>
      </c>
      <c r="M1912" s="52">
        <f t="shared" si="326"/>
        <v>3.8</v>
      </c>
    </row>
    <row r="1913" spans="1:13" x14ac:dyDescent="0.3">
      <c r="A1913" s="143" t="str">
        <f t="shared" si="327"/>
        <v>2026-NAT-01</v>
      </c>
      <c r="B1913" s="140">
        <f t="shared" si="328"/>
        <v>46100</v>
      </c>
      <c r="C1913" s="143" t="str">
        <f t="shared" si="329"/>
        <v>Day 1</v>
      </c>
      <c r="D1913" s="53" t="s">
        <v>427</v>
      </c>
      <c r="E1913" s="26" t="str">
        <f t="shared" si="321"/>
        <v>Philip</v>
      </c>
      <c r="F1913" s="26" t="str">
        <f t="shared" si="322"/>
        <v>Swartz</v>
      </c>
      <c r="G1913" s="26" t="str">
        <f t="shared" si="323"/>
        <v>Men U/16</v>
      </c>
      <c r="H1913" s="26" t="str">
        <f t="shared" si="324"/>
        <v>Mako</v>
      </c>
      <c r="I1913" s="53"/>
      <c r="J1913" s="53" t="s">
        <v>1222</v>
      </c>
      <c r="K1913" s="53">
        <v>136</v>
      </c>
      <c r="L1913" s="52">
        <f t="shared" si="325"/>
        <v>12.4</v>
      </c>
      <c r="M1913" s="52">
        <f t="shared" si="326"/>
        <v>12.4</v>
      </c>
    </row>
    <row r="1914" spans="1:13" x14ac:dyDescent="0.3">
      <c r="A1914" s="143" t="str">
        <f t="shared" si="327"/>
        <v>2026-NAT-01</v>
      </c>
      <c r="B1914" s="140">
        <f t="shared" si="328"/>
        <v>46100</v>
      </c>
      <c r="C1914" s="143" t="str">
        <f t="shared" si="329"/>
        <v>Day 1</v>
      </c>
      <c r="D1914" s="53" t="s">
        <v>427</v>
      </c>
      <c r="E1914" s="26" t="str">
        <f t="shared" ref="E1914:E1977" si="330">IF(D1914="","",VLOOKUP(D1914,Master,3,FALSE))</f>
        <v>Philip</v>
      </c>
      <c r="F1914" s="26" t="str">
        <f t="shared" ref="F1914:F1977" si="331">IF(D1914="","",VLOOKUP(D1914,Master,4,FALSE))</f>
        <v>Swartz</v>
      </c>
      <c r="G1914" s="26" t="str">
        <f t="shared" ref="G1914:G1977" si="332">IF(D1914="","",VLOOKUP(D1914,Master,5,FALSE))</f>
        <v>Men U/16</v>
      </c>
      <c r="H1914" s="26" t="str">
        <f t="shared" ref="H1914:H1977" si="333">IF(D1914="","",VLOOKUP(D1914,Master,2,FALSE))</f>
        <v>Mako</v>
      </c>
      <c r="I1914" s="53"/>
      <c r="J1914" s="53" t="s">
        <v>1222</v>
      </c>
      <c r="K1914" s="53">
        <v>102</v>
      </c>
      <c r="L1914" s="52">
        <f t="shared" ref="L1914:L1977" si="334">IF(K1914="","",IF(I1914="",ROUND(HLOOKUP(J1914,kgList,K1914,FALSE),1),ROUND(HLOOKUP(I1914,kgList,K1914,FALSE),1)))</f>
        <v>4.5999999999999996</v>
      </c>
      <c r="M1914" s="52">
        <f t="shared" ref="M1914:M1977" si="335">IF(L1914="","",IF(COUNTA(I1914:J1914)&gt;1,"Edible or Inedible",IF(COUNTA(I1914)=1,L1914*1,IF(COUNTA(J1914)=1,L1914*1,"ERROR"))))</f>
        <v>4.5999999999999996</v>
      </c>
    </row>
    <row r="1915" spans="1:13" x14ac:dyDescent="0.3">
      <c r="A1915" s="143" t="str">
        <f t="shared" si="327"/>
        <v>2026-NAT-01</v>
      </c>
      <c r="B1915" s="140">
        <f t="shared" si="328"/>
        <v>46100</v>
      </c>
      <c r="C1915" s="143" t="str">
        <f t="shared" si="329"/>
        <v>Day 1</v>
      </c>
      <c r="D1915" s="53" t="s">
        <v>427</v>
      </c>
      <c r="E1915" s="26" t="str">
        <f t="shared" si="330"/>
        <v>Philip</v>
      </c>
      <c r="F1915" s="26" t="str">
        <f t="shared" si="331"/>
        <v>Swartz</v>
      </c>
      <c r="G1915" s="26" t="str">
        <f t="shared" si="332"/>
        <v>Men U/16</v>
      </c>
      <c r="H1915" s="26" t="str">
        <f t="shared" si="333"/>
        <v>Mako</v>
      </c>
      <c r="I1915" s="53"/>
      <c r="J1915" s="53" t="s">
        <v>1222</v>
      </c>
      <c r="K1915" s="53">
        <v>157</v>
      </c>
      <c r="L1915" s="52">
        <f t="shared" si="334"/>
        <v>20.399999999999999</v>
      </c>
      <c r="M1915" s="52">
        <f t="shared" si="335"/>
        <v>20.399999999999999</v>
      </c>
    </row>
    <row r="1916" spans="1:13" x14ac:dyDescent="0.3">
      <c r="A1916" s="143" t="str">
        <f t="shared" si="327"/>
        <v>2026-NAT-01</v>
      </c>
      <c r="B1916" s="140">
        <f t="shared" si="328"/>
        <v>46100</v>
      </c>
      <c r="C1916" s="143" t="str">
        <f t="shared" si="329"/>
        <v>Day 1</v>
      </c>
      <c r="D1916" s="53" t="s">
        <v>427</v>
      </c>
      <c r="E1916" s="26" t="str">
        <f t="shared" si="330"/>
        <v>Philip</v>
      </c>
      <c r="F1916" s="26" t="str">
        <f t="shared" si="331"/>
        <v>Swartz</v>
      </c>
      <c r="G1916" s="26" t="str">
        <f t="shared" si="332"/>
        <v>Men U/16</v>
      </c>
      <c r="H1916" s="26" t="str">
        <f t="shared" si="333"/>
        <v>Mako</v>
      </c>
      <c r="I1916" s="53"/>
      <c r="J1916" s="53" t="s">
        <v>1222</v>
      </c>
      <c r="K1916" s="53">
        <v>162</v>
      </c>
      <c r="L1916" s="52">
        <f t="shared" si="334"/>
        <v>22.7</v>
      </c>
      <c r="M1916" s="52">
        <f t="shared" si="335"/>
        <v>22.7</v>
      </c>
    </row>
    <row r="1917" spans="1:13" x14ac:dyDescent="0.3">
      <c r="A1917" s="143" t="str">
        <f t="shared" si="327"/>
        <v>2026-NAT-01</v>
      </c>
      <c r="B1917" s="140">
        <f t="shared" si="328"/>
        <v>46100</v>
      </c>
      <c r="C1917" s="143" t="str">
        <f t="shared" si="329"/>
        <v>Day 1</v>
      </c>
      <c r="D1917" s="53" t="s">
        <v>427</v>
      </c>
      <c r="E1917" s="26" t="str">
        <f t="shared" si="330"/>
        <v>Philip</v>
      </c>
      <c r="F1917" s="26" t="str">
        <f t="shared" si="331"/>
        <v>Swartz</v>
      </c>
      <c r="G1917" s="26" t="str">
        <f t="shared" si="332"/>
        <v>Men U/16</v>
      </c>
      <c r="H1917" s="26" t="str">
        <f t="shared" si="333"/>
        <v>Mako</v>
      </c>
      <c r="I1917" s="53"/>
      <c r="J1917" s="53" t="s">
        <v>1222</v>
      </c>
      <c r="K1917" s="53">
        <v>89</v>
      </c>
      <c r="L1917" s="52">
        <f t="shared" si="334"/>
        <v>2.9</v>
      </c>
      <c r="M1917" s="52">
        <f t="shared" si="335"/>
        <v>2.9</v>
      </c>
    </row>
    <row r="1918" spans="1:13" x14ac:dyDescent="0.3">
      <c r="A1918" s="143" t="str">
        <f t="shared" si="327"/>
        <v>2026-NAT-01</v>
      </c>
      <c r="B1918" s="140">
        <f t="shared" si="328"/>
        <v>46100</v>
      </c>
      <c r="C1918" s="143" t="str">
        <f t="shared" si="329"/>
        <v>Day 1</v>
      </c>
      <c r="D1918" s="53" t="s">
        <v>427</v>
      </c>
      <c r="E1918" s="26" t="str">
        <f t="shared" si="330"/>
        <v>Philip</v>
      </c>
      <c r="F1918" s="26" t="str">
        <f t="shared" si="331"/>
        <v>Swartz</v>
      </c>
      <c r="G1918" s="26" t="str">
        <f t="shared" si="332"/>
        <v>Men U/16</v>
      </c>
      <c r="H1918" s="26" t="str">
        <f t="shared" si="333"/>
        <v>Mako</v>
      </c>
      <c r="I1918" s="53"/>
      <c r="J1918" s="53" t="s">
        <v>1222</v>
      </c>
      <c r="K1918" s="53">
        <v>156</v>
      </c>
      <c r="L1918" s="52">
        <f t="shared" si="334"/>
        <v>19.899999999999999</v>
      </c>
      <c r="M1918" s="52">
        <f t="shared" si="335"/>
        <v>19.899999999999999</v>
      </c>
    </row>
    <row r="1919" spans="1:13" x14ac:dyDescent="0.3">
      <c r="A1919" s="143" t="str">
        <f t="shared" si="327"/>
        <v>2026-NAT-01</v>
      </c>
      <c r="B1919" s="140">
        <f t="shared" si="328"/>
        <v>46100</v>
      </c>
      <c r="C1919" s="143" t="str">
        <f t="shared" si="329"/>
        <v>Day 1</v>
      </c>
      <c r="D1919" s="53" t="s">
        <v>861</v>
      </c>
      <c r="E1919" s="26" t="str">
        <f t="shared" si="330"/>
        <v>Martin</v>
      </c>
      <c r="F1919" s="26" t="str">
        <f t="shared" si="331"/>
        <v>Gouws</v>
      </c>
      <c r="G1919" s="26" t="str">
        <f t="shared" si="332"/>
        <v>Men Senior</v>
      </c>
      <c r="H1919" s="26" t="str">
        <f t="shared" si="333"/>
        <v>Seagull Angling Club</v>
      </c>
      <c r="I1919" s="53"/>
      <c r="J1919" s="53" t="s">
        <v>1222</v>
      </c>
      <c r="K1919" s="53">
        <v>149</v>
      </c>
      <c r="L1919" s="52">
        <f t="shared" si="334"/>
        <v>17</v>
      </c>
      <c r="M1919" s="52">
        <f t="shared" si="335"/>
        <v>17</v>
      </c>
    </row>
    <row r="1920" spans="1:13" x14ac:dyDescent="0.3">
      <c r="A1920" s="143" t="str">
        <f t="shared" si="327"/>
        <v>2026-NAT-01</v>
      </c>
      <c r="B1920" s="140">
        <f t="shared" si="328"/>
        <v>46100</v>
      </c>
      <c r="C1920" s="143" t="str">
        <f t="shared" si="329"/>
        <v>Day 1</v>
      </c>
      <c r="D1920" s="53" t="s">
        <v>861</v>
      </c>
      <c r="E1920" s="26" t="str">
        <f t="shared" si="330"/>
        <v>Martin</v>
      </c>
      <c r="F1920" s="26" t="str">
        <f t="shared" si="331"/>
        <v>Gouws</v>
      </c>
      <c r="G1920" s="26" t="str">
        <f t="shared" si="332"/>
        <v>Men Senior</v>
      </c>
      <c r="H1920" s="26" t="str">
        <f t="shared" si="333"/>
        <v>Seagull Angling Club</v>
      </c>
      <c r="I1920" s="53"/>
      <c r="J1920" s="53" t="s">
        <v>1216</v>
      </c>
      <c r="K1920" s="53">
        <v>147</v>
      </c>
      <c r="L1920" s="52">
        <f t="shared" si="334"/>
        <v>42.9</v>
      </c>
      <c r="M1920" s="52">
        <f t="shared" si="335"/>
        <v>42.9</v>
      </c>
    </row>
    <row r="1921" spans="1:13" x14ac:dyDescent="0.3">
      <c r="A1921" s="143" t="str">
        <f t="shared" si="327"/>
        <v>2026-NAT-01</v>
      </c>
      <c r="B1921" s="140">
        <f t="shared" si="328"/>
        <v>46100</v>
      </c>
      <c r="C1921" s="143" t="str">
        <f t="shared" si="329"/>
        <v>Day 1</v>
      </c>
      <c r="D1921" s="53" t="s">
        <v>861</v>
      </c>
      <c r="E1921" s="26" t="str">
        <f t="shared" si="330"/>
        <v>Martin</v>
      </c>
      <c r="F1921" s="26" t="str">
        <f t="shared" si="331"/>
        <v>Gouws</v>
      </c>
      <c r="G1921" s="26" t="str">
        <f t="shared" si="332"/>
        <v>Men Senior</v>
      </c>
      <c r="H1921" s="26" t="str">
        <f t="shared" si="333"/>
        <v>Seagull Angling Club</v>
      </c>
      <c r="I1921" s="53"/>
      <c r="J1921" s="53" t="s">
        <v>1222</v>
      </c>
      <c r="K1921" s="53">
        <v>117</v>
      </c>
      <c r="L1921" s="52">
        <f t="shared" si="334"/>
        <v>7.4</v>
      </c>
      <c r="M1921" s="52">
        <f t="shared" si="335"/>
        <v>7.4</v>
      </c>
    </row>
    <row r="1922" spans="1:13" x14ac:dyDescent="0.3">
      <c r="A1922" s="143" t="str">
        <f t="shared" si="327"/>
        <v>2026-NAT-01</v>
      </c>
      <c r="B1922" s="140">
        <f t="shared" si="328"/>
        <v>46100</v>
      </c>
      <c r="C1922" s="143" t="str">
        <f t="shared" si="329"/>
        <v>Day 1</v>
      </c>
      <c r="D1922" s="53" t="s">
        <v>861</v>
      </c>
      <c r="E1922" s="26" t="str">
        <f t="shared" si="330"/>
        <v>Martin</v>
      </c>
      <c r="F1922" s="26" t="str">
        <f t="shared" si="331"/>
        <v>Gouws</v>
      </c>
      <c r="G1922" s="26" t="str">
        <f t="shared" si="332"/>
        <v>Men Senior</v>
      </c>
      <c r="H1922" s="26" t="str">
        <f t="shared" si="333"/>
        <v>Seagull Angling Club</v>
      </c>
      <c r="I1922" s="53"/>
      <c r="J1922" s="53" t="s">
        <v>1222</v>
      </c>
      <c r="K1922" s="53">
        <v>154</v>
      </c>
      <c r="L1922" s="52">
        <f t="shared" si="334"/>
        <v>19.100000000000001</v>
      </c>
      <c r="M1922" s="52">
        <f t="shared" si="335"/>
        <v>19.100000000000001</v>
      </c>
    </row>
    <row r="1923" spans="1:13" x14ac:dyDescent="0.3">
      <c r="A1923" s="143" t="str">
        <f t="shared" si="327"/>
        <v>2026-NAT-01</v>
      </c>
      <c r="B1923" s="140">
        <f t="shared" si="328"/>
        <v>46100</v>
      </c>
      <c r="C1923" s="143" t="str">
        <f t="shared" si="329"/>
        <v>Day 1</v>
      </c>
      <c r="D1923" s="53" t="s">
        <v>723</v>
      </c>
      <c r="E1923" s="26" t="str">
        <f t="shared" si="330"/>
        <v>Danie</v>
      </c>
      <c r="F1923" s="26" t="str">
        <f t="shared" si="331"/>
        <v>Smith</v>
      </c>
      <c r="G1923" s="26" t="str">
        <f t="shared" si="332"/>
        <v>Men Veteran</v>
      </c>
      <c r="H1923" s="26" t="str">
        <f t="shared" si="333"/>
        <v>Seagull Angling Club</v>
      </c>
      <c r="I1923" s="53"/>
      <c r="J1923" s="53" t="s">
        <v>1222</v>
      </c>
      <c r="K1923" s="53">
        <v>97</v>
      </c>
      <c r="L1923" s="52">
        <f t="shared" si="334"/>
        <v>3.9</v>
      </c>
      <c r="M1923" s="52">
        <f t="shared" si="335"/>
        <v>3.9</v>
      </c>
    </row>
    <row r="1924" spans="1:13" x14ac:dyDescent="0.3">
      <c r="A1924" s="143" t="str">
        <f t="shared" si="327"/>
        <v>2026-NAT-01</v>
      </c>
      <c r="B1924" s="140">
        <f t="shared" si="328"/>
        <v>46100</v>
      </c>
      <c r="C1924" s="143" t="str">
        <f t="shared" si="329"/>
        <v>Day 1</v>
      </c>
      <c r="D1924" s="53" t="s">
        <v>723</v>
      </c>
      <c r="E1924" s="26" t="str">
        <f t="shared" si="330"/>
        <v>Danie</v>
      </c>
      <c r="F1924" s="26" t="str">
        <f t="shared" si="331"/>
        <v>Smith</v>
      </c>
      <c r="G1924" s="26" t="str">
        <f t="shared" si="332"/>
        <v>Men Veteran</v>
      </c>
      <c r="H1924" s="26" t="str">
        <f t="shared" si="333"/>
        <v>Seagull Angling Club</v>
      </c>
      <c r="I1924" s="53"/>
      <c r="J1924" s="53" t="s">
        <v>1222</v>
      </c>
      <c r="K1924" s="53">
        <v>116</v>
      </c>
      <c r="L1924" s="52">
        <f t="shared" si="334"/>
        <v>7.2</v>
      </c>
      <c r="M1924" s="52">
        <f t="shared" si="335"/>
        <v>7.2</v>
      </c>
    </row>
    <row r="1925" spans="1:13" x14ac:dyDescent="0.3">
      <c r="A1925" s="143" t="str">
        <f t="shared" si="327"/>
        <v>2026-NAT-01</v>
      </c>
      <c r="B1925" s="140">
        <f t="shared" si="328"/>
        <v>46100</v>
      </c>
      <c r="C1925" s="143" t="str">
        <f t="shared" si="329"/>
        <v>Day 1</v>
      </c>
      <c r="D1925" s="53" t="s">
        <v>723</v>
      </c>
      <c r="E1925" s="26" t="str">
        <f t="shared" si="330"/>
        <v>Danie</v>
      </c>
      <c r="F1925" s="26" t="str">
        <f t="shared" si="331"/>
        <v>Smith</v>
      </c>
      <c r="G1925" s="26" t="str">
        <f t="shared" si="332"/>
        <v>Men Veteran</v>
      </c>
      <c r="H1925" s="26" t="str">
        <f t="shared" si="333"/>
        <v>Seagull Angling Club</v>
      </c>
      <c r="I1925" s="53"/>
      <c r="J1925" s="53" t="s">
        <v>1222</v>
      </c>
      <c r="K1925" s="53">
        <v>99</v>
      </c>
      <c r="L1925" s="52">
        <f t="shared" si="334"/>
        <v>4.2</v>
      </c>
      <c r="M1925" s="52">
        <f t="shared" si="335"/>
        <v>4.2</v>
      </c>
    </row>
    <row r="1926" spans="1:13" x14ac:dyDescent="0.3">
      <c r="A1926" s="143" t="str">
        <f t="shared" si="327"/>
        <v>2026-NAT-01</v>
      </c>
      <c r="B1926" s="140">
        <f t="shared" si="328"/>
        <v>46100</v>
      </c>
      <c r="C1926" s="143" t="str">
        <f t="shared" si="329"/>
        <v>Day 1</v>
      </c>
      <c r="D1926" s="53" t="s">
        <v>723</v>
      </c>
      <c r="E1926" s="26" t="str">
        <f t="shared" si="330"/>
        <v>Danie</v>
      </c>
      <c r="F1926" s="26" t="str">
        <f t="shared" si="331"/>
        <v>Smith</v>
      </c>
      <c r="G1926" s="26" t="str">
        <f t="shared" si="332"/>
        <v>Men Veteran</v>
      </c>
      <c r="H1926" s="26" t="str">
        <f t="shared" si="333"/>
        <v>Seagull Angling Club</v>
      </c>
      <c r="I1926" s="53"/>
      <c r="J1926" s="53" t="s">
        <v>1222</v>
      </c>
      <c r="K1926" s="53">
        <v>149</v>
      </c>
      <c r="L1926" s="52">
        <f t="shared" si="334"/>
        <v>17</v>
      </c>
      <c r="M1926" s="52">
        <f t="shared" si="335"/>
        <v>17</v>
      </c>
    </row>
    <row r="1927" spans="1:13" x14ac:dyDescent="0.3">
      <c r="A1927" s="143" t="str">
        <f t="shared" si="327"/>
        <v>2026-NAT-01</v>
      </c>
      <c r="B1927" s="140">
        <f t="shared" si="328"/>
        <v>46100</v>
      </c>
      <c r="C1927" s="143" t="str">
        <f t="shared" si="329"/>
        <v>Day 1</v>
      </c>
      <c r="D1927" s="53" t="s">
        <v>471</v>
      </c>
      <c r="E1927" s="26" t="str">
        <f t="shared" si="330"/>
        <v>Chrisjan</v>
      </c>
      <c r="F1927" s="26" t="str">
        <f t="shared" si="331"/>
        <v>Potgieter</v>
      </c>
      <c r="G1927" s="26" t="str">
        <f t="shared" si="332"/>
        <v>Men Veteran</v>
      </c>
      <c r="H1927" s="26" t="str">
        <f t="shared" si="333"/>
        <v>Seagull Angling Club</v>
      </c>
      <c r="I1927" s="53"/>
      <c r="J1927" s="53" t="s">
        <v>1222</v>
      </c>
      <c r="K1927" s="53">
        <v>90</v>
      </c>
      <c r="L1927" s="52">
        <f t="shared" si="334"/>
        <v>3</v>
      </c>
      <c r="M1927" s="52">
        <f t="shared" si="335"/>
        <v>3</v>
      </c>
    </row>
    <row r="1928" spans="1:13" x14ac:dyDescent="0.3">
      <c r="A1928" s="143" t="str">
        <f t="shared" si="327"/>
        <v>2026-NAT-01</v>
      </c>
      <c r="B1928" s="140">
        <f t="shared" si="328"/>
        <v>46100</v>
      </c>
      <c r="C1928" s="143" t="str">
        <f t="shared" si="329"/>
        <v>Day 1</v>
      </c>
      <c r="D1928" s="53" t="s">
        <v>476</v>
      </c>
      <c r="E1928" s="26" t="str">
        <f t="shared" si="330"/>
        <v>Sean</v>
      </c>
      <c r="F1928" s="26" t="str">
        <f t="shared" si="331"/>
        <v>Van Den Heuvel</v>
      </c>
      <c r="G1928" s="26" t="str">
        <f t="shared" si="332"/>
        <v>Men Veteran</v>
      </c>
      <c r="H1928" s="26" t="str">
        <f t="shared" si="333"/>
        <v>Seagull Angling Club</v>
      </c>
      <c r="I1928" s="53"/>
      <c r="J1928" s="53" t="s">
        <v>1223</v>
      </c>
      <c r="K1928" s="53">
        <v>98</v>
      </c>
      <c r="L1928" s="52">
        <f t="shared" si="334"/>
        <v>3.4</v>
      </c>
      <c r="M1928" s="52">
        <f t="shared" si="335"/>
        <v>3.4</v>
      </c>
    </row>
    <row r="1929" spans="1:13" x14ac:dyDescent="0.3">
      <c r="A1929" s="143" t="str">
        <f t="shared" si="327"/>
        <v>2026-NAT-01</v>
      </c>
      <c r="B1929" s="140">
        <f t="shared" si="328"/>
        <v>46100</v>
      </c>
      <c r="C1929" s="143" t="str">
        <f t="shared" si="329"/>
        <v>Day 1</v>
      </c>
      <c r="D1929" s="53" t="s">
        <v>682</v>
      </c>
      <c r="E1929" s="26" t="str">
        <f t="shared" si="330"/>
        <v>Lu-Andre</v>
      </c>
      <c r="F1929" s="26" t="str">
        <f t="shared" si="331"/>
        <v>Duvenhage</v>
      </c>
      <c r="G1929" s="26" t="str">
        <f t="shared" si="332"/>
        <v>Men Senior</v>
      </c>
      <c r="H1929" s="26" t="str">
        <f t="shared" si="333"/>
        <v>Seagull Angling Club</v>
      </c>
      <c r="I1929" s="53"/>
      <c r="J1929" s="53" t="s">
        <v>1222</v>
      </c>
      <c r="K1929" s="53">
        <v>161</v>
      </c>
      <c r="L1929" s="52">
        <f t="shared" si="334"/>
        <v>22.2</v>
      </c>
      <c r="M1929" s="52">
        <f t="shared" si="335"/>
        <v>22.2</v>
      </c>
    </row>
    <row r="1930" spans="1:13" x14ac:dyDescent="0.3">
      <c r="A1930" s="143" t="str">
        <f t="shared" si="327"/>
        <v>2026-NAT-01</v>
      </c>
      <c r="B1930" s="140">
        <f t="shared" si="328"/>
        <v>46100</v>
      </c>
      <c r="C1930" s="143" t="str">
        <f t="shared" si="329"/>
        <v>Day 1</v>
      </c>
      <c r="D1930" s="53" t="s">
        <v>682</v>
      </c>
      <c r="E1930" s="26" t="str">
        <f t="shared" si="330"/>
        <v>Lu-Andre</v>
      </c>
      <c r="F1930" s="26" t="str">
        <f t="shared" si="331"/>
        <v>Duvenhage</v>
      </c>
      <c r="G1930" s="26" t="str">
        <f t="shared" si="332"/>
        <v>Men Senior</v>
      </c>
      <c r="H1930" s="26" t="str">
        <f t="shared" si="333"/>
        <v>Seagull Angling Club</v>
      </c>
      <c r="I1930" s="53"/>
      <c r="J1930" s="53" t="s">
        <v>1222</v>
      </c>
      <c r="K1930" s="53">
        <v>151</v>
      </c>
      <c r="L1930" s="52">
        <f t="shared" si="334"/>
        <v>17.8</v>
      </c>
      <c r="M1930" s="52">
        <f t="shared" si="335"/>
        <v>17.8</v>
      </c>
    </row>
    <row r="1931" spans="1:13" x14ac:dyDescent="0.3">
      <c r="A1931" s="143" t="str">
        <f t="shared" si="327"/>
        <v>2026-NAT-01</v>
      </c>
      <c r="B1931" s="140">
        <f t="shared" si="328"/>
        <v>46100</v>
      </c>
      <c r="C1931" s="143" t="str">
        <f t="shared" si="329"/>
        <v>Day 1</v>
      </c>
      <c r="D1931" s="53" t="s">
        <v>682</v>
      </c>
      <c r="E1931" s="26" t="str">
        <f t="shared" si="330"/>
        <v>Lu-Andre</v>
      </c>
      <c r="F1931" s="26" t="str">
        <f t="shared" si="331"/>
        <v>Duvenhage</v>
      </c>
      <c r="G1931" s="26" t="str">
        <f t="shared" si="332"/>
        <v>Men Senior</v>
      </c>
      <c r="H1931" s="26" t="str">
        <f t="shared" si="333"/>
        <v>Seagull Angling Club</v>
      </c>
      <c r="I1931" s="53"/>
      <c r="J1931" s="53" t="s">
        <v>1222</v>
      </c>
      <c r="K1931" s="53">
        <v>165</v>
      </c>
      <c r="L1931" s="52">
        <f t="shared" si="334"/>
        <v>24.1</v>
      </c>
      <c r="M1931" s="52">
        <f t="shared" si="335"/>
        <v>24.1</v>
      </c>
    </row>
    <row r="1932" spans="1:13" x14ac:dyDescent="0.3">
      <c r="A1932" s="143" t="str">
        <f t="shared" si="327"/>
        <v>2026-NAT-01</v>
      </c>
      <c r="B1932" s="140">
        <f t="shared" si="328"/>
        <v>46100</v>
      </c>
      <c r="C1932" s="143" t="str">
        <f t="shared" si="329"/>
        <v>Day 1</v>
      </c>
      <c r="D1932" s="53" t="s">
        <v>682</v>
      </c>
      <c r="E1932" s="26" t="str">
        <f t="shared" si="330"/>
        <v>Lu-Andre</v>
      </c>
      <c r="F1932" s="26" t="str">
        <f t="shared" si="331"/>
        <v>Duvenhage</v>
      </c>
      <c r="G1932" s="26" t="str">
        <f t="shared" si="332"/>
        <v>Men Senior</v>
      </c>
      <c r="H1932" s="26" t="str">
        <f t="shared" si="333"/>
        <v>Seagull Angling Club</v>
      </c>
      <c r="I1932" s="53"/>
      <c r="J1932" s="53" t="s">
        <v>1200</v>
      </c>
      <c r="K1932" s="53">
        <v>98</v>
      </c>
      <c r="L1932" s="52">
        <f t="shared" si="334"/>
        <v>17.5</v>
      </c>
      <c r="M1932" s="52">
        <f t="shared" si="335"/>
        <v>17.5</v>
      </c>
    </row>
    <row r="1933" spans="1:13" x14ac:dyDescent="0.3">
      <c r="A1933" s="143" t="str">
        <f t="shared" si="327"/>
        <v>2026-NAT-01</v>
      </c>
      <c r="B1933" s="140">
        <f t="shared" si="328"/>
        <v>46100</v>
      </c>
      <c r="C1933" s="143" t="str">
        <f t="shared" si="329"/>
        <v>Day 1</v>
      </c>
      <c r="D1933" s="53" t="s">
        <v>682</v>
      </c>
      <c r="E1933" s="26" t="str">
        <f t="shared" si="330"/>
        <v>Lu-Andre</v>
      </c>
      <c r="F1933" s="26" t="str">
        <f t="shared" si="331"/>
        <v>Duvenhage</v>
      </c>
      <c r="G1933" s="26" t="str">
        <f t="shared" si="332"/>
        <v>Men Senior</v>
      </c>
      <c r="H1933" s="26" t="str">
        <f t="shared" si="333"/>
        <v>Seagull Angling Club</v>
      </c>
      <c r="I1933" s="53"/>
      <c r="J1933" s="53" t="s">
        <v>1223</v>
      </c>
      <c r="K1933" s="53">
        <v>118</v>
      </c>
      <c r="L1933" s="52">
        <f t="shared" si="334"/>
        <v>6.6</v>
      </c>
      <c r="M1933" s="52">
        <f t="shared" si="335"/>
        <v>6.6</v>
      </c>
    </row>
    <row r="1934" spans="1:13" x14ac:dyDescent="0.3">
      <c r="A1934" s="143" t="str">
        <f t="shared" ref="A1934:A1976" si="336">IF(D1934="","",A1933)</f>
        <v>2026-NAT-01</v>
      </c>
      <c r="B1934" s="140">
        <f t="shared" ref="B1934:B1976" si="337">IF(D1934="","",B1933)</f>
        <v>46100</v>
      </c>
      <c r="C1934" s="143" t="str">
        <f t="shared" ref="C1934:C1976" si="338">IF(D1934="","",C1933)</f>
        <v>Day 1</v>
      </c>
      <c r="D1934" s="53" t="s">
        <v>1138</v>
      </c>
      <c r="E1934" s="26" t="str">
        <f t="shared" si="330"/>
        <v>Jean</v>
      </c>
      <c r="F1934" s="26" t="str">
        <f t="shared" si="331"/>
        <v>Visser</v>
      </c>
      <c r="G1934" s="26" t="str">
        <f t="shared" si="332"/>
        <v>Men Senior</v>
      </c>
      <c r="H1934" s="26" t="str">
        <f t="shared" si="333"/>
        <v>Seagull Angling Club</v>
      </c>
      <c r="I1934" s="53"/>
      <c r="J1934" s="53" t="s">
        <v>1222</v>
      </c>
      <c r="K1934" s="53">
        <v>82</v>
      </c>
      <c r="L1934" s="52">
        <f t="shared" si="334"/>
        <v>2.2000000000000002</v>
      </c>
      <c r="M1934" s="52">
        <f t="shared" si="335"/>
        <v>2.2000000000000002</v>
      </c>
    </row>
    <row r="1935" spans="1:13" x14ac:dyDescent="0.3">
      <c r="A1935" s="143" t="str">
        <f t="shared" si="336"/>
        <v>2026-NAT-01</v>
      </c>
      <c r="B1935" s="140">
        <f t="shared" si="337"/>
        <v>46100</v>
      </c>
      <c r="C1935" s="143" t="str">
        <f t="shared" si="338"/>
        <v>Day 1</v>
      </c>
      <c r="D1935" s="53" t="s">
        <v>1138</v>
      </c>
      <c r="E1935" s="26" t="str">
        <f t="shared" si="330"/>
        <v>Jean</v>
      </c>
      <c r="F1935" s="26" t="str">
        <f t="shared" si="331"/>
        <v>Visser</v>
      </c>
      <c r="G1935" s="26" t="str">
        <f t="shared" si="332"/>
        <v>Men Senior</v>
      </c>
      <c r="H1935" s="26" t="str">
        <f t="shared" si="333"/>
        <v>Seagull Angling Club</v>
      </c>
      <c r="I1935" s="53"/>
      <c r="J1935" s="53" t="s">
        <v>1223</v>
      </c>
      <c r="K1935" s="53">
        <v>109</v>
      </c>
      <c r="L1935" s="52">
        <f t="shared" si="334"/>
        <v>5</v>
      </c>
      <c r="M1935" s="52">
        <f t="shared" si="335"/>
        <v>5</v>
      </c>
    </row>
    <row r="1936" spans="1:13" x14ac:dyDescent="0.3">
      <c r="A1936" s="143" t="str">
        <f t="shared" si="336"/>
        <v>2026-NAT-01</v>
      </c>
      <c r="B1936" s="140">
        <f t="shared" si="337"/>
        <v>46100</v>
      </c>
      <c r="C1936" s="143" t="str">
        <f t="shared" si="338"/>
        <v>Day 1</v>
      </c>
      <c r="D1936" s="53" t="s">
        <v>1138</v>
      </c>
      <c r="E1936" s="26" t="str">
        <f t="shared" si="330"/>
        <v>Jean</v>
      </c>
      <c r="F1936" s="26" t="str">
        <f t="shared" si="331"/>
        <v>Visser</v>
      </c>
      <c r="G1936" s="26" t="str">
        <f t="shared" si="332"/>
        <v>Men Senior</v>
      </c>
      <c r="H1936" s="26" t="str">
        <f t="shared" si="333"/>
        <v>Seagull Angling Club</v>
      </c>
      <c r="I1936" s="53"/>
      <c r="J1936" s="53" t="s">
        <v>1222</v>
      </c>
      <c r="K1936" s="53">
        <v>90</v>
      </c>
      <c r="L1936" s="52">
        <f t="shared" si="334"/>
        <v>3</v>
      </c>
      <c r="M1936" s="52">
        <f t="shared" si="335"/>
        <v>3</v>
      </c>
    </row>
    <row r="1937" spans="1:13" x14ac:dyDescent="0.3">
      <c r="A1937" s="143" t="str">
        <f t="shared" si="336"/>
        <v>2026-NAT-01</v>
      </c>
      <c r="B1937" s="140">
        <f t="shared" si="337"/>
        <v>46100</v>
      </c>
      <c r="C1937" s="143" t="str">
        <f t="shared" si="338"/>
        <v>Day 1</v>
      </c>
      <c r="D1937" s="53" t="s">
        <v>1138</v>
      </c>
      <c r="E1937" s="26" t="str">
        <f t="shared" si="330"/>
        <v>Jean</v>
      </c>
      <c r="F1937" s="26" t="str">
        <f t="shared" si="331"/>
        <v>Visser</v>
      </c>
      <c r="G1937" s="26" t="str">
        <f t="shared" si="332"/>
        <v>Men Senior</v>
      </c>
      <c r="H1937" s="26" t="str">
        <f t="shared" si="333"/>
        <v>Seagull Angling Club</v>
      </c>
      <c r="I1937" s="53"/>
      <c r="J1937" s="53" t="s">
        <v>1223</v>
      </c>
      <c r="K1937" s="53">
        <v>128</v>
      </c>
      <c r="L1937" s="52">
        <f t="shared" si="334"/>
        <v>8.8000000000000007</v>
      </c>
      <c r="M1937" s="52">
        <f t="shared" si="335"/>
        <v>8.8000000000000007</v>
      </c>
    </row>
    <row r="1938" spans="1:13" x14ac:dyDescent="0.3">
      <c r="A1938" s="143" t="str">
        <f t="shared" si="336"/>
        <v>2026-NAT-01</v>
      </c>
      <c r="B1938" s="140">
        <f t="shared" si="337"/>
        <v>46100</v>
      </c>
      <c r="C1938" s="143" t="str">
        <f t="shared" si="338"/>
        <v>Day 1</v>
      </c>
      <c r="D1938" s="53" t="s">
        <v>760</v>
      </c>
      <c r="E1938" s="26" t="str">
        <f t="shared" si="330"/>
        <v>Izak</v>
      </c>
      <c r="F1938" s="26" t="str">
        <f t="shared" si="331"/>
        <v>Van Der Merwe</v>
      </c>
      <c r="G1938" s="26" t="str">
        <f t="shared" si="332"/>
        <v>Men Senior</v>
      </c>
      <c r="H1938" s="26" t="str">
        <f t="shared" si="333"/>
        <v>Seagull Angling Club</v>
      </c>
      <c r="I1938" s="53"/>
      <c r="J1938" s="53"/>
      <c r="K1938" s="53"/>
      <c r="L1938" s="52" t="str">
        <f t="shared" si="334"/>
        <v/>
      </c>
      <c r="M1938" s="52" t="str">
        <f t="shared" si="335"/>
        <v/>
      </c>
    </row>
    <row r="1939" spans="1:13" x14ac:dyDescent="0.3">
      <c r="A1939" s="143" t="str">
        <f t="shared" si="336"/>
        <v>2026-NAT-01</v>
      </c>
      <c r="B1939" s="140">
        <f t="shared" si="337"/>
        <v>46100</v>
      </c>
      <c r="C1939" s="143" t="str">
        <f t="shared" si="338"/>
        <v>Day 1</v>
      </c>
      <c r="D1939" s="53" t="s">
        <v>702</v>
      </c>
      <c r="E1939" s="26" t="str">
        <f t="shared" si="330"/>
        <v>Jonandre</v>
      </c>
      <c r="F1939" s="26" t="str">
        <f t="shared" si="331"/>
        <v>Mertens</v>
      </c>
      <c r="G1939" s="26" t="str">
        <f t="shared" si="332"/>
        <v>Men U/16</v>
      </c>
      <c r="H1939" s="26" t="str">
        <f t="shared" si="333"/>
        <v>Seagull Angling Club</v>
      </c>
      <c r="I1939" s="53" t="s">
        <v>19</v>
      </c>
      <c r="J1939" s="53"/>
      <c r="K1939" s="53">
        <v>41</v>
      </c>
      <c r="L1939" s="52">
        <f t="shared" si="334"/>
        <v>0.7</v>
      </c>
      <c r="M1939" s="52">
        <f t="shared" si="335"/>
        <v>0.7</v>
      </c>
    </row>
    <row r="1940" spans="1:13" x14ac:dyDescent="0.3">
      <c r="A1940" s="143" t="str">
        <f t="shared" si="336"/>
        <v>2026-NAT-01</v>
      </c>
      <c r="B1940" s="140">
        <f t="shared" si="337"/>
        <v>46100</v>
      </c>
      <c r="C1940" s="143" t="str">
        <f t="shared" si="338"/>
        <v>Day 1</v>
      </c>
      <c r="D1940" s="53" t="s">
        <v>702</v>
      </c>
      <c r="E1940" s="26" t="str">
        <f t="shared" si="330"/>
        <v>Jonandre</v>
      </c>
      <c r="F1940" s="26" t="str">
        <f t="shared" si="331"/>
        <v>Mertens</v>
      </c>
      <c r="G1940" s="26" t="str">
        <f t="shared" si="332"/>
        <v>Men U/16</v>
      </c>
      <c r="H1940" s="26" t="str">
        <f t="shared" si="333"/>
        <v>Seagull Angling Club</v>
      </c>
      <c r="I1940" s="53"/>
      <c r="J1940" s="53" t="s">
        <v>1201</v>
      </c>
      <c r="K1940" s="53">
        <v>45</v>
      </c>
      <c r="L1940" s="52">
        <f t="shared" si="334"/>
        <v>2.8</v>
      </c>
      <c r="M1940" s="52">
        <f t="shared" si="335"/>
        <v>2.8</v>
      </c>
    </row>
    <row r="1941" spans="1:13" x14ac:dyDescent="0.3">
      <c r="A1941" s="143" t="str">
        <f t="shared" si="336"/>
        <v>2026-NAT-01</v>
      </c>
      <c r="B1941" s="140">
        <f t="shared" si="337"/>
        <v>46100</v>
      </c>
      <c r="C1941" s="143" t="str">
        <f t="shared" si="338"/>
        <v>Day 1</v>
      </c>
      <c r="D1941" s="53" t="s">
        <v>702</v>
      </c>
      <c r="E1941" s="26" t="str">
        <f t="shared" si="330"/>
        <v>Jonandre</v>
      </c>
      <c r="F1941" s="26" t="str">
        <f t="shared" si="331"/>
        <v>Mertens</v>
      </c>
      <c r="G1941" s="26" t="str">
        <f t="shared" si="332"/>
        <v>Men U/16</v>
      </c>
      <c r="H1941" s="26" t="str">
        <f t="shared" si="333"/>
        <v>Seagull Angling Club</v>
      </c>
      <c r="I1941" s="53"/>
      <c r="J1941" s="53" t="s">
        <v>1200</v>
      </c>
      <c r="K1941" s="53">
        <v>57</v>
      </c>
      <c r="L1941" s="52">
        <f t="shared" si="334"/>
        <v>3.3</v>
      </c>
      <c r="M1941" s="52">
        <f t="shared" si="335"/>
        <v>3.3</v>
      </c>
    </row>
    <row r="1942" spans="1:13" x14ac:dyDescent="0.3">
      <c r="A1942" s="143" t="str">
        <f t="shared" si="336"/>
        <v>2026-NAT-01</v>
      </c>
      <c r="B1942" s="140">
        <f t="shared" si="337"/>
        <v>46100</v>
      </c>
      <c r="C1942" s="143" t="str">
        <f t="shared" si="338"/>
        <v>Day 1</v>
      </c>
      <c r="D1942" s="53" t="s">
        <v>702</v>
      </c>
      <c r="E1942" s="26" t="str">
        <f t="shared" si="330"/>
        <v>Jonandre</v>
      </c>
      <c r="F1942" s="26" t="str">
        <f t="shared" si="331"/>
        <v>Mertens</v>
      </c>
      <c r="G1942" s="26" t="str">
        <f t="shared" si="332"/>
        <v>Men U/16</v>
      </c>
      <c r="H1942" s="26" t="str">
        <f t="shared" si="333"/>
        <v>Seagull Angling Club</v>
      </c>
      <c r="I1942" s="53"/>
      <c r="J1942" s="53" t="s">
        <v>1200</v>
      </c>
      <c r="K1942" s="53">
        <v>70</v>
      </c>
      <c r="L1942" s="52">
        <f t="shared" si="334"/>
        <v>6.2</v>
      </c>
      <c r="M1942" s="52">
        <f t="shared" si="335"/>
        <v>6.2</v>
      </c>
    </row>
    <row r="1943" spans="1:13" x14ac:dyDescent="0.3">
      <c r="A1943" s="143" t="str">
        <f t="shared" si="336"/>
        <v>2026-NAT-01</v>
      </c>
      <c r="B1943" s="140">
        <f t="shared" si="337"/>
        <v>46100</v>
      </c>
      <c r="C1943" s="143" t="str">
        <f t="shared" si="338"/>
        <v>Day 1</v>
      </c>
      <c r="D1943" s="53" t="s">
        <v>620</v>
      </c>
      <c r="E1943" s="26" t="str">
        <f t="shared" si="330"/>
        <v>Cecilia</v>
      </c>
      <c r="F1943" s="26" t="str">
        <f t="shared" si="331"/>
        <v>Kotze</v>
      </c>
      <c r="G1943" s="26" t="str">
        <f t="shared" si="332"/>
        <v>Ladies Senior</v>
      </c>
      <c r="H1943" s="26" t="str">
        <f t="shared" si="333"/>
        <v>Seagull Angling Club</v>
      </c>
      <c r="I1943" s="53" t="s">
        <v>19</v>
      </c>
      <c r="J1943" s="53"/>
      <c r="K1943" s="53">
        <v>54</v>
      </c>
      <c r="L1943" s="52">
        <f t="shared" si="334"/>
        <v>1.6</v>
      </c>
      <c r="M1943" s="52">
        <f t="shared" si="335"/>
        <v>1.6</v>
      </c>
    </row>
    <row r="1944" spans="1:13" x14ac:dyDescent="0.3">
      <c r="A1944" s="143" t="str">
        <f t="shared" si="336"/>
        <v>2026-NAT-01</v>
      </c>
      <c r="B1944" s="140">
        <f t="shared" si="337"/>
        <v>46100</v>
      </c>
      <c r="C1944" s="143" t="str">
        <f t="shared" si="338"/>
        <v>Day 1</v>
      </c>
      <c r="D1944" s="53" t="s">
        <v>620</v>
      </c>
      <c r="E1944" s="26" t="str">
        <f t="shared" si="330"/>
        <v>Cecilia</v>
      </c>
      <c r="F1944" s="26" t="str">
        <f t="shared" si="331"/>
        <v>Kotze</v>
      </c>
      <c r="G1944" s="26" t="str">
        <f t="shared" si="332"/>
        <v>Ladies Senior</v>
      </c>
      <c r="H1944" s="26" t="str">
        <f t="shared" si="333"/>
        <v>Seagull Angling Club</v>
      </c>
      <c r="I1944" s="53"/>
      <c r="J1944" s="53" t="s">
        <v>1222</v>
      </c>
      <c r="K1944" s="53">
        <v>136</v>
      </c>
      <c r="L1944" s="52">
        <f t="shared" si="334"/>
        <v>12.4</v>
      </c>
      <c r="M1944" s="52">
        <f t="shared" si="335"/>
        <v>12.4</v>
      </c>
    </row>
    <row r="1945" spans="1:13" x14ac:dyDescent="0.3">
      <c r="A1945" s="143" t="str">
        <f t="shared" si="336"/>
        <v>2026-NAT-01</v>
      </c>
      <c r="B1945" s="140">
        <f t="shared" si="337"/>
        <v>46100</v>
      </c>
      <c r="C1945" s="143" t="str">
        <f t="shared" si="338"/>
        <v>Day 1</v>
      </c>
      <c r="D1945" s="53" t="s">
        <v>687</v>
      </c>
      <c r="E1945" s="26" t="str">
        <f t="shared" si="330"/>
        <v>Ewald J.</v>
      </c>
      <c r="F1945" s="26" t="str">
        <f t="shared" si="331"/>
        <v>Potgieter</v>
      </c>
      <c r="G1945" s="26" t="str">
        <f t="shared" si="332"/>
        <v>Men U/16</v>
      </c>
      <c r="H1945" s="26" t="str">
        <f t="shared" si="333"/>
        <v>Seagull Angling Club</v>
      </c>
      <c r="I1945" s="53"/>
      <c r="J1945" s="53" t="s">
        <v>1222</v>
      </c>
      <c r="K1945" s="53">
        <v>111</v>
      </c>
      <c r="L1945" s="52">
        <f t="shared" si="334"/>
        <v>6.2</v>
      </c>
      <c r="M1945" s="52">
        <f t="shared" si="335"/>
        <v>6.2</v>
      </c>
    </row>
    <row r="1946" spans="1:13" x14ac:dyDescent="0.3">
      <c r="A1946" s="143" t="str">
        <f t="shared" si="336"/>
        <v>2026-NAT-01</v>
      </c>
      <c r="B1946" s="140">
        <f t="shared" si="337"/>
        <v>46100</v>
      </c>
      <c r="C1946" s="143" t="str">
        <f t="shared" si="338"/>
        <v>Day 1</v>
      </c>
      <c r="D1946" s="53" t="s">
        <v>687</v>
      </c>
      <c r="E1946" s="26" t="str">
        <f t="shared" si="330"/>
        <v>Ewald J.</v>
      </c>
      <c r="F1946" s="26" t="str">
        <f t="shared" si="331"/>
        <v>Potgieter</v>
      </c>
      <c r="G1946" s="26" t="str">
        <f t="shared" si="332"/>
        <v>Men U/16</v>
      </c>
      <c r="H1946" s="26" t="str">
        <f t="shared" si="333"/>
        <v>Seagull Angling Club</v>
      </c>
      <c r="I1946" s="53"/>
      <c r="J1946" s="53" t="s">
        <v>20</v>
      </c>
      <c r="K1946" s="53">
        <v>76</v>
      </c>
      <c r="L1946" s="52">
        <f t="shared" si="334"/>
        <v>1.6</v>
      </c>
      <c r="M1946" s="52">
        <f t="shared" si="335"/>
        <v>1.6</v>
      </c>
    </row>
    <row r="1947" spans="1:13" x14ac:dyDescent="0.3">
      <c r="A1947" s="143" t="str">
        <f t="shared" si="336"/>
        <v>2026-NAT-01</v>
      </c>
      <c r="B1947" s="140">
        <f t="shared" si="337"/>
        <v>46100</v>
      </c>
      <c r="C1947" s="143" t="str">
        <f t="shared" si="338"/>
        <v>Day 1</v>
      </c>
      <c r="D1947" s="53" t="s">
        <v>982</v>
      </c>
      <c r="E1947" s="26" t="str">
        <f t="shared" si="330"/>
        <v>Armand</v>
      </c>
      <c r="F1947" s="26" t="str">
        <f t="shared" si="331"/>
        <v>Potgieter</v>
      </c>
      <c r="G1947" s="26" t="str">
        <f t="shared" si="332"/>
        <v>Men U/16</v>
      </c>
      <c r="H1947" s="26" t="str">
        <f t="shared" si="333"/>
        <v>Seagull Angling Club</v>
      </c>
      <c r="I1947" s="53"/>
      <c r="J1947" s="53" t="s">
        <v>8</v>
      </c>
      <c r="K1947" s="53">
        <v>82</v>
      </c>
      <c r="L1947" s="52">
        <f t="shared" si="334"/>
        <v>4.4000000000000004</v>
      </c>
      <c r="M1947" s="52">
        <f t="shared" si="335"/>
        <v>4.4000000000000004</v>
      </c>
    </row>
    <row r="1948" spans="1:13" x14ac:dyDescent="0.3">
      <c r="A1948" s="143" t="str">
        <f t="shared" si="336"/>
        <v>2026-NAT-01</v>
      </c>
      <c r="B1948" s="140">
        <f t="shared" si="337"/>
        <v>46100</v>
      </c>
      <c r="C1948" s="143" t="str">
        <f t="shared" si="338"/>
        <v>Day 1</v>
      </c>
      <c r="D1948" s="53" t="s">
        <v>982</v>
      </c>
      <c r="E1948" s="26" t="str">
        <f t="shared" si="330"/>
        <v>Armand</v>
      </c>
      <c r="F1948" s="26" t="str">
        <f t="shared" si="331"/>
        <v>Potgieter</v>
      </c>
      <c r="G1948" s="26" t="str">
        <f t="shared" si="332"/>
        <v>Men U/16</v>
      </c>
      <c r="H1948" s="26" t="str">
        <f t="shared" si="333"/>
        <v>Seagull Angling Club</v>
      </c>
      <c r="I1948" s="53" t="s">
        <v>19</v>
      </c>
      <c r="J1948" s="53"/>
      <c r="K1948" s="53">
        <v>40</v>
      </c>
      <c r="L1948" s="52">
        <f t="shared" si="334"/>
        <v>0.7</v>
      </c>
      <c r="M1948" s="52">
        <f t="shared" si="335"/>
        <v>0.7</v>
      </c>
    </row>
    <row r="1949" spans="1:13" x14ac:dyDescent="0.3">
      <c r="A1949" s="143" t="str">
        <f t="shared" si="336"/>
        <v>2026-NAT-01</v>
      </c>
      <c r="B1949" s="140">
        <f t="shared" si="337"/>
        <v>46100</v>
      </c>
      <c r="C1949" s="143" t="str">
        <f t="shared" si="338"/>
        <v>Day 1</v>
      </c>
      <c r="D1949" s="53" t="s">
        <v>982</v>
      </c>
      <c r="E1949" s="26" t="str">
        <f t="shared" si="330"/>
        <v>Armand</v>
      </c>
      <c r="F1949" s="26" t="str">
        <f t="shared" si="331"/>
        <v>Potgieter</v>
      </c>
      <c r="G1949" s="26" t="str">
        <f t="shared" si="332"/>
        <v>Men U/16</v>
      </c>
      <c r="H1949" s="26" t="str">
        <f t="shared" si="333"/>
        <v>Seagull Angling Club</v>
      </c>
      <c r="I1949" s="53" t="s">
        <v>19</v>
      </c>
      <c r="J1949" s="53"/>
      <c r="K1949" s="53">
        <v>40</v>
      </c>
      <c r="L1949" s="52">
        <f t="shared" si="334"/>
        <v>0.7</v>
      </c>
      <c r="M1949" s="52">
        <f t="shared" si="335"/>
        <v>0.7</v>
      </c>
    </row>
    <row r="1950" spans="1:13" x14ac:dyDescent="0.3">
      <c r="A1950" s="143" t="str">
        <f t="shared" si="336"/>
        <v>2026-NAT-01</v>
      </c>
      <c r="B1950" s="140">
        <f t="shared" si="337"/>
        <v>46100</v>
      </c>
      <c r="C1950" s="143" t="str">
        <f t="shared" si="338"/>
        <v>Day 1</v>
      </c>
      <c r="D1950" s="53" t="s">
        <v>982</v>
      </c>
      <c r="E1950" s="26" t="str">
        <f t="shared" si="330"/>
        <v>Armand</v>
      </c>
      <c r="F1950" s="26" t="str">
        <f t="shared" si="331"/>
        <v>Potgieter</v>
      </c>
      <c r="G1950" s="26" t="str">
        <f t="shared" si="332"/>
        <v>Men U/16</v>
      </c>
      <c r="H1950" s="26" t="str">
        <f t="shared" si="333"/>
        <v>Seagull Angling Club</v>
      </c>
      <c r="I1950" s="53"/>
      <c r="J1950" s="53" t="s">
        <v>20</v>
      </c>
      <c r="K1950" s="53">
        <v>80</v>
      </c>
      <c r="L1950" s="52">
        <f t="shared" si="334"/>
        <v>1.8</v>
      </c>
      <c r="M1950" s="52">
        <f t="shared" si="335"/>
        <v>1.8</v>
      </c>
    </row>
    <row r="1951" spans="1:13" x14ac:dyDescent="0.3">
      <c r="A1951" s="143" t="str">
        <f t="shared" si="336"/>
        <v>2026-NAT-01</v>
      </c>
      <c r="B1951" s="140">
        <f t="shared" si="337"/>
        <v>46100</v>
      </c>
      <c r="C1951" s="143" t="str">
        <f t="shared" si="338"/>
        <v>Day 1</v>
      </c>
      <c r="D1951" s="53" t="s">
        <v>695</v>
      </c>
      <c r="E1951" s="26" t="str">
        <f t="shared" si="330"/>
        <v>Christiaan</v>
      </c>
      <c r="F1951" s="26" t="str">
        <f t="shared" si="331"/>
        <v>Potgieter</v>
      </c>
      <c r="G1951" s="26" t="str">
        <f t="shared" si="332"/>
        <v>Men U/16</v>
      </c>
      <c r="H1951" s="26" t="str">
        <f t="shared" si="333"/>
        <v>Seagull Angling Club</v>
      </c>
      <c r="I1951" s="53"/>
      <c r="J1951" s="53" t="s">
        <v>1222</v>
      </c>
      <c r="K1951" s="53">
        <v>115</v>
      </c>
      <c r="L1951" s="52">
        <f t="shared" si="334"/>
        <v>7</v>
      </c>
      <c r="M1951" s="52">
        <f t="shared" si="335"/>
        <v>7</v>
      </c>
    </row>
    <row r="1952" spans="1:13" x14ac:dyDescent="0.3">
      <c r="A1952" s="143" t="str">
        <f t="shared" si="336"/>
        <v>2026-NAT-01</v>
      </c>
      <c r="B1952" s="140">
        <f t="shared" si="337"/>
        <v>46100</v>
      </c>
      <c r="C1952" s="143" t="str">
        <f t="shared" si="338"/>
        <v>Day 1</v>
      </c>
      <c r="D1952" s="53" t="s">
        <v>561</v>
      </c>
      <c r="E1952" s="26" t="str">
        <f t="shared" si="330"/>
        <v>Christel</v>
      </c>
      <c r="F1952" s="26" t="str">
        <f t="shared" si="331"/>
        <v>Visser</v>
      </c>
      <c r="G1952" s="26" t="str">
        <f t="shared" si="332"/>
        <v>Ladies Senior</v>
      </c>
      <c r="H1952" s="26" t="str">
        <f t="shared" si="333"/>
        <v>Seagull Angling Club</v>
      </c>
      <c r="I1952" s="53"/>
      <c r="J1952" s="53" t="s">
        <v>1222</v>
      </c>
      <c r="K1952" s="53">
        <v>142</v>
      </c>
      <c r="L1952" s="52">
        <f t="shared" si="334"/>
        <v>14.4</v>
      </c>
      <c r="M1952" s="52">
        <f t="shared" si="335"/>
        <v>14.4</v>
      </c>
    </row>
    <row r="1953" spans="1:13" x14ac:dyDescent="0.3">
      <c r="A1953" s="143" t="str">
        <f t="shared" si="336"/>
        <v>2026-NAT-01</v>
      </c>
      <c r="B1953" s="140">
        <f t="shared" si="337"/>
        <v>46100</v>
      </c>
      <c r="C1953" s="143" t="str">
        <f t="shared" si="338"/>
        <v>Day 1</v>
      </c>
      <c r="D1953" s="53" t="s">
        <v>561</v>
      </c>
      <c r="E1953" s="26" t="str">
        <f t="shared" si="330"/>
        <v>Christel</v>
      </c>
      <c r="F1953" s="26" t="str">
        <f t="shared" si="331"/>
        <v>Visser</v>
      </c>
      <c r="G1953" s="26" t="str">
        <f t="shared" si="332"/>
        <v>Ladies Senior</v>
      </c>
      <c r="H1953" s="26" t="str">
        <f t="shared" si="333"/>
        <v>Seagull Angling Club</v>
      </c>
      <c r="I1953" s="53"/>
      <c r="J1953" s="53" t="s">
        <v>1222</v>
      </c>
      <c r="K1953" s="53">
        <v>94</v>
      </c>
      <c r="L1953" s="52">
        <f t="shared" si="334"/>
        <v>3.5</v>
      </c>
      <c r="M1953" s="52">
        <f t="shared" si="335"/>
        <v>3.5</v>
      </c>
    </row>
    <row r="1954" spans="1:13" x14ac:dyDescent="0.3">
      <c r="A1954" s="143" t="str">
        <f t="shared" si="336"/>
        <v>2026-NAT-01</v>
      </c>
      <c r="B1954" s="140">
        <f t="shared" si="337"/>
        <v>46100</v>
      </c>
      <c r="C1954" s="143" t="str">
        <f t="shared" si="338"/>
        <v>Day 1</v>
      </c>
      <c r="D1954" s="53" t="s">
        <v>1594</v>
      </c>
      <c r="E1954" s="26" t="str">
        <f t="shared" si="330"/>
        <v>Heiko Jnr</v>
      </c>
      <c r="F1954" s="26" t="str">
        <f t="shared" si="331"/>
        <v>Doll</v>
      </c>
      <c r="G1954" s="26" t="str">
        <f t="shared" si="332"/>
        <v>Men U/16</v>
      </c>
      <c r="H1954" s="26" t="str">
        <f t="shared" si="333"/>
        <v>Seagull Angling Club</v>
      </c>
      <c r="I1954" s="53"/>
      <c r="J1954" s="53"/>
      <c r="K1954" s="53"/>
      <c r="L1954" s="52" t="str">
        <f t="shared" si="334"/>
        <v/>
      </c>
      <c r="M1954" s="52" t="str">
        <f t="shared" si="335"/>
        <v/>
      </c>
    </row>
    <row r="1955" spans="1:13" x14ac:dyDescent="0.3">
      <c r="A1955" s="143" t="str">
        <f t="shared" si="336"/>
        <v>2026-NAT-01</v>
      </c>
      <c r="B1955" s="140">
        <f t="shared" si="337"/>
        <v>46100</v>
      </c>
      <c r="C1955" s="143" t="str">
        <f t="shared" si="338"/>
        <v>Day 1</v>
      </c>
      <c r="D1955" s="53" t="s">
        <v>565</v>
      </c>
      <c r="E1955" s="26" t="str">
        <f t="shared" si="330"/>
        <v>Willem</v>
      </c>
      <c r="F1955" s="26" t="str">
        <f t="shared" si="331"/>
        <v>Slabbert</v>
      </c>
      <c r="G1955" s="26" t="str">
        <f t="shared" si="332"/>
        <v>Men Veteran</v>
      </c>
      <c r="H1955" s="26" t="str">
        <f t="shared" si="333"/>
        <v>Namib Park</v>
      </c>
      <c r="I1955" s="53"/>
      <c r="J1955" s="53" t="s">
        <v>1223</v>
      </c>
      <c r="K1955" s="53">
        <v>112</v>
      </c>
      <c r="L1955" s="52">
        <f t="shared" si="334"/>
        <v>5.5</v>
      </c>
      <c r="M1955" s="52">
        <f t="shared" si="335"/>
        <v>5.5</v>
      </c>
    </row>
    <row r="1956" spans="1:13" x14ac:dyDescent="0.3">
      <c r="A1956" s="143" t="str">
        <f t="shared" si="336"/>
        <v>2026-NAT-01</v>
      </c>
      <c r="B1956" s="140">
        <f t="shared" si="337"/>
        <v>46100</v>
      </c>
      <c r="C1956" s="143" t="str">
        <f t="shared" si="338"/>
        <v>Day 1</v>
      </c>
      <c r="D1956" s="53" t="s">
        <v>565</v>
      </c>
      <c r="E1956" s="26" t="str">
        <f t="shared" si="330"/>
        <v>Willem</v>
      </c>
      <c r="F1956" s="26" t="str">
        <f t="shared" si="331"/>
        <v>Slabbert</v>
      </c>
      <c r="G1956" s="26" t="str">
        <f t="shared" si="332"/>
        <v>Men Veteran</v>
      </c>
      <c r="H1956" s="26" t="str">
        <f t="shared" si="333"/>
        <v>Namib Park</v>
      </c>
      <c r="I1956" s="53" t="s">
        <v>19</v>
      </c>
      <c r="J1956" s="53"/>
      <c r="K1956" s="53">
        <v>73</v>
      </c>
      <c r="L1956" s="52">
        <f t="shared" si="334"/>
        <v>4.0999999999999996</v>
      </c>
      <c r="M1956" s="52">
        <f t="shared" si="335"/>
        <v>4.0999999999999996</v>
      </c>
    </row>
    <row r="1957" spans="1:13" x14ac:dyDescent="0.3">
      <c r="A1957" s="143" t="str">
        <f t="shared" si="336"/>
        <v>2026-NAT-01</v>
      </c>
      <c r="B1957" s="140">
        <f t="shared" si="337"/>
        <v>46100</v>
      </c>
      <c r="C1957" s="143" t="str">
        <f t="shared" si="338"/>
        <v>Day 1</v>
      </c>
      <c r="D1957" s="53" t="s">
        <v>565</v>
      </c>
      <c r="E1957" s="26" t="str">
        <f t="shared" si="330"/>
        <v>Willem</v>
      </c>
      <c r="F1957" s="26" t="str">
        <f t="shared" si="331"/>
        <v>Slabbert</v>
      </c>
      <c r="G1957" s="26" t="str">
        <f t="shared" si="332"/>
        <v>Men Veteran</v>
      </c>
      <c r="H1957" s="26" t="str">
        <f t="shared" si="333"/>
        <v>Namib Park</v>
      </c>
      <c r="I1957" s="53"/>
      <c r="J1957" s="53" t="s">
        <v>20</v>
      </c>
      <c r="K1957" s="53">
        <v>75</v>
      </c>
      <c r="L1957" s="52">
        <f t="shared" si="334"/>
        <v>1.5</v>
      </c>
      <c r="M1957" s="52">
        <f t="shared" si="335"/>
        <v>1.5</v>
      </c>
    </row>
    <row r="1958" spans="1:13" x14ac:dyDescent="0.3">
      <c r="A1958" s="143" t="str">
        <f t="shared" si="336"/>
        <v>2026-NAT-01</v>
      </c>
      <c r="B1958" s="140">
        <f t="shared" si="337"/>
        <v>46100</v>
      </c>
      <c r="C1958" s="143" t="str">
        <f t="shared" si="338"/>
        <v>Day 1</v>
      </c>
      <c r="D1958" s="53" t="s">
        <v>918</v>
      </c>
      <c r="E1958" s="26" t="str">
        <f t="shared" si="330"/>
        <v>Karel Anton</v>
      </c>
      <c r="F1958" s="26" t="str">
        <f t="shared" si="331"/>
        <v>Munhardt Alberts</v>
      </c>
      <c r="G1958" s="26" t="str">
        <f t="shared" si="332"/>
        <v>Men Senior</v>
      </c>
      <c r="H1958" s="26" t="str">
        <f t="shared" si="333"/>
        <v>Namib Park</v>
      </c>
      <c r="I1958" s="53"/>
      <c r="J1958" s="53" t="s">
        <v>1223</v>
      </c>
      <c r="K1958" s="53">
        <v>116</v>
      </c>
      <c r="L1958" s="52">
        <f t="shared" si="334"/>
        <v>6.2</v>
      </c>
      <c r="M1958" s="52">
        <f t="shared" si="335"/>
        <v>6.2</v>
      </c>
    </row>
    <row r="1959" spans="1:13" x14ac:dyDescent="0.3">
      <c r="A1959" s="143" t="str">
        <f t="shared" si="336"/>
        <v>2026-NAT-01</v>
      </c>
      <c r="B1959" s="140">
        <f t="shared" si="337"/>
        <v>46100</v>
      </c>
      <c r="C1959" s="143" t="str">
        <f t="shared" si="338"/>
        <v>Day 1</v>
      </c>
      <c r="D1959" s="53" t="s">
        <v>918</v>
      </c>
      <c r="E1959" s="26" t="str">
        <f t="shared" si="330"/>
        <v>Karel Anton</v>
      </c>
      <c r="F1959" s="26" t="str">
        <f t="shared" si="331"/>
        <v>Munhardt Alberts</v>
      </c>
      <c r="G1959" s="26" t="str">
        <f t="shared" si="332"/>
        <v>Men Senior</v>
      </c>
      <c r="H1959" s="26" t="str">
        <f t="shared" si="333"/>
        <v>Namib Park</v>
      </c>
      <c r="I1959" s="53"/>
      <c r="J1959" s="53" t="s">
        <v>1223</v>
      </c>
      <c r="K1959" s="53">
        <v>126</v>
      </c>
      <c r="L1959" s="52">
        <f t="shared" si="334"/>
        <v>8.3000000000000007</v>
      </c>
      <c r="M1959" s="52">
        <f t="shared" si="335"/>
        <v>8.3000000000000007</v>
      </c>
    </row>
    <row r="1960" spans="1:13" x14ac:dyDescent="0.3">
      <c r="A1960" s="143" t="str">
        <f t="shared" si="336"/>
        <v>2026-NAT-01</v>
      </c>
      <c r="B1960" s="140">
        <f t="shared" si="337"/>
        <v>46100</v>
      </c>
      <c r="C1960" s="143" t="str">
        <f t="shared" si="338"/>
        <v>Day 1</v>
      </c>
      <c r="D1960" s="53" t="s">
        <v>918</v>
      </c>
      <c r="E1960" s="26" t="str">
        <f t="shared" si="330"/>
        <v>Karel Anton</v>
      </c>
      <c r="F1960" s="26" t="str">
        <f t="shared" si="331"/>
        <v>Munhardt Alberts</v>
      </c>
      <c r="G1960" s="26" t="str">
        <f t="shared" si="332"/>
        <v>Men Senior</v>
      </c>
      <c r="H1960" s="26" t="str">
        <f t="shared" si="333"/>
        <v>Namib Park</v>
      </c>
      <c r="I1960" s="53"/>
      <c r="J1960" s="53" t="s">
        <v>1223</v>
      </c>
      <c r="K1960" s="53">
        <v>90</v>
      </c>
      <c r="L1960" s="52">
        <f t="shared" si="334"/>
        <v>2.6</v>
      </c>
      <c r="M1960" s="52">
        <f t="shared" si="335"/>
        <v>2.6</v>
      </c>
    </row>
    <row r="1961" spans="1:13" x14ac:dyDescent="0.3">
      <c r="A1961" s="143" t="str">
        <f t="shared" si="336"/>
        <v>2026-NAT-01</v>
      </c>
      <c r="B1961" s="140">
        <f t="shared" si="337"/>
        <v>46100</v>
      </c>
      <c r="C1961" s="143" t="str">
        <f t="shared" si="338"/>
        <v>Day 1</v>
      </c>
      <c r="D1961" s="53" t="s">
        <v>918</v>
      </c>
      <c r="E1961" s="26" t="str">
        <f t="shared" si="330"/>
        <v>Karel Anton</v>
      </c>
      <c r="F1961" s="26" t="str">
        <f t="shared" si="331"/>
        <v>Munhardt Alberts</v>
      </c>
      <c r="G1961" s="26" t="str">
        <f t="shared" si="332"/>
        <v>Men Senior</v>
      </c>
      <c r="H1961" s="26" t="str">
        <f t="shared" si="333"/>
        <v>Namib Park</v>
      </c>
      <c r="I1961" s="53"/>
      <c r="J1961" s="53" t="s">
        <v>1222</v>
      </c>
      <c r="K1961" s="53">
        <v>77</v>
      </c>
      <c r="L1961" s="52">
        <f t="shared" si="334"/>
        <v>1.8</v>
      </c>
      <c r="M1961" s="52">
        <f t="shared" si="335"/>
        <v>1.8</v>
      </c>
    </row>
    <row r="1962" spans="1:13" x14ac:dyDescent="0.3">
      <c r="A1962" s="143" t="str">
        <f t="shared" si="336"/>
        <v>2026-NAT-01</v>
      </c>
      <c r="B1962" s="140">
        <f t="shared" si="337"/>
        <v>46100</v>
      </c>
      <c r="C1962" s="143" t="str">
        <f t="shared" si="338"/>
        <v>Day 1</v>
      </c>
      <c r="D1962" s="53" t="s">
        <v>918</v>
      </c>
      <c r="E1962" s="26" t="str">
        <f t="shared" si="330"/>
        <v>Karel Anton</v>
      </c>
      <c r="F1962" s="26" t="str">
        <f t="shared" si="331"/>
        <v>Munhardt Alberts</v>
      </c>
      <c r="G1962" s="26" t="str">
        <f t="shared" si="332"/>
        <v>Men Senior</v>
      </c>
      <c r="H1962" s="26" t="str">
        <f t="shared" si="333"/>
        <v>Namib Park</v>
      </c>
      <c r="I1962" s="53"/>
      <c r="J1962" s="53" t="s">
        <v>1222</v>
      </c>
      <c r="K1962" s="53">
        <v>83</v>
      </c>
      <c r="L1962" s="52">
        <f t="shared" si="334"/>
        <v>2.2999999999999998</v>
      </c>
      <c r="M1962" s="52">
        <f t="shared" si="335"/>
        <v>2.2999999999999998</v>
      </c>
    </row>
    <row r="1963" spans="1:13" x14ac:dyDescent="0.3">
      <c r="A1963" s="143" t="str">
        <f t="shared" si="336"/>
        <v>2026-NAT-01</v>
      </c>
      <c r="B1963" s="140">
        <f t="shared" si="337"/>
        <v>46100</v>
      </c>
      <c r="C1963" s="143" t="str">
        <f t="shared" si="338"/>
        <v>Day 1</v>
      </c>
      <c r="D1963" s="53" t="s">
        <v>918</v>
      </c>
      <c r="E1963" s="26" t="str">
        <f t="shared" si="330"/>
        <v>Karel Anton</v>
      </c>
      <c r="F1963" s="26" t="str">
        <f t="shared" si="331"/>
        <v>Munhardt Alberts</v>
      </c>
      <c r="G1963" s="26" t="str">
        <f t="shared" si="332"/>
        <v>Men Senior</v>
      </c>
      <c r="H1963" s="26" t="str">
        <f t="shared" si="333"/>
        <v>Namib Park</v>
      </c>
      <c r="I1963" s="53"/>
      <c r="J1963" s="53" t="s">
        <v>1222</v>
      </c>
      <c r="K1963" s="53">
        <v>122</v>
      </c>
      <c r="L1963" s="52">
        <f t="shared" si="334"/>
        <v>8.6</v>
      </c>
      <c r="M1963" s="52">
        <f t="shared" si="335"/>
        <v>8.6</v>
      </c>
    </row>
    <row r="1964" spans="1:13" x14ac:dyDescent="0.3">
      <c r="A1964" s="143" t="str">
        <f t="shared" si="336"/>
        <v>2026-NAT-01</v>
      </c>
      <c r="B1964" s="140">
        <f t="shared" si="337"/>
        <v>46100</v>
      </c>
      <c r="C1964" s="143" t="str">
        <f t="shared" si="338"/>
        <v>Day 1</v>
      </c>
      <c r="D1964" s="53" t="s">
        <v>918</v>
      </c>
      <c r="E1964" s="26" t="str">
        <f t="shared" si="330"/>
        <v>Karel Anton</v>
      </c>
      <c r="F1964" s="26" t="str">
        <f t="shared" si="331"/>
        <v>Munhardt Alberts</v>
      </c>
      <c r="G1964" s="26" t="str">
        <f t="shared" si="332"/>
        <v>Men Senior</v>
      </c>
      <c r="H1964" s="26" t="str">
        <f t="shared" si="333"/>
        <v>Namib Park</v>
      </c>
      <c r="I1964" s="53"/>
      <c r="J1964" s="53" t="s">
        <v>1222</v>
      </c>
      <c r="K1964" s="53">
        <v>123</v>
      </c>
      <c r="L1964" s="52">
        <f t="shared" si="334"/>
        <v>8.8000000000000007</v>
      </c>
      <c r="M1964" s="52">
        <f t="shared" si="335"/>
        <v>8.8000000000000007</v>
      </c>
    </row>
    <row r="1965" spans="1:13" x14ac:dyDescent="0.3">
      <c r="A1965" s="143" t="str">
        <f t="shared" si="336"/>
        <v>2026-NAT-01</v>
      </c>
      <c r="B1965" s="140">
        <f t="shared" si="337"/>
        <v>46100</v>
      </c>
      <c r="C1965" s="143" t="str">
        <f t="shared" si="338"/>
        <v>Day 1</v>
      </c>
      <c r="D1965" s="53" t="s">
        <v>1599</v>
      </c>
      <c r="E1965" s="26" t="str">
        <f t="shared" si="330"/>
        <v>Ryno</v>
      </c>
      <c r="F1965" s="26" t="str">
        <f t="shared" si="331"/>
        <v>Enslin</v>
      </c>
      <c r="G1965" s="26" t="str">
        <f t="shared" si="332"/>
        <v>Men Senior</v>
      </c>
      <c r="H1965" s="26" t="str">
        <f t="shared" si="333"/>
        <v>Namib Park</v>
      </c>
      <c r="I1965" s="53"/>
      <c r="J1965" s="53" t="s">
        <v>1222</v>
      </c>
      <c r="K1965" s="53">
        <v>92</v>
      </c>
      <c r="L1965" s="52">
        <f t="shared" si="334"/>
        <v>3.3</v>
      </c>
      <c r="M1965" s="52">
        <f t="shared" si="335"/>
        <v>3.3</v>
      </c>
    </row>
    <row r="1966" spans="1:13" x14ac:dyDescent="0.3">
      <c r="A1966" s="143" t="str">
        <f t="shared" si="336"/>
        <v>2026-NAT-01</v>
      </c>
      <c r="B1966" s="140">
        <f t="shared" si="337"/>
        <v>46100</v>
      </c>
      <c r="C1966" s="143" t="str">
        <f t="shared" si="338"/>
        <v>Day 1</v>
      </c>
      <c r="D1966" s="53" t="s">
        <v>1599</v>
      </c>
      <c r="E1966" s="26" t="str">
        <f t="shared" si="330"/>
        <v>Ryno</v>
      </c>
      <c r="F1966" s="26" t="str">
        <f t="shared" si="331"/>
        <v>Enslin</v>
      </c>
      <c r="G1966" s="26" t="str">
        <f t="shared" si="332"/>
        <v>Men Senior</v>
      </c>
      <c r="H1966" s="26" t="str">
        <f t="shared" si="333"/>
        <v>Namib Park</v>
      </c>
      <c r="I1966" s="53"/>
      <c r="J1966" s="53" t="s">
        <v>1222</v>
      </c>
      <c r="K1966" s="53">
        <v>91</v>
      </c>
      <c r="L1966" s="52">
        <f t="shared" si="334"/>
        <v>3.1</v>
      </c>
      <c r="M1966" s="52">
        <f t="shared" si="335"/>
        <v>3.1</v>
      </c>
    </row>
    <row r="1967" spans="1:13" x14ac:dyDescent="0.3">
      <c r="A1967" s="143" t="str">
        <f t="shared" si="336"/>
        <v>2026-NAT-01</v>
      </c>
      <c r="B1967" s="140">
        <f t="shared" si="337"/>
        <v>46100</v>
      </c>
      <c r="C1967" s="143" t="str">
        <f t="shared" si="338"/>
        <v>Day 1</v>
      </c>
      <c r="D1967" s="53" t="s">
        <v>1599</v>
      </c>
      <c r="E1967" s="26" t="str">
        <f t="shared" si="330"/>
        <v>Ryno</v>
      </c>
      <c r="F1967" s="26" t="str">
        <f t="shared" si="331"/>
        <v>Enslin</v>
      </c>
      <c r="G1967" s="26" t="str">
        <f t="shared" si="332"/>
        <v>Men Senior</v>
      </c>
      <c r="H1967" s="26" t="str">
        <f t="shared" si="333"/>
        <v>Namib Park</v>
      </c>
      <c r="I1967" s="53"/>
      <c r="J1967" s="53" t="s">
        <v>1222</v>
      </c>
      <c r="K1967" s="53">
        <v>89</v>
      </c>
      <c r="L1967" s="52">
        <f t="shared" si="334"/>
        <v>2.9</v>
      </c>
      <c r="M1967" s="52">
        <f t="shared" si="335"/>
        <v>2.9</v>
      </c>
    </row>
    <row r="1968" spans="1:13" x14ac:dyDescent="0.3">
      <c r="A1968" s="143" t="str">
        <f t="shared" si="336"/>
        <v>2026-NAT-01</v>
      </c>
      <c r="B1968" s="140">
        <f t="shared" si="337"/>
        <v>46100</v>
      </c>
      <c r="C1968" s="143" t="str">
        <f t="shared" si="338"/>
        <v>Day 1</v>
      </c>
      <c r="D1968" s="53" t="s">
        <v>782</v>
      </c>
      <c r="E1968" s="26" t="str">
        <f t="shared" si="330"/>
        <v>Uwe</v>
      </c>
      <c r="F1968" s="26" t="str">
        <f t="shared" si="331"/>
        <v>Hanssen</v>
      </c>
      <c r="G1968" s="26" t="str">
        <f t="shared" si="332"/>
        <v>Men Senior</v>
      </c>
      <c r="H1968" s="26" t="str">
        <f t="shared" si="333"/>
        <v>Namib Park</v>
      </c>
      <c r="I1968" s="53"/>
      <c r="J1968" s="53" t="s">
        <v>1222</v>
      </c>
      <c r="K1968" s="53">
        <v>101</v>
      </c>
      <c r="L1968" s="52">
        <f t="shared" si="334"/>
        <v>4.5</v>
      </c>
      <c r="M1968" s="52">
        <f t="shared" si="335"/>
        <v>4.5</v>
      </c>
    </row>
    <row r="1969" spans="1:13" x14ac:dyDescent="0.3">
      <c r="A1969" s="143" t="str">
        <f t="shared" si="336"/>
        <v>2026-NAT-01</v>
      </c>
      <c r="B1969" s="140">
        <f t="shared" si="337"/>
        <v>46100</v>
      </c>
      <c r="C1969" s="143" t="str">
        <f t="shared" si="338"/>
        <v>Day 1</v>
      </c>
      <c r="D1969" s="53" t="s">
        <v>782</v>
      </c>
      <c r="E1969" s="26" t="str">
        <f t="shared" si="330"/>
        <v>Uwe</v>
      </c>
      <c r="F1969" s="26" t="str">
        <f t="shared" si="331"/>
        <v>Hanssen</v>
      </c>
      <c r="G1969" s="26" t="str">
        <f t="shared" si="332"/>
        <v>Men Senior</v>
      </c>
      <c r="H1969" s="26" t="str">
        <f t="shared" si="333"/>
        <v>Namib Park</v>
      </c>
      <c r="I1969" s="53"/>
      <c r="J1969" s="53" t="s">
        <v>1222</v>
      </c>
      <c r="K1969" s="53">
        <v>72</v>
      </c>
      <c r="L1969" s="52">
        <f t="shared" si="334"/>
        <v>1.4</v>
      </c>
      <c r="M1969" s="52">
        <f t="shared" si="335"/>
        <v>1.4</v>
      </c>
    </row>
    <row r="1970" spans="1:13" x14ac:dyDescent="0.3">
      <c r="A1970" s="143" t="str">
        <f t="shared" si="336"/>
        <v>2026-NAT-01</v>
      </c>
      <c r="B1970" s="140">
        <f t="shared" si="337"/>
        <v>46100</v>
      </c>
      <c r="C1970" s="143" t="str">
        <f t="shared" si="338"/>
        <v>Day 1</v>
      </c>
      <c r="D1970" s="53" t="s">
        <v>782</v>
      </c>
      <c r="E1970" s="26" t="str">
        <f t="shared" si="330"/>
        <v>Uwe</v>
      </c>
      <c r="F1970" s="26" t="str">
        <f t="shared" si="331"/>
        <v>Hanssen</v>
      </c>
      <c r="G1970" s="26" t="str">
        <f t="shared" si="332"/>
        <v>Men Senior</v>
      </c>
      <c r="H1970" s="26" t="str">
        <f t="shared" si="333"/>
        <v>Namib Park</v>
      </c>
      <c r="I1970" s="53"/>
      <c r="J1970" s="53" t="s">
        <v>20</v>
      </c>
      <c r="K1970" s="53">
        <v>83</v>
      </c>
      <c r="L1970" s="52">
        <f t="shared" si="334"/>
        <v>2.1</v>
      </c>
      <c r="M1970" s="52">
        <f t="shared" si="335"/>
        <v>2.1</v>
      </c>
    </row>
    <row r="1971" spans="1:13" x14ac:dyDescent="0.3">
      <c r="A1971" s="143" t="str">
        <f t="shared" si="336"/>
        <v>2026-NAT-01</v>
      </c>
      <c r="B1971" s="140">
        <f t="shared" si="337"/>
        <v>46100</v>
      </c>
      <c r="C1971" s="143" t="str">
        <f t="shared" si="338"/>
        <v>Day 1</v>
      </c>
      <c r="D1971" s="53" t="s">
        <v>1321</v>
      </c>
      <c r="E1971" s="26" t="str">
        <f t="shared" si="330"/>
        <v>Johan</v>
      </c>
      <c r="F1971" s="26" t="str">
        <f t="shared" si="331"/>
        <v>Brockman</v>
      </c>
      <c r="G1971" s="26" t="str">
        <f t="shared" si="332"/>
        <v>Men Senior</v>
      </c>
      <c r="H1971" s="26" t="str">
        <f t="shared" si="333"/>
        <v>Namib Park</v>
      </c>
      <c r="I1971" s="53"/>
      <c r="J1971" s="53" t="s">
        <v>1223</v>
      </c>
      <c r="K1971" s="53">
        <v>78</v>
      </c>
      <c r="L1971" s="52">
        <f t="shared" si="334"/>
        <v>1.5</v>
      </c>
      <c r="M1971" s="52">
        <f t="shared" si="335"/>
        <v>1.5</v>
      </c>
    </row>
    <row r="1972" spans="1:13" x14ac:dyDescent="0.3">
      <c r="A1972" s="143" t="str">
        <f t="shared" si="336"/>
        <v>2026-NAT-01</v>
      </c>
      <c r="B1972" s="140">
        <f t="shared" si="337"/>
        <v>46100</v>
      </c>
      <c r="C1972" s="143" t="str">
        <f t="shared" si="338"/>
        <v>Day 1</v>
      </c>
      <c r="D1972" s="53" t="s">
        <v>1321</v>
      </c>
      <c r="E1972" s="26" t="str">
        <f t="shared" si="330"/>
        <v>Johan</v>
      </c>
      <c r="F1972" s="26" t="str">
        <f t="shared" si="331"/>
        <v>Brockman</v>
      </c>
      <c r="G1972" s="26" t="str">
        <f t="shared" si="332"/>
        <v>Men Senior</v>
      </c>
      <c r="H1972" s="26" t="str">
        <f t="shared" si="333"/>
        <v>Namib Park</v>
      </c>
      <c r="I1972" s="53"/>
      <c r="J1972" s="53" t="s">
        <v>1223</v>
      </c>
      <c r="K1972" s="53">
        <v>100</v>
      </c>
      <c r="L1972" s="52">
        <f t="shared" si="334"/>
        <v>3.7</v>
      </c>
      <c r="M1972" s="52">
        <f t="shared" si="335"/>
        <v>3.7</v>
      </c>
    </row>
    <row r="1973" spans="1:13" x14ac:dyDescent="0.3">
      <c r="A1973" s="143" t="str">
        <f t="shared" si="336"/>
        <v>2026-NAT-01</v>
      </c>
      <c r="B1973" s="140">
        <f t="shared" si="337"/>
        <v>46100</v>
      </c>
      <c r="C1973" s="143" t="str">
        <f t="shared" si="338"/>
        <v>Day 1</v>
      </c>
      <c r="D1973" s="53" t="s">
        <v>1321</v>
      </c>
      <c r="E1973" s="26" t="str">
        <f t="shared" si="330"/>
        <v>Johan</v>
      </c>
      <c r="F1973" s="26" t="str">
        <f t="shared" si="331"/>
        <v>Brockman</v>
      </c>
      <c r="G1973" s="26" t="str">
        <f t="shared" si="332"/>
        <v>Men Senior</v>
      </c>
      <c r="H1973" s="26" t="str">
        <f t="shared" si="333"/>
        <v>Namib Park</v>
      </c>
      <c r="I1973" s="53"/>
      <c r="J1973" s="53" t="s">
        <v>8</v>
      </c>
      <c r="K1973" s="53">
        <v>56</v>
      </c>
      <c r="L1973" s="52">
        <f t="shared" si="334"/>
        <v>1.4</v>
      </c>
      <c r="M1973" s="52">
        <f t="shared" si="335"/>
        <v>1.4</v>
      </c>
    </row>
    <row r="1974" spans="1:13" x14ac:dyDescent="0.3">
      <c r="A1974" s="143" t="str">
        <f t="shared" si="336"/>
        <v>2026-NAT-01</v>
      </c>
      <c r="B1974" s="140">
        <f t="shared" si="337"/>
        <v>46100</v>
      </c>
      <c r="C1974" s="143" t="str">
        <f t="shared" si="338"/>
        <v>Day 1</v>
      </c>
      <c r="D1974" s="53" t="s">
        <v>1321</v>
      </c>
      <c r="E1974" s="26" t="str">
        <f t="shared" si="330"/>
        <v>Johan</v>
      </c>
      <c r="F1974" s="26" t="str">
        <f t="shared" si="331"/>
        <v>Brockman</v>
      </c>
      <c r="G1974" s="26" t="str">
        <f t="shared" si="332"/>
        <v>Men Senior</v>
      </c>
      <c r="H1974" s="26" t="str">
        <f t="shared" si="333"/>
        <v>Namib Park</v>
      </c>
      <c r="I1974" s="53"/>
      <c r="J1974" s="53" t="s">
        <v>8</v>
      </c>
      <c r="K1974" s="53">
        <v>69</v>
      </c>
      <c r="L1974" s="52">
        <f t="shared" si="334"/>
        <v>2.6</v>
      </c>
      <c r="M1974" s="52">
        <f t="shared" si="335"/>
        <v>2.6</v>
      </c>
    </row>
    <row r="1975" spans="1:13" x14ac:dyDescent="0.3">
      <c r="A1975" s="143" t="str">
        <f t="shared" si="336"/>
        <v>2026-NAT-01</v>
      </c>
      <c r="B1975" s="140">
        <f t="shared" si="337"/>
        <v>46100</v>
      </c>
      <c r="C1975" s="143" t="str">
        <f t="shared" si="338"/>
        <v>Day 1</v>
      </c>
      <c r="D1975" s="53" t="s">
        <v>439</v>
      </c>
      <c r="E1975" s="26" t="str">
        <f t="shared" si="330"/>
        <v>Rodger</v>
      </c>
      <c r="F1975" s="26" t="str">
        <f t="shared" si="331"/>
        <v>Boon</v>
      </c>
      <c r="G1975" s="26" t="str">
        <f t="shared" si="332"/>
        <v>Men Master</v>
      </c>
      <c r="H1975" s="26" t="str">
        <f t="shared" si="333"/>
        <v>Namib Park</v>
      </c>
      <c r="I1975" s="53"/>
      <c r="J1975" s="53" t="s">
        <v>1222</v>
      </c>
      <c r="K1975" s="53">
        <v>92</v>
      </c>
      <c r="L1975" s="52">
        <f t="shared" si="334"/>
        <v>3.3</v>
      </c>
      <c r="M1975" s="52">
        <f t="shared" si="335"/>
        <v>3.3</v>
      </c>
    </row>
    <row r="1976" spans="1:13" x14ac:dyDescent="0.3">
      <c r="A1976" s="143" t="str">
        <f t="shared" si="336"/>
        <v>2026-NAT-01</v>
      </c>
      <c r="B1976" s="140">
        <f t="shared" si="337"/>
        <v>46100</v>
      </c>
      <c r="C1976" s="143" t="str">
        <f t="shared" si="338"/>
        <v>Day 1</v>
      </c>
      <c r="D1976" s="53" t="s">
        <v>1474</v>
      </c>
      <c r="E1976" s="26" t="str">
        <f t="shared" si="330"/>
        <v>Hennie</v>
      </c>
      <c r="F1976" s="26" t="str">
        <f t="shared" si="331"/>
        <v>Nell</v>
      </c>
      <c r="G1976" s="26" t="str">
        <f t="shared" si="332"/>
        <v>Men Master</v>
      </c>
      <c r="H1976" s="26" t="str">
        <f t="shared" si="333"/>
        <v>Namib Park</v>
      </c>
      <c r="I1976" s="53"/>
      <c r="J1976" s="53"/>
      <c r="K1976" s="53"/>
      <c r="L1976" s="52" t="str">
        <f t="shared" si="334"/>
        <v/>
      </c>
      <c r="M1976" s="52" t="str">
        <f t="shared" si="335"/>
        <v/>
      </c>
    </row>
    <row r="1977" spans="1:13" x14ac:dyDescent="0.3">
      <c r="A1977" s="143" t="str">
        <f t="shared" ref="A1977:A1978" si="339">IF(D1977="","",A1976)</f>
        <v>2026-NAT-01</v>
      </c>
      <c r="B1977" s="140">
        <f t="shared" ref="B1977:B1978" si="340">IF(D1977="","",B1976)</f>
        <v>46100</v>
      </c>
      <c r="C1977" s="143" t="str">
        <f t="shared" ref="C1977:C1978" si="341">IF(D1977="","",C1976)</f>
        <v>Day 1</v>
      </c>
      <c r="D1977" s="53" t="s">
        <v>555</v>
      </c>
      <c r="E1977" s="26" t="str">
        <f t="shared" si="330"/>
        <v>Pieter</v>
      </c>
      <c r="F1977" s="26" t="str">
        <f t="shared" si="331"/>
        <v>Van Aarde</v>
      </c>
      <c r="G1977" s="26" t="str">
        <f t="shared" si="332"/>
        <v>Men Senior</v>
      </c>
      <c r="H1977" s="26" t="str">
        <f t="shared" si="333"/>
        <v>Orca Angling Club</v>
      </c>
      <c r="I1977" s="53"/>
      <c r="J1977" s="53" t="s">
        <v>1222</v>
      </c>
      <c r="K1977" s="53">
        <v>100</v>
      </c>
      <c r="L1977" s="52">
        <f t="shared" si="334"/>
        <v>4.3</v>
      </c>
      <c r="M1977" s="52">
        <f t="shared" si="335"/>
        <v>4.3</v>
      </c>
    </row>
    <row r="1978" spans="1:13" x14ac:dyDescent="0.3">
      <c r="A1978" s="143" t="str">
        <f t="shared" si="339"/>
        <v>2026-NAT-01</v>
      </c>
      <c r="B1978" s="140">
        <f t="shared" si="340"/>
        <v>46100</v>
      </c>
      <c r="C1978" s="143" t="str">
        <f t="shared" si="341"/>
        <v>Day 1</v>
      </c>
      <c r="D1978" s="53" t="s">
        <v>555</v>
      </c>
      <c r="E1978" s="26" t="str">
        <f t="shared" ref="E1978:E2041" si="342">IF(D1978="","",VLOOKUP(D1978,Master,3,FALSE))</f>
        <v>Pieter</v>
      </c>
      <c r="F1978" s="26" t="str">
        <f t="shared" ref="F1978:F2041" si="343">IF(D1978="","",VLOOKUP(D1978,Master,4,FALSE))</f>
        <v>Van Aarde</v>
      </c>
      <c r="G1978" s="26" t="str">
        <f t="shared" ref="G1978:G2041" si="344">IF(D1978="","",VLOOKUP(D1978,Master,5,FALSE))</f>
        <v>Men Senior</v>
      </c>
      <c r="H1978" s="26" t="str">
        <f t="shared" ref="H1978:H2041" si="345">IF(D1978="","",VLOOKUP(D1978,Master,2,FALSE))</f>
        <v>Orca Angling Club</v>
      </c>
      <c r="I1978" s="53"/>
      <c r="J1978" s="53" t="s">
        <v>1222</v>
      </c>
      <c r="K1978" s="53">
        <v>150</v>
      </c>
      <c r="L1978" s="52">
        <f t="shared" ref="L1978:L2041" si="346">IF(K1978="","",IF(I1978="",ROUND(HLOOKUP(J1978,kgList,K1978,FALSE),1),ROUND(HLOOKUP(I1978,kgList,K1978,FALSE),1)))</f>
        <v>17.399999999999999</v>
      </c>
      <c r="M1978" s="52">
        <f t="shared" ref="M1978:M2041" si="347">IF(L1978="","",IF(COUNTA(I1978:J1978)&gt;1,"Edible or Inedible",IF(COUNTA(I1978)=1,L1978*1,IF(COUNTA(J1978)=1,L1978*1,"ERROR"))))</f>
        <v>17.399999999999999</v>
      </c>
    </row>
    <row r="1979" spans="1:13" x14ac:dyDescent="0.3">
      <c r="A1979" s="143" t="str">
        <f t="shared" ref="A1979:A2042" si="348">IF(D1979="","",A1978)</f>
        <v>2026-NAT-01</v>
      </c>
      <c r="B1979" s="140">
        <f t="shared" ref="B1979:B2042" si="349">IF(D1979="","",B1978)</f>
        <v>46100</v>
      </c>
      <c r="C1979" s="143" t="str">
        <f t="shared" ref="C1979:C2042" si="350">IF(D1979="","",C1978)</f>
        <v>Day 1</v>
      </c>
      <c r="D1979" s="53" t="s">
        <v>555</v>
      </c>
      <c r="E1979" s="26" t="str">
        <f t="shared" si="342"/>
        <v>Pieter</v>
      </c>
      <c r="F1979" s="26" t="str">
        <f t="shared" si="343"/>
        <v>Van Aarde</v>
      </c>
      <c r="G1979" s="26" t="str">
        <f t="shared" si="344"/>
        <v>Men Senior</v>
      </c>
      <c r="H1979" s="26" t="str">
        <f t="shared" si="345"/>
        <v>Orca Angling Club</v>
      </c>
      <c r="I1979" s="53"/>
      <c r="J1979" s="53" t="s">
        <v>1223</v>
      </c>
      <c r="K1979" s="53">
        <v>101</v>
      </c>
      <c r="L1979" s="52">
        <f t="shared" si="346"/>
        <v>3.8</v>
      </c>
      <c r="M1979" s="52">
        <f t="shared" si="347"/>
        <v>3.8</v>
      </c>
    </row>
    <row r="1980" spans="1:13" x14ac:dyDescent="0.3">
      <c r="A1980" s="143" t="str">
        <f t="shared" si="348"/>
        <v>2026-NAT-01</v>
      </c>
      <c r="B1980" s="140">
        <f t="shared" si="349"/>
        <v>46100</v>
      </c>
      <c r="C1980" s="143" t="str">
        <f t="shared" si="350"/>
        <v>Day 1</v>
      </c>
      <c r="D1980" s="53" t="s">
        <v>555</v>
      </c>
      <c r="E1980" s="26" t="str">
        <f t="shared" si="342"/>
        <v>Pieter</v>
      </c>
      <c r="F1980" s="26" t="str">
        <f t="shared" si="343"/>
        <v>Van Aarde</v>
      </c>
      <c r="G1980" s="26" t="str">
        <f t="shared" si="344"/>
        <v>Men Senior</v>
      </c>
      <c r="H1980" s="26" t="str">
        <f t="shared" si="345"/>
        <v>Orca Angling Club</v>
      </c>
      <c r="I1980" s="53"/>
      <c r="J1980" s="53" t="s">
        <v>1223</v>
      </c>
      <c r="K1980" s="53">
        <v>92</v>
      </c>
      <c r="L1980" s="52">
        <f t="shared" si="346"/>
        <v>2.8</v>
      </c>
      <c r="M1980" s="52">
        <f t="shared" si="347"/>
        <v>2.8</v>
      </c>
    </row>
    <row r="1981" spans="1:13" x14ac:dyDescent="0.3">
      <c r="A1981" s="143" t="str">
        <f t="shared" si="348"/>
        <v>2026-NAT-01</v>
      </c>
      <c r="B1981" s="140">
        <f t="shared" si="349"/>
        <v>46100</v>
      </c>
      <c r="C1981" s="143" t="str">
        <f t="shared" si="350"/>
        <v>Day 1</v>
      </c>
      <c r="D1981" s="53" t="s">
        <v>548</v>
      </c>
      <c r="E1981" s="26" t="str">
        <f t="shared" si="342"/>
        <v>Immo</v>
      </c>
      <c r="F1981" s="26" t="str">
        <f t="shared" si="343"/>
        <v>Dresselhaus</v>
      </c>
      <c r="G1981" s="26" t="str">
        <f t="shared" si="344"/>
        <v>Men Senior</v>
      </c>
      <c r="H1981" s="26" t="str">
        <f t="shared" si="345"/>
        <v>Orca Angling Club</v>
      </c>
      <c r="I1981" s="53"/>
      <c r="J1981" s="53" t="s">
        <v>1222</v>
      </c>
      <c r="K1981" s="53">
        <v>110</v>
      </c>
      <c r="L1981" s="52">
        <f t="shared" si="346"/>
        <v>6</v>
      </c>
      <c r="M1981" s="52">
        <f t="shared" si="347"/>
        <v>6</v>
      </c>
    </row>
    <row r="1982" spans="1:13" x14ac:dyDescent="0.3">
      <c r="A1982" s="143" t="str">
        <f t="shared" si="348"/>
        <v>2026-NAT-01</v>
      </c>
      <c r="B1982" s="140">
        <f t="shared" si="349"/>
        <v>46100</v>
      </c>
      <c r="C1982" s="143" t="str">
        <f t="shared" si="350"/>
        <v>Day 1</v>
      </c>
      <c r="D1982" s="53" t="s">
        <v>548</v>
      </c>
      <c r="E1982" s="26" t="str">
        <f t="shared" si="342"/>
        <v>Immo</v>
      </c>
      <c r="F1982" s="26" t="str">
        <f t="shared" si="343"/>
        <v>Dresselhaus</v>
      </c>
      <c r="G1982" s="26" t="str">
        <f t="shared" si="344"/>
        <v>Men Senior</v>
      </c>
      <c r="H1982" s="26" t="str">
        <f t="shared" si="345"/>
        <v>Orca Angling Club</v>
      </c>
      <c r="I1982" s="53"/>
      <c r="J1982" s="53" t="s">
        <v>1223</v>
      </c>
      <c r="K1982" s="53">
        <v>106</v>
      </c>
      <c r="L1982" s="52">
        <f t="shared" si="346"/>
        <v>4.5</v>
      </c>
      <c r="M1982" s="52">
        <f t="shared" si="347"/>
        <v>4.5</v>
      </c>
    </row>
    <row r="1983" spans="1:13" x14ac:dyDescent="0.3">
      <c r="A1983" s="143" t="str">
        <f t="shared" si="348"/>
        <v>2026-NAT-01</v>
      </c>
      <c r="B1983" s="140">
        <f t="shared" si="349"/>
        <v>46100</v>
      </c>
      <c r="C1983" s="143" t="str">
        <f t="shared" si="350"/>
        <v>Day 1</v>
      </c>
      <c r="D1983" s="53" t="s">
        <v>548</v>
      </c>
      <c r="E1983" s="26" t="str">
        <f t="shared" si="342"/>
        <v>Immo</v>
      </c>
      <c r="F1983" s="26" t="str">
        <f t="shared" si="343"/>
        <v>Dresselhaus</v>
      </c>
      <c r="G1983" s="26" t="str">
        <f t="shared" si="344"/>
        <v>Men Senior</v>
      </c>
      <c r="H1983" s="26" t="str">
        <f t="shared" si="345"/>
        <v>Orca Angling Club</v>
      </c>
      <c r="I1983" s="53"/>
      <c r="J1983" s="53" t="s">
        <v>1222</v>
      </c>
      <c r="K1983" s="53">
        <v>154</v>
      </c>
      <c r="L1983" s="52">
        <f t="shared" si="346"/>
        <v>19.100000000000001</v>
      </c>
      <c r="M1983" s="52">
        <f t="shared" si="347"/>
        <v>19.100000000000001</v>
      </c>
    </row>
    <row r="1984" spans="1:13" x14ac:dyDescent="0.3">
      <c r="A1984" s="143" t="str">
        <f t="shared" si="348"/>
        <v>2026-NAT-01</v>
      </c>
      <c r="B1984" s="140">
        <f t="shared" si="349"/>
        <v>46100</v>
      </c>
      <c r="C1984" s="143" t="str">
        <f t="shared" si="350"/>
        <v>Day 1</v>
      </c>
      <c r="D1984" s="53" t="s">
        <v>548</v>
      </c>
      <c r="E1984" s="26" t="str">
        <f t="shared" si="342"/>
        <v>Immo</v>
      </c>
      <c r="F1984" s="26" t="str">
        <f t="shared" si="343"/>
        <v>Dresselhaus</v>
      </c>
      <c r="G1984" s="26" t="str">
        <f t="shared" si="344"/>
        <v>Men Senior</v>
      </c>
      <c r="H1984" s="26" t="str">
        <f t="shared" si="345"/>
        <v>Orca Angling Club</v>
      </c>
      <c r="I1984" s="53"/>
      <c r="J1984" s="53" t="s">
        <v>1200</v>
      </c>
      <c r="K1984" s="53">
        <v>100</v>
      </c>
      <c r="L1984" s="52">
        <f t="shared" si="346"/>
        <v>18.600000000000001</v>
      </c>
      <c r="M1984" s="52">
        <f t="shared" si="347"/>
        <v>18.600000000000001</v>
      </c>
    </row>
    <row r="1985" spans="1:13" x14ac:dyDescent="0.3">
      <c r="A1985" s="143" t="str">
        <f t="shared" si="348"/>
        <v>2026-NAT-01</v>
      </c>
      <c r="B1985" s="140">
        <f t="shared" si="349"/>
        <v>46100</v>
      </c>
      <c r="C1985" s="143" t="str">
        <f t="shared" si="350"/>
        <v>Day 1</v>
      </c>
      <c r="D1985" s="53" t="s">
        <v>548</v>
      </c>
      <c r="E1985" s="26" t="str">
        <f t="shared" si="342"/>
        <v>Immo</v>
      </c>
      <c r="F1985" s="26" t="str">
        <f t="shared" si="343"/>
        <v>Dresselhaus</v>
      </c>
      <c r="G1985" s="26" t="str">
        <f t="shared" si="344"/>
        <v>Men Senior</v>
      </c>
      <c r="H1985" s="26" t="str">
        <f t="shared" si="345"/>
        <v>Orca Angling Club</v>
      </c>
      <c r="I1985" s="53"/>
      <c r="J1985" s="53" t="s">
        <v>1222</v>
      </c>
      <c r="K1985" s="53">
        <v>101</v>
      </c>
      <c r="L1985" s="52">
        <f t="shared" si="346"/>
        <v>4.5</v>
      </c>
      <c r="M1985" s="52">
        <f t="shared" si="347"/>
        <v>4.5</v>
      </c>
    </row>
    <row r="1986" spans="1:13" x14ac:dyDescent="0.3">
      <c r="A1986" s="143" t="str">
        <f t="shared" si="348"/>
        <v>2026-NAT-01</v>
      </c>
      <c r="B1986" s="140">
        <f t="shared" si="349"/>
        <v>46100</v>
      </c>
      <c r="C1986" s="143" t="str">
        <f t="shared" si="350"/>
        <v>Day 1</v>
      </c>
      <c r="D1986" s="53" t="s">
        <v>548</v>
      </c>
      <c r="E1986" s="26" t="str">
        <f t="shared" si="342"/>
        <v>Immo</v>
      </c>
      <c r="F1986" s="26" t="str">
        <f t="shared" si="343"/>
        <v>Dresselhaus</v>
      </c>
      <c r="G1986" s="26" t="str">
        <f t="shared" si="344"/>
        <v>Men Senior</v>
      </c>
      <c r="H1986" s="26" t="str">
        <f t="shared" si="345"/>
        <v>Orca Angling Club</v>
      </c>
      <c r="I1986" s="53"/>
      <c r="J1986" s="53" t="s">
        <v>1222</v>
      </c>
      <c r="K1986" s="53">
        <v>69</v>
      </c>
      <c r="L1986" s="52">
        <f t="shared" si="346"/>
        <v>1.2</v>
      </c>
      <c r="M1986" s="52">
        <f t="shared" si="347"/>
        <v>1.2</v>
      </c>
    </row>
    <row r="1987" spans="1:13" x14ac:dyDescent="0.3">
      <c r="A1987" s="143" t="str">
        <f t="shared" si="348"/>
        <v>2026-NAT-01</v>
      </c>
      <c r="B1987" s="140">
        <f t="shared" si="349"/>
        <v>46100</v>
      </c>
      <c r="C1987" s="143" t="str">
        <f t="shared" si="350"/>
        <v>Day 1</v>
      </c>
      <c r="D1987" s="53" t="s">
        <v>545</v>
      </c>
      <c r="E1987" s="26" t="str">
        <f t="shared" si="342"/>
        <v xml:space="preserve">Joe </v>
      </c>
      <c r="F1987" s="26" t="str">
        <f t="shared" si="343"/>
        <v>Herman</v>
      </c>
      <c r="G1987" s="26" t="str">
        <f t="shared" si="344"/>
        <v>Men Senior</v>
      </c>
      <c r="H1987" s="26" t="str">
        <f t="shared" si="345"/>
        <v>Orca Angling Club</v>
      </c>
      <c r="I1987" s="53"/>
      <c r="J1987" s="53" t="s">
        <v>1222</v>
      </c>
      <c r="K1987" s="53">
        <v>140</v>
      </c>
      <c r="L1987" s="52">
        <f t="shared" si="346"/>
        <v>13.7</v>
      </c>
      <c r="M1987" s="52">
        <f t="shared" si="347"/>
        <v>13.7</v>
      </c>
    </row>
    <row r="1988" spans="1:13" x14ac:dyDescent="0.3">
      <c r="A1988" s="143" t="str">
        <f t="shared" si="348"/>
        <v>2026-NAT-01</v>
      </c>
      <c r="B1988" s="140">
        <f t="shared" si="349"/>
        <v>46100</v>
      </c>
      <c r="C1988" s="143" t="str">
        <f t="shared" si="350"/>
        <v>Day 1</v>
      </c>
      <c r="D1988" s="53" t="s">
        <v>545</v>
      </c>
      <c r="E1988" s="26" t="str">
        <f t="shared" si="342"/>
        <v xml:space="preserve">Joe </v>
      </c>
      <c r="F1988" s="26" t="str">
        <f t="shared" si="343"/>
        <v>Herman</v>
      </c>
      <c r="G1988" s="26" t="str">
        <f t="shared" si="344"/>
        <v>Men Senior</v>
      </c>
      <c r="H1988" s="26" t="str">
        <f t="shared" si="345"/>
        <v>Orca Angling Club</v>
      </c>
      <c r="I1988" s="53"/>
      <c r="J1988" s="53" t="s">
        <v>1222</v>
      </c>
      <c r="K1988" s="53">
        <v>114</v>
      </c>
      <c r="L1988" s="52">
        <f t="shared" si="346"/>
        <v>6.8</v>
      </c>
      <c r="M1988" s="52">
        <f t="shared" si="347"/>
        <v>6.8</v>
      </c>
    </row>
    <row r="1989" spans="1:13" x14ac:dyDescent="0.3">
      <c r="A1989" s="143" t="str">
        <f t="shared" si="348"/>
        <v>2026-NAT-01</v>
      </c>
      <c r="B1989" s="140">
        <f t="shared" si="349"/>
        <v>46100</v>
      </c>
      <c r="C1989" s="143" t="str">
        <f t="shared" si="350"/>
        <v>Day 1</v>
      </c>
      <c r="D1989" s="53" t="s">
        <v>545</v>
      </c>
      <c r="E1989" s="26" t="str">
        <f t="shared" si="342"/>
        <v xml:space="preserve">Joe </v>
      </c>
      <c r="F1989" s="26" t="str">
        <f t="shared" si="343"/>
        <v>Herman</v>
      </c>
      <c r="G1989" s="26" t="str">
        <f t="shared" si="344"/>
        <v>Men Senior</v>
      </c>
      <c r="H1989" s="26" t="str">
        <f t="shared" si="345"/>
        <v>Orca Angling Club</v>
      </c>
      <c r="I1989" s="53"/>
      <c r="J1989" s="53" t="s">
        <v>1222</v>
      </c>
      <c r="K1989" s="53">
        <v>89</v>
      </c>
      <c r="L1989" s="52">
        <f t="shared" si="346"/>
        <v>2.9</v>
      </c>
      <c r="M1989" s="52">
        <f t="shared" si="347"/>
        <v>2.9</v>
      </c>
    </row>
    <row r="1990" spans="1:13" x14ac:dyDescent="0.3">
      <c r="A1990" s="143" t="str">
        <f t="shared" si="348"/>
        <v>2026-NAT-01</v>
      </c>
      <c r="B1990" s="140">
        <f t="shared" si="349"/>
        <v>46100</v>
      </c>
      <c r="C1990" s="143" t="str">
        <f t="shared" si="350"/>
        <v>Day 1</v>
      </c>
      <c r="D1990" s="53" t="s">
        <v>545</v>
      </c>
      <c r="E1990" s="26" t="str">
        <f t="shared" si="342"/>
        <v xml:space="preserve">Joe </v>
      </c>
      <c r="F1990" s="26" t="str">
        <f t="shared" si="343"/>
        <v>Herman</v>
      </c>
      <c r="G1990" s="26" t="str">
        <f t="shared" si="344"/>
        <v>Men Senior</v>
      </c>
      <c r="H1990" s="26" t="str">
        <f t="shared" si="345"/>
        <v>Orca Angling Club</v>
      </c>
      <c r="I1990" s="53"/>
      <c r="J1990" s="53" t="s">
        <v>1222</v>
      </c>
      <c r="K1990" s="53">
        <v>106</v>
      </c>
      <c r="L1990" s="52">
        <f t="shared" si="346"/>
        <v>5.3</v>
      </c>
      <c r="M1990" s="52">
        <f t="shared" si="347"/>
        <v>5.3</v>
      </c>
    </row>
    <row r="1991" spans="1:13" x14ac:dyDescent="0.3">
      <c r="A1991" s="143" t="str">
        <f t="shared" si="348"/>
        <v>2026-NAT-01</v>
      </c>
      <c r="B1991" s="140">
        <f t="shared" si="349"/>
        <v>46100</v>
      </c>
      <c r="C1991" s="143" t="str">
        <f t="shared" si="350"/>
        <v>Day 1</v>
      </c>
      <c r="D1991" s="53" t="s">
        <v>545</v>
      </c>
      <c r="E1991" s="26" t="str">
        <f t="shared" si="342"/>
        <v xml:space="preserve">Joe </v>
      </c>
      <c r="F1991" s="26" t="str">
        <f t="shared" si="343"/>
        <v>Herman</v>
      </c>
      <c r="G1991" s="26" t="str">
        <f t="shared" si="344"/>
        <v>Men Senior</v>
      </c>
      <c r="H1991" s="26" t="str">
        <f t="shared" si="345"/>
        <v>Orca Angling Club</v>
      </c>
      <c r="I1991" s="53"/>
      <c r="J1991" s="53" t="s">
        <v>1223</v>
      </c>
      <c r="K1991" s="53">
        <v>109</v>
      </c>
      <c r="L1991" s="52">
        <f t="shared" si="346"/>
        <v>5</v>
      </c>
      <c r="M1991" s="52">
        <f t="shared" si="347"/>
        <v>5</v>
      </c>
    </row>
    <row r="1992" spans="1:13" x14ac:dyDescent="0.3">
      <c r="A1992" s="143" t="str">
        <f t="shared" si="348"/>
        <v>2026-NAT-01</v>
      </c>
      <c r="B1992" s="140">
        <f t="shared" si="349"/>
        <v>46100</v>
      </c>
      <c r="C1992" s="143" t="str">
        <f t="shared" si="350"/>
        <v>Day 1</v>
      </c>
      <c r="D1992" s="53" t="s">
        <v>545</v>
      </c>
      <c r="E1992" s="26" t="str">
        <f t="shared" si="342"/>
        <v xml:space="preserve">Joe </v>
      </c>
      <c r="F1992" s="26" t="str">
        <f t="shared" si="343"/>
        <v>Herman</v>
      </c>
      <c r="G1992" s="26" t="str">
        <f t="shared" si="344"/>
        <v>Men Senior</v>
      </c>
      <c r="H1992" s="26" t="str">
        <f t="shared" si="345"/>
        <v>Orca Angling Club</v>
      </c>
      <c r="I1992" s="53"/>
      <c r="J1992" s="53" t="s">
        <v>1222</v>
      </c>
      <c r="K1992" s="53">
        <v>81</v>
      </c>
      <c r="L1992" s="52">
        <f t="shared" si="346"/>
        <v>2.1</v>
      </c>
      <c r="M1992" s="52">
        <f t="shared" si="347"/>
        <v>2.1</v>
      </c>
    </row>
    <row r="1993" spans="1:13" x14ac:dyDescent="0.3">
      <c r="A1993" s="143" t="str">
        <f t="shared" si="348"/>
        <v>2026-NAT-01</v>
      </c>
      <c r="B1993" s="140">
        <f t="shared" si="349"/>
        <v>46100</v>
      </c>
      <c r="C1993" s="143" t="str">
        <f t="shared" si="350"/>
        <v>Day 1</v>
      </c>
      <c r="D1993" s="53" t="s">
        <v>545</v>
      </c>
      <c r="E1993" s="26" t="str">
        <f t="shared" si="342"/>
        <v xml:space="preserve">Joe </v>
      </c>
      <c r="F1993" s="26" t="str">
        <f t="shared" si="343"/>
        <v>Herman</v>
      </c>
      <c r="G1993" s="26" t="str">
        <f t="shared" si="344"/>
        <v>Men Senior</v>
      </c>
      <c r="H1993" s="26" t="str">
        <f t="shared" si="345"/>
        <v>Orca Angling Club</v>
      </c>
      <c r="I1993" s="53"/>
      <c r="J1993" s="53" t="s">
        <v>1223</v>
      </c>
      <c r="K1993" s="53">
        <v>109</v>
      </c>
      <c r="L1993" s="52">
        <f t="shared" si="346"/>
        <v>5</v>
      </c>
      <c r="M1993" s="52">
        <f t="shared" si="347"/>
        <v>5</v>
      </c>
    </row>
    <row r="1994" spans="1:13" x14ac:dyDescent="0.3">
      <c r="A1994" s="143" t="str">
        <f t="shared" si="348"/>
        <v>2026-NAT-01</v>
      </c>
      <c r="B1994" s="140">
        <f t="shared" si="349"/>
        <v>46100</v>
      </c>
      <c r="C1994" s="143" t="str">
        <f t="shared" si="350"/>
        <v>Day 1</v>
      </c>
      <c r="D1994" s="53" t="s">
        <v>545</v>
      </c>
      <c r="E1994" s="26" t="str">
        <f t="shared" si="342"/>
        <v xml:space="preserve">Joe </v>
      </c>
      <c r="F1994" s="26" t="str">
        <f t="shared" si="343"/>
        <v>Herman</v>
      </c>
      <c r="G1994" s="26" t="str">
        <f t="shared" si="344"/>
        <v>Men Senior</v>
      </c>
      <c r="H1994" s="26" t="str">
        <f t="shared" si="345"/>
        <v>Orca Angling Club</v>
      </c>
      <c r="I1994" s="53"/>
      <c r="J1994" s="53" t="s">
        <v>1223</v>
      </c>
      <c r="K1994" s="53">
        <v>80</v>
      </c>
      <c r="L1994" s="52">
        <f t="shared" si="346"/>
        <v>1.7</v>
      </c>
      <c r="M1994" s="52">
        <f t="shared" si="347"/>
        <v>1.7</v>
      </c>
    </row>
    <row r="1995" spans="1:13" x14ac:dyDescent="0.3">
      <c r="A1995" s="143" t="str">
        <f t="shared" si="348"/>
        <v>2026-NAT-01</v>
      </c>
      <c r="B1995" s="140">
        <f t="shared" si="349"/>
        <v>46100</v>
      </c>
      <c r="C1995" s="143" t="str">
        <f t="shared" si="350"/>
        <v>Day 1</v>
      </c>
      <c r="D1995" s="53" t="s">
        <v>545</v>
      </c>
      <c r="E1995" s="26" t="str">
        <f t="shared" si="342"/>
        <v xml:space="preserve">Joe </v>
      </c>
      <c r="F1995" s="26" t="str">
        <f t="shared" si="343"/>
        <v>Herman</v>
      </c>
      <c r="G1995" s="26" t="str">
        <f t="shared" si="344"/>
        <v>Men Senior</v>
      </c>
      <c r="H1995" s="26" t="str">
        <f t="shared" si="345"/>
        <v>Orca Angling Club</v>
      </c>
      <c r="I1995" s="53"/>
      <c r="J1995" s="53" t="s">
        <v>1222</v>
      </c>
      <c r="K1995" s="53">
        <v>149</v>
      </c>
      <c r="L1995" s="52">
        <f t="shared" si="346"/>
        <v>17</v>
      </c>
      <c r="M1995" s="52">
        <f t="shared" si="347"/>
        <v>17</v>
      </c>
    </row>
    <row r="1996" spans="1:13" x14ac:dyDescent="0.3">
      <c r="A1996" s="143" t="str">
        <f t="shared" si="348"/>
        <v>2026-NAT-01</v>
      </c>
      <c r="B1996" s="140">
        <f t="shared" si="349"/>
        <v>46100</v>
      </c>
      <c r="C1996" s="143" t="str">
        <f t="shared" si="350"/>
        <v>Day 1</v>
      </c>
      <c r="D1996" s="53" t="s">
        <v>433</v>
      </c>
      <c r="E1996" s="26" t="str">
        <f t="shared" si="342"/>
        <v>Brian</v>
      </c>
      <c r="F1996" s="26" t="str">
        <f t="shared" si="343"/>
        <v>Curtis</v>
      </c>
      <c r="G1996" s="26" t="str">
        <f t="shared" si="344"/>
        <v>Men Veteran</v>
      </c>
      <c r="H1996" s="26" t="str">
        <f t="shared" si="345"/>
        <v>Orca Angling Club</v>
      </c>
      <c r="I1996" s="53"/>
      <c r="J1996" s="53" t="s">
        <v>1222</v>
      </c>
      <c r="K1996" s="53">
        <v>122</v>
      </c>
      <c r="L1996" s="52">
        <f t="shared" si="346"/>
        <v>8.6</v>
      </c>
      <c r="M1996" s="52">
        <f t="shared" si="347"/>
        <v>8.6</v>
      </c>
    </row>
    <row r="1997" spans="1:13" x14ac:dyDescent="0.3">
      <c r="A1997" s="143" t="str">
        <f t="shared" si="348"/>
        <v>2026-NAT-01</v>
      </c>
      <c r="B1997" s="140">
        <f t="shared" si="349"/>
        <v>46100</v>
      </c>
      <c r="C1997" s="143" t="str">
        <f t="shared" si="350"/>
        <v>Day 1</v>
      </c>
      <c r="D1997" s="53" t="s">
        <v>433</v>
      </c>
      <c r="E1997" s="26" t="str">
        <f t="shared" si="342"/>
        <v>Brian</v>
      </c>
      <c r="F1997" s="26" t="str">
        <f t="shared" si="343"/>
        <v>Curtis</v>
      </c>
      <c r="G1997" s="26" t="str">
        <f t="shared" si="344"/>
        <v>Men Veteran</v>
      </c>
      <c r="H1997" s="26" t="str">
        <f t="shared" si="345"/>
        <v>Orca Angling Club</v>
      </c>
      <c r="I1997" s="53"/>
      <c r="J1997" s="53" t="s">
        <v>1222</v>
      </c>
      <c r="K1997" s="53">
        <v>116</v>
      </c>
      <c r="L1997" s="52">
        <f t="shared" si="346"/>
        <v>7.2</v>
      </c>
      <c r="M1997" s="52">
        <f t="shared" si="347"/>
        <v>7.2</v>
      </c>
    </row>
    <row r="1998" spans="1:13" x14ac:dyDescent="0.3">
      <c r="A1998" s="143" t="str">
        <f t="shared" si="348"/>
        <v>2026-NAT-01</v>
      </c>
      <c r="B1998" s="140">
        <f t="shared" si="349"/>
        <v>46100</v>
      </c>
      <c r="C1998" s="143" t="str">
        <f t="shared" si="350"/>
        <v>Day 1</v>
      </c>
      <c r="D1998" s="53" t="s">
        <v>433</v>
      </c>
      <c r="E1998" s="26" t="str">
        <f t="shared" si="342"/>
        <v>Brian</v>
      </c>
      <c r="F1998" s="26" t="str">
        <f t="shared" si="343"/>
        <v>Curtis</v>
      </c>
      <c r="G1998" s="26" t="str">
        <f t="shared" si="344"/>
        <v>Men Veteran</v>
      </c>
      <c r="H1998" s="26" t="str">
        <f t="shared" si="345"/>
        <v>Orca Angling Club</v>
      </c>
      <c r="I1998" s="53"/>
      <c r="J1998" s="53" t="s">
        <v>1222</v>
      </c>
      <c r="K1998" s="53">
        <v>110</v>
      </c>
      <c r="L1998" s="52">
        <f t="shared" si="346"/>
        <v>6</v>
      </c>
      <c r="M1998" s="52">
        <f t="shared" si="347"/>
        <v>6</v>
      </c>
    </row>
    <row r="1999" spans="1:13" x14ac:dyDescent="0.3">
      <c r="A1999" s="143" t="str">
        <f t="shared" si="348"/>
        <v>2026-NAT-01</v>
      </c>
      <c r="B1999" s="140">
        <f t="shared" si="349"/>
        <v>46100</v>
      </c>
      <c r="C1999" s="143" t="str">
        <f t="shared" si="350"/>
        <v>Day 1</v>
      </c>
      <c r="D1999" s="53" t="s">
        <v>433</v>
      </c>
      <c r="E1999" s="26" t="str">
        <f t="shared" si="342"/>
        <v>Brian</v>
      </c>
      <c r="F1999" s="26" t="str">
        <f t="shared" si="343"/>
        <v>Curtis</v>
      </c>
      <c r="G1999" s="26" t="str">
        <f t="shared" si="344"/>
        <v>Men Veteran</v>
      </c>
      <c r="H1999" s="26" t="str">
        <f t="shared" si="345"/>
        <v>Orca Angling Club</v>
      </c>
      <c r="I1999" s="53"/>
      <c r="J1999" s="53" t="s">
        <v>1223</v>
      </c>
      <c r="K1999" s="53">
        <v>81</v>
      </c>
      <c r="L1999" s="52">
        <f t="shared" si="346"/>
        <v>1.8</v>
      </c>
      <c r="M1999" s="52">
        <f t="shared" si="347"/>
        <v>1.8</v>
      </c>
    </row>
    <row r="2000" spans="1:13" x14ac:dyDescent="0.3">
      <c r="A2000" s="143" t="str">
        <f t="shared" si="348"/>
        <v>2026-NAT-01</v>
      </c>
      <c r="B2000" s="140">
        <f t="shared" si="349"/>
        <v>46100</v>
      </c>
      <c r="C2000" s="143" t="str">
        <f t="shared" si="350"/>
        <v>Day 1</v>
      </c>
      <c r="D2000" s="53" t="s">
        <v>433</v>
      </c>
      <c r="E2000" s="26" t="str">
        <f t="shared" si="342"/>
        <v>Brian</v>
      </c>
      <c r="F2000" s="26" t="str">
        <f t="shared" si="343"/>
        <v>Curtis</v>
      </c>
      <c r="G2000" s="26" t="str">
        <f t="shared" si="344"/>
        <v>Men Veteran</v>
      </c>
      <c r="H2000" s="26" t="str">
        <f t="shared" si="345"/>
        <v>Orca Angling Club</v>
      </c>
      <c r="I2000" s="53"/>
      <c r="J2000" s="53" t="s">
        <v>1223</v>
      </c>
      <c r="K2000" s="53">
        <v>97</v>
      </c>
      <c r="L2000" s="52">
        <f t="shared" si="346"/>
        <v>3.3</v>
      </c>
      <c r="M2000" s="52">
        <f t="shared" si="347"/>
        <v>3.3</v>
      </c>
    </row>
    <row r="2001" spans="1:13" x14ac:dyDescent="0.3">
      <c r="A2001" s="143" t="str">
        <f t="shared" si="348"/>
        <v>2026-NAT-01</v>
      </c>
      <c r="B2001" s="140">
        <f t="shared" si="349"/>
        <v>46100</v>
      </c>
      <c r="C2001" s="143" t="str">
        <f t="shared" si="350"/>
        <v>Day 1</v>
      </c>
      <c r="D2001" s="53" t="s">
        <v>433</v>
      </c>
      <c r="E2001" s="26" t="str">
        <f t="shared" si="342"/>
        <v>Brian</v>
      </c>
      <c r="F2001" s="26" t="str">
        <f t="shared" si="343"/>
        <v>Curtis</v>
      </c>
      <c r="G2001" s="26" t="str">
        <f t="shared" si="344"/>
        <v>Men Veteran</v>
      </c>
      <c r="H2001" s="26" t="str">
        <f t="shared" si="345"/>
        <v>Orca Angling Club</v>
      </c>
      <c r="I2001" s="53"/>
      <c r="J2001" s="53" t="s">
        <v>1222</v>
      </c>
      <c r="K2001" s="53">
        <v>141</v>
      </c>
      <c r="L2001" s="52">
        <f t="shared" si="346"/>
        <v>14.1</v>
      </c>
      <c r="M2001" s="52">
        <f t="shared" si="347"/>
        <v>14.1</v>
      </c>
    </row>
    <row r="2002" spans="1:13" x14ac:dyDescent="0.3">
      <c r="A2002" s="143" t="str">
        <f t="shared" si="348"/>
        <v>2026-NAT-01</v>
      </c>
      <c r="B2002" s="140">
        <f t="shared" si="349"/>
        <v>46100</v>
      </c>
      <c r="C2002" s="143" t="str">
        <f t="shared" si="350"/>
        <v>Day 1</v>
      </c>
      <c r="D2002" s="53" t="s">
        <v>433</v>
      </c>
      <c r="E2002" s="26" t="str">
        <f t="shared" si="342"/>
        <v>Brian</v>
      </c>
      <c r="F2002" s="26" t="str">
        <f t="shared" si="343"/>
        <v>Curtis</v>
      </c>
      <c r="G2002" s="26" t="str">
        <f t="shared" si="344"/>
        <v>Men Veteran</v>
      </c>
      <c r="H2002" s="26" t="str">
        <f t="shared" si="345"/>
        <v>Orca Angling Club</v>
      </c>
      <c r="I2002" s="53"/>
      <c r="J2002" s="53" t="s">
        <v>1222</v>
      </c>
      <c r="K2002" s="53">
        <v>161</v>
      </c>
      <c r="L2002" s="52">
        <f t="shared" si="346"/>
        <v>22.2</v>
      </c>
      <c r="M2002" s="52">
        <f t="shared" si="347"/>
        <v>22.2</v>
      </c>
    </row>
    <row r="2003" spans="1:13" x14ac:dyDescent="0.3">
      <c r="A2003" s="143" t="str">
        <f t="shared" si="348"/>
        <v>2026-NAT-01</v>
      </c>
      <c r="B2003" s="140">
        <f t="shared" si="349"/>
        <v>46100</v>
      </c>
      <c r="C2003" s="143" t="str">
        <f t="shared" si="350"/>
        <v>Day 1</v>
      </c>
      <c r="D2003" s="53" t="s">
        <v>433</v>
      </c>
      <c r="E2003" s="26" t="str">
        <f t="shared" si="342"/>
        <v>Brian</v>
      </c>
      <c r="F2003" s="26" t="str">
        <f t="shared" si="343"/>
        <v>Curtis</v>
      </c>
      <c r="G2003" s="26" t="str">
        <f t="shared" si="344"/>
        <v>Men Veteran</v>
      </c>
      <c r="H2003" s="26" t="str">
        <f t="shared" si="345"/>
        <v>Orca Angling Club</v>
      </c>
      <c r="I2003" s="53"/>
      <c r="J2003" s="53" t="s">
        <v>1223</v>
      </c>
      <c r="K2003" s="53">
        <v>94</v>
      </c>
      <c r="L2003" s="52">
        <f t="shared" si="346"/>
        <v>3</v>
      </c>
      <c r="M2003" s="52">
        <f t="shared" si="347"/>
        <v>3</v>
      </c>
    </row>
    <row r="2004" spans="1:13" x14ac:dyDescent="0.3">
      <c r="A2004" s="143" t="str">
        <f t="shared" si="348"/>
        <v>2026-NAT-01</v>
      </c>
      <c r="B2004" s="140">
        <f t="shared" si="349"/>
        <v>46100</v>
      </c>
      <c r="C2004" s="143" t="str">
        <f t="shared" si="350"/>
        <v>Day 1</v>
      </c>
      <c r="D2004" s="53" t="s">
        <v>790</v>
      </c>
      <c r="E2004" s="26" t="str">
        <f t="shared" si="342"/>
        <v>Cristiano</v>
      </c>
      <c r="F2004" s="26" t="str">
        <f t="shared" si="343"/>
        <v>Bampton</v>
      </c>
      <c r="G2004" s="26" t="str">
        <f t="shared" si="344"/>
        <v>Men U/21</v>
      </c>
      <c r="H2004" s="26" t="str">
        <f t="shared" si="345"/>
        <v>Orca Angling Club</v>
      </c>
      <c r="I2004" s="53"/>
      <c r="J2004" s="53" t="s">
        <v>1222</v>
      </c>
      <c r="K2004" s="53">
        <v>137</v>
      </c>
      <c r="L2004" s="52">
        <f t="shared" si="346"/>
        <v>12.8</v>
      </c>
      <c r="M2004" s="52">
        <f t="shared" si="347"/>
        <v>12.8</v>
      </c>
    </row>
    <row r="2005" spans="1:13" x14ac:dyDescent="0.3">
      <c r="A2005" s="143" t="str">
        <f t="shared" si="348"/>
        <v>2026-NAT-01</v>
      </c>
      <c r="B2005" s="140">
        <f t="shared" si="349"/>
        <v>46100</v>
      </c>
      <c r="C2005" s="143" t="str">
        <f t="shared" si="350"/>
        <v>Day 1</v>
      </c>
      <c r="D2005" s="53" t="s">
        <v>790</v>
      </c>
      <c r="E2005" s="26" t="str">
        <f t="shared" si="342"/>
        <v>Cristiano</v>
      </c>
      <c r="F2005" s="26" t="str">
        <f t="shared" si="343"/>
        <v>Bampton</v>
      </c>
      <c r="G2005" s="26" t="str">
        <f t="shared" si="344"/>
        <v>Men U/21</v>
      </c>
      <c r="H2005" s="26" t="str">
        <f t="shared" si="345"/>
        <v>Orca Angling Club</v>
      </c>
      <c r="I2005" s="53"/>
      <c r="J2005" s="53" t="s">
        <v>1222</v>
      </c>
      <c r="K2005" s="53">
        <v>99</v>
      </c>
      <c r="L2005" s="52">
        <f t="shared" si="346"/>
        <v>4.2</v>
      </c>
      <c r="M2005" s="52">
        <f t="shared" si="347"/>
        <v>4.2</v>
      </c>
    </row>
    <row r="2006" spans="1:13" x14ac:dyDescent="0.3">
      <c r="A2006" s="143" t="str">
        <f t="shared" si="348"/>
        <v>2026-NAT-01</v>
      </c>
      <c r="B2006" s="140">
        <f t="shared" si="349"/>
        <v>46100</v>
      </c>
      <c r="C2006" s="143" t="str">
        <f t="shared" si="350"/>
        <v>Day 1</v>
      </c>
      <c r="D2006" s="53" t="s">
        <v>790</v>
      </c>
      <c r="E2006" s="26" t="str">
        <f t="shared" si="342"/>
        <v>Cristiano</v>
      </c>
      <c r="F2006" s="26" t="str">
        <f t="shared" si="343"/>
        <v>Bampton</v>
      </c>
      <c r="G2006" s="26" t="str">
        <f t="shared" si="344"/>
        <v>Men U/21</v>
      </c>
      <c r="H2006" s="26" t="str">
        <f t="shared" si="345"/>
        <v>Orca Angling Club</v>
      </c>
      <c r="I2006" s="53"/>
      <c r="J2006" s="53" t="s">
        <v>1222</v>
      </c>
      <c r="K2006" s="53">
        <v>151</v>
      </c>
      <c r="L2006" s="52">
        <f t="shared" si="346"/>
        <v>17.8</v>
      </c>
      <c r="M2006" s="52">
        <f t="shared" si="347"/>
        <v>17.8</v>
      </c>
    </row>
    <row r="2007" spans="1:13" x14ac:dyDescent="0.3">
      <c r="A2007" s="143" t="str">
        <f t="shared" si="348"/>
        <v>2026-NAT-01</v>
      </c>
      <c r="B2007" s="140">
        <f t="shared" si="349"/>
        <v>46100</v>
      </c>
      <c r="C2007" s="143" t="str">
        <f t="shared" si="350"/>
        <v>Day 1</v>
      </c>
      <c r="D2007" s="53" t="s">
        <v>790</v>
      </c>
      <c r="E2007" s="26" t="str">
        <f t="shared" si="342"/>
        <v>Cristiano</v>
      </c>
      <c r="F2007" s="26" t="str">
        <f t="shared" si="343"/>
        <v>Bampton</v>
      </c>
      <c r="G2007" s="26" t="str">
        <f t="shared" si="344"/>
        <v>Men U/21</v>
      </c>
      <c r="H2007" s="26" t="str">
        <f t="shared" si="345"/>
        <v>Orca Angling Club</v>
      </c>
      <c r="I2007" s="53"/>
      <c r="J2007" s="53" t="s">
        <v>1222</v>
      </c>
      <c r="K2007" s="53">
        <v>112</v>
      </c>
      <c r="L2007" s="52">
        <f t="shared" si="346"/>
        <v>6.4</v>
      </c>
      <c r="M2007" s="52">
        <f t="shared" si="347"/>
        <v>6.4</v>
      </c>
    </row>
    <row r="2008" spans="1:13" x14ac:dyDescent="0.3">
      <c r="A2008" s="143" t="str">
        <f t="shared" si="348"/>
        <v>2026-NAT-01</v>
      </c>
      <c r="B2008" s="140">
        <f t="shared" si="349"/>
        <v>46100</v>
      </c>
      <c r="C2008" s="143" t="str">
        <f t="shared" si="350"/>
        <v>Day 1</v>
      </c>
      <c r="D2008" s="53" t="s">
        <v>790</v>
      </c>
      <c r="E2008" s="26" t="str">
        <f t="shared" si="342"/>
        <v>Cristiano</v>
      </c>
      <c r="F2008" s="26" t="str">
        <f t="shared" si="343"/>
        <v>Bampton</v>
      </c>
      <c r="G2008" s="26" t="str">
        <f t="shared" si="344"/>
        <v>Men U/21</v>
      </c>
      <c r="H2008" s="26" t="str">
        <f t="shared" si="345"/>
        <v>Orca Angling Club</v>
      </c>
      <c r="I2008" s="53"/>
      <c r="J2008" s="53" t="s">
        <v>1222</v>
      </c>
      <c r="K2008" s="53">
        <v>113</v>
      </c>
      <c r="L2008" s="52">
        <f t="shared" si="346"/>
        <v>6.6</v>
      </c>
      <c r="M2008" s="52">
        <f t="shared" si="347"/>
        <v>6.6</v>
      </c>
    </row>
    <row r="2009" spans="1:13" x14ac:dyDescent="0.3">
      <c r="A2009" s="143" t="str">
        <f t="shared" si="348"/>
        <v>2026-NAT-01</v>
      </c>
      <c r="B2009" s="140">
        <f t="shared" si="349"/>
        <v>46100</v>
      </c>
      <c r="C2009" s="143" t="str">
        <f t="shared" si="350"/>
        <v>Day 1</v>
      </c>
      <c r="D2009" s="53" t="s">
        <v>790</v>
      </c>
      <c r="E2009" s="26" t="str">
        <f t="shared" si="342"/>
        <v>Cristiano</v>
      </c>
      <c r="F2009" s="26" t="str">
        <f t="shared" si="343"/>
        <v>Bampton</v>
      </c>
      <c r="G2009" s="26" t="str">
        <f t="shared" si="344"/>
        <v>Men U/21</v>
      </c>
      <c r="H2009" s="26" t="str">
        <f t="shared" si="345"/>
        <v>Orca Angling Club</v>
      </c>
      <c r="I2009" s="53"/>
      <c r="J2009" s="53" t="s">
        <v>1222</v>
      </c>
      <c r="K2009" s="53">
        <v>122</v>
      </c>
      <c r="L2009" s="52">
        <f t="shared" si="346"/>
        <v>8.6</v>
      </c>
      <c r="M2009" s="52">
        <f t="shared" si="347"/>
        <v>8.6</v>
      </c>
    </row>
    <row r="2010" spans="1:13" x14ac:dyDescent="0.3">
      <c r="A2010" s="143" t="str">
        <f t="shared" si="348"/>
        <v>2026-NAT-01</v>
      </c>
      <c r="B2010" s="140">
        <f t="shared" si="349"/>
        <v>46100</v>
      </c>
      <c r="C2010" s="143" t="str">
        <f t="shared" si="350"/>
        <v>Day 1</v>
      </c>
      <c r="D2010" s="53" t="s">
        <v>470</v>
      </c>
      <c r="E2010" s="26" t="str">
        <f t="shared" si="342"/>
        <v>Leon</v>
      </c>
      <c r="F2010" s="26" t="str">
        <f t="shared" si="343"/>
        <v>Krauze</v>
      </c>
      <c r="G2010" s="26" t="str">
        <f t="shared" si="344"/>
        <v>Men Master</v>
      </c>
      <c r="H2010" s="26" t="str">
        <f t="shared" si="345"/>
        <v>Orca Angling Club</v>
      </c>
      <c r="I2010" s="53"/>
      <c r="J2010" s="53" t="s">
        <v>1222</v>
      </c>
      <c r="K2010" s="53">
        <v>146</v>
      </c>
      <c r="L2010" s="52">
        <f t="shared" si="346"/>
        <v>15.9</v>
      </c>
      <c r="M2010" s="52">
        <f t="shared" si="347"/>
        <v>15.9</v>
      </c>
    </row>
    <row r="2011" spans="1:13" x14ac:dyDescent="0.3">
      <c r="A2011" s="143" t="str">
        <f t="shared" si="348"/>
        <v>2026-NAT-01</v>
      </c>
      <c r="B2011" s="140">
        <f t="shared" si="349"/>
        <v>46100</v>
      </c>
      <c r="C2011" s="143" t="str">
        <f t="shared" si="350"/>
        <v>Day 1</v>
      </c>
      <c r="D2011" s="53" t="s">
        <v>470</v>
      </c>
      <c r="E2011" s="26" t="str">
        <f t="shared" si="342"/>
        <v>Leon</v>
      </c>
      <c r="F2011" s="26" t="str">
        <f t="shared" si="343"/>
        <v>Krauze</v>
      </c>
      <c r="G2011" s="26" t="str">
        <f t="shared" si="344"/>
        <v>Men Master</v>
      </c>
      <c r="H2011" s="26" t="str">
        <f t="shared" si="345"/>
        <v>Orca Angling Club</v>
      </c>
      <c r="I2011" s="53"/>
      <c r="J2011" s="53" t="s">
        <v>1222</v>
      </c>
      <c r="K2011" s="53">
        <v>140</v>
      </c>
      <c r="L2011" s="52">
        <f t="shared" si="346"/>
        <v>13.7</v>
      </c>
      <c r="M2011" s="52">
        <f t="shared" si="347"/>
        <v>13.7</v>
      </c>
    </row>
    <row r="2012" spans="1:13" x14ac:dyDescent="0.3">
      <c r="A2012" s="143" t="str">
        <f t="shared" si="348"/>
        <v>2026-NAT-01</v>
      </c>
      <c r="B2012" s="140">
        <f t="shared" si="349"/>
        <v>46100</v>
      </c>
      <c r="C2012" s="143" t="str">
        <f t="shared" si="350"/>
        <v>Day 1</v>
      </c>
      <c r="D2012" s="53" t="s">
        <v>470</v>
      </c>
      <c r="E2012" s="26" t="str">
        <f t="shared" si="342"/>
        <v>Leon</v>
      </c>
      <c r="F2012" s="26" t="str">
        <f t="shared" si="343"/>
        <v>Krauze</v>
      </c>
      <c r="G2012" s="26" t="str">
        <f t="shared" si="344"/>
        <v>Men Master</v>
      </c>
      <c r="H2012" s="26" t="str">
        <f t="shared" si="345"/>
        <v>Orca Angling Club</v>
      </c>
      <c r="I2012" s="53"/>
      <c r="J2012" s="53" t="s">
        <v>1222</v>
      </c>
      <c r="K2012" s="53">
        <v>99</v>
      </c>
      <c r="L2012" s="52">
        <f t="shared" si="346"/>
        <v>4.2</v>
      </c>
      <c r="M2012" s="52">
        <f t="shared" si="347"/>
        <v>4.2</v>
      </c>
    </row>
    <row r="2013" spans="1:13" x14ac:dyDescent="0.3">
      <c r="A2013" s="143" t="str">
        <f t="shared" si="348"/>
        <v>2026-NAT-01</v>
      </c>
      <c r="B2013" s="140">
        <f t="shared" si="349"/>
        <v>46100</v>
      </c>
      <c r="C2013" s="143" t="str">
        <f t="shared" si="350"/>
        <v>Day 1</v>
      </c>
      <c r="D2013" s="53" t="s">
        <v>470</v>
      </c>
      <c r="E2013" s="26" t="str">
        <f t="shared" si="342"/>
        <v>Leon</v>
      </c>
      <c r="F2013" s="26" t="str">
        <f t="shared" si="343"/>
        <v>Krauze</v>
      </c>
      <c r="G2013" s="26" t="str">
        <f t="shared" si="344"/>
        <v>Men Master</v>
      </c>
      <c r="H2013" s="26" t="str">
        <f t="shared" si="345"/>
        <v>Orca Angling Club</v>
      </c>
      <c r="I2013" s="53"/>
      <c r="J2013" s="53" t="s">
        <v>1222</v>
      </c>
      <c r="K2013" s="53">
        <v>87</v>
      </c>
      <c r="L2013" s="52">
        <f t="shared" si="346"/>
        <v>2.7</v>
      </c>
      <c r="M2013" s="52">
        <f t="shared" si="347"/>
        <v>2.7</v>
      </c>
    </row>
    <row r="2014" spans="1:13" x14ac:dyDescent="0.3">
      <c r="A2014" s="143" t="str">
        <f t="shared" si="348"/>
        <v>2026-NAT-01</v>
      </c>
      <c r="B2014" s="140">
        <f t="shared" si="349"/>
        <v>46100</v>
      </c>
      <c r="C2014" s="143" t="str">
        <f t="shared" si="350"/>
        <v>Day 1</v>
      </c>
      <c r="D2014" s="53" t="s">
        <v>1120</v>
      </c>
      <c r="E2014" s="26" t="str">
        <f t="shared" si="342"/>
        <v>Ernesto Jeff</v>
      </c>
      <c r="F2014" s="26" t="str">
        <f t="shared" si="343"/>
        <v>Bampton</v>
      </c>
      <c r="G2014" s="26" t="str">
        <f t="shared" si="344"/>
        <v>Men Veteran</v>
      </c>
      <c r="H2014" s="26" t="str">
        <f t="shared" si="345"/>
        <v>Orca Angling Club</v>
      </c>
      <c r="I2014" s="53"/>
      <c r="J2014" s="53" t="s">
        <v>1223</v>
      </c>
      <c r="K2014" s="53">
        <v>77</v>
      </c>
      <c r="L2014" s="52">
        <f t="shared" si="346"/>
        <v>1.5</v>
      </c>
      <c r="M2014" s="52">
        <f t="shared" si="347"/>
        <v>1.5</v>
      </c>
    </row>
    <row r="2015" spans="1:13" x14ac:dyDescent="0.3">
      <c r="A2015" s="143" t="str">
        <f t="shared" si="348"/>
        <v>2026-NAT-01</v>
      </c>
      <c r="B2015" s="140">
        <f t="shared" si="349"/>
        <v>46100</v>
      </c>
      <c r="C2015" s="143" t="str">
        <f t="shared" si="350"/>
        <v>Day 1</v>
      </c>
      <c r="D2015" s="53" t="s">
        <v>1120</v>
      </c>
      <c r="E2015" s="26" t="str">
        <f t="shared" si="342"/>
        <v>Ernesto Jeff</v>
      </c>
      <c r="F2015" s="26" t="str">
        <f t="shared" si="343"/>
        <v>Bampton</v>
      </c>
      <c r="G2015" s="26" t="str">
        <f t="shared" si="344"/>
        <v>Men Veteran</v>
      </c>
      <c r="H2015" s="26" t="str">
        <f t="shared" si="345"/>
        <v>Orca Angling Club</v>
      </c>
      <c r="I2015" s="53"/>
      <c r="J2015" s="53" t="s">
        <v>1222</v>
      </c>
      <c r="K2015" s="53">
        <v>150</v>
      </c>
      <c r="L2015" s="52">
        <f t="shared" si="346"/>
        <v>17.399999999999999</v>
      </c>
      <c r="M2015" s="52">
        <f t="shared" si="347"/>
        <v>17.399999999999999</v>
      </c>
    </row>
    <row r="2016" spans="1:13" x14ac:dyDescent="0.3">
      <c r="A2016" s="143" t="str">
        <f t="shared" si="348"/>
        <v>2026-NAT-01</v>
      </c>
      <c r="B2016" s="140">
        <f t="shared" si="349"/>
        <v>46100</v>
      </c>
      <c r="C2016" s="143" t="str">
        <f t="shared" si="350"/>
        <v>Day 1</v>
      </c>
      <c r="D2016" s="53" t="s">
        <v>1120</v>
      </c>
      <c r="E2016" s="26" t="str">
        <f t="shared" si="342"/>
        <v>Ernesto Jeff</v>
      </c>
      <c r="F2016" s="26" t="str">
        <f t="shared" si="343"/>
        <v>Bampton</v>
      </c>
      <c r="G2016" s="26" t="str">
        <f t="shared" si="344"/>
        <v>Men Veteran</v>
      </c>
      <c r="H2016" s="26" t="str">
        <f t="shared" si="345"/>
        <v>Orca Angling Club</v>
      </c>
      <c r="I2016" s="53"/>
      <c r="J2016" s="53" t="s">
        <v>1222</v>
      </c>
      <c r="K2016" s="53">
        <v>81</v>
      </c>
      <c r="L2016" s="52">
        <f t="shared" si="346"/>
        <v>2.1</v>
      </c>
      <c r="M2016" s="52">
        <f t="shared" si="347"/>
        <v>2.1</v>
      </c>
    </row>
    <row r="2017" spans="1:13" x14ac:dyDescent="0.3">
      <c r="A2017" s="143" t="str">
        <f t="shared" si="348"/>
        <v>2026-NAT-01</v>
      </c>
      <c r="B2017" s="140">
        <f t="shared" si="349"/>
        <v>46100</v>
      </c>
      <c r="C2017" s="143" t="str">
        <f t="shared" si="350"/>
        <v>Day 1</v>
      </c>
      <c r="D2017" s="53" t="s">
        <v>1120</v>
      </c>
      <c r="E2017" s="26" t="str">
        <f t="shared" si="342"/>
        <v>Ernesto Jeff</v>
      </c>
      <c r="F2017" s="26" t="str">
        <f t="shared" si="343"/>
        <v>Bampton</v>
      </c>
      <c r="G2017" s="26" t="str">
        <f t="shared" si="344"/>
        <v>Men Veteran</v>
      </c>
      <c r="H2017" s="26" t="str">
        <f t="shared" si="345"/>
        <v>Orca Angling Club</v>
      </c>
      <c r="I2017" s="53"/>
      <c r="J2017" s="53" t="s">
        <v>1222</v>
      </c>
      <c r="K2017" s="53">
        <v>98</v>
      </c>
      <c r="L2017" s="52">
        <f t="shared" si="346"/>
        <v>4</v>
      </c>
      <c r="M2017" s="52">
        <f t="shared" si="347"/>
        <v>4</v>
      </c>
    </row>
    <row r="2018" spans="1:13" x14ac:dyDescent="0.3">
      <c r="A2018" s="143" t="str">
        <f t="shared" si="348"/>
        <v>2026-NAT-01</v>
      </c>
      <c r="B2018" s="140">
        <f t="shared" si="349"/>
        <v>46100</v>
      </c>
      <c r="C2018" s="143" t="str">
        <f t="shared" si="350"/>
        <v>Day 1</v>
      </c>
      <c r="D2018" s="53" t="s">
        <v>1120</v>
      </c>
      <c r="E2018" s="26" t="str">
        <f t="shared" si="342"/>
        <v>Ernesto Jeff</v>
      </c>
      <c r="F2018" s="26" t="str">
        <f t="shared" si="343"/>
        <v>Bampton</v>
      </c>
      <c r="G2018" s="26" t="str">
        <f t="shared" si="344"/>
        <v>Men Veteran</v>
      </c>
      <c r="H2018" s="26" t="str">
        <f t="shared" si="345"/>
        <v>Orca Angling Club</v>
      </c>
      <c r="I2018" s="53"/>
      <c r="J2018" s="53" t="s">
        <v>1222</v>
      </c>
      <c r="K2018" s="53">
        <v>90</v>
      </c>
      <c r="L2018" s="52">
        <f t="shared" si="346"/>
        <v>3</v>
      </c>
      <c r="M2018" s="52">
        <f t="shared" si="347"/>
        <v>3</v>
      </c>
    </row>
    <row r="2019" spans="1:13" x14ac:dyDescent="0.3">
      <c r="A2019" s="143" t="str">
        <f t="shared" si="348"/>
        <v>2026-NAT-01</v>
      </c>
      <c r="B2019" s="140">
        <f t="shared" si="349"/>
        <v>46100</v>
      </c>
      <c r="C2019" s="143" t="str">
        <f t="shared" si="350"/>
        <v>Day 1</v>
      </c>
      <c r="D2019" s="53" t="s">
        <v>1518</v>
      </c>
      <c r="E2019" s="26" t="str">
        <f t="shared" si="342"/>
        <v>William</v>
      </c>
      <c r="F2019" s="26" t="str">
        <f t="shared" si="343"/>
        <v>Schickerling</v>
      </c>
      <c r="G2019" s="26" t="str">
        <f t="shared" si="344"/>
        <v>Men Senior</v>
      </c>
      <c r="H2019" s="26" t="str">
        <f t="shared" si="345"/>
        <v>Orca Angling Club</v>
      </c>
      <c r="I2019" s="53"/>
      <c r="J2019" s="53" t="s">
        <v>1222</v>
      </c>
      <c r="K2019" s="53">
        <v>101</v>
      </c>
      <c r="L2019" s="52">
        <f t="shared" si="346"/>
        <v>4.5</v>
      </c>
      <c r="M2019" s="52">
        <f t="shared" si="347"/>
        <v>4.5</v>
      </c>
    </row>
    <row r="2020" spans="1:13" x14ac:dyDescent="0.3">
      <c r="A2020" s="143" t="str">
        <f t="shared" si="348"/>
        <v>2026-NAT-01</v>
      </c>
      <c r="B2020" s="140">
        <f t="shared" si="349"/>
        <v>46100</v>
      </c>
      <c r="C2020" s="143" t="str">
        <f t="shared" si="350"/>
        <v>Day 1</v>
      </c>
      <c r="D2020" s="53" t="s">
        <v>1518</v>
      </c>
      <c r="E2020" s="26" t="str">
        <f t="shared" si="342"/>
        <v>William</v>
      </c>
      <c r="F2020" s="26" t="str">
        <f t="shared" si="343"/>
        <v>Schickerling</v>
      </c>
      <c r="G2020" s="26" t="str">
        <f t="shared" si="344"/>
        <v>Men Senior</v>
      </c>
      <c r="H2020" s="26" t="str">
        <f t="shared" si="345"/>
        <v>Orca Angling Club</v>
      </c>
      <c r="I2020" s="53"/>
      <c r="J2020" s="53" t="s">
        <v>1223</v>
      </c>
      <c r="K2020" s="53">
        <v>113</v>
      </c>
      <c r="L2020" s="52">
        <f t="shared" si="346"/>
        <v>5.7</v>
      </c>
      <c r="M2020" s="52">
        <f t="shared" si="347"/>
        <v>5.7</v>
      </c>
    </row>
    <row r="2021" spans="1:13" x14ac:dyDescent="0.3">
      <c r="A2021" s="143" t="str">
        <f t="shared" si="348"/>
        <v>2026-NAT-01</v>
      </c>
      <c r="B2021" s="140">
        <f t="shared" si="349"/>
        <v>46100</v>
      </c>
      <c r="C2021" s="143" t="str">
        <f t="shared" si="350"/>
        <v>Day 1</v>
      </c>
      <c r="D2021" s="53" t="s">
        <v>1518</v>
      </c>
      <c r="E2021" s="26" t="str">
        <f t="shared" si="342"/>
        <v>William</v>
      </c>
      <c r="F2021" s="26" t="str">
        <f t="shared" si="343"/>
        <v>Schickerling</v>
      </c>
      <c r="G2021" s="26" t="str">
        <f t="shared" si="344"/>
        <v>Men Senior</v>
      </c>
      <c r="H2021" s="26" t="str">
        <f t="shared" si="345"/>
        <v>Orca Angling Club</v>
      </c>
      <c r="I2021" s="53"/>
      <c r="J2021" s="53" t="s">
        <v>1222</v>
      </c>
      <c r="K2021" s="53">
        <v>145</v>
      </c>
      <c r="L2021" s="52">
        <f t="shared" si="346"/>
        <v>15.5</v>
      </c>
      <c r="M2021" s="52">
        <f t="shared" si="347"/>
        <v>15.5</v>
      </c>
    </row>
    <row r="2022" spans="1:13" x14ac:dyDescent="0.3">
      <c r="A2022" s="143" t="str">
        <f t="shared" si="348"/>
        <v>2026-NAT-01</v>
      </c>
      <c r="B2022" s="140">
        <f t="shared" si="349"/>
        <v>46100</v>
      </c>
      <c r="C2022" s="143" t="str">
        <f t="shared" si="350"/>
        <v>Day 1</v>
      </c>
      <c r="D2022" s="53" t="s">
        <v>1518</v>
      </c>
      <c r="E2022" s="26" t="str">
        <f t="shared" si="342"/>
        <v>William</v>
      </c>
      <c r="F2022" s="26" t="str">
        <f t="shared" si="343"/>
        <v>Schickerling</v>
      </c>
      <c r="G2022" s="26" t="str">
        <f t="shared" si="344"/>
        <v>Men Senior</v>
      </c>
      <c r="H2022" s="26" t="str">
        <f t="shared" si="345"/>
        <v>Orca Angling Club</v>
      </c>
      <c r="I2022" s="53"/>
      <c r="J2022" s="53" t="s">
        <v>1223</v>
      </c>
      <c r="K2022" s="53">
        <v>82</v>
      </c>
      <c r="L2022" s="52">
        <f t="shared" si="346"/>
        <v>1.9</v>
      </c>
      <c r="M2022" s="52">
        <f t="shared" si="347"/>
        <v>1.9</v>
      </c>
    </row>
    <row r="2023" spans="1:13" x14ac:dyDescent="0.3">
      <c r="A2023" s="143" t="str">
        <f t="shared" si="348"/>
        <v>2026-NAT-01</v>
      </c>
      <c r="B2023" s="140">
        <f t="shared" si="349"/>
        <v>46100</v>
      </c>
      <c r="C2023" s="143" t="str">
        <f t="shared" si="350"/>
        <v>Day 1</v>
      </c>
      <c r="D2023" s="53" t="s">
        <v>1518</v>
      </c>
      <c r="E2023" s="26" t="str">
        <f t="shared" si="342"/>
        <v>William</v>
      </c>
      <c r="F2023" s="26" t="str">
        <f t="shared" si="343"/>
        <v>Schickerling</v>
      </c>
      <c r="G2023" s="26" t="str">
        <f t="shared" si="344"/>
        <v>Men Senior</v>
      </c>
      <c r="H2023" s="26" t="str">
        <f t="shared" si="345"/>
        <v>Orca Angling Club</v>
      </c>
      <c r="I2023" s="53" t="s">
        <v>22</v>
      </c>
      <c r="J2023" s="53"/>
      <c r="K2023" s="53">
        <v>44</v>
      </c>
      <c r="L2023" s="52">
        <f t="shared" si="346"/>
        <v>1.1000000000000001</v>
      </c>
      <c r="M2023" s="52">
        <f t="shared" si="347"/>
        <v>1.1000000000000001</v>
      </c>
    </row>
    <row r="2024" spans="1:13" x14ac:dyDescent="0.3">
      <c r="A2024" s="143" t="str">
        <f t="shared" si="348"/>
        <v>2026-NAT-01</v>
      </c>
      <c r="B2024" s="140">
        <f t="shared" si="349"/>
        <v>46100</v>
      </c>
      <c r="C2024" s="143" t="str">
        <f t="shared" si="350"/>
        <v>Day 1</v>
      </c>
      <c r="D2024" s="53" t="s">
        <v>1518</v>
      </c>
      <c r="E2024" s="26" t="str">
        <f t="shared" si="342"/>
        <v>William</v>
      </c>
      <c r="F2024" s="26" t="str">
        <f t="shared" si="343"/>
        <v>Schickerling</v>
      </c>
      <c r="G2024" s="26" t="str">
        <f t="shared" si="344"/>
        <v>Men Senior</v>
      </c>
      <c r="H2024" s="26" t="str">
        <f t="shared" si="345"/>
        <v>Orca Angling Club</v>
      </c>
      <c r="I2024" s="53"/>
      <c r="J2024" s="53" t="s">
        <v>1222</v>
      </c>
      <c r="K2024" s="53">
        <v>103</v>
      </c>
      <c r="L2024" s="52">
        <f t="shared" si="346"/>
        <v>4.8</v>
      </c>
      <c r="M2024" s="52">
        <f t="shared" si="347"/>
        <v>4.8</v>
      </c>
    </row>
    <row r="2025" spans="1:13" x14ac:dyDescent="0.3">
      <c r="A2025" s="143" t="str">
        <f t="shared" si="348"/>
        <v>2026-NAT-01</v>
      </c>
      <c r="B2025" s="140">
        <f t="shared" si="349"/>
        <v>46100</v>
      </c>
      <c r="C2025" s="143" t="str">
        <f t="shared" si="350"/>
        <v>Day 1</v>
      </c>
      <c r="D2025" s="53" t="s">
        <v>1518</v>
      </c>
      <c r="E2025" s="26" t="str">
        <f t="shared" si="342"/>
        <v>William</v>
      </c>
      <c r="F2025" s="26" t="str">
        <f t="shared" si="343"/>
        <v>Schickerling</v>
      </c>
      <c r="G2025" s="26" t="str">
        <f t="shared" si="344"/>
        <v>Men Senior</v>
      </c>
      <c r="H2025" s="26" t="str">
        <f t="shared" si="345"/>
        <v>Orca Angling Club</v>
      </c>
      <c r="I2025" s="53"/>
      <c r="J2025" s="53" t="s">
        <v>1223</v>
      </c>
      <c r="K2025" s="53">
        <v>83</v>
      </c>
      <c r="L2025" s="52">
        <f t="shared" si="346"/>
        <v>1.9</v>
      </c>
      <c r="M2025" s="52">
        <f t="shared" si="347"/>
        <v>1.9</v>
      </c>
    </row>
    <row r="2026" spans="1:13" x14ac:dyDescent="0.3">
      <c r="A2026" s="143" t="str">
        <f t="shared" si="348"/>
        <v>2026-NAT-01</v>
      </c>
      <c r="B2026" s="140">
        <f t="shared" si="349"/>
        <v>46100</v>
      </c>
      <c r="C2026" s="143" t="str">
        <f t="shared" si="350"/>
        <v>Day 1</v>
      </c>
      <c r="D2026" s="53" t="s">
        <v>606</v>
      </c>
      <c r="E2026" s="26" t="str">
        <f t="shared" si="342"/>
        <v>Elaine</v>
      </c>
      <c r="F2026" s="26" t="str">
        <f t="shared" si="343"/>
        <v>Vorster</v>
      </c>
      <c r="G2026" s="26" t="str">
        <f t="shared" si="344"/>
        <v>Ladies Veteran</v>
      </c>
      <c r="H2026" s="26" t="str">
        <f t="shared" si="345"/>
        <v>Orca Angling Club</v>
      </c>
      <c r="I2026" s="53"/>
      <c r="J2026" s="53" t="s">
        <v>1222</v>
      </c>
      <c r="K2026" s="53">
        <v>122</v>
      </c>
      <c r="L2026" s="52">
        <f t="shared" si="346"/>
        <v>8.6</v>
      </c>
      <c r="M2026" s="52">
        <f t="shared" si="347"/>
        <v>8.6</v>
      </c>
    </row>
    <row r="2027" spans="1:13" x14ac:dyDescent="0.3">
      <c r="A2027" s="143" t="str">
        <f t="shared" si="348"/>
        <v>2026-NAT-01</v>
      </c>
      <c r="B2027" s="140">
        <f t="shared" si="349"/>
        <v>46100</v>
      </c>
      <c r="C2027" s="143" t="str">
        <f t="shared" si="350"/>
        <v>Day 1</v>
      </c>
      <c r="D2027" s="53" t="s">
        <v>606</v>
      </c>
      <c r="E2027" s="26" t="str">
        <f t="shared" si="342"/>
        <v>Elaine</v>
      </c>
      <c r="F2027" s="26" t="str">
        <f t="shared" si="343"/>
        <v>Vorster</v>
      </c>
      <c r="G2027" s="26" t="str">
        <f t="shared" si="344"/>
        <v>Ladies Veteran</v>
      </c>
      <c r="H2027" s="26" t="str">
        <f t="shared" si="345"/>
        <v>Orca Angling Club</v>
      </c>
      <c r="I2027" s="53"/>
      <c r="J2027" s="53" t="s">
        <v>1223</v>
      </c>
      <c r="K2027" s="53">
        <v>122</v>
      </c>
      <c r="L2027" s="52">
        <f t="shared" si="346"/>
        <v>7.4</v>
      </c>
      <c r="M2027" s="52">
        <f t="shared" si="347"/>
        <v>7.4</v>
      </c>
    </row>
    <row r="2028" spans="1:13" x14ac:dyDescent="0.3">
      <c r="A2028" s="143" t="str">
        <f t="shared" si="348"/>
        <v>2026-NAT-01</v>
      </c>
      <c r="B2028" s="140">
        <f t="shared" si="349"/>
        <v>46100</v>
      </c>
      <c r="C2028" s="143" t="str">
        <f t="shared" si="350"/>
        <v>Day 1</v>
      </c>
      <c r="D2028" s="53" t="s">
        <v>576</v>
      </c>
      <c r="E2028" s="26" t="str">
        <f t="shared" si="342"/>
        <v>Lindie</v>
      </c>
      <c r="F2028" s="26" t="str">
        <f t="shared" si="343"/>
        <v>Krauze</v>
      </c>
      <c r="G2028" s="26" t="str">
        <f t="shared" si="344"/>
        <v>Ladies Master</v>
      </c>
      <c r="H2028" s="26" t="str">
        <f t="shared" si="345"/>
        <v>Orca Angling Club</v>
      </c>
      <c r="I2028" s="53"/>
      <c r="J2028" s="53" t="s">
        <v>1222</v>
      </c>
      <c r="K2028" s="53">
        <v>153</v>
      </c>
      <c r="L2028" s="52">
        <f t="shared" si="346"/>
        <v>18.600000000000001</v>
      </c>
      <c r="M2028" s="52">
        <f t="shared" si="347"/>
        <v>18.600000000000001</v>
      </c>
    </row>
    <row r="2029" spans="1:13" x14ac:dyDescent="0.3">
      <c r="A2029" s="143" t="str">
        <f t="shared" si="348"/>
        <v>2026-NAT-01</v>
      </c>
      <c r="B2029" s="140">
        <f t="shared" si="349"/>
        <v>46100</v>
      </c>
      <c r="C2029" s="143" t="str">
        <f t="shared" si="350"/>
        <v>Day 1</v>
      </c>
      <c r="D2029" s="53" t="s">
        <v>576</v>
      </c>
      <c r="E2029" s="26" t="str">
        <f t="shared" si="342"/>
        <v>Lindie</v>
      </c>
      <c r="F2029" s="26" t="str">
        <f t="shared" si="343"/>
        <v>Krauze</v>
      </c>
      <c r="G2029" s="26" t="str">
        <f t="shared" si="344"/>
        <v>Ladies Master</v>
      </c>
      <c r="H2029" s="26" t="str">
        <f t="shared" si="345"/>
        <v>Orca Angling Club</v>
      </c>
      <c r="I2029" s="53"/>
      <c r="J2029" s="53" t="s">
        <v>1222</v>
      </c>
      <c r="K2029" s="53">
        <v>74</v>
      </c>
      <c r="L2029" s="52">
        <f t="shared" si="346"/>
        <v>1.5</v>
      </c>
      <c r="M2029" s="52">
        <f t="shared" si="347"/>
        <v>1.5</v>
      </c>
    </row>
    <row r="2030" spans="1:13" x14ac:dyDescent="0.3">
      <c r="A2030" s="143" t="str">
        <f t="shared" si="348"/>
        <v>2026-NAT-01</v>
      </c>
      <c r="B2030" s="140">
        <f t="shared" si="349"/>
        <v>46100</v>
      </c>
      <c r="C2030" s="143" t="str">
        <f t="shared" si="350"/>
        <v>Day 1</v>
      </c>
      <c r="D2030" s="53" t="s">
        <v>576</v>
      </c>
      <c r="E2030" s="26" t="str">
        <f t="shared" si="342"/>
        <v>Lindie</v>
      </c>
      <c r="F2030" s="26" t="str">
        <f t="shared" si="343"/>
        <v>Krauze</v>
      </c>
      <c r="G2030" s="26" t="str">
        <f t="shared" si="344"/>
        <v>Ladies Master</v>
      </c>
      <c r="H2030" s="26" t="str">
        <f t="shared" si="345"/>
        <v>Orca Angling Club</v>
      </c>
      <c r="I2030" s="53"/>
      <c r="J2030" s="53" t="s">
        <v>1222</v>
      </c>
      <c r="K2030" s="53">
        <v>156</v>
      </c>
      <c r="L2030" s="52">
        <f t="shared" si="346"/>
        <v>19.899999999999999</v>
      </c>
      <c r="M2030" s="52">
        <f t="shared" si="347"/>
        <v>19.899999999999999</v>
      </c>
    </row>
    <row r="2031" spans="1:13" x14ac:dyDescent="0.3">
      <c r="A2031" s="143" t="str">
        <f t="shared" si="348"/>
        <v>2026-NAT-01</v>
      </c>
      <c r="B2031" s="140">
        <f t="shared" si="349"/>
        <v>46100</v>
      </c>
      <c r="C2031" s="143" t="str">
        <f t="shared" si="350"/>
        <v>Day 1</v>
      </c>
      <c r="D2031" s="53" t="s">
        <v>1342</v>
      </c>
      <c r="E2031" s="26" t="str">
        <f t="shared" si="342"/>
        <v>Domenique</v>
      </c>
      <c r="F2031" s="26" t="str">
        <f t="shared" si="343"/>
        <v>Stehle</v>
      </c>
      <c r="G2031" s="26" t="str">
        <f t="shared" si="344"/>
        <v>Ladies Senior</v>
      </c>
      <c r="H2031" s="26" t="str">
        <f t="shared" si="345"/>
        <v>Orca Angling Club</v>
      </c>
      <c r="I2031" s="53"/>
      <c r="J2031" s="53"/>
      <c r="K2031" s="53"/>
      <c r="L2031" s="52" t="str">
        <f t="shared" si="346"/>
        <v/>
      </c>
      <c r="M2031" s="52" t="str">
        <f t="shared" si="347"/>
        <v/>
      </c>
    </row>
    <row r="2032" spans="1:13" x14ac:dyDescent="0.3">
      <c r="A2032" s="143" t="str">
        <f t="shared" si="348"/>
        <v>2026-NAT-01</v>
      </c>
      <c r="B2032" s="140">
        <f t="shared" si="349"/>
        <v>46100</v>
      </c>
      <c r="C2032" s="143" t="str">
        <f t="shared" si="350"/>
        <v>Day 1</v>
      </c>
      <c r="D2032" s="53" t="s">
        <v>1459</v>
      </c>
      <c r="E2032" s="26" t="str">
        <f t="shared" si="342"/>
        <v>JC</v>
      </c>
      <c r="F2032" s="26" t="str">
        <f t="shared" si="343"/>
        <v>Knight</v>
      </c>
      <c r="G2032" s="26" t="str">
        <f t="shared" si="344"/>
        <v>Men U/21</v>
      </c>
      <c r="H2032" s="26" t="str">
        <f t="shared" si="345"/>
        <v>Penguin</v>
      </c>
      <c r="I2032" s="53"/>
      <c r="J2032" s="53" t="s">
        <v>1200</v>
      </c>
      <c r="K2032" s="53">
        <v>74</v>
      </c>
      <c r="L2032" s="52">
        <f t="shared" si="346"/>
        <v>7.4</v>
      </c>
      <c r="M2032" s="52">
        <f t="shared" si="347"/>
        <v>7.4</v>
      </c>
    </row>
    <row r="2033" spans="1:13" x14ac:dyDescent="0.3">
      <c r="A2033" s="143" t="str">
        <f t="shared" si="348"/>
        <v>2026-NAT-01</v>
      </c>
      <c r="B2033" s="140">
        <f t="shared" si="349"/>
        <v>46100</v>
      </c>
      <c r="C2033" s="143" t="str">
        <f t="shared" si="350"/>
        <v>Day 1</v>
      </c>
      <c r="D2033" s="53" t="s">
        <v>1459</v>
      </c>
      <c r="E2033" s="26" t="str">
        <f t="shared" si="342"/>
        <v>JC</v>
      </c>
      <c r="F2033" s="26" t="str">
        <f t="shared" si="343"/>
        <v>Knight</v>
      </c>
      <c r="G2033" s="26" t="str">
        <f t="shared" si="344"/>
        <v>Men U/21</v>
      </c>
      <c r="H2033" s="26" t="str">
        <f t="shared" si="345"/>
        <v>Penguin</v>
      </c>
      <c r="I2033" s="53"/>
      <c r="J2033" s="53" t="s">
        <v>20</v>
      </c>
      <c r="K2033" s="53">
        <v>83</v>
      </c>
      <c r="L2033" s="52">
        <f t="shared" si="346"/>
        <v>2.1</v>
      </c>
      <c r="M2033" s="52">
        <f t="shared" si="347"/>
        <v>2.1</v>
      </c>
    </row>
    <row r="2034" spans="1:13" x14ac:dyDescent="0.3">
      <c r="A2034" s="143" t="str">
        <f t="shared" si="348"/>
        <v>2026-NAT-01</v>
      </c>
      <c r="B2034" s="140">
        <f t="shared" si="349"/>
        <v>46100</v>
      </c>
      <c r="C2034" s="143" t="str">
        <f t="shared" si="350"/>
        <v>Day 1</v>
      </c>
      <c r="D2034" s="53" t="s">
        <v>1459</v>
      </c>
      <c r="E2034" s="26" t="str">
        <f t="shared" si="342"/>
        <v>JC</v>
      </c>
      <c r="F2034" s="26" t="str">
        <f t="shared" si="343"/>
        <v>Knight</v>
      </c>
      <c r="G2034" s="26" t="str">
        <f t="shared" si="344"/>
        <v>Men U/21</v>
      </c>
      <c r="H2034" s="26" t="str">
        <f t="shared" si="345"/>
        <v>Penguin</v>
      </c>
      <c r="I2034" s="53"/>
      <c r="J2034" s="53" t="s">
        <v>1222</v>
      </c>
      <c r="K2034" s="53">
        <v>108</v>
      </c>
      <c r="L2034" s="52">
        <f t="shared" si="346"/>
        <v>5.6</v>
      </c>
      <c r="M2034" s="52">
        <f t="shared" si="347"/>
        <v>5.6</v>
      </c>
    </row>
    <row r="2035" spans="1:13" x14ac:dyDescent="0.3">
      <c r="A2035" s="143" t="str">
        <f t="shared" si="348"/>
        <v>2026-NAT-01</v>
      </c>
      <c r="B2035" s="140">
        <f t="shared" si="349"/>
        <v>46100</v>
      </c>
      <c r="C2035" s="143" t="str">
        <f t="shared" si="350"/>
        <v>Day 1</v>
      </c>
      <c r="D2035" s="53" t="s">
        <v>1459</v>
      </c>
      <c r="E2035" s="26" t="str">
        <f t="shared" si="342"/>
        <v>JC</v>
      </c>
      <c r="F2035" s="26" t="str">
        <f t="shared" si="343"/>
        <v>Knight</v>
      </c>
      <c r="G2035" s="26" t="str">
        <f t="shared" si="344"/>
        <v>Men U/21</v>
      </c>
      <c r="H2035" s="26" t="str">
        <f t="shared" si="345"/>
        <v>Penguin</v>
      </c>
      <c r="I2035" s="53"/>
      <c r="J2035" s="53" t="s">
        <v>1222</v>
      </c>
      <c r="K2035" s="53">
        <v>155</v>
      </c>
      <c r="L2035" s="52">
        <f t="shared" si="346"/>
        <v>19.5</v>
      </c>
      <c r="M2035" s="52">
        <f t="shared" si="347"/>
        <v>19.5</v>
      </c>
    </row>
    <row r="2036" spans="1:13" x14ac:dyDescent="0.3">
      <c r="A2036" s="143" t="str">
        <f t="shared" si="348"/>
        <v>2026-NAT-01</v>
      </c>
      <c r="B2036" s="140">
        <f t="shared" si="349"/>
        <v>46100</v>
      </c>
      <c r="C2036" s="143" t="str">
        <f t="shared" si="350"/>
        <v>Day 1</v>
      </c>
      <c r="D2036" s="53" t="s">
        <v>1459</v>
      </c>
      <c r="E2036" s="26" t="str">
        <f t="shared" si="342"/>
        <v>JC</v>
      </c>
      <c r="F2036" s="26" t="str">
        <f t="shared" si="343"/>
        <v>Knight</v>
      </c>
      <c r="G2036" s="26" t="str">
        <f t="shared" si="344"/>
        <v>Men U/21</v>
      </c>
      <c r="H2036" s="26" t="str">
        <f t="shared" si="345"/>
        <v>Penguin</v>
      </c>
      <c r="I2036" s="53"/>
      <c r="J2036" s="53" t="s">
        <v>1222</v>
      </c>
      <c r="K2036" s="53">
        <v>151</v>
      </c>
      <c r="L2036" s="52">
        <f t="shared" si="346"/>
        <v>17.8</v>
      </c>
      <c r="M2036" s="52">
        <f t="shared" si="347"/>
        <v>17.8</v>
      </c>
    </row>
    <row r="2037" spans="1:13" x14ac:dyDescent="0.3">
      <c r="A2037" s="143" t="str">
        <f t="shared" si="348"/>
        <v>2026-NAT-01</v>
      </c>
      <c r="B2037" s="140">
        <f t="shared" si="349"/>
        <v>46100</v>
      </c>
      <c r="C2037" s="143" t="str">
        <f t="shared" si="350"/>
        <v>Day 1</v>
      </c>
      <c r="D2037" s="53" t="s">
        <v>604</v>
      </c>
      <c r="E2037" s="26" t="str">
        <f t="shared" si="342"/>
        <v>Devon</v>
      </c>
      <c r="F2037" s="26" t="str">
        <f t="shared" si="343"/>
        <v>Burger</v>
      </c>
      <c r="G2037" s="26" t="str">
        <f t="shared" si="344"/>
        <v>Men U/21</v>
      </c>
      <c r="H2037" s="26" t="str">
        <f t="shared" si="345"/>
        <v>Penguin</v>
      </c>
      <c r="I2037" s="53"/>
      <c r="J2037" s="53" t="s">
        <v>1222</v>
      </c>
      <c r="K2037" s="53">
        <v>143</v>
      </c>
      <c r="L2037" s="52">
        <f t="shared" si="346"/>
        <v>14.8</v>
      </c>
      <c r="M2037" s="52">
        <f t="shared" si="347"/>
        <v>14.8</v>
      </c>
    </row>
    <row r="2038" spans="1:13" x14ac:dyDescent="0.3">
      <c r="A2038" s="143" t="str">
        <f t="shared" si="348"/>
        <v>2026-NAT-01</v>
      </c>
      <c r="B2038" s="140">
        <f t="shared" si="349"/>
        <v>46100</v>
      </c>
      <c r="C2038" s="143" t="str">
        <f t="shared" si="350"/>
        <v>Day 1</v>
      </c>
      <c r="D2038" s="53" t="s">
        <v>604</v>
      </c>
      <c r="E2038" s="26" t="str">
        <f t="shared" si="342"/>
        <v>Devon</v>
      </c>
      <c r="F2038" s="26" t="str">
        <f t="shared" si="343"/>
        <v>Burger</v>
      </c>
      <c r="G2038" s="26" t="str">
        <f t="shared" si="344"/>
        <v>Men U/21</v>
      </c>
      <c r="H2038" s="26" t="str">
        <f t="shared" si="345"/>
        <v>Penguin</v>
      </c>
      <c r="I2038" s="53"/>
      <c r="J2038" s="53" t="s">
        <v>1223</v>
      </c>
      <c r="K2038" s="53">
        <v>131</v>
      </c>
      <c r="L2038" s="52">
        <f t="shared" si="346"/>
        <v>9.5</v>
      </c>
      <c r="M2038" s="52">
        <f t="shared" si="347"/>
        <v>9.5</v>
      </c>
    </row>
    <row r="2039" spans="1:13" x14ac:dyDescent="0.3">
      <c r="A2039" s="143" t="str">
        <f t="shared" si="348"/>
        <v>2026-NAT-01</v>
      </c>
      <c r="B2039" s="140">
        <f t="shared" si="349"/>
        <v>46100</v>
      </c>
      <c r="C2039" s="143" t="str">
        <f t="shared" si="350"/>
        <v>Day 1</v>
      </c>
      <c r="D2039" s="53" t="s">
        <v>604</v>
      </c>
      <c r="E2039" s="26" t="str">
        <f t="shared" si="342"/>
        <v>Devon</v>
      </c>
      <c r="F2039" s="26" t="str">
        <f t="shared" si="343"/>
        <v>Burger</v>
      </c>
      <c r="G2039" s="26" t="str">
        <f t="shared" si="344"/>
        <v>Men U/21</v>
      </c>
      <c r="H2039" s="26" t="str">
        <f t="shared" si="345"/>
        <v>Penguin</v>
      </c>
      <c r="I2039" s="53"/>
      <c r="J2039" s="53" t="s">
        <v>1222</v>
      </c>
      <c r="K2039" s="53">
        <v>139</v>
      </c>
      <c r="L2039" s="52">
        <f t="shared" si="346"/>
        <v>13.4</v>
      </c>
      <c r="M2039" s="52">
        <f t="shared" si="347"/>
        <v>13.4</v>
      </c>
    </row>
    <row r="2040" spans="1:13" x14ac:dyDescent="0.3">
      <c r="A2040" s="143" t="str">
        <f t="shared" si="348"/>
        <v>2026-NAT-01</v>
      </c>
      <c r="B2040" s="140">
        <f t="shared" si="349"/>
        <v>46100</v>
      </c>
      <c r="C2040" s="143" t="str">
        <f t="shared" si="350"/>
        <v>Day 1</v>
      </c>
      <c r="D2040" s="53" t="s">
        <v>604</v>
      </c>
      <c r="E2040" s="26" t="str">
        <f t="shared" si="342"/>
        <v>Devon</v>
      </c>
      <c r="F2040" s="26" t="str">
        <f t="shared" si="343"/>
        <v>Burger</v>
      </c>
      <c r="G2040" s="26" t="str">
        <f t="shared" si="344"/>
        <v>Men U/21</v>
      </c>
      <c r="H2040" s="26" t="str">
        <f t="shared" si="345"/>
        <v>Penguin</v>
      </c>
      <c r="I2040" s="53"/>
      <c r="J2040" s="53" t="s">
        <v>1222</v>
      </c>
      <c r="K2040" s="53">
        <v>145</v>
      </c>
      <c r="L2040" s="52">
        <f t="shared" si="346"/>
        <v>15.5</v>
      </c>
      <c r="M2040" s="52">
        <f t="shared" si="347"/>
        <v>15.5</v>
      </c>
    </row>
    <row r="2041" spans="1:13" x14ac:dyDescent="0.3">
      <c r="A2041" s="143" t="str">
        <f t="shared" si="348"/>
        <v>2026-NAT-01</v>
      </c>
      <c r="B2041" s="140">
        <f t="shared" si="349"/>
        <v>46100</v>
      </c>
      <c r="C2041" s="143" t="str">
        <f t="shared" si="350"/>
        <v>Day 1</v>
      </c>
      <c r="D2041" s="53" t="s">
        <v>604</v>
      </c>
      <c r="E2041" s="26" t="str">
        <f t="shared" si="342"/>
        <v>Devon</v>
      </c>
      <c r="F2041" s="26" t="str">
        <f t="shared" si="343"/>
        <v>Burger</v>
      </c>
      <c r="G2041" s="26" t="str">
        <f t="shared" si="344"/>
        <v>Men U/21</v>
      </c>
      <c r="H2041" s="26" t="str">
        <f t="shared" si="345"/>
        <v>Penguin</v>
      </c>
      <c r="I2041" s="53"/>
      <c r="J2041" s="53" t="s">
        <v>1222</v>
      </c>
      <c r="K2041" s="53">
        <v>97</v>
      </c>
      <c r="L2041" s="52">
        <f t="shared" si="346"/>
        <v>3.9</v>
      </c>
      <c r="M2041" s="52">
        <f t="shared" si="347"/>
        <v>3.9</v>
      </c>
    </row>
    <row r="2042" spans="1:13" x14ac:dyDescent="0.3">
      <c r="A2042" s="143" t="str">
        <f t="shared" si="348"/>
        <v>2026-NAT-01</v>
      </c>
      <c r="B2042" s="140">
        <f t="shared" si="349"/>
        <v>46100</v>
      </c>
      <c r="C2042" s="143" t="str">
        <f t="shared" si="350"/>
        <v>Day 1</v>
      </c>
      <c r="D2042" s="53" t="s">
        <v>604</v>
      </c>
      <c r="E2042" s="26" t="str">
        <f t="shared" ref="E2042:E2105" si="351">IF(D2042="","",VLOOKUP(D2042,Master,3,FALSE))</f>
        <v>Devon</v>
      </c>
      <c r="F2042" s="26" t="str">
        <f t="shared" ref="F2042:F2105" si="352">IF(D2042="","",VLOOKUP(D2042,Master,4,FALSE))</f>
        <v>Burger</v>
      </c>
      <c r="G2042" s="26" t="str">
        <f t="shared" ref="G2042:G2105" si="353">IF(D2042="","",VLOOKUP(D2042,Master,5,FALSE))</f>
        <v>Men U/21</v>
      </c>
      <c r="H2042" s="26" t="str">
        <f t="shared" ref="H2042:H2105" si="354">IF(D2042="","",VLOOKUP(D2042,Master,2,FALSE))</f>
        <v>Penguin</v>
      </c>
      <c r="I2042" s="53"/>
      <c r="J2042" s="53" t="s">
        <v>1222</v>
      </c>
      <c r="K2042" s="53">
        <v>153</v>
      </c>
      <c r="L2042" s="52">
        <f t="shared" ref="L2042:L2105" si="355">IF(K2042="","",IF(I2042="",ROUND(HLOOKUP(J2042,kgList,K2042,FALSE),1),ROUND(HLOOKUP(I2042,kgList,K2042,FALSE),1)))</f>
        <v>18.600000000000001</v>
      </c>
      <c r="M2042" s="52">
        <f t="shared" ref="M2042:M2105" si="356">IF(L2042="","",IF(COUNTA(I2042:J2042)&gt;1,"Edible or Inedible",IF(COUNTA(I2042)=1,L2042*1,IF(COUNTA(J2042)=1,L2042*1,"ERROR"))))</f>
        <v>18.600000000000001</v>
      </c>
    </row>
    <row r="2043" spans="1:13" x14ac:dyDescent="0.3">
      <c r="A2043" s="143" t="str">
        <f t="shared" ref="A2043:A2106" si="357">IF(D2043="","",A2042)</f>
        <v>2026-NAT-01</v>
      </c>
      <c r="B2043" s="140">
        <f t="shared" ref="B2043:B2106" si="358">IF(D2043="","",B2042)</f>
        <v>46100</v>
      </c>
      <c r="C2043" s="143" t="str">
        <f t="shared" ref="C2043:C2106" si="359">IF(D2043="","",C2042)</f>
        <v>Day 1</v>
      </c>
      <c r="D2043" s="53" t="s">
        <v>1578</v>
      </c>
      <c r="E2043" s="26" t="str">
        <f t="shared" si="351"/>
        <v>Pieter</v>
      </c>
      <c r="F2043" s="26" t="str">
        <f t="shared" si="352"/>
        <v>Jansen Van Vuuren</v>
      </c>
      <c r="G2043" s="26" t="str">
        <f t="shared" si="353"/>
        <v>Men Senior</v>
      </c>
      <c r="H2043" s="26" t="str">
        <f t="shared" si="354"/>
        <v>Penguin</v>
      </c>
      <c r="I2043" s="53"/>
      <c r="J2043" s="53" t="s">
        <v>1223</v>
      </c>
      <c r="K2043" s="53">
        <v>127</v>
      </c>
      <c r="L2043" s="52">
        <f t="shared" si="355"/>
        <v>8.5</v>
      </c>
      <c r="M2043" s="52">
        <f t="shared" si="356"/>
        <v>8.5</v>
      </c>
    </row>
    <row r="2044" spans="1:13" x14ac:dyDescent="0.3">
      <c r="A2044" s="143" t="str">
        <f t="shared" si="357"/>
        <v>2026-NAT-01</v>
      </c>
      <c r="B2044" s="140">
        <f t="shared" si="358"/>
        <v>46100</v>
      </c>
      <c r="C2044" s="143" t="str">
        <f t="shared" si="359"/>
        <v>Day 1</v>
      </c>
      <c r="D2044" s="53" t="s">
        <v>1578</v>
      </c>
      <c r="E2044" s="26" t="str">
        <f t="shared" si="351"/>
        <v>Pieter</v>
      </c>
      <c r="F2044" s="26" t="str">
        <f t="shared" si="352"/>
        <v>Jansen Van Vuuren</v>
      </c>
      <c r="G2044" s="26" t="str">
        <f t="shared" si="353"/>
        <v>Men Senior</v>
      </c>
      <c r="H2044" s="26" t="str">
        <f t="shared" si="354"/>
        <v>Penguin</v>
      </c>
      <c r="I2044" s="53"/>
      <c r="J2044" s="53" t="s">
        <v>1222</v>
      </c>
      <c r="K2044" s="53">
        <v>154</v>
      </c>
      <c r="L2044" s="52">
        <f t="shared" si="355"/>
        <v>19.100000000000001</v>
      </c>
      <c r="M2044" s="52">
        <f t="shared" si="356"/>
        <v>19.100000000000001</v>
      </c>
    </row>
    <row r="2045" spans="1:13" x14ac:dyDescent="0.3">
      <c r="A2045" s="143" t="str">
        <f t="shared" si="357"/>
        <v>2026-NAT-01</v>
      </c>
      <c r="B2045" s="140">
        <f t="shared" si="358"/>
        <v>46100</v>
      </c>
      <c r="C2045" s="143" t="str">
        <f t="shared" si="359"/>
        <v>Day 1</v>
      </c>
      <c r="D2045" s="53" t="s">
        <v>614</v>
      </c>
      <c r="E2045" s="26" t="str">
        <f t="shared" si="351"/>
        <v>Clifford Alexander</v>
      </c>
      <c r="F2045" s="26" t="str">
        <f t="shared" si="352"/>
        <v>Steyn</v>
      </c>
      <c r="G2045" s="26" t="str">
        <f t="shared" si="353"/>
        <v>Men Senior</v>
      </c>
      <c r="H2045" s="26" t="str">
        <f t="shared" si="354"/>
        <v>Penguin</v>
      </c>
      <c r="I2045" s="53"/>
      <c r="J2045" s="53" t="s">
        <v>1223</v>
      </c>
      <c r="K2045" s="53">
        <v>80</v>
      </c>
      <c r="L2045" s="52">
        <f t="shared" si="355"/>
        <v>1.7</v>
      </c>
      <c r="M2045" s="52">
        <f t="shared" si="356"/>
        <v>1.7</v>
      </c>
    </row>
    <row r="2046" spans="1:13" x14ac:dyDescent="0.3">
      <c r="A2046" s="143" t="str">
        <f t="shared" si="357"/>
        <v>2026-NAT-01</v>
      </c>
      <c r="B2046" s="140">
        <f t="shared" si="358"/>
        <v>46100</v>
      </c>
      <c r="C2046" s="143" t="str">
        <f t="shared" si="359"/>
        <v>Day 1</v>
      </c>
      <c r="D2046" s="53" t="s">
        <v>614</v>
      </c>
      <c r="E2046" s="26" t="str">
        <f t="shared" si="351"/>
        <v>Clifford Alexander</v>
      </c>
      <c r="F2046" s="26" t="str">
        <f t="shared" si="352"/>
        <v>Steyn</v>
      </c>
      <c r="G2046" s="26" t="str">
        <f t="shared" si="353"/>
        <v>Men Senior</v>
      </c>
      <c r="H2046" s="26" t="str">
        <f t="shared" si="354"/>
        <v>Penguin</v>
      </c>
      <c r="I2046" s="53"/>
      <c r="J2046" s="53" t="s">
        <v>1222</v>
      </c>
      <c r="K2046" s="53">
        <v>74</v>
      </c>
      <c r="L2046" s="52">
        <f t="shared" si="355"/>
        <v>1.5</v>
      </c>
      <c r="M2046" s="52">
        <f t="shared" si="356"/>
        <v>1.5</v>
      </c>
    </row>
    <row r="2047" spans="1:13" x14ac:dyDescent="0.3">
      <c r="A2047" s="143" t="str">
        <f t="shared" si="357"/>
        <v>2026-NAT-01</v>
      </c>
      <c r="B2047" s="140">
        <f t="shared" si="358"/>
        <v>46100</v>
      </c>
      <c r="C2047" s="143" t="str">
        <f t="shared" si="359"/>
        <v>Day 1</v>
      </c>
      <c r="D2047" s="53" t="s">
        <v>614</v>
      </c>
      <c r="E2047" s="26" t="str">
        <f t="shared" si="351"/>
        <v>Clifford Alexander</v>
      </c>
      <c r="F2047" s="26" t="str">
        <f t="shared" si="352"/>
        <v>Steyn</v>
      </c>
      <c r="G2047" s="26" t="str">
        <f t="shared" si="353"/>
        <v>Men Senior</v>
      </c>
      <c r="H2047" s="26" t="str">
        <f t="shared" si="354"/>
        <v>Penguin</v>
      </c>
      <c r="I2047" s="53"/>
      <c r="J2047" s="53" t="s">
        <v>1222</v>
      </c>
      <c r="K2047" s="53">
        <v>98</v>
      </c>
      <c r="L2047" s="52">
        <f t="shared" si="355"/>
        <v>4</v>
      </c>
      <c r="M2047" s="52">
        <f t="shared" si="356"/>
        <v>4</v>
      </c>
    </row>
    <row r="2048" spans="1:13" x14ac:dyDescent="0.3">
      <c r="A2048" s="143" t="str">
        <f t="shared" si="357"/>
        <v>2026-NAT-01</v>
      </c>
      <c r="B2048" s="140">
        <f t="shared" si="358"/>
        <v>46100</v>
      </c>
      <c r="C2048" s="143" t="str">
        <f t="shared" si="359"/>
        <v>Day 1</v>
      </c>
      <c r="D2048" s="53" t="s">
        <v>1338</v>
      </c>
      <c r="E2048" s="26" t="str">
        <f t="shared" si="351"/>
        <v>Barren</v>
      </c>
      <c r="F2048" s="26" t="str">
        <f t="shared" si="352"/>
        <v>Van Es</v>
      </c>
      <c r="G2048" s="26" t="str">
        <f t="shared" si="353"/>
        <v>Men Senior</v>
      </c>
      <c r="H2048" s="26" t="str">
        <f t="shared" si="354"/>
        <v>Penguin</v>
      </c>
      <c r="I2048" s="53"/>
      <c r="J2048" s="53" t="s">
        <v>1222</v>
      </c>
      <c r="K2048" s="53">
        <v>139</v>
      </c>
      <c r="L2048" s="52">
        <f t="shared" si="355"/>
        <v>13.4</v>
      </c>
      <c r="M2048" s="52">
        <f t="shared" si="356"/>
        <v>13.4</v>
      </c>
    </row>
    <row r="2049" spans="1:13" x14ac:dyDescent="0.3">
      <c r="A2049" s="143" t="str">
        <f t="shared" si="357"/>
        <v>2026-NAT-01</v>
      </c>
      <c r="B2049" s="140">
        <f t="shared" si="358"/>
        <v>46100</v>
      </c>
      <c r="C2049" s="143" t="str">
        <f t="shared" si="359"/>
        <v>Day 1</v>
      </c>
      <c r="D2049" s="53" t="s">
        <v>1338</v>
      </c>
      <c r="E2049" s="26" t="str">
        <f t="shared" si="351"/>
        <v>Barren</v>
      </c>
      <c r="F2049" s="26" t="str">
        <f t="shared" si="352"/>
        <v>Van Es</v>
      </c>
      <c r="G2049" s="26" t="str">
        <f t="shared" si="353"/>
        <v>Men Senior</v>
      </c>
      <c r="H2049" s="26" t="str">
        <f t="shared" si="354"/>
        <v>Penguin</v>
      </c>
      <c r="I2049" s="53"/>
      <c r="J2049" s="53" t="s">
        <v>1222</v>
      </c>
      <c r="K2049" s="53">
        <v>96</v>
      </c>
      <c r="L2049" s="52">
        <f t="shared" si="355"/>
        <v>3.8</v>
      </c>
      <c r="M2049" s="52">
        <f t="shared" si="356"/>
        <v>3.8</v>
      </c>
    </row>
    <row r="2050" spans="1:13" x14ac:dyDescent="0.3">
      <c r="A2050" s="143" t="str">
        <f t="shared" si="357"/>
        <v>2026-NAT-01</v>
      </c>
      <c r="B2050" s="140">
        <f t="shared" si="358"/>
        <v>46100</v>
      </c>
      <c r="C2050" s="143" t="str">
        <f t="shared" si="359"/>
        <v>Day 1</v>
      </c>
      <c r="D2050" s="53" t="s">
        <v>1338</v>
      </c>
      <c r="E2050" s="26" t="str">
        <f t="shared" si="351"/>
        <v>Barren</v>
      </c>
      <c r="F2050" s="26" t="str">
        <f t="shared" si="352"/>
        <v>Van Es</v>
      </c>
      <c r="G2050" s="26" t="str">
        <f t="shared" si="353"/>
        <v>Men Senior</v>
      </c>
      <c r="H2050" s="26" t="str">
        <f t="shared" si="354"/>
        <v>Penguin</v>
      </c>
      <c r="I2050" s="53" t="s">
        <v>19</v>
      </c>
      <c r="J2050" s="53"/>
      <c r="K2050" s="53">
        <v>86</v>
      </c>
      <c r="L2050" s="52">
        <f t="shared" si="355"/>
        <v>6.7</v>
      </c>
      <c r="M2050" s="52">
        <f t="shared" si="356"/>
        <v>6.7</v>
      </c>
    </row>
    <row r="2051" spans="1:13" x14ac:dyDescent="0.3">
      <c r="A2051" s="143" t="str">
        <f t="shared" si="357"/>
        <v>2026-NAT-01</v>
      </c>
      <c r="B2051" s="140">
        <f t="shared" si="358"/>
        <v>46100</v>
      </c>
      <c r="C2051" s="143" t="str">
        <f t="shared" si="359"/>
        <v>Day 1</v>
      </c>
      <c r="D2051" s="53" t="s">
        <v>1338</v>
      </c>
      <c r="E2051" s="26" t="str">
        <f t="shared" si="351"/>
        <v>Barren</v>
      </c>
      <c r="F2051" s="26" t="str">
        <f t="shared" si="352"/>
        <v>Van Es</v>
      </c>
      <c r="G2051" s="26" t="str">
        <f t="shared" si="353"/>
        <v>Men Senior</v>
      </c>
      <c r="H2051" s="26" t="str">
        <f t="shared" si="354"/>
        <v>Penguin</v>
      </c>
      <c r="I2051" s="53"/>
      <c r="J2051" s="53" t="s">
        <v>1222</v>
      </c>
      <c r="K2051" s="53">
        <v>113</v>
      </c>
      <c r="L2051" s="52">
        <f t="shared" si="355"/>
        <v>6.6</v>
      </c>
      <c r="M2051" s="52">
        <f t="shared" si="356"/>
        <v>6.6</v>
      </c>
    </row>
    <row r="2052" spans="1:13" x14ac:dyDescent="0.3">
      <c r="A2052" s="143" t="str">
        <f t="shared" si="357"/>
        <v>2026-NAT-01</v>
      </c>
      <c r="B2052" s="140">
        <f t="shared" si="358"/>
        <v>46100</v>
      </c>
      <c r="C2052" s="143" t="str">
        <f t="shared" si="359"/>
        <v>Day 1</v>
      </c>
      <c r="D2052" s="53" t="s">
        <v>1338</v>
      </c>
      <c r="E2052" s="26" t="str">
        <f t="shared" si="351"/>
        <v>Barren</v>
      </c>
      <c r="F2052" s="26" t="str">
        <f t="shared" si="352"/>
        <v>Van Es</v>
      </c>
      <c r="G2052" s="26" t="str">
        <f t="shared" si="353"/>
        <v>Men Senior</v>
      </c>
      <c r="H2052" s="26" t="str">
        <f t="shared" si="354"/>
        <v>Penguin</v>
      </c>
      <c r="I2052" s="53"/>
      <c r="J2052" s="53" t="s">
        <v>1222</v>
      </c>
      <c r="K2052" s="53">
        <v>150</v>
      </c>
      <c r="L2052" s="52">
        <f t="shared" si="355"/>
        <v>17.399999999999999</v>
      </c>
      <c r="M2052" s="52">
        <f t="shared" si="356"/>
        <v>17.399999999999999</v>
      </c>
    </row>
    <row r="2053" spans="1:13" x14ac:dyDescent="0.3">
      <c r="A2053" s="143" t="str">
        <f t="shared" si="357"/>
        <v>2026-NAT-01</v>
      </c>
      <c r="B2053" s="140">
        <f t="shared" si="358"/>
        <v>46100</v>
      </c>
      <c r="C2053" s="143" t="str">
        <f t="shared" si="359"/>
        <v>Day 1</v>
      </c>
      <c r="D2053" s="53" t="s">
        <v>1338</v>
      </c>
      <c r="E2053" s="26" t="str">
        <f t="shared" si="351"/>
        <v>Barren</v>
      </c>
      <c r="F2053" s="26" t="str">
        <f t="shared" si="352"/>
        <v>Van Es</v>
      </c>
      <c r="G2053" s="26" t="str">
        <f t="shared" si="353"/>
        <v>Men Senior</v>
      </c>
      <c r="H2053" s="26" t="str">
        <f t="shared" si="354"/>
        <v>Penguin</v>
      </c>
      <c r="I2053" s="53"/>
      <c r="J2053" s="53" t="s">
        <v>1222</v>
      </c>
      <c r="K2053" s="53">
        <v>138</v>
      </c>
      <c r="L2053" s="52">
        <f t="shared" si="355"/>
        <v>13.1</v>
      </c>
      <c r="M2053" s="52">
        <f t="shared" si="356"/>
        <v>13.1</v>
      </c>
    </row>
    <row r="2054" spans="1:13" x14ac:dyDescent="0.3">
      <c r="A2054" s="143" t="str">
        <f t="shared" si="357"/>
        <v>2026-NAT-01</v>
      </c>
      <c r="B2054" s="140">
        <f t="shared" si="358"/>
        <v>46100</v>
      </c>
      <c r="C2054" s="143" t="str">
        <f t="shared" si="359"/>
        <v>Day 1</v>
      </c>
      <c r="D2054" s="53" t="s">
        <v>1338</v>
      </c>
      <c r="E2054" s="26" t="str">
        <f t="shared" si="351"/>
        <v>Barren</v>
      </c>
      <c r="F2054" s="26" t="str">
        <f t="shared" si="352"/>
        <v>Van Es</v>
      </c>
      <c r="G2054" s="26" t="str">
        <f t="shared" si="353"/>
        <v>Men Senior</v>
      </c>
      <c r="H2054" s="26" t="str">
        <f t="shared" si="354"/>
        <v>Penguin</v>
      </c>
      <c r="I2054" s="53"/>
      <c r="J2054" s="53" t="s">
        <v>1222</v>
      </c>
      <c r="K2054" s="53">
        <v>123</v>
      </c>
      <c r="L2054" s="52">
        <f t="shared" si="355"/>
        <v>8.8000000000000007</v>
      </c>
      <c r="M2054" s="52">
        <f t="shared" si="356"/>
        <v>8.8000000000000007</v>
      </c>
    </row>
    <row r="2055" spans="1:13" x14ac:dyDescent="0.3">
      <c r="A2055" s="143" t="str">
        <f t="shared" si="357"/>
        <v>2026-NAT-01</v>
      </c>
      <c r="B2055" s="140">
        <f t="shared" si="358"/>
        <v>46100</v>
      </c>
      <c r="C2055" s="143" t="str">
        <f t="shared" si="359"/>
        <v>Day 1</v>
      </c>
      <c r="D2055" s="53" t="s">
        <v>1338</v>
      </c>
      <c r="E2055" s="26" t="str">
        <f t="shared" si="351"/>
        <v>Barren</v>
      </c>
      <c r="F2055" s="26" t="str">
        <f t="shared" si="352"/>
        <v>Van Es</v>
      </c>
      <c r="G2055" s="26" t="str">
        <f t="shared" si="353"/>
        <v>Men Senior</v>
      </c>
      <c r="H2055" s="26" t="str">
        <f t="shared" si="354"/>
        <v>Penguin</v>
      </c>
      <c r="I2055" s="53"/>
      <c r="J2055" s="53" t="s">
        <v>1222</v>
      </c>
      <c r="K2055" s="53">
        <v>120</v>
      </c>
      <c r="L2055" s="52">
        <f t="shared" si="355"/>
        <v>8.1</v>
      </c>
      <c r="M2055" s="52">
        <f t="shared" si="356"/>
        <v>8.1</v>
      </c>
    </row>
    <row r="2056" spans="1:13" x14ac:dyDescent="0.3">
      <c r="A2056" s="143" t="str">
        <f t="shared" si="357"/>
        <v>2026-NAT-01</v>
      </c>
      <c r="B2056" s="140">
        <f t="shared" si="358"/>
        <v>46100</v>
      </c>
      <c r="C2056" s="143" t="str">
        <f t="shared" si="359"/>
        <v>Day 1</v>
      </c>
      <c r="D2056" s="53" t="s">
        <v>1355</v>
      </c>
      <c r="E2056" s="26" t="str">
        <f t="shared" si="351"/>
        <v>Stefan</v>
      </c>
      <c r="F2056" s="26" t="str">
        <f t="shared" si="352"/>
        <v>Snyman</v>
      </c>
      <c r="G2056" s="26" t="str">
        <f t="shared" si="353"/>
        <v>Men U/21</v>
      </c>
      <c r="H2056" s="26" t="str">
        <f t="shared" si="354"/>
        <v>Penguin</v>
      </c>
      <c r="I2056" s="53"/>
      <c r="J2056" s="53" t="s">
        <v>1222</v>
      </c>
      <c r="K2056" s="53">
        <v>80</v>
      </c>
      <c r="L2056" s="52">
        <f t="shared" si="355"/>
        <v>2</v>
      </c>
      <c r="M2056" s="52">
        <f t="shared" si="356"/>
        <v>2</v>
      </c>
    </row>
    <row r="2057" spans="1:13" x14ac:dyDescent="0.3">
      <c r="A2057" s="143" t="str">
        <f t="shared" si="357"/>
        <v>2026-NAT-01</v>
      </c>
      <c r="B2057" s="140">
        <f t="shared" si="358"/>
        <v>46100</v>
      </c>
      <c r="C2057" s="143" t="str">
        <f t="shared" si="359"/>
        <v>Day 1</v>
      </c>
      <c r="D2057" s="53" t="s">
        <v>1355</v>
      </c>
      <c r="E2057" s="26" t="str">
        <f t="shared" si="351"/>
        <v>Stefan</v>
      </c>
      <c r="F2057" s="26" t="str">
        <f t="shared" si="352"/>
        <v>Snyman</v>
      </c>
      <c r="G2057" s="26" t="str">
        <f t="shared" si="353"/>
        <v>Men U/21</v>
      </c>
      <c r="H2057" s="26" t="str">
        <f t="shared" si="354"/>
        <v>Penguin</v>
      </c>
      <c r="I2057" s="53"/>
      <c r="J2057" s="53" t="s">
        <v>1222</v>
      </c>
      <c r="K2057" s="53">
        <v>110</v>
      </c>
      <c r="L2057" s="52">
        <f t="shared" si="355"/>
        <v>6</v>
      </c>
      <c r="M2057" s="52">
        <f t="shared" si="356"/>
        <v>6</v>
      </c>
    </row>
    <row r="2058" spans="1:13" x14ac:dyDescent="0.3">
      <c r="A2058" s="143" t="str">
        <f t="shared" si="357"/>
        <v>2026-NAT-01</v>
      </c>
      <c r="B2058" s="140">
        <f t="shared" si="358"/>
        <v>46100</v>
      </c>
      <c r="C2058" s="143" t="str">
        <f t="shared" si="359"/>
        <v>Day 1</v>
      </c>
      <c r="D2058" s="53" t="s">
        <v>1355</v>
      </c>
      <c r="E2058" s="26" t="str">
        <f t="shared" si="351"/>
        <v>Stefan</v>
      </c>
      <c r="F2058" s="26" t="str">
        <f t="shared" si="352"/>
        <v>Snyman</v>
      </c>
      <c r="G2058" s="26" t="str">
        <f t="shared" si="353"/>
        <v>Men U/21</v>
      </c>
      <c r="H2058" s="26" t="str">
        <f t="shared" si="354"/>
        <v>Penguin</v>
      </c>
      <c r="I2058" s="53"/>
      <c r="J2058" s="53" t="s">
        <v>1222</v>
      </c>
      <c r="K2058" s="53">
        <v>93</v>
      </c>
      <c r="L2058" s="52">
        <f t="shared" si="355"/>
        <v>3.4</v>
      </c>
      <c r="M2058" s="52">
        <f t="shared" si="356"/>
        <v>3.4</v>
      </c>
    </row>
    <row r="2059" spans="1:13" x14ac:dyDescent="0.3">
      <c r="A2059" s="143" t="str">
        <f t="shared" si="357"/>
        <v>2026-NAT-01</v>
      </c>
      <c r="B2059" s="140">
        <f t="shared" si="358"/>
        <v>46100</v>
      </c>
      <c r="C2059" s="143" t="str">
        <f t="shared" si="359"/>
        <v>Day 1</v>
      </c>
      <c r="D2059" s="53" t="s">
        <v>1355</v>
      </c>
      <c r="E2059" s="26" t="str">
        <f t="shared" si="351"/>
        <v>Stefan</v>
      </c>
      <c r="F2059" s="26" t="str">
        <f t="shared" si="352"/>
        <v>Snyman</v>
      </c>
      <c r="G2059" s="26" t="str">
        <f t="shared" si="353"/>
        <v>Men U/21</v>
      </c>
      <c r="H2059" s="26" t="str">
        <f t="shared" si="354"/>
        <v>Penguin</v>
      </c>
      <c r="I2059" s="53"/>
      <c r="J2059" s="53" t="s">
        <v>1222</v>
      </c>
      <c r="K2059" s="53">
        <v>74</v>
      </c>
      <c r="L2059" s="52">
        <f t="shared" si="355"/>
        <v>1.5</v>
      </c>
      <c r="M2059" s="52">
        <f t="shared" si="356"/>
        <v>1.5</v>
      </c>
    </row>
    <row r="2060" spans="1:13" x14ac:dyDescent="0.3">
      <c r="A2060" s="143" t="str">
        <f t="shared" si="357"/>
        <v>2026-NAT-01</v>
      </c>
      <c r="B2060" s="140">
        <f t="shared" si="358"/>
        <v>46100</v>
      </c>
      <c r="C2060" s="143" t="str">
        <f t="shared" si="359"/>
        <v>Day 1</v>
      </c>
      <c r="D2060" s="53" t="s">
        <v>786</v>
      </c>
      <c r="E2060" s="26" t="str">
        <f t="shared" si="351"/>
        <v>Henno</v>
      </c>
      <c r="F2060" s="26" t="str">
        <f t="shared" si="352"/>
        <v>Snyman</v>
      </c>
      <c r="G2060" s="26" t="str">
        <f t="shared" si="353"/>
        <v>Men Master</v>
      </c>
      <c r="H2060" s="26" t="str">
        <f t="shared" si="354"/>
        <v>Penguin</v>
      </c>
      <c r="I2060" s="53"/>
      <c r="J2060" s="53" t="s">
        <v>1222</v>
      </c>
      <c r="K2060" s="53">
        <v>114</v>
      </c>
      <c r="L2060" s="52">
        <f t="shared" si="355"/>
        <v>6.8</v>
      </c>
      <c r="M2060" s="52">
        <f t="shared" si="356"/>
        <v>6.8</v>
      </c>
    </row>
    <row r="2061" spans="1:13" x14ac:dyDescent="0.3">
      <c r="A2061" s="143" t="str">
        <f t="shared" si="357"/>
        <v>2026-NAT-01</v>
      </c>
      <c r="B2061" s="140">
        <f t="shared" si="358"/>
        <v>46100</v>
      </c>
      <c r="C2061" s="143" t="str">
        <f t="shared" si="359"/>
        <v>Day 1</v>
      </c>
      <c r="D2061" s="53" t="s">
        <v>786</v>
      </c>
      <c r="E2061" s="26" t="str">
        <f t="shared" si="351"/>
        <v>Henno</v>
      </c>
      <c r="F2061" s="26" t="str">
        <f t="shared" si="352"/>
        <v>Snyman</v>
      </c>
      <c r="G2061" s="26" t="str">
        <f t="shared" si="353"/>
        <v>Men Master</v>
      </c>
      <c r="H2061" s="26" t="str">
        <f t="shared" si="354"/>
        <v>Penguin</v>
      </c>
      <c r="I2061" s="53"/>
      <c r="J2061" s="53" t="s">
        <v>1222</v>
      </c>
      <c r="K2061" s="53">
        <v>86</v>
      </c>
      <c r="L2061" s="52">
        <f t="shared" si="355"/>
        <v>2.6</v>
      </c>
      <c r="M2061" s="52">
        <f t="shared" si="356"/>
        <v>2.6</v>
      </c>
    </row>
    <row r="2062" spans="1:13" x14ac:dyDescent="0.3">
      <c r="A2062" s="143" t="str">
        <f t="shared" si="357"/>
        <v>2026-NAT-01</v>
      </c>
      <c r="B2062" s="140">
        <f t="shared" si="358"/>
        <v>46100</v>
      </c>
      <c r="C2062" s="143" t="str">
        <f t="shared" si="359"/>
        <v>Day 1</v>
      </c>
      <c r="D2062" s="53" t="s">
        <v>786</v>
      </c>
      <c r="E2062" s="26" t="str">
        <f t="shared" si="351"/>
        <v>Henno</v>
      </c>
      <c r="F2062" s="26" t="str">
        <f t="shared" si="352"/>
        <v>Snyman</v>
      </c>
      <c r="G2062" s="26" t="str">
        <f t="shared" si="353"/>
        <v>Men Master</v>
      </c>
      <c r="H2062" s="26" t="str">
        <f t="shared" si="354"/>
        <v>Penguin</v>
      </c>
      <c r="I2062" s="53"/>
      <c r="J2062" s="53" t="s">
        <v>1223</v>
      </c>
      <c r="K2062" s="53">
        <v>71</v>
      </c>
      <c r="L2062" s="52">
        <f t="shared" si="355"/>
        <v>1.1000000000000001</v>
      </c>
      <c r="M2062" s="52">
        <f t="shared" si="356"/>
        <v>1.1000000000000001</v>
      </c>
    </row>
    <row r="2063" spans="1:13" x14ac:dyDescent="0.3">
      <c r="A2063" s="143" t="str">
        <f t="shared" si="357"/>
        <v>2026-NAT-01</v>
      </c>
      <c r="B2063" s="140">
        <f t="shared" si="358"/>
        <v>46100</v>
      </c>
      <c r="C2063" s="143" t="str">
        <f t="shared" si="359"/>
        <v>Day 1</v>
      </c>
      <c r="D2063" s="53" t="s">
        <v>786</v>
      </c>
      <c r="E2063" s="26" t="str">
        <f t="shared" si="351"/>
        <v>Henno</v>
      </c>
      <c r="F2063" s="26" t="str">
        <f t="shared" si="352"/>
        <v>Snyman</v>
      </c>
      <c r="G2063" s="26" t="str">
        <f t="shared" si="353"/>
        <v>Men Master</v>
      </c>
      <c r="H2063" s="26" t="str">
        <f t="shared" si="354"/>
        <v>Penguin</v>
      </c>
      <c r="I2063" s="53"/>
      <c r="J2063" s="53" t="s">
        <v>1223</v>
      </c>
      <c r="K2063" s="53">
        <v>73</v>
      </c>
      <c r="L2063" s="52">
        <f t="shared" si="355"/>
        <v>1.2</v>
      </c>
      <c r="M2063" s="52">
        <f t="shared" si="356"/>
        <v>1.2</v>
      </c>
    </row>
    <row r="2064" spans="1:13" x14ac:dyDescent="0.3">
      <c r="A2064" s="143" t="str">
        <f t="shared" si="357"/>
        <v>2026-NAT-01</v>
      </c>
      <c r="B2064" s="140">
        <f t="shared" si="358"/>
        <v>46100</v>
      </c>
      <c r="C2064" s="143" t="str">
        <f t="shared" si="359"/>
        <v>Day 1</v>
      </c>
      <c r="D2064" s="53" t="s">
        <v>1168</v>
      </c>
      <c r="E2064" s="26" t="str">
        <f t="shared" si="351"/>
        <v>Armand</v>
      </c>
      <c r="F2064" s="26" t="str">
        <f t="shared" si="352"/>
        <v>Pretorius</v>
      </c>
      <c r="G2064" s="26" t="str">
        <f t="shared" si="353"/>
        <v>Men Veteran</v>
      </c>
      <c r="H2064" s="26" t="str">
        <f t="shared" si="354"/>
        <v>Penguin</v>
      </c>
      <c r="I2064" s="53"/>
      <c r="J2064" s="53" t="s">
        <v>1222</v>
      </c>
      <c r="K2064" s="53">
        <v>94</v>
      </c>
      <c r="L2064" s="52">
        <f t="shared" si="355"/>
        <v>3.5</v>
      </c>
      <c r="M2064" s="52">
        <f t="shared" si="356"/>
        <v>3.5</v>
      </c>
    </row>
    <row r="2065" spans="1:13" x14ac:dyDescent="0.3">
      <c r="A2065" s="143" t="str">
        <f t="shared" si="357"/>
        <v>2026-NAT-01</v>
      </c>
      <c r="B2065" s="140">
        <f t="shared" si="358"/>
        <v>46100</v>
      </c>
      <c r="C2065" s="143" t="str">
        <f t="shared" si="359"/>
        <v>Day 1</v>
      </c>
      <c r="D2065" s="53" t="s">
        <v>1168</v>
      </c>
      <c r="E2065" s="26" t="str">
        <f t="shared" si="351"/>
        <v>Armand</v>
      </c>
      <c r="F2065" s="26" t="str">
        <f t="shared" si="352"/>
        <v>Pretorius</v>
      </c>
      <c r="G2065" s="26" t="str">
        <f t="shared" si="353"/>
        <v>Men Veteran</v>
      </c>
      <c r="H2065" s="26" t="str">
        <f t="shared" si="354"/>
        <v>Penguin</v>
      </c>
      <c r="I2065" s="53"/>
      <c r="J2065" s="53" t="s">
        <v>1222</v>
      </c>
      <c r="K2065" s="53">
        <v>68</v>
      </c>
      <c r="L2065" s="52">
        <f t="shared" si="355"/>
        <v>1.2</v>
      </c>
      <c r="M2065" s="52">
        <f t="shared" si="356"/>
        <v>1.2</v>
      </c>
    </row>
    <row r="2066" spans="1:13" x14ac:dyDescent="0.3">
      <c r="A2066" s="143" t="str">
        <f t="shared" si="357"/>
        <v>2026-NAT-01</v>
      </c>
      <c r="B2066" s="140">
        <f t="shared" si="358"/>
        <v>46100</v>
      </c>
      <c r="C2066" s="143" t="str">
        <f t="shared" si="359"/>
        <v>Day 1</v>
      </c>
      <c r="D2066" s="53" t="s">
        <v>1168</v>
      </c>
      <c r="E2066" s="26" t="str">
        <f t="shared" si="351"/>
        <v>Armand</v>
      </c>
      <c r="F2066" s="26" t="str">
        <f t="shared" si="352"/>
        <v>Pretorius</v>
      </c>
      <c r="G2066" s="26" t="str">
        <f t="shared" si="353"/>
        <v>Men Veteran</v>
      </c>
      <c r="H2066" s="26" t="str">
        <f t="shared" si="354"/>
        <v>Penguin</v>
      </c>
      <c r="I2066" s="53"/>
      <c r="J2066" s="53" t="s">
        <v>1222</v>
      </c>
      <c r="K2066" s="53">
        <v>74</v>
      </c>
      <c r="L2066" s="52">
        <f t="shared" si="355"/>
        <v>1.5</v>
      </c>
      <c r="M2066" s="52">
        <f t="shared" si="356"/>
        <v>1.5</v>
      </c>
    </row>
    <row r="2067" spans="1:13" x14ac:dyDescent="0.3">
      <c r="A2067" s="143" t="str">
        <f t="shared" si="357"/>
        <v>2026-NAT-01</v>
      </c>
      <c r="B2067" s="140">
        <f t="shared" si="358"/>
        <v>46100</v>
      </c>
      <c r="C2067" s="143" t="str">
        <f t="shared" si="359"/>
        <v>Day 1</v>
      </c>
      <c r="D2067" s="53" t="s">
        <v>1168</v>
      </c>
      <c r="E2067" s="26" t="str">
        <f t="shared" si="351"/>
        <v>Armand</v>
      </c>
      <c r="F2067" s="26" t="str">
        <f t="shared" si="352"/>
        <v>Pretorius</v>
      </c>
      <c r="G2067" s="26" t="str">
        <f t="shared" si="353"/>
        <v>Men Veteran</v>
      </c>
      <c r="H2067" s="26" t="str">
        <f t="shared" si="354"/>
        <v>Penguin</v>
      </c>
      <c r="I2067" s="53"/>
      <c r="J2067" s="53" t="s">
        <v>1223</v>
      </c>
      <c r="K2067" s="53">
        <v>77</v>
      </c>
      <c r="L2067" s="52">
        <f t="shared" si="355"/>
        <v>1.5</v>
      </c>
      <c r="M2067" s="52">
        <f t="shared" si="356"/>
        <v>1.5</v>
      </c>
    </row>
    <row r="2068" spans="1:13" x14ac:dyDescent="0.3">
      <c r="A2068" s="143" t="str">
        <f t="shared" si="357"/>
        <v>2026-NAT-01</v>
      </c>
      <c r="B2068" s="140">
        <f t="shared" si="358"/>
        <v>46100</v>
      </c>
      <c r="C2068" s="143" t="str">
        <f t="shared" si="359"/>
        <v>Day 1</v>
      </c>
      <c r="D2068" s="53" t="s">
        <v>1168</v>
      </c>
      <c r="E2068" s="26" t="str">
        <f t="shared" si="351"/>
        <v>Armand</v>
      </c>
      <c r="F2068" s="26" t="str">
        <f t="shared" si="352"/>
        <v>Pretorius</v>
      </c>
      <c r="G2068" s="26" t="str">
        <f t="shared" si="353"/>
        <v>Men Veteran</v>
      </c>
      <c r="H2068" s="26" t="str">
        <f t="shared" si="354"/>
        <v>Penguin</v>
      </c>
      <c r="I2068" s="53"/>
      <c r="J2068" s="53" t="s">
        <v>8</v>
      </c>
      <c r="K2068" s="53">
        <v>80</v>
      </c>
      <c r="L2068" s="52">
        <f t="shared" si="355"/>
        <v>4.0999999999999996</v>
      </c>
      <c r="M2068" s="52">
        <f t="shared" si="356"/>
        <v>4.0999999999999996</v>
      </c>
    </row>
    <row r="2069" spans="1:13" x14ac:dyDescent="0.3">
      <c r="A2069" s="143" t="str">
        <f t="shared" si="357"/>
        <v>2026-NAT-01</v>
      </c>
      <c r="B2069" s="140">
        <f t="shared" si="358"/>
        <v>46100</v>
      </c>
      <c r="C2069" s="143" t="str">
        <f t="shared" si="359"/>
        <v>Day 1</v>
      </c>
      <c r="D2069" s="53" t="s">
        <v>1168</v>
      </c>
      <c r="E2069" s="26" t="str">
        <f t="shared" si="351"/>
        <v>Armand</v>
      </c>
      <c r="F2069" s="26" t="str">
        <f t="shared" si="352"/>
        <v>Pretorius</v>
      </c>
      <c r="G2069" s="26" t="str">
        <f t="shared" si="353"/>
        <v>Men Veteran</v>
      </c>
      <c r="H2069" s="26" t="str">
        <f t="shared" si="354"/>
        <v>Penguin</v>
      </c>
      <c r="I2069" s="53"/>
      <c r="J2069" s="53" t="s">
        <v>1222</v>
      </c>
      <c r="K2069" s="53">
        <v>105</v>
      </c>
      <c r="L2069" s="52">
        <f t="shared" si="355"/>
        <v>5.0999999999999996</v>
      </c>
      <c r="M2069" s="52">
        <f t="shared" si="356"/>
        <v>5.0999999999999996</v>
      </c>
    </row>
    <row r="2070" spans="1:13" x14ac:dyDescent="0.3">
      <c r="A2070" s="143" t="str">
        <f t="shared" si="357"/>
        <v>2026-NAT-01</v>
      </c>
      <c r="B2070" s="140">
        <f t="shared" si="358"/>
        <v>46100</v>
      </c>
      <c r="C2070" s="143" t="str">
        <f t="shared" si="359"/>
        <v>Day 1</v>
      </c>
      <c r="D2070" s="53" t="s">
        <v>1168</v>
      </c>
      <c r="E2070" s="26" t="str">
        <f t="shared" si="351"/>
        <v>Armand</v>
      </c>
      <c r="F2070" s="26" t="str">
        <f t="shared" si="352"/>
        <v>Pretorius</v>
      </c>
      <c r="G2070" s="26" t="str">
        <f t="shared" si="353"/>
        <v>Men Veteran</v>
      </c>
      <c r="H2070" s="26" t="str">
        <f t="shared" si="354"/>
        <v>Penguin</v>
      </c>
      <c r="I2070" s="53"/>
      <c r="J2070" s="53" t="s">
        <v>1222</v>
      </c>
      <c r="K2070" s="53">
        <v>98</v>
      </c>
      <c r="L2070" s="52">
        <f t="shared" si="355"/>
        <v>4</v>
      </c>
      <c r="M2070" s="52">
        <f t="shared" si="356"/>
        <v>4</v>
      </c>
    </row>
    <row r="2071" spans="1:13" x14ac:dyDescent="0.3">
      <c r="A2071" s="143" t="str">
        <f t="shared" si="357"/>
        <v>2026-NAT-01</v>
      </c>
      <c r="B2071" s="140">
        <f t="shared" si="358"/>
        <v>46100</v>
      </c>
      <c r="C2071" s="143" t="str">
        <f t="shared" si="359"/>
        <v>Day 1</v>
      </c>
      <c r="D2071" s="53" t="s">
        <v>679</v>
      </c>
      <c r="E2071" s="26" t="str">
        <f t="shared" si="351"/>
        <v>Grant</v>
      </c>
      <c r="F2071" s="26" t="str">
        <f t="shared" si="352"/>
        <v>Knight</v>
      </c>
      <c r="G2071" s="26" t="str">
        <f t="shared" si="353"/>
        <v>Men Veteran</v>
      </c>
      <c r="H2071" s="26" t="str">
        <f t="shared" si="354"/>
        <v>Penguin</v>
      </c>
      <c r="I2071" s="53"/>
      <c r="J2071" s="53" t="s">
        <v>1222</v>
      </c>
      <c r="K2071" s="53">
        <v>90</v>
      </c>
      <c r="L2071" s="52">
        <f t="shared" si="355"/>
        <v>3</v>
      </c>
      <c r="M2071" s="52">
        <f t="shared" si="356"/>
        <v>3</v>
      </c>
    </row>
    <row r="2072" spans="1:13" x14ac:dyDescent="0.3">
      <c r="A2072" s="143" t="str">
        <f t="shared" si="357"/>
        <v>2026-NAT-01</v>
      </c>
      <c r="B2072" s="140">
        <f t="shared" si="358"/>
        <v>46100</v>
      </c>
      <c r="C2072" s="143" t="str">
        <f t="shared" si="359"/>
        <v>Day 1</v>
      </c>
      <c r="D2072" s="53" t="s">
        <v>679</v>
      </c>
      <c r="E2072" s="26" t="str">
        <f t="shared" si="351"/>
        <v>Grant</v>
      </c>
      <c r="F2072" s="26" t="str">
        <f t="shared" si="352"/>
        <v>Knight</v>
      </c>
      <c r="G2072" s="26" t="str">
        <f t="shared" si="353"/>
        <v>Men Veteran</v>
      </c>
      <c r="H2072" s="26" t="str">
        <f t="shared" si="354"/>
        <v>Penguin</v>
      </c>
      <c r="I2072" s="53"/>
      <c r="J2072" s="53" t="s">
        <v>1222</v>
      </c>
      <c r="K2072" s="53">
        <v>74</v>
      </c>
      <c r="L2072" s="52">
        <f t="shared" si="355"/>
        <v>1.5</v>
      </c>
      <c r="M2072" s="52">
        <f t="shared" si="356"/>
        <v>1.5</v>
      </c>
    </row>
    <row r="2073" spans="1:13" x14ac:dyDescent="0.3">
      <c r="A2073" s="143" t="str">
        <f t="shared" si="357"/>
        <v>2026-NAT-01</v>
      </c>
      <c r="B2073" s="140">
        <f t="shared" si="358"/>
        <v>46100</v>
      </c>
      <c r="C2073" s="143" t="str">
        <f t="shared" si="359"/>
        <v>Day 1</v>
      </c>
      <c r="D2073" s="53" t="s">
        <v>679</v>
      </c>
      <c r="E2073" s="26" t="str">
        <f t="shared" si="351"/>
        <v>Grant</v>
      </c>
      <c r="F2073" s="26" t="str">
        <f t="shared" si="352"/>
        <v>Knight</v>
      </c>
      <c r="G2073" s="26" t="str">
        <f t="shared" si="353"/>
        <v>Men Veteran</v>
      </c>
      <c r="H2073" s="26" t="str">
        <f t="shared" si="354"/>
        <v>Penguin</v>
      </c>
      <c r="I2073" s="53"/>
      <c r="J2073" s="53" t="s">
        <v>1222</v>
      </c>
      <c r="K2073" s="53">
        <v>156</v>
      </c>
      <c r="L2073" s="52">
        <f t="shared" si="355"/>
        <v>19.899999999999999</v>
      </c>
      <c r="M2073" s="52">
        <f t="shared" si="356"/>
        <v>19.899999999999999</v>
      </c>
    </row>
    <row r="2074" spans="1:13" x14ac:dyDescent="0.3">
      <c r="A2074" s="143" t="str">
        <f t="shared" si="357"/>
        <v>2026-NAT-01</v>
      </c>
      <c r="B2074" s="140">
        <f t="shared" si="358"/>
        <v>46100</v>
      </c>
      <c r="C2074" s="143" t="str">
        <f t="shared" si="359"/>
        <v>Day 1</v>
      </c>
      <c r="D2074" s="53" t="s">
        <v>707</v>
      </c>
      <c r="E2074" s="26" t="str">
        <f t="shared" si="351"/>
        <v>Kevin</v>
      </c>
      <c r="F2074" s="26" t="str">
        <f t="shared" si="352"/>
        <v>Page</v>
      </c>
      <c r="G2074" s="26" t="str">
        <f t="shared" si="353"/>
        <v>Men Senior</v>
      </c>
      <c r="H2074" s="26" t="str">
        <f t="shared" si="354"/>
        <v>Penguin</v>
      </c>
      <c r="I2074" s="53"/>
      <c r="J2074" s="53" t="s">
        <v>1223</v>
      </c>
      <c r="K2074" s="53">
        <v>86</v>
      </c>
      <c r="L2074" s="52">
        <f t="shared" si="355"/>
        <v>2.2000000000000002</v>
      </c>
      <c r="M2074" s="52">
        <f t="shared" si="356"/>
        <v>2.2000000000000002</v>
      </c>
    </row>
    <row r="2075" spans="1:13" x14ac:dyDescent="0.3">
      <c r="A2075" s="143" t="str">
        <f t="shared" si="357"/>
        <v>2026-NAT-01</v>
      </c>
      <c r="B2075" s="140">
        <f t="shared" si="358"/>
        <v>46100</v>
      </c>
      <c r="C2075" s="143" t="str">
        <f t="shared" si="359"/>
        <v>Day 1</v>
      </c>
      <c r="D2075" s="53" t="s">
        <v>707</v>
      </c>
      <c r="E2075" s="26" t="str">
        <f t="shared" si="351"/>
        <v>Kevin</v>
      </c>
      <c r="F2075" s="26" t="str">
        <f t="shared" si="352"/>
        <v>Page</v>
      </c>
      <c r="G2075" s="26" t="str">
        <f t="shared" si="353"/>
        <v>Men Senior</v>
      </c>
      <c r="H2075" s="26" t="str">
        <f t="shared" si="354"/>
        <v>Penguin</v>
      </c>
      <c r="I2075" s="53"/>
      <c r="J2075" s="53" t="s">
        <v>1222</v>
      </c>
      <c r="K2075" s="53">
        <v>118</v>
      </c>
      <c r="L2075" s="52">
        <f t="shared" si="355"/>
        <v>7.6</v>
      </c>
      <c r="M2075" s="52">
        <f t="shared" si="356"/>
        <v>7.6</v>
      </c>
    </row>
    <row r="2076" spans="1:13" x14ac:dyDescent="0.3">
      <c r="A2076" s="143" t="str">
        <f t="shared" si="357"/>
        <v>2026-NAT-01</v>
      </c>
      <c r="B2076" s="140">
        <f t="shared" si="358"/>
        <v>46100</v>
      </c>
      <c r="C2076" s="143" t="str">
        <f t="shared" si="359"/>
        <v>Day 1</v>
      </c>
      <c r="D2076" s="53" t="s">
        <v>707</v>
      </c>
      <c r="E2076" s="26" t="str">
        <f t="shared" si="351"/>
        <v>Kevin</v>
      </c>
      <c r="F2076" s="26" t="str">
        <f t="shared" si="352"/>
        <v>Page</v>
      </c>
      <c r="G2076" s="26" t="str">
        <f t="shared" si="353"/>
        <v>Men Senior</v>
      </c>
      <c r="H2076" s="26" t="str">
        <f t="shared" si="354"/>
        <v>Penguin</v>
      </c>
      <c r="I2076" s="53"/>
      <c r="J2076" s="53" t="s">
        <v>1222</v>
      </c>
      <c r="K2076" s="53">
        <v>111</v>
      </c>
      <c r="L2076" s="52">
        <f t="shared" si="355"/>
        <v>6.2</v>
      </c>
      <c r="M2076" s="52">
        <f t="shared" si="356"/>
        <v>6.2</v>
      </c>
    </row>
    <row r="2077" spans="1:13" x14ac:dyDescent="0.3">
      <c r="A2077" s="143" t="str">
        <f t="shared" si="357"/>
        <v>2026-NAT-01</v>
      </c>
      <c r="B2077" s="140">
        <f t="shared" si="358"/>
        <v>46100</v>
      </c>
      <c r="C2077" s="143" t="str">
        <f t="shared" si="359"/>
        <v>Day 1</v>
      </c>
      <c r="D2077" s="53" t="s">
        <v>707</v>
      </c>
      <c r="E2077" s="26" t="str">
        <f t="shared" si="351"/>
        <v>Kevin</v>
      </c>
      <c r="F2077" s="26" t="str">
        <f t="shared" si="352"/>
        <v>Page</v>
      </c>
      <c r="G2077" s="26" t="str">
        <f t="shared" si="353"/>
        <v>Men Senior</v>
      </c>
      <c r="H2077" s="26" t="str">
        <f t="shared" si="354"/>
        <v>Penguin</v>
      </c>
      <c r="I2077" s="53"/>
      <c r="J2077" s="53" t="s">
        <v>1222</v>
      </c>
      <c r="K2077" s="53">
        <v>108</v>
      </c>
      <c r="L2077" s="52">
        <f t="shared" si="355"/>
        <v>5.6</v>
      </c>
      <c r="M2077" s="52">
        <f t="shared" si="356"/>
        <v>5.6</v>
      </c>
    </row>
    <row r="2078" spans="1:13" x14ac:dyDescent="0.3">
      <c r="A2078" s="143" t="str">
        <f t="shared" si="357"/>
        <v>2026-NAT-01</v>
      </c>
      <c r="B2078" s="140">
        <f t="shared" si="358"/>
        <v>46100</v>
      </c>
      <c r="C2078" s="143" t="str">
        <f t="shared" si="359"/>
        <v>Day 1</v>
      </c>
      <c r="D2078" s="53" t="s">
        <v>1170</v>
      </c>
      <c r="E2078" s="26" t="str">
        <f t="shared" si="351"/>
        <v>Neil</v>
      </c>
      <c r="F2078" s="26" t="str">
        <f t="shared" si="352"/>
        <v>Pretorius</v>
      </c>
      <c r="G2078" s="26" t="str">
        <f t="shared" si="353"/>
        <v>Men U/16</v>
      </c>
      <c r="H2078" s="26" t="str">
        <f t="shared" si="354"/>
        <v>Penguin</v>
      </c>
      <c r="I2078" s="53"/>
      <c r="J2078" s="53" t="s">
        <v>1222</v>
      </c>
      <c r="K2078" s="53">
        <v>142</v>
      </c>
      <c r="L2078" s="52">
        <f t="shared" si="355"/>
        <v>14.4</v>
      </c>
      <c r="M2078" s="52">
        <f t="shared" si="356"/>
        <v>14.4</v>
      </c>
    </row>
    <row r="2079" spans="1:13" x14ac:dyDescent="0.3">
      <c r="A2079" s="143" t="str">
        <f t="shared" si="357"/>
        <v>2026-NAT-01</v>
      </c>
      <c r="B2079" s="140">
        <f t="shared" si="358"/>
        <v>46100</v>
      </c>
      <c r="C2079" s="143" t="str">
        <f t="shared" si="359"/>
        <v>Day 1</v>
      </c>
      <c r="D2079" s="53" t="s">
        <v>662</v>
      </c>
      <c r="E2079" s="26" t="str">
        <f t="shared" si="351"/>
        <v>Lisa</v>
      </c>
      <c r="F2079" s="26" t="str">
        <f t="shared" si="352"/>
        <v>Coetzee</v>
      </c>
      <c r="G2079" s="26" t="str">
        <f t="shared" si="353"/>
        <v>Ladies Master</v>
      </c>
      <c r="H2079" s="26" t="str">
        <f t="shared" si="354"/>
        <v>Penguin</v>
      </c>
      <c r="I2079" s="53"/>
      <c r="J2079" s="53" t="s">
        <v>1200</v>
      </c>
      <c r="K2079" s="53">
        <v>61</v>
      </c>
      <c r="L2079" s="52">
        <f t="shared" si="355"/>
        <v>4.0999999999999996</v>
      </c>
      <c r="M2079" s="52">
        <f t="shared" si="356"/>
        <v>4.0999999999999996</v>
      </c>
    </row>
    <row r="2080" spans="1:13" x14ac:dyDescent="0.3">
      <c r="A2080" s="143" t="str">
        <f t="shared" si="357"/>
        <v>2026-NAT-01</v>
      </c>
      <c r="B2080" s="140">
        <f t="shared" si="358"/>
        <v>46100</v>
      </c>
      <c r="C2080" s="143" t="str">
        <f t="shared" si="359"/>
        <v>Day 1</v>
      </c>
      <c r="D2080" s="53" t="s">
        <v>704</v>
      </c>
      <c r="E2080" s="26" t="str">
        <f t="shared" si="351"/>
        <v>Ras</v>
      </c>
      <c r="F2080" s="26" t="str">
        <f t="shared" si="352"/>
        <v>Van Der Westhuizen</v>
      </c>
      <c r="G2080" s="26" t="str">
        <f t="shared" si="353"/>
        <v>Men Senior</v>
      </c>
      <c r="H2080" s="26" t="str">
        <f t="shared" si="354"/>
        <v>Welwitschia</v>
      </c>
      <c r="I2080" s="53"/>
      <c r="J2080" s="53" t="s">
        <v>1222</v>
      </c>
      <c r="K2080" s="53">
        <v>132</v>
      </c>
      <c r="L2080" s="52">
        <f t="shared" si="355"/>
        <v>11.2</v>
      </c>
      <c r="M2080" s="52">
        <f t="shared" si="356"/>
        <v>11.2</v>
      </c>
    </row>
    <row r="2081" spans="1:13" x14ac:dyDescent="0.3">
      <c r="A2081" s="143" t="str">
        <f t="shared" si="357"/>
        <v>2026-NAT-01</v>
      </c>
      <c r="B2081" s="140">
        <f t="shared" si="358"/>
        <v>46100</v>
      </c>
      <c r="C2081" s="143" t="str">
        <f t="shared" si="359"/>
        <v>Day 1</v>
      </c>
      <c r="D2081" s="53" t="s">
        <v>704</v>
      </c>
      <c r="E2081" s="26" t="str">
        <f t="shared" si="351"/>
        <v>Ras</v>
      </c>
      <c r="F2081" s="26" t="str">
        <f t="shared" si="352"/>
        <v>Van Der Westhuizen</v>
      </c>
      <c r="G2081" s="26" t="str">
        <f t="shared" si="353"/>
        <v>Men Senior</v>
      </c>
      <c r="H2081" s="26" t="str">
        <f t="shared" si="354"/>
        <v>Welwitschia</v>
      </c>
      <c r="I2081" s="53"/>
      <c r="J2081" s="53" t="s">
        <v>1223</v>
      </c>
      <c r="K2081" s="53">
        <v>130</v>
      </c>
      <c r="L2081" s="52">
        <f t="shared" si="355"/>
        <v>9.3000000000000007</v>
      </c>
      <c r="M2081" s="52">
        <f t="shared" si="356"/>
        <v>9.3000000000000007</v>
      </c>
    </row>
    <row r="2082" spans="1:13" x14ac:dyDescent="0.3">
      <c r="A2082" s="143" t="str">
        <f t="shared" si="357"/>
        <v>2026-NAT-01</v>
      </c>
      <c r="B2082" s="140">
        <f t="shared" si="358"/>
        <v>46100</v>
      </c>
      <c r="C2082" s="143" t="str">
        <f t="shared" si="359"/>
        <v>Day 1</v>
      </c>
      <c r="D2082" s="53" t="s">
        <v>704</v>
      </c>
      <c r="E2082" s="26" t="str">
        <f t="shared" si="351"/>
        <v>Ras</v>
      </c>
      <c r="F2082" s="26" t="str">
        <f t="shared" si="352"/>
        <v>Van Der Westhuizen</v>
      </c>
      <c r="G2082" s="26" t="str">
        <f t="shared" si="353"/>
        <v>Men Senior</v>
      </c>
      <c r="H2082" s="26" t="str">
        <f t="shared" si="354"/>
        <v>Welwitschia</v>
      </c>
      <c r="I2082" s="53"/>
      <c r="J2082" s="53" t="s">
        <v>1222</v>
      </c>
      <c r="K2082" s="53">
        <v>91</v>
      </c>
      <c r="L2082" s="52">
        <f t="shared" si="355"/>
        <v>3.1</v>
      </c>
      <c r="M2082" s="52">
        <f t="shared" si="356"/>
        <v>3.1</v>
      </c>
    </row>
    <row r="2083" spans="1:13" x14ac:dyDescent="0.3">
      <c r="A2083" s="143" t="str">
        <f t="shared" si="357"/>
        <v>2026-NAT-01</v>
      </c>
      <c r="B2083" s="140">
        <f t="shared" si="358"/>
        <v>46100</v>
      </c>
      <c r="C2083" s="143" t="str">
        <f t="shared" si="359"/>
        <v>Day 1</v>
      </c>
      <c r="D2083" s="53" t="s">
        <v>704</v>
      </c>
      <c r="E2083" s="26" t="str">
        <f t="shared" si="351"/>
        <v>Ras</v>
      </c>
      <c r="F2083" s="26" t="str">
        <f t="shared" si="352"/>
        <v>Van Der Westhuizen</v>
      </c>
      <c r="G2083" s="26" t="str">
        <f t="shared" si="353"/>
        <v>Men Senior</v>
      </c>
      <c r="H2083" s="26" t="str">
        <f t="shared" si="354"/>
        <v>Welwitschia</v>
      </c>
      <c r="I2083" s="53"/>
      <c r="J2083" s="53" t="s">
        <v>1221</v>
      </c>
      <c r="K2083" s="53">
        <v>121</v>
      </c>
      <c r="L2083" s="52">
        <f t="shared" si="355"/>
        <v>22.4</v>
      </c>
      <c r="M2083" s="52">
        <f t="shared" si="356"/>
        <v>22.4</v>
      </c>
    </row>
    <row r="2084" spans="1:13" x14ac:dyDescent="0.3">
      <c r="A2084" s="143" t="str">
        <f t="shared" si="357"/>
        <v>2026-NAT-01</v>
      </c>
      <c r="B2084" s="140">
        <f t="shared" si="358"/>
        <v>46100</v>
      </c>
      <c r="C2084" s="143" t="str">
        <f t="shared" si="359"/>
        <v>Day 1</v>
      </c>
      <c r="D2084" s="53" t="s">
        <v>704</v>
      </c>
      <c r="E2084" s="26" t="str">
        <f t="shared" si="351"/>
        <v>Ras</v>
      </c>
      <c r="F2084" s="26" t="str">
        <f t="shared" si="352"/>
        <v>Van Der Westhuizen</v>
      </c>
      <c r="G2084" s="26" t="str">
        <f t="shared" si="353"/>
        <v>Men Senior</v>
      </c>
      <c r="H2084" s="26" t="str">
        <f t="shared" si="354"/>
        <v>Welwitschia</v>
      </c>
      <c r="I2084" s="53"/>
      <c r="J2084" s="53" t="s">
        <v>1222</v>
      </c>
      <c r="K2084" s="53">
        <v>114</v>
      </c>
      <c r="L2084" s="52">
        <f t="shared" si="355"/>
        <v>6.8</v>
      </c>
      <c r="M2084" s="52">
        <f t="shared" si="356"/>
        <v>6.8</v>
      </c>
    </row>
    <row r="2085" spans="1:13" x14ac:dyDescent="0.3">
      <c r="A2085" s="143" t="str">
        <f t="shared" si="357"/>
        <v>2026-NAT-01</v>
      </c>
      <c r="B2085" s="140">
        <f t="shared" si="358"/>
        <v>46100</v>
      </c>
      <c r="C2085" s="143" t="str">
        <f t="shared" si="359"/>
        <v>Day 1</v>
      </c>
      <c r="D2085" s="53" t="s">
        <v>704</v>
      </c>
      <c r="E2085" s="26" t="str">
        <f t="shared" si="351"/>
        <v>Ras</v>
      </c>
      <c r="F2085" s="26" t="str">
        <f t="shared" si="352"/>
        <v>Van Der Westhuizen</v>
      </c>
      <c r="G2085" s="26" t="str">
        <f t="shared" si="353"/>
        <v>Men Senior</v>
      </c>
      <c r="H2085" s="26" t="str">
        <f t="shared" si="354"/>
        <v>Welwitschia</v>
      </c>
      <c r="I2085" s="53"/>
      <c r="J2085" s="53" t="s">
        <v>20</v>
      </c>
      <c r="K2085" s="53">
        <v>87</v>
      </c>
      <c r="L2085" s="52">
        <f t="shared" si="355"/>
        <v>2.4</v>
      </c>
      <c r="M2085" s="52">
        <f t="shared" si="356"/>
        <v>2.4</v>
      </c>
    </row>
    <row r="2086" spans="1:13" x14ac:dyDescent="0.3">
      <c r="A2086" s="143" t="str">
        <f t="shared" si="357"/>
        <v>2026-NAT-01</v>
      </c>
      <c r="B2086" s="140">
        <f t="shared" si="358"/>
        <v>46100</v>
      </c>
      <c r="C2086" s="143" t="str">
        <f t="shared" si="359"/>
        <v>Day 1</v>
      </c>
      <c r="D2086" s="53" t="s">
        <v>704</v>
      </c>
      <c r="E2086" s="26" t="str">
        <f t="shared" si="351"/>
        <v>Ras</v>
      </c>
      <c r="F2086" s="26" t="str">
        <f t="shared" si="352"/>
        <v>Van Der Westhuizen</v>
      </c>
      <c r="G2086" s="26" t="str">
        <f t="shared" si="353"/>
        <v>Men Senior</v>
      </c>
      <c r="H2086" s="26" t="str">
        <f t="shared" si="354"/>
        <v>Welwitschia</v>
      </c>
      <c r="I2086" s="53"/>
      <c r="J2086" s="53" t="s">
        <v>1223</v>
      </c>
      <c r="K2086" s="53">
        <v>81</v>
      </c>
      <c r="L2086" s="52">
        <f t="shared" si="355"/>
        <v>1.8</v>
      </c>
      <c r="M2086" s="52">
        <f t="shared" si="356"/>
        <v>1.8</v>
      </c>
    </row>
    <row r="2087" spans="1:13" x14ac:dyDescent="0.3">
      <c r="A2087" s="143" t="str">
        <f t="shared" si="357"/>
        <v>2026-NAT-01</v>
      </c>
      <c r="B2087" s="140">
        <f t="shared" si="358"/>
        <v>46100</v>
      </c>
      <c r="C2087" s="143" t="str">
        <f t="shared" si="359"/>
        <v>Day 1</v>
      </c>
      <c r="D2087" s="53" t="s">
        <v>704</v>
      </c>
      <c r="E2087" s="26" t="str">
        <f t="shared" si="351"/>
        <v>Ras</v>
      </c>
      <c r="F2087" s="26" t="str">
        <f t="shared" si="352"/>
        <v>Van Der Westhuizen</v>
      </c>
      <c r="G2087" s="26" t="str">
        <f t="shared" si="353"/>
        <v>Men Senior</v>
      </c>
      <c r="H2087" s="26" t="str">
        <f t="shared" si="354"/>
        <v>Welwitschia</v>
      </c>
      <c r="I2087" s="53"/>
      <c r="J2087" s="53" t="s">
        <v>1222</v>
      </c>
      <c r="K2087" s="53">
        <v>90</v>
      </c>
      <c r="L2087" s="52">
        <f t="shared" si="355"/>
        <v>3</v>
      </c>
      <c r="M2087" s="52">
        <f t="shared" si="356"/>
        <v>3</v>
      </c>
    </row>
    <row r="2088" spans="1:13" x14ac:dyDescent="0.3">
      <c r="A2088" s="143" t="str">
        <f t="shared" si="357"/>
        <v>2026-NAT-01</v>
      </c>
      <c r="B2088" s="140">
        <f t="shared" si="358"/>
        <v>46100</v>
      </c>
      <c r="C2088" s="143" t="str">
        <f t="shared" si="359"/>
        <v>Day 1</v>
      </c>
      <c r="D2088" s="53" t="s">
        <v>704</v>
      </c>
      <c r="E2088" s="26" t="str">
        <f t="shared" si="351"/>
        <v>Ras</v>
      </c>
      <c r="F2088" s="26" t="str">
        <f t="shared" si="352"/>
        <v>Van Der Westhuizen</v>
      </c>
      <c r="G2088" s="26" t="str">
        <f t="shared" si="353"/>
        <v>Men Senior</v>
      </c>
      <c r="H2088" s="26" t="str">
        <f t="shared" si="354"/>
        <v>Welwitschia</v>
      </c>
      <c r="I2088" s="53"/>
      <c r="J2088" s="53" t="s">
        <v>1222</v>
      </c>
      <c r="K2088" s="53">
        <v>78</v>
      </c>
      <c r="L2088" s="52">
        <f t="shared" si="355"/>
        <v>1.9</v>
      </c>
      <c r="M2088" s="52">
        <f t="shared" si="356"/>
        <v>1.9</v>
      </c>
    </row>
    <row r="2089" spans="1:13" x14ac:dyDescent="0.3">
      <c r="A2089" s="143" t="str">
        <f t="shared" si="357"/>
        <v>2026-NAT-01</v>
      </c>
      <c r="B2089" s="140">
        <f t="shared" si="358"/>
        <v>46100</v>
      </c>
      <c r="C2089" s="143" t="str">
        <f t="shared" si="359"/>
        <v>Day 1</v>
      </c>
      <c r="D2089" s="53" t="s">
        <v>704</v>
      </c>
      <c r="E2089" s="26" t="str">
        <f t="shared" si="351"/>
        <v>Ras</v>
      </c>
      <c r="F2089" s="26" t="str">
        <f t="shared" si="352"/>
        <v>Van Der Westhuizen</v>
      </c>
      <c r="G2089" s="26" t="str">
        <f t="shared" si="353"/>
        <v>Men Senior</v>
      </c>
      <c r="H2089" s="26" t="str">
        <f t="shared" si="354"/>
        <v>Welwitschia</v>
      </c>
      <c r="I2089" s="53" t="s">
        <v>19</v>
      </c>
      <c r="J2089" s="53"/>
      <c r="K2089" s="53">
        <v>68</v>
      </c>
      <c r="L2089" s="52">
        <f t="shared" si="355"/>
        <v>3.3</v>
      </c>
      <c r="M2089" s="52">
        <f t="shared" si="356"/>
        <v>3.3</v>
      </c>
    </row>
    <row r="2090" spans="1:13" x14ac:dyDescent="0.3">
      <c r="A2090" s="143" t="str">
        <f t="shared" si="357"/>
        <v>2026-NAT-01</v>
      </c>
      <c r="B2090" s="140">
        <f t="shared" si="358"/>
        <v>46100</v>
      </c>
      <c r="C2090" s="143" t="str">
        <f t="shared" si="359"/>
        <v>Day 1</v>
      </c>
      <c r="D2090" s="53" t="s">
        <v>704</v>
      </c>
      <c r="E2090" s="26" t="str">
        <f t="shared" si="351"/>
        <v>Ras</v>
      </c>
      <c r="F2090" s="26" t="str">
        <f t="shared" si="352"/>
        <v>Van Der Westhuizen</v>
      </c>
      <c r="G2090" s="26" t="str">
        <f t="shared" si="353"/>
        <v>Men Senior</v>
      </c>
      <c r="H2090" s="26" t="str">
        <f t="shared" si="354"/>
        <v>Welwitschia</v>
      </c>
      <c r="I2090" s="53"/>
      <c r="J2090" s="53" t="s">
        <v>1222</v>
      </c>
      <c r="K2090" s="53">
        <v>79</v>
      </c>
      <c r="L2090" s="52">
        <f t="shared" si="355"/>
        <v>1.9</v>
      </c>
      <c r="M2090" s="52">
        <f t="shared" si="356"/>
        <v>1.9</v>
      </c>
    </row>
    <row r="2091" spans="1:13" x14ac:dyDescent="0.3">
      <c r="A2091" s="143" t="str">
        <f t="shared" si="357"/>
        <v>2026-NAT-01</v>
      </c>
      <c r="B2091" s="140">
        <f t="shared" si="358"/>
        <v>46100</v>
      </c>
      <c r="C2091" s="143" t="str">
        <f t="shared" si="359"/>
        <v>Day 1</v>
      </c>
      <c r="D2091" s="53" t="s">
        <v>704</v>
      </c>
      <c r="E2091" s="26" t="str">
        <f t="shared" si="351"/>
        <v>Ras</v>
      </c>
      <c r="F2091" s="26" t="str">
        <f t="shared" si="352"/>
        <v>Van Der Westhuizen</v>
      </c>
      <c r="G2091" s="26" t="str">
        <f t="shared" si="353"/>
        <v>Men Senior</v>
      </c>
      <c r="H2091" s="26" t="str">
        <f t="shared" si="354"/>
        <v>Welwitschia</v>
      </c>
      <c r="I2091" s="53"/>
      <c r="J2091" s="53" t="s">
        <v>1222</v>
      </c>
      <c r="K2091" s="53">
        <v>111</v>
      </c>
      <c r="L2091" s="52">
        <f t="shared" si="355"/>
        <v>6.2</v>
      </c>
      <c r="M2091" s="52">
        <f t="shared" si="356"/>
        <v>6.2</v>
      </c>
    </row>
    <row r="2092" spans="1:13" x14ac:dyDescent="0.3">
      <c r="A2092" s="143" t="str">
        <f t="shared" si="357"/>
        <v>2026-NAT-01</v>
      </c>
      <c r="B2092" s="140">
        <f t="shared" si="358"/>
        <v>46100</v>
      </c>
      <c r="C2092" s="143" t="str">
        <f t="shared" si="359"/>
        <v>Day 1</v>
      </c>
      <c r="D2092" s="53" t="s">
        <v>534</v>
      </c>
      <c r="E2092" s="26" t="str">
        <f t="shared" si="351"/>
        <v>Dian</v>
      </c>
      <c r="F2092" s="26" t="str">
        <f t="shared" si="352"/>
        <v>Neethling</v>
      </c>
      <c r="G2092" s="26" t="str">
        <f t="shared" si="353"/>
        <v>Men Senior</v>
      </c>
      <c r="H2092" s="26" t="str">
        <f t="shared" si="354"/>
        <v>Welwitschia</v>
      </c>
      <c r="I2092" s="53"/>
      <c r="J2092" s="53" t="s">
        <v>1223</v>
      </c>
      <c r="K2092" s="53">
        <v>123</v>
      </c>
      <c r="L2092" s="52">
        <f t="shared" si="355"/>
        <v>7.6</v>
      </c>
      <c r="M2092" s="52">
        <f t="shared" si="356"/>
        <v>7.6</v>
      </c>
    </row>
    <row r="2093" spans="1:13" x14ac:dyDescent="0.3">
      <c r="A2093" s="143" t="str">
        <f t="shared" si="357"/>
        <v>2026-NAT-01</v>
      </c>
      <c r="B2093" s="140">
        <f t="shared" si="358"/>
        <v>46100</v>
      </c>
      <c r="C2093" s="143" t="str">
        <f t="shared" si="359"/>
        <v>Day 1</v>
      </c>
      <c r="D2093" s="53" t="s">
        <v>534</v>
      </c>
      <c r="E2093" s="26" t="str">
        <f t="shared" si="351"/>
        <v>Dian</v>
      </c>
      <c r="F2093" s="26" t="str">
        <f t="shared" si="352"/>
        <v>Neethling</v>
      </c>
      <c r="G2093" s="26" t="str">
        <f t="shared" si="353"/>
        <v>Men Senior</v>
      </c>
      <c r="H2093" s="26" t="str">
        <f t="shared" si="354"/>
        <v>Welwitschia</v>
      </c>
      <c r="I2093" s="53"/>
      <c r="J2093" s="53" t="s">
        <v>1222</v>
      </c>
      <c r="K2093" s="53">
        <v>120</v>
      </c>
      <c r="L2093" s="52">
        <f t="shared" si="355"/>
        <v>8.1</v>
      </c>
      <c r="M2093" s="52">
        <f t="shared" si="356"/>
        <v>8.1</v>
      </c>
    </row>
    <row r="2094" spans="1:13" x14ac:dyDescent="0.3">
      <c r="A2094" s="143" t="str">
        <f t="shared" si="357"/>
        <v>2026-NAT-01</v>
      </c>
      <c r="B2094" s="140">
        <f t="shared" si="358"/>
        <v>46100</v>
      </c>
      <c r="C2094" s="143" t="str">
        <f t="shared" si="359"/>
        <v>Day 1</v>
      </c>
      <c r="D2094" s="53" t="s">
        <v>534</v>
      </c>
      <c r="E2094" s="26" t="str">
        <f t="shared" si="351"/>
        <v>Dian</v>
      </c>
      <c r="F2094" s="26" t="str">
        <f t="shared" si="352"/>
        <v>Neethling</v>
      </c>
      <c r="G2094" s="26" t="str">
        <f t="shared" si="353"/>
        <v>Men Senior</v>
      </c>
      <c r="H2094" s="26" t="str">
        <f t="shared" si="354"/>
        <v>Welwitschia</v>
      </c>
      <c r="I2094" s="53"/>
      <c r="J2094" s="53" t="s">
        <v>1222</v>
      </c>
      <c r="K2094" s="53">
        <v>95</v>
      </c>
      <c r="L2094" s="52">
        <f t="shared" si="355"/>
        <v>3.6</v>
      </c>
      <c r="M2094" s="52">
        <f t="shared" si="356"/>
        <v>3.6</v>
      </c>
    </row>
    <row r="2095" spans="1:13" x14ac:dyDescent="0.3">
      <c r="A2095" s="143" t="str">
        <f t="shared" si="357"/>
        <v>2026-NAT-01</v>
      </c>
      <c r="B2095" s="140">
        <f t="shared" si="358"/>
        <v>46100</v>
      </c>
      <c r="C2095" s="143" t="str">
        <f t="shared" si="359"/>
        <v>Day 1</v>
      </c>
      <c r="D2095" s="53" t="s">
        <v>534</v>
      </c>
      <c r="E2095" s="26" t="str">
        <f t="shared" si="351"/>
        <v>Dian</v>
      </c>
      <c r="F2095" s="26" t="str">
        <f t="shared" si="352"/>
        <v>Neethling</v>
      </c>
      <c r="G2095" s="26" t="str">
        <f t="shared" si="353"/>
        <v>Men Senior</v>
      </c>
      <c r="H2095" s="26" t="str">
        <f t="shared" si="354"/>
        <v>Welwitschia</v>
      </c>
      <c r="I2095" s="53"/>
      <c r="J2095" s="53" t="s">
        <v>1222</v>
      </c>
      <c r="K2095" s="53">
        <v>170</v>
      </c>
      <c r="L2095" s="52">
        <f t="shared" si="355"/>
        <v>26.7</v>
      </c>
      <c r="M2095" s="52">
        <f t="shared" si="356"/>
        <v>26.7</v>
      </c>
    </row>
    <row r="2096" spans="1:13" x14ac:dyDescent="0.3">
      <c r="A2096" s="143" t="str">
        <f t="shared" si="357"/>
        <v>2026-NAT-01</v>
      </c>
      <c r="B2096" s="140">
        <f t="shared" si="358"/>
        <v>46100</v>
      </c>
      <c r="C2096" s="143" t="str">
        <f t="shared" si="359"/>
        <v>Day 1</v>
      </c>
      <c r="D2096" s="53" t="s">
        <v>534</v>
      </c>
      <c r="E2096" s="26" t="str">
        <f t="shared" si="351"/>
        <v>Dian</v>
      </c>
      <c r="F2096" s="26" t="str">
        <f t="shared" si="352"/>
        <v>Neethling</v>
      </c>
      <c r="G2096" s="26" t="str">
        <f t="shared" si="353"/>
        <v>Men Senior</v>
      </c>
      <c r="H2096" s="26" t="str">
        <f t="shared" si="354"/>
        <v>Welwitschia</v>
      </c>
      <c r="I2096" s="53"/>
      <c r="J2096" s="53" t="s">
        <v>1222</v>
      </c>
      <c r="K2096" s="53">
        <v>141</v>
      </c>
      <c r="L2096" s="52">
        <f t="shared" si="355"/>
        <v>14.1</v>
      </c>
      <c r="M2096" s="52">
        <f t="shared" si="356"/>
        <v>14.1</v>
      </c>
    </row>
    <row r="2097" spans="1:13" x14ac:dyDescent="0.3">
      <c r="A2097" s="143" t="str">
        <f t="shared" si="357"/>
        <v>2026-NAT-01</v>
      </c>
      <c r="B2097" s="140">
        <f t="shared" si="358"/>
        <v>46100</v>
      </c>
      <c r="C2097" s="143" t="str">
        <f t="shared" si="359"/>
        <v>Day 1</v>
      </c>
      <c r="D2097" s="53" t="s">
        <v>442</v>
      </c>
      <c r="E2097" s="26" t="str">
        <f t="shared" si="351"/>
        <v>Johan</v>
      </c>
      <c r="F2097" s="26" t="str">
        <f t="shared" si="352"/>
        <v>Diedericks</v>
      </c>
      <c r="G2097" s="26" t="str">
        <f t="shared" si="353"/>
        <v>Men Veteran</v>
      </c>
      <c r="H2097" s="26" t="str">
        <f t="shared" si="354"/>
        <v>Welwitschia</v>
      </c>
      <c r="I2097" s="53"/>
      <c r="J2097" s="53" t="s">
        <v>1223</v>
      </c>
      <c r="K2097" s="53">
        <v>74</v>
      </c>
      <c r="L2097" s="52">
        <f t="shared" si="355"/>
        <v>1.3</v>
      </c>
      <c r="M2097" s="52">
        <f t="shared" si="356"/>
        <v>1.3</v>
      </c>
    </row>
    <row r="2098" spans="1:13" x14ac:dyDescent="0.3">
      <c r="A2098" s="143" t="str">
        <f t="shared" si="357"/>
        <v>2026-NAT-01</v>
      </c>
      <c r="B2098" s="140">
        <f t="shared" si="358"/>
        <v>46100</v>
      </c>
      <c r="C2098" s="143" t="str">
        <f t="shared" si="359"/>
        <v>Day 1</v>
      </c>
      <c r="D2098" s="53" t="s">
        <v>442</v>
      </c>
      <c r="E2098" s="26" t="str">
        <f t="shared" si="351"/>
        <v>Johan</v>
      </c>
      <c r="F2098" s="26" t="str">
        <f t="shared" si="352"/>
        <v>Diedericks</v>
      </c>
      <c r="G2098" s="26" t="str">
        <f t="shared" si="353"/>
        <v>Men Veteran</v>
      </c>
      <c r="H2098" s="26" t="str">
        <f t="shared" si="354"/>
        <v>Welwitschia</v>
      </c>
      <c r="I2098" s="53"/>
      <c r="J2098" s="53" t="s">
        <v>1222</v>
      </c>
      <c r="K2098" s="53">
        <v>118</v>
      </c>
      <c r="L2098" s="52">
        <f t="shared" si="355"/>
        <v>7.6</v>
      </c>
      <c r="M2098" s="52">
        <f t="shared" si="356"/>
        <v>7.6</v>
      </c>
    </row>
    <row r="2099" spans="1:13" x14ac:dyDescent="0.3">
      <c r="A2099" s="143" t="str">
        <f t="shared" si="357"/>
        <v>2026-NAT-01</v>
      </c>
      <c r="B2099" s="140">
        <f t="shared" si="358"/>
        <v>46100</v>
      </c>
      <c r="C2099" s="143" t="str">
        <f t="shared" si="359"/>
        <v>Day 1</v>
      </c>
      <c r="D2099" s="53" t="s">
        <v>442</v>
      </c>
      <c r="E2099" s="26" t="str">
        <f t="shared" si="351"/>
        <v>Johan</v>
      </c>
      <c r="F2099" s="26" t="str">
        <f t="shared" si="352"/>
        <v>Diedericks</v>
      </c>
      <c r="G2099" s="26" t="str">
        <f t="shared" si="353"/>
        <v>Men Veteran</v>
      </c>
      <c r="H2099" s="26" t="str">
        <f t="shared" si="354"/>
        <v>Welwitschia</v>
      </c>
      <c r="I2099" s="53"/>
      <c r="J2099" s="53" t="s">
        <v>1223</v>
      </c>
      <c r="K2099" s="53">
        <v>120</v>
      </c>
      <c r="L2099" s="52">
        <f t="shared" si="355"/>
        <v>7</v>
      </c>
      <c r="M2099" s="52">
        <f t="shared" si="356"/>
        <v>7</v>
      </c>
    </row>
    <row r="2100" spans="1:13" x14ac:dyDescent="0.3">
      <c r="A2100" s="143" t="str">
        <f t="shared" si="357"/>
        <v>2026-NAT-01</v>
      </c>
      <c r="B2100" s="140">
        <f t="shared" si="358"/>
        <v>46100</v>
      </c>
      <c r="C2100" s="143" t="str">
        <f t="shared" si="359"/>
        <v>Day 1</v>
      </c>
      <c r="D2100" s="53" t="s">
        <v>492</v>
      </c>
      <c r="E2100" s="26" t="str">
        <f t="shared" si="351"/>
        <v>Nols</v>
      </c>
      <c r="F2100" s="26" t="str">
        <f t="shared" si="352"/>
        <v>Diedericks</v>
      </c>
      <c r="G2100" s="26" t="str">
        <f t="shared" si="353"/>
        <v>Men Senior</v>
      </c>
      <c r="H2100" s="26" t="str">
        <f t="shared" si="354"/>
        <v>Welwitschia</v>
      </c>
      <c r="I2100" s="53"/>
      <c r="J2100" s="53" t="s">
        <v>1223</v>
      </c>
      <c r="K2100" s="53">
        <v>118</v>
      </c>
      <c r="L2100" s="52">
        <f t="shared" si="355"/>
        <v>6.6</v>
      </c>
      <c r="M2100" s="52">
        <f t="shared" si="356"/>
        <v>6.6</v>
      </c>
    </row>
    <row r="2101" spans="1:13" x14ac:dyDescent="0.3">
      <c r="A2101" s="143" t="str">
        <f t="shared" si="357"/>
        <v>2026-NAT-01</v>
      </c>
      <c r="B2101" s="140">
        <f t="shared" si="358"/>
        <v>46100</v>
      </c>
      <c r="C2101" s="143" t="str">
        <f t="shared" si="359"/>
        <v>Day 1</v>
      </c>
      <c r="D2101" s="53" t="s">
        <v>492</v>
      </c>
      <c r="E2101" s="26" t="str">
        <f t="shared" si="351"/>
        <v>Nols</v>
      </c>
      <c r="F2101" s="26" t="str">
        <f t="shared" si="352"/>
        <v>Diedericks</v>
      </c>
      <c r="G2101" s="26" t="str">
        <f t="shared" si="353"/>
        <v>Men Senior</v>
      </c>
      <c r="H2101" s="26" t="str">
        <f t="shared" si="354"/>
        <v>Welwitschia</v>
      </c>
      <c r="I2101" s="53"/>
      <c r="J2101" s="53" t="s">
        <v>1222</v>
      </c>
      <c r="K2101" s="53">
        <v>151</v>
      </c>
      <c r="L2101" s="52">
        <f t="shared" si="355"/>
        <v>17.8</v>
      </c>
      <c r="M2101" s="52">
        <f t="shared" si="356"/>
        <v>17.8</v>
      </c>
    </row>
    <row r="2102" spans="1:13" x14ac:dyDescent="0.3">
      <c r="A2102" s="143" t="str">
        <f t="shared" si="357"/>
        <v>2026-NAT-01</v>
      </c>
      <c r="B2102" s="140">
        <f t="shared" si="358"/>
        <v>46100</v>
      </c>
      <c r="C2102" s="143" t="str">
        <f t="shared" si="359"/>
        <v>Day 1</v>
      </c>
      <c r="D2102" s="53" t="s">
        <v>492</v>
      </c>
      <c r="E2102" s="26" t="str">
        <f t="shared" si="351"/>
        <v>Nols</v>
      </c>
      <c r="F2102" s="26" t="str">
        <f t="shared" si="352"/>
        <v>Diedericks</v>
      </c>
      <c r="G2102" s="26" t="str">
        <f t="shared" si="353"/>
        <v>Men Senior</v>
      </c>
      <c r="H2102" s="26" t="str">
        <f t="shared" si="354"/>
        <v>Welwitschia</v>
      </c>
      <c r="I2102" s="53"/>
      <c r="J2102" s="53" t="s">
        <v>1222</v>
      </c>
      <c r="K2102" s="53">
        <v>136</v>
      </c>
      <c r="L2102" s="52">
        <f t="shared" si="355"/>
        <v>12.4</v>
      </c>
      <c r="M2102" s="52">
        <f t="shared" si="356"/>
        <v>12.4</v>
      </c>
    </row>
    <row r="2103" spans="1:13" x14ac:dyDescent="0.3">
      <c r="A2103" s="143" t="str">
        <f t="shared" si="357"/>
        <v>2026-NAT-01</v>
      </c>
      <c r="B2103" s="140">
        <f t="shared" si="358"/>
        <v>46100</v>
      </c>
      <c r="C2103" s="143" t="str">
        <f t="shared" si="359"/>
        <v>Day 1</v>
      </c>
      <c r="D2103" s="53" t="s">
        <v>492</v>
      </c>
      <c r="E2103" s="26" t="str">
        <f t="shared" si="351"/>
        <v>Nols</v>
      </c>
      <c r="F2103" s="26" t="str">
        <f t="shared" si="352"/>
        <v>Diedericks</v>
      </c>
      <c r="G2103" s="26" t="str">
        <f t="shared" si="353"/>
        <v>Men Senior</v>
      </c>
      <c r="H2103" s="26" t="str">
        <f t="shared" si="354"/>
        <v>Welwitschia</v>
      </c>
      <c r="I2103" s="53"/>
      <c r="J2103" s="53" t="s">
        <v>1222</v>
      </c>
      <c r="K2103" s="53">
        <v>67</v>
      </c>
      <c r="L2103" s="52">
        <f t="shared" si="355"/>
        <v>1.1000000000000001</v>
      </c>
      <c r="M2103" s="52">
        <f t="shared" si="356"/>
        <v>1.1000000000000001</v>
      </c>
    </row>
    <row r="2104" spans="1:13" x14ac:dyDescent="0.3">
      <c r="A2104" s="143" t="str">
        <f t="shared" si="357"/>
        <v>2026-NAT-01</v>
      </c>
      <c r="B2104" s="140">
        <f t="shared" si="358"/>
        <v>46100</v>
      </c>
      <c r="C2104" s="143" t="str">
        <f t="shared" si="359"/>
        <v>Day 1</v>
      </c>
      <c r="D2104" s="53" t="s">
        <v>492</v>
      </c>
      <c r="E2104" s="26" t="str">
        <f t="shared" si="351"/>
        <v>Nols</v>
      </c>
      <c r="F2104" s="26" t="str">
        <f t="shared" si="352"/>
        <v>Diedericks</v>
      </c>
      <c r="G2104" s="26" t="str">
        <f t="shared" si="353"/>
        <v>Men Senior</v>
      </c>
      <c r="H2104" s="26" t="str">
        <f t="shared" si="354"/>
        <v>Welwitschia</v>
      </c>
      <c r="I2104" s="53"/>
      <c r="J2104" s="53" t="s">
        <v>1223</v>
      </c>
      <c r="K2104" s="53">
        <v>102</v>
      </c>
      <c r="L2104" s="52">
        <f t="shared" si="355"/>
        <v>4</v>
      </c>
      <c r="M2104" s="52">
        <f t="shared" si="356"/>
        <v>4</v>
      </c>
    </row>
    <row r="2105" spans="1:13" x14ac:dyDescent="0.3">
      <c r="A2105" s="143" t="str">
        <f t="shared" si="357"/>
        <v>2026-NAT-01</v>
      </c>
      <c r="B2105" s="140">
        <f t="shared" si="358"/>
        <v>46100</v>
      </c>
      <c r="C2105" s="143" t="str">
        <f t="shared" si="359"/>
        <v>Day 1</v>
      </c>
      <c r="D2105" s="53" t="s">
        <v>492</v>
      </c>
      <c r="E2105" s="26" t="str">
        <f t="shared" si="351"/>
        <v>Nols</v>
      </c>
      <c r="F2105" s="26" t="str">
        <f t="shared" si="352"/>
        <v>Diedericks</v>
      </c>
      <c r="G2105" s="26" t="str">
        <f t="shared" si="353"/>
        <v>Men Senior</v>
      </c>
      <c r="H2105" s="26" t="str">
        <f t="shared" si="354"/>
        <v>Welwitschia</v>
      </c>
      <c r="I2105" s="53"/>
      <c r="J2105" s="53" t="s">
        <v>1222</v>
      </c>
      <c r="K2105" s="53">
        <v>95</v>
      </c>
      <c r="L2105" s="52">
        <f t="shared" si="355"/>
        <v>3.6</v>
      </c>
      <c r="M2105" s="52">
        <f t="shared" si="356"/>
        <v>3.6</v>
      </c>
    </row>
    <row r="2106" spans="1:13" x14ac:dyDescent="0.3">
      <c r="A2106" s="143" t="str">
        <f t="shared" si="357"/>
        <v>2026-NAT-01</v>
      </c>
      <c r="B2106" s="140">
        <f t="shared" si="358"/>
        <v>46100</v>
      </c>
      <c r="C2106" s="143" t="str">
        <f t="shared" si="359"/>
        <v>Day 1</v>
      </c>
      <c r="D2106" s="53" t="s">
        <v>492</v>
      </c>
      <c r="E2106" s="26" t="str">
        <f t="shared" ref="E2106:E2169" si="360">IF(D2106="","",VLOOKUP(D2106,Master,3,FALSE))</f>
        <v>Nols</v>
      </c>
      <c r="F2106" s="26" t="str">
        <f t="shared" ref="F2106:F2169" si="361">IF(D2106="","",VLOOKUP(D2106,Master,4,FALSE))</f>
        <v>Diedericks</v>
      </c>
      <c r="G2106" s="26" t="str">
        <f t="shared" ref="G2106:G2169" si="362">IF(D2106="","",VLOOKUP(D2106,Master,5,FALSE))</f>
        <v>Men Senior</v>
      </c>
      <c r="H2106" s="26" t="str">
        <f t="shared" ref="H2106:H2169" si="363">IF(D2106="","",VLOOKUP(D2106,Master,2,FALSE))</f>
        <v>Welwitschia</v>
      </c>
      <c r="I2106" s="53"/>
      <c r="J2106" s="53" t="s">
        <v>1222</v>
      </c>
      <c r="K2106" s="53">
        <v>126</v>
      </c>
      <c r="L2106" s="52">
        <f t="shared" ref="L2106:L2169" si="364">IF(K2106="","",IF(I2106="",ROUND(HLOOKUP(J2106,kgList,K2106,FALSE),1),ROUND(HLOOKUP(I2106,kgList,K2106,FALSE),1)))</f>
        <v>9.6</v>
      </c>
      <c r="M2106" s="52">
        <f t="shared" ref="M2106:M2169" si="365">IF(L2106="","",IF(COUNTA(I2106:J2106)&gt;1,"Edible or Inedible",IF(COUNTA(I2106)=1,L2106*1,IF(COUNTA(J2106)=1,L2106*1,"ERROR"))))</f>
        <v>9.6</v>
      </c>
    </row>
    <row r="2107" spans="1:13" x14ac:dyDescent="0.3">
      <c r="A2107" s="143" t="str">
        <f t="shared" ref="A2107:A2170" si="366">IF(D2107="","",A2106)</f>
        <v>2026-NAT-01</v>
      </c>
      <c r="B2107" s="140">
        <f t="shared" ref="B2107:B2170" si="367">IF(D2107="","",B2106)</f>
        <v>46100</v>
      </c>
      <c r="C2107" s="143" t="str">
        <f t="shared" ref="C2107:C2170" si="368">IF(D2107="","",C2106)</f>
        <v>Day 1</v>
      </c>
      <c r="D2107" s="53" t="s">
        <v>440</v>
      </c>
      <c r="E2107" s="26" t="str">
        <f t="shared" si="360"/>
        <v>Willem</v>
      </c>
      <c r="F2107" s="26" t="str">
        <f t="shared" si="361"/>
        <v>Steyn</v>
      </c>
      <c r="G2107" s="26" t="str">
        <f t="shared" si="362"/>
        <v>Men Veteran</v>
      </c>
      <c r="H2107" s="26" t="str">
        <f t="shared" si="363"/>
        <v>Welwitschia</v>
      </c>
      <c r="I2107" s="53"/>
      <c r="J2107" s="53" t="s">
        <v>1223</v>
      </c>
      <c r="K2107" s="53">
        <v>142</v>
      </c>
      <c r="L2107" s="52">
        <f t="shared" si="364"/>
        <v>12.6</v>
      </c>
      <c r="M2107" s="52">
        <f t="shared" si="365"/>
        <v>12.6</v>
      </c>
    </row>
    <row r="2108" spans="1:13" x14ac:dyDescent="0.3">
      <c r="A2108" s="143" t="str">
        <f t="shared" si="366"/>
        <v>2026-NAT-01</v>
      </c>
      <c r="B2108" s="140">
        <f t="shared" si="367"/>
        <v>46100</v>
      </c>
      <c r="C2108" s="143" t="str">
        <f t="shared" si="368"/>
        <v>Day 1</v>
      </c>
      <c r="D2108" s="53" t="s">
        <v>440</v>
      </c>
      <c r="E2108" s="26" t="str">
        <f t="shared" si="360"/>
        <v>Willem</v>
      </c>
      <c r="F2108" s="26" t="str">
        <f t="shared" si="361"/>
        <v>Steyn</v>
      </c>
      <c r="G2108" s="26" t="str">
        <f t="shared" si="362"/>
        <v>Men Veteran</v>
      </c>
      <c r="H2108" s="26" t="str">
        <f t="shared" si="363"/>
        <v>Welwitschia</v>
      </c>
      <c r="I2108" s="53"/>
      <c r="J2108" s="53" t="s">
        <v>1223</v>
      </c>
      <c r="K2108" s="53">
        <v>124</v>
      </c>
      <c r="L2108" s="52">
        <f t="shared" si="364"/>
        <v>7.9</v>
      </c>
      <c r="M2108" s="52">
        <f t="shared" si="365"/>
        <v>7.9</v>
      </c>
    </row>
    <row r="2109" spans="1:13" x14ac:dyDescent="0.3">
      <c r="A2109" s="143" t="str">
        <f t="shared" si="366"/>
        <v>2026-NAT-01</v>
      </c>
      <c r="B2109" s="140">
        <f t="shared" si="367"/>
        <v>46100</v>
      </c>
      <c r="C2109" s="143" t="str">
        <f t="shared" si="368"/>
        <v>Day 1</v>
      </c>
      <c r="D2109" s="53" t="s">
        <v>440</v>
      </c>
      <c r="E2109" s="26" t="str">
        <f t="shared" si="360"/>
        <v>Willem</v>
      </c>
      <c r="F2109" s="26" t="str">
        <f t="shared" si="361"/>
        <v>Steyn</v>
      </c>
      <c r="G2109" s="26" t="str">
        <f t="shared" si="362"/>
        <v>Men Veteran</v>
      </c>
      <c r="H2109" s="26" t="str">
        <f t="shared" si="363"/>
        <v>Welwitschia</v>
      </c>
      <c r="I2109" s="53"/>
      <c r="J2109" s="53" t="s">
        <v>1222</v>
      </c>
      <c r="K2109" s="53">
        <v>114</v>
      </c>
      <c r="L2109" s="52">
        <f t="shared" si="364"/>
        <v>6.8</v>
      </c>
      <c r="M2109" s="52">
        <f t="shared" si="365"/>
        <v>6.8</v>
      </c>
    </row>
    <row r="2110" spans="1:13" x14ac:dyDescent="0.3">
      <c r="A2110" s="143" t="str">
        <f t="shared" si="366"/>
        <v>2026-NAT-01</v>
      </c>
      <c r="B2110" s="140">
        <f t="shared" si="367"/>
        <v>46100</v>
      </c>
      <c r="C2110" s="143" t="str">
        <f t="shared" si="368"/>
        <v>Day 1</v>
      </c>
      <c r="D2110" s="53" t="s">
        <v>440</v>
      </c>
      <c r="E2110" s="26" t="str">
        <f t="shared" si="360"/>
        <v>Willem</v>
      </c>
      <c r="F2110" s="26" t="str">
        <f t="shared" si="361"/>
        <v>Steyn</v>
      </c>
      <c r="G2110" s="26" t="str">
        <f t="shared" si="362"/>
        <v>Men Veteran</v>
      </c>
      <c r="H2110" s="26" t="str">
        <f t="shared" si="363"/>
        <v>Welwitschia</v>
      </c>
      <c r="I2110" s="53"/>
      <c r="J2110" s="53" t="s">
        <v>20</v>
      </c>
      <c r="K2110" s="53">
        <v>83</v>
      </c>
      <c r="L2110" s="52">
        <f t="shared" si="364"/>
        <v>2.1</v>
      </c>
      <c r="M2110" s="52">
        <f t="shared" si="365"/>
        <v>2.1</v>
      </c>
    </row>
    <row r="2111" spans="1:13" x14ac:dyDescent="0.3">
      <c r="A2111" s="143" t="str">
        <f t="shared" si="366"/>
        <v>2026-NAT-01</v>
      </c>
      <c r="B2111" s="140">
        <f t="shared" si="367"/>
        <v>46100</v>
      </c>
      <c r="C2111" s="143" t="str">
        <f t="shared" si="368"/>
        <v>Day 1</v>
      </c>
      <c r="D2111" s="53" t="s">
        <v>440</v>
      </c>
      <c r="E2111" s="26" t="str">
        <f t="shared" si="360"/>
        <v>Willem</v>
      </c>
      <c r="F2111" s="26" t="str">
        <f t="shared" si="361"/>
        <v>Steyn</v>
      </c>
      <c r="G2111" s="26" t="str">
        <f t="shared" si="362"/>
        <v>Men Veteran</v>
      </c>
      <c r="H2111" s="26" t="str">
        <f t="shared" si="363"/>
        <v>Welwitschia</v>
      </c>
      <c r="I2111" s="53"/>
      <c r="J2111" s="53" t="s">
        <v>1222</v>
      </c>
      <c r="K2111" s="53">
        <v>116</v>
      </c>
      <c r="L2111" s="52">
        <f t="shared" si="364"/>
        <v>7.2</v>
      </c>
      <c r="M2111" s="52">
        <f t="shared" si="365"/>
        <v>7.2</v>
      </c>
    </row>
    <row r="2112" spans="1:13" x14ac:dyDescent="0.3">
      <c r="A2112" s="143" t="str">
        <f t="shared" si="366"/>
        <v>2026-NAT-01</v>
      </c>
      <c r="B2112" s="140">
        <f t="shared" si="367"/>
        <v>46100</v>
      </c>
      <c r="C2112" s="143" t="str">
        <f t="shared" si="368"/>
        <v>Day 1</v>
      </c>
      <c r="D2112" s="53" t="s">
        <v>440</v>
      </c>
      <c r="E2112" s="26" t="str">
        <f t="shared" si="360"/>
        <v>Willem</v>
      </c>
      <c r="F2112" s="26" t="str">
        <f t="shared" si="361"/>
        <v>Steyn</v>
      </c>
      <c r="G2112" s="26" t="str">
        <f t="shared" si="362"/>
        <v>Men Veteran</v>
      </c>
      <c r="H2112" s="26" t="str">
        <f t="shared" si="363"/>
        <v>Welwitschia</v>
      </c>
      <c r="I2112" s="53"/>
      <c r="J2112" s="53" t="s">
        <v>20</v>
      </c>
      <c r="K2112" s="53">
        <v>80</v>
      </c>
      <c r="L2112" s="52">
        <f t="shared" si="364"/>
        <v>1.8</v>
      </c>
      <c r="M2112" s="52">
        <f t="shared" si="365"/>
        <v>1.8</v>
      </c>
    </row>
    <row r="2113" spans="1:13" x14ac:dyDescent="0.3">
      <c r="A2113" s="143" t="str">
        <f t="shared" si="366"/>
        <v>2026-NAT-01</v>
      </c>
      <c r="B2113" s="140">
        <f t="shared" si="367"/>
        <v>46100</v>
      </c>
      <c r="C2113" s="143" t="str">
        <f t="shared" si="368"/>
        <v>Day 1</v>
      </c>
      <c r="D2113" s="53" t="s">
        <v>718</v>
      </c>
      <c r="E2113" s="26" t="str">
        <f t="shared" si="360"/>
        <v>Bradd</v>
      </c>
      <c r="F2113" s="26" t="str">
        <f t="shared" si="361"/>
        <v>Biller</v>
      </c>
      <c r="G2113" s="26" t="str">
        <f t="shared" si="362"/>
        <v>Men Senior</v>
      </c>
      <c r="H2113" s="26" t="str">
        <f t="shared" si="363"/>
        <v>Welwitschia</v>
      </c>
      <c r="I2113" s="53"/>
      <c r="J2113" s="53" t="s">
        <v>1222</v>
      </c>
      <c r="K2113" s="53">
        <v>101</v>
      </c>
      <c r="L2113" s="52">
        <f t="shared" si="364"/>
        <v>4.5</v>
      </c>
      <c r="M2113" s="52">
        <f t="shared" si="365"/>
        <v>4.5</v>
      </c>
    </row>
    <row r="2114" spans="1:13" x14ac:dyDescent="0.3">
      <c r="A2114" s="143" t="str">
        <f t="shared" si="366"/>
        <v>2026-NAT-01</v>
      </c>
      <c r="B2114" s="140">
        <f t="shared" si="367"/>
        <v>46100</v>
      </c>
      <c r="C2114" s="143" t="str">
        <f t="shared" si="368"/>
        <v>Day 1</v>
      </c>
      <c r="D2114" s="53" t="s">
        <v>718</v>
      </c>
      <c r="E2114" s="26" t="str">
        <f t="shared" si="360"/>
        <v>Bradd</v>
      </c>
      <c r="F2114" s="26" t="str">
        <f t="shared" si="361"/>
        <v>Biller</v>
      </c>
      <c r="G2114" s="26" t="str">
        <f t="shared" si="362"/>
        <v>Men Senior</v>
      </c>
      <c r="H2114" s="26" t="str">
        <f t="shared" si="363"/>
        <v>Welwitschia</v>
      </c>
      <c r="I2114" s="53"/>
      <c r="J2114" s="53" t="s">
        <v>1222</v>
      </c>
      <c r="K2114" s="53">
        <v>133</v>
      </c>
      <c r="L2114" s="52">
        <f t="shared" si="364"/>
        <v>11.5</v>
      </c>
      <c r="M2114" s="52">
        <f t="shared" si="365"/>
        <v>11.5</v>
      </c>
    </row>
    <row r="2115" spans="1:13" x14ac:dyDescent="0.3">
      <c r="A2115" s="143" t="str">
        <f t="shared" si="366"/>
        <v>2026-NAT-01</v>
      </c>
      <c r="B2115" s="140">
        <f t="shared" si="367"/>
        <v>46100</v>
      </c>
      <c r="C2115" s="143" t="str">
        <f t="shared" si="368"/>
        <v>Day 1</v>
      </c>
      <c r="D2115" s="53" t="s">
        <v>718</v>
      </c>
      <c r="E2115" s="26" t="str">
        <f t="shared" si="360"/>
        <v>Bradd</v>
      </c>
      <c r="F2115" s="26" t="str">
        <f t="shared" si="361"/>
        <v>Biller</v>
      </c>
      <c r="G2115" s="26" t="str">
        <f t="shared" si="362"/>
        <v>Men Senior</v>
      </c>
      <c r="H2115" s="26" t="str">
        <f t="shared" si="363"/>
        <v>Welwitschia</v>
      </c>
      <c r="I2115" s="53"/>
      <c r="J2115" s="53" t="s">
        <v>20</v>
      </c>
      <c r="K2115" s="53">
        <v>82</v>
      </c>
      <c r="L2115" s="52">
        <f t="shared" si="364"/>
        <v>2</v>
      </c>
      <c r="M2115" s="52">
        <f t="shared" si="365"/>
        <v>2</v>
      </c>
    </row>
    <row r="2116" spans="1:13" x14ac:dyDescent="0.3">
      <c r="A2116" s="143" t="str">
        <f t="shared" si="366"/>
        <v>2026-NAT-01</v>
      </c>
      <c r="B2116" s="140">
        <f t="shared" si="367"/>
        <v>46100</v>
      </c>
      <c r="C2116" s="143" t="str">
        <f t="shared" si="368"/>
        <v>Day 1</v>
      </c>
      <c r="D2116" s="53" t="s">
        <v>624</v>
      </c>
      <c r="E2116" s="26" t="str">
        <f t="shared" si="360"/>
        <v>Theuns</v>
      </c>
      <c r="F2116" s="26" t="str">
        <f t="shared" si="361"/>
        <v>Alberts</v>
      </c>
      <c r="G2116" s="26" t="str">
        <f t="shared" si="362"/>
        <v>Men Senior / U/21</v>
      </c>
      <c r="H2116" s="26" t="str">
        <f t="shared" si="363"/>
        <v>Welwitschia</v>
      </c>
      <c r="I2116" s="53"/>
      <c r="J2116" s="53" t="s">
        <v>1222</v>
      </c>
      <c r="K2116" s="53">
        <v>145</v>
      </c>
      <c r="L2116" s="52">
        <f t="shared" si="364"/>
        <v>15.5</v>
      </c>
      <c r="M2116" s="52">
        <f t="shared" si="365"/>
        <v>15.5</v>
      </c>
    </row>
    <row r="2117" spans="1:13" x14ac:dyDescent="0.3">
      <c r="A2117" s="143" t="str">
        <f t="shared" si="366"/>
        <v>2026-NAT-01</v>
      </c>
      <c r="B2117" s="140">
        <f t="shared" si="367"/>
        <v>46100</v>
      </c>
      <c r="C2117" s="143" t="str">
        <f t="shared" si="368"/>
        <v>Day 1</v>
      </c>
      <c r="D2117" s="53" t="s">
        <v>624</v>
      </c>
      <c r="E2117" s="26" t="str">
        <f t="shared" si="360"/>
        <v>Theuns</v>
      </c>
      <c r="F2117" s="26" t="str">
        <f t="shared" si="361"/>
        <v>Alberts</v>
      </c>
      <c r="G2117" s="26" t="str">
        <f>IF(D2117="","",VLOOKUP(D2117,Master,5,FALSE))</f>
        <v>Men Senior / U/21</v>
      </c>
      <c r="H2117" s="26" t="str">
        <f t="shared" si="363"/>
        <v>Welwitschia</v>
      </c>
      <c r="I2117" s="53"/>
      <c r="J2117" s="53" t="s">
        <v>8</v>
      </c>
      <c r="K2117" s="53">
        <v>84</v>
      </c>
      <c r="L2117" s="52">
        <f t="shared" si="364"/>
        <v>4.7</v>
      </c>
      <c r="M2117" s="52">
        <f t="shared" si="365"/>
        <v>4.7</v>
      </c>
    </row>
    <row r="2118" spans="1:13" x14ac:dyDescent="0.3">
      <c r="A2118" s="143" t="str">
        <f t="shared" si="366"/>
        <v>2026-NAT-01</v>
      </c>
      <c r="B2118" s="140">
        <f t="shared" si="367"/>
        <v>46100</v>
      </c>
      <c r="C2118" s="143" t="str">
        <f t="shared" si="368"/>
        <v>Day 1</v>
      </c>
      <c r="D2118" s="53" t="s">
        <v>1312</v>
      </c>
      <c r="E2118" s="26" t="str">
        <f t="shared" si="360"/>
        <v>Michael</v>
      </c>
      <c r="F2118" s="26" t="str">
        <f t="shared" si="361"/>
        <v>Diedericks</v>
      </c>
      <c r="G2118" s="26" t="str">
        <f t="shared" si="362"/>
        <v>Men U/16</v>
      </c>
      <c r="H2118" s="26" t="str">
        <f t="shared" si="363"/>
        <v>Welwitschia</v>
      </c>
      <c r="I2118" s="53"/>
      <c r="J2118" s="53" t="s">
        <v>1222</v>
      </c>
      <c r="K2118" s="53">
        <v>100</v>
      </c>
      <c r="L2118" s="52">
        <f t="shared" si="364"/>
        <v>4.3</v>
      </c>
      <c r="M2118" s="52">
        <f t="shared" si="365"/>
        <v>4.3</v>
      </c>
    </row>
    <row r="2119" spans="1:13" x14ac:dyDescent="0.3">
      <c r="A2119" s="143" t="str">
        <f t="shared" si="366"/>
        <v>2026-NAT-01</v>
      </c>
      <c r="B2119" s="140">
        <f t="shared" si="367"/>
        <v>46100</v>
      </c>
      <c r="C2119" s="143" t="str">
        <f t="shared" si="368"/>
        <v>Day 1</v>
      </c>
      <c r="D2119" s="53" t="s">
        <v>1312</v>
      </c>
      <c r="E2119" s="26" t="str">
        <f t="shared" si="360"/>
        <v>Michael</v>
      </c>
      <c r="F2119" s="26" t="str">
        <f t="shared" si="361"/>
        <v>Diedericks</v>
      </c>
      <c r="G2119" s="26" t="str">
        <f t="shared" si="362"/>
        <v>Men U/16</v>
      </c>
      <c r="H2119" s="26" t="str">
        <f t="shared" si="363"/>
        <v>Welwitschia</v>
      </c>
      <c r="I2119" s="53"/>
      <c r="J2119" s="53" t="s">
        <v>1222</v>
      </c>
      <c r="K2119" s="53">
        <v>115</v>
      </c>
      <c r="L2119" s="52">
        <f t="shared" si="364"/>
        <v>7</v>
      </c>
      <c r="M2119" s="52">
        <f t="shared" si="365"/>
        <v>7</v>
      </c>
    </row>
    <row r="2120" spans="1:13" x14ac:dyDescent="0.3">
      <c r="A2120" s="143" t="str">
        <f t="shared" si="366"/>
        <v>2026-NAT-01</v>
      </c>
      <c r="B2120" s="140">
        <f t="shared" si="367"/>
        <v>46100</v>
      </c>
      <c r="C2120" s="143" t="str">
        <f t="shared" si="368"/>
        <v>Day 1</v>
      </c>
      <c r="D2120" s="53" t="s">
        <v>1312</v>
      </c>
      <c r="E2120" s="26" t="str">
        <f t="shared" si="360"/>
        <v>Michael</v>
      </c>
      <c r="F2120" s="26" t="str">
        <f t="shared" si="361"/>
        <v>Diedericks</v>
      </c>
      <c r="G2120" s="26" t="str">
        <f t="shared" si="362"/>
        <v>Men U/16</v>
      </c>
      <c r="H2120" s="26" t="str">
        <f t="shared" si="363"/>
        <v>Welwitschia</v>
      </c>
      <c r="I2120" s="53"/>
      <c r="J2120" s="53" t="s">
        <v>1222</v>
      </c>
      <c r="K2120" s="53">
        <v>120</v>
      </c>
      <c r="L2120" s="52">
        <f t="shared" si="364"/>
        <v>8.1</v>
      </c>
      <c r="M2120" s="52">
        <f t="shared" si="365"/>
        <v>8.1</v>
      </c>
    </row>
    <row r="2121" spans="1:13" x14ac:dyDescent="0.3">
      <c r="A2121" s="143" t="str">
        <f t="shared" si="366"/>
        <v>2026-NAT-01</v>
      </c>
      <c r="B2121" s="140">
        <f t="shared" si="367"/>
        <v>46100</v>
      </c>
      <c r="C2121" s="143" t="str">
        <f t="shared" si="368"/>
        <v>Day 1</v>
      </c>
      <c r="D2121" s="53" t="s">
        <v>1312</v>
      </c>
      <c r="E2121" s="26" t="str">
        <f t="shared" si="360"/>
        <v>Michael</v>
      </c>
      <c r="F2121" s="26" t="str">
        <f t="shared" si="361"/>
        <v>Diedericks</v>
      </c>
      <c r="G2121" s="26" t="str">
        <f t="shared" si="362"/>
        <v>Men U/16</v>
      </c>
      <c r="H2121" s="26" t="str">
        <f t="shared" si="363"/>
        <v>Welwitschia</v>
      </c>
      <c r="I2121" s="53"/>
      <c r="J2121" s="53" t="s">
        <v>20</v>
      </c>
      <c r="K2121" s="53">
        <v>81</v>
      </c>
      <c r="L2121" s="52">
        <f t="shared" si="364"/>
        <v>1.9</v>
      </c>
      <c r="M2121" s="52">
        <f t="shared" si="365"/>
        <v>1.9</v>
      </c>
    </row>
    <row r="2122" spans="1:13" x14ac:dyDescent="0.3">
      <c r="A2122" s="143" t="str">
        <f t="shared" si="366"/>
        <v>2026-NAT-01</v>
      </c>
      <c r="B2122" s="140">
        <f t="shared" si="367"/>
        <v>46100</v>
      </c>
      <c r="C2122" s="143" t="str">
        <f t="shared" si="368"/>
        <v>Day 1</v>
      </c>
      <c r="D2122" s="53" t="s">
        <v>1312</v>
      </c>
      <c r="E2122" s="26" t="str">
        <f t="shared" si="360"/>
        <v>Michael</v>
      </c>
      <c r="F2122" s="26" t="str">
        <f t="shared" si="361"/>
        <v>Diedericks</v>
      </c>
      <c r="G2122" s="26" t="str">
        <f t="shared" si="362"/>
        <v>Men U/16</v>
      </c>
      <c r="H2122" s="26" t="str">
        <f t="shared" si="363"/>
        <v>Welwitschia</v>
      </c>
      <c r="I2122" s="53"/>
      <c r="J2122" s="53" t="s">
        <v>20</v>
      </c>
      <c r="K2122" s="53">
        <v>69</v>
      </c>
      <c r="L2122" s="52">
        <f t="shared" si="364"/>
        <v>1.2</v>
      </c>
      <c r="M2122" s="52">
        <f t="shared" si="365"/>
        <v>1.2</v>
      </c>
    </row>
    <row r="2123" spans="1:13" x14ac:dyDescent="0.3">
      <c r="A2123" s="143" t="str">
        <f t="shared" si="366"/>
        <v>2026-NAT-01</v>
      </c>
      <c r="B2123" s="140">
        <f t="shared" si="367"/>
        <v>46100</v>
      </c>
      <c r="C2123" s="143" t="str">
        <f t="shared" si="368"/>
        <v>Day 1</v>
      </c>
      <c r="D2123" s="53" t="s">
        <v>1312</v>
      </c>
      <c r="E2123" s="26" t="str">
        <f t="shared" si="360"/>
        <v>Michael</v>
      </c>
      <c r="F2123" s="26" t="str">
        <f t="shared" si="361"/>
        <v>Diedericks</v>
      </c>
      <c r="G2123" s="26" t="str">
        <f t="shared" si="362"/>
        <v>Men U/16</v>
      </c>
      <c r="H2123" s="26" t="str">
        <f t="shared" si="363"/>
        <v>Welwitschia</v>
      </c>
      <c r="I2123" s="53"/>
      <c r="J2123" s="53" t="s">
        <v>1223</v>
      </c>
      <c r="K2123" s="53">
        <v>68</v>
      </c>
      <c r="L2123" s="52">
        <f t="shared" si="364"/>
        <v>1</v>
      </c>
      <c r="M2123" s="52">
        <f t="shared" si="365"/>
        <v>1</v>
      </c>
    </row>
    <row r="2124" spans="1:13" x14ac:dyDescent="0.3">
      <c r="A2124" s="143" t="str">
        <f t="shared" si="366"/>
        <v>2026-NAT-01</v>
      </c>
      <c r="B2124" s="140">
        <f t="shared" si="367"/>
        <v>46100</v>
      </c>
      <c r="C2124" s="143" t="str">
        <f t="shared" si="368"/>
        <v>Day 1</v>
      </c>
      <c r="D2124" s="53" t="s">
        <v>1312</v>
      </c>
      <c r="E2124" s="26" t="str">
        <f t="shared" si="360"/>
        <v>Michael</v>
      </c>
      <c r="F2124" s="26" t="str">
        <f t="shared" si="361"/>
        <v>Diedericks</v>
      </c>
      <c r="G2124" s="26" t="str">
        <f t="shared" si="362"/>
        <v>Men U/16</v>
      </c>
      <c r="H2124" s="26" t="str">
        <f t="shared" si="363"/>
        <v>Welwitschia</v>
      </c>
      <c r="I2124" s="53"/>
      <c r="J2124" s="53" t="s">
        <v>1222</v>
      </c>
      <c r="K2124" s="53">
        <v>151</v>
      </c>
      <c r="L2124" s="52">
        <f t="shared" si="364"/>
        <v>17.8</v>
      </c>
      <c r="M2124" s="52">
        <f t="shared" si="365"/>
        <v>17.8</v>
      </c>
    </row>
    <row r="2125" spans="1:13" x14ac:dyDescent="0.3">
      <c r="A2125" s="143" t="str">
        <f t="shared" si="366"/>
        <v>2026-NAT-01</v>
      </c>
      <c r="B2125" s="140">
        <f t="shared" si="367"/>
        <v>46100</v>
      </c>
      <c r="C2125" s="143" t="str">
        <f t="shared" si="368"/>
        <v>Day 1</v>
      </c>
      <c r="D2125" s="53" t="s">
        <v>1467</v>
      </c>
      <c r="E2125" s="26" t="str">
        <f t="shared" si="360"/>
        <v>Janco</v>
      </c>
      <c r="F2125" s="26" t="str">
        <f t="shared" si="361"/>
        <v>Duvenhage</v>
      </c>
      <c r="G2125" s="26" t="str">
        <f t="shared" si="362"/>
        <v>Men U/16</v>
      </c>
      <c r="H2125" s="26" t="str">
        <f t="shared" si="363"/>
        <v>Welwitschia</v>
      </c>
      <c r="I2125" s="53"/>
      <c r="J2125" s="53" t="s">
        <v>1222</v>
      </c>
      <c r="K2125" s="53">
        <v>117</v>
      </c>
      <c r="L2125" s="52">
        <f t="shared" si="364"/>
        <v>7.4</v>
      </c>
      <c r="M2125" s="52">
        <f t="shared" si="365"/>
        <v>7.4</v>
      </c>
    </row>
    <row r="2126" spans="1:13" x14ac:dyDescent="0.3">
      <c r="A2126" s="143" t="str">
        <f t="shared" si="366"/>
        <v>2026-NAT-01</v>
      </c>
      <c r="B2126" s="140">
        <f t="shared" si="367"/>
        <v>46100</v>
      </c>
      <c r="C2126" s="143" t="str">
        <f t="shared" si="368"/>
        <v>Day 1</v>
      </c>
      <c r="D2126" s="53" t="s">
        <v>1467</v>
      </c>
      <c r="E2126" s="26" t="str">
        <f t="shared" si="360"/>
        <v>Janco</v>
      </c>
      <c r="F2126" s="26" t="str">
        <f t="shared" si="361"/>
        <v>Duvenhage</v>
      </c>
      <c r="G2126" s="26" t="str">
        <f t="shared" si="362"/>
        <v>Men U/16</v>
      </c>
      <c r="H2126" s="26" t="str">
        <f t="shared" si="363"/>
        <v>Welwitschia</v>
      </c>
      <c r="I2126" s="53"/>
      <c r="J2126" s="53" t="s">
        <v>1223</v>
      </c>
      <c r="K2126" s="53">
        <v>79</v>
      </c>
      <c r="L2126" s="52">
        <f t="shared" si="364"/>
        <v>1.6</v>
      </c>
      <c r="M2126" s="52">
        <f t="shared" si="365"/>
        <v>1.6</v>
      </c>
    </row>
    <row r="2127" spans="1:13" x14ac:dyDescent="0.3">
      <c r="A2127" s="143" t="s">
        <v>2191</v>
      </c>
      <c r="B2127" s="140">
        <v>46101</v>
      </c>
      <c r="C2127" s="143" t="s">
        <v>1898</v>
      </c>
      <c r="D2127" s="53" t="s">
        <v>1579</v>
      </c>
      <c r="E2127" s="26" t="str">
        <f t="shared" si="360"/>
        <v>Andy</v>
      </c>
      <c r="F2127" s="26" t="str">
        <f t="shared" si="361"/>
        <v>Welzig</v>
      </c>
      <c r="G2127" s="26" t="str">
        <f t="shared" si="362"/>
        <v>Men Grand Masters</v>
      </c>
      <c r="H2127" s="26" t="str">
        <f t="shared" si="363"/>
        <v>Atlantic Angling Club</v>
      </c>
      <c r="I2127" s="53"/>
      <c r="J2127" s="53" t="s">
        <v>1222</v>
      </c>
      <c r="K2127" s="53">
        <v>93</v>
      </c>
      <c r="L2127" s="52">
        <f t="shared" si="364"/>
        <v>3.4</v>
      </c>
      <c r="M2127" s="52">
        <f t="shared" si="365"/>
        <v>3.4</v>
      </c>
    </row>
    <row r="2128" spans="1:13" x14ac:dyDescent="0.3">
      <c r="A2128" s="143" t="str">
        <f t="shared" si="366"/>
        <v>2026-NAT-02</v>
      </c>
      <c r="B2128" s="140">
        <f t="shared" si="367"/>
        <v>46101</v>
      </c>
      <c r="C2128" s="143" t="str">
        <f t="shared" si="368"/>
        <v>Day 2</v>
      </c>
      <c r="D2128" s="53" t="s">
        <v>1362</v>
      </c>
      <c r="E2128" s="26" t="str">
        <f t="shared" si="360"/>
        <v>Andi</v>
      </c>
      <c r="F2128" s="26" t="str">
        <f t="shared" si="361"/>
        <v>Bachran</v>
      </c>
      <c r="G2128" s="26" t="str">
        <f t="shared" si="362"/>
        <v>Men Master</v>
      </c>
      <c r="H2128" s="26" t="str">
        <f t="shared" si="363"/>
        <v>Atlantic Angling Club</v>
      </c>
      <c r="I2128" s="53"/>
      <c r="J2128" s="53" t="s">
        <v>1222</v>
      </c>
      <c r="K2128" s="53">
        <v>104</v>
      </c>
      <c r="L2128" s="52">
        <f t="shared" si="364"/>
        <v>5</v>
      </c>
      <c r="M2128" s="52">
        <f t="shared" si="365"/>
        <v>5</v>
      </c>
    </row>
    <row r="2129" spans="1:13" x14ac:dyDescent="0.3">
      <c r="A2129" s="143" t="str">
        <f t="shared" si="366"/>
        <v>2026-NAT-02</v>
      </c>
      <c r="B2129" s="140">
        <f t="shared" si="367"/>
        <v>46101</v>
      </c>
      <c r="C2129" s="143" t="str">
        <f t="shared" si="368"/>
        <v>Day 2</v>
      </c>
      <c r="D2129" s="53" t="s">
        <v>571</v>
      </c>
      <c r="E2129" s="26" t="str">
        <f t="shared" si="360"/>
        <v>Hennie</v>
      </c>
      <c r="F2129" s="26" t="str">
        <f t="shared" si="361"/>
        <v>Roets</v>
      </c>
      <c r="G2129" s="26" t="str">
        <f t="shared" si="362"/>
        <v>Men Veteran</v>
      </c>
      <c r="H2129" s="26" t="str">
        <f t="shared" si="363"/>
        <v>Atlantic Angling Club</v>
      </c>
      <c r="I2129" s="53"/>
      <c r="J2129" s="53" t="s">
        <v>1222</v>
      </c>
      <c r="K2129" s="53">
        <v>106</v>
      </c>
      <c r="L2129" s="52">
        <f t="shared" si="364"/>
        <v>5.3</v>
      </c>
      <c r="M2129" s="52">
        <f t="shared" si="365"/>
        <v>5.3</v>
      </c>
    </row>
    <row r="2130" spans="1:13" x14ac:dyDescent="0.3">
      <c r="A2130" s="143" t="str">
        <f t="shared" si="366"/>
        <v>2026-NAT-02</v>
      </c>
      <c r="B2130" s="140">
        <f t="shared" si="367"/>
        <v>46101</v>
      </c>
      <c r="C2130" s="143" t="str">
        <f t="shared" si="368"/>
        <v>Day 2</v>
      </c>
      <c r="D2130" s="53" t="s">
        <v>571</v>
      </c>
      <c r="E2130" s="26" t="str">
        <f t="shared" si="360"/>
        <v>Hennie</v>
      </c>
      <c r="F2130" s="26" t="str">
        <f t="shared" si="361"/>
        <v>Roets</v>
      </c>
      <c r="G2130" s="26" t="str">
        <f t="shared" si="362"/>
        <v>Men Veteran</v>
      </c>
      <c r="H2130" s="26" t="str">
        <f t="shared" si="363"/>
        <v>Atlantic Angling Club</v>
      </c>
      <c r="I2130" s="53"/>
      <c r="J2130" s="53" t="s">
        <v>1222</v>
      </c>
      <c r="K2130" s="53">
        <v>125</v>
      </c>
      <c r="L2130" s="52">
        <f t="shared" si="364"/>
        <v>9.3000000000000007</v>
      </c>
      <c r="M2130" s="52">
        <f t="shared" si="365"/>
        <v>9.3000000000000007</v>
      </c>
    </row>
    <row r="2131" spans="1:13" x14ac:dyDescent="0.3">
      <c r="A2131" s="143" t="str">
        <f t="shared" si="366"/>
        <v>2026-NAT-02</v>
      </c>
      <c r="B2131" s="140">
        <f t="shared" si="367"/>
        <v>46101</v>
      </c>
      <c r="C2131" s="143" t="str">
        <f t="shared" si="368"/>
        <v>Day 2</v>
      </c>
      <c r="D2131" s="53" t="s">
        <v>571</v>
      </c>
      <c r="E2131" s="26" t="str">
        <f t="shared" si="360"/>
        <v>Hennie</v>
      </c>
      <c r="F2131" s="26" t="str">
        <f t="shared" si="361"/>
        <v>Roets</v>
      </c>
      <c r="G2131" s="26" t="str">
        <f t="shared" si="362"/>
        <v>Men Veteran</v>
      </c>
      <c r="H2131" s="26" t="str">
        <f t="shared" si="363"/>
        <v>Atlantic Angling Club</v>
      </c>
      <c r="I2131" s="53"/>
      <c r="J2131" s="53" t="s">
        <v>1222</v>
      </c>
      <c r="K2131" s="53">
        <v>114</v>
      </c>
      <c r="L2131" s="52">
        <f t="shared" si="364"/>
        <v>6.8</v>
      </c>
      <c r="M2131" s="52">
        <f t="shared" si="365"/>
        <v>6.8</v>
      </c>
    </row>
    <row r="2132" spans="1:13" x14ac:dyDescent="0.3">
      <c r="A2132" s="143" t="str">
        <f t="shared" si="366"/>
        <v>2026-NAT-02</v>
      </c>
      <c r="B2132" s="140">
        <f t="shared" si="367"/>
        <v>46101</v>
      </c>
      <c r="C2132" s="143" t="str">
        <f t="shared" si="368"/>
        <v>Day 2</v>
      </c>
      <c r="D2132" s="53" t="s">
        <v>571</v>
      </c>
      <c r="E2132" s="26" t="str">
        <f t="shared" si="360"/>
        <v>Hennie</v>
      </c>
      <c r="F2132" s="26" t="str">
        <f t="shared" si="361"/>
        <v>Roets</v>
      </c>
      <c r="G2132" s="26" t="str">
        <f t="shared" si="362"/>
        <v>Men Veteran</v>
      </c>
      <c r="H2132" s="26" t="str">
        <f t="shared" si="363"/>
        <v>Atlantic Angling Club</v>
      </c>
      <c r="I2132" s="53"/>
      <c r="J2132" s="53" t="s">
        <v>1222</v>
      </c>
      <c r="K2132" s="53">
        <v>91</v>
      </c>
      <c r="L2132" s="52">
        <f t="shared" si="364"/>
        <v>3.1</v>
      </c>
      <c r="M2132" s="52">
        <f t="shared" si="365"/>
        <v>3.1</v>
      </c>
    </row>
    <row r="2133" spans="1:13" x14ac:dyDescent="0.3">
      <c r="A2133" s="143" t="str">
        <f t="shared" si="366"/>
        <v>2026-NAT-02</v>
      </c>
      <c r="B2133" s="140">
        <f t="shared" si="367"/>
        <v>46101</v>
      </c>
      <c r="C2133" s="143" t="str">
        <f t="shared" si="368"/>
        <v>Day 2</v>
      </c>
      <c r="D2133" s="53" t="s">
        <v>571</v>
      </c>
      <c r="E2133" s="26" t="str">
        <f t="shared" si="360"/>
        <v>Hennie</v>
      </c>
      <c r="F2133" s="26" t="str">
        <f t="shared" si="361"/>
        <v>Roets</v>
      </c>
      <c r="G2133" s="26" t="str">
        <f t="shared" si="362"/>
        <v>Men Veteran</v>
      </c>
      <c r="H2133" s="26" t="str">
        <f t="shared" si="363"/>
        <v>Atlantic Angling Club</v>
      </c>
      <c r="I2133" s="53"/>
      <c r="J2133" s="53" t="s">
        <v>1222</v>
      </c>
      <c r="K2133" s="53">
        <v>94</v>
      </c>
      <c r="L2133" s="52">
        <f t="shared" si="364"/>
        <v>3.5</v>
      </c>
      <c r="M2133" s="52">
        <f t="shared" si="365"/>
        <v>3.5</v>
      </c>
    </row>
    <row r="2134" spans="1:13" x14ac:dyDescent="0.3">
      <c r="A2134" s="143" t="str">
        <f t="shared" si="366"/>
        <v>2026-NAT-02</v>
      </c>
      <c r="B2134" s="140">
        <f t="shared" si="367"/>
        <v>46101</v>
      </c>
      <c r="C2134" s="143" t="str">
        <f t="shared" si="368"/>
        <v>Day 2</v>
      </c>
      <c r="D2134" s="53" t="s">
        <v>571</v>
      </c>
      <c r="E2134" s="26" t="str">
        <f t="shared" si="360"/>
        <v>Hennie</v>
      </c>
      <c r="F2134" s="26" t="str">
        <f t="shared" si="361"/>
        <v>Roets</v>
      </c>
      <c r="G2134" s="26" t="str">
        <f t="shared" si="362"/>
        <v>Men Veteran</v>
      </c>
      <c r="H2134" s="26" t="str">
        <f t="shared" si="363"/>
        <v>Atlantic Angling Club</v>
      </c>
      <c r="I2134" s="53"/>
      <c r="J2134" s="53" t="s">
        <v>1222</v>
      </c>
      <c r="K2134" s="53">
        <v>118</v>
      </c>
      <c r="L2134" s="52">
        <f t="shared" si="364"/>
        <v>7.6</v>
      </c>
      <c r="M2134" s="52">
        <f t="shared" si="365"/>
        <v>7.6</v>
      </c>
    </row>
    <row r="2135" spans="1:13" x14ac:dyDescent="0.3">
      <c r="A2135" s="143" t="str">
        <f t="shared" si="366"/>
        <v>2026-NAT-02</v>
      </c>
      <c r="B2135" s="140">
        <f t="shared" si="367"/>
        <v>46101</v>
      </c>
      <c r="C2135" s="143" t="str">
        <f t="shared" si="368"/>
        <v>Day 2</v>
      </c>
      <c r="D2135" s="53" t="s">
        <v>571</v>
      </c>
      <c r="E2135" s="26" t="str">
        <f t="shared" si="360"/>
        <v>Hennie</v>
      </c>
      <c r="F2135" s="26" t="str">
        <f t="shared" si="361"/>
        <v>Roets</v>
      </c>
      <c r="G2135" s="26" t="str">
        <f t="shared" si="362"/>
        <v>Men Veteran</v>
      </c>
      <c r="H2135" s="26" t="str">
        <f t="shared" si="363"/>
        <v>Atlantic Angling Club</v>
      </c>
      <c r="I2135" s="53"/>
      <c r="J2135" s="53" t="s">
        <v>1222</v>
      </c>
      <c r="K2135" s="53">
        <v>106</v>
      </c>
      <c r="L2135" s="52">
        <f t="shared" si="364"/>
        <v>5.3</v>
      </c>
      <c r="M2135" s="52">
        <f t="shared" si="365"/>
        <v>5.3</v>
      </c>
    </row>
    <row r="2136" spans="1:13" x14ac:dyDescent="0.3">
      <c r="A2136" s="143" t="str">
        <f t="shared" si="366"/>
        <v>2026-NAT-02</v>
      </c>
      <c r="B2136" s="140">
        <f t="shared" si="367"/>
        <v>46101</v>
      </c>
      <c r="C2136" s="143" t="str">
        <f t="shared" si="368"/>
        <v>Day 2</v>
      </c>
      <c r="D2136" s="53" t="s">
        <v>571</v>
      </c>
      <c r="E2136" s="26" t="str">
        <f t="shared" si="360"/>
        <v>Hennie</v>
      </c>
      <c r="F2136" s="26" t="str">
        <f t="shared" si="361"/>
        <v>Roets</v>
      </c>
      <c r="G2136" s="26" t="str">
        <f t="shared" si="362"/>
        <v>Men Veteran</v>
      </c>
      <c r="H2136" s="26" t="str">
        <f t="shared" si="363"/>
        <v>Atlantic Angling Club</v>
      </c>
      <c r="I2136" s="53"/>
      <c r="J2136" s="53" t="s">
        <v>1222</v>
      </c>
      <c r="K2136" s="53">
        <v>120</v>
      </c>
      <c r="L2136" s="52">
        <f t="shared" si="364"/>
        <v>8.1</v>
      </c>
      <c r="M2136" s="52">
        <f t="shared" si="365"/>
        <v>8.1</v>
      </c>
    </row>
    <row r="2137" spans="1:13" x14ac:dyDescent="0.3">
      <c r="A2137" s="143" t="str">
        <f t="shared" si="366"/>
        <v>2026-NAT-02</v>
      </c>
      <c r="B2137" s="140">
        <f t="shared" si="367"/>
        <v>46101</v>
      </c>
      <c r="C2137" s="143" t="str">
        <f t="shared" si="368"/>
        <v>Day 2</v>
      </c>
      <c r="D2137" s="53" t="s">
        <v>571</v>
      </c>
      <c r="E2137" s="26" t="str">
        <f t="shared" si="360"/>
        <v>Hennie</v>
      </c>
      <c r="F2137" s="26" t="str">
        <f t="shared" si="361"/>
        <v>Roets</v>
      </c>
      <c r="G2137" s="26" t="str">
        <f t="shared" si="362"/>
        <v>Men Veteran</v>
      </c>
      <c r="H2137" s="26" t="str">
        <f t="shared" si="363"/>
        <v>Atlantic Angling Club</v>
      </c>
      <c r="I2137" s="53"/>
      <c r="J2137" s="53" t="s">
        <v>1222</v>
      </c>
      <c r="K2137" s="53">
        <v>119</v>
      </c>
      <c r="L2137" s="52">
        <f t="shared" si="364"/>
        <v>7.9</v>
      </c>
      <c r="M2137" s="52">
        <f t="shared" si="365"/>
        <v>7.9</v>
      </c>
    </row>
    <row r="2138" spans="1:13" x14ac:dyDescent="0.3">
      <c r="A2138" s="143" t="str">
        <f t="shared" si="366"/>
        <v>2026-NAT-02</v>
      </c>
      <c r="B2138" s="140">
        <f t="shared" si="367"/>
        <v>46101</v>
      </c>
      <c r="C2138" s="143" t="str">
        <f t="shared" si="368"/>
        <v>Day 2</v>
      </c>
      <c r="D2138" s="53" t="s">
        <v>571</v>
      </c>
      <c r="E2138" s="26" t="str">
        <f t="shared" si="360"/>
        <v>Hennie</v>
      </c>
      <c r="F2138" s="26" t="str">
        <f t="shared" si="361"/>
        <v>Roets</v>
      </c>
      <c r="G2138" s="26" t="str">
        <f t="shared" si="362"/>
        <v>Men Veteran</v>
      </c>
      <c r="H2138" s="26" t="str">
        <f t="shared" si="363"/>
        <v>Atlantic Angling Club</v>
      </c>
      <c r="I2138" s="53"/>
      <c r="J2138" s="53" t="s">
        <v>1222</v>
      </c>
      <c r="K2138" s="53">
        <v>117</v>
      </c>
      <c r="L2138" s="52">
        <f t="shared" si="364"/>
        <v>7.4</v>
      </c>
      <c r="M2138" s="52">
        <f t="shared" si="365"/>
        <v>7.4</v>
      </c>
    </row>
    <row r="2139" spans="1:13" x14ac:dyDescent="0.3">
      <c r="A2139" s="143" t="str">
        <f t="shared" si="366"/>
        <v>2026-NAT-02</v>
      </c>
      <c r="B2139" s="140">
        <f t="shared" si="367"/>
        <v>46101</v>
      </c>
      <c r="C2139" s="143" t="str">
        <f t="shared" si="368"/>
        <v>Day 2</v>
      </c>
      <c r="D2139" s="53" t="s">
        <v>571</v>
      </c>
      <c r="E2139" s="26" t="str">
        <f t="shared" si="360"/>
        <v>Hennie</v>
      </c>
      <c r="F2139" s="26" t="str">
        <f t="shared" si="361"/>
        <v>Roets</v>
      </c>
      <c r="G2139" s="26" t="str">
        <f t="shared" si="362"/>
        <v>Men Veteran</v>
      </c>
      <c r="H2139" s="26" t="str">
        <f t="shared" si="363"/>
        <v>Atlantic Angling Club</v>
      </c>
      <c r="I2139" s="53"/>
      <c r="J2139" s="53" t="s">
        <v>1222</v>
      </c>
      <c r="K2139" s="53">
        <v>124</v>
      </c>
      <c r="L2139" s="52">
        <f t="shared" si="364"/>
        <v>9.1</v>
      </c>
      <c r="M2139" s="52">
        <f t="shared" si="365"/>
        <v>9.1</v>
      </c>
    </row>
    <row r="2140" spans="1:13" x14ac:dyDescent="0.3">
      <c r="A2140" s="143" t="str">
        <f t="shared" si="366"/>
        <v>2026-NAT-02</v>
      </c>
      <c r="B2140" s="140">
        <f t="shared" si="367"/>
        <v>46101</v>
      </c>
      <c r="C2140" s="143" t="str">
        <f t="shared" si="368"/>
        <v>Day 2</v>
      </c>
      <c r="D2140" s="53" t="s">
        <v>571</v>
      </c>
      <c r="E2140" s="26" t="str">
        <f t="shared" si="360"/>
        <v>Hennie</v>
      </c>
      <c r="F2140" s="26" t="str">
        <f t="shared" si="361"/>
        <v>Roets</v>
      </c>
      <c r="G2140" s="26" t="str">
        <f t="shared" si="362"/>
        <v>Men Veteran</v>
      </c>
      <c r="H2140" s="26" t="str">
        <f t="shared" si="363"/>
        <v>Atlantic Angling Club</v>
      </c>
      <c r="I2140" s="53"/>
      <c r="J2140" s="53" t="s">
        <v>1222</v>
      </c>
      <c r="K2140" s="53">
        <v>99</v>
      </c>
      <c r="L2140" s="52">
        <f t="shared" si="364"/>
        <v>4.2</v>
      </c>
      <c r="M2140" s="52">
        <f t="shared" si="365"/>
        <v>4.2</v>
      </c>
    </row>
    <row r="2141" spans="1:13" x14ac:dyDescent="0.3">
      <c r="A2141" s="143" t="str">
        <f t="shared" si="366"/>
        <v>2026-NAT-02</v>
      </c>
      <c r="B2141" s="140">
        <f t="shared" si="367"/>
        <v>46101</v>
      </c>
      <c r="C2141" s="143" t="str">
        <f t="shared" si="368"/>
        <v>Day 2</v>
      </c>
      <c r="D2141" s="53" t="s">
        <v>437</v>
      </c>
      <c r="E2141" s="26" t="str">
        <f t="shared" si="360"/>
        <v>Johan Mossie</v>
      </c>
      <c r="F2141" s="26" t="str">
        <f t="shared" si="361"/>
        <v>Mostert</v>
      </c>
      <c r="G2141" s="26" t="str">
        <f t="shared" si="362"/>
        <v>Men Veteran</v>
      </c>
      <c r="H2141" s="26" t="str">
        <f t="shared" si="363"/>
        <v>Atlantic Angling Club</v>
      </c>
      <c r="I2141" s="53"/>
      <c r="J2141" s="53" t="s">
        <v>1222</v>
      </c>
      <c r="K2141" s="53">
        <v>143</v>
      </c>
      <c r="L2141" s="52">
        <f t="shared" si="364"/>
        <v>14.8</v>
      </c>
      <c r="M2141" s="52">
        <f t="shared" si="365"/>
        <v>14.8</v>
      </c>
    </row>
    <row r="2142" spans="1:13" x14ac:dyDescent="0.3">
      <c r="A2142" s="143" t="str">
        <f t="shared" si="366"/>
        <v>2026-NAT-02</v>
      </c>
      <c r="B2142" s="140">
        <f t="shared" si="367"/>
        <v>46101</v>
      </c>
      <c r="C2142" s="143" t="str">
        <f t="shared" si="368"/>
        <v>Day 2</v>
      </c>
      <c r="D2142" s="53" t="s">
        <v>437</v>
      </c>
      <c r="E2142" s="26" t="str">
        <f t="shared" si="360"/>
        <v>Johan Mossie</v>
      </c>
      <c r="F2142" s="26" t="str">
        <f t="shared" si="361"/>
        <v>Mostert</v>
      </c>
      <c r="G2142" s="26" t="str">
        <f t="shared" si="362"/>
        <v>Men Veteran</v>
      </c>
      <c r="H2142" s="26" t="str">
        <f t="shared" si="363"/>
        <v>Atlantic Angling Club</v>
      </c>
      <c r="I2142" s="53"/>
      <c r="J2142" s="53" t="s">
        <v>1222</v>
      </c>
      <c r="K2142" s="53">
        <v>112</v>
      </c>
      <c r="L2142" s="52">
        <f t="shared" si="364"/>
        <v>6.4</v>
      </c>
      <c r="M2142" s="52">
        <f t="shared" si="365"/>
        <v>6.4</v>
      </c>
    </row>
    <row r="2143" spans="1:13" x14ac:dyDescent="0.3">
      <c r="A2143" s="143" t="str">
        <f t="shared" si="366"/>
        <v>2026-NAT-02</v>
      </c>
      <c r="B2143" s="140">
        <f t="shared" si="367"/>
        <v>46101</v>
      </c>
      <c r="C2143" s="143" t="str">
        <f t="shared" si="368"/>
        <v>Day 2</v>
      </c>
      <c r="D2143" s="53" t="s">
        <v>437</v>
      </c>
      <c r="E2143" s="26" t="str">
        <f t="shared" si="360"/>
        <v>Johan Mossie</v>
      </c>
      <c r="F2143" s="26" t="str">
        <f t="shared" si="361"/>
        <v>Mostert</v>
      </c>
      <c r="G2143" s="26" t="str">
        <f t="shared" si="362"/>
        <v>Men Veteran</v>
      </c>
      <c r="H2143" s="26" t="str">
        <f t="shared" si="363"/>
        <v>Atlantic Angling Club</v>
      </c>
      <c r="I2143" s="53"/>
      <c r="J2143" s="53" t="s">
        <v>20</v>
      </c>
      <c r="K2143" s="53">
        <v>74</v>
      </c>
      <c r="L2143" s="52">
        <f t="shared" si="364"/>
        <v>1.5</v>
      </c>
      <c r="M2143" s="52">
        <f t="shared" si="365"/>
        <v>1.5</v>
      </c>
    </row>
    <row r="2144" spans="1:13" x14ac:dyDescent="0.3">
      <c r="A2144" s="143" t="str">
        <f t="shared" si="366"/>
        <v>2026-NAT-02</v>
      </c>
      <c r="B2144" s="140">
        <f t="shared" si="367"/>
        <v>46101</v>
      </c>
      <c r="C2144" s="143" t="str">
        <f t="shared" si="368"/>
        <v>Day 2</v>
      </c>
      <c r="D2144" s="53" t="s">
        <v>437</v>
      </c>
      <c r="E2144" s="26" t="str">
        <f t="shared" si="360"/>
        <v>Johan Mossie</v>
      </c>
      <c r="F2144" s="26" t="str">
        <f t="shared" si="361"/>
        <v>Mostert</v>
      </c>
      <c r="G2144" s="26" t="str">
        <f t="shared" si="362"/>
        <v>Men Veteran</v>
      </c>
      <c r="H2144" s="26" t="str">
        <f t="shared" si="363"/>
        <v>Atlantic Angling Club</v>
      </c>
      <c r="I2144" s="53"/>
      <c r="J2144" s="53" t="s">
        <v>1221</v>
      </c>
      <c r="K2144" s="53">
        <v>122</v>
      </c>
      <c r="L2144" s="52">
        <f t="shared" si="364"/>
        <v>23</v>
      </c>
      <c r="M2144" s="52">
        <f t="shared" si="365"/>
        <v>23</v>
      </c>
    </row>
    <row r="2145" spans="1:13" x14ac:dyDescent="0.3">
      <c r="A2145" s="143" t="str">
        <f t="shared" si="366"/>
        <v>2026-NAT-02</v>
      </c>
      <c r="B2145" s="140">
        <f t="shared" si="367"/>
        <v>46101</v>
      </c>
      <c r="C2145" s="143" t="str">
        <f t="shared" si="368"/>
        <v>Day 2</v>
      </c>
      <c r="D2145" s="53" t="s">
        <v>437</v>
      </c>
      <c r="E2145" s="26" t="str">
        <f t="shared" si="360"/>
        <v>Johan Mossie</v>
      </c>
      <c r="F2145" s="26" t="str">
        <f t="shared" si="361"/>
        <v>Mostert</v>
      </c>
      <c r="G2145" s="26" t="str">
        <f t="shared" si="362"/>
        <v>Men Veteran</v>
      </c>
      <c r="H2145" s="26" t="str">
        <f t="shared" si="363"/>
        <v>Atlantic Angling Club</v>
      </c>
      <c r="I2145" s="53"/>
      <c r="J2145" s="53" t="s">
        <v>1223</v>
      </c>
      <c r="K2145" s="53">
        <v>106</v>
      </c>
      <c r="L2145" s="52">
        <f t="shared" si="364"/>
        <v>4.5</v>
      </c>
      <c r="M2145" s="52">
        <f t="shared" si="365"/>
        <v>4.5</v>
      </c>
    </row>
    <row r="2146" spans="1:13" x14ac:dyDescent="0.3">
      <c r="A2146" s="143" t="str">
        <f t="shared" si="366"/>
        <v>2026-NAT-02</v>
      </c>
      <c r="B2146" s="140">
        <f t="shared" si="367"/>
        <v>46101</v>
      </c>
      <c r="C2146" s="143" t="str">
        <f t="shared" si="368"/>
        <v>Day 2</v>
      </c>
      <c r="D2146" s="53" t="s">
        <v>659</v>
      </c>
      <c r="E2146" s="26" t="str">
        <f t="shared" si="360"/>
        <v>Henning</v>
      </c>
      <c r="F2146" s="26" t="str">
        <f t="shared" si="361"/>
        <v>Du Plessis</v>
      </c>
      <c r="G2146" s="26" t="str">
        <f t="shared" si="362"/>
        <v>Men Master</v>
      </c>
      <c r="H2146" s="26" t="str">
        <f t="shared" si="363"/>
        <v>Atlantic Angling Club</v>
      </c>
      <c r="I2146" s="53"/>
      <c r="J2146" s="53" t="s">
        <v>1222</v>
      </c>
      <c r="K2146" s="53">
        <v>112</v>
      </c>
      <c r="L2146" s="52">
        <f t="shared" si="364"/>
        <v>6.4</v>
      </c>
      <c r="M2146" s="52">
        <f t="shared" si="365"/>
        <v>6.4</v>
      </c>
    </row>
    <row r="2147" spans="1:13" x14ac:dyDescent="0.3">
      <c r="A2147" s="143" t="str">
        <f t="shared" si="366"/>
        <v>2026-NAT-02</v>
      </c>
      <c r="B2147" s="140">
        <f t="shared" si="367"/>
        <v>46101</v>
      </c>
      <c r="C2147" s="143" t="str">
        <f t="shared" si="368"/>
        <v>Day 2</v>
      </c>
      <c r="D2147" s="53" t="s">
        <v>659</v>
      </c>
      <c r="E2147" s="26" t="str">
        <f t="shared" si="360"/>
        <v>Henning</v>
      </c>
      <c r="F2147" s="26" t="str">
        <f t="shared" si="361"/>
        <v>Du Plessis</v>
      </c>
      <c r="G2147" s="26" t="str">
        <f t="shared" si="362"/>
        <v>Men Master</v>
      </c>
      <c r="H2147" s="26" t="str">
        <f t="shared" si="363"/>
        <v>Atlantic Angling Club</v>
      </c>
      <c r="I2147" s="53"/>
      <c r="J2147" s="53" t="s">
        <v>1222</v>
      </c>
      <c r="K2147" s="53">
        <v>117</v>
      </c>
      <c r="L2147" s="52">
        <f t="shared" si="364"/>
        <v>7.4</v>
      </c>
      <c r="M2147" s="52">
        <f t="shared" si="365"/>
        <v>7.4</v>
      </c>
    </row>
    <row r="2148" spans="1:13" x14ac:dyDescent="0.3">
      <c r="A2148" s="143" t="str">
        <f t="shared" si="366"/>
        <v>2026-NAT-02</v>
      </c>
      <c r="B2148" s="140">
        <f t="shared" si="367"/>
        <v>46101</v>
      </c>
      <c r="C2148" s="143" t="str">
        <f t="shared" si="368"/>
        <v>Day 2</v>
      </c>
      <c r="D2148" s="53" t="s">
        <v>659</v>
      </c>
      <c r="E2148" s="26" t="str">
        <f t="shared" si="360"/>
        <v>Henning</v>
      </c>
      <c r="F2148" s="26" t="str">
        <f t="shared" si="361"/>
        <v>Du Plessis</v>
      </c>
      <c r="G2148" s="26" t="str">
        <f t="shared" si="362"/>
        <v>Men Master</v>
      </c>
      <c r="H2148" s="26" t="str">
        <f t="shared" si="363"/>
        <v>Atlantic Angling Club</v>
      </c>
      <c r="I2148" s="53" t="s">
        <v>19</v>
      </c>
      <c r="J2148" s="53"/>
      <c r="K2148" s="53">
        <v>51</v>
      </c>
      <c r="L2148" s="52">
        <f t="shared" si="364"/>
        <v>1.4</v>
      </c>
      <c r="M2148" s="52">
        <f t="shared" si="365"/>
        <v>1.4</v>
      </c>
    </row>
    <row r="2149" spans="1:13" x14ac:dyDescent="0.3">
      <c r="A2149" s="143" t="str">
        <f t="shared" si="366"/>
        <v>2026-NAT-02</v>
      </c>
      <c r="B2149" s="140">
        <f t="shared" si="367"/>
        <v>46101</v>
      </c>
      <c r="C2149" s="143" t="str">
        <f t="shared" si="368"/>
        <v>Day 2</v>
      </c>
      <c r="D2149" s="53" t="s">
        <v>1172</v>
      </c>
      <c r="E2149" s="26" t="str">
        <f t="shared" si="360"/>
        <v>Ryan</v>
      </c>
      <c r="F2149" s="26" t="str">
        <f t="shared" si="361"/>
        <v>Wolmarans</v>
      </c>
      <c r="G2149" s="26" t="str">
        <f t="shared" si="362"/>
        <v>Men Veteran</v>
      </c>
      <c r="H2149" s="26" t="str">
        <f t="shared" si="363"/>
        <v>Atlantic Angling Club</v>
      </c>
      <c r="I2149" s="53"/>
      <c r="J2149" s="53" t="s">
        <v>1222</v>
      </c>
      <c r="K2149" s="53">
        <v>117</v>
      </c>
      <c r="L2149" s="52">
        <f t="shared" si="364"/>
        <v>7.4</v>
      </c>
      <c r="M2149" s="52">
        <f t="shared" si="365"/>
        <v>7.4</v>
      </c>
    </row>
    <row r="2150" spans="1:13" x14ac:dyDescent="0.3">
      <c r="A2150" s="143" t="str">
        <f t="shared" si="366"/>
        <v>2026-NAT-02</v>
      </c>
      <c r="B2150" s="140">
        <f t="shared" si="367"/>
        <v>46101</v>
      </c>
      <c r="C2150" s="143" t="str">
        <f t="shared" si="368"/>
        <v>Day 2</v>
      </c>
      <c r="D2150" s="53" t="s">
        <v>1172</v>
      </c>
      <c r="E2150" s="26" t="str">
        <f t="shared" si="360"/>
        <v>Ryan</v>
      </c>
      <c r="F2150" s="26" t="str">
        <f t="shared" si="361"/>
        <v>Wolmarans</v>
      </c>
      <c r="G2150" s="26" t="str">
        <f t="shared" si="362"/>
        <v>Men Veteran</v>
      </c>
      <c r="H2150" s="26" t="str">
        <f t="shared" si="363"/>
        <v>Atlantic Angling Club</v>
      </c>
      <c r="I2150" s="53"/>
      <c r="J2150" s="53" t="s">
        <v>1222</v>
      </c>
      <c r="K2150" s="53">
        <v>108</v>
      </c>
      <c r="L2150" s="52">
        <f t="shared" si="364"/>
        <v>5.6</v>
      </c>
      <c r="M2150" s="52">
        <f t="shared" si="365"/>
        <v>5.6</v>
      </c>
    </row>
    <row r="2151" spans="1:13" x14ac:dyDescent="0.3">
      <c r="A2151" s="143" t="str">
        <f t="shared" si="366"/>
        <v>2026-NAT-02</v>
      </c>
      <c r="B2151" s="140">
        <f t="shared" si="367"/>
        <v>46101</v>
      </c>
      <c r="C2151" s="143" t="str">
        <f t="shared" si="368"/>
        <v>Day 2</v>
      </c>
      <c r="D2151" s="53" t="s">
        <v>1172</v>
      </c>
      <c r="E2151" s="26" t="str">
        <f t="shared" si="360"/>
        <v>Ryan</v>
      </c>
      <c r="F2151" s="26" t="str">
        <f t="shared" si="361"/>
        <v>Wolmarans</v>
      </c>
      <c r="G2151" s="26" t="str">
        <f t="shared" si="362"/>
        <v>Men Veteran</v>
      </c>
      <c r="H2151" s="26" t="str">
        <f t="shared" si="363"/>
        <v>Atlantic Angling Club</v>
      </c>
      <c r="I2151" s="53"/>
      <c r="J2151" s="53" t="s">
        <v>1200</v>
      </c>
      <c r="K2151" s="53">
        <v>49</v>
      </c>
      <c r="L2151" s="52">
        <f t="shared" si="364"/>
        <v>2.1</v>
      </c>
      <c r="M2151" s="52">
        <f t="shared" si="365"/>
        <v>2.1</v>
      </c>
    </row>
    <row r="2152" spans="1:13" x14ac:dyDescent="0.3">
      <c r="A2152" s="143" t="str">
        <f t="shared" si="366"/>
        <v>2026-NAT-02</v>
      </c>
      <c r="B2152" s="140">
        <f t="shared" si="367"/>
        <v>46101</v>
      </c>
      <c r="C2152" s="143" t="str">
        <f t="shared" si="368"/>
        <v>Day 2</v>
      </c>
      <c r="D2152" s="53" t="s">
        <v>1172</v>
      </c>
      <c r="E2152" s="26" t="str">
        <f t="shared" si="360"/>
        <v>Ryan</v>
      </c>
      <c r="F2152" s="26" t="str">
        <f t="shared" si="361"/>
        <v>Wolmarans</v>
      </c>
      <c r="G2152" s="26" t="str">
        <f t="shared" si="362"/>
        <v>Men Veteran</v>
      </c>
      <c r="H2152" s="26" t="str">
        <f t="shared" si="363"/>
        <v>Atlantic Angling Club</v>
      </c>
      <c r="I2152" s="53"/>
      <c r="J2152" s="53" t="s">
        <v>20</v>
      </c>
      <c r="K2152" s="53">
        <v>89</v>
      </c>
      <c r="L2152" s="52">
        <f t="shared" si="364"/>
        <v>2.6</v>
      </c>
      <c r="M2152" s="52">
        <f t="shared" si="365"/>
        <v>2.6</v>
      </c>
    </row>
    <row r="2153" spans="1:13" x14ac:dyDescent="0.3">
      <c r="A2153" s="143" t="str">
        <f t="shared" si="366"/>
        <v>2026-NAT-02</v>
      </c>
      <c r="B2153" s="140">
        <f t="shared" si="367"/>
        <v>46101</v>
      </c>
      <c r="C2153" s="143" t="str">
        <f t="shared" si="368"/>
        <v>Day 2</v>
      </c>
      <c r="D2153" s="53" t="s">
        <v>1172</v>
      </c>
      <c r="E2153" s="26" t="str">
        <f t="shared" si="360"/>
        <v>Ryan</v>
      </c>
      <c r="F2153" s="26" t="str">
        <f t="shared" si="361"/>
        <v>Wolmarans</v>
      </c>
      <c r="G2153" s="26" t="str">
        <f t="shared" si="362"/>
        <v>Men Veteran</v>
      </c>
      <c r="H2153" s="26" t="str">
        <f t="shared" si="363"/>
        <v>Atlantic Angling Club</v>
      </c>
      <c r="I2153" s="53" t="s">
        <v>19</v>
      </c>
      <c r="J2153" s="53"/>
      <c r="K2153" s="53">
        <v>69</v>
      </c>
      <c r="L2153" s="52">
        <f t="shared" si="364"/>
        <v>3.4</v>
      </c>
      <c r="M2153" s="52">
        <f t="shared" si="365"/>
        <v>3.4</v>
      </c>
    </row>
    <row r="2154" spans="1:13" x14ac:dyDescent="0.3">
      <c r="A2154" s="143" t="str">
        <f t="shared" si="366"/>
        <v>2026-NAT-02</v>
      </c>
      <c r="B2154" s="140">
        <f t="shared" si="367"/>
        <v>46101</v>
      </c>
      <c r="C2154" s="143" t="str">
        <f t="shared" si="368"/>
        <v>Day 2</v>
      </c>
      <c r="D2154" s="53" t="s">
        <v>478</v>
      </c>
      <c r="E2154" s="26" t="str">
        <f t="shared" si="360"/>
        <v>Clemens</v>
      </c>
      <c r="F2154" s="26" t="str">
        <f t="shared" si="361"/>
        <v>Deetlefs</v>
      </c>
      <c r="G2154" s="26" t="str">
        <f t="shared" si="362"/>
        <v>Men Veteran</v>
      </c>
      <c r="H2154" s="26" t="str">
        <f t="shared" si="363"/>
        <v>Atlantic Angling Club</v>
      </c>
      <c r="I2154" s="53"/>
      <c r="J2154" s="53" t="s">
        <v>20</v>
      </c>
      <c r="K2154" s="53">
        <v>85</v>
      </c>
      <c r="L2154" s="52">
        <f t="shared" si="364"/>
        <v>2.2000000000000002</v>
      </c>
      <c r="M2154" s="52">
        <f t="shared" si="365"/>
        <v>2.2000000000000002</v>
      </c>
    </row>
    <row r="2155" spans="1:13" x14ac:dyDescent="0.3">
      <c r="A2155" s="143" t="str">
        <f t="shared" si="366"/>
        <v>2026-NAT-02</v>
      </c>
      <c r="B2155" s="140">
        <f t="shared" si="367"/>
        <v>46101</v>
      </c>
      <c r="C2155" s="143" t="str">
        <f t="shared" si="368"/>
        <v>Day 2</v>
      </c>
      <c r="D2155" s="53" t="s">
        <v>883</v>
      </c>
      <c r="E2155" s="26" t="str">
        <f t="shared" si="360"/>
        <v>Hannu</v>
      </c>
      <c r="F2155" s="26" t="str">
        <f t="shared" si="361"/>
        <v>Burger</v>
      </c>
      <c r="G2155" s="26" t="str">
        <f t="shared" si="362"/>
        <v>Men U/21</v>
      </c>
      <c r="H2155" s="26" t="str">
        <f t="shared" si="363"/>
        <v>Atlantic Angling Club</v>
      </c>
      <c r="I2155" s="53"/>
      <c r="J2155" s="53"/>
      <c r="K2155" s="53"/>
      <c r="L2155" s="52" t="str">
        <f t="shared" si="364"/>
        <v/>
      </c>
      <c r="M2155" s="52" t="str">
        <f t="shared" si="365"/>
        <v/>
      </c>
    </row>
    <row r="2156" spans="1:13" x14ac:dyDescent="0.3">
      <c r="A2156" s="143" t="str">
        <f t="shared" si="366"/>
        <v>2026-NAT-02</v>
      </c>
      <c r="B2156" s="140">
        <f t="shared" si="367"/>
        <v>46101</v>
      </c>
      <c r="C2156" s="143" t="str">
        <f t="shared" si="368"/>
        <v>Day 2</v>
      </c>
      <c r="D2156" s="53" t="s">
        <v>986</v>
      </c>
      <c r="E2156" s="26" t="str">
        <f t="shared" si="360"/>
        <v>Luigi</v>
      </c>
      <c r="F2156" s="26" t="str">
        <f t="shared" si="361"/>
        <v>Strappazzon</v>
      </c>
      <c r="G2156" s="26" t="str">
        <f t="shared" si="362"/>
        <v>Men U/16</v>
      </c>
      <c r="H2156" s="26" t="str">
        <f t="shared" si="363"/>
        <v>Atlantic Angling Club</v>
      </c>
      <c r="I2156" s="53"/>
      <c r="J2156" s="53" t="s">
        <v>1223</v>
      </c>
      <c r="K2156" s="53">
        <v>69</v>
      </c>
      <c r="L2156" s="52">
        <f t="shared" si="364"/>
        <v>1</v>
      </c>
      <c r="M2156" s="52">
        <f t="shared" si="365"/>
        <v>1</v>
      </c>
    </row>
    <row r="2157" spans="1:13" x14ac:dyDescent="0.3">
      <c r="A2157" s="143" t="str">
        <f t="shared" si="366"/>
        <v>2026-NAT-02</v>
      </c>
      <c r="B2157" s="140">
        <f t="shared" si="367"/>
        <v>46101</v>
      </c>
      <c r="C2157" s="143" t="str">
        <f t="shared" si="368"/>
        <v>Day 2</v>
      </c>
      <c r="D2157" s="53" t="s">
        <v>986</v>
      </c>
      <c r="E2157" s="26" t="str">
        <f t="shared" si="360"/>
        <v>Luigi</v>
      </c>
      <c r="F2157" s="26" t="str">
        <f t="shared" si="361"/>
        <v>Strappazzon</v>
      </c>
      <c r="G2157" s="26" t="str">
        <f t="shared" si="362"/>
        <v>Men U/16</v>
      </c>
      <c r="H2157" s="26" t="str">
        <f t="shared" si="363"/>
        <v>Atlantic Angling Club</v>
      </c>
      <c r="I2157" s="53"/>
      <c r="J2157" s="53" t="s">
        <v>1222</v>
      </c>
      <c r="K2157" s="53">
        <v>107</v>
      </c>
      <c r="L2157" s="52">
        <f t="shared" si="364"/>
        <v>5.5</v>
      </c>
      <c r="M2157" s="52">
        <f t="shared" si="365"/>
        <v>5.5</v>
      </c>
    </row>
    <row r="2158" spans="1:13" x14ac:dyDescent="0.3">
      <c r="A2158" s="143" t="str">
        <f t="shared" si="366"/>
        <v>2026-NAT-02</v>
      </c>
      <c r="B2158" s="140">
        <f t="shared" si="367"/>
        <v>46101</v>
      </c>
      <c r="C2158" s="143" t="str">
        <f t="shared" si="368"/>
        <v>Day 2</v>
      </c>
      <c r="D2158" s="53" t="s">
        <v>986</v>
      </c>
      <c r="E2158" s="26" t="str">
        <f t="shared" si="360"/>
        <v>Luigi</v>
      </c>
      <c r="F2158" s="26" t="str">
        <f t="shared" si="361"/>
        <v>Strappazzon</v>
      </c>
      <c r="G2158" s="26" t="str">
        <f t="shared" si="362"/>
        <v>Men U/16</v>
      </c>
      <c r="H2158" s="26" t="str">
        <f t="shared" si="363"/>
        <v>Atlantic Angling Club</v>
      </c>
      <c r="I2158" s="53"/>
      <c r="J2158" s="53" t="s">
        <v>8</v>
      </c>
      <c r="K2158" s="53">
        <v>78</v>
      </c>
      <c r="L2158" s="52">
        <f t="shared" si="364"/>
        <v>3.8</v>
      </c>
      <c r="M2158" s="52">
        <f t="shared" si="365"/>
        <v>3.8</v>
      </c>
    </row>
    <row r="2159" spans="1:13" x14ac:dyDescent="0.3">
      <c r="A2159" s="143" t="str">
        <f t="shared" si="366"/>
        <v>2026-NAT-02</v>
      </c>
      <c r="B2159" s="140">
        <f t="shared" si="367"/>
        <v>46101</v>
      </c>
      <c r="C2159" s="143" t="str">
        <f t="shared" si="368"/>
        <v>Day 2</v>
      </c>
      <c r="D2159" s="53" t="s">
        <v>986</v>
      </c>
      <c r="E2159" s="26" t="str">
        <f t="shared" si="360"/>
        <v>Luigi</v>
      </c>
      <c r="F2159" s="26" t="str">
        <f t="shared" si="361"/>
        <v>Strappazzon</v>
      </c>
      <c r="G2159" s="26" t="str">
        <f t="shared" si="362"/>
        <v>Men U/16</v>
      </c>
      <c r="H2159" s="26" t="str">
        <f t="shared" si="363"/>
        <v>Atlantic Angling Club</v>
      </c>
      <c r="I2159" s="53"/>
      <c r="J2159" s="53" t="s">
        <v>1222</v>
      </c>
      <c r="K2159" s="53">
        <v>101</v>
      </c>
      <c r="L2159" s="52">
        <f t="shared" si="364"/>
        <v>4.5</v>
      </c>
      <c r="M2159" s="52">
        <f t="shared" si="365"/>
        <v>4.5</v>
      </c>
    </row>
    <row r="2160" spans="1:13" x14ac:dyDescent="0.3">
      <c r="A2160" s="143" t="str">
        <f t="shared" si="366"/>
        <v>2026-NAT-02</v>
      </c>
      <c r="B2160" s="140">
        <f t="shared" si="367"/>
        <v>46101</v>
      </c>
      <c r="C2160" s="143" t="str">
        <f t="shared" si="368"/>
        <v>Day 2</v>
      </c>
      <c r="D2160" s="53" t="s">
        <v>986</v>
      </c>
      <c r="E2160" s="26" t="str">
        <f t="shared" si="360"/>
        <v>Luigi</v>
      </c>
      <c r="F2160" s="26" t="str">
        <f t="shared" si="361"/>
        <v>Strappazzon</v>
      </c>
      <c r="G2160" s="26" t="str">
        <f t="shared" si="362"/>
        <v>Men U/16</v>
      </c>
      <c r="H2160" s="26" t="str">
        <f t="shared" si="363"/>
        <v>Atlantic Angling Club</v>
      </c>
      <c r="I2160" s="53"/>
      <c r="J2160" s="53" t="s">
        <v>1222</v>
      </c>
      <c r="K2160" s="53">
        <v>136</v>
      </c>
      <c r="L2160" s="52">
        <f t="shared" si="364"/>
        <v>12.4</v>
      </c>
      <c r="M2160" s="52">
        <f t="shared" si="365"/>
        <v>12.4</v>
      </c>
    </row>
    <row r="2161" spans="1:13" x14ac:dyDescent="0.3">
      <c r="A2161" s="143" t="str">
        <f t="shared" si="366"/>
        <v>2026-NAT-02</v>
      </c>
      <c r="B2161" s="140">
        <f t="shared" si="367"/>
        <v>46101</v>
      </c>
      <c r="C2161" s="143" t="str">
        <f t="shared" si="368"/>
        <v>Day 2</v>
      </c>
      <c r="D2161" s="53" t="s">
        <v>920</v>
      </c>
      <c r="E2161" s="26" t="str">
        <f t="shared" si="360"/>
        <v>Hendrik</v>
      </c>
      <c r="F2161" s="26" t="str">
        <f t="shared" si="361"/>
        <v>Espag</v>
      </c>
      <c r="G2161" s="26" t="str">
        <f t="shared" si="362"/>
        <v>Men U/16</v>
      </c>
      <c r="H2161" s="26" t="str">
        <f t="shared" si="363"/>
        <v>Atlantic Angling Club</v>
      </c>
      <c r="I2161" s="53"/>
      <c r="J2161" s="53" t="s">
        <v>1223</v>
      </c>
      <c r="K2161" s="53">
        <v>116</v>
      </c>
      <c r="L2161" s="52">
        <f t="shared" si="364"/>
        <v>6.2</v>
      </c>
      <c r="M2161" s="52">
        <f t="shared" si="365"/>
        <v>6.2</v>
      </c>
    </row>
    <row r="2162" spans="1:13" x14ac:dyDescent="0.3">
      <c r="A2162" s="143" t="str">
        <f t="shared" si="366"/>
        <v>2026-NAT-02</v>
      </c>
      <c r="B2162" s="140">
        <f t="shared" si="367"/>
        <v>46101</v>
      </c>
      <c r="C2162" s="143" t="str">
        <f t="shared" si="368"/>
        <v>Day 2</v>
      </c>
      <c r="D2162" s="53" t="s">
        <v>920</v>
      </c>
      <c r="E2162" s="26" t="str">
        <f t="shared" si="360"/>
        <v>Hendrik</v>
      </c>
      <c r="F2162" s="26" t="str">
        <f t="shared" si="361"/>
        <v>Espag</v>
      </c>
      <c r="G2162" s="26" t="str">
        <f t="shared" si="362"/>
        <v>Men U/16</v>
      </c>
      <c r="H2162" s="26" t="str">
        <f t="shared" si="363"/>
        <v>Atlantic Angling Club</v>
      </c>
      <c r="I2162" s="53"/>
      <c r="J2162" s="53" t="s">
        <v>1223</v>
      </c>
      <c r="K2162" s="53">
        <v>70</v>
      </c>
      <c r="L2162" s="52">
        <f t="shared" si="364"/>
        <v>1.1000000000000001</v>
      </c>
      <c r="M2162" s="52">
        <f t="shared" si="365"/>
        <v>1.1000000000000001</v>
      </c>
    </row>
    <row r="2163" spans="1:13" x14ac:dyDescent="0.3">
      <c r="A2163" s="143" t="str">
        <f t="shared" si="366"/>
        <v>2026-NAT-02</v>
      </c>
      <c r="B2163" s="140">
        <f t="shared" si="367"/>
        <v>46101</v>
      </c>
      <c r="C2163" s="143" t="str">
        <f t="shared" si="368"/>
        <v>Day 2</v>
      </c>
      <c r="D2163" s="53" t="s">
        <v>807</v>
      </c>
      <c r="E2163" s="26" t="str">
        <f t="shared" si="360"/>
        <v>Estian</v>
      </c>
      <c r="F2163" s="26" t="str">
        <f t="shared" si="361"/>
        <v>Jacobs</v>
      </c>
      <c r="G2163" s="26" t="str">
        <f t="shared" si="362"/>
        <v>Men Senior</v>
      </c>
      <c r="H2163" s="26" t="str">
        <f t="shared" si="363"/>
        <v>Benguella</v>
      </c>
      <c r="I2163" s="53" t="s">
        <v>19</v>
      </c>
      <c r="J2163" s="53"/>
      <c r="K2163" s="53">
        <v>61</v>
      </c>
      <c r="L2163" s="52">
        <f t="shared" si="364"/>
        <v>2.2999999999999998</v>
      </c>
      <c r="M2163" s="52">
        <f t="shared" si="365"/>
        <v>2.2999999999999998</v>
      </c>
    </row>
    <row r="2164" spans="1:13" x14ac:dyDescent="0.3">
      <c r="A2164" s="143" t="str">
        <f t="shared" si="366"/>
        <v>2026-NAT-02</v>
      </c>
      <c r="B2164" s="140">
        <f t="shared" si="367"/>
        <v>46101</v>
      </c>
      <c r="C2164" s="143" t="str">
        <f t="shared" si="368"/>
        <v>Day 2</v>
      </c>
      <c r="D2164" s="53" t="s">
        <v>944</v>
      </c>
      <c r="E2164" s="26" t="str">
        <f t="shared" si="360"/>
        <v>Louis</v>
      </c>
      <c r="F2164" s="26" t="str">
        <f t="shared" si="361"/>
        <v>Arangies</v>
      </c>
      <c r="G2164" s="26" t="str">
        <f t="shared" si="362"/>
        <v>Men Master</v>
      </c>
      <c r="H2164" s="26" t="str">
        <f t="shared" si="363"/>
        <v>Benguella</v>
      </c>
      <c r="I2164" s="53"/>
      <c r="J2164" s="53" t="s">
        <v>1222</v>
      </c>
      <c r="K2164" s="53">
        <v>123</v>
      </c>
      <c r="L2164" s="52">
        <f t="shared" si="364"/>
        <v>8.8000000000000007</v>
      </c>
      <c r="M2164" s="52">
        <f t="shared" si="365"/>
        <v>8.8000000000000007</v>
      </c>
    </row>
    <row r="2165" spans="1:13" x14ac:dyDescent="0.3">
      <c r="A2165" s="143" t="str">
        <f t="shared" si="366"/>
        <v>2026-NAT-02</v>
      </c>
      <c r="B2165" s="140">
        <f t="shared" si="367"/>
        <v>46101</v>
      </c>
      <c r="C2165" s="143" t="str">
        <f t="shared" si="368"/>
        <v>Day 2</v>
      </c>
      <c r="D2165" s="53" t="s">
        <v>944</v>
      </c>
      <c r="E2165" s="26" t="str">
        <f t="shared" si="360"/>
        <v>Louis</v>
      </c>
      <c r="F2165" s="26" t="str">
        <f t="shared" si="361"/>
        <v>Arangies</v>
      </c>
      <c r="G2165" s="26" t="str">
        <f t="shared" si="362"/>
        <v>Men Master</v>
      </c>
      <c r="H2165" s="26" t="str">
        <f t="shared" si="363"/>
        <v>Benguella</v>
      </c>
      <c r="I2165" s="53"/>
      <c r="J2165" s="53" t="s">
        <v>1222</v>
      </c>
      <c r="K2165" s="53">
        <v>130</v>
      </c>
      <c r="L2165" s="52">
        <f t="shared" si="364"/>
        <v>10.7</v>
      </c>
      <c r="M2165" s="52">
        <f t="shared" si="365"/>
        <v>10.7</v>
      </c>
    </row>
    <row r="2166" spans="1:13" x14ac:dyDescent="0.3">
      <c r="A2166" s="143" t="str">
        <f t="shared" si="366"/>
        <v>2026-NAT-02</v>
      </c>
      <c r="B2166" s="140">
        <f t="shared" si="367"/>
        <v>46101</v>
      </c>
      <c r="C2166" s="143" t="str">
        <f t="shared" si="368"/>
        <v>Day 2</v>
      </c>
      <c r="D2166" s="53" t="s">
        <v>944</v>
      </c>
      <c r="E2166" s="26" t="str">
        <f t="shared" si="360"/>
        <v>Louis</v>
      </c>
      <c r="F2166" s="26" t="str">
        <f t="shared" si="361"/>
        <v>Arangies</v>
      </c>
      <c r="G2166" s="26" t="str">
        <f t="shared" si="362"/>
        <v>Men Master</v>
      </c>
      <c r="H2166" s="26" t="str">
        <f t="shared" si="363"/>
        <v>Benguella</v>
      </c>
      <c r="I2166" s="53"/>
      <c r="J2166" s="53" t="s">
        <v>1222</v>
      </c>
      <c r="K2166" s="53">
        <v>105</v>
      </c>
      <c r="L2166" s="52">
        <f t="shared" si="364"/>
        <v>5.0999999999999996</v>
      </c>
      <c r="M2166" s="52">
        <f t="shared" si="365"/>
        <v>5.0999999999999996</v>
      </c>
    </row>
    <row r="2167" spans="1:13" x14ac:dyDescent="0.3">
      <c r="A2167" s="143" t="str">
        <f t="shared" si="366"/>
        <v>2026-NAT-02</v>
      </c>
      <c r="B2167" s="140">
        <f t="shared" si="367"/>
        <v>46101</v>
      </c>
      <c r="C2167" s="143" t="str">
        <f t="shared" si="368"/>
        <v>Day 2</v>
      </c>
      <c r="D2167" s="53" t="s">
        <v>944</v>
      </c>
      <c r="E2167" s="26" t="str">
        <f t="shared" si="360"/>
        <v>Louis</v>
      </c>
      <c r="F2167" s="26" t="str">
        <f t="shared" si="361"/>
        <v>Arangies</v>
      </c>
      <c r="G2167" s="26" t="str">
        <f t="shared" si="362"/>
        <v>Men Master</v>
      </c>
      <c r="H2167" s="26" t="str">
        <f t="shared" si="363"/>
        <v>Benguella</v>
      </c>
      <c r="I2167" s="53"/>
      <c r="J2167" s="53" t="s">
        <v>20</v>
      </c>
      <c r="K2167" s="53">
        <v>93</v>
      </c>
      <c r="L2167" s="52">
        <f t="shared" si="364"/>
        <v>3</v>
      </c>
      <c r="M2167" s="52">
        <f t="shared" si="365"/>
        <v>3</v>
      </c>
    </row>
    <row r="2168" spans="1:13" x14ac:dyDescent="0.3">
      <c r="A2168" s="143" t="str">
        <f t="shared" si="366"/>
        <v>2026-NAT-02</v>
      </c>
      <c r="B2168" s="140">
        <f t="shared" si="367"/>
        <v>46101</v>
      </c>
      <c r="C2168" s="143" t="str">
        <f t="shared" si="368"/>
        <v>Day 2</v>
      </c>
      <c r="D2168" s="53" t="s">
        <v>1610</v>
      </c>
      <c r="E2168" s="26" t="str">
        <f t="shared" si="360"/>
        <v>Adrian</v>
      </c>
      <c r="F2168" s="26" t="str">
        <f t="shared" si="361"/>
        <v>Steenkamp</v>
      </c>
      <c r="G2168" s="26" t="str">
        <f t="shared" si="362"/>
        <v>Men Senior</v>
      </c>
      <c r="H2168" s="26" t="str">
        <f t="shared" si="363"/>
        <v>Benguella</v>
      </c>
      <c r="I2168" s="53"/>
      <c r="J2168" s="53" t="s">
        <v>1222</v>
      </c>
      <c r="K2168" s="53">
        <v>151</v>
      </c>
      <c r="L2168" s="52">
        <f t="shared" si="364"/>
        <v>17.8</v>
      </c>
      <c r="M2168" s="52">
        <f t="shared" si="365"/>
        <v>17.8</v>
      </c>
    </row>
    <row r="2169" spans="1:13" x14ac:dyDescent="0.3">
      <c r="A2169" s="143" t="str">
        <f t="shared" si="366"/>
        <v>2026-NAT-02</v>
      </c>
      <c r="B2169" s="140">
        <f t="shared" si="367"/>
        <v>46101</v>
      </c>
      <c r="C2169" s="143" t="str">
        <f t="shared" si="368"/>
        <v>Day 2</v>
      </c>
      <c r="D2169" s="53" t="s">
        <v>1610</v>
      </c>
      <c r="E2169" s="26" t="str">
        <f t="shared" si="360"/>
        <v>Adrian</v>
      </c>
      <c r="F2169" s="26" t="str">
        <f t="shared" si="361"/>
        <v>Steenkamp</v>
      </c>
      <c r="G2169" s="26" t="str">
        <f t="shared" si="362"/>
        <v>Men Senior</v>
      </c>
      <c r="H2169" s="26" t="str">
        <f t="shared" si="363"/>
        <v>Benguella</v>
      </c>
      <c r="I2169" s="53"/>
      <c r="J2169" s="53" t="s">
        <v>1222</v>
      </c>
      <c r="K2169" s="53">
        <v>139</v>
      </c>
      <c r="L2169" s="52">
        <f t="shared" si="364"/>
        <v>13.4</v>
      </c>
      <c r="M2169" s="52">
        <f t="shared" si="365"/>
        <v>13.4</v>
      </c>
    </row>
    <row r="2170" spans="1:13" x14ac:dyDescent="0.3">
      <c r="A2170" s="143" t="str">
        <f t="shared" si="366"/>
        <v>2026-NAT-02</v>
      </c>
      <c r="B2170" s="140">
        <f t="shared" si="367"/>
        <v>46101</v>
      </c>
      <c r="C2170" s="143" t="str">
        <f t="shared" si="368"/>
        <v>Day 2</v>
      </c>
      <c r="D2170" s="53" t="s">
        <v>641</v>
      </c>
      <c r="E2170" s="26" t="str">
        <f t="shared" ref="E2170:E2233" si="369">IF(D2170="","",VLOOKUP(D2170,Master,3,FALSE))</f>
        <v>Loandro</v>
      </c>
      <c r="F2170" s="26" t="str">
        <f t="shared" ref="F2170:F2233" si="370">IF(D2170="","",VLOOKUP(D2170,Master,4,FALSE))</f>
        <v>Steenkamp</v>
      </c>
      <c r="G2170" s="26" t="str">
        <f t="shared" ref="G2170:G2233" si="371">IF(D2170="","",VLOOKUP(D2170,Master,5,FALSE))</f>
        <v>Men Grand Masters</v>
      </c>
      <c r="H2170" s="26" t="str">
        <f t="shared" ref="H2170:H2233" si="372">IF(D2170="","",VLOOKUP(D2170,Master,2,FALSE))</f>
        <v>Benguella</v>
      </c>
      <c r="I2170" s="53" t="s">
        <v>19</v>
      </c>
      <c r="J2170" s="53"/>
      <c r="K2170" s="53">
        <v>61</v>
      </c>
      <c r="L2170" s="52">
        <f t="shared" ref="L2170:L2233" si="373">IF(K2170="","",IF(I2170="",ROUND(HLOOKUP(J2170,kgList,K2170,FALSE),1),ROUND(HLOOKUP(I2170,kgList,K2170,FALSE),1)))</f>
        <v>2.2999999999999998</v>
      </c>
      <c r="M2170" s="52">
        <f t="shared" ref="M2170:M2233" si="374">IF(L2170="","",IF(COUNTA(I2170:J2170)&gt;1,"Edible or Inedible",IF(COUNTA(I2170)=1,L2170*1,IF(COUNTA(J2170)=1,L2170*1,"ERROR"))))</f>
        <v>2.2999999999999998</v>
      </c>
    </row>
    <row r="2171" spans="1:13" x14ac:dyDescent="0.3">
      <c r="A2171" s="143" t="str">
        <f t="shared" ref="A2171:A2234" si="375">IF(D2171="","",A2170)</f>
        <v>2026-NAT-02</v>
      </c>
      <c r="B2171" s="140">
        <f t="shared" ref="B2171:B2234" si="376">IF(D2171="","",B2170)</f>
        <v>46101</v>
      </c>
      <c r="C2171" s="143" t="str">
        <f t="shared" ref="C2171:C2234" si="377">IF(D2171="","",C2170)</f>
        <v>Day 2</v>
      </c>
      <c r="D2171" s="53" t="s">
        <v>1067</v>
      </c>
      <c r="E2171" s="26" t="str">
        <f t="shared" si="369"/>
        <v>Aschlin</v>
      </c>
      <c r="F2171" s="26" t="str">
        <f t="shared" si="370"/>
        <v>Losper</v>
      </c>
      <c r="G2171" s="26" t="str">
        <f t="shared" si="371"/>
        <v>Men Senior</v>
      </c>
      <c r="H2171" s="26" t="str">
        <f t="shared" si="372"/>
        <v>Benguella</v>
      </c>
      <c r="I2171" s="53" t="s">
        <v>19</v>
      </c>
      <c r="J2171" s="53"/>
      <c r="K2171" s="53">
        <v>72</v>
      </c>
      <c r="L2171" s="52">
        <f t="shared" si="373"/>
        <v>3.9</v>
      </c>
      <c r="M2171" s="52">
        <f t="shared" si="374"/>
        <v>3.9</v>
      </c>
    </row>
    <row r="2172" spans="1:13" x14ac:dyDescent="0.3">
      <c r="A2172" s="143" t="str">
        <f t="shared" si="375"/>
        <v>2026-NAT-02</v>
      </c>
      <c r="B2172" s="140">
        <f t="shared" si="376"/>
        <v>46101</v>
      </c>
      <c r="C2172" s="143" t="str">
        <f t="shared" si="377"/>
        <v>Day 2</v>
      </c>
      <c r="D2172" s="53" t="s">
        <v>468</v>
      </c>
      <c r="E2172" s="26" t="str">
        <f t="shared" si="369"/>
        <v>Marcus</v>
      </c>
      <c r="F2172" s="26" t="str">
        <f t="shared" si="370"/>
        <v>Kirchner-Frankle</v>
      </c>
      <c r="G2172" s="26" t="str">
        <f t="shared" si="371"/>
        <v>Men Senior</v>
      </c>
      <c r="H2172" s="26" t="str">
        <f t="shared" si="372"/>
        <v>Benguella</v>
      </c>
      <c r="I2172" s="53"/>
      <c r="J2172" s="53" t="s">
        <v>1222</v>
      </c>
      <c r="K2172" s="53">
        <v>124</v>
      </c>
      <c r="L2172" s="52">
        <f t="shared" si="373"/>
        <v>9.1</v>
      </c>
      <c r="M2172" s="52">
        <f t="shared" si="374"/>
        <v>9.1</v>
      </c>
    </row>
    <row r="2173" spans="1:13" x14ac:dyDescent="0.3">
      <c r="A2173" s="143" t="str">
        <f t="shared" si="375"/>
        <v>2026-NAT-02</v>
      </c>
      <c r="B2173" s="140">
        <f t="shared" si="376"/>
        <v>46101</v>
      </c>
      <c r="C2173" s="143" t="str">
        <f t="shared" si="377"/>
        <v>Day 2</v>
      </c>
      <c r="D2173" s="53" t="s">
        <v>468</v>
      </c>
      <c r="E2173" s="26" t="str">
        <f t="shared" si="369"/>
        <v>Marcus</v>
      </c>
      <c r="F2173" s="26" t="str">
        <f t="shared" si="370"/>
        <v>Kirchner-Frankle</v>
      </c>
      <c r="G2173" s="26" t="str">
        <f t="shared" si="371"/>
        <v>Men Senior</v>
      </c>
      <c r="H2173" s="26" t="str">
        <f t="shared" si="372"/>
        <v>Benguella</v>
      </c>
      <c r="I2173" s="53" t="s">
        <v>19</v>
      </c>
      <c r="J2173" s="53"/>
      <c r="K2173" s="53">
        <v>72</v>
      </c>
      <c r="L2173" s="52">
        <f t="shared" si="373"/>
        <v>3.9</v>
      </c>
      <c r="M2173" s="52">
        <f t="shared" si="374"/>
        <v>3.9</v>
      </c>
    </row>
    <row r="2174" spans="1:13" x14ac:dyDescent="0.3">
      <c r="A2174" s="143" t="str">
        <f t="shared" si="375"/>
        <v>2026-NAT-02</v>
      </c>
      <c r="B2174" s="140">
        <f t="shared" si="376"/>
        <v>46101</v>
      </c>
      <c r="C2174" s="143" t="str">
        <f t="shared" si="377"/>
        <v>Day 2</v>
      </c>
      <c r="D2174" s="53" t="s">
        <v>468</v>
      </c>
      <c r="E2174" s="26" t="str">
        <f t="shared" si="369"/>
        <v>Marcus</v>
      </c>
      <c r="F2174" s="26" t="str">
        <f t="shared" si="370"/>
        <v>Kirchner-Frankle</v>
      </c>
      <c r="G2174" s="26" t="str">
        <f t="shared" si="371"/>
        <v>Men Senior</v>
      </c>
      <c r="H2174" s="26" t="str">
        <f t="shared" si="372"/>
        <v>Benguella</v>
      </c>
      <c r="I2174" s="53" t="s">
        <v>19</v>
      </c>
      <c r="J2174" s="53"/>
      <c r="K2174" s="53">
        <v>44</v>
      </c>
      <c r="L2174" s="52">
        <f t="shared" si="373"/>
        <v>0.9</v>
      </c>
      <c r="M2174" s="52">
        <f t="shared" si="374"/>
        <v>0.9</v>
      </c>
    </row>
    <row r="2175" spans="1:13" x14ac:dyDescent="0.3">
      <c r="A2175" s="143" t="str">
        <f t="shared" si="375"/>
        <v>2026-NAT-02</v>
      </c>
      <c r="B2175" s="140">
        <f t="shared" si="376"/>
        <v>46101</v>
      </c>
      <c r="C2175" s="143" t="str">
        <f t="shared" si="377"/>
        <v>Day 2</v>
      </c>
      <c r="D2175" s="53" t="s">
        <v>468</v>
      </c>
      <c r="E2175" s="26" t="str">
        <f t="shared" si="369"/>
        <v>Marcus</v>
      </c>
      <c r="F2175" s="26" t="str">
        <f t="shared" si="370"/>
        <v>Kirchner-Frankle</v>
      </c>
      <c r="G2175" s="26" t="str">
        <f t="shared" si="371"/>
        <v>Men Senior</v>
      </c>
      <c r="H2175" s="26" t="str">
        <f t="shared" si="372"/>
        <v>Benguella</v>
      </c>
      <c r="I2175" s="53"/>
      <c r="J2175" s="53" t="s">
        <v>20</v>
      </c>
      <c r="K2175" s="53">
        <v>78</v>
      </c>
      <c r="L2175" s="52">
        <f t="shared" si="373"/>
        <v>1.7</v>
      </c>
      <c r="M2175" s="52">
        <f t="shared" si="374"/>
        <v>1.7</v>
      </c>
    </row>
    <row r="2176" spans="1:13" x14ac:dyDescent="0.3">
      <c r="A2176" s="143" t="str">
        <f t="shared" si="375"/>
        <v>2026-NAT-02</v>
      </c>
      <c r="B2176" s="140">
        <f t="shared" si="376"/>
        <v>46101</v>
      </c>
      <c r="C2176" s="143" t="str">
        <f t="shared" si="377"/>
        <v>Day 2</v>
      </c>
      <c r="D2176" s="53" t="s">
        <v>609</v>
      </c>
      <c r="E2176" s="26" t="str">
        <f t="shared" si="369"/>
        <v>Ray</v>
      </c>
      <c r="F2176" s="26" t="str">
        <f t="shared" si="370"/>
        <v>Moody</v>
      </c>
      <c r="G2176" s="26" t="str">
        <f t="shared" si="371"/>
        <v>Men Senior</v>
      </c>
      <c r="H2176" s="26" t="str">
        <f t="shared" si="372"/>
        <v>Benguella</v>
      </c>
      <c r="I2176" s="53" t="s">
        <v>19</v>
      </c>
      <c r="J2176" s="53"/>
      <c r="K2176" s="53">
        <v>83</v>
      </c>
      <c r="L2176" s="52">
        <f t="shared" si="373"/>
        <v>6</v>
      </c>
      <c r="M2176" s="52">
        <f t="shared" si="374"/>
        <v>6</v>
      </c>
    </row>
    <row r="2177" spans="1:13" x14ac:dyDescent="0.3">
      <c r="A2177" s="143" t="str">
        <f t="shared" si="375"/>
        <v>2026-NAT-02</v>
      </c>
      <c r="B2177" s="140">
        <f t="shared" si="376"/>
        <v>46101</v>
      </c>
      <c r="C2177" s="143" t="str">
        <f t="shared" si="377"/>
        <v>Day 2</v>
      </c>
      <c r="D2177" s="53" t="s">
        <v>609</v>
      </c>
      <c r="E2177" s="26" t="str">
        <f t="shared" si="369"/>
        <v>Ray</v>
      </c>
      <c r="F2177" s="26" t="str">
        <f t="shared" si="370"/>
        <v>Moody</v>
      </c>
      <c r="G2177" s="26" t="str">
        <f t="shared" si="371"/>
        <v>Men Senior</v>
      </c>
      <c r="H2177" s="26" t="str">
        <f t="shared" si="372"/>
        <v>Benguella</v>
      </c>
      <c r="I2177" s="53"/>
      <c r="J2177" s="53" t="s">
        <v>1222</v>
      </c>
      <c r="K2177" s="53">
        <v>102</v>
      </c>
      <c r="L2177" s="52">
        <f t="shared" si="373"/>
        <v>4.5999999999999996</v>
      </c>
      <c r="M2177" s="52">
        <f t="shared" si="374"/>
        <v>4.5999999999999996</v>
      </c>
    </row>
    <row r="2178" spans="1:13" x14ac:dyDescent="0.3">
      <c r="A2178" s="143" t="str">
        <f t="shared" si="375"/>
        <v>2026-NAT-02</v>
      </c>
      <c r="B2178" s="140">
        <f t="shared" si="376"/>
        <v>46101</v>
      </c>
      <c r="C2178" s="143" t="str">
        <f t="shared" si="377"/>
        <v>Day 2</v>
      </c>
      <c r="D2178" s="53" t="s">
        <v>609</v>
      </c>
      <c r="E2178" s="26" t="str">
        <f t="shared" si="369"/>
        <v>Ray</v>
      </c>
      <c r="F2178" s="26" t="str">
        <f t="shared" si="370"/>
        <v>Moody</v>
      </c>
      <c r="G2178" s="26" t="str">
        <f t="shared" si="371"/>
        <v>Men Senior</v>
      </c>
      <c r="H2178" s="26" t="str">
        <f t="shared" si="372"/>
        <v>Benguella</v>
      </c>
      <c r="I2178" s="53" t="s">
        <v>19</v>
      </c>
      <c r="J2178" s="53"/>
      <c r="K2178" s="53">
        <v>67</v>
      </c>
      <c r="L2178" s="52">
        <f t="shared" si="373"/>
        <v>3.1</v>
      </c>
      <c r="M2178" s="52">
        <f t="shared" si="374"/>
        <v>3.1</v>
      </c>
    </row>
    <row r="2179" spans="1:13" x14ac:dyDescent="0.3">
      <c r="A2179" s="143" t="str">
        <f t="shared" si="375"/>
        <v>2026-NAT-02</v>
      </c>
      <c r="B2179" s="140">
        <f t="shared" si="376"/>
        <v>46101</v>
      </c>
      <c r="C2179" s="143" t="str">
        <f t="shared" si="377"/>
        <v>Day 2</v>
      </c>
      <c r="D2179" s="53" t="s">
        <v>645</v>
      </c>
      <c r="E2179" s="26" t="str">
        <f t="shared" si="369"/>
        <v>Nadia</v>
      </c>
      <c r="F2179" s="26" t="str">
        <f t="shared" si="370"/>
        <v>Steenkamp</v>
      </c>
      <c r="G2179" s="26" t="str">
        <f t="shared" si="371"/>
        <v>Ladies Master</v>
      </c>
      <c r="H2179" s="26" t="str">
        <f t="shared" si="372"/>
        <v>Benguella</v>
      </c>
      <c r="I2179" s="53"/>
      <c r="J2179" s="53" t="s">
        <v>10</v>
      </c>
      <c r="K2179" s="53">
        <v>41</v>
      </c>
      <c r="L2179" s="52">
        <f t="shared" si="373"/>
        <v>1.1000000000000001</v>
      </c>
      <c r="M2179" s="52">
        <f t="shared" si="374"/>
        <v>1.1000000000000001</v>
      </c>
    </row>
    <row r="2180" spans="1:13" x14ac:dyDescent="0.3">
      <c r="A2180" s="143" t="str">
        <f t="shared" si="375"/>
        <v>2026-NAT-02</v>
      </c>
      <c r="B2180" s="140">
        <f t="shared" si="376"/>
        <v>46101</v>
      </c>
      <c r="C2180" s="143" t="str">
        <f t="shared" si="377"/>
        <v>Day 2</v>
      </c>
      <c r="D2180" s="53" t="s">
        <v>670</v>
      </c>
      <c r="E2180" s="26" t="str">
        <f t="shared" si="369"/>
        <v>Sonita</v>
      </c>
      <c r="F2180" s="26" t="str">
        <f t="shared" si="370"/>
        <v>Arangies</v>
      </c>
      <c r="G2180" s="26" t="str">
        <f t="shared" si="371"/>
        <v>Ladies Veteran</v>
      </c>
      <c r="H2180" s="26" t="str">
        <f t="shared" si="372"/>
        <v>Benguella</v>
      </c>
      <c r="I2180" s="53"/>
      <c r="J2180" s="53" t="s">
        <v>1222</v>
      </c>
      <c r="K2180" s="53">
        <v>88</v>
      </c>
      <c r="L2180" s="52">
        <f t="shared" si="373"/>
        <v>2.8</v>
      </c>
      <c r="M2180" s="52">
        <f t="shared" si="374"/>
        <v>2.8</v>
      </c>
    </row>
    <row r="2181" spans="1:13" x14ac:dyDescent="0.3">
      <c r="A2181" s="143" t="str">
        <f t="shared" si="375"/>
        <v>2026-NAT-02</v>
      </c>
      <c r="B2181" s="140">
        <f t="shared" si="376"/>
        <v>46101</v>
      </c>
      <c r="C2181" s="143" t="str">
        <f t="shared" si="377"/>
        <v>Day 2</v>
      </c>
      <c r="D2181" s="53" t="s">
        <v>670</v>
      </c>
      <c r="E2181" s="26" t="str">
        <f t="shared" si="369"/>
        <v>Sonita</v>
      </c>
      <c r="F2181" s="26" t="str">
        <f t="shared" si="370"/>
        <v>Arangies</v>
      </c>
      <c r="G2181" s="26" t="str">
        <f t="shared" si="371"/>
        <v>Ladies Veteran</v>
      </c>
      <c r="H2181" s="26" t="str">
        <f t="shared" si="372"/>
        <v>Benguella</v>
      </c>
      <c r="I2181" s="53"/>
      <c r="J2181" s="53" t="s">
        <v>1223</v>
      </c>
      <c r="K2181" s="53">
        <v>83</v>
      </c>
      <c r="L2181" s="52">
        <f t="shared" si="373"/>
        <v>1.9</v>
      </c>
      <c r="M2181" s="52">
        <f t="shared" si="374"/>
        <v>1.9</v>
      </c>
    </row>
    <row r="2182" spans="1:13" x14ac:dyDescent="0.3">
      <c r="A2182" s="143" t="str">
        <f t="shared" si="375"/>
        <v>2026-NAT-02</v>
      </c>
      <c r="B2182" s="140">
        <f t="shared" si="376"/>
        <v>46101</v>
      </c>
      <c r="C2182" s="143" t="str">
        <f t="shared" si="377"/>
        <v>Day 2</v>
      </c>
      <c r="D2182" s="53" t="s">
        <v>916</v>
      </c>
      <c r="E2182" s="26" t="str">
        <f t="shared" si="369"/>
        <v>Johan</v>
      </c>
      <c r="F2182" s="26" t="str">
        <f t="shared" si="370"/>
        <v>Herbst</v>
      </c>
      <c r="G2182" s="26" t="str">
        <f t="shared" si="371"/>
        <v>Men Veteran</v>
      </c>
      <c r="H2182" s="26" t="str">
        <f t="shared" si="372"/>
        <v>Henties Bay</v>
      </c>
      <c r="I2182" s="53"/>
      <c r="J2182" s="53" t="s">
        <v>20</v>
      </c>
      <c r="K2182" s="53">
        <v>74</v>
      </c>
      <c r="L2182" s="52">
        <f t="shared" si="373"/>
        <v>1.5</v>
      </c>
      <c r="M2182" s="52">
        <f t="shared" si="374"/>
        <v>1.5</v>
      </c>
    </row>
    <row r="2183" spans="1:13" x14ac:dyDescent="0.3">
      <c r="A2183" s="143" t="str">
        <f t="shared" si="375"/>
        <v>2026-NAT-02</v>
      </c>
      <c r="B2183" s="140">
        <f t="shared" si="376"/>
        <v>46101</v>
      </c>
      <c r="C2183" s="143" t="str">
        <f t="shared" si="377"/>
        <v>Day 2</v>
      </c>
      <c r="D2183" s="53" t="s">
        <v>521</v>
      </c>
      <c r="E2183" s="26" t="str">
        <f t="shared" si="369"/>
        <v>Simen</v>
      </c>
      <c r="F2183" s="26" t="str">
        <f t="shared" si="370"/>
        <v>Andersen</v>
      </c>
      <c r="G2183" s="26" t="str">
        <f t="shared" si="371"/>
        <v>Men Grand Masters</v>
      </c>
      <c r="H2183" s="26" t="str">
        <f t="shared" si="372"/>
        <v>Henties Bay</v>
      </c>
      <c r="I2183" s="53"/>
      <c r="J2183" s="53" t="s">
        <v>1222</v>
      </c>
      <c r="K2183" s="53">
        <v>132</v>
      </c>
      <c r="L2183" s="52">
        <f t="shared" si="373"/>
        <v>11.2</v>
      </c>
      <c r="M2183" s="52">
        <f t="shared" si="374"/>
        <v>11.2</v>
      </c>
    </row>
    <row r="2184" spans="1:13" x14ac:dyDescent="0.3">
      <c r="A2184" s="143" t="str">
        <f t="shared" si="375"/>
        <v>2026-NAT-02</v>
      </c>
      <c r="B2184" s="140">
        <f t="shared" si="376"/>
        <v>46101</v>
      </c>
      <c r="C2184" s="143" t="str">
        <f t="shared" si="377"/>
        <v>Day 2</v>
      </c>
      <c r="D2184" s="53" t="s">
        <v>521</v>
      </c>
      <c r="E2184" s="26" t="str">
        <f t="shared" si="369"/>
        <v>Simen</v>
      </c>
      <c r="F2184" s="26" t="str">
        <f t="shared" si="370"/>
        <v>Andersen</v>
      </c>
      <c r="G2184" s="26" t="str">
        <f t="shared" si="371"/>
        <v>Men Grand Masters</v>
      </c>
      <c r="H2184" s="26" t="str">
        <f t="shared" si="372"/>
        <v>Henties Bay</v>
      </c>
      <c r="I2184" s="53"/>
      <c r="J2184" s="53" t="s">
        <v>1222</v>
      </c>
      <c r="K2184" s="53">
        <v>128</v>
      </c>
      <c r="L2184" s="52">
        <f t="shared" si="373"/>
        <v>10.1</v>
      </c>
      <c r="M2184" s="52">
        <f t="shared" si="374"/>
        <v>10.1</v>
      </c>
    </row>
    <row r="2185" spans="1:13" x14ac:dyDescent="0.3">
      <c r="A2185" s="143" t="str">
        <f t="shared" si="375"/>
        <v>2026-NAT-02</v>
      </c>
      <c r="B2185" s="140">
        <f t="shared" si="376"/>
        <v>46101</v>
      </c>
      <c r="C2185" s="143" t="str">
        <f t="shared" si="377"/>
        <v>Day 2</v>
      </c>
      <c r="D2185" s="53" t="s">
        <v>1308</v>
      </c>
      <c r="E2185" s="26" t="str">
        <f t="shared" si="369"/>
        <v>Nadine</v>
      </c>
      <c r="F2185" s="26" t="str">
        <f t="shared" si="370"/>
        <v>Downing</v>
      </c>
      <c r="G2185" s="26" t="str">
        <f t="shared" si="371"/>
        <v>Men Seniors / Ladies</v>
      </c>
      <c r="H2185" s="26" t="str">
        <f t="shared" si="372"/>
        <v>Henties Bay</v>
      </c>
      <c r="I2185" s="53"/>
      <c r="J2185" s="53" t="s">
        <v>20</v>
      </c>
      <c r="K2185" s="53">
        <v>82</v>
      </c>
      <c r="L2185" s="52">
        <f t="shared" si="373"/>
        <v>2</v>
      </c>
      <c r="M2185" s="52">
        <f t="shared" si="374"/>
        <v>2</v>
      </c>
    </row>
    <row r="2186" spans="1:13" x14ac:dyDescent="0.3">
      <c r="A2186" s="143" t="str">
        <f t="shared" si="375"/>
        <v>2026-NAT-02</v>
      </c>
      <c r="B2186" s="140">
        <f t="shared" si="376"/>
        <v>46101</v>
      </c>
      <c r="C2186" s="143" t="str">
        <f t="shared" si="377"/>
        <v>Day 2</v>
      </c>
      <c r="D2186" s="53" t="s">
        <v>1517</v>
      </c>
      <c r="E2186" s="26" t="str">
        <f t="shared" si="369"/>
        <v>Reno</v>
      </c>
      <c r="F2186" s="26" t="str">
        <f t="shared" si="370"/>
        <v>Swart</v>
      </c>
      <c r="G2186" s="26" t="str">
        <f t="shared" si="371"/>
        <v>Men Senior</v>
      </c>
      <c r="H2186" s="26" t="str">
        <f t="shared" si="372"/>
        <v>Henties Bay</v>
      </c>
      <c r="I2186" s="53"/>
      <c r="J2186" s="53" t="s">
        <v>1222</v>
      </c>
      <c r="K2186" s="53">
        <v>118</v>
      </c>
      <c r="L2186" s="52">
        <f t="shared" si="373"/>
        <v>7.6</v>
      </c>
      <c r="M2186" s="52">
        <f t="shared" si="374"/>
        <v>7.6</v>
      </c>
    </row>
    <row r="2187" spans="1:13" x14ac:dyDescent="0.3">
      <c r="A2187" s="143" t="str">
        <f t="shared" si="375"/>
        <v>2026-NAT-02</v>
      </c>
      <c r="B2187" s="140">
        <f t="shared" si="376"/>
        <v>46101</v>
      </c>
      <c r="C2187" s="143" t="str">
        <f t="shared" si="377"/>
        <v>Day 2</v>
      </c>
      <c r="D2187" s="53" t="s">
        <v>1517</v>
      </c>
      <c r="E2187" s="26" t="str">
        <f t="shared" si="369"/>
        <v>Reno</v>
      </c>
      <c r="F2187" s="26" t="str">
        <f t="shared" si="370"/>
        <v>Swart</v>
      </c>
      <c r="G2187" s="26" t="str">
        <f t="shared" si="371"/>
        <v>Men Senior</v>
      </c>
      <c r="H2187" s="26" t="str">
        <f t="shared" si="372"/>
        <v>Henties Bay</v>
      </c>
      <c r="I2187" s="53"/>
      <c r="J2187" s="53" t="s">
        <v>1222</v>
      </c>
      <c r="K2187" s="53">
        <v>141</v>
      </c>
      <c r="L2187" s="52">
        <f t="shared" si="373"/>
        <v>14.1</v>
      </c>
      <c r="M2187" s="52">
        <f t="shared" si="374"/>
        <v>14.1</v>
      </c>
    </row>
    <row r="2188" spans="1:13" x14ac:dyDescent="0.3">
      <c r="A2188" s="143" t="str">
        <f t="shared" si="375"/>
        <v>2026-NAT-02</v>
      </c>
      <c r="B2188" s="140">
        <f t="shared" si="376"/>
        <v>46101</v>
      </c>
      <c r="C2188" s="143" t="str">
        <f t="shared" si="377"/>
        <v>Day 2</v>
      </c>
      <c r="D2188" s="53" t="s">
        <v>879</v>
      </c>
      <c r="E2188" s="26" t="str">
        <f t="shared" si="369"/>
        <v>Andre</v>
      </c>
      <c r="F2188" s="26" t="str">
        <f t="shared" si="370"/>
        <v>Swart</v>
      </c>
      <c r="G2188" s="26" t="str">
        <f t="shared" si="371"/>
        <v>Men Master</v>
      </c>
      <c r="H2188" s="26" t="str">
        <f t="shared" si="372"/>
        <v>Henties Bay</v>
      </c>
      <c r="I2188" s="53"/>
      <c r="J2188" s="53" t="s">
        <v>20</v>
      </c>
      <c r="K2188" s="53">
        <v>85</v>
      </c>
      <c r="L2188" s="52">
        <f t="shared" si="373"/>
        <v>2.2000000000000002</v>
      </c>
      <c r="M2188" s="52">
        <f t="shared" si="374"/>
        <v>2.2000000000000002</v>
      </c>
    </row>
    <row r="2189" spans="1:13" x14ac:dyDescent="0.3">
      <c r="A2189" s="143" t="str">
        <f t="shared" si="375"/>
        <v>2026-NAT-02</v>
      </c>
      <c r="B2189" s="140">
        <f t="shared" si="376"/>
        <v>46101</v>
      </c>
      <c r="C2189" s="143" t="str">
        <f t="shared" si="377"/>
        <v>Day 2</v>
      </c>
      <c r="D2189" s="53" t="s">
        <v>879</v>
      </c>
      <c r="E2189" s="26" t="str">
        <f t="shared" si="369"/>
        <v>Andre</v>
      </c>
      <c r="F2189" s="26" t="str">
        <f t="shared" si="370"/>
        <v>Swart</v>
      </c>
      <c r="G2189" s="26" t="str">
        <f t="shared" si="371"/>
        <v>Men Master</v>
      </c>
      <c r="H2189" s="26" t="str">
        <f t="shared" si="372"/>
        <v>Henties Bay</v>
      </c>
      <c r="I2189" s="53"/>
      <c r="J2189" s="53" t="s">
        <v>20</v>
      </c>
      <c r="K2189" s="53">
        <v>78</v>
      </c>
      <c r="L2189" s="52">
        <f t="shared" si="373"/>
        <v>1.7</v>
      </c>
      <c r="M2189" s="52">
        <f t="shared" si="374"/>
        <v>1.7</v>
      </c>
    </row>
    <row r="2190" spans="1:13" x14ac:dyDescent="0.3">
      <c r="A2190" s="143" t="str">
        <f t="shared" si="375"/>
        <v>2026-NAT-02</v>
      </c>
      <c r="B2190" s="140">
        <f t="shared" si="376"/>
        <v>46101</v>
      </c>
      <c r="C2190" s="143" t="str">
        <f t="shared" si="377"/>
        <v>Day 2</v>
      </c>
      <c r="D2190" s="53" t="s">
        <v>1320</v>
      </c>
      <c r="E2190" s="26" t="str">
        <f t="shared" si="369"/>
        <v>Liam</v>
      </c>
      <c r="F2190" s="26" t="str">
        <f t="shared" si="370"/>
        <v>Nel</v>
      </c>
      <c r="G2190" s="26" t="str">
        <f t="shared" si="371"/>
        <v>Men Senior</v>
      </c>
      <c r="H2190" s="26" t="str">
        <f t="shared" si="372"/>
        <v>Henties Bay</v>
      </c>
      <c r="I2190" s="53"/>
      <c r="J2190" s="53" t="s">
        <v>1222</v>
      </c>
      <c r="K2190" s="53">
        <v>98</v>
      </c>
      <c r="L2190" s="52">
        <f t="shared" si="373"/>
        <v>4</v>
      </c>
      <c r="M2190" s="52">
        <f t="shared" si="374"/>
        <v>4</v>
      </c>
    </row>
    <row r="2191" spans="1:13" x14ac:dyDescent="0.3">
      <c r="A2191" s="143" t="str">
        <f t="shared" si="375"/>
        <v>2026-NAT-02</v>
      </c>
      <c r="B2191" s="140">
        <f t="shared" si="376"/>
        <v>46101</v>
      </c>
      <c r="C2191" s="143" t="str">
        <f t="shared" si="377"/>
        <v>Day 2</v>
      </c>
      <c r="D2191" s="53" t="s">
        <v>1320</v>
      </c>
      <c r="E2191" s="26" t="str">
        <f t="shared" si="369"/>
        <v>Liam</v>
      </c>
      <c r="F2191" s="26" t="str">
        <f t="shared" si="370"/>
        <v>Nel</v>
      </c>
      <c r="G2191" s="26" t="str">
        <f t="shared" si="371"/>
        <v>Men Senior</v>
      </c>
      <c r="H2191" s="26" t="str">
        <f t="shared" si="372"/>
        <v>Henties Bay</v>
      </c>
      <c r="I2191" s="53"/>
      <c r="J2191" s="53" t="s">
        <v>20</v>
      </c>
      <c r="K2191" s="53">
        <v>78</v>
      </c>
      <c r="L2191" s="52">
        <f t="shared" si="373"/>
        <v>1.7</v>
      </c>
      <c r="M2191" s="52">
        <f t="shared" si="374"/>
        <v>1.7</v>
      </c>
    </row>
    <row r="2192" spans="1:13" x14ac:dyDescent="0.3">
      <c r="A2192" s="143" t="str">
        <f t="shared" si="375"/>
        <v>2026-NAT-02</v>
      </c>
      <c r="B2192" s="140">
        <f t="shared" si="376"/>
        <v>46101</v>
      </c>
      <c r="C2192" s="143" t="str">
        <f t="shared" si="377"/>
        <v>Day 2</v>
      </c>
      <c r="D2192" s="53" t="s">
        <v>500</v>
      </c>
      <c r="E2192" s="26" t="str">
        <f t="shared" si="369"/>
        <v>Corne</v>
      </c>
      <c r="F2192" s="26" t="str">
        <f t="shared" si="370"/>
        <v>Agenbag</v>
      </c>
      <c r="G2192" s="26" t="str">
        <f t="shared" si="371"/>
        <v>Men Senior</v>
      </c>
      <c r="H2192" s="26" t="str">
        <f t="shared" si="372"/>
        <v>Henties Bay</v>
      </c>
      <c r="I2192" s="53"/>
      <c r="J2192" s="53"/>
      <c r="K2192" s="53"/>
      <c r="L2192" s="52" t="str">
        <f t="shared" si="373"/>
        <v/>
      </c>
      <c r="M2192" s="52" t="str">
        <f t="shared" si="374"/>
        <v/>
      </c>
    </row>
    <row r="2193" spans="1:13" x14ac:dyDescent="0.3">
      <c r="A2193" s="143" t="str">
        <f t="shared" si="375"/>
        <v>2026-NAT-02</v>
      </c>
      <c r="B2193" s="140">
        <f t="shared" si="376"/>
        <v>46101</v>
      </c>
      <c r="C2193" s="143" t="str">
        <f t="shared" si="377"/>
        <v>Day 2</v>
      </c>
      <c r="D2193" s="53" t="s">
        <v>709</v>
      </c>
      <c r="E2193" s="26" t="str">
        <f t="shared" si="369"/>
        <v>Scott</v>
      </c>
      <c r="F2193" s="26" t="str">
        <f t="shared" si="370"/>
        <v>Botha</v>
      </c>
      <c r="G2193" s="26" t="str">
        <f t="shared" si="371"/>
        <v>Men Senior</v>
      </c>
      <c r="H2193" s="26" t="str">
        <f t="shared" si="372"/>
        <v>Otjiwarongo</v>
      </c>
      <c r="I2193" s="53"/>
      <c r="J2193" s="53" t="s">
        <v>1222</v>
      </c>
      <c r="K2193" s="53">
        <v>88</v>
      </c>
      <c r="L2193" s="52">
        <f t="shared" si="373"/>
        <v>2.8</v>
      </c>
      <c r="M2193" s="52">
        <f t="shared" si="374"/>
        <v>2.8</v>
      </c>
    </row>
    <row r="2194" spans="1:13" x14ac:dyDescent="0.3">
      <c r="A2194" s="143" t="str">
        <f t="shared" si="375"/>
        <v>2026-NAT-02</v>
      </c>
      <c r="B2194" s="140">
        <f t="shared" si="376"/>
        <v>46101</v>
      </c>
      <c r="C2194" s="143" t="str">
        <f t="shared" si="377"/>
        <v>Day 2</v>
      </c>
      <c r="D2194" s="53" t="s">
        <v>709</v>
      </c>
      <c r="E2194" s="26" t="str">
        <f t="shared" si="369"/>
        <v>Scott</v>
      </c>
      <c r="F2194" s="26" t="str">
        <f t="shared" si="370"/>
        <v>Botha</v>
      </c>
      <c r="G2194" s="26" t="str">
        <f t="shared" si="371"/>
        <v>Men Senior</v>
      </c>
      <c r="H2194" s="26" t="str">
        <f t="shared" si="372"/>
        <v>Otjiwarongo</v>
      </c>
      <c r="I2194" s="53" t="s">
        <v>19</v>
      </c>
      <c r="J2194" s="53"/>
      <c r="K2194" s="53">
        <v>78</v>
      </c>
      <c r="L2194" s="52">
        <f t="shared" si="373"/>
        <v>5</v>
      </c>
      <c r="M2194" s="52">
        <f t="shared" si="374"/>
        <v>5</v>
      </c>
    </row>
    <row r="2195" spans="1:13" x14ac:dyDescent="0.3">
      <c r="A2195" s="143" t="str">
        <f t="shared" si="375"/>
        <v>2026-NAT-02</v>
      </c>
      <c r="B2195" s="140">
        <f t="shared" si="376"/>
        <v>46101</v>
      </c>
      <c r="C2195" s="143" t="str">
        <f t="shared" si="377"/>
        <v>Day 2</v>
      </c>
      <c r="D2195" s="53" t="s">
        <v>709</v>
      </c>
      <c r="E2195" s="26" t="str">
        <f t="shared" si="369"/>
        <v>Scott</v>
      </c>
      <c r="F2195" s="26" t="str">
        <f t="shared" si="370"/>
        <v>Botha</v>
      </c>
      <c r="G2195" s="26" t="str">
        <f t="shared" si="371"/>
        <v>Men Senior</v>
      </c>
      <c r="H2195" s="26" t="str">
        <f t="shared" si="372"/>
        <v>Otjiwarongo</v>
      </c>
      <c r="I2195" s="53" t="s">
        <v>19</v>
      </c>
      <c r="J2195" s="53"/>
      <c r="K2195" s="53">
        <v>72</v>
      </c>
      <c r="L2195" s="52">
        <f t="shared" si="373"/>
        <v>3.9</v>
      </c>
      <c r="M2195" s="52">
        <f t="shared" si="374"/>
        <v>3.9</v>
      </c>
    </row>
    <row r="2196" spans="1:13" x14ac:dyDescent="0.3">
      <c r="A2196" s="143" t="str">
        <f t="shared" si="375"/>
        <v>2026-NAT-02</v>
      </c>
      <c r="B2196" s="140">
        <f t="shared" si="376"/>
        <v>46101</v>
      </c>
      <c r="C2196" s="143" t="str">
        <f t="shared" si="377"/>
        <v>Day 2</v>
      </c>
      <c r="D2196" s="53" t="s">
        <v>933</v>
      </c>
      <c r="E2196" s="26" t="str">
        <f t="shared" si="369"/>
        <v>Jurgens</v>
      </c>
      <c r="F2196" s="26" t="str">
        <f t="shared" si="370"/>
        <v>Liebenberg</v>
      </c>
      <c r="G2196" s="26" t="str">
        <f t="shared" si="371"/>
        <v>Men Senior</v>
      </c>
      <c r="H2196" s="26" t="str">
        <f t="shared" si="372"/>
        <v>Otjiwarongo</v>
      </c>
      <c r="I2196" s="53"/>
      <c r="J2196" s="53" t="s">
        <v>1222</v>
      </c>
      <c r="K2196" s="53">
        <v>143</v>
      </c>
      <c r="L2196" s="52">
        <f t="shared" si="373"/>
        <v>14.8</v>
      </c>
      <c r="M2196" s="52">
        <f t="shared" si="374"/>
        <v>14.8</v>
      </c>
    </row>
    <row r="2197" spans="1:13" x14ac:dyDescent="0.3">
      <c r="A2197" s="143" t="str">
        <f t="shared" si="375"/>
        <v>2026-NAT-02</v>
      </c>
      <c r="B2197" s="140">
        <f t="shared" si="376"/>
        <v>46101</v>
      </c>
      <c r="C2197" s="143" t="str">
        <f t="shared" si="377"/>
        <v>Day 2</v>
      </c>
      <c r="D2197" s="53" t="s">
        <v>933</v>
      </c>
      <c r="E2197" s="26" t="str">
        <f t="shared" si="369"/>
        <v>Jurgens</v>
      </c>
      <c r="F2197" s="26" t="str">
        <f t="shared" si="370"/>
        <v>Liebenberg</v>
      </c>
      <c r="G2197" s="26" t="str">
        <f t="shared" si="371"/>
        <v>Men Senior</v>
      </c>
      <c r="H2197" s="26" t="str">
        <f t="shared" si="372"/>
        <v>Otjiwarongo</v>
      </c>
      <c r="I2197" s="53" t="s">
        <v>19</v>
      </c>
      <c r="J2197" s="53"/>
      <c r="K2197" s="53">
        <v>64</v>
      </c>
      <c r="L2197" s="52">
        <f t="shared" si="373"/>
        <v>2.7</v>
      </c>
      <c r="M2197" s="52">
        <f t="shared" si="374"/>
        <v>2.7</v>
      </c>
    </row>
    <row r="2198" spans="1:13" x14ac:dyDescent="0.3">
      <c r="A2198" s="143" t="str">
        <f t="shared" si="375"/>
        <v>2026-NAT-02</v>
      </c>
      <c r="B2198" s="140">
        <f t="shared" si="376"/>
        <v>46101</v>
      </c>
      <c r="C2198" s="143" t="str">
        <f t="shared" si="377"/>
        <v>Day 2</v>
      </c>
      <c r="D2198" s="53" t="s">
        <v>933</v>
      </c>
      <c r="E2198" s="26" t="str">
        <f t="shared" si="369"/>
        <v>Jurgens</v>
      </c>
      <c r="F2198" s="26" t="str">
        <f t="shared" si="370"/>
        <v>Liebenberg</v>
      </c>
      <c r="G2198" s="26" t="str">
        <f t="shared" si="371"/>
        <v>Men Senior</v>
      </c>
      <c r="H2198" s="26" t="str">
        <f t="shared" si="372"/>
        <v>Otjiwarongo</v>
      </c>
      <c r="I2198" s="53" t="s">
        <v>19</v>
      </c>
      <c r="J2198" s="53"/>
      <c r="K2198" s="53">
        <v>69</v>
      </c>
      <c r="L2198" s="52">
        <f t="shared" si="373"/>
        <v>3.4</v>
      </c>
      <c r="M2198" s="52">
        <f t="shared" si="374"/>
        <v>3.4</v>
      </c>
    </row>
    <row r="2199" spans="1:13" x14ac:dyDescent="0.3">
      <c r="A2199" s="143" t="str">
        <f t="shared" si="375"/>
        <v>2026-NAT-02</v>
      </c>
      <c r="B2199" s="140">
        <f t="shared" si="376"/>
        <v>46101</v>
      </c>
      <c r="C2199" s="143" t="str">
        <f t="shared" si="377"/>
        <v>Day 2</v>
      </c>
      <c r="D2199" s="53" t="s">
        <v>933</v>
      </c>
      <c r="E2199" s="26" t="str">
        <f t="shared" si="369"/>
        <v>Jurgens</v>
      </c>
      <c r="F2199" s="26" t="str">
        <f t="shared" si="370"/>
        <v>Liebenberg</v>
      </c>
      <c r="G2199" s="26" t="str">
        <f t="shared" si="371"/>
        <v>Men Senior</v>
      </c>
      <c r="H2199" s="26" t="str">
        <f t="shared" si="372"/>
        <v>Otjiwarongo</v>
      </c>
      <c r="I2199" s="53" t="s">
        <v>19</v>
      </c>
      <c r="J2199" s="53"/>
      <c r="K2199" s="53">
        <v>52</v>
      </c>
      <c r="L2199" s="52">
        <f t="shared" si="373"/>
        <v>1.4</v>
      </c>
      <c r="M2199" s="52">
        <f t="shared" si="374"/>
        <v>1.4</v>
      </c>
    </row>
    <row r="2200" spans="1:13" x14ac:dyDescent="0.3">
      <c r="A2200" s="143" t="str">
        <f t="shared" si="375"/>
        <v>2026-NAT-02</v>
      </c>
      <c r="B2200" s="140">
        <f t="shared" si="376"/>
        <v>46101</v>
      </c>
      <c r="C2200" s="143" t="str">
        <f t="shared" si="377"/>
        <v>Day 2</v>
      </c>
      <c r="D2200" s="53" t="s">
        <v>933</v>
      </c>
      <c r="E2200" s="26" t="str">
        <f t="shared" si="369"/>
        <v>Jurgens</v>
      </c>
      <c r="F2200" s="26" t="str">
        <f t="shared" si="370"/>
        <v>Liebenberg</v>
      </c>
      <c r="G2200" s="26" t="str">
        <f t="shared" si="371"/>
        <v>Men Senior</v>
      </c>
      <c r="H2200" s="26" t="str">
        <f t="shared" si="372"/>
        <v>Otjiwarongo</v>
      </c>
      <c r="I2200" s="53" t="s">
        <v>7</v>
      </c>
      <c r="J2200" s="53"/>
      <c r="K2200" s="53">
        <v>26</v>
      </c>
      <c r="L2200" s="52">
        <f t="shared" si="373"/>
        <v>0.5</v>
      </c>
      <c r="M2200" s="52">
        <f t="shared" si="374"/>
        <v>0.5</v>
      </c>
    </row>
    <row r="2201" spans="1:13" x14ac:dyDescent="0.3">
      <c r="A2201" s="143" t="str">
        <f t="shared" si="375"/>
        <v>2026-NAT-02</v>
      </c>
      <c r="B2201" s="140">
        <f t="shared" si="376"/>
        <v>46101</v>
      </c>
      <c r="C2201" s="143" t="str">
        <f t="shared" si="377"/>
        <v>Day 2</v>
      </c>
      <c r="D2201" s="53" t="s">
        <v>933</v>
      </c>
      <c r="E2201" s="26" t="str">
        <f t="shared" si="369"/>
        <v>Jurgens</v>
      </c>
      <c r="F2201" s="26" t="str">
        <f t="shared" si="370"/>
        <v>Liebenberg</v>
      </c>
      <c r="G2201" s="26" t="str">
        <f t="shared" si="371"/>
        <v>Men Senior</v>
      </c>
      <c r="H2201" s="26" t="str">
        <f t="shared" si="372"/>
        <v>Otjiwarongo</v>
      </c>
      <c r="I2201" s="53" t="s">
        <v>19</v>
      </c>
      <c r="J2201" s="53"/>
      <c r="K2201" s="53">
        <v>65</v>
      </c>
      <c r="L2201" s="52">
        <f t="shared" si="373"/>
        <v>2.8</v>
      </c>
      <c r="M2201" s="52">
        <f t="shared" si="374"/>
        <v>2.8</v>
      </c>
    </row>
    <row r="2202" spans="1:13" x14ac:dyDescent="0.3">
      <c r="A2202" s="143" t="str">
        <f t="shared" si="375"/>
        <v>2026-NAT-02</v>
      </c>
      <c r="B2202" s="140">
        <f t="shared" si="376"/>
        <v>46101</v>
      </c>
      <c r="C2202" s="143" t="str">
        <f t="shared" si="377"/>
        <v>Day 2</v>
      </c>
      <c r="D2202" s="53" t="s">
        <v>854</v>
      </c>
      <c r="E2202" s="26" t="str">
        <f t="shared" si="369"/>
        <v>Pieter</v>
      </c>
      <c r="F2202" s="26" t="str">
        <f t="shared" si="370"/>
        <v>Hollander</v>
      </c>
      <c r="G2202" s="26" t="str">
        <f t="shared" si="371"/>
        <v>Men Senior</v>
      </c>
      <c r="H2202" s="26" t="str">
        <f t="shared" si="372"/>
        <v>Otjiwarongo</v>
      </c>
      <c r="I2202" s="53"/>
      <c r="J2202" s="53" t="s">
        <v>8</v>
      </c>
      <c r="K2202" s="53">
        <v>72</v>
      </c>
      <c r="L2202" s="52">
        <f t="shared" si="373"/>
        <v>3</v>
      </c>
      <c r="M2202" s="52">
        <f t="shared" si="374"/>
        <v>3</v>
      </c>
    </row>
    <row r="2203" spans="1:13" x14ac:dyDescent="0.3">
      <c r="A2203" s="143" t="str">
        <f t="shared" si="375"/>
        <v>2026-NAT-02</v>
      </c>
      <c r="B2203" s="140">
        <f t="shared" si="376"/>
        <v>46101</v>
      </c>
      <c r="C2203" s="143" t="str">
        <f t="shared" si="377"/>
        <v>Day 2</v>
      </c>
      <c r="D2203" s="53" t="s">
        <v>1083</v>
      </c>
      <c r="E2203" s="26" t="str">
        <f t="shared" si="369"/>
        <v>Rinus</v>
      </c>
      <c r="F2203" s="26" t="str">
        <f t="shared" si="370"/>
        <v>Van Der Westhuizen</v>
      </c>
      <c r="G2203" s="26" t="str">
        <f t="shared" si="371"/>
        <v>Men Veteran</v>
      </c>
      <c r="H2203" s="26" t="str">
        <f t="shared" si="372"/>
        <v>Otjiwarongo</v>
      </c>
      <c r="I2203" s="53"/>
      <c r="J2203" s="53" t="s">
        <v>1222</v>
      </c>
      <c r="K2203" s="53">
        <v>106</v>
      </c>
      <c r="L2203" s="52">
        <f t="shared" si="373"/>
        <v>5.3</v>
      </c>
      <c r="M2203" s="52">
        <f t="shared" si="374"/>
        <v>5.3</v>
      </c>
    </row>
    <row r="2204" spans="1:13" x14ac:dyDescent="0.3">
      <c r="A2204" s="143" t="str">
        <f t="shared" si="375"/>
        <v>2026-NAT-02</v>
      </c>
      <c r="B2204" s="140">
        <f t="shared" si="376"/>
        <v>46101</v>
      </c>
      <c r="C2204" s="143" t="str">
        <f t="shared" si="377"/>
        <v>Day 2</v>
      </c>
      <c r="D2204" s="53" t="s">
        <v>1083</v>
      </c>
      <c r="E2204" s="26" t="str">
        <f t="shared" si="369"/>
        <v>Rinus</v>
      </c>
      <c r="F2204" s="26" t="str">
        <f t="shared" si="370"/>
        <v>Van Der Westhuizen</v>
      </c>
      <c r="G2204" s="26" t="str">
        <f t="shared" si="371"/>
        <v>Men Veteran</v>
      </c>
      <c r="H2204" s="26" t="str">
        <f t="shared" si="372"/>
        <v>Otjiwarongo</v>
      </c>
      <c r="I2204" s="53"/>
      <c r="J2204" s="53" t="s">
        <v>1222</v>
      </c>
      <c r="K2204" s="53">
        <v>171</v>
      </c>
      <c r="L2204" s="52">
        <f t="shared" si="373"/>
        <v>27.3</v>
      </c>
      <c r="M2204" s="52">
        <f t="shared" si="374"/>
        <v>27.3</v>
      </c>
    </row>
    <row r="2205" spans="1:13" x14ac:dyDescent="0.3">
      <c r="A2205" s="143" t="str">
        <f t="shared" si="375"/>
        <v>2026-NAT-02</v>
      </c>
      <c r="B2205" s="140">
        <f t="shared" si="376"/>
        <v>46101</v>
      </c>
      <c r="C2205" s="143" t="str">
        <f t="shared" si="377"/>
        <v>Day 2</v>
      </c>
      <c r="D2205" s="53" t="s">
        <v>1083</v>
      </c>
      <c r="E2205" s="26" t="str">
        <f t="shared" si="369"/>
        <v>Rinus</v>
      </c>
      <c r="F2205" s="26" t="str">
        <f t="shared" si="370"/>
        <v>Van Der Westhuizen</v>
      </c>
      <c r="G2205" s="26" t="str">
        <f t="shared" si="371"/>
        <v>Men Veteran</v>
      </c>
      <c r="H2205" s="26" t="str">
        <f t="shared" si="372"/>
        <v>Otjiwarongo</v>
      </c>
      <c r="I2205" s="53"/>
      <c r="J2205" s="53" t="s">
        <v>1222</v>
      </c>
      <c r="K2205" s="53">
        <v>118</v>
      </c>
      <c r="L2205" s="52">
        <f t="shared" si="373"/>
        <v>7.6</v>
      </c>
      <c r="M2205" s="52">
        <f t="shared" si="374"/>
        <v>7.6</v>
      </c>
    </row>
    <row r="2206" spans="1:13" x14ac:dyDescent="0.3">
      <c r="A2206" s="143" t="str">
        <f t="shared" si="375"/>
        <v>2026-NAT-02</v>
      </c>
      <c r="B2206" s="140">
        <f t="shared" si="376"/>
        <v>46101</v>
      </c>
      <c r="C2206" s="143" t="str">
        <f t="shared" si="377"/>
        <v>Day 2</v>
      </c>
      <c r="D2206" s="53" t="s">
        <v>1083</v>
      </c>
      <c r="E2206" s="26" t="str">
        <f t="shared" si="369"/>
        <v>Rinus</v>
      </c>
      <c r="F2206" s="26" t="str">
        <f t="shared" si="370"/>
        <v>Van Der Westhuizen</v>
      </c>
      <c r="G2206" s="26" t="str">
        <f t="shared" si="371"/>
        <v>Men Veteran</v>
      </c>
      <c r="H2206" s="26" t="str">
        <f t="shared" si="372"/>
        <v>Otjiwarongo</v>
      </c>
      <c r="I2206" s="53" t="s">
        <v>19</v>
      </c>
      <c r="J2206" s="53"/>
      <c r="K2206" s="53">
        <v>41</v>
      </c>
      <c r="L2206" s="52">
        <f t="shared" si="373"/>
        <v>0.7</v>
      </c>
      <c r="M2206" s="52">
        <f t="shared" si="374"/>
        <v>0.7</v>
      </c>
    </row>
    <row r="2207" spans="1:13" x14ac:dyDescent="0.3">
      <c r="A2207" s="143" t="str">
        <f t="shared" si="375"/>
        <v>2026-NAT-02</v>
      </c>
      <c r="B2207" s="140">
        <f t="shared" si="376"/>
        <v>46101</v>
      </c>
      <c r="C2207" s="143" t="str">
        <f t="shared" si="377"/>
        <v>Day 2</v>
      </c>
      <c r="D2207" s="53" t="s">
        <v>1083</v>
      </c>
      <c r="E2207" s="26" t="str">
        <f t="shared" si="369"/>
        <v>Rinus</v>
      </c>
      <c r="F2207" s="26" t="str">
        <f t="shared" si="370"/>
        <v>Van Der Westhuizen</v>
      </c>
      <c r="G2207" s="26" t="str">
        <f t="shared" si="371"/>
        <v>Men Veteran</v>
      </c>
      <c r="H2207" s="26" t="str">
        <f t="shared" si="372"/>
        <v>Otjiwarongo</v>
      </c>
      <c r="I2207" s="53"/>
      <c r="J2207" s="53" t="s">
        <v>1222</v>
      </c>
      <c r="K2207" s="53">
        <v>113</v>
      </c>
      <c r="L2207" s="52">
        <f t="shared" si="373"/>
        <v>6.6</v>
      </c>
      <c r="M2207" s="52">
        <f t="shared" si="374"/>
        <v>6.6</v>
      </c>
    </row>
    <row r="2208" spans="1:13" x14ac:dyDescent="0.3">
      <c r="A2208" s="143" t="str">
        <f t="shared" si="375"/>
        <v>2026-NAT-02</v>
      </c>
      <c r="B2208" s="140">
        <f t="shared" si="376"/>
        <v>46101</v>
      </c>
      <c r="C2208" s="143" t="str">
        <f t="shared" si="377"/>
        <v>Day 2</v>
      </c>
      <c r="D2208" s="53" t="s">
        <v>1136</v>
      </c>
      <c r="E2208" s="26" t="str">
        <f t="shared" si="369"/>
        <v>Martinus</v>
      </c>
      <c r="F2208" s="26" t="str">
        <f t="shared" si="370"/>
        <v>Venter</v>
      </c>
      <c r="G2208" s="26" t="str">
        <f t="shared" si="371"/>
        <v>Men Veteran</v>
      </c>
      <c r="H2208" s="26" t="str">
        <f t="shared" si="372"/>
        <v>Otjiwarongo</v>
      </c>
      <c r="I2208" s="53"/>
      <c r="J2208" s="53" t="s">
        <v>1222</v>
      </c>
      <c r="K2208" s="53">
        <v>105</v>
      </c>
      <c r="L2208" s="52">
        <f t="shared" si="373"/>
        <v>5.0999999999999996</v>
      </c>
      <c r="M2208" s="52">
        <f t="shared" si="374"/>
        <v>5.0999999999999996</v>
      </c>
    </row>
    <row r="2209" spans="1:13" x14ac:dyDescent="0.3">
      <c r="A2209" s="143" t="str">
        <f t="shared" si="375"/>
        <v>2026-NAT-02</v>
      </c>
      <c r="B2209" s="140">
        <f t="shared" si="376"/>
        <v>46101</v>
      </c>
      <c r="C2209" s="143" t="str">
        <f t="shared" si="377"/>
        <v>Day 2</v>
      </c>
      <c r="D2209" s="53" t="s">
        <v>1136</v>
      </c>
      <c r="E2209" s="26" t="str">
        <f t="shared" si="369"/>
        <v>Martinus</v>
      </c>
      <c r="F2209" s="26" t="str">
        <f t="shared" si="370"/>
        <v>Venter</v>
      </c>
      <c r="G2209" s="26" t="str">
        <f t="shared" si="371"/>
        <v>Men Veteran</v>
      </c>
      <c r="H2209" s="26" t="str">
        <f t="shared" si="372"/>
        <v>Otjiwarongo</v>
      </c>
      <c r="I2209" s="53"/>
      <c r="J2209" s="53" t="s">
        <v>20</v>
      </c>
      <c r="K2209" s="53">
        <v>75</v>
      </c>
      <c r="L2209" s="52">
        <f t="shared" si="373"/>
        <v>1.5</v>
      </c>
      <c r="M2209" s="52">
        <f t="shared" si="374"/>
        <v>1.5</v>
      </c>
    </row>
    <row r="2210" spans="1:13" x14ac:dyDescent="0.3">
      <c r="A2210" s="143" t="str">
        <f t="shared" si="375"/>
        <v>2026-NAT-02</v>
      </c>
      <c r="B2210" s="140">
        <f t="shared" si="376"/>
        <v>46101</v>
      </c>
      <c r="C2210" s="143" t="str">
        <f t="shared" si="377"/>
        <v>Day 2</v>
      </c>
      <c r="D2210" s="53" t="s">
        <v>1136</v>
      </c>
      <c r="E2210" s="26" t="str">
        <f t="shared" si="369"/>
        <v>Martinus</v>
      </c>
      <c r="F2210" s="26" t="str">
        <f t="shared" si="370"/>
        <v>Venter</v>
      </c>
      <c r="G2210" s="26" t="str">
        <f t="shared" si="371"/>
        <v>Men Veteran</v>
      </c>
      <c r="H2210" s="26" t="str">
        <f t="shared" si="372"/>
        <v>Otjiwarongo</v>
      </c>
      <c r="I2210" s="53"/>
      <c r="J2210" s="53" t="s">
        <v>20</v>
      </c>
      <c r="K2210" s="53">
        <v>83</v>
      </c>
      <c r="L2210" s="52">
        <f t="shared" si="373"/>
        <v>2.1</v>
      </c>
      <c r="M2210" s="52">
        <f t="shared" si="374"/>
        <v>2.1</v>
      </c>
    </row>
    <row r="2211" spans="1:13" x14ac:dyDescent="0.3">
      <c r="A2211" s="143" t="str">
        <f t="shared" si="375"/>
        <v>2026-NAT-02</v>
      </c>
      <c r="B2211" s="140">
        <f t="shared" si="376"/>
        <v>46101</v>
      </c>
      <c r="C2211" s="143" t="str">
        <f t="shared" si="377"/>
        <v>Day 2</v>
      </c>
      <c r="D2211" s="53" t="s">
        <v>1136</v>
      </c>
      <c r="E2211" s="26" t="str">
        <f t="shared" si="369"/>
        <v>Martinus</v>
      </c>
      <c r="F2211" s="26" t="str">
        <f t="shared" si="370"/>
        <v>Venter</v>
      </c>
      <c r="G2211" s="26" t="str">
        <f t="shared" si="371"/>
        <v>Men Veteran</v>
      </c>
      <c r="H2211" s="26" t="str">
        <f t="shared" si="372"/>
        <v>Otjiwarongo</v>
      </c>
      <c r="I2211" s="53"/>
      <c r="J2211" s="53" t="s">
        <v>20</v>
      </c>
      <c r="K2211" s="53">
        <v>91</v>
      </c>
      <c r="L2211" s="52">
        <f t="shared" si="373"/>
        <v>2.8</v>
      </c>
      <c r="M2211" s="52">
        <f t="shared" si="374"/>
        <v>2.8</v>
      </c>
    </row>
    <row r="2212" spans="1:13" x14ac:dyDescent="0.3">
      <c r="A2212" s="143" t="str">
        <f t="shared" si="375"/>
        <v>2026-NAT-02</v>
      </c>
      <c r="B2212" s="140">
        <f t="shared" si="376"/>
        <v>46101</v>
      </c>
      <c r="C2212" s="143" t="str">
        <f t="shared" si="377"/>
        <v>Day 2</v>
      </c>
      <c r="D2212" s="53" t="s">
        <v>1136</v>
      </c>
      <c r="E2212" s="26" t="str">
        <f t="shared" si="369"/>
        <v>Martinus</v>
      </c>
      <c r="F2212" s="26" t="str">
        <f t="shared" si="370"/>
        <v>Venter</v>
      </c>
      <c r="G2212" s="26" t="str">
        <f t="shared" si="371"/>
        <v>Men Veteran</v>
      </c>
      <c r="H2212" s="26" t="str">
        <f t="shared" si="372"/>
        <v>Otjiwarongo</v>
      </c>
      <c r="I2212" s="53"/>
      <c r="J2212" s="53" t="s">
        <v>8</v>
      </c>
      <c r="K2212" s="53">
        <v>79</v>
      </c>
      <c r="L2212" s="52">
        <f t="shared" si="373"/>
        <v>3.9</v>
      </c>
      <c r="M2212" s="52">
        <f t="shared" si="374"/>
        <v>3.9</v>
      </c>
    </row>
    <row r="2213" spans="1:13" x14ac:dyDescent="0.3">
      <c r="A2213" s="143" t="str">
        <f t="shared" si="375"/>
        <v>2026-NAT-02</v>
      </c>
      <c r="B2213" s="140">
        <f t="shared" si="376"/>
        <v>46101</v>
      </c>
      <c r="C2213" s="143" t="str">
        <f t="shared" si="377"/>
        <v>Day 2</v>
      </c>
      <c r="D2213" s="53" t="s">
        <v>1136</v>
      </c>
      <c r="E2213" s="26" t="str">
        <f t="shared" si="369"/>
        <v>Martinus</v>
      </c>
      <c r="F2213" s="26" t="str">
        <f t="shared" si="370"/>
        <v>Venter</v>
      </c>
      <c r="G2213" s="26" t="str">
        <f t="shared" si="371"/>
        <v>Men Veteran</v>
      </c>
      <c r="H2213" s="26" t="str">
        <f t="shared" si="372"/>
        <v>Otjiwarongo</v>
      </c>
      <c r="I2213" s="53"/>
      <c r="J2213" s="53" t="s">
        <v>20</v>
      </c>
      <c r="K2213" s="53">
        <v>70</v>
      </c>
      <c r="L2213" s="52">
        <f t="shared" si="373"/>
        <v>1.2</v>
      </c>
      <c r="M2213" s="52">
        <f t="shared" si="374"/>
        <v>1.2</v>
      </c>
    </row>
    <row r="2214" spans="1:13" x14ac:dyDescent="0.3">
      <c r="A2214" s="143" t="str">
        <f t="shared" si="375"/>
        <v>2026-NAT-02</v>
      </c>
      <c r="B2214" s="140">
        <f t="shared" si="376"/>
        <v>46101</v>
      </c>
      <c r="C2214" s="143" t="str">
        <f t="shared" si="377"/>
        <v>Day 2</v>
      </c>
      <c r="D2214" s="53" t="s">
        <v>1136</v>
      </c>
      <c r="E2214" s="26" t="str">
        <f t="shared" si="369"/>
        <v>Martinus</v>
      </c>
      <c r="F2214" s="26" t="str">
        <f t="shared" si="370"/>
        <v>Venter</v>
      </c>
      <c r="G2214" s="26" t="str">
        <f t="shared" si="371"/>
        <v>Men Veteran</v>
      </c>
      <c r="H2214" s="26" t="str">
        <f t="shared" si="372"/>
        <v>Otjiwarongo</v>
      </c>
      <c r="I2214" s="53"/>
      <c r="J2214" s="53" t="s">
        <v>1221</v>
      </c>
      <c r="K2214" s="53">
        <v>111</v>
      </c>
      <c r="L2214" s="52">
        <f t="shared" si="373"/>
        <v>16.899999999999999</v>
      </c>
      <c r="M2214" s="52">
        <f t="shared" si="374"/>
        <v>16.899999999999999</v>
      </c>
    </row>
    <row r="2215" spans="1:13" x14ac:dyDescent="0.3">
      <c r="A2215" s="143" t="str">
        <f t="shared" si="375"/>
        <v>2026-NAT-02</v>
      </c>
      <c r="B2215" s="140">
        <f t="shared" si="376"/>
        <v>46101</v>
      </c>
      <c r="C2215" s="143" t="str">
        <f t="shared" si="377"/>
        <v>Day 2</v>
      </c>
      <c r="D2215" s="53" t="s">
        <v>495</v>
      </c>
      <c r="E2215" s="26" t="str">
        <f t="shared" si="369"/>
        <v>Maritz</v>
      </c>
      <c r="F2215" s="26" t="str">
        <f t="shared" si="370"/>
        <v>Jansen van Vuuren</v>
      </c>
      <c r="G2215" s="26" t="str">
        <f t="shared" si="371"/>
        <v>Men Veteran</v>
      </c>
      <c r="H2215" s="26" t="str">
        <f t="shared" si="372"/>
        <v>Otjiwarongo</v>
      </c>
      <c r="I2215" s="53"/>
      <c r="J2215" s="53" t="s">
        <v>20</v>
      </c>
      <c r="K2215" s="53">
        <v>82</v>
      </c>
      <c r="L2215" s="52">
        <f t="shared" si="373"/>
        <v>2</v>
      </c>
      <c r="M2215" s="52">
        <f t="shared" si="374"/>
        <v>2</v>
      </c>
    </row>
    <row r="2216" spans="1:13" x14ac:dyDescent="0.3">
      <c r="A2216" s="143" t="str">
        <f t="shared" si="375"/>
        <v>2026-NAT-02</v>
      </c>
      <c r="B2216" s="140">
        <f t="shared" si="376"/>
        <v>46101</v>
      </c>
      <c r="C2216" s="143" t="str">
        <f t="shared" si="377"/>
        <v>Day 2</v>
      </c>
      <c r="D2216" s="53" t="s">
        <v>531</v>
      </c>
      <c r="E2216" s="26" t="str">
        <f t="shared" si="369"/>
        <v>Riaan</v>
      </c>
      <c r="F2216" s="26" t="str">
        <f t="shared" si="370"/>
        <v>Dreyer</v>
      </c>
      <c r="G2216" s="26" t="str">
        <f t="shared" si="371"/>
        <v>Men Master</v>
      </c>
      <c r="H2216" s="26" t="str">
        <f t="shared" si="372"/>
        <v>Otjiwarongo</v>
      </c>
      <c r="I2216" s="53"/>
      <c r="J2216" s="53" t="s">
        <v>1222</v>
      </c>
      <c r="K2216" s="53">
        <v>95</v>
      </c>
      <c r="L2216" s="52">
        <f t="shared" si="373"/>
        <v>3.6</v>
      </c>
      <c r="M2216" s="52">
        <f t="shared" si="374"/>
        <v>3.6</v>
      </c>
    </row>
    <row r="2217" spans="1:13" x14ac:dyDescent="0.3">
      <c r="A2217" s="143" t="str">
        <f t="shared" si="375"/>
        <v>2026-NAT-02</v>
      </c>
      <c r="B2217" s="140">
        <f t="shared" si="376"/>
        <v>46101</v>
      </c>
      <c r="C2217" s="143" t="str">
        <f t="shared" si="377"/>
        <v>Day 2</v>
      </c>
      <c r="D2217" s="53" t="s">
        <v>531</v>
      </c>
      <c r="E2217" s="26" t="str">
        <f t="shared" si="369"/>
        <v>Riaan</v>
      </c>
      <c r="F2217" s="26" t="str">
        <f t="shared" si="370"/>
        <v>Dreyer</v>
      </c>
      <c r="G2217" s="26" t="str">
        <f t="shared" si="371"/>
        <v>Men Master</v>
      </c>
      <c r="H2217" s="26" t="str">
        <f t="shared" si="372"/>
        <v>Otjiwarongo</v>
      </c>
      <c r="I2217" s="53" t="s">
        <v>19</v>
      </c>
      <c r="J2217" s="53"/>
      <c r="K2217" s="53">
        <v>60</v>
      </c>
      <c r="L2217" s="52">
        <f t="shared" si="373"/>
        <v>2.2000000000000002</v>
      </c>
      <c r="M2217" s="52">
        <f t="shared" si="374"/>
        <v>2.2000000000000002</v>
      </c>
    </row>
    <row r="2218" spans="1:13" x14ac:dyDescent="0.3">
      <c r="A2218" s="143" t="str">
        <f t="shared" si="375"/>
        <v>2026-NAT-02</v>
      </c>
      <c r="B2218" s="140">
        <f t="shared" si="376"/>
        <v>46101</v>
      </c>
      <c r="C2218" s="143" t="str">
        <f t="shared" si="377"/>
        <v>Day 2</v>
      </c>
      <c r="D2218" s="53" t="s">
        <v>531</v>
      </c>
      <c r="E2218" s="26" t="str">
        <f t="shared" si="369"/>
        <v>Riaan</v>
      </c>
      <c r="F2218" s="26" t="str">
        <f t="shared" si="370"/>
        <v>Dreyer</v>
      </c>
      <c r="G2218" s="26" t="str">
        <f t="shared" si="371"/>
        <v>Men Master</v>
      </c>
      <c r="H2218" s="26" t="str">
        <f t="shared" si="372"/>
        <v>Otjiwarongo</v>
      </c>
      <c r="I2218" s="53" t="s">
        <v>19</v>
      </c>
      <c r="J2218" s="53"/>
      <c r="K2218" s="53">
        <v>61</v>
      </c>
      <c r="L2218" s="52">
        <f t="shared" si="373"/>
        <v>2.2999999999999998</v>
      </c>
      <c r="M2218" s="52">
        <f t="shared" si="374"/>
        <v>2.2999999999999998</v>
      </c>
    </row>
    <row r="2219" spans="1:13" x14ac:dyDescent="0.3">
      <c r="A2219" s="143" t="str">
        <f t="shared" si="375"/>
        <v>2026-NAT-02</v>
      </c>
      <c r="B2219" s="140">
        <f t="shared" si="376"/>
        <v>46101</v>
      </c>
      <c r="C2219" s="143" t="str">
        <f t="shared" si="377"/>
        <v>Day 2</v>
      </c>
      <c r="D2219" s="53" t="s">
        <v>531</v>
      </c>
      <c r="E2219" s="26" t="str">
        <f t="shared" si="369"/>
        <v>Riaan</v>
      </c>
      <c r="F2219" s="26" t="str">
        <f t="shared" si="370"/>
        <v>Dreyer</v>
      </c>
      <c r="G2219" s="26" t="str">
        <f t="shared" si="371"/>
        <v>Men Master</v>
      </c>
      <c r="H2219" s="26" t="str">
        <f t="shared" si="372"/>
        <v>Otjiwarongo</v>
      </c>
      <c r="I2219" s="53" t="s">
        <v>19</v>
      </c>
      <c r="J2219" s="53"/>
      <c r="K2219" s="53">
        <v>71</v>
      </c>
      <c r="L2219" s="52">
        <f t="shared" si="373"/>
        <v>3.7</v>
      </c>
      <c r="M2219" s="52">
        <f t="shared" si="374"/>
        <v>3.7</v>
      </c>
    </row>
    <row r="2220" spans="1:13" x14ac:dyDescent="0.3">
      <c r="A2220" s="143" t="str">
        <f t="shared" si="375"/>
        <v>2026-NAT-02</v>
      </c>
      <c r="B2220" s="140">
        <f t="shared" si="376"/>
        <v>46101</v>
      </c>
      <c r="C2220" s="143" t="str">
        <f t="shared" si="377"/>
        <v>Day 2</v>
      </c>
      <c r="D2220" s="53" t="s">
        <v>531</v>
      </c>
      <c r="E2220" s="26" t="str">
        <f t="shared" si="369"/>
        <v>Riaan</v>
      </c>
      <c r="F2220" s="26" t="str">
        <f t="shared" si="370"/>
        <v>Dreyer</v>
      </c>
      <c r="G2220" s="26" t="str">
        <f t="shared" si="371"/>
        <v>Men Master</v>
      </c>
      <c r="H2220" s="26" t="str">
        <f t="shared" si="372"/>
        <v>Otjiwarongo</v>
      </c>
      <c r="I2220" s="53" t="s">
        <v>19</v>
      </c>
      <c r="J2220" s="53"/>
      <c r="K2220" s="53">
        <v>64</v>
      </c>
      <c r="L2220" s="52">
        <f t="shared" si="373"/>
        <v>2.7</v>
      </c>
      <c r="M2220" s="52">
        <f t="shared" si="374"/>
        <v>2.7</v>
      </c>
    </row>
    <row r="2221" spans="1:13" x14ac:dyDescent="0.3">
      <c r="A2221" s="143" t="str">
        <f t="shared" si="375"/>
        <v>2026-NAT-02</v>
      </c>
      <c r="B2221" s="140">
        <f t="shared" si="376"/>
        <v>46101</v>
      </c>
      <c r="C2221" s="143" t="str">
        <f t="shared" si="377"/>
        <v>Day 2</v>
      </c>
      <c r="D2221" s="53" t="s">
        <v>531</v>
      </c>
      <c r="E2221" s="26" t="str">
        <f t="shared" si="369"/>
        <v>Riaan</v>
      </c>
      <c r="F2221" s="26" t="str">
        <f t="shared" si="370"/>
        <v>Dreyer</v>
      </c>
      <c r="G2221" s="26" t="str">
        <f t="shared" si="371"/>
        <v>Men Master</v>
      </c>
      <c r="H2221" s="26" t="str">
        <f t="shared" si="372"/>
        <v>Otjiwarongo</v>
      </c>
      <c r="I2221" s="53" t="s">
        <v>19</v>
      </c>
      <c r="J2221" s="53"/>
      <c r="K2221" s="53">
        <v>79</v>
      </c>
      <c r="L2221" s="52">
        <f t="shared" si="373"/>
        <v>5.2</v>
      </c>
      <c r="M2221" s="52">
        <f t="shared" si="374"/>
        <v>5.2</v>
      </c>
    </row>
    <row r="2222" spans="1:13" x14ac:dyDescent="0.3">
      <c r="A2222" s="143" t="str">
        <f t="shared" si="375"/>
        <v>2026-NAT-02</v>
      </c>
      <c r="B2222" s="140">
        <f t="shared" si="376"/>
        <v>46101</v>
      </c>
      <c r="C2222" s="143" t="str">
        <f t="shared" si="377"/>
        <v>Day 2</v>
      </c>
      <c r="D2222" s="53" t="s">
        <v>531</v>
      </c>
      <c r="E2222" s="26" t="str">
        <f t="shared" si="369"/>
        <v>Riaan</v>
      </c>
      <c r="F2222" s="26" t="str">
        <f t="shared" si="370"/>
        <v>Dreyer</v>
      </c>
      <c r="G2222" s="26" t="str">
        <f t="shared" si="371"/>
        <v>Men Master</v>
      </c>
      <c r="H2222" s="26" t="str">
        <f t="shared" si="372"/>
        <v>Otjiwarongo</v>
      </c>
      <c r="I2222" s="53" t="s">
        <v>19</v>
      </c>
      <c r="J2222" s="53"/>
      <c r="K2222" s="53">
        <v>74</v>
      </c>
      <c r="L2222" s="52">
        <f t="shared" si="373"/>
        <v>4.2</v>
      </c>
      <c r="M2222" s="52">
        <f t="shared" si="374"/>
        <v>4.2</v>
      </c>
    </row>
    <row r="2223" spans="1:13" x14ac:dyDescent="0.3">
      <c r="A2223" s="143" t="str">
        <f t="shared" si="375"/>
        <v>2026-NAT-02</v>
      </c>
      <c r="B2223" s="140">
        <f t="shared" si="376"/>
        <v>46101</v>
      </c>
      <c r="C2223" s="143" t="str">
        <f t="shared" si="377"/>
        <v>Day 2</v>
      </c>
      <c r="D2223" s="53" t="s">
        <v>531</v>
      </c>
      <c r="E2223" s="26" t="str">
        <f t="shared" si="369"/>
        <v>Riaan</v>
      </c>
      <c r="F2223" s="26" t="str">
        <f t="shared" si="370"/>
        <v>Dreyer</v>
      </c>
      <c r="G2223" s="26" t="str">
        <f t="shared" si="371"/>
        <v>Men Master</v>
      </c>
      <c r="H2223" s="26" t="str">
        <f t="shared" si="372"/>
        <v>Otjiwarongo</v>
      </c>
      <c r="I2223" s="53" t="s">
        <v>19</v>
      </c>
      <c r="J2223" s="53"/>
      <c r="K2223" s="53">
        <v>46</v>
      </c>
      <c r="L2223" s="52">
        <f t="shared" si="373"/>
        <v>1</v>
      </c>
      <c r="M2223" s="52">
        <f t="shared" si="374"/>
        <v>1</v>
      </c>
    </row>
    <row r="2224" spans="1:13" x14ac:dyDescent="0.3">
      <c r="A2224" s="143" t="str">
        <f t="shared" si="375"/>
        <v>2026-NAT-02</v>
      </c>
      <c r="B2224" s="140">
        <f t="shared" si="376"/>
        <v>46101</v>
      </c>
      <c r="C2224" s="143" t="str">
        <f t="shared" si="377"/>
        <v>Day 2</v>
      </c>
      <c r="D2224" s="53" t="s">
        <v>531</v>
      </c>
      <c r="E2224" s="26" t="str">
        <f t="shared" si="369"/>
        <v>Riaan</v>
      </c>
      <c r="F2224" s="26" t="str">
        <f t="shared" si="370"/>
        <v>Dreyer</v>
      </c>
      <c r="G2224" s="26" t="str">
        <f t="shared" si="371"/>
        <v>Men Master</v>
      </c>
      <c r="H2224" s="26" t="str">
        <f t="shared" si="372"/>
        <v>Otjiwarongo</v>
      </c>
      <c r="I2224" s="53" t="s">
        <v>19</v>
      </c>
      <c r="J2224" s="53"/>
      <c r="K2224" s="53">
        <v>69</v>
      </c>
      <c r="L2224" s="52">
        <f t="shared" si="373"/>
        <v>3.4</v>
      </c>
      <c r="M2224" s="52">
        <f t="shared" si="374"/>
        <v>3.4</v>
      </c>
    </row>
    <row r="2225" spans="1:13" x14ac:dyDescent="0.3">
      <c r="A2225" s="143" t="str">
        <f t="shared" si="375"/>
        <v>2026-NAT-02</v>
      </c>
      <c r="B2225" s="140">
        <f t="shared" si="376"/>
        <v>46101</v>
      </c>
      <c r="C2225" s="143" t="str">
        <f t="shared" si="377"/>
        <v>Day 2</v>
      </c>
      <c r="D2225" s="53" t="s">
        <v>1598</v>
      </c>
      <c r="E2225" s="26" t="str">
        <f t="shared" si="369"/>
        <v>SW</v>
      </c>
      <c r="F2225" s="26" t="str">
        <f t="shared" si="370"/>
        <v>Van Wyk</v>
      </c>
      <c r="G2225" s="26" t="str">
        <f t="shared" si="371"/>
        <v>Men U/16</v>
      </c>
      <c r="H2225" s="26" t="str">
        <f t="shared" si="372"/>
        <v>Otjiwarongo</v>
      </c>
      <c r="I2225" s="53"/>
      <c r="J2225" s="53"/>
      <c r="K2225" s="53"/>
      <c r="L2225" s="52" t="str">
        <f t="shared" si="373"/>
        <v/>
      </c>
      <c r="M2225" s="52" t="str">
        <f t="shared" si="374"/>
        <v/>
      </c>
    </row>
    <row r="2226" spans="1:13" x14ac:dyDescent="0.3">
      <c r="A2226" s="143" t="str">
        <f t="shared" si="375"/>
        <v>2026-NAT-02</v>
      </c>
      <c r="B2226" s="140">
        <f t="shared" si="376"/>
        <v>46101</v>
      </c>
      <c r="C2226" s="143" t="str">
        <f t="shared" si="377"/>
        <v>Day 2</v>
      </c>
      <c r="D2226" s="53" t="s">
        <v>1597</v>
      </c>
      <c r="E2226" s="26" t="str">
        <f t="shared" si="369"/>
        <v>Maritz Jnr</v>
      </c>
      <c r="F2226" s="26" t="str">
        <f t="shared" si="370"/>
        <v>Jansen Van Vuuren</v>
      </c>
      <c r="G2226" s="26" t="str">
        <f t="shared" si="371"/>
        <v>Men U/16</v>
      </c>
      <c r="H2226" s="26" t="str">
        <f t="shared" si="372"/>
        <v>Otjiwarongo</v>
      </c>
      <c r="I2226" s="53"/>
      <c r="J2226" s="53" t="s">
        <v>1222</v>
      </c>
      <c r="K2226" s="53">
        <v>79</v>
      </c>
      <c r="L2226" s="52">
        <f t="shared" si="373"/>
        <v>1.9</v>
      </c>
      <c r="M2226" s="52">
        <f t="shared" si="374"/>
        <v>1.9</v>
      </c>
    </row>
    <row r="2227" spans="1:13" x14ac:dyDescent="0.3">
      <c r="A2227" s="143" t="str">
        <f t="shared" si="375"/>
        <v>2026-NAT-02</v>
      </c>
      <c r="B2227" s="140">
        <f t="shared" si="376"/>
        <v>46101</v>
      </c>
      <c r="C2227" s="143" t="str">
        <f t="shared" si="377"/>
        <v>Day 2</v>
      </c>
      <c r="D2227" s="53" t="s">
        <v>1597</v>
      </c>
      <c r="E2227" s="26" t="str">
        <f t="shared" si="369"/>
        <v>Maritz Jnr</v>
      </c>
      <c r="F2227" s="26" t="str">
        <f t="shared" si="370"/>
        <v>Jansen Van Vuuren</v>
      </c>
      <c r="G2227" s="26" t="str">
        <f t="shared" si="371"/>
        <v>Men U/16</v>
      </c>
      <c r="H2227" s="26" t="str">
        <f t="shared" si="372"/>
        <v>Otjiwarongo</v>
      </c>
      <c r="I2227" s="53"/>
      <c r="J2227" s="53" t="s">
        <v>20</v>
      </c>
      <c r="K2227" s="53">
        <v>82</v>
      </c>
      <c r="L2227" s="52">
        <f t="shared" si="373"/>
        <v>2</v>
      </c>
      <c r="M2227" s="52">
        <f t="shared" si="374"/>
        <v>2</v>
      </c>
    </row>
    <row r="2228" spans="1:13" x14ac:dyDescent="0.3">
      <c r="A2228" s="143" t="str">
        <f t="shared" si="375"/>
        <v>2026-NAT-02</v>
      </c>
      <c r="B2228" s="140">
        <f t="shared" si="376"/>
        <v>46101</v>
      </c>
      <c r="C2228" s="143" t="str">
        <f t="shared" si="377"/>
        <v>Day 2</v>
      </c>
      <c r="D2228" s="53" t="s">
        <v>1336</v>
      </c>
      <c r="E2228" s="26" t="str">
        <f t="shared" si="369"/>
        <v>Juvan</v>
      </c>
      <c r="F2228" s="26" t="str">
        <f t="shared" si="370"/>
        <v>Dreyer</v>
      </c>
      <c r="G2228" s="26" t="str">
        <f t="shared" si="371"/>
        <v>Men U/16</v>
      </c>
      <c r="H2228" s="26" t="str">
        <f t="shared" si="372"/>
        <v>Otjiwarongo</v>
      </c>
      <c r="I2228" s="53"/>
      <c r="J2228" s="53"/>
      <c r="K2228" s="53"/>
      <c r="L2228" s="52" t="str">
        <f t="shared" si="373"/>
        <v/>
      </c>
      <c r="M2228" s="52" t="str">
        <f t="shared" si="374"/>
        <v/>
      </c>
    </row>
    <row r="2229" spans="1:13" x14ac:dyDescent="0.3">
      <c r="A2229" s="143" t="str">
        <f t="shared" si="375"/>
        <v>2026-NAT-02</v>
      </c>
      <c r="B2229" s="140">
        <f t="shared" si="376"/>
        <v>46101</v>
      </c>
      <c r="C2229" s="143" t="str">
        <f t="shared" si="377"/>
        <v>Day 2</v>
      </c>
      <c r="D2229" s="53" t="s">
        <v>1008</v>
      </c>
      <c r="E2229" s="26" t="str">
        <f t="shared" si="369"/>
        <v>Rudi(Jnr.)</v>
      </c>
      <c r="F2229" s="26" t="str">
        <f t="shared" si="370"/>
        <v>Swartz</v>
      </c>
      <c r="G2229" s="26" t="str">
        <f t="shared" si="371"/>
        <v>Men Senior / U/21</v>
      </c>
      <c r="H2229" s="26" t="str">
        <f t="shared" si="372"/>
        <v>Mako</v>
      </c>
      <c r="I2229" s="53"/>
      <c r="J2229" s="53" t="s">
        <v>1222</v>
      </c>
      <c r="K2229" s="53">
        <v>133</v>
      </c>
      <c r="L2229" s="52">
        <f t="shared" si="373"/>
        <v>11.5</v>
      </c>
      <c r="M2229" s="52">
        <f t="shared" si="374"/>
        <v>11.5</v>
      </c>
    </row>
    <row r="2230" spans="1:13" x14ac:dyDescent="0.3">
      <c r="A2230" s="143" t="str">
        <f t="shared" si="375"/>
        <v>2026-NAT-02</v>
      </c>
      <c r="B2230" s="140">
        <f t="shared" si="376"/>
        <v>46101</v>
      </c>
      <c r="C2230" s="143" t="str">
        <f t="shared" si="377"/>
        <v>Day 2</v>
      </c>
      <c r="D2230" s="53" t="s">
        <v>1008</v>
      </c>
      <c r="E2230" s="26" t="str">
        <f t="shared" si="369"/>
        <v>Rudi(Jnr.)</v>
      </c>
      <c r="F2230" s="26" t="str">
        <f t="shared" si="370"/>
        <v>Swartz</v>
      </c>
      <c r="G2230" s="26" t="str">
        <f t="shared" si="371"/>
        <v>Men Senior / U/21</v>
      </c>
      <c r="H2230" s="26" t="str">
        <f t="shared" si="372"/>
        <v>Mako</v>
      </c>
      <c r="I2230" s="53"/>
      <c r="J2230" s="53" t="s">
        <v>1222</v>
      </c>
      <c r="K2230" s="53">
        <v>152</v>
      </c>
      <c r="L2230" s="52">
        <f t="shared" si="373"/>
        <v>18.2</v>
      </c>
      <c r="M2230" s="52">
        <f t="shared" si="374"/>
        <v>18.2</v>
      </c>
    </row>
    <row r="2231" spans="1:13" x14ac:dyDescent="0.3">
      <c r="A2231" s="143" t="str">
        <f t="shared" si="375"/>
        <v>2026-NAT-02</v>
      </c>
      <c r="B2231" s="140">
        <f t="shared" si="376"/>
        <v>46101</v>
      </c>
      <c r="C2231" s="143" t="str">
        <f t="shared" si="377"/>
        <v>Day 2</v>
      </c>
      <c r="D2231" s="53" t="s">
        <v>1008</v>
      </c>
      <c r="E2231" s="26" t="str">
        <f t="shared" si="369"/>
        <v>Rudi(Jnr.)</v>
      </c>
      <c r="F2231" s="26" t="str">
        <f t="shared" si="370"/>
        <v>Swartz</v>
      </c>
      <c r="G2231" s="26" t="str">
        <f t="shared" si="371"/>
        <v>Men Senior / U/21</v>
      </c>
      <c r="H2231" s="26" t="str">
        <f t="shared" si="372"/>
        <v>Mako</v>
      </c>
      <c r="I2231" s="53"/>
      <c r="J2231" s="53" t="s">
        <v>1222</v>
      </c>
      <c r="K2231" s="53">
        <v>138</v>
      </c>
      <c r="L2231" s="52">
        <f t="shared" si="373"/>
        <v>13.1</v>
      </c>
      <c r="M2231" s="52">
        <f t="shared" si="374"/>
        <v>13.1</v>
      </c>
    </row>
    <row r="2232" spans="1:13" x14ac:dyDescent="0.3">
      <c r="A2232" s="143" t="str">
        <f t="shared" si="375"/>
        <v>2026-NAT-02</v>
      </c>
      <c r="B2232" s="140">
        <f t="shared" si="376"/>
        <v>46101</v>
      </c>
      <c r="C2232" s="143" t="str">
        <f t="shared" si="377"/>
        <v>Day 2</v>
      </c>
      <c r="D2232" s="53" t="s">
        <v>1008</v>
      </c>
      <c r="E2232" s="26" t="str">
        <f t="shared" si="369"/>
        <v>Rudi(Jnr.)</v>
      </c>
      <c r="F2232" s="26" t="str">
        <f t="shared" si="370"/>
        <v>Swartz</v>
      </c>
      <c r="G2232" s="26" t="str">
        <f t="shared" si="371"/>
        <v>Men Senior / U/21</v>
      </c>
      <c r="H2232" s="26" t="str">
        <f t="shared" si="372"/>
        <v>Mako</v>
      </c>
      <c r="I2232" s="53"/>
      <c r="J2232" s="53" t="s">
        <v>1222</v>
      </c>
      <c r="K2232" s="53">
        <v>153</v>
      </c>
      <c r="L2232" s="52">
        <f t="shared" si="373"/>
        <v>18.600000000000001</v>
      </c>
      <c r="M2232" s="52">
        <f t="shared" si="374"/>
        <v>18.600000000000001</v>
      </c>
    </row>
    <row r="2233" spans="1:13" x14ac:dyDescent="0.3">
      <c r="A2233" s="143" t="str">
        <f t="shared" si="375"/>
        <v>2026-NAT-02</v>
      </c>
      <c r="B2233" s="140">
        <f t="shared" si="376"/>
        <v>46101</v>
      </c>
      <c r="C2233" s="143" t="str">
        <f t="shared" si="377"/>
        <v>Day 2</v>
      </c>
      <c r="D2233" s="53" t="s">
        <v>1008</v>
      </c>
      <c r="E2233" s="26" t="str">
        <f t="shared" si="369"/>
        <v>Rudi(Jnr.)</v>
      </c>
      <c r="F2233" s="26" t="str">
        <f t="shared" si="370"/>
        <v>Swartz</v>
      </c>
      <c r="G2233" s="26" t="str">
        <f t="shared" si="371"/>
        <v>Men Senior / U/21</v>
      </c>
      <c r="H2233" s="26" t="str">
        <f t="shared" si="372"/>
        <v>Mako</v>
      </c>
      <c r="I2233" s="53"/>
      <c r="J2233" s="53" t="s">
        <v>1222</v>
      </c>
      <c r="K2233" s="53">
        <v>122</v>
      </c>
      <c r="L2233" s="52">
        <f t="shared" si="373"/>
        <v>8.6</v>
      </c>
      <c r="M2233" s="52">
        <f t="shared" si="374"/>
        <v>8.6</v>
      </c>
    </row>
    <row r="2234" spans="1:13" x14ac:dyDescent="0.3">
      <c r="A2234" s="143" t="str">
        <f t="shared" si="375"/>
        <v>2026-NAT-02</v>
      </c>
      <c r="B2234" s="140">
        <f t="shared" si="376"/>
        <v>46101</v>
      </c>
      <c r="C2234" s="143" t="str">
        <f t="shared" si="377"/>
        <v>Day 2</v>
      </c>
      <c r="D2234" s="53" t="s">
        <v>1008</v>
      </c>
      <c r="E2234" s="26" t="str">
        <f t="shared" ref="E2234:E2297" si="378">IF(D2234="","",VLOOKUP(D2234,Master,3,FALSE))</f>
        <v>Rudi(Jnr.)</v>
      </c>
      <c r="F2234" s="26" t="str">
        <f t="shared" ref="F2234:F2297" si="379">IF(D2234="","",VLOOKUP(D2234,Master,4,FALSE))</f>
        <v>Swartz</v>
      </c>
      <c r="G2234" s="26" t="str">
        <f t="shared" ref="G2234:G2297" si="380">IF(D2234="","",VLOOKUP(D2234,Master,5,FALSE))</f>
        <v>Men Senior / U/21</v>
      </c>
      <c r="H2234" s="26" t="str">
        <f t="shared" ref="H2234:H2297" si="381">IF(D2234="","",VLOOKUP(D2234,Master,2,FALSE))</f>
        <v>Mako</v>
      </c>
      <c r="I2234" s="53"/>
      <c r="J2234" s="53" t="s">
        <v>1222</v>
      </c>
      <c r="K2234" s="53">
        <v>137</v>
      </c>
      <c r="L2234" s="52">
        <f t="shared" ref="L2234:L2297" si="382">IF(K2234="","",IF(I2234="",ROUND(HLOOKUP(J2234,kgList,K2234,FALSE),1),ROUND(HLOOKUP(I2234,kgList,K2234,FALSE),1)))</f>
        <v>12.8</v>
      </c>
      <c r="M2234" s="52">
        <f t="shared" ref="M2234:M2297" si="383">IF(L2234="","",IF(COUNTA(I2234:J2234)&gt;1,"Edible or Inedible",IF(COUNTA(I2234)=1,L2234*1,IF(COUNTA(J2234)=1,L2234*1,"ERROR"))))</f>
        <v>12.8</v>
      </c>
    </row>
    <row r="2235" spans="1:13" x14ac:dyDescent="0.3">
      <c r="A2235" s="143" t="str">
        <f t="shared" ref="A2235:A2298" si="384">IF(D2235="","",A2234)</f>
        <v>2026-NAT-02</v>
      </c>
      <c r="B2235" s="140">
        <f t="shared" ref="B2235:B2298" si="385">IF(D2235="","",B2234)</f>
        <v>46101</v>
      </c>
      <c r="C2235" s="143" t="str">
        <f t="shared" ref="C2235:C2298" si="386">IF(D2235="","",C2234)</f>
        <v>Day 2</v>
      </c>
      <c r="D2235" s="53" t="s">
        <v>428</v>
      </c>
      <c r="E2235" s="26" t="str">
        <f t="shared" si="378"/>
        <v>Marco</v>
      </c>
      <c r="F2235" s="26" t="str">
        <f t="shared" si="379"/>
        <v>Klein</v>
      </c>
      <c r="G2235" s="26" t="str">
        <f t="shared" si="380"/>
        <v>Men Veteran</v>
      </c>
      <c r="H2235" s="26" t="str">
        <f t="shared" si="381"/>
        <v>Mako</v>
      </c>
      <c r="I2235" s="53"/>
      <c r="J2235" s="53" t="s">
        <v>1222</v>
      </c>
      <c r="K2235" s="53">
        <v>127</v>
      </c>
      <c r="L2235" s="52">
        <f t="shared" si="382"/>
        <v>9.8000000000000007</v>
      </c>
      <c r="M2235" s="52">
        <f t="shared" si="383"/>
        <v>9.8000000000000007</v>
      </c>
    </row>
    <row r="2236" spans="1:13" x14ac:dyDescent="0.3">
      <c r="A2236" s="143" t="str">
        <f t="shared" si="384"/>
        <v>2026-NAT-02</v>
      </c>
      <c r="B2236" s="140">
        <f t="shared" si="385"/>
        <v>46101</v>
      </c>
      <c r="C2236" s="143" t="str">
        <f t="shared" si="386"/>
        <v>Day 2</v>
      </c>
      <c r="D2236" s="53" t="s">
        <v>428</v>
      </c>
      <c r="E2236" s="26" t="str">
        <f t="shared" si="378"/>
        <v>Marco</v>
      </c>
      <c r="F2236" s="26" t="str">
        <f t="shared" si="379"/>
        <v>Klein</v>
      </c>
      <c r="G2236" s="26" t="str">
        <f t="shared" si="380"/>
        <v>Men Veteran</v>
      </c>
      <c r="H2236" s="26" t="str">
        <f t="shared" si="381"/>
        <v>Mako</v>
      </c>
      <c r="I2236" s="53"/>
      <c r="J2236" s="53" t="s">
        <v>1222</v>
      </c>
      <c r="K2236" s="53">
        <v>151</v>
      </c>
      <c r="L2236" s="52">
        <f t="shared" si="382"/>
        <v>17.8</v>
      </c>
      <c r="M2236" s="52">
        <f t="shared" si="383"/>
        <v>17.8</v>
      </c>
    </row>
    <row r="2237" spans="1:13" x14ac:dyDescent="0.3">
      <c r="A2237" s="143" t="str">
        <f t="shared" si="384"/>
        <v>2026-NAT-02</v>
      </c>
      <c r="B2237" s="140">
        <f t="shared" si="385"/>
        <v>46101</v>
      </c>
      <c r="C2237" s="143" t="str">
        <f t="shared" si="386"/>
        <v>Day 2</v>
      </c>
      <c r="D2237" s="53" t="s">
        <v>428</v>
      </c>
      <c r="E2237" s="26" t="str">
        <f t="shared" si="378"/>
        <v>Marco</v>
      </c>
      <c r="F2237" s="26" t="str">
        <f t="shared" si="379"/>
        <v>Klein</v>
      </c>
      <c r="G2237" s="26" t="str">
        <f t="shared" si="380"/>
        <v>Men Veteran</v>
      </c>
      <c r="H2237" s="26" t="str">
        <f t="shared" si="381"/>
        <v>Mako</v>
      </c>
      <c r="I2237" s="53"/>
      <c r="J2237" s="53" t="s">
        <v>1222</v>
      </c>
      <c r="K2237" s="53">
        <v>104</v>
      </c>
      <c r="L2237" s="52">
        <f t="shared" si="382"/>
        <v>5</v>
      </c>
      <c r="M2237" s="52">
        <f t="shared" si="383"/>
        <v>5</v>
      </c>
    </row>
    <row r="2238" spans="1:13" x14ac:dyDescent="0.3">
      <c r="A2238" s="143" t="str">
        <f t="shared" si="384"/>
        <v>2026-NAT-02</v>
      </c>
      <c r="B2238" s="140">
        <f t="shared" si="385"/>
        <v>46101</v>
      </c>
      <c r="C2238" s="143" t="str">
        <f t="shared" si="386"/>
        <v>Day 2</v>
      </c>
      <c r="D2238" s="53" t="s">
        <v>428</v>
      </c>
      <c r="E2238" s="26" t="str">
        <f t="shared" si="378"/>
        <v>Marco</v>
      </c>
      <c r="F2238" s="26" t="str">
        <f t="shared" si="379"/>
        <v>Klein</v>
      </c>
      <c r="G2238" s="26" t="str">
        <f t="shared" si="380"/>
        <v>Men Veteran</v>
      </c>
      <c r="H2238" s="26" t="str">
        <f t="shared" si="381"/>
        <v>Mako</v>
      </c>
      <c r="I2238" s="53"/>
      <c r="J2238" s="53" t="s">
        <v>1222</v>
      </c>
      <c r="K2238" s="53">
        <v>129</v>
      </c>
      <c r="L2238" s="52">
        <f t="shared" si="382"/>
        <v>10.4</v>
      </c>
      <c r="M2238" s="52">
        <f t="shared" si="383"/>
        <v>10.4</v>
      </c>
    </row>
    <row r="2239" spans="1:13" x14ac:dyDescent="0.3">
      <c r="A2239" s="143" t="str">
        <f t="shared" si="384"/>
        <v>2026-NAT-02</v>
      </c>
      <c r="B2239" s="140">
        <f t="shared" si="385"/>
        <v>46101</v>
      </c>
      <c r="C2239" s="143" t="str">
        <f t="shared" si="386"/>
        <v>Day 2</v>
      </c>
      <c r="D2239" s="53" t="s">
        <v>428</v>
      </c>
      <c r="E2239" s="26" t="str">
        <f t="shared" si="378"/>
        <v>Marco</v>
      </c>
      <c r="F2239" s="26" t="str">
        <f t="shared" si="379"/>
        <v>Klein</v>
      </c>
      <c r="G2239" s="26" t="str">
        <f t="shared" si="380"/>
        <v>Men Veteran</v>
      </c>
      <c r="H2239" s="26" t="str">
        <f t="shared" si="381"/>
        <v>Mako</v>
      </c>
      <c r="I2239" s="53" t="s">
        <v>19</v>
      </c>
      <c r="J2239" s="53"/>
      <c r="K2239" s="53">
        <v>80</v>
      </c>
      <c r="L2239" s="52">
        <f t="shared" si="382"/>
        <v>5.4</v>
      </c>
      <c r="M2239" s="52">
        <f t="shared" si="383"/>
        <v>5.4</v>
      </c>
    </row>
    <row r="2240" spans="1:13" x14ac:dyDescent="0.3">
      <c r="A2240" s="143" t="str">
        <f t="shared" si="384"/>
        <v>2026-NAT-02</v>
      </c>
      <c r="B2240" s="140">
        <f t="shared" si="385"/>
        <v>46101</v>
      </c>
      <c r="C2240" s="143" t="str">
        <f t="shared" si="386"/>
        <v>Day 2</v>
      </c>
      <c r="D2240" s="53" t="s">
        <v>446</v>
      </c>
      <c r="E2240" s="26" t="str">
        <f t="shared" si="378"/>
        <v>Morne</v>
      </c>
      <c r="F2240" s="26" t="str">
        <f t="shared" si="379"/>
        <v>Horn</v>
      </c>
      <c r="G2240" s="26" t="str">
        <f t="shared" si="380"/>
        <v>Men Master</v>
      </c>
      <c r="H2240" s="26" t="str">
        <f t="shared" si="381"/>
        <v>Mako</v>
      </c>
      <c r="I2240" s="53"/>
      <c r="J2240" s="53"/>
      <c r="K2240" s="53"/>
      <c r="L2240" s="52" t="str">
        <f t="shared" si="382"/>
        <v/>
      </c>
      <c r="M2240" s="52" t="str">
        <f t="shared" si="383"/>
        <v/>
      </c>
    </row>
    <row r="2241" spans="1:13" x14ac:dyDescent="0.3">
      <c r="A2241" s="143" t="str">
        <f t="shared" si="384"/>
        <v>2026-NAT-02</v>
      </c>
      <c r="B2241" s="140">
        <f t="shared" si="385"/>
        <v>46101</v>
      </c>
      <c r="C2241" s="143" t="str">
        <f t="shared" si="386"/>
        <v>Day 2</v>
      </c>
      <c r="D2241" s="53" t="s">
        <v>543</v>
      </c>
      <c r="E2241" s="26" t="str">
        <f t="shared" si="378"/>
        <v>Andrew</v>
      </c>
      <c r="F2241" s="26" t="str">
        <f t="shared" si="379"/>
        <v>Van Schalkwyk</v>
      </c>
      <c r="G2241" s="26" t="str">
        <f t="shared" si="380"/>
        <v>Men Veteran</v>
      </c>
      <c r="H2241" s="26" t="str">
        <f t="shared" si="381"/>
        <v>Mako</v>
      </c>
      <c r="I2241" s="53" t="s">
        <v>19</v>
      </c>
      <c r="J2241" s="53"/>
      <c r="K2241" s="53">
        <v>69</v>
      </c>
      <c r="L2241" s="52">
        <f t="shared" si="382"/>
        <v>3.4</v>
      </c>
      <c r="M2241" s="52">
        <f t="shared" si="383"/>
        <v>3.4</v>
      </c>
    </row>
    <row r="2242" spans="1:13" x14ac:dyDescent="0.3">
      <c r="A2242" s="143" t="str">
        <f t="shared" si="384"/>
        <v>2026-NAT-02</v>
      </c>
      <c r="B2242" s="140">
        <f t="shared" si="385"/>
        <v>46101</v>
      </c>
      <c r="C2242" s="143" t="str">
        <f t="shared" si="386"/>
        <v>Day 2</v>
      </c>
      <c r="D2242" s="53" t="s">
        <v>543</v>
      </c>
      <c r="E2242" s="26" t="str">
        <f t="shared" si="378"/>
        <v>Andrew</v>
      </c>
      <c r="F2242" s="26" t="str">
        <f t="shared" si="379"/>
        <v>Van Schalkwyk</v>
      </c>
      <c r="G2242" s="26" t="str">
        <f t="shared" si="380"/>
        <v>Men Veteran</v>
      </c>
      <c r="H2242" s="26" t="str">
        <f t="shared" si="381"/>
        <v>Mako</v>
      </c>
      <c r="I2242" s="53"/>
      <c r="J2242" s="53" t="s">
        <v>1222</v>
      </c>
      <c r="K2242" s="53">
        <v>103</v>
      </c>
      <c r="L2242" s="52">
        <f t="shared" si="382"/>
        <v>4.8</v>
      </c>
      <c r="M2242" s="52">
        <f t="shared" si="383"/>
        <v>4.8</v>
      </c>
    </row>
    <row r="2243" spans="1:13" x14ac:dyDescent="0.3">
      <c r="A2243" s="143" t="str">
        <f t="shared" si="384"/>
        <v>2026-NAT-02</v>
      </c>
      <c r="B2243" s="140">
        <f t="shared" si="385"/>
        <v>46101</v>
      </c>
      <c r="C2243" s="143" t="str">
        <f t="shared" si="386"/>
        <v>Day 2</v>
      </c>
      <c r="D2243" s="53" t="s">
        <v>543</v>
      </c>
      <c r="E2243" s="26" t="str">
        <f t="shared" si="378"/>
        <v>Andrew</v>
      </c>
      <c r="F2243" s="26" t="str">
        <f t="shared" si="379"/>
        <v>Van Schalkwyk</v>
      </c>
      <c r="G2243" s="26" t="str">
        <f t="shared" si="380"/>
        <v>Men Veteran</v>
      </c>
      <c r="H2243" s="26" t="str">
        <f t="shared" si="381"/>
        <v>Mako</v>
      </c>
      <c r="I2243" s="53"/>
      <c r="J2243" s="53" t="s">
        <v>20</v>
      </c>
      <c r="K2243" s="53">
        <v>80</v>
      </c>
      <c r="L2243" s="52">
        <f t="shared" si="382"/>
        <v>1.8</v>
      </c>
      <c r="M2243" s="52">
        <f t="shared" si="383"/>
        <v>1.8</v>
      </c>
    </row>
    <row r="2244" spans="1:13" x14ac:dyDescent="0.3">
      <c r="A2244" s="143" t="str">
        <f t="shared" si="384"/>
        <v>2026-NAT-02</v>
      </c>
      <c r="B2244" s="140">
        <f t="shared" si="385"/>
        <v>46101</v>
      </c>
      <c r="C2244" s="143" t="str">
        <f t="shared" si="386"/>
        <v>Day 2</v>
      </c>
      <c r="D2244" s="53" t="s">
        <v>543</v>
      </c>
      <c r="E2244" s="26" t="str">
        <f t="shared" si="378"/>
        <v>Andrew</v>
      </c>
      <c r="F2244" s="26" t="str">
        <f t="shared" si="379"/>
        <v>Van Schalkwyk</v>
      </c>
      <c r="G2244" s="26" t="str">
        <f t="shared" si="380"/>
        <v>Men Veteran</v>
      </c>
      <c r="H2244" s="26" t="str">
        <f t="shared" si="381"/>
        <v>Mako</v>
      </c>
      <c r="I2244" s="53"/>
      <c r="J2244" s="53" t="s">
        <v>1222</v>
      </c>
      <c r="K2244" s="53">
        <v>134</v>
      </c>
      <c r="L2244" s="52">
        <f t="shared" si="382"/>
        <v>11.8</v>
      </c>
      <c r="M2244" s="52">
        <f t="shared" si="383"/>
        <v>11.8</v>
      </c>
    </row>
    <row r="2245" spans="1:13" x14ac:dyDescent="0.3">
      <c r="A2245" s="143" t="str">
        <f t="shared" si="384"/>
        <v>2026-NAT-02</v>
      </c>
      <c r="B2245" s="140">
        <f t="shared" si="385"/>
        <v>46101</v>
      </c>
      <c r="C2245" s="143" t="str">
        <f t="shared" si="386"/>
        <v>Day 2</v>
      </c>
      <c r="D2245" s="53" t="s">
        <v>543</v>
      </c>
      <c r="E2245" s="26" t="str">
        <f t="shared" si="378"/>
        <v>Andrew</v>
      </c>
      <c r="F2245" s="26" t="str">
        <f t="shared" si="379"/>
        <v>Van Schalkwyk</v>
      </c>
      <c r="G2245" s="26" t="str">
        <f t="shared" si="380"/>
        <v>Men Veteran</v>
      </c>
      <c r="H2245" s="26" t="str">
        <f t="shared" si="381"/>
        <v>Mako</v>
      </c>
      <c r="I2245" s="53" t="s">
        <v>19</v>
      </c>
      <c r="J2245" s="53"/>
      <c r="K2245" s="53">
        <v>73</v>
      </c>
      <c r="L2245" s="52">
        <f t="shared" si="382"/>
        <v>4.0999999999999996</v>
      </c>
      <c r="M2245" s="52">
        <f t="shared" si="383"/>
        <v>4.0999999999999996</v>
      </c>
    </row>
    <row r="2246" spans="1:13" x14ac:dyDescent="0.3">
      <c r="A2246" s="143" t="str">
        <f t="shared" si="384"/>
        <v>2026-NAT-02</v>
      </c>
      <c r="B2246" s="140">
        <f t="shared" si="385"/>
        <v>46101</v>
      </c>
      <c r="C2246" s="143" t="str">
        <f t="shared" si="386"/>
        <v>Day 2</v>
      </c>
      <c r="D2246" s="53" t="s">
        <v>461</v>
      </c>
      <c r="E2246" s="26" t="str">
        <f t="shared" si="378"/>
        <v>Johan</v>
      </c>
      <c r="F2246" s="26" t="str">
        <f t="shared" si="379"/>
        <v>Van Wyk</v>
      </c>
      <c r="G2246" s="26" t="str">
        <f t="shared" si="380"/>
        <v>Men Veteran</v>
      </c>
      <c r="H2246" s="26" t="str">
        <f t="shared" si="381"/>
        <v>Mako</v>
      </c>
      <c r="I2246" s="53"/>
      <c r="J2246" s="53" t="s">
        <v>1222</v>
      </c>
      <c r="K2246" s="53">
        <v>109</v>
      </c>
      <c r="L2246" s="52">
        <f t="shared" si="382"/>
        <v>5.8</v>
      </c>
      <c r="M2246" s="52">
        <f t="shared" si="383"/>
        <v>5.8</v>
      </c>
    </row>
    <row r="2247" spans="1:13" x14ac:dyDescent="0.3">
      <c r="A2247" s="143" t="str">
        <f t="shared" si="384"/>
        <v>2026-NAT-02</v>
      </c>
      <c r="B2247" s="140">
        <f t="shared" si="385"/>
        <v>46101</v>
      </c>
      <c r="C2247" s="143" t="str">
        <f t="shared" si="386"/>
        <v>Day 2</v>
      </c>
      <c r="D2247" s="53" t="s">
        <v>461</v>
      </c>
      <c r="E2247" s="26" t="str">
        <f t="shared" si="378"/>
        <v>Johan</v>
      </c>
      <c r="F2247" s="26" t="str">
        <f t="shared" si="379"/>
        <v>Van Wyk</v>
      </c>
      <c r="G2247" s="26" t="str">
        <f t="shared" si="380"/>
        <v>Men Veteran</v>
      </c>
      <c r="H2247" s="26" t="str">
        <f t="shared" si="381"/>
        <v>Mako</v>
      </c>
      <c r="I2247" s="53"/>
      <c r="J2247" s="53" t="s">
        <v>1222</v>
      </c>
      <c r="K2247" s="53">
        <v>142</v>
      </c>
      <c r="L2247" s="52">
        <f t="shared" si="382"/>
        <v>14.4</v>
      </c>
      <c r="M2247" s="52">
        <f t="shared" si="383"/>
        <v>14.4</v>
      </c>
    </row>
    <row r="2248" spans="1:13" x14ac:dyDescent="0.3">
      <c r="A2248" s="143" t="str">
        <f t="shared" si="384"/>
        <v>2026-NAT-02</v>
      </c>
      <c r="B2248" s="140">
        <f t="shared" si="385"/>
        <v>46101</v>
      </c>
      <c r="C2248" s="143" t="str">
        <f t="shared" si="386"/>
        <v>Day 2</v>
      </c>
      <c r="D2248" s="53" t="s">
        <v>1472</v>
      </c>
      <c r="E2248" s="26" t="str">
        <f t="shared" si="378"/>
        <v>Sven</v>
      </c>
      <c r="F2248" s="26" t="str">
        <f t="shared" si="379"/>
        <v>Welzig</v>
      </c>
      <c r="G2248" s="26" t="str">
        <f t="shared" si="380"/>
        <v>Men Senior</v>
      </c>
      <c r="H2248" s="26" t="str">
        <f t="shared" si="381"/>
        <v>Mako</v>
      </c>
      <c r="I2248" s="53"/>
      <c r="J2248" s="53" t="s">
        <v>1222</v>
      </c>
      <c r="K2248" s="53">
        <v>126</v>
      </c>
      <c r="L2248" s="52">
        <f t="shared" si="382"/>
        <v>9.6</v>
      </c>
      <c r="M2248" s="52">
        <f t="shared" si="383"/>
        <v>9.6</v>
      </c>
    </row>
    <row r="2249" spans="1:13" x14ac:dyDescent="0.3">
      <c r="A2249" s="143" t="str">
        <f t="shared" si="384"/>
        <v>2026-NAT-02</v>
      </c>
      <c r="B2249" s="140">
        <f t="shared" si="385"/>
        <v>46101</v>
      </c>
      <c r="C2249" s="143" t="str">
        <f t="shared" si="386"/>
        <v>Day 2</v>
      </c>
      <c r="D2249" s="53" t="s">
        <v>1472</v>
      </c>
      <c r="E2249" s="26" t="str">
        <f t="shared" si="378"/>
        <v>Sven</v>
      </c>
      <c r="F2249" s="26" t="str">
        <f t="shared" si="379"/>
        <v>Welzig</v>
      </c>
      <c r="G2249" s="26" t="str">
        <f t="shared" si="380"/>
        <v>Men Senior</v>
      </c>
      <c r="H2249" s="26" t="str">
        <f t="shared" si="381"/>
        <v>Mako</v>
      </c>
      <c r="I2249" s="53"/>
      <c r="J2249" s="53" t="s">
        <v>1202</v>
      </c>
      <c r="K2249" s="53">
        <v>71</v>
      </c>
      <c r="L2249" s="52">
        <f t="shared" si="382"/>
        <v>16.8</v>
      </c>
      <c r="M2249" s="52">
        <f t="shared" si="383"/>
        <v>16.8</v>
      </c>
    </row>
    <row r="2250" spans="1:13" x14ac:dyDescent="0.3">
      <c r="A2250" s="143" t="str">
        <f t="shared" si="384"/>
        <v>2026-NAT-02</v>
      </c>
      <c r="B2250" s="140">
        <f t="shared" si="385"/>
        <v>46101</v>
      </c>
      <c r="C2250" s="143" t="str">
        <f t="shared" si="386"/>
        <v>Day 2</v>
      </c>
      <c r="D2250" s="53" t="s">
        <v>1472</v>
      </c>
      <c r="E2250" s="26" t="str">
        <f t="shared" si="378"/>
        <v>Sven</v>
      </c>
      <c r="F2250" s="26" t="str">
        <f t="shared" si="379"/>
        <v>Welzig</v>
      </c>
      <c r="G2250" s="26" t="str">
        <f t="shared" si="380"/>
        <v>Men Senior</v>
      </c>
      <c r="H2250" s="26" t="str">
        <f t="shared" si="381"/>
        <v>Mako</v>
      </c>
      <c r="I2250" s="53"/>
      <c r="J2250" s="53" t="s">
        <v>1222</v>
      </c>
      <c r="K2250" s="53">
        <v>144</v>
      </c>
      <c r="L2250" s="52">
        <f t="shared" si="382"/>
        <v>15.1</v>
      </c>
      <c r="M2250" s="52">
        <f t="shared" si="383"/>
        <v>15.1</v>
      </c>
    </row>
    <row r="2251" spans="1:13" x14ac:dyDescent="0.3">
      <c r="A2251" s="143" t="str">
        <f t="shared" si="384"/>
        <v>2026-NAT-02</v>
      </c>
      <c r="B2251" s="140">
        <f t="shared" si="385"/>
        <v>46101</v>
      </c>
      <c r="C2251" s="143" t="str">
        <f t="shared" si="386"/>
        <v>Day 2</v>
      </c>
      <c r="D2251" s="53" t="s">
        <v>1472</v>
      </c>
      <c r="E2251" s="26" t="str">
        <f t="shared" si="378"/>
        <v>Sven</v>
      </c>
      <c r="F2251" s="26" t="str">
        <f t="shared" si="379"/>
        <v>Welzig</v>
      </c>
      <c r="G2251" s="26" t="str">
        <f t="shared" si="380"/>
        <v>Men Senior</v>
      </c>
      <c r="H2251" s="26" t="str">
        <f t="shared" si="381"/>
        <v>Mako</v>
      </c>
      <c r="I2251" s="53"/>
      <c r="J2251" s="53" t="s">
        <v>1222</v>
      </c>
      <c r="K2251" s="53">
        <v>144</v>
      </c>
      <c r="L2251" s="52">
        <f t="shared" si="382"/>
        <v>15.1</v>
      </c>
      <c r="M2251" s="52">
        <f t="shared" si="383"/>
        <v>15.1</v>
      </c>
    </row>
    <row r="2252" spans="1:13" x14ac:dyDescent="0.3">
      <c r="A2252" s="143" t="str">
        <f t="shared" si="384"/>
        <v>2026-NAT-02</v>
      </c>
      <c r="B2252" s="140">
        <f t="shared" si="385"/>
        <v>46101</v>
      </c>
      <c r="C2252" s="143" t="str">
        <f t="shared" si="386"/>
        <v>Day 2</v>
      </c>
      <c r="D2252" s="53" t="s">
        <v>1472</v>
      </c>
      <c r="E2252" s="26" t="str">
        <f t="shared" si="378"/>
        <v>Sven</v>
      </c>
      <c r="F2252" s="26" t="str">
        <f t="shared" si="379"/>
        <v>Welzig</v>
      </c>
      <c r="G2252" s="26" t="str">
        <f t="shared" si="380"/>
        <v>Men Senior</v>
      </c>
      <c r="H2252" s="26" t="str">
        <f t="shared" si="381"/>
        <v>Mako</v>
      </c>
      <c r="I2252" s="53"/>
      <c r="J2252" s="53" t="s">
        <v>1222</v>
      </c>
      <c r="K2252" s="53">
        <v>161</v>
      </c>
      <c r="L2252" s="52">
        <f t="shared" si="382"/>
        <v>22.2</v>
      </c>
      <c r="M2252" s="52">
        <f t="shared" si="383"/>
        <v>22.2</v>
      </c>
    </row>
    <row r="2253" spans="1:13" x14ac:dyDescent="0.3">
      <c r="A2253" s="143" t="str">
        <f t="shared" si="384"/>
        <v>2026-NAT-02</v>
      </c>
      <c r="B2253" s="140">
        <f t="shared" si="385"/>
        <v>46101</v>
      </c>
      <c r="C2253" s="143" t="str">
        <f t="shared" si="386"/>
        <v>Day 2</v>
      </c>
      <c r="D2253" s="53" t="s">
        <v>1472</v>
      </c>
      <c r="E2253" s="26" t="str">
        <f t="shared" si="378"/>
        <v>Sven</v>
      </c>
      <c r="F2253" s="26" t="str">
        <f t="shared" si="379"/>
        <v>Welzig</v>
      </c>
      <c r="G2253" s="26" t="str">
        <f t="shared" si="380"/>
        <v>Men Senior</v>
      </c>
      <c r="H2253" s="26" t="str">
        <f t="shared" si="381"/>
        <v>Mako</v>
      </c>
      <c r="I2253" s="53" t="s">
        <v>19</v>
      </c>
      <c r="J2253" s="53"/>
      <c r="K2253" s="53">
        <v>47</v>
      </c>
      <c r="L2253" s="52">
        <f t="shared" si="382"/>
        <v>1.1000000000000001</v>
      </c>
      <c r="M2253" s="52">
        <f t="shared" si="383"/>
        <v>1.1000000000000001</v>
      </c>
    </row>
    <row r="2254" spans="1:13" x14ac:dyDescent="0.3">
      <c r="A2254" s="143" t="str">
        <f t="shared" si="384"/>
        <v>2026-NAT-02</v>
      </c>
      <c r="B2254" s="140">
        <f t="shared" si="385"/>
        <v>46101</v>
      </c>
      <c r="C2254" s="143" t="str">
        <f t="shared" si="386"/>
        <v>Day 2</v>
      </c>
      <c r="D2254" s="53" t="s">
        <v>1472</v>
      </c>
      <c r="E2254" s="26" t="str">
        <f t="shared" si="378"/>
        <v>Sven</v>
      </c>
      <c r="F2254" s="26" t="str">
        <f t="shared" si="379"/>
        <v>Welzig</v>
      </c>
      <c r="G2254" s="26" t="str">
        <f t="shared" si="380"/>
        <v>Men Senior</v>
      </c>
      <c r="H2254" s="26" t="str">
        <f t="shared" si="381"/>
        <v>Mako</v>
      </c>
      <c r="I2254" s="53" t="s">
        <v>19</v>
      </c>
      <c r="J2254" s="53"/>
      <c r="K2254" s="53">
        <v>49</v>
      </c>
      <c r="L2254" s="52">
        <f t="shared" si="382"/>
        <v>1.2</v>
      </c>
      <c r="M2254" s="52">
        <f t="shared" si="383"/>
        <v>1.2</v>
      </c>
    </row>
    <row r="2255" spans="1:13" x14ac:dyDescent="0.3">
      <c r="A2255" s="143" t="str">
        <f t="shared" si="384"/>
        <v>2026-NAT-02</v>
      </c>
      <c r="B2255" s="140">
        <f t="shared" si="385"/>
        <v>46101</v>
      </c>
      <c r="C2255" s="143" t="str">
        <f t="shared" si="386"/>
        <v>Day 2</v>
      </c>
      <c r="D2255" s="53" t="s">
        <v>1472</v>
      </c>
      <c r="E2255" s="26" t="str">
        <f t="shared" si="378"/>
        <v>Sven</v>
      </c>
      <c r="F2255" s="26" t="str">
        <f t="shared" si="379"/>
        <v>Welzig</v>
      </c>
      <c r="G2255" s="26" t="str">
        <f t="shared" si="380"/>
        <v>Men Senior</v>
      </c>
      <c r="H2255" s="26" t="str">
        <f t="shared" si="381"/>
        <v>Mako</v>
      </c>
      <c r="I2255" s="53"/>
      <c r="J2255" s="53" t="s">
        <v>1222</v>
      </c>
      <c r="K2255" s="53">
        <v>143</v>
      </c>
      <c r="L2255" s="52">
        <f t="shared" si="382"/>
        <v>14.8</v>
      </c>
      <c r="M2255" s="52">
        <f t="shared" si="383"/>
        <v>14.8</v>
      </c>
    </row>
    <row r="2256" spans="1:13" x14ac:dyDescent="0.3">
      <c r="A2256" s="143" t="str">
        <f t="shared" si="384"/>
        <v>2026-NAT-02</v>
      </c>
      <c r="B2256" s="140">
        <f t="shared" si="385"/>
        <v>46101</v>
      </c>
      <c r="C2256" s="143" t="str">
        <f t="shared" si="386"/>
        <v>Day 2</v>
      </c>
      <c r="D2256" s="53" t="s">
        <v>1472</v>
      </c>
      <c r="E2256" s="26" t="str">
        <f t="shared" si="378"/>
        <v>Sven</v>
      </c>
      <c r="F2256" s="26" t="str">
        <f t="shared" si="379"/>
        <v>Welzig</v>
      </c>
      <c r="G2256" s="26" t="str">
        <f t="shared" si="380"/>
        <v>Men Senior</v>
      </c>
      <c r="H2256" s="26" t="str">
        <f t="shared" si="381"/>
        <v>Mako</v>
      </c>
      <c r="I2256" s="53"/>
      <c r="J2256" s="53" t="s">
        <v>1222</v>
      </c>
      <c r="K2256" s="53">
        <v>146</v>
      </c>
      <c r="L2256" s="52">
        <f t="shared" si="382"/>
        <v>15.9</v>
      </c>
      <c r="M2256" s="52">
        <f t="shared" si="383"/>
        <v>15.9</v>
      </c>
    </row>
    <row r="2257" spans="1:13" x14ac:dyDescent="0.3">
      <c r="A2257" s="143" t="str">
        <f t="shared" si="384"/>
        <v>2026-NAT-02</v>
      </c>
      <c r="B2257" s="140">
        <f t="shared" si="385"/>
        <v>46101</v>
      </c>
      <c r="C2257" s="143" t="str">
        <f t="shared" si="386"/>
        <v>Day 2</v>
      </c>
      <c r="D2257" s="53" t="s">
        <v>930</v>
      </c>
      <c r="E2257" s="26" t="str">
        <f t="shared" si="378"/>
        <v>Rudy</v>
      </c>
      <c r="F2257" s="26" t="str">
        <f t="shared" si="379"/>
        <v>Swartz</v>
      </c>
      <c r="G2257" s="26" t="str">
        <f t="shared" si="380"/>
        <v>Men Veteran</v>
      </c>
      <c r="H2257" s="26" t="str">
        <f t="shared" si="381"/>
        <v>Mako</v>
      </c>
      <c r="I2257" s="53"/>
      <c r="J2257" s="53" t="s">
        <v>1222</v>
      </c>
      <c r="K2257" s="53">
        <v>137</v>
      </c>
      <c r="L2257" s="52">
        <f t="shared" si="382"/>
        <v>12.8</v>
      </c>
      <c r="M2257" s="52">
        <f t="shared" si="383"/>
        <v>12.8</v>
      </c>
    </row>
    <row r="2258" spans="1:13" x14ac:dyDescent="0.3">
      <c r="A2258" s="143" t="str">
        <f t="shared" si="384"/>
        <v>2026-NAT-02</v>
      </c>
      <c r="B2258" s="140">
        <f t="shared" si="385"/>
        <v>46101</v>
      </c>
      <c r="C2258" s="143" t="str">
        <f t="shared" si="386"/>
        <v>Day 2</v>
      </c>
      <c r="D2258" s="53" t="s">
        <v>930</v>
      </c>
      <c r="E2258" s="26" t="str">
        <f t="shared" si="378"/>
        <v>Rudy</v>
      </c>
      <c r="F2258" s="26" t="str">
        <f t="shared" si="379"/>
        <v>Swartz</v>
      </c>
      <c r="G2258" s="26" t="str">
        <f t="shared" si="380"/>
        <v>Men Veteran</v>
      </c>
      <c r="H2258" s="26" t="str">
        <f t="shared" si="381"/>
        <v>Mako</v>
      </c>
      <c r="I2258" s="53"/>
      <c r="J2258" s="53" t="s">
        <v>1222</v>
      </c>
      <c r="K2258" s="53">
        <v>134</v>
      </c>
      <c r="L2258" s="52">
        <f t="shared" si="382"/>
        <v>11.8</v>
      </c>
      <c r="M2258" s="52">
        <f t="shared" si="383"/>
        <v>11.8</v>
      </c>
    </row>
    <row r="2259" spans="1:13" x14ac:dyDescent="0.3">
      <c r="A2259" s="143" t="str">
        <f t="shared" si="384"/>
        <v>2026-NAT-02</v>
      </c>
      <c r="B2259" s="140">
        <f t="shared" si="385"/>
        <v>46101</v>
      </c>
      <c r="C2259" s="143" t="str">
        <f t="shared" si="386"/>
        <v>Day 2</v>
      </c>
      <c r="D2259" s="53" t="s">
        <v>930</v>
      </c>
      <c r="E2259" s="26" t="str">
        <f t="shared" si="378"/>
        <v>Rudy</v>
      </c>
      <c r="F2259" s="26" t="str">
        <f t="shared" si="379"/>
        <v>Swartz</v>
      </c>
      <c r="G2259" s="26" t="str">
        <f t="shared" si="380"/>
        <v>Men Veteran</v>
      </c>
      <c r="H2259" s="26" t="str">
        <f t="shared" si="381"/>
        <v>Mako</v>
      </c>
      <c r="I2259" s="53"/>
      <c r="J2259" s="53" t="s">
        <v>1222</v>
      </c>
      <c r="K2259" s="53">
        <v>113</v>
      </c>
      <c r="L2259" s="52">
        <f t="shared" si="382"/>
        <v>6.6</v>
      </c>
      <c r="M2259" s="52">
        <f t="shared" si="383"/>
        <v>6.6</v>
      </c>
    </row>
    <row r="2260" spans="1:13" x14ac:dyDescent="0.3">
      <c r="A2260" s="143" t="str">
        <f t="shared" si="384"/>
        <v>2026-NAT-02</v>
      </c>
      <c r="B2260" s="140">
        <f t="shared" si="385"/>
        <v>46101</v>
      </c>
      <c r="C2260" s="143" t="str">
        <f t="shared" si="386"/>
        <v>Day 2</v>
      </c>
      <c r="D2260" s="53" t="s">
        <v>930</v>
      </c>
      <c r="E2260" s="26" t="str">
        <f t="shared" si="378"/>
        <v>Rudy</v>
      </c>
      <c r="F2260" s="26" t="str">
        <f t="shared" si="379"/>
        <v>Swartz</v>
      </c>
      <c r="G2260" s="26" t="str">
        <f t="shared" si="380"/>
        <v>Men Veteran</v>
      </c>
      <c r="H2260" s="26" t="str">
        <f t="shared" si="381"/>
        <v>Mako</v>
      </c>
      <c r="I2260" s="53"/>
      <c r="J2260" s="53" t="s">
        <v>20</v>
      </c>
      <c r="K2260" s="53">
        <v>91</v>
      </c>
      <c r="L2260" s="52">
        <f t="shared" si="382"/>
        <v>2.8</v>
      </c>
      <c r="M2260" s="52">
        <f t="shared" si="383"/>
        <v>2.8</v>
      </c>
    </row>
    <row r="2261" spans="1:13" x14ac:dyDescent="0.3">
      <c r="A2261" s="143" t="str">
        <f t="shared" si="384"/>
        <v>2026-NAT-02</v>
      </c>
      <c r="B2261" s="140">
        <f t="shared" si="385"/>
        <v>46101</v>
      </c>
      <c r="C2261" s="143" t="str">
        <f t="shared" si="386"/>
        <v>Day 2</v>
      </c>
      <c r="D2261" s="53" t="s">
        <v>930</v>
      </c>
      <c r="E2261" s="26" t="str">
        <f t="shared" si="378"/>
        <v>Rudy</v>
      </c>
      <c r="F2261" s="26" t="str">
        <f t="shared" si="379"/>
        <v>Swartz</v>
      </c>
      <c r="G2261" s="26" t="str">
        <f t="shared" si="380"/>
        <v>Men Veteran</v>
      </c>
      <c r="H2261" s="26" t="str">
        <f t="shared" si="381"/>
        <v>Mako</v>
      </c>
      <c r="I2261" s="53" t="s">
        <v>19</v>
      </c>
      <c r="J2261" s="53"/>
      <c r="K2261" s="53">
        <v>84</v>
      </c>
      <c r="L2261" s="52">
        <f t="shared" si="382"/>
        <v>6.2</v>
      </c>
      <c r="M2261" s="52">
        <f t="shared" si="383"/>
        <v>6.2</v>
      </c>
    </row>
    <row r="2262" spans="1:13" x14ac:dyDescent="0.3">
      <c r="A2262" s="143" t="str">
        <f t="shared" si="384"/>
        <v>2026-NAT-02</v>
      </c>
      <c r="B2262" s="140">
        <f t="shared" si="385"/>
        <v>46101</v>
      </c>
      <c r="C2262" s="143" t="str">
        <f t="shared" si="386"/>
        <v>Day 2</v>
      </c>
      <c r="D2262" s="53" t="s">
        <v>930</v>
      </c>
      <c r="E2262" s="26" t="str">
        <f t="shared" si="378"/>
        <v>Rudy</v>
      </c>
      <c r="F2262" s="26" t="str">
        <f t="shared" si="379"/>
        <v>Swartz</v>
      </c>
      <c r="G2262" s="26" t="str">
        <f t="shared" si="380"/>
        <v>Men Veteran</v>
      </c>
      <c r="H2262" s="26" t="str">
        <f t="shared" si="381"/>
        <v>Mako</v>
      </c>
      <c r="I2262" s="53" t="s">
        <v>19</v>
      </c>
      <c r="J2262" s="53"/>
      <c r="K2262" s="53">
        <v>65</v>
      </c>
      <c r="L2262" s="52">
        <f t="shared" si="382"/>
        <v>2.8</v>
      </c>
      <c r="M2262" s="52">
        <f t="shared" si="383"/>
        <v>2.8</v>
      </c>
    </row>
    <row r="2263" spans="1:13" x14ac:dyDescent="0.3">
      <c r="A2263" s="143" t="str">
        <f t="shared" si="384"/>
        <v>2026-NAT-02</v>
      </c>
      <c r="B2263" s="140">
        <f t="shared" si="385"/>
        <v>46101</v>
      </c>
      <c r="C2263" s="143" t="str">
        <f t="shared" si="386"/>
        <v>Day 2</v>
      </c>
      <c r="D2263" s="53" t="s">
        <v>930</v>
      </c>
      <c r="E2263" s="26" t="str">
        <f t="shared" si="378"/>
        <v>Rudy</v>
      </c>
      <c r="F2263" s="26" t="str">
        <f t="shared" si="379"/>
        <v>Swartz</v>
      </c>
      <c r="G2263" s="26" t="str">
        <f t="shared" si="380"/>
        <v>Men Veteran</v>
      </c>
      <c r="H2263" s="26" t="str">
        <f t="shared" si="381"/>
        <v>Mako</v>
      </c>
      <c r="I2263" s="53" t="s">
        <v>19</v>
      </c>
      <c r="J2263" s="53"/>
      <c r="K2263" s="53">
        <v>73</v>
      </c>
      <c r="L2263" s="52">
        <f t="shared" si="382"/>
        <v>4.0999999999999996</v>
      </c>
      <c r="M2263" s="52">
        <f t="shared" si="383"/>
        <v>4.0999999999999996</v>
      </c>
    </row>
    <row r="2264" spans="1:13" x14ac:dyDescent="0.3">
      <c r="A2264" s="143" t="str">
        <f t="shared" si="384"/>
        <v>2026-NAT-02</v>
      </c>
      <c r="B2264" s="140">
        <f t="shared" si="385"/>
        <v>46101</v>
      </c>
      <c r="C2264" s="143" t="str">
        <f t="shared" si="386"/>
        <v>Day 2</v>
      </c>
      <c r="D2264" s="53" t="s">
        <v>930</v>
      </c>
      <c r="E2264" s="26" t="str">
        <f t="shared" si="378"/>
        <v>Rudy</v>
      </c>
      <c r="F2264" s="26" t="str">
        <f t="shared" si="379"/>
        <v>Swartz</v>
      </c>
      <c r="G2264" s="26" t="str">
        <f t="shared" si="380"/>
        <v>Men Veteran</v>
      </c>
      <c r="H2264" s="26" t="str">
        <f t="shared" si="381"/>
        <v>Mako</v>
      </c>
      <c r="I2264" s="53"/>
      <c r="J2264" s="53" t="s">
        <v>1222</v>
      </c>
      <c r="K2264" s="53">
        <v>118</v>
      </c>
      <c r="L2264" s="52">
        <f t="shared" si="382"/>
        <v>7.6</v>
      </c>
      <c r="M2264" s="52">
        <f t="shared" si="383"/>
        <v>7.6</v>
      </c>
    </row>
    <row r="2265" spans="1:13" x14ac:dyDescent="0.3">
      <c r="A2265" s="143" t="str">
        <f t="shared" si="384"/>
        <v>2026-NAT-02</v>
      </c>
      <c r="B2265" s="140">
        <f t="shared" si="385"/>
        <v>46101</v>
      </c>
      <c r="C2265" s="143" t="str">
        <f t="shared" si="386"/>
        <v>Day 2</v>
      </c>
      <c r="D2265" s="53" t="s">
        <v>930</v>
      </c>
      <c r="E2265" s="26" t="str">
        <f t="shared" si="378"/>
        <v>Rudy</v>
      </c>
      <c r="F2265" s="26" t="str">
        <f t="shared" si="379"/>
        <v>Swartz</v>
      </c>
      <c r="G2265" s="26" t="str">
        <f t="shared" si="380"/>
        <v>Men Veteran</v>
      </c>
      <c r="H2265" s="26" t="str">
        <f t="shared" si="381"/>
        <v>Mako</v>
      </c>
      <c r="I2265" s="53"/>
      <c r="J2265" s="53" t="s">
        <v>1222</v>
      </c>
      <c r="K2265" s="53">
        <v>140</v>
      </c>
      <c r="L2265" s="52">
        <f t="shared" si="382"/>
        <v>13.7</v>
      </c>
      <c r="M2265" s="52">
        <f t="shared" si="383"/>
        <v>13.7</v>
      </c>
    </row>
    <row r="2266" spans="1:13" x14ac:dyDescent="0.3">
      <c r="A2266" s="143" t="str">
        <f t="shared" si="384"/>
        <v>2026-NAT-02</v>
      </c>
      <c r="B2266" s="140">
        <f t="shared" si="385"/>
        <v>46101</v>
      </c>
      <c r="C2266" s="143" t="str">
        <f t="shared" si="386"/>
        <v>Day 2</v>
      </c>
      <c r="D2266" s="53" t="s">
        <v>930</v>
      </c>
      <c r="E2266" s="26" t="str">
        <f t="shared" si="378"/>
        <v>Rudy</v>
      </c>
      <c r="F2266" s="26" t="str">
        <f t="shared" si="379"/>
        <v>Swartz</v>
      </c>
      <c r="G2266" s="26" t="str">
        <f t="shared" si="380"/>
        <v>Men Veteran</v>
      </c>
      <c r="H2266" s="26" t="str">
        <f t="shared" si="381"/>
        <v>Mako</v>
      </c>
      <c r="I2266" s="53" t="s">
        <v>19</v>
      </c>
      <c r="J2266" s="53"/>
      <c r="K2266" s="53">
        <v>71</v>
      </c>
      <c r="L2266" s="52">
        <f t="shared" si="382"/>
        <v>3.7</v>
      </c>
      <c r="M2266" s="52">
        <f t="shared" si="383"/>
        <v>3.7</v>
      </c>
    </row>
    <row r="2267" spans="1:13" x14ac:dyDescent="0.3">
      <c r="A2267" s="143" t="str">
        <f t="shared" si="384"/>
        <v>2026-NAT-02</v>
      </c>
      <c r="B2267" s="140">
        <f t="shared" si="385"/>
        <v>46101</v>
      </c>
      <c r="C2267" s="143" t="str">
        <f t="shared" si="386"/>
        <v>Day 2</v>
      </c>
      <c r="D2267" s="53" t="s">
        <v>930</v>
      </c>
      <c r="E2267" s="26" t="str">
        <f t="shared" si="378"/>
        <v>Rudy</v>
      </c>
      <c r="F2267" s="26" t="str">
        <f t="shared" si="379"/>
        <v>Swartz</v>
      </c>
      <c r="G2267" s="26" t="str">
        <f t="shared" si="380"/>
        <v>Men Veteran</v>
      </c>
      <c r="H2267" s="26" t="str">
        <f t="shared" si="381"/>
        <v>Mako</v>
      </c>
      <c r="I2267" s="53"/>
      <c r="J2267" s="53" t="s">
        <v>1222</v>
      </c>
      <c r="K2267" s="53">
        <v>146</v>
      </c>
      <c r="L2267" s="52">
        <f t="shared" si="382"/>
        <v>15.9</v>
      </c>
      <c r="M2267" s="52">
        <f t="shared" si="383"/>
        <v>15.9</v>
      </c>
    </row>
    <row r="2268" spans="1:13" x14ac:dyDescent="0.3">
      <c r="A2268" s="143" t="str">
        <f t="shared" si="384"/>
        <v>2026-NAT-02</v>
      </c>
      <c r="B2268" s="140">
        <f t="shared" si="385"/>
        <v>46101</v>
      </c>
      <c r="C2268" s="143" t="str">
        <f t="shared" si="386"/>
        <v>Day 2</v>
      </c>
      <c r="D2268" s="53" t="s">
        <v>818</v>
      </c>
      <c r="E2268" s="26" t="str">
        <f t="shared" si="378"/>
        <v>Renate</v>
      </c>
      <c r="F2268" s="26" t="str">
        <f t="shared" si="379"/>
        <v>Gruttemeyer</v>
      </c>
      <c r="G2268" s="26" t="str">
        <f t="shared" si="380"/>
        <v>Ladies Grand Masters</v>
      </c>
      <c r="H2268" s="26" t="str">
        <f t="shared" si="381"/>
        <v>Mako</v>
      </c>
      <c r="I2268" s="53"/>
      <c r="J2268" s="53" t="s">
        <v>1223</v>
      </c>
      <c r="K2268" s="53">
        <v>82</v>
      </c>
      <c r="L2268" s="52">
        <f t="shared" si="382"/>
        <v>1.9</v>
      </c>
      <c r="M2268" s="52">
        <f t="shared" si="383"/>
        <v>1.9</v>
      </c>
    </row>
    <row r="2269" spans="1:13" x14ac:dyDescent="0.3">
      <c r="A2269" s="143" t="str">
        <f t="shared" si="384"/>
        <v>2026-NAT-02</v>
      </c>
      <c r="B2269" s="140">
        <f t="shared" si="385"/>
        <v>46101</v>
      </c>
      <c r="C2269" s="143" t="str">
        <f t="shared" si="386"/>
        <v>Day 2</v>
      </c>
      <c r="D2269" s="53" t="s">
        <v>818</v>
      </c>
      <c r="E2269" s="26" t="str">
        <f t="shared" si="378"/>
        <v>Renate</v>
      </c>
      <c r="F2269" s="26" t="str">
        <f t="shared" si="379"/>
        <v>Gruttemeyer</v>
      </c>
      <c r="G2269" s="26" t="str">
        <f t="shared" si="380"/>
        <v>Ladies Grand Masters</v>
      </c>
      <c r="H2269" s="26" t="str">
        <f t="shared" si="381"/>
        <v>Mako</v>
      </c>
      <c r="I2269" s="53"/>
      <c r="J2269" s="53" t="s">
        <v>1223</v>
      </c>
      <c r="K2269" s="53">
        <v>77</v>
      </c>
      <c r="L2269" s="52">
        <f t="shared" si="382"/>
        <v>1.5</v>
      </c>
      <c r="M2269" s="52">
        <f t="shared" si="383"/>
        <v>1.5</v>
      </c>
    </row>
    <row r="2270" spans="1:13" x14ac:dyDescent="0.3">
      <c r="A2270" s="143" t="str">
        <f t="shared" si="384"/>
        <v>2026-NAT-02</v>
      </c>
      <c r="B2270" s="140">
        <f t="shared" si="385"/>
        <v>46101</v>
      </c>
      <c r="C2270" s="143" t="str">
        <f t="shared" si="386"/>
        <v>Day 2</v>
      </c>
      <c r="D2270" s="53" t="s">
        <v>427</v>
      </c>
      <c r="E2270" s="26" t="str">
        <f t="shared" si="378"/>
        <v>Philip</v>
      </c>
      <c r="F2270" s="26" t="str">
        <f t="shared" si="379"/>
        <v>Swartz</v>
      </c>
      <c r="G2270" s="26" t="str">
        <f t="shared" si="380"/>
        <v>Men U/16</v>
      </c>
      <c r="H2270" s="26" t="str">
        <f t="shared" si="381"/>
        <v>Mako</v>
      </c>
      <c r="I2270" s="53"/>
      <c r="J2270" s="53" t="s">
        <v>1223</v>
      </c>
      <c r="K2270" s="53">
        <v>89</v>
      </c>
      <c r="L2270" s="52">
        <f t="shared" si="382"/>
        <v>2.5</v>
      </c>
      <c r="M2270" s="52">
        <f t="shared" si="383"/>
        <v>2.5</v>
      </c>
    </row>
    <row r="2271" spans="1:13" x14ac:dyDescent="0.3">
      <c r="A2271" s="143" t="str">
        <f t="shared" si="384"/>
        <v>2026-NAT-02</v>
      </c>
      <c r="B2271" s="140">
        <f t="shared" si="385"/>
        <v>46101</v>
      </c>
      <c r="C2271" s="143" t="str">
        <f t="shared" si="386"/>
        <v>Day 2</v>
      </c>
      <c r="D2271" s="53" t="s">
        <v>427</v>
      </c>
      <c r="E2271" s="26" t="str">
        <f t="shared" si="378"/>
        <v>Philip</v>
      </c>
      <c r="F2271" s="26" t="str">
        <f t="shared" si="379"/>
        <v>Swartz</v>
      </c>
      <c r="G2271" s="26" t="str">
        <f t="shared" si="380"/>
        <v>Men U/16</v>
      </c>
      <c r="H2271" s="26" t="str">
        <f t="shared" si="381"/>
        <v>Mako</v>
      </c>
      <c r="I2271" s="53"/>
      <c r="J2271" s="53" t="s">
        <v>1223</v>
      </c>
      <c r="K2271" s="53">
        <v>111</v>
      </c>
      <c r="L2271" s="52">
        <f t="shared" si="382"/>
        <v>5.3</v>
      </c>
      <c r="M2271" s="52">
        <f t="shared" si="383"/>
        <v>5.3</v>
      </c>
    </row>
    <row r="2272" spans="1:13" x14ac:dyDescent="0.3">
      <c r="A2272" s="143" t="str">
        <f t="shared" si="384"/>
        <v>2026-NAT-02</v>
      </c>
      <c r="B2272" s="140">
        <f t="shared" si="385"/>
        <v>46101</v>
      </c>
      <c r="C2272" s="143" t="str">
        <f t="shared" si="386"/>
        <v>Day 2</v>
      </c>
      <c r="D2272" s="53" t="s">
        <v>427</v>
      </c>
      <c r="E2272" s="26" t="str">
        <f t="shared" si="378"/>
        <v>Philip</v>
      </c>
      <c r="F2272" s="26" t="str">
        <f t="shared" si="379"/>
        <v>Swartz</v>
      </c>
      <c r="G2272" s="26" t="str">
        <f t="shared" si="380"/>
        <v>Men U/16</v>
      </c>
      <c r="H2272" s="26" t="str">
        <f t="shared" si="381"/>
        <v>Mako</v>
      </c>
      <c r="I2272" s="53"/>
      <c r="J2272" s="53" t="s">
        <v>1222</v>
      </c>
      <c r="K2272" s="53">
        <v>157</v>
      </c>
      <c r="L2272" s="52">
        <f t="shared" si="382"/>
        <v>20.399999999999999</v>
      </c>
      <c r="M2272" s="52">
        <f t="shared" si="383"/>
        <v>20.399999999999999</v>
      </c>
    </row>
    <row r="2273" spans="1:13" x14ac:dyDescent="0.3">
      <c r="A2273" s="143" t="str">
        <f t="shared" si="384"/>
        <v>2026-NAT-02</v>
      </c>
      <c r="B2273" s="140">
        <f t="shared" si="385"/>
        <v>46101</v>
      </c>
      <c r="C2273" s="143" t="str">
        <f t="shared" si="386"/>
        <v>Day 2</v>
      </c>
      <c r="D2273" s="53" t="s">
        <v>427</v>
      </c>
      <c r="E2273" s="26" t="str">
        <f t="shared" si="378"/>
        <v>Philip</v>
      </c>
      <c r="F2273" s="26" t="str">
        <f t="shared" si="379"/>
        <v>Swartz</v>
      </c>
      <c r="G2273" s="26" t="str">
        <f t="shared" si="380"/>
        <v>Men U/16</v>
      </c>
      <c r="H2273" s="26" t="str">
        <f t="shared" si="381"/>
        <v>Mako</v>
      </c>
      <c r="I2273" s="53"/>
      <c r="J2273" s="53" t="s">
        <v>8</v>
      </c>
      <c r="K2273" s="53">
        <v>56</v>
      </c>
      <c r="L2273" s="52">
        <f t="shared" si="382"/>
        <v>1.4</v>
      </c>
      <c r="M2273" s="52">
        <f t="shared" si="383"/>
        <v>1.4</v>
      </c>
    </row>
    <row r="2274" spans="1:13" x14ac:dyDescent="0.3">
      <c r="A2274" s="143" t="str">
        <f t="shared" si="384"/>
        <v>2026-NAT-02</v>
      </c>
      <c r="B2274" s="140">
        <f t="shared" si="385"/>
        <v>46101</v>
      </c>
      <c r="C2274" s="143" t="str">
        <f t="shared" si="386"/>
        <v>Day 2</v>
      </c>
      <c r="D2274" s="53" t="s">
        <v>427</v>
      </c>
      <c r="E2274" s="26" t="str">
        <f t="shared" si="378"/>
        <v>Philip</v>
      </c>
      <c r="F2274" s="26" t="str">
        <f t="shared" si="379"/>
        <v>Swartz</v>
      </c>
      <c r="G2274" s="26" t="str">
        <f t="shared" si="380"/>
        <v>Men U/16</v>
      </c>
      <c r="H2274" s="26" t="str">
        <f t="shared" si="381"/>
        <v>Mako</v>
      </c>
      <c r="I2274" s="53"/>
      <c r="J2274" s="53" t="s">
        <v>20</v>
      </c>
      <c r="K2274" s="53">
        <v>89</v>
      </c>
      <c r="L2274" s="52">
        <f t="shared" si="382"/>
        <v>2.6</v>
      </c>
      <c r="M2274" s="52">
        <f t="shared" si="383"/>
        <v>2.6</v>
      </c>
    </row>
    <row r="2275" spans="1:13" x14ac:dyDescent="0.3">
      <c r="A2275" s="143" t="str">
        <f t="shared" si="384"/>
        <v>2026-NAT-02</v>
      </c>
      <c r="B2275" s="140">
        <f t="shared" si="385"/>
        <v>46101</v>
      </c>
      <c r="C2275" s="143" t="str">
        <f t="shared" si="386"/>
        <v>Day 2</v>
      </c>
      <c r="D2275" s="53" t="s">
        <v>427</v>
      </c>
      <c r="E2275" s="26" t="str">
        <f t="shared" si="378"/>
        <v>Philip</v>
      </c>
      <c r="F2275" s="26" t="str">
        <f t="shared" si="379"/>
        <v>Swartz</v>
      </c>
      <c r="G2275" s="26" t="str">
        <f t="shared" si="380"/>
        <v>Men U/16</v>
      </c>
      <c r="H2275" s="26" t="str">
        <f t="shared" si="381"/>
        <v>Mako</v>
      </c>
      <c r="I2275" s="53"/>
      <c r="J2275" s="53" t="s">
        <v>1222</v>
      </c>
      <c r="K2275" s="53">
        <v>130</v>
      </c>
      <c r="L2275" s="52">
        <f t="shared" si="382"/>
        <v>10.7</v>
      </c>
      <c r="M2275" s="52">
        <f t="shared" si="383"/>
        <v>10.7</v>
      </c>
    </row>
    <row r="2276" spans="1:13" x14ac:dyDescent="0.3">
      <c r="A2276" s="143" t="str">
        <f t="shared" si="384"/>
        <v>2026-NAT-02</v>
      </c>
      <c r="B2276" s="140">
        <f t="shared" si="385"/>
        <v>46101</v>
      </c>
      <c r="C2276" s="143" t="str">
        <f t="shared" si="386"/>
        <v>Day 2</v>
      </c>
      <c r="D2276" s="53" t="s">
        <v>565</v>
      </c>
      <c r="E2276" s="26" t="str">
        <f t="shared" si="378"/>
        <v>Willem</v>
      </c>
      <c r="F2276" s="26" t="str">
        <f t="shared" si="379"/>
        <v>Slabbert</v>
      </c>
      <c r="G2276" s="26" t="str">
        <f t="shared" si="380"/>
        <v>Men Veteran</v>
      </c>
      <c r="H2276" s="26" t="str">
        <f t="shared" si="381"/>
        <v>Namib Park</v>
      </c>
      <c r="I2276" s="53"/>
      <c r="J2276" s="53"/>
      <c r="K2276" s="53"/>
      <c r="L2276" s="52" t="str">
        <f t="shared" si="382"/>
        <v/>
      </c>
      <c r="M2276" s="52" t="str">
        <f t="shared" si="383"/>
        <v/>
      </c>
    </row>
    <row r="2277" spans="1:13" x14ac:dyDescent="0.3">
      <c r="A2277" s="143" t="str">
        <f t="shared" si="384"/>
        <v>2026-NAT-02</v>
      </c>
      <c r="B2277" s="140">
        <f t="shared" si="385"/>
        <v>46101</v>
      </c>
      <c r="C2277" s="143" t="str">
        <f t="shared" si="386"/>
        <v>Day 2</v>
      </c>
      <c r="D2277" s="53" t="s">
        <v>439</v>
      </c>
      <c r="E2277" s="26" t="str">
        <f t="shared" si="378"/>
        <v>Rodger</v>
      </c>
      <c r="F2277" s="26" t="str">
        <f t="shared" si="379"/>
        <v>Boon</v>
      </c>
      <c r="G2277" s="26" t="str">
        <f t="shared" si="380"/>
        <v>Men Master</v>
      </c>
      <c r="H2277" s="26" t="str">
        <f t="shared" si="381"/>
        <v>Namib Park</v>
      </c>
      <c r="I2277" s="53"/>
      <c r="J2277" s="53"/>
      <c r="K2277" s="53"/>
      <c r="L2277" s="52" t="str">
        <f t="shared" si="382"/>
        <v/>
      </c>
      <c r="M2277" s="52" t="str">
        <f t="shared" si="383"/>
        <v/>
      </c>
    </row>
    <row r="2278" spans="1:13" x14ac:dyDescent="0.3">
      <c r="A2278" s="143" t="str">
        <f t="shared" si="384"/>
        <v>2026-NAT-02</v>
      </c>
      <c r="B2278" s="140">
        <f t="shared" si="385"/>
        <v>46101</v>
      </c>
      <c r="C2278" s="143" t="str">
        <f t="shared" si="386"/>
        <v>Day 2</v>
      </c>
      <c r="D2278" s="53" t="s">
        <v>1599</v>
      </c>
      <c r="E2278" s="26" t="str">
        <f t="shared" si="378"/>
        <v>Ryno</v>
      </c>
      <c r="F2278" s="26" t="str">
        <f t="shared" si="379"/>
        <v>Enslin</v>
      </c>
      <c r="G2278" s="26" t="str">
        <f t="shared" si="380"/>
        <v>Men Senior</v>
      </c>
      <c r="H2278" s="26" t="str">
        <f t="shared" si="381"/>
        <v>Namib Park</v>
      </c>
      <c r="I2278" s="53"/>
      <c r="J2278" s="53" t="s">
        <v>1222</v>
      </c>
      <c r="K2278" s="53">
        <v>140</v>
      </c>
      <c r="L2278" s="52">
        <f t="shared" si="382"/>
        <v>13.7</v>
      </c>
      <c r="M2278" s="52">
        <f t="shared" si="383"/>
        <v>13.7</v>
      </c>
    </row>
    <row r="2279" spans="1:13" x14ac:dyDescent="0.3">
      <c r="A2279" s="143" t="str">
        <f t="shared" si="384"/>
        <v>2026-NAT-02</v>
      </c>
      <c r="B2279" s="140">
        <f t="shared" si="385"/>
        <v>46101</v>
      </c>
      <c r="C2279" s="143" t="str">
        <f t="shared" si="386"/>
        <v>Day 2</v>
      </c>
      <c r="D2279" s="53" t="s">
        <v>1599</v>
      </c>
      <c r="E2279" s="26" t="str">
        <f t="shared" si="378"/>
        <v>Ryno</v>
      </c>
      <c r="F2279" s="26" t="str">
        <f t="shared" si="379"/>
        <v>Enslin</v>
      </c>
      <c r="G2279" s="26" t="str">
        <f t="shared" si="380"/>
        <v>Men Senior</v>
      </c>
      <c r="H2279" s="26" t="str">
        <f t="shared" si="381"/>
        <v>Namib Park</v>
      </c>
      <c r="I2279" s="53"/>
      <c r="J2279" s="53" t="s">
        <v>1222</v>
      </c>
      <c r="K2279" s="53">
        <v>123</v>
      </c>
      <c r="L2279" s="52">
        <f t="shared" si="382"/>
        <v>8.8000000000000007</v>
      </c>
      <c r="M2279" s="52">
        <f t="shared" si="383"/>
        <v>8.8000000000000007</v>
      </c>
    </row>
    <row r="2280" spans="1:13" x14ac:dyDescent="0.3">
      <c r="A2280" s="143" t="str">
        <f t="shared" si="384"/>
        <v>2026-NAT-02</v>
      </c>
      <c r="B2280" s="140">
        <f t="shared" si="385"/>
        <v>46101</v>
      </c>
      <c r="C2280" s="143" t="str">
        <f t="shared" si="386"/>
        <v>Day 2</v>
      </c>
      <c r="D2280" s="53" t="s">
        <v>1321</v>
      </c>
      <c r="E2280" s="26" t="str">
        <f t="shared" si="378"/>
        <v>Johan</v>
      </c>
      <c r="F2280" s="26" t="str">
        <f t="shared" si="379"/>
        <v>Brockman</v>
      </c>
      <c r="G2280" s="26" t="str">
        <f t="shared" si="380"/>
        <v>Men Senior</v>
      </c>
      <c r="H2280" s="26" t="str">
        <f t="shared" si="381"/>
        <v>Namib Park</v>
      </c>
      <c r="I2280" s="53"/>
      <c r="J2280" s="53" t="s">
        <v>1222</v>
      </c>
      <c r="K2280" s="53">
        <v>151</v>
      </c>
      <c r="L2280" s="52">
        <f t="shared" si="382"/>
        <v>17.8</v>
      </c>
      <c r="M2280" s="52">
        <f t="shared" si="383"/>
        <v>17.8</v>
      </c>
    </row>
    <row r="2281" spans="1:13" x14ac:dyDescent="0.3">
      <c r="A2281" s="143" t="str">
        <f t="shared" si="384"/>
        <v>2026-NAT-02</v>
      </c>
      <c r="B2281" s="140">
        <f t="shared" si="385"/>
        <v>46101</v>
      </c>
      <c r="C2281" s="143" t="str">
        <f t="shared" si="386"/>
        <v>Day 2</v>
      </c>
      <c r="D2281" s="53" t="s">
        <v>1321</v>
      </c>
      <c r="E2281" s="26" t="str">
        <f t="shared" si="378"/>
        <v>Johan</v>
      </c>
      <c r="F2281" s="26" t="str">
        <f t="shared" si="379"/>
        <v>Brockman</v>
      </c>
      <c r="G2281" s="26" t="str">
        <f t="shared" si="380"/>
        <v>Men Senior</v>
      </c>
      <c r="H2281" s="26" t="str">
        <f t="shared" si="381"/>
        <v>Namib Park</v>
      </c>
      <c r="I2281" s="53" t="s">
        <v>19</v>
      </c>
      <c r="J2281" s="53"/>
      <c r="K2281" s="53">
        <v>44</v>
      </c>
      <c r="L2281" s="52">
        <f t="shared" si="382"/>
        <v>0.9</v>
      </c>
      <c r="M2281" s="52">
        <f t="shared" si="383"/>
        <v>0.9</v>
      </c>
    </row>
    <row r="2282" spans="1:13" x14ac:dyDescent="0.3">
      <c r="A2282" s="143" t="str">
        <f t="shared" si="384"/>
        <v>2026-NAT-02</v>
      </c>
      <c r="B2282" s="140">
        <f t="shared" si="385"/>
        <v>46101</v>
      </c>
      <c r="C2282" s="143" t="str">
        <f t="shared" si="386"/>
        <v>Day 2</v>
      </c>
      <c r="D2282" s="53" t="s">
        <v>1474</v>
      </c>
      <c r="E2282" s="26" t="str">
        <f t="shared" si="378"/>
        <v>Hennie</v>
      </c>
      <c r="F2282" s="26" t="str">
        <f t="shared" si="379"/>
        <v>Nell</v>
      </c>
      <c r="G2282" s="26" t="str">
        <f t="shared" si="380"/>
        <v>Men Master</v>
      </c>
      <c r="H2282" s="26" t="str">
        <f t="shared" si="381"/>
        <v>Namib Park</v>
      </c>
      <c r="I2282" s="53" t="s">
        <v>19</v>
      </c>
      <c r="J2282" s="53"/>
      <c r="K2282" s="53">
        <v>41</v>
      </c>
      <c r="L2282" s="52">
        <f t="shared" si="382"/>
        <v>0.7</v>
      </c>
      <c r="M2282" s="52">
        <f t="shared" si="383"/>
        <v>0.7</v>
      </c>
    </row>
    <row r="2283" spans="1:13" x14ac:dyDescent="0.3">
      <c r="A2283" s="143" t="str">
        <f t="shared" si="384"/>
        <v>2026-NAT-02</v>
      </c>
      <c r="B2283" s="140">
        <f t="shared" si="385"/>
        <v>46101</v>
      </c>
      <c r="C2283" s="143" t="str">
        <f t="shared" si="386"/>
        <v>Day 2</v>
      </c>
      <c r="D2283" s="53" t="s">
        <v>782</v>
      </c>
      <c r="E2283" s="26" t="str">
        <f t="shared" si="378"/>
        <v>Uwe</v>
      </c>
      <c r="F2283" s="26" t="str">
        <f t="shared" si="379"/>
        <v>Hanssen</v>
      </c>
      <c r="G2283" s="26" t="str">
        <f t="shared" si="380"/>
        <v>Men Senior</v>
      </c>
      <c r="H2283" s="26" t="str">
        <f t="shared" si="381"/>
        <v>Namib Park</v>
      </c>
      <c r="I2283" s="53"/>
      <c r="J2283" s="53" t="s">
        <v>1222</v>
      </c>
      <c r="K2283" s="53">
        <v>145</v>
      </c>
      <c r="L2283" s="52">
        <f t="shared" si="382"/>
        <v>15.5</v>
      </c>
      <c r="M2283" s="52">
        <f t="shared" si="383"/>
        <v>15.5</v>
      </c>
    </row>
    <row r="2284" spans="1:13" x14ac:dyDescent="0.3">
      <c r="A2284" s="143" t="str">
        <f t="shared" si="384"/>
        <v>2026-NAT-02</v>
      </c>
      <c r="B2284" s="140">
        <f t="shared" si="385"/>
        <v>46101</v>
      </c>
      <c r="C2284" s="143" t="str">
        <f t="shared" si="386"/>
        <v>Day 2</v>
      </c>
      <c r="D2284" s="53" t="s">
        <v>782</v>
      </c>
      <c r="E2284" s="26" t="str">
        <f t="shared" si="378"/>
        <v>Uwe</v>
      </c>
      <c r="F2284" s="26" t="str">
        <f t="shared" si="379"/>
        <v>Hanssen</v>
      </c>
      <c r="G2284" s="26" t="str">
        <f t="shared" si="380"/>
        <v>Men Senior</v>
      </c>
      <c r="H2284" s="26" t="str">
        <f t="shared" si="381"/>
        <v>Namib Park</v>
      </c>
      <c r="I2284" s="53"/>
      <c r="J2284" s="53" t="s">
        <v>20</v>
      </c>
      <c r="K2284" s="53">
        <v>65</v>
      </c>
      <c r="L2284" s="52">
        <f t="shared" si="382"/>
        <v>1</v>
      </c>
      <c r="M2284" s="52">
        <f t="shared" si="383"/>
        <v>1</v>
      </c>
    </row>
    <row r="2285" spans="1:13" x14ac:dyDescent="0.3">
      <c r="A2285" s="143" t="str">
        <f t="shared" si="384"/>
        <v>2026-NAT-02</v>
      </c>
      <c r="B2285" s="140">
        <f t="shared" si="385"/>
        <v>46101</v>
      </c>
      <c r="C2285" s="143" t="str">
        <f t="shared" si="386"/>
        <v>Day 2</v>
      </c>
      <c r="D2285" s="53" t="s">
        <v>782</v>
      </c>
      <c r="E2285" s="26" t="str">
        <f t="shared" si="378"/>
        <v>Uwe</v>
      </c>
      <c r="F2285" s="26" t="str">
        <f t="shared" si="379"/>
        <v>Hanssen</v>
      </c>
      <c r="G2285" s="26" t="str">
        <f t="shared" si="380"/>
        <v>Men Senior</v>
      </c>
      <c r="H2285" s="26" t="str">
        <f t="shared" si="381"/>
        <v>Namib Park</v>
      </c>
      <c r="I2285" s="53"/>
      <c r="J2285" s="53" t="s">
        <v>20</v>
      </c>
      <c r="K2285" s="53">
        <v>94</v>
      </c>
      <c r="L2285" s="52">
        <f t="shared" si="382"/>
        <v>3.1</v>
      </c>
      <c r="M2285" s="52">
        <f t="shared" si="383"/>
        <v>3.1</v>
      </c>
    </row>
    <row r="2286" spans="1:13" x14ac:dyDescent="0.3">
      <c r="A2286" s="143" t="str">
        <f t="shared" si="384"/>
        <v>2026-NAT-02</v>
      </c>
      <c r="B2286" s="140">
        <f t="shared" si="385"/>
        <v>46101</v>
      </c>
      <c r="C2286" s="143" t="str">
        <f t="shared" si="386"/>
        <v>Day 2</v>
      </c>
      <c r="D2286" s="53" t="s">
        <v>918</v>
      </c>
      <c r="E2286" s="26" t="str">
        <f t="shared" si="378"/>
        <v>Karel Anton</v>
      </c>
      <c r="F2286" s="26" t="str">
        <f t="shared" si="379"/>
        <v>Munhardt Alberts</v>
      </c>
      <c r="G2286" s="26" t="str">
        <f t="shared" si="380"/>
        <v>Men Senior</v>
      </c>
      <c r="H2286" s="26" t="str">
        <f t="shared" si="381"/>
        <v>Namib Park</v>
      </c>
      <c r="I2286" s="53"/>
      <c r="J2286" s="53" t="s">
        <v>1222</v>
      </c>
      <c r="K2286" s="53">
        <v>136</v>
      </c>
      <c r="L2286" s="52">
        <f t="shared" si="382"/>
        <v>12.4</v>
      </c>
      <c r="M2286" s="52">
        <f t="shared" si="383"/>
        <v>12.4</v>
      </c>
    </row>
    <row r="2287" spans="1:13" x14ac:dyDescent="0.3">
      <c r="A2287" s="143" t="str">
        <f t="shared" si="384"/>
        <v>2026-NAT-02</v>
      </c>
      <c r="B2287" s="140">
        <f t="shared" si="385"/>
        <v>46101</v>
      </c>
      <c r="C2287" s="143" t="str">
        <f t="shared" si="386"/>
        <v>Day 2</v>
      </c>
      <c r="D2287" s="53" t="s">
        <v>918</v>
      </c>
      <c r="E2287" s="26" t="str">
        <f t="shared" si="378"/>
        <v>Karel Anton</v>
      </c>
      <c r="F2287" s="26" t="str">
        <f t="shared" si="379"/>
        <v>Munhardt Alberts</v>
      </c>
      <c r="G2287" s="26" t="str">
        <f t="shared" si="380"/>
        <v>Men Senior</v>
      </c>
      <c r="H2287" s="26" t="str">
        <f t="shared" si="381"/>
        <v>Namib Park</v>
      </c>
      <c r="I2287" s="53"/>
      <c r="J2287" s="53" t="s">
        <v>1222</v>
      </c>
      <c r="K2287" s="53">
        <v>102</v>
      </c>
      <c r="L2287" s="52">
        <f t="shared" si="382"/>
        <v>4.5999999999999996</v>
      </c>
      <c r="M2287" s="52">
        <f t="shared" si="383"/>
        <v>4.5999999999999996</v>
      </c>
    </row>
    <row r="2288" spans="1:13" x14ac:dyDescent="0.3">
      <c r="A2288" s="143" t="str">
        <f t="shared" si="384"/>
        <v>2026-NAT-02</v>
      </c>
      <c r="B2288" s="140">
        <f t="shared" si="385"/>
        <v>46101</v>
      </c>
      <c r="C2288" s="143" t="str">
        <f t="shared" si="386"/>
        <v>Day 2</v>
      </c>
      <c r="D2288" s="53" t="s">
        <v>555</v>
      </c>
      <c r="E2288" s="26" t="str">
        <f t="shared" si="378"/>
        <v>Pieter</v>
      </c>
      <c r="F2288" s="26" t="str">
        <f t="shared" si="379"/>
        <v>Van Aarde</v>
      </c>
      <c r="G2288" s="26" t="str">
        <f t="shared" si="380"/>
        <v>Men Senior</v>
      </c>
      <c r="H2288" s="26" t="str">
        <f t="shared" si="381"/>
        <v>Orca Angling Club</v>
      </c>
      <c r="I2288" s="53"/>
      <c r="J2288" s="53" t="s">
        <v>1222</v>
      </c>
      <c r="K2288" s="53">
        <v>148</v>
      </c>
      <c r="L2288" s="52">
        <f t="shared" si="382"/>
        <v>16.600000000000001</v>
      </c>
      <c r="M2288" s="52">
        <f t="shared" si="383"/>
        <v>16.600000000000001</v>
      </c>
    </row>
    <row r="2289" spans="1:13" x14ac:dyDescent="0.3">
      <c r="A2289" s="143" t="str">
        <f t="shared" si="384"/>
        <v>2026-NAT-02</v>
      </c>
      <c r="B2289" s="140">
        <f t="shared" si="385"/>
        <v>46101</v>
      </c>
      <c r="C2289" s="143" t="str">
        <f t="shared" si="386"/>
        <v>Day 2</v>
      </c>
      <c r="D2289" s="53" t="s">
        <v>555</v>
      </c>
      <c r="E2289" s="26" t="str">
        <f t="shared" si="378"/>
        <v>Pieter</v>
      </c>
      <c r="F2289" s="26" t="str">
        <f t="shared" si="379"/>
        <v>Van Aarde</v>
      </c>
      <c r="G2289" s="26" t="str">
        <f t="shared" si="380"/>
        <v>Men Senior</v>
      </c>
      <c r="H2289" s="26" t="str">
        <f t="shared" si="381"/>
        <v>Orca Angling Club</v>
      </c>
      <c r="I2289" s="53"/>
      <c r="J2289" s="53" t="s">
        <v>1222</v>
      </c>
      <c r="K2289" s="53">
        <v>121</v>
      </c>
      <c r="L2289" s="52">
        <f t="shared" si="382"/>
        <v>8.3000000000000007</v>
      </c>
      <c r="M2289" s="52">
        <f t="shared" si="383"/>
        <v>8.3000000000000007</v>
      </c>
    </row>
    <row r="2290" spans="1:13" x14ac:dyDescent="0.3">
      <c r="A2290" s="143" t="str">
        <f t="shared" si="384"/>
        <v>2026-NAT-02</v>
      </c>
      <c r="B2290" s="140">
        <f t="shared" si="385"/>
        <v>46101</v>
      </c>
      <c r="C2290" s="143" t="str">
        <f t="shared" si="386"/>
        <v>Day 2</v>
      </c>
      <c r="D2290" s="53" t="s">
        <v>555</v>
      </c>
      <c r="E2290" s="26" t="str">
        <f t="shared" si="378"/>
        <v>Pieter</v>
      </c>
      <c r="F2290" s="26" t="str">
        <f t="shared" si="379"/>
        <v>Van Aarde</v>
      </c>
      <c r="G2290" s="26" t="str">
        <f t="shared" si="380"/>
        <v>Men Senior</v>
      </c>
      <c r="H2290" s="26" t="str">
        <f t="shared" si="381"/>
        <v>Orca Angling Club</v>
      </c>
      <c r="I2290" s="53"/>
      <c r="J2290" s="53" t="s">
        <v>1222</v>
      </c>
      <c r="K2290" s="53">
        <v>152</v>
      </c>
      <c r="L2290" s="52">
        <f t="shared" si="382"/>
        <v>18.2</v>
      </c>
      <c r="M2290" s="52">
        <f t="shared" si="383"/>
        <v>18.2</v>
      </c>
    </row>
    <row r="2291" spans="1:13" x14ac:dyDescent="0.3">
      <c r="A2291" s="143" t="str">
        <f t="shared" si="384"/>
        <v>2026-NAT-02</v>
      </c>
      <c r="B2291" s="140">
        <f t="shared" si="385"/>
        <v>46101</v>
      </c>
      <c r="C2291" s="143" t="str">
        <f t="shared" si="386"/>
        <v>Day 2</v>
      </c>
      <c r="D2291" s="53" t="s">
        <v>555</v>
      </c>
      <c r="E2291" s="26" t="str">
        <f t="shared" si="378"/>
        <v>Pieter</v>
      </c>
      <c r="F2291" s="26" t="str">
        <f t="shared" si="379"/>
        <v>Van Aarde</v>
      </c>
      <c r="G2291" s="26" t="str">
        <f t="shared" si="380"/>
        <v>Men Senior</v>
      </c>
      <c r="H2291" s="26" t="str">
        <f t="shared" si="381"/>
        <v>Orca Angling Club</v>
      </c>
      <c r="I2291" s="53"/>
      <c r="J2291" s="53" t="s">
        <v>1222</v>
      </c>
      <c r="K2291" s="53">
        <v>125</v>
      </c>
      <c r="L2291" s="52">
        <f t="shared" si="382"/>
        <v>9.3000000000000007</v>
      </c>
      <c r="M2291" s="52">
        <f t="shared" si="383"/>
        <v>9.3000000000000007</v>
      </c>
    </row>
    <row r="2292" spans="1:13" x14ac:dyDescent="0.3">
      <c r="A2292" s="143" t="str">
        <f t="shared" si="384"/>
        <v>2026-NAT-02</v>
      </c>
      <c r="B2292" s="140">
        <f t="shared" si="385"/>
        <v>46101</v>
      </c>
      <c r="C2292" s="143" t="str">
        <f t="shared" si="386"/>
        <v>Day 2</v>
      </c>
      <c r="D2292" s="53" t="s">
        <v>555</v>
      </c>
      <c r="E2292" s="26" t="str">
        <f t="shared" si="378"/>
        <v>Pieter</v>
      </c>
      <c r="F2292" s="26" t="str">
        <f t="shared" si="379"/>
        <v>Van Aarde</v>
      </c>
      <c r="G2292" s="26" t="str">
        <f t="shared" si="380"/>
        <v>Men Senior</v>
      </c>
      <c r="H2292" s="26" t="str">
        <f t="shared" si="381"/>
        <v>Orca Angling Club</v>
      </c>
      <c r="I2292" s="53"/>
      <c r="J2292" s="53" t="s">
        <v>1222</v>
      </c>
      <c r="K2292" s="53">
        <v>153</v>
      </c>
      <c r="L2292" s="52">
        <f t="shared" si="382"/>
        <v>18.600000000000001</v>
      </c>
      <c r="M2292" s="52">
        <f t="shared" si="383"/>
        <v>18.600000000000001</v>
      </c>
    </row>
    <row r="2293" spans="1:13" x14ac:dyDescent="0.3">
      <c r="A2293" s="143" t="str">
        <f t="shared" si="384"/>
        <v>2026-NAT-02</v>
      </c>
      <c r="B2293" s="140">
        <f t="shared" si="385"/>
        <v>46101</v>
      </c>
      <c r="C2293" s="143" t="str">
        <f t="shared" si="386"/>
        <v>Day 2</v>
      </c>
      <c r="D2293" s="53" t="s">
        <v>555</v>
      </c>
      <c r="E2293" s="26" t="str">
        <f t="shared" si="378"/>
        <v>Pieter</v>
      </c>
      <c r="F2293" s="26" t="str">
        <f t="shared" si="379"/>
        <v>Van Aarde</v>
      </c>
      <c r="G2293" s="26" t="str">
        <f t="shared" si="380"/>
        <v>Men Senior</v>
      </c>
      <c r="H2293" s="26" t="str">
        <f t="shared" si="381"/>
        <v>Orca Angling Club</v>
      </c>
      <c r="I2293" s="53"/>
      <c r="J2293" s="53" t="s">
        <v>1222</v>
      </c>
      <c r="K2293" s="53">
        <v>156</v>
      </c>
      <c r="L2293" s="52">
        <f t="shared" si="382"/>
        <v>19.899999999999999</v>
      </c>
      <c r="M2293" s="52">
        <f t="shared" si="383"/>
        <v>19.899999999999999</v>
      </c>
    </row>
    <row r="2294" spans="1:13" x14ac:dyDescent="0.3">
      <c r="A2294" s="143" t="str">
        <f t="shared" si="384"/>
        <v>2026-NAT-02</v>
      </c>
      <c r="B2294" s="140">
        <f t="shared" si="385"/>
        <v>46101</v>
      </c>
      <c r="C2294" s="143" t="str">
        <f t="shared" si="386"/>
        <v>Day 2</v>
      </c>
      <c r="D2294" s="53" t="s">
        <v>555</v>
      </c>
      <c r="E2294" s="26" t="str">
        <f t="shared" si="378"/>
        <v>Pieter</v>
      </c>
      <c r="F2294" s="26" t="str">
        <f t="shared" si="379"/>
        <v>Van Aarde</v>
      </c>
      <c r="G2294" s="26" t="str">
        <f t="shared" si="380"/>
        <v>Men Senior</v>
      </c>
      <c r="H2294" s="26" t="str">
        <f t="shared" si="381"/>
        <v>Orca Angling Club</v>
      </c>
      <c r="I2294" s="53"/>
      <c r="J2294" s="53" t="s">
        <v>1222</v>
      </c>
      <c r="K2294" s="53">
        <v>123</v>
      </c>
      <c r="L2294" s="52">
        <f t="shared" si="382"/>
        <v>8.8000000000000007</v>
      </c>
      <c r="M2294" s="52">
        <f t="shared" si="383"/>
        <v>8.8000000000000007</v>
      </c>
    </row>
    <row r="2295" spans="1:13" x14ac:dyDescent="0.3">
      <c r="A2295" s="143" t="str">
        <f t="shared" si="384"/>
        <v>2026-NAT-02</v>
      </c>
      <c r="B2295" s="140">
        <f t="shared" si="385"/>
        <v>46101</v>
      </c>
      <c r="C2295" s="143" t="str">
        <f t="shared" si="386"/>
        <v>Day 2</v>
      </c>
      <c r="D2295" s="53" t="s">
        <v>545</v>
      </c>
      <c r="E2295" s="26" t="str">
        <f t="shared" si="378"/>
        <v xml:space="preserve">Joe </v>
      </c>
      <c r="F2295" s="26" t="str">
        <f t="shared" si="379"/>
        <v>Herman</v>
      </c>
      <c r="G2295" s="26" t="str">
        <f t="shared" si="380"/>
        <v>Men Senior</v>
      </c>
      <c r="H2295" s="26" t="str">
        <f t="shared" si="381"/>
        <v>Orca Angling Club</v>
      </c>
      <c r="I2295" s="53"/>
      <c r="J2295" s="53" t="s">
        <v>1222</v>
      </c>
      <c r="K2295" s="53">
        <v>125</v>
      </c>
      <c r="L2295" s="52">
        <f t="shared" si="382"/>
        <v>9.3000000000000007</v>
      </c>
      <c r="M2295" s="52">
        <f t="shared" si="383"/>
        <v>9.3000000000000007</v>
      </c>
    </row>
    <row r="2296" spans="1:13" x14ac:dyDescent="0.3">
      <c r="A2296" s="143" t="str">
        <f t="shared" si="384"/>
        <v>2026-NAT-02</v>
      </c>
      <c r="B2296" s="140">
        <f t="shared" si="385"/>
        <v>46101</v>
      </c>
      <c r="C2296" s="143" t="str">
        <f t="shared" si="386"/>
        <v>Day 2</v>
      </c>
      <c r="D2296" s="53" t="s">
        <v>545</v>
      </c>
      <c r="E2296" s="26" t="str">
        <f t="shared" si="378"/>
        <v xml:space="preserve">Joe </v>
      </c>
      <c r="F2296" s="26" t="str">
        <f t="shared" si="379"/>
        <v>Herman</v>
      </c>
      <c r="G2296" s="26" t="str">
        <f t="shared" si="380"/>
        <v>Men Senior</v>
      </c>
      <c r="H2296" s="26" t="str">
        <f t="shared" si="381"/>
        <v>Orca Angling Club</v>
      </c>
      <c r="I2296" s="53" t="s">
        <v>19</v>
      </c>
      <c r="J2296" s="53"/>
      <c r="K2296" s="53">
        <v>70</v>
      </c>
      <c r="L2296" s="52">
        <f t="shared" si="382"/>
        <v>3.6</v>
      </c>
      <c r="M2296" s="52">
        <f t="shared" si="383"/>
        <v>3.6</v>
      </c>
    </row>
    <row r="2297" spans="1:13" x14ac:dyDescent="0.3">
      <c r="A2297" s="143" t="str">
        <f t="shared" si="384"/>
        <v>2026-NAT-02</v>
      </c>
      <c r="B2297" s="140">
        <f t="shared" si="385"/>
        <v>46101</v>
      </c>
      <c r="C2297" s="143" t="str">
        <f t="shared" si="386"/>
        <v>Day 2</v>
      </c>
      <c r="D2297" s="53" t="s">
        <v>545</v>
      </c>
      <c r="E2297" s="26" t="str">
        <f t="shared" si="378"/>
        <v xml:space="preserve">Joe </v>
      </c>
      <c r="F2297" s="26" t="str">
        <f t="shared" si="379"/>
        <v>Herman</v>
      </c>
      <c r="G2297" s="26" t="str">
        <f t="shared" si="380"/>
        <v>Men Senior</v>
      </c>
      <c r="H2297" s="26" t="str">
        <f t="shared" si="381"/>
        <v>Orca Angling Club</v>
      </c>
      <c r="I2297" s="53"/>
      <c r="J2297" s="53" t="s">
        <v>1222</v>
      </c>
      <c r="K2297" s="53">
        <v>139</v>
      </c>
      <c r="L2297" s="52">
        <f t="shared" si="382"/>
        <v>13.4</v>
      </c>
      <c r="M2297" s="52">
        <f t="shared" si="383"/>
        <v>13.4</v>
      </c>
    </row>
    <row r="2298" spans="1:13" x14ac:dyDescent="0.3">
      <c r="A2298" s="143" t="str">
        <f t="shared" si="384"/>
        <v>2026-NAT-02</v>
      </c>
      <c r="B2298" s="140">
        <f t="shared" si="385"/>
        <v>46101</v>
      </c>
      <c r="C2298" s="143" t="str">
        <f t="shared" si="386"/>
        <v>Day 2</v>
      </c>
      <c r="D2298" s="53" t="s">
        <v>545</v>
      </c>
      <c r="E2298" s="26" t="str">
        <f t="shared" ref="E2298:E2361" si="387">IF(D2298="","",VLOOKUP(D2298,Master,3,FALSE))</f>
        <v xml:space="preserve">Joe </v>
      </c>
      <c r="F2298" s="26" t="str">
        <f t="shared" ref="F2298:F2361" si="388">IF(D2298="","",VLOOKUP(D2298,Master,4,FALSE))</f>
        <v>Herman</v>
      </c>
      <c r="G2298" s="26" t="str">
        <f t="shared" ref="G2298:G2361" si="389">IF(D2298="","",VLOOKUP(D2298,Master,5,FALSE))</f>
        <v>Men Senior</v>
      </c>
      <c r="H2298" s="26" t="str">
        <f t="shared" ref="H2298:H2361" si="390">IF(D2298="","",VLOOKUP(D2298,Master,2,FALSE))</f>
        <v>Orca Angling Club</v>
      </c>
      <c r="I2298" s="53"/>
      <c r="J2298" s="53" t="s">
        <v>1222</v>
      </c>
      <c r="K2298" s="53">
        <v>155</v>
      </c>
      <c r="L2298" s="52">
        <f t="shared" ref="L2298:L2361" si="391">IF(K2298="","",IF(I2298="",ROUND(HLOOKUP(J2298,kgList,K2298,FALSE),1),ROUND(HLOOKUP(I2298,kgList,K2298,FALSE),1)))</f>
        <v>19.5</v>
      </c>
      <c r="M2298" s="52">
        <f t="shared" ref="M2298:M2361" si="392">IF(L2298="","",IF(COUNTA(I2298:J2298)&gt;1,"Edible or Inedible",IF(COUNTA(I2298)=1,L2298*1,IF(COUNTA(J2298)=1,L2298*1,"ERROR"))))</f>
        <v>19.5</v>
      </c>
    </row>
    <row r="2299" spans="1:13" x14ac:dyDescent="0.3">
      <c r="A2299" s="143" t="str">
        <f t="shared" ref="A2299:A2362" si="393">IF(D2299="","",A2298)</f>
        <v>2026-NAT-02</v>
      </c>
      <c r="B2299" s="140">
        <f t="shared" ref="B2299:B2362" si="394">IF(D2299="","",B2298)</f>
        <v>46101</v>
      </c>
      <c r="C2299" s="143" t="str">
        <f t="shared" ref="C2299:C2362" si="395">IF(D2299="","",C2298)</f>
        <v>Day 2</v>
      </c>
      <c r="D2299" s="53" t="s">
        <v>545</v>
      </c>
      <c r="E2299" s="26" t="str">
        <f t="shared" si="387"/>
        <v xml:space="preserve">Joe </v>
      </c>
      <c r="F2299" s="26" t="str">
        <f t="shared" si="388"/>
        <v>Herman</v>
      </c>
      <c r="G2299" s="26" t="str">
        <f t="shared" si="389"/>
        <v>Men Senior</v>
      </c>
      <c r="H2299" s="26" t="str">
        <f t="shared" si="390"/>
        <v>Orca Angling Club</v>
      </c>
      <c r="I2299" s="53"/>
      <c r="J2299" s="53" t="s">
        <v>1222</v>
      </c>
      <c r="K2299" s="53">
        <v>149</v>
      </c>
      <c r="L2299" s="52">
        <f t="shared" si="391"/>
        <v>17</v>
      </c>
      <c r="M2299" s="52">
        <f t="shared" si="392"/>
        <v>17</v>
      </c>
    </row>
    <row r="2300" spans="1:13" x14ac:dyDescent="0.3">
      <c r="A2300" s="143" t="str">
        <f t="shared" si="393"/>
        <v>2026-NAT-02</v>
      </c>
      <c r="B2300" s="140">
        <f t="shared" si="394"/>
        <v>46101</v>
      </c>
      <c r="C2300" s="143" t="str">
        <f t="shared" si="395"/>
        <v>Day 2</v>
      </c>
      <c r="D2300" s="53" t="s">
        <v>545</v>
      </c>
      <c r="E2300" s="26" t="str">
        <f t="shared" si="387"/>
        <v xml:space="preserve">Joe </v>
      </c>
      <c r="F2300" s="26" t="str">
        <f t="shared" si="388"/>
        <v>Herman</v>
      </c>
      <c r="G2300" s="26" t="str">
        <f t="shared" si="389"/>
        <v>Men Senior</v>
      </c>
      <c r="H2300" s="26" t="str">
        <f t="shared" si="390"/>
        <v>Orca Angling Club</v>
      </c>
      <c r="I2300" s="53"/>
      <c r="J2300" s="53" t="s">
        <v>1222</v>
      </c>
      <c r="K2300" s="53">
        <v>120</v>
      </c>
      <c r="L2300" s="52">
        <f t="shared" si="391"/>
        <v>8.1</v>
      </c>
      <c r="M2300" s="52">
        <f t="shared" si="392"/>
        <v>8.1</v>
      </c>
    </row>
    <row r="2301" spans="1:13" x14ac:dyDescent="0.3">
      <c r="A2301" s="143" t="str">
        <f t="shared" si="393"/>
        <v>2026-NAT-02</v>
      </c>
      <c r="B2301" s="140">
        <f t="shared" si="394"/>
        <v>46101</v>
      </c>
      <c r="C2301" s="143" t="str">
        <f t="shared" si="395"/>
        <v>Day 2</v>
      </c>
      <c r="D2301" s="53" t="s">
        <v>470</v>
      </c>
      <c r="E2301" s="26" t="str">
        <f t="shared" si="387"/>
        <v>Leon</v>
      </c>
      <c r="F2301" s="26" t="str">
        <f t="shared" si="388"/>
        <v>Krauze</v>
      </c>
      <c r="G2301" s="26" t="str">
        <f t="shared" si="389"/>
        <v>Men Master</v>
      </c>
      <c r="H2301" s="26" t="str">
        <f t="shared" si="390"/>
        <v>Orca Angling Club</v>
      </c>
      <c r="I2301" s="53"/>
      <c r="J2301" s="53" t="s">
        <v>20</v>
      </c>
      <c r="K2301" s="53">
        <v>84</v>
      </c>
      <c r="L2301" s="52">
        <f t="shared" si="391"/>
        <v>2.2000000000000002</v>
      </c>
      <c r="M2301" s="52">
        <f t="shared" si="392"/>
        <v>2.2000000000000002</v>
      </c>
    </row>
    <row r="2302" spans="1:13" x14ac:dyDescent="0.3">
      <c r="A2302" s="143" t="str">
        <f t="shared" si="393"/>
        <v>2026-NAT-02</v>
      </c>
      <c r="B2302" s="140">
        <f t="shared" si="394"/>
        <v>46101</v>
      </c>
      <c r="C2302" s="143" t="str">
        <f t="shared" si="395"/>
        <v>Day 2</v>
      </c>
      <c r="D2302" s="53" t="s">
        <v>470</v>
      </c>
      <c r="E2302" s="26" t="str">
        <f t="shared" si="387"/>
        <v>Leon</v>
      </c>
      <c r="F2302" s="26" t="str">
        <f t="shared" si="388"/>
        <v>Krauze</v>
      </c>
      <c r="G2302" s="26" t="str">
        <f t="shared" si="389"/>
        <v>Men Master</v>
      </c>
      <c r="H2302" s="26" t="str">
        <f t="shared" si="390"/>
        <v>Orca Angling Club</v>
      </c>
      <c r="I2302" s="53"/>
      <c r="J2302" s="53" t="s">
        <v>1222</v>
      </c>
      <c r="K2302" s="53">
        <v>151</v>
      </c>
      <c r="L2302" s="52">
        <f t="shared" si="391"/>
        <v>17.8</v>
      </c>
      <c r="M2302" s="52">
        <f t="shared" si="392"/>
        <v>17.8</v>
      </c>
    </row>
    <row r="2303" spans="1:13" x14ac:dyDescent="0.3">
      <c r="A2303" s="143" t="str">
        <f t="shared" si="393"/>
        <v>2026-NAT-02</v>
      </c>
      <c r="B2303" s="140">
        <f t="shared" si="394"/>
        <v>46101</v>
      </c>
      <c r="C2303" s="143" t="str">
        <f t="shared" si="395"/>
        <v>Day 2</v>
      </c>
      <c r="D2303" s="53" t="s">
        <v>470</v>
      </c>
      <c r="E2303" s="26" t="str">
        <f t="shared" si="387"/>
        <v>Leon</v>
      </c>
      <c r="F2303" s="26" t="str">
        <f t="shared" si="388"/>
        <v>Krauze</v>
      </c>
      <c r="G2303" s="26" t="str">
        <f t="shared" si="389"/>
        <v>Men Master</v>
      </c>
      <c r="H2303" s="26" t="str">
        <f t="shared" si="390"/>
        <v>Orca Angling Club</v>
      </c>
      <c r="I2303" s="53"/>
      <c r="J2303" s="53" t="s">
        <v>1222</v>
      </c>
      <c r="K2303" s="53">
        <v>161</v>
      </c>
      <c r="L2303" s="52">
        <f t="shared" si="391"/>
        <v>22.2</v>
      </c>
      <c r="M2303" s="52">
        <f t="shared" si="392"/>
        <v>22.2</v>
      </c>
    </row>
    <row r="2304" spans="1:13" x14ac:dyDescent="0.3">
      <c r="A2304" s="143" t="str">
        <f t="shared" si="393"/>
        <v>2026-NAT-02</v>
      </c>
      <c r="B2304" s="140">
        <f t="shared" si="394"/>
        <v>46101</v>
      </c>
      <c r="C2304" s="143" t="str">
        <f t="shared" si="395"/>
        <v>Day 2</v>
      </c>
      <c r="D2304" s="53" t="s">
        <v>1518</v>
      </c>
      <c r="E2304" s="26" t="str">
        <f t="shared" si="387"/>
        <v>William</v>
      </c>
      <c r="F2304" s="26" t="str">
        <f t="shared" si="388"/>
        <v>Schickerling</v>
      </c>
      <c r="G2304" s="26" t="str">
        <f t="shared" si="389"/>
        <v>Men Senior</v>
      </c>
      <c r="H2304" s="26" t="str">
        <f t="shared" si="390"/>
        <v>Orca Angling Club</v>
      </c>
      <c r="I2304" s="53" t="s">
        <v>19</v>
      </c>
      <c r="J2304" s="53"/>
      <c r="K2304" s="53">
        <v>64</v>
      </c>
      <c r="L2304" s="52">
        <f t="shared" si="391"/>
        <v>2.7</v>
      </c>
      <c r="M2304" s="52">
        <f t="shared" si="392"/>
        <v>2.7</v>
      </c>
    </row>
    <row r="2305" spans="1:13" x14ac:dyDescent="0.3">
      <c r="A2305" s="143" t="str">
        <f t="shared" si="393"/>
        <v>2026-NAT-02</v>
      </c>
      <c r="B2305" s="140">
        <f t="shared" si="394"/>
        <v>46101</v>
      </c>
      <c r="C2305" s="143" t="str">
        <f t="shared" si="395"/>
        <v>Day 2</v>
      </c>
      <c r="D2305" s="53" t="s">
        <v>1518</v>
      </c>
      <c r="E2305" s="26" t="str">
        <f t="shared" si="387"/>
        <v>William</v>
      </c>
      <c r="F2305" s="26" t="str">
        <f t="shared" si="388"/>
        <v>Schickerling</v>
      </c>
      <c r="G2305" s="26" t="str">
        <f t="shared" si="389"/>
        <v>Men Senior</v>
      </c>
      <c r="H2305" s="26" t="str">
        <f t="shared" si="390"/>
        <v>Orca Angling Club</v>
      </c>
      <c r="I2305" s="53"/>
      <c r="J2305" s="53" t="s">
        <v>1221</v>
      </c>
      <c r="K2305" s="53">
        <v>110</v>
      </c>
      <c r="L2305" s="52">
        <f t="shared" si="391"/>
        <v>16.399999999999999</v>
      </c>
      <c r="M2305" s="52">
        <f t="shared" si="392"/>
        <v>16.399999999999999</v>
      </c>
    </row>
    <row r="2306" spans="1:13" x14ac:dyDescent="0.3">
      <c r="A2306" s="143" t="str">
        <f t="shared" si="393"/>
        <v>2026-NAT-02</v>
      </c>
      <c r="B2306" s="140">
        <f t="shared" si="394"/>
        <v>46101</v>
      </c>
      <c r="C2306" s="143" t="str">
        <f t="shared" si="395"/>
        <v>Day 2</v>
      </c>
      <c r="D2306" s="53" t="s">
        <v>1120</v>
      </c>
      <c r="E2306" s="26" t="str">
        <f t="shared" si="387"/>
        <v>Ernesto Jeff</v>
      </c>
      <c r="F2306" s="26" t="str">
        <f t="shared" si="388"/>
        <v>Bampton</v>
      </c>
      <c r="G2306" s="26" t="str">
        <f t="shared" si="389"/>
        <v>Men Veteran</v>
      </c>
      <c r="H2306" s="26" t="str">
        <f t="shared" si="390"/>
        <v>Orca Angling Club</v>
      </c>
      <c r="I2306" s="53"/>
      <c r="J2306" s="53" t="s">
        <v>1222</v>
      </c>
      <c r="K2306" s="53">
        <v>99</v>
      </c>
      <c r="L2306" s="52">
        <f t="shared" si="391"/>
        <v>4.2</v>
      </c>
      <c r="M2306" s="52">
        <f t="shared" si="392"/>
        <v>4.2</v>
      </c>
    </row>
    <row r="2307" spans="1:13" x14ac:dyDescent="0.3">
      <c r="A2307" s="143" t="str">
        <f t="shared" si="393"/>
        <v>2026-NAT-02</v>
      </c>
      <c r="B2307" s="140">
        <f t="shared" si="394"/>
        <v>46101</v>
      </c>
      <c r="C2307" s="143" t="str">
        <f t="shared" si="395"/>
        <v>Day 2</v>
      </c>
      <c r="D2307" s="53" t="s">
        <v>1120</v>
      </c>
      <c r="E2307" s="26" t="str">
        <f t="shared" si="387"/>
        <v>Ernesto Jeff</v>
      </c>
      <c r="F2307" s="26" t="str">
        <f t="shared" si="388"/>
        <v>Bampton</v>
      </c>
      <c r="G2307" s="26" t="str">
        <f t="shared" si="389"/>
        <v>Men Veteran</v>
      </c>
      <c r="H2307" s="26" t="str">
        <f t="shared" si="390"/>
        <v>Orca Angling Club</v>
      </c>
      <c r="I2307" s="53"/>
      <c r="J2307" s="53" t="s">
        <v>1222</v>
      </c>
      <c r="K2307" s="53">
        <v>115</v>
      </c>
      <c r="L2307" s="52">
        <f t="shared" si="391"/>
        <v>7</v>
      </c>
      <c r="M2307" s="52">
        <f t="shared" si="392"/>
        <v>7</v>
      </c>
    </row>
    <row r="2308" spans="1:13" x14ac:dyDescent="0.3">
      <c r="A2308" s="143" t="str">
        <f t="shared" si="393"/>
        <v>2026-NAT-02</v>
      </c>
      <c r="B2308" s="140">
        <f t="shared" si="394"/>
        <v>46101</v>
      </c>
      <c r="C2308" s="143" t="str">
        <f t="shared" si="395"/>
        <v>Day 2</v>
      </c>
      <c r="D2308" s="53" t="s">
        <v>790</v>
      </c>
      <c r="E2308" s="26" t="str">
        <f t="shared" si="387"/>
        <v>Cristiano</v>
      </c>
      <c r="F2308" s="26" t="str">
        <f t="shared" si="388"/>
        <v>Bampton</v>
      </c>
      <c r="G2308" s="26" t="str">
        <f t="shared" si="389"/>
        <v>Men U/21</v>
      </c>
      <c r="H2308" s="26" t="str">
        <f t="shared" si="390"/>
        <v>Orca Angling Club</v>
      </c>
      <c r="I2308" s="53"/>
      <c r="J2308" s="53" t="s">
        <v>20</v>
      </c>
      <c r="K2308" s="53">
        <v>72</v>
      </c>
      <c r="L2308" s="52">
        <f t="shared" si="391"/>
        <v>1.3</v>
      </c>
      <c r="M2308" s="52">
        <f t="shared" si="392"/>
        <v>1.3</v>
      </c>
    </row>
    <row r="2309" spans="1:13" x14ac:dyDescent="0.3">
      <c r="A2309" s="143" t="str">
        <f t="shared" si="393"/>
        <v>2026-NAT-02</v>
      </c>
      <c r="B2309" s="140">
        <f t="shared" si="394"/>
        <v>46101</v>
      </c>
      <c r="C2309" s="143" t="str">
        <f t="shared" si="395"/>
        <v>Day 2</v>
      </c>
      <c r="D2309" s="53" t="s">
        <v>790</v>
      </c>
      <c r="E2309" s="26" t="str">
        <f t="shared" si="387"/>
        <v>Cristiano</v>
      </c>
      <c r="F2309" s="26" t="str">
        <f t="shared" si="388"/>
        <v>Bampton</v>
      </c>
      <c r="G2309" s="26" t="str">
        <f t="shared" si="389"/>
        <v>Men U/21</v>
      </c>
      <c r="H2309" s="26" t="str">
        <f t="shared" si="390"/>
        <v>Orca Angling Club</v>
      </c>
      <c r="I2309" s="53"/>
      <c r="J2309" s="53" t="s">
        <v>1222</v>
      </c>
      <c r="K2309" s="53">
        <v>174</v>
      </c>
      <c r="L2309" s="52">
        <f t="shared" si="391"/>
        <v>29</v>
      </c>
      <c r="M2309" s="52">
        <f t="shared" si="392"/>
        <v>29</v>
      </c>
    </row>
    <row r="2310" spans="1:13" x14ac:dyDescent="0.3">
      <c r="A2310" s="143" t="str">
        <f t="shared" si="393"/>
        <v>2026-NAT-02</v>
      </c>
      <c r="B2310" s="140">
        <f t="shared" si="394"/>
        <v>46101</v>
      </c>
      <c r="C2310" s="143" t="str">
        <f t="shared" si="395"/>
        <v>Day 2</v>
      </c>
      <c r="D2310" s="53" t="s">
        <v>790</v>
      </c>
      <c r="E2310" s="26" t="str">
        <f t="shared" si="387"/>
        <v>Cristiano</v>
      </c>
      <c r="F2310" s="26" t="str">
        <f t="shared" si="388"/>
        <v>Bampton</v>
      </c>
      <c r="G2310" s="26" t="str">
        <f t="shared" si="389"/>
        <v>Men U/21</v>
      </c>
      <c r="H2310" s="26" t="str">
        <f t="shared" si="390"/>
        <v>Orca Angling Club</v>
      </c>
      <c r="I2310" s="53"/>
      <c r="J2310" s="53" t="s">
        <v>1222</v>
      </c>
      <c r="K2310" s="53">
        <v>114</v>
      </c>
      <c r="L2310" s="52">
        <f t="shared" si="391"/>
        <v>6.8</v>
      </c>
      <c r="M2310" s="52">
        <f t="shared" si="392"/>
        <v>6.8</v>
      </c>
    </row>
    <row r="2311" spans="1:13" x14ac:dyDescent="0.3">
      <c r="A2311" s="143" t="str">
        <f t="shared" si="393"/>
        <v>2026-NAT-02</v>
      </c>
      <c r="B2311" s="140">
        <f t="shared" si="394"/>
        <v>46101</v>
      </c>
      <c r="C2311" s="143" t="str">
        <f t="shared" si="395"/>
        <v>Day 2</v>
      </c>
      <c r="D2311" s="53" t="s">
        <v>790</v>
      </c>
      <c r="E2311" s="26" t="str">
        <f t="shared" si="387"/>
        <v>Cristiano</v>
      </c>
      <c r="F2311" s="26" t="str">
        <f t="shared" si="388"/>
        <v>Bampton</v>
      </c>
      <c r="G2311" s="26" t="str">
        <f t="shared" si="389"/>
        <v>Men U/21</v>
      </c>
      <c r="H2311" s="26" t="str">
        <f t="shared" si="390"/>
        <v>Orca Angling Club</v>
      </c>
      <c r="I2311" s="53"/>
      <c r="J2311" s="53" t="s">
        <v>1222</v>
      </c>
      <c r="K2311" s="53">
        <v>115</v>
      </c>
      <c r="L2311" s="52">
        <f t="shared" si="391"/>
        <v>7</v>
      </c>
      <c r="M2311" s="52">
        <f t="shared" si="392"/>
        <v>7</v>
      </c>
    </row>
    <row r="2312" spans="1:13" x14ac:dyDescent="0.3">
      <c r="A2312" s="143" t="str">
        <f t="shared" si="393"/>
        <v>2026-NAT-02</v>
      </c>
      <c r="B2312" s="140">
        <f t="shared" si="394"/>
        <v>46101</v>
      </c>
      <c r="C2312" s="143" t="str">
        <f t="shared" si="395"/>
        <v>Day 2</v>
      </c>
      <c r="D2312" s="53" t="s">
        <v>790</v>
      </c>
      <c r="E2312" s="26" t="str">
        <f t="shared" si="387"/>
        <v>Cristiano</v>
      </c>
      <c r="F2312" s="26" t="str">
        <f t="shared" si="388"/>
        <v>Bampton</v>
      </c>
      <c r="G2312" s="26" t="str">
        <f t="shared" si="389"/>
        <v>Men U/21</v>
      </c>
      <c r="H2312" s="26" t="str">
        <f t="shared" si="390"/>
        <v>Orca Angling Club</v>
      </c>
      <c r="I2312" s="53"/>
      <c r="J2312" s="53" t="s">
        <v>1222</v>
      </c>
      <c r="K2312" s="53">
        <v>131</v>
      </c>
      <c r="L2312" s="52">
        <f t="shared" si="391"/>
        <v>10.9</v>
      </c>
      <c r="M2312" s="52">
        <f t="shared" si="392"/>
        <v>10.9</v>
      </c>
    </row>
    <row r="2313" spans="1:13" x14ac:dyDescent="0.3">
      <c r="A2313" s="143" t="str">
        <f t="shared" si="393"/>
        <v>2026-NAT-02</v>
      </c>
      <c r="B2313" s="140">
        <f t="shared" si="394"/>
        <v>46101</v>
      </c>
      <c r="C2313" s="143" t="str">
        <f t="shared" si="395"/>
        <v>Day 2</v>
      </c>
      <c r="D2313" s="53" t="s">
        <v>790</v>
      </c>
      <c r="E2313" s="26" t="str">
        <f t="shared" si="387"/>
        <v>Cristiano</v>
      </c>
      <c r="F2313" s="26" t="str">
        <f t="shared" si="388"/>
        <v>Bampton</v>
      </c>
      <c r="G2313" s="26" t="str">
        <f t="shared" si="389"/>
        <v>Men U/21</v>
      </c>
      <c r="H2313" s="26" t="str">
        <f t="shared" si="390"/>
        <v>Orca Angling Club</v>
      </c>
      <c r="I2313" s="53" t="s">
        <v>19</v>
      </c>
      <c r="J2313" s="53"/>
      <c r="K2313" s="53">
        <v>72</v>
      </c>
      <c r="L2313" s="52">
        <f t="shared" si="391"/>
        <v>3.9</v>
      </c>
      <c r="M2313" s="52">
        <f t="shared" si="392"/>
        <v>3.9</v>
      </c>
    </row>
    <row r="2314" spans="1:13" x14ac:dyDescent="0.3">
      <c r="A2314" s="143" t="str">
        <f t="shared" si="393"/>
        <v>2026-NAT-02</v>
      </c>
      <c r="B2314" s="140">
        <f t="shared" si="394"/>
        <v>46101</v>
      </c>
      <c r="C2314" s="143" t="str">
        <f t="shared" si="395"/>
        <v>Day 2</v>
      </c>
      <c r="D2314" s="53" t="s">
        <v>790</v>
      </c>
      <c r="E2314" s="26" t="str">
        <f t="shared" si="387"/>
        <v>Cristiano</v>
      </c>
      <c r="F2314" s="26" t="str">
        <f t="shared" si="388"/>
        <v>Bampton</v>
      </c>
      <c r="G2314" s="26" t="str">
        <f t="shared" si="389"/>
        <v>Men U/21</v>
      </c>
      <c r="H2314" s="26" t="str">
        <f t="shared" si="390"/>
        <v>Orca Angling Club</v>
      </c>
      <c r="I2314" s="53" t="s">
        <v>19</v>
      </c>
      <c r="J2314" s="53"/>
      <c r="K2314" s="53">
        <v>62</v>
      </c>
      <c r="L2314" s="52">
        <f t="shared" si="391"/>
        <v>2.5</v>
      </c>
      <c r="M2314" s="52">
        <f t="shared" si="392"/>
        <v>2.5</v>
      </c>
    </row>
    <row r="2315" spans="1:13" x14ac:dyDescent="0.3">
      <c r="A2315" s="143" t="str">
        <f t="shared" si="393"/>
        <v>2026-NAT-02</v>
      </c>
      <c r="B2315" s="140">
        <f t="shared" si="394"/>
        <v>46101</v>
      </c>
      <c r="C2315" s="143" t="str">
        <f t="shared" si="395"/>
        <v>Day 2</v>
      </c>
      <c r="D2315" s="53" t="s">
        <v>790</v>
      </c>
      <c r="E2315" s="26" t="str">
        <f t="shared" si="387"/>
        <v>Cristiano</v>
      </c>
      <c r="F2315" s="26" t="str">
        <f t="shared" si="388"/>
        <v>Bampton</v>
      </c>
      <c r="G2315" s="26" t="str">
        <f t="shared" si="389"/>
        <v>Men U/21</v>
      </c>
      <c r="H2315" s="26" t="str">
        <f t="shared" si="390"/>
        <v>Orca Angling Club</v>
      </c>
      <c r="I2315" s="53" t="s">
        <v>19</v>
      </c>
      <c r="J2315" s="53"/>
      <c r="K2315" s="53">
        <v>69</v>
      </c>
      <c r="L2315" s="52">
        <f t="shared" si="391"/>
        <v>3.4</v>
      </c>
      <c r="M2315" s="52">
        <f t="shared" si="392"/>
        <v>3.4</v>
      </c>
    </row>
    <row r="2316" spans="1:13" x14ac:dyDescent="0.3">
      <c r="A2316" s="143" t="str">
        <f t="shared" si="393"/>
        <v>2026-NAT-02</v>
      </c>
      <c r="B2316" s="140">
        <f t="shared" si="394"/>
        <v>46101</v>
      </c>
      <c r="C2316" s="143" t="str">
        <f t="shared" si="395"/>
        <v>Day 2</v>
      </c>
      <c r="D2316" s="53" t="s">
        <v>790</v>
      </c>
      <c r="E2316" s="26" t="str">
        <f t="shared" si="387"/>
        <v>Cristiano</v>
      </c>
      <c r="F2316" s="26" t="str">
        <f t="shared" si="388"/>
        <v>Bampton</v>
      </c>
      <c r="G2316" s="26" t="str">
        <f t="shared" si="389"/>
        <v>Men U/21</v>
      </c>
      <c r="H2316" s="26" t="str">
        <f t="shared" si="390"/>
        <v>Orca Angling Club</v>
      </c>
      <c r="I2316" s="53" t="s">
        <v>19</v>
      </c>
      <c r="J2316" s="53"/>
      <c r="K2316" s="53">
        <v>59</v>
      </c>
      <c r="L2316" s="52">
        <f t="shared" si="391"/>
        <v>2.1</v>
      </c>
      <c r="M2316" s="52">
        <f t="shared" si="392"/>
        <v>2.1</v>
      </c>
    </row>
    <row r="2317" spans="1:13" x14ac:dyDescent="0.3">
      <c r="A2317" s="143" t="str">
        <f t="shared" si="393"/>
        <v>2026-NAT-02</v>
      </c>
      <c r="B2317" s="140">
        <f t="shared" si="394"/>
        <v>46101</v>
      </c>
      <c r="C2317" s="143" t="str">
        <f t="shared" si="395"/>
        <v>Day 2</v>
      </c>
      <c r="D2317" s="53" t="s">
        <v>548</v>
      </c>
      <c r="E2317" s="26" t="str">
        <f t="shared" si="387"/>
        <v>Immo</v>
      </c>
      <c r="F2317" s="26" t="str">
        <f t="shared" si="388"/>
        <v>Dresselhaus</v>
      </c>
      <c r="G2317" s="26" t="str">
        <f t="shared" si="389"/>
        <v>Men Senior</v>
      </c>
      <c r="H2317" s="26" t="str">
        <f t="shared" si="390"/>
        <v>Orca Angling Club</v>
      </c>
      <c r="I2317" s="53"/>
      <c r="J2317" s="53" t="s">
        <v>1222</v>
      </c>
      <c r="K2317" s="53">
        <v>127</v>
      </c>
      <c r="L2317" s="52">
        <f t="shared" si="391"/>
        <v>9.8000000000000007</v>
      </c>
      <c r="M2317" s="52">
        <f t="shared" si="392"/>
        <v>9.8000000000000007</v>
      </c>
    </row>
    <row r="2318" spans="1:13" x14ac:dyDescent="0.3">
      <c r="A2318" s="143" t="str">
        <f t="shared" si="393"/>
        <v>2026-NAT-02</v>
      </c>
      <c r="B2318" s="140">
        <f t="shared" si="394"/>
        <v>46101</v>
      </c>
      <c r="C2318" s="143" t="str">
        <f t="shared" si="395"/>
        <v>Day 2</v>
      </c>
      <c r="D2318" s="53" t="s">
        <v>548</v>
      </c>
      <c r="E2318" s="26" t="str">
        <f t="shared" si="387"/>
        <v>Immo</v>
      </c>
      <c r="F2318" s="26" t="str">
        <f t="shared" si="388"/>
        <v>Dresselhaus</v>
      </c>
      <c r="G2318" s="26" t="str">
        <f t="shared" si="389"/>
        <v>Men Senior</v>
      </c>
      <c r="H2318" s="26" t="str">
        <f t="shared" si="390"/>
        <v>Orca Angling Club</v>
      </c>
      <c r="I2318" s="53"/>
      <c r="J2318" s="53" t="s">
        <v>1222</v>
      </c>
      <c r="K2318" s="53">
        <v>133</v>
      </c>
      <c r="L2318" s="52">
        <f t="shared" si="391"/>
        <v>11.5</v>
      </c>
      <c r="M2318" s="52">
        <f t="shared" si="392"/>
        <v>11.5</v>
      </c>
    </row>
    <row r="2319" spans="1:13" x14ac:dyDescent="0.3">
      <c r="A2319" s="143" t="str">
        <f t="shared" si="393"/>
        <v>2026-NAT-02</v>
      </c>
      <c r="B2319" s="140">
        <f t="shared" si="394"/>
        <v>46101</v>
      </c>
      <c r="C2319" s="143" t="str">
        <f t="shared" si="395"/>
        <v>Day 2</v>
      </c>
      <c r="D2319" s="53" t="s">
        <v>548</v>
      </c>
      <c r="E2319" s="26" t="str">
        <f t="shared" si="387"/>
        <v>Immo</v>
      </c>
      <c r="F2319" s="26" t="str">
        <f t="shared" si="388"/>
        <v>Dresselhaus</v>
      </c>
      <c r="G2319" s="26" t="str">
        <f t="shared" si="389"/>
        <v>Men Senior</v>
      </c>
      <c r="H2319" s="26" t="str">
        <f t="shared" si="390"/>
        <v>Orca Angling Club</v>
      </c>
      <c r="I2319" s="53"/>
      <c r="J2319" s="53" t="s">
        <v>1222</v>
      </c>
      <c r="K2319" s="53">
        <v>105</v>
      </c>
      <c r="L2319" s="52">
        <f t="shared" si="391"/>
        <v>5.0999999999999996</v>
      </c>
      <c r="M2319" s="52">
        <f t="shared" si="392"/>
        <v>5.0999999999999996</v>
      </c>
    </row>
    <row r="2320" spans="1:13" x14ac:dyDescent="0.3">
      <c r="A2320" s="143" t="str">
        <f t="shared" si="393"/>
        <v>2026-NAT-02</v>
      </c>
      <c r="B2320" s="140">
        <f t="shared" si="394"/>
        <v>46101</v>
      </c>
      <c r="C2320" s="143" t="str">
        <f t="shared" si="395"/>
        <v>Day 2</v>
      </c>
      <c r="D2320" s="53" t="s">
        <v>548</v>
      </c>
      <c r="E2320" s="26" t="str">
        <f t="shared" si="387"/>
        <v>Immo</v>
      </c>
      <c r="F2320" s="26" t="str">
        <f t="shared" si="388"/>
        <v>Dresselhaus</v>
      </c>
      <c r="G2320" s="26" t="str">
        <f t="shared" si="389"/>
        <v>Men Senior</v>
      </c>
      <c r="H2320" s="26" t="str">
        <f t="shared" si="390"/>
        <v>Orca Angling Club</v>
      </c>
      <c r="I2320" s="53"/>
      <c r="J2320" s="53" t="s">
        <v>1222</v>
      </c>
      <c r="K2320" s="53">
        <v>117</v>
      </c>
      <c r="L2320" s="52">
        <f t="shared" si="391"/>
        <v>7.4</v>
      </c>
      <c r="M2320" s="52">
        <f t="shared" si="392"/>
        <v>7.4</v>
      </c>
    </row>
    <row r="2321" spans="1:13" x14ac:dyDescent="0.3">
      <c r="A2321" s="143" t="str">
        <f t="shared" si="393"/>
        <v>2026-NAT-02</v>
      </c>
      <c r="B2321" s="140">
        <f t="shared" si="394"/>
        <v>46101</v>
      </c>
      <c r="C2321" s="143" t="str">
        <f t="shared" si="395"/>
        <v>Day 2</v>
      </c>
      <c r="D2321" s="53" t="s">
        <v>548</v>
      </c>
      <c r="E2321" s="26" t="str">
        <f t="shared" si="387"/>
        <v>Immo</v>
      </c>
      <c r="F2321" s="26" t="str">
        <f t="shared" si="388"/>
        <v>Dresselhaus</v>
      </c>
      <c r="G2321" s="26" t="str">
        <f t="shared" si="389"/>
        <v>Men Senior</v>
      </c>
      <c r="H2321" s="26" t="str">
        <f t="shared" si="390"/>
        <v>Orca Angling Club</v>
      </c>
      <c r="I2321" s="53"/>
      <c r="J2321" s="53" t="s">
        <v>1222</v>
      </c>
      <c r="K2321" s="53">
        <v>141</v>
      </c>
      <c r="L2321" s="52">
        <f t="shared" si="391"/>
        <v>14.1</v>
      </c>
      <c r="M2321" s="52">
        <f t="shared" si="392"/>
        <v>14.1</v>
      </c>
    </row>
    <row r="2322" spans="1:13" x14ac:dyDescent="0.3">
      <c r="A2322" s="143" t="str">
        <f t="shared" si="393"/>
        <v>2026-NAT-02</v>
      </c>
      <c r="B2322" s="140">
        <f t="shared" si="394"/>
        <v>46101</v>
      </c>
      <c r="C2322" s="143" t="str">
        <f t="shared" si="395"/>
        <v>Day 2</v>
      </c>
      <c r="D2322" s="53" t="s">
        <v>548</v>
      </c>
      <c r="E2322" s="26" t="str">
        <f t="shared" si="387"/>
        <v>Immo</v>
      </c>
      <c r="F2322" s="26" t="str">
        <f t="shared" si="388"/>
        <v>Dresselhaus</v>
      </c>
      <c r="G2322" s="26" t="str">
        <f t="shared" si="389"/>
        <v>Men Senior</v>
      </c>
      <c r="H2322" s="26" t="str">
        <f t="shared" si="390"/>
        <v>Orca Angling Club</v>
      </c>
      <c r="I2322" s="53"/>
      <c r="J2322" s="53" t="s">
        <v>1222</v>
      </c>
      <c r="K2322" s="53">
        <v>140</v>
      </c>
      <c r="L2322" s="52">
        <f t="shared" si="391"/>
        <v>13.7</v>
      </c>
      <c r="M2322" s="52">
        <f t="shared" si="392"/>
        <v>13.7</v>
      </c>
    </row>
    <row r="2323" spans="1:13" x14ac:dyDescent="0.3">
      <c r="A2323" s="143" t="str">
        <f t="shared" si="393"/>
        <v>2026-NAT-02</v>
      </c>
      <c r="B2323" s="140">
        <f t="shared" si="394"/>
        <v>46101</v>
      </c>
      <c r="C2323" s="143" t="str">
        <f t="shared" si="395"/>
        <v>Day 2</v>
      </c>
      <c r="D2323" s="53" t="s">
        <v>548</v>
      </c>
      <c r="E2323" s="26" t="str">
        <f t="shared" si="387"/>
        <v>Immo</v>
      </c>
      <c r="F2323" s="26" t="str">
        <f t="shared" si="388"/>
        <v>Dresselhaus</v>
      </c>
      <c r="G2323" s="26" t="str">
        <f t="shared" si="389"/>
        <v>Men Senior</v>
      </c>
      <c r="H2323" s="26" t="str">
        <f t="shared" si="390"/>
        <v>Orca Angling Club</v>
      </c>
      <c r="I2323" s="53"/>
      <c r="J2323" s="53" t="s">
        <v>1222</v>
      </c>
      <c r="K2323" s="53">
        <v>122</v>
      </c>
      <c r="L2323" s="52">
        <f t="shared" si="391"/>
        <v>8.6</v>
      </c>
      <c r="M2323" s="52">
        <f t="shared" si="392"/>
        <v>8.6</v>
      </c>
    </row>
    <row r="2324" spans="1:13" x14ac:dyDescent="0.3">
      <c r="A2324" s="143" t="str">
        <f t="shared" si="393"/>
        <v>2026-NAT-02</v>
      </c>
      <c r="B2324" s="140">
        <f t="shared" si="394"/>
        <v>46101</v>
      </c>
      <c r="C2324" s="143" t="str">
        <f t="shared" si="395"/>
        <v>Day 2</v>
      </c>
      <c r="D2324" s="53" t="s">
        <v>548</v>
      </c>
      <c r="E2324" s="26" t="str">
        <f t="shared" si="387"/>
        <v>Immo</v>
      </c>
      <c r="F2324" s="26" t="str">
        <f t="shared" si="388"/>
        <v>Dresselhaus</v>
      </c>
      <c r="G2324" s="26" t="str">
        <f t="shared" si="389"/>
        <v>Men Senior</v>
      </c>
      <c r="H2324" s="26" t="str">
        <f t="shared" si="390"/>
        <v>Orca Angling Club</v>
      </c>
      <c r="I2324" s="53"/>
      <c r="J2324" s="53" t="s">
        <v>1222</v>
      </c>
      <c r="K2324" s="53">
        <v>159</v>
      </c>
      <c r="L2324" s="52">
        <f t="shared" si="391"/>
        <v>21.3</v>
      </c>
      <c r="M2324" s="52">
        <f t="shared" si="392"/>
        <v>21.3</v>
      </c>
    </row>
    <row r="2325" spans="1:13" x14ac:dyDescent="0.3">
      <c r="A2325" s="143" t="str">
        <f t="shared" si="393"/>
        <v>2026-NAT-02</v>
      </c>
      <c r="B2325" s="140">
        <f t="shared" si="394"/>
        <v>46101</v>
      </c>
      <c r="C2325" s="143" t="str">
        <f t="shared" si="395"/>
        <v>Day 2</v>
      </c>
      <c r="D2325" s="53" t="s">
        <v>548</v>
      </c>
      <c r="E2325" s="26" t="str">
        <f t="shared" si="387"/>
        <v>Immo</v>
      </c>
      <c r="F2325" s="26" t="str">
        <f t="shared" si="388"/>
        <v>Dresselhaus</v>
      </c>
      <c r="G2325" s="26" t="str">
        <f t="shared" si="389"/>
        <v>Men Senior</v>
      </c>
      <c r="H2325" s="26" t="str">
        <f t="shared" si="390"/>
        <v>Orca Angling Club</v>
      </c>
      <c r="I2325" s="53"/>
      <c r="J2325" s="53" t="s">
        <v>20</v>
      </c>
      <c r="K2325" s="53">
        <v>74</v>
      </c>
      <c r="L2325" s="52">
        <f t="shared" si="391"/>
        <v>1.5</v>
      </c>
      <c r="M2325" s="52">
        <f t="shared" si="392"/>
        <v>1.5</v>
      </c>
    </row>
    <row r="2326" spans="1:13" x14ac:dyDescent="0.3">
      <c r="A2326" s="143" t="str">
        <f t="shared" si="393"/>
        <v>2026-NAT-02</v>
      </c>
      <c r="B2326" s="140">
        <f t="shared" si="394"/>
        <v>46101</v>
      </c>
      <c r="C2326" s="143" t="str">
        <f t="shared" si="395"/>
        <v>Day 2</v>
      </c>
      <c r="D2326" s="53" t="s">
        <v>548</v>
      </c>
      <c r="E2326" s="26" t="str">
        <f t="shared" si="387"/>
        <v>Immo</v>
      </c>
      <c r="F2326" s="26" t="str">
        <f t="shared" si="388"/>
        <v>Dresselhaus</v>
      </c>
      <c r="G2326" s="26" t="str">
        <f t="shared" si="389"/>
        <v>Men Senior</v>
      </c>
      <c r="H2326" s="26" t="str">
        <f t="shared" si="390"/>
        <v>Orca Angling Club</v>
      </c>
      <c r="I2326" s="53"/>
      <c r="J2326" s="53" t="s">
        <v>1222</v>
      </c>
      <c r="K2326" s="53">
        <v>140</v>
      </c>
      <c r="L2326" s="52">
        <f t="shared" si="391"/>
        <v>13.7</v>
      </c>
      <c r="M2326" s="52">
        <f t="shared" si="392"/>
        <v>13.7</v>
      </c>
    </row>
    <row r="2327" spans="1:13" x14ac:dyDescent="0.3">
      <c r="A2327" s="143" t="str">
        <f t="shared" si="393"/>
        <v>2026-NAT-02</v>
      </c>
      <c r="B2327" s="140">
        <f t="shared" si="394"/>
        <v>46101</v>
      </c>
      <c r="C2327" s="143" t="str">
        <f t="shared" si="395"/>
        <v>Day 2</v>
      </c>
      <c r="D2327" s="53" t="s">
        <v>548</v>
      </c>
      <c r="E2327" s="26" t="str">
        <f t="shared" si="387"/>
        <v>Immo</v>
      </c>
      <c r="F2327" s="26" t="str">
        <f t="shared" si="388"/>
        <v>Dresselhaus</v>
      </c>
      <c r="G2327" s="26" t="str">
        <f t="shared" si="389"/>
        <v>Men Senior</v>
      </c>
      <c r="H2327" s="26" t="str">
        <f t="shared" si="390"/>
        <v>Orca Angling Club</v>
      </c>
      <c r="I2327" s="53"/>
      <c r="J2327" s="53" t="s">
        <v>1223</v>
      </c>
      <c r="K2327" s="53">
        <v>98</v>
      </c>
      <c r="L2327" s="52">
        <f t="shared" si="391"/>
        <v>3.4</v>
      </c>
      <c r="M2327" s="52">
        <f t="shared" si="392"/>
        <v>3.4</v>
      </c>
    </row>
    <row r="2328" spans="1:13" x14ac:dyDescent="0.3">
      <c r="A2328" s="143" t="str">
        <f t="shared" si="393"/>
        <v>2026-NAT-02</v>
      </c>
      <c r="B2328" s="140">
        <f t="shared" si="394"/>
        <v>46101</v>
      </c>
      <c r="C2328" s="143" t="str">
        <f t="shared" si="395"/>
        <v>Day 2</v>
      </c>
      <c r="D2328" s="53" t="s">
        <v>548</v>
      </c>
      <c r="E2328" s="26" t="str">
        <f t="shared" si="387"/>
        <v>Immo</v>
      </c>
      <c r="F2328" s="26" t="str">
        <f t="shared" si="388"/>
        <v>Dresselhaus</v>
      </c>
      <c r="G2328" s="26" t="str">
        <f t="shared" si="389"/>
        <v>Men Senior</v>
      </c>
      <c r="H2328" s="26" t="str">
        <f t="shared" si="390"/>
        <v>Orca Angling Club</v>
      </c>
      <c r="I2328" s="53"/>
      <c r="J2328" s="53" t="s">
        <v>1222</v>
      </c>
      <c r="K2328" s="53">
        <v>166</v>
      </c>
      <c r="L2328" s="52">
        <f t="shared" si="391"/>
        <v>24.6</v>
      </c>
      <c r="M2328" s="52">
        <f t="shared" si="392"/>
        <v>24.6</v>
      </c>
    </row>
    <row r="2329" spans="1:13" x14ac:dyDescent="0.3">
      <c r="A2329" s="143" t="str">
        <f t="shared" si="393"/>
        <v>2026-NAT-02</v>
      </c>
      <c r="B2329" s="140">
        <f t="shared" si="394"/>
        <v>46101</v>
      </c>
      <c r="C2329" s="143" t="str">
        <f t="shared" si="395"/>
        <v>Day 2</v>
      </c>
      <c r="D2329" s="53" t="s">
        <v>433</v>
      </c>
      <c r="E2329" s="26" t="str">
        <f t="shared" si="387"/>
        <v>Brian</v>
      </c>
      <c r="F2329" s="26" t="str">
        <f t="shared" si="388"/>
        <v>Curtis</v>
      </c>
      <c r="G2329" s="26" t="str">
        <f t="shared" si="389"/>
        <v>Men Veteran</v>
      </c>
      <c r="H2329" s="26" t="str">
        <f t="shared" si="390"/>
        <v>Orca Angling Club</v>
      </c>
      <c r="I2329" s="53"/>
      <c r="J2329" s="53" t="s">
        <v>1222</v>
      </c>
      <c r="K2329" s="53">
        <v>110</v>
      </c>
      <c r="L2329" s="52">
        <f t="shared" si="391"/>
        <v>6</v>
      </c>
      <c r="M2329" s="52">
        <f t="shared" si="392"/>
        <v>6</v>
      </c>
    </row>
    <row r="2330" spans="1:13" x14ac:dyDescent="0.3">
      <c r="A2330" s="143" t="str">
        <f t="shared" si="393"/>
        <v>2026-NAT-02</v>
      </c>
      <c r="B2330" s="140">
        <f t="shared" si="394"/>
        <v>46101</v>
      </c>
      <c r="C2330" s="143" t="str">
        <f t="shared" si="395"/>
        <v>Day 2</v>
      </c>
      <c r="D2330" s="53" t="s">
        <v>433</v>
      </c>
      <c r="E2330" s="26" t="str">
        <f t="shared" si="387"/>
        <v>Brian</v>
      </c>
      <c r="F2330" s="26" t="str">
        <f t="shared" si="388"/>
        <v>Curtis</v>
      </c>
      <c r="G2330" s="26" t="str">
        <f t="shared" si="389"/>
        <v>Men Veteran</v>
      </c>
      <c r="H2330" s="26" t="str">
        <f t="shared" si="390"/>
        <v>Orca Angling Club</v>
      </c>
      <c r="I2330" s="53"/>
      <c r="J2330" s="53" t="s">
        <v>1222</v>
      </c>
      <c r="K2330" s="53">
        <v>113</v>
      </c>
      <c r="L2330" s="52">
        <f t="shared" si="391"/>
        <v>6.6</v>
      </c>
      <c r="M2330" s="52">
        <f t="shared" si="392"/>
        <v>6.6</v>
      </c>
    </row>
    <row r="2331" spans="1:13" x14ac:dyDescent="0.3">
      <c r="A2331" s="143" t="str">
        <f t="shared" si="393"/>
        <v>2026-NAT-02</v>
      </c>
      <c r="B2331" s="140">
        <f t="shared" si="394"/>
        <v>46101</v>
      </c>
      <c r="C2331" s="143" t="str">
        <f t="shared" si="395"/>
        <v>Day 2</v>
      </c>
      <c r="D2331" s="53" t="s">
        <v>433</v>
      </c>
      <c r="E2331" s="26" t="str">
        <f t="shared" si="387"/>
        <v>Brian</v>
      </c>
      <c r="F2331" s="26" t="str">
        <f t="shared" si="388"/>
        <v>Curtis</v>
      </c>
      <c r="G2331" s="26" t="str">
        <f t="shared" si="389"/>
        <v>Men Veteran</v>
      </c>
      <c r="H2331" s="26" t="str">
        <f t="shared" si="390"/>
        <v>Orca Angling Club</v>
      </c>
      <c r="I2331" s="53"/>
      <c r="J2331" s="53" t="s">
        <v>1222</v>
      </c>
      <c r="K2331" s="53">
        <v>153</v>
      </c>
      <c r="L2331" s="52">
        <f t="shared" si="391"/>
        <v>18.600000000000001</v>
      </c>
      <c r="M2331" s="52">
        <f t="shared" si="392"/>
        <v>18.600000000000001</v>
      </c>
    </row>
    <row r="2332" spans="1:13" x14ac:dyDescent="0.3">
      <c r="A2332" s="143" t="str">
        <f t="shared" si="393"/>
        <v>2026-NAT-02</v>
      </c>
      <c r="B2332" s="140">
        <f t="shared" si="394"/>
        <v>46101</v>
      </c>
      <c r="C2332" s="143" t="str">
        <f t="shared" si="395"/>
        <v>Day 2</v>
      </c>
      <c r="D2332" s="53" t="s">
        <v>433</v>
      </c>
      <c r="E2332" s="26" t="str">
        <f t="shared" si="387"/>
        <v>Brian</v>
      </c>
      <c r="F2332" s="26" t="str">
        <f t="shared" si="388"/>
        <v>Curtis</v>
      </c>
      <c r="G2332" s="26" t="str">
        <f t="shared" si="389"/>
        <v>Men Veteran</v>
      </c>
      <c r="H2332" s="26" t="str">
        <f t="shared" si="390"/>
        <v>Orca Angling Club</v>
      </c>
      <c r="I2332" s="53"/>
      <c r="J2332" s="53" t="s">
        <v>1222</v>
      </c>
      <c r="K2332" s="53">
        <v>102</v>
      </c>
      <c r="L2332" s="52">
        <f t="shared" si="391"/>
        <v>4.5999999999999996</v>
      </c>
      <c r="M2332" s="52">
        <f t="shared" si="392"/>
        <v>4.5999999999999996</v>
      </c>
    </row>
    <row r="2333" spans="1:13" x14ac:dyDescent="0.3">
      <c r="A2333" s="143" t="str">
        <f t="shared" si="393"/>
        <v>2026-NAT-02</v>
      </c>
      <c r="B2333" s="140">
        <f t="shared" si="394"/>
        <v>46101</v>
      </c>
      <c r="C2333" s="143" t="str">
        <f t="shared" si="395"/>
        <v>Day 2</v>
      </c>
      <c r="D2333" s="53" t="s">
        <v>433</v>
      </c>
      <c r="E2333" s="26" t="str">
        <f t="shared" si="387"/>
        <v>Brian</v>
      </c>
      <c r="F2333" s="26" t="str">
        <f t="shared" si="388"/>
        <v>Curtis</v>
      </c>
      <c r="G2333" s="26" t="str">
        <f t="shared" si="389"/>
        <v>Men Veteran</v>
      </c>
      <c r="H2333" s="26" t="str">
        <f t="shared" si="390"/>
        <v>Orca Angling Club</v>
      </c>
      <c r="I2333" s="53"/>
      <c r="J2333" s="53" t="s">
        <v>1222</v>
      </c>
      <c r="K2333" s="53">
        <v>110</v>
      </c>
      <c r="L2333" s="52">
        <f t="shared" si="391"/>
        <v>6</v>
      </c>
      <c r="M2333" s="52">
        <f t="shared" si="392"/>
        <v>6</v>
      </c>
    </row>
    <row r="2334" spans="1:13" x14ac:dyDescent="0.3">
      <c r="A2334" s="143" t="str">
        <f t="shared" si="393"/>
        <v>2026-NAT-02</v>
      </c>
      <c r="B2334" s="140">
        <f t="shared" si="394"/>
        <v>46101</v>
      </c>
      <c r="C2334" s="143" t="str">
        <f t="shared" si="395"/>
        <v>Day 2</v>
      </c>
      <c r="D2334" s="53" t="s">
        <v>606</v>
      </c>
      <c r="E2334" s="26" t="str">
        <f t="shared" si="387"/>
        <v>Elaine</v>
      </c>
      <c r="F2334" s="26" t="str">
        <f t="shared" si="388"/>
        <v>Vorster</v>
      </c>
      <c r="G2334" s="26" t="str">
        <f t="shared" si="389"/>
        <v>Ladies Veteran</v>
      </c>
      <c r="H2334" s="26" t="str">
        <f t="shared" si="390"/>
        <v>Orca Angling Club</v>
      </c>
      <c r="I2334" s="53"/>
      <c r="J2334" s="53" t="s">
        <v>1222</v>
      </c>
      <c r="K2334" s="53">
        <v>153</v>
      </c>
      <c r="L2334" s="52">
        <f t="shared" si="391"/>
        <v>18.600000000000001</v>
      </c>
      <c r="M2334" s="52">
        <f t="shared" si="392"/>
        <v>18.600000000000001</v>
      </c>
    </row>
    <row r="2335" spans="1:13" x14ac:dyDescent="0.3">
      <c r="A2335" s="143" t="str">
        <f t="shared" si="393"/>
        <v>2026-NAT-02</v>
      </c>
      <c r="B2335" s="140">
        <f t="shared" si="394"/>
        <v>46101</v>
      </c>
      <c r="C2335" s="143" t="str">
        <f t="shared" si="395"/>
        <v>Day 2</v>
      </c>
      <c r="D2335" s="53" t="s">
        <v>606</v>
      </c>
      <c r="E2335" s="26" t="str">
        <f t="shared" si="387"/>
        <v>Elaine</v>
      </c>
      <c r="F2335" s="26" t="str">
        <f t="shared" si="388"/>
        <v>Vorster</v>
      </c>
      <c r="G2335" s="26" t="str">
        <f t="shared" si="389"/>
        <v>Ladies Veteran</v>
      </c>
      <c r="H2335" s="26" t="str">
        <f t="shared" si="390"/>
        <v>Orca Angling Club</v>
      </c>
      <c r="I2335" s="53"/>
      <c r="J2335" s="53" t="s">
        <v>1222</v>
      </c>
      <c r="K2335" s="53">
        <v>92</v>
      </c>
      <c r="L2335" s="52">
        <f t="shared" si="391"/>
        <v>3.3</v>
      </c>
      <c r="M2335" s="52">
        <f t="shared" si="392"/>
        <v>3.3</v>
      </c>
    </row>
    <row r="2336" spans="1:13" x14ac:dyDescent="0.3">
      <c r="A2336" s="143" t="str">
        <f t="shared" si="393"/>
        <v>2026-NAT-02</v>
      </c>
      <c r="B2336" s="140">
        <f t="shared" si="394"/>
        <v>46101</v>
      </c>
      <c r="C2336" s="143" t="str">
        <f t="shared" si="395"/>
        <v>Day 2</v>
      </c>
      <c r="D2336" s="53" t="s">
        <v>606</v>
      </c>
      <c r="E2336" s="26" t="str">
        <f t="shared" si="387"/>
        <v>Elaine</v>
      </c>
      <c r="F2336" s="26" t="str">
        <f t="shared" si="388"/>
        <v>Vorster</v>
      </c>
      <c r="G2336" s="26" t="str">
        <f t="shared" si="389"/>
        <v>Ladies Veteran</v>
      </c>
      <c r="H2336" s="26" t="str">
        <f t="shared" si="390"/>
        <v>Orca Angling Club</v>
      </c>
      <c r="I2336" s="53"/>
      <c r="J2336" s="53" t="s">
        <v>1222</v>
      </c>
      <c r="K2336" s="53">
        <v>78</v>
      </c>
      <c r="L2336" s="52">
        <f t="shared" si="391"/>
        <v>1.9</v>
      </c>
      <c r="M2336" s="52">
        <f t="shared" si="392"/>
        <v>1.9</v>
      </c>
    </row>
    <row r="2337" spans="1:13" x14ac:dyDescent="0.3">
      <c r="A2337" s="143" t="str">
        <f t="shared" si="393"/>
        <v>2026-NAT-02</v>
      </c>
      <c r="B2337" s="140">
        <f t="shared" si="394"/>
        <v>46101</v>
      </c>
      <c r="C2337" s="143" t="str">
        <f t="shared" si="395"/>
        <v>Day 2</v>
      </c>
      <c r="D2337" s="53" t="s">
        <v>606</v>
      </c>
      <c r="E2337" s="26" t="str">
        <f t="shared" si="387"/>
        <v>Elaine</v>
      </c>
      <c r="F2337" s="26" t="str">
        <f t="shared" si="388"/>
        <v>Vorster</v>
      </c>
      <c r="G2337" s="26" t="str">
        <f t="shared" si="389"/>
        <v>Ladies Veteran</v>
      </c>
      <c r="H2337" s="26" t="str">
        <f t="shared" si="390"/>
        <v>Orca Angling Club</v>
      </c>
      <c r="I2337" s="53"/>
      <c r="J2337" s="53" t="s">
        <v>1223</v>
      </c>
      <c r="K2337" s="53">
        <v>87</v>
      </c>
      <c r="L2337" s="52">
        <f t="shared" si="391"/>
        <v>2.2999999999999998</v>
      </c>
      <c r="M2337" s="52">
        <f t="shared" si="392"/>
        <v>2.2999999999999998</v>
      </c>
    </row>
    <row r="2338" spans="1:13" x14ac:dyDescent="0.3">
      <c r="A2338" s="143" t="str">
        <f t="shared" si="393"/>
        <v>2026-NAT-02</v>
      </c>
      <c r="B2338" s="140">
        <f t="shared" si="394"/>
        <v>46101</v>
      </c>
      <c r="C2338" s="143" t="str">
        <f t="shared" si="395"/>
        <v>Day 2</v>
      </c>
      <c r="D2338" s="53" t="s">
        <v>1342</v>
      </c>
      <c r="E2338" s="26" t="str">
        <f t="shared" si="387"/>
        <v>Domenique</v>
      </c>
      <c r="F2338" s="26" t="str">
        <f t="shared" si="388"/>
        <v>Stehle</v>
      </c>
      <c r="G2338" s="26" t="str">
        <f t="shared" si="389"/>
        <v>Ladies Senior</v>
      </c>
      <c r="H2338" s="26" t="str">
        <f t="shared" si="390"/>
        <v>Orca Angling Club</v>
      </c>
      <c r="I2338" s="53"/>
      <c r="J2338" s="53" t="s">
        <v>1222</v>
      </c>
      <c r="K2338" s="53">
        <v>79</v>
      </c>
      <c r="L2338" s="52">
        <f t="shared" si="391"/>
        <v>1.9</v>
      </c>
      <c r="M2338" s="52">
        <f t="shared" si="392"/>
        <v>1.9</v>
      </c>
    </row>
    <row r="2339" spans="1:13" x14ac:dyDescent="0.3">
      <c r="A2339" s="143" t="str">
        <f t="shared" si="393"/>
        <v>2026-NAT-02</v>
      </c>
      <c r="B2339" s="140">
        <f t="shared" si="394"/>
        <v>46101</v>
      </c>
      <c r="C2339" s="143" t="str">
        <f t="shared" si="395"/>
        <v>Day 2</v>
      </c>
      <c r="D2339" s="53" t="s">
        <v>1342</v>
      </c>
      <c r="E2339" s="26" t="str">
        <f t="shared" si="387"/>
        <v>Domenique</v>
      </c>
      <c r="F2339" s="26" t="str">
        <f t="shared" si="388"/>
        <v>Stehle</v>
      </c>
      <c r="G2339" s="26" t="str">
        <f t="shared" si="389"/>
        <v>Ladies Senior</v>
      </c>
      <c r="H2339" s="26" t="str">
        <f t="shared" si="390"/>
        <v>Orca Angling Club</v>
      </c>
      <c r="I2339" s="53"/>
      <c r="J2339" s="53" t="s">
        <v>8</v>
      </c>
      <c r="K2339" s="53">
        <v>83</v>
      </c>
      <c r="L2339" s="52">
        <f t="shared" si="391"/>
        <v>4.5999999999999996</v>
      </c>
      <c r="M2339" s="52">
        <f t="shared" si="392"/>
        <v>4.5999999999999996</v>
      </c>
    </row>
    <row r="2340" spans="1:13" x14ac:dyDescent="0.3">
      <c r="A2340" s="143" t="str">
        <f t="shared" si="393"/>
        <v>2026-NAT-02</v>
      </c>
      <c r="B2340" s="140">
        <f t="shared" si="394"/>
        <v>46101</v>
      </c>
      <c r="C2340" s="143" t="str">
        <f t="shared" si="395"/>
        <v>Day 2</v>
      </c>
      <c r="D2340" s="53" t="s">
        <v>1342</v>
      </c>
      <c r="E2340" s="26" t="str">
        <f t="shared" si="387"/>
        <v>Domenique</v>
      </c>
      <c r="F2340" s="26" t="str">
        <f t="shared" si="388"/>
        <v>Stehle</v>
      </c>
      <c r="G2340" s="26" t="str">
        <f t="shared" si="389"/>
        <v>Ladies Senior</v>
      </c>
      <c r="H2340" s="26" t="str">
        <f t="shared" si="390"/>
        <v>Orca Angling Club</v>
      </c>
      <c r="I2340" s="53"/>
      <c r="J2340" s="53" t="s">
        <v>1222</v>
      </c>
      <c r="K2340" s="53">
        <v>121</v>
      </c>
      <c r="L2340" s="52">
        <f t="shared" si="391"/>
        <v>8.3000000000000007</v>
      </c>
      <c r="M2340" s="52">
        <f t="shared" si="392"/>
        <v>8.3000000000000007</v>
      </c>
    </row>
    <row r="2341" spans="1:13" x14ac:dyDescent="0.3">
      <c r="A2341" s="143" t="str">
        <f t="shared" si="393"/>
        <v>2026-NAT-02</v>
      </c>
      <c r="B2341" s="140">
        <f t="shared" si="394"/>
        <v>46101</v>
      </c>
      <c r="C2341" s="143" t="str">
        <f t="shared" si="395"/>
        <v>Day 2</v>
      </c>
      <c r="D2341" s="53" t="s">
        <v>576</v>
      </c>
      <c r="E2341" s="26" t="str">
        <f t="shared" si="387"/>
        <v>Lindie</v>
      </c>
      <c r="F2341" s="26" t="str">
        <f t="shared" si="388"/>
        <v>Krauze</v>
      </c>
      <c r="G2341" s="26" t="str">
        <f t="shared" si="389"/>
        <v>Ladies Master</v>
      </c>
      <c r="H2341" s="26" t="str">
        <f t="shared" si="390"/>
        <v>Orca Angling Club</v>
      </c>
      <c r="I2341" s="53"/>
      <c r="J2341" s="53" t="s">
        <v>1222</v>
      </c>
      <c r="K2341" s="53">
        <v>87</v>
      </c>
      <c r="L2341" s="52">
        <f t="shared" si="391"/>
        <v>2.7</v>
      </c>
      <c r="M2341" s="52">
        <f t="shared" si="392"/>
        <v>2.7</v>
      </c>
    </row>
    <row r="2342" spans="1:13" x14ac:dyDescent="0.3">
      <c r="A2342" s="143" t="str">
        <f t="shared" si="393"/>
        <v>2026-NAT-02</v>
      </c>
      <c r="B2342" s="140">
        <f t="shared" si="394"/>
        <v>46101</v>
      </c>
      <c r="C2342" s="143" t="str">
        <f t="shared" si="395"/>
        <v>Day 2</v>
      </c>
      <c r="D2342" s="53" t="s">
        <v>1605</v>
      </c>
      <c r="E2342" s="26" t="str">
        <f t="shared" si="387"/>
        <v>Wentzel</v>
      </c>
      <c r="F2342" s="26" t="str">
        <f t="shared" si="388"/>
        <v>Smal</v>
      </c>
      <c r="G2342" s="26" t="str">
        <f t="shared" si="389"/>
        <v>Men Veteran</v>
      </c>
      <c r="H2342" s="26" t="str">
        <f t="shared" si="390"/>
        <v>Okahandja</v>
      </c>
      <c r="I2342" s="53"/>
      <c r="J2342" s="53" t="s">
        <v>1222</v>
      </c>
      <c r="K2342" s="53">
        <v>153</v>
      </c>
      <c r="L2342" s="52">
        <f t="shared" si="391"/>
        <v>18.600000000000001</v>
      </c>
      <c r="M2342" s="52">
        <f t="shared" si="392"/>
        <v>18.600000000000001</v>
      </c>
    </row>
    <row r="2343" spans="1:13" x14ac:dyDescent="0.3">
      <c r="A2343" s="143" t="str">
        <f t="shared" si="393"/>
        <v>2026-NAT-02</v>
      </c>
      <c r="B2343" s="140">
        <f t="shared" si="394"/>
        <v>46101</v>
      </c>
      <c r="C2343" s="143" t="str">
        <f t="shared" si="395"/>
        <v>Day 2</v>
      </c>
      <c r="D2343" s="53" t="s">
        <v>1605</v>
      </c>
      <c r="E2343" s="26" t="str">
        <f t="shared" si="387"/>
        <v>Wentzel</v>
      </c>
      <c r="F2343" s="26" t="str">
        <f t="shared" si="388"/>
        <v>Smal</v>
      </c>
      <c r="G2343" s="26" t="str">
        <f t="shared" si="389"/>
        <v>Men Veteran</v>
      </c>
      <c r="H2343" s="26" t="str">
        <f t="shared" si="390"/>
        <v>Okahandja</v>
      </c>
      <c r="I2343" s="53"/>
      <c r="J2343" s="53" t="s">
        <v>1222</v>
      </c>
      <c r="K2343" s="53">
        <v>133</v>
      </c>
      <c r="L2343" s="52">
        <f t="shared" si="391"/>
        <v>11.5</v>
      </c>
      <c r="M2343" s="52">
        <f t="shared" si="392"/>
        <v>11.5</v>
      </c>
    </row>
    <row r="2344" spans="1:13" x14ac:dyDescent="0.3">
      <c r="A2344" s="143" t="str">
        <f t="shared" si="393"/>
        <v>2026-NAT-02</v>
      </c>
      <c r="B2344" s="140">
        <f t="shared" si="394"/>
        <v>46101</v>
      </c>
      <c r="C2344" s="143" t="str">
        <f t="shared" si="395"/>
        <v>Day 2</v>
      </c>
      <c r="D2344" s="53" t="s">
        <v>1605</v>
      </c>
      <c r="E2344" s="26" t="str">
        <f t="shared" si="387"/>
        <v>Wentzel</v>
      </c>
      <c r="F2344" s="26" t="str">
        <f t="shared" si="388"/>
        <v>Smal</v>
      </c>
      <c r="G2344" s="26" t="str">
        <f t="shared" si="389"/>
        <v>Men Veteran</v>
      </c>
      <c r="H2344" s="26" t="str">
        <f t="shared" si="390"/>
        <v>Okahandja</v>
      </c>
      <c r="I2344" s="53"/>
      <c r="J2344" s="53" t="s">
        <v>1222</v>
      </c>
      <c r="K2344" s="53">
        <v>149</v>
      </c>
      <c r="L2344" s="52">
        <f t="shared" si="391"/>
        <v>17</v>
      </c>
      <c r="M2344" s="52">
        <f t="shared" si="392"/>
        <v>17</v>
      </c>
    </row>
    <row r="2345" spans="1:13" x14ac:dyDescent="0.3">
      <c r="A2345" s="143" t="str">
        <f t="shared" si="393"/>
        <v>2026-NAT-02</v>
      </c>
      <c r="B2345" s="140">
        <f t="shared" si="394"/>
        <v>46101</v>
      </c>
      <c r="C2345" s="143" t="str">
        <f t="shared" si="395"/>
        <v>Day 2</v>
      </c>
      <c r="D2345" s="53" t="s">
        <v>1605</v>
      </c>
      <c r="E2345" s="26" t="str">
        <f t="shared" si="387"/>
        <v>Wentzel</v>
      </c>
      <c r="F2345" s="26" t="str">
        <f t="shared" si="388"/>
        <v>Smal</v>
      </c>
      <c r="G2345" s="26" t="str">
        <f t="shared" si="389"/>
        <v>Men Veteran</v>
      </c>
      <c r="H2345" s="26" t="str">
        <f t="shared" si="390"/>
        <v>Okahandja</v>
      </c>
      <c r="I2345" s="53" t="s">
        <v>19</v>
      </c>
      <c r="J2345" s="53"/>
      <c r="K2345" s="53">
        <v>74</v>
      </c>
      <c r="L2345" s="52">
        <f t="shared" si="391"/>
        <v>4.2</v>
      </c>
      <c r="M2345" s="52">
        <f t="shared" si="392"/>
        <v>4.2</v>
      </c>
    </row>
    <row r="2346" spans="1:13" x14ac:dyDescent="0.3">
      <c r="A2346" s="143" t="str">
        <f t="shared" si="393"/>
        <v>2026-NAT-02</v>
      </c>
      <c r="B2346" s="140">
        <f t="shared" si="394"/>
        <v>46101</v>
      </c>
      <c r="C2346" s="143" t="str">
        <f t="shared" si="395"/>
        <v>Day 2</v>
      </c>
      <c r="D2346" s="53" t="s">
        <v>1292</v>
      </c>
      <c r="E2346" s="26" t="str">
        <f t="shared" si="387"/>
        <v>Johan Spyker</v>
      </c>
      <c r="F2346" s="26" t="str">
        <f t="shared" si="388"/>
        <v>Kotze</v>
      </c>
      <c r="G2346" s="26" t="str">
        <f t="shared" si="389"/>
        <v>Men Veteran</v>
      </c>
      <c r="H2346" s="26" t="str">
        <f t="shared" si="390"/>
        <v>Okahandja</v>
      </c>
      <c r="I2346" s="53"/>
      <c r="J2346" s="53" t="s">
        <v>1222</v>
      </c>
      <c r="K2346" s="53">
        <v>130</v>
      </c>
      <c r="L2346" s="52">
        <f t="shared" si="391"/>
        <v>10.7</v>
      </c>
      <c r="M2346" s="52">
        <f t="shared" si="392"/>
        <v>10.7</v>
      </c>
    </row>
    <row r="2347" spans="1:13" x14ac:dyDescent="0.3">
      <c r="A2347" s="143" t="str">
        <f t="shared" si="393"/>
        <v>2026-NAT-02</v>
      </c>
      <c r="B2347" s="140">
        <f t="shared" si="394"/>
        <v>46101</v>
      </c>
      <c r="C2347" s="143" t="str">
        <f t="shared" si="395"/>
        <v>Day 2</v>
      </c>
      <c r="D2347" s="53" t="s">
        <v>1292</v>
      </c>
      <c r="E2347" s="26" t="str">
        <f t="shared" si="387"/>
        <v>Johan Spyker</v>
      </c>
      <c r="F2347" s="26" t="str">
        <f t="shared" si="388"/>
        <v>Kotze</v>
      </c>
      <c r="G2347" s="26" t="str">
        <f t="shared" si="389"/>
        <v>Men Veteran</v>
      </c>
      <c r="H2347" s="26" t="str">
        <f t="shared" si="390"/>
        <v>Okahandja</v>
      </c>
      <c r="I2347" s="53"/>
      <c r="J2347" s="53" t="s">
        <v>1222</v>
      </c>
      <c r="K2347" s="53">
        <v>151</v>
      </c>
      <c r="L2347" s="52">
        <f t="shared" si="391"/>
        <v>17.8</v>
      </c>
      <c r="M2347" s="52">
        <f t="shared" si="392"/>
        <v>17.8</v>
      </c>
    </row>
    <row r="2348" spans="1:13" x14ac:dyDescent="0.3">
      <c r="A2348" s="143" t="str">
        <f t="shared" si="393"/>
        <v>2026-NAT-02</v>
      </c>
      <c r="B2348" s="140">
        <f t="shared" si="394"/>
        <v>46101</v>
      </c>
      <c r="C2348" s="143" t="str">
        <f t="shared" si="395"/>
        <v>Day 2</v>
      </c>
      <c r="D2348" s="53" t="s">
        <v>1292</v>
      </c>
      <c r="E2348" s="26" t="str">
        <f t="shared" si="387"/>
        <v>Johan Spyker</v>
      </c>
      <c r="F2348" s="26" t="str">
        <f t="shared" si="388"/>
        <v>Kotze</v>
      </c>
      <c r="G2348" s="26" t="str">
        <f t="shared" si="389"/>
        <v>Men Veteran</v>
      </c>
      <c r="H2348" s="26" t="str">
        <f t="shared" si="390"/>
        <v>Okahandja</v>
      </c>
      <c r="I2348" s="53"/>
      <c r="J2348" s="53" t="s">
        <v>20</v>
      </c>
      <c r="K2348" s="53">
        <v>68</v>
      </c>
      <c r="L2348" s="52">
        <f t="shared" si="391"/>
        <v>1.1000000000000001</v>
      </c>
      <c r="M2348" s="52">
        <f t="shared" si="392"/>
        <v>1.1000000000000001</v>
      </c>
    </row>
    <row r="2349" spans="1:13" x14ac:dyDescent="0.3">
      <c r="A2349" s="143" t="str">
        <f t="shared" si="393"/>
        <v>2026-NAT-02</v>
      </c>
      <c r="B2349" s="140">
        <f t="shared" si="394"/>
        <v>46101</v>
      </c>
      <c r="C2349" s="143" t="str">
        <f t="shared" si="395"/>
        <v>Day 2</v>
      </c>
      <c r="D2349" s="53" t="s">
        <v>1292</v>
      </c>
      <c r="E2349" s="26" t="str">
        <f t="shared" si="387"/>
        <v>Johan Spyker</v>
      </c>
      <c r="F2349" s="26" t="str">
        <f t="shared" si="388"/>
        <v>Kotze</v>
      </c>
      <c r="G2349" s="26" t="str">
        <f t="shared" si="389"/>
        <v>Men Veteran</v>
      </c>
      <c r="H2349" s="26" t="str">
        <f t="shared" si="390"/>
        <v>Okahandja</v>
      </c>
      <c r="I2349" s="53"/>
      <c r="J2349" s="53" t="s">
        <v>1222</v>
      </c>
      <c r="K2349" s="53">
        <v>150</v>
      </c>
      <c r="L2349" s="52">
        <f t="shared" si="391"/>
        <v>17.399999999999999</v>
      </c>
      <c r="M2349" s="52">
        <f t="shared" si="392"/>
        <v>17.399999999999999</v>
      </c>
    </row>
    <row r="2350" spans="1:13" x14ac:dyDescent="0.3">
      <c r="A2350" s="143" t="str">
        <f t="shared" si="393"/>
        <v>2026-NAT-02</v>
      </c>
      <c r="B2350" s="140">
        <f t="shared" si="394"/>
        <v>46101</v>
      </c>
      <c r="C2350" s="143" t="str">
        <f t="shared" si="395"/>
        <v>Day 2</v>
      </c>
      <c r="D2350" s="53" t="s">
        <v>1292</v>
      </c>
      <c r="E2350" s="26" t="str">
        <f t="shared" si="387"/>
        <v>Johan Spyker</v>
      </c>
      <c r="F2350" s="26" t="str">
        <f t="shared" si="388"/>
        <v>Kotze</v>
      </c>
      <c r="G2350" s="26" t="str">
        <f t="shared" si="389"/>
        <v>Men Veteran</v>
      </c>
      <c r="H2350" s="26" t="str">
        <f t="shared" si="390"/>
        <v>Okahandja</v>
      </c>
      <c r="I2350" s="53" t="s">
        <v>19</v>
      </c>
      <c r="J2350" s="53"/>
      <c r="K2350" s="53">
        <v>74</v>
      </c>
      <c r="L2350" s="52">
        <f t="shared" si="391"/>
        <v>4.2</v>
      </c>
      <c r="M2350" s="52">
        <f t="shared" si="392"/>
        <v>4.2</v>
      </c>
    </row>
    <row r="2351" spans="1:13" x14ac:dyDescent="0.3">
      <c r="A2351" s="143" t="str">
        <f t="shared" si="393"/>
        <v>2026-NAT-02</v>
      </c>
      <c r="B2351" s="140">
        <f t="shared" si="394"/>
        <v>46101</v>
      </c>
      <c r="C2351" s="143" t="str">
        <f t="shared" si="395"/>
        <v>Day 2</v>
      </c>
      <c r="D2351" s="53" t="s">
        <v>1292</v>
      </c>
      <c r="E2351" s="26" t="str">
        <f t="shared" si="387"/>
        <v>Johan Spyker</v>
      </c>
      <c r="F2351" s="26" t="str">
        <f t="shared" si="388"/>
        <v>Kotze</v>
      </c>
      <c r="G2351" s="26" t="str">
        <f t="shared" si="389"/>
        <v>Men Veteran</v>
      </c>
      <c r="H2351" s="26" t="str">
        <f t="shared" si="390"/>
        <v>Okahandja</v>
      </c>
      <c r="I2351" s="53" t="s">
        <v>19</v>
      </c>
      <c r="J2351" s="53"/>
      <c r="K2351" s="53">
        <v>77</v>
      </c>
      <c r="L2351" s="52">
        <f t="shared" si="391"/>
        <v>4.8</v>
      </c>
      <c r="M2351" s="52">
        <f t="shared" si="392"/>
        <v>4.8</v>
      </c>
    </row>
    <row r="2352" spans="1:13" x14ac:dyDescent="0.3">
      <c r="A2352" s="143" t="str">
        <f t="shared" si="393"/>
        <v>2026-NAT-02</v>
      </c>
      <c r="B2352" s="140">
        <f t="shared" si="394"/>
        <v>46101</v>
      </c>
      <c r="C2352" s="143" t="str">
        <f t="shared" si="395"/>
        <v>Day 2</v>
      </c>
      <c r="D2352" s="53" t="s">
        <v>1292</v>
      </c>
      <c r="E2352" s="26" t="str">
        <f t="shared" si="387"/>
        <v>Johan Spyker</v>
      </c>
      <c r="F2352" s="26" t="str">
        <f t="shared" si="388"/>
        <v>Kotze</v>
      </c>
      <c r="G2352" s="26" t="str">
        <f t="shared" si="389"/>
        <v>Men Veteran</v>
      </c>
      <c r="H2352" s="26" t="str">
        <f t="shared" si="390"/>
        <v>Okahandja</v>
      </c>
      <c r="I2352" s="53" t="s">
        <v>19</v>
      </c>
      <c r="J2352" s="53"/>
      <c r="K2352" s="53">
        <v>92</v>
      </c>
      <c r="L2352" s="52">
        <f t="shared" si="391"/>
        <v>8.1999999999999993</v>
      </c>
      <c r="M2352" s="52">
        <f t="shared" si="392"/>
        <v>8.1999999999999993</v>
      </c>
    </row>
    <row r="2353" spans="1:13" x14ac:dyDescent="0.3">
      <c r="A2353" s="143" t="str">
        <f t="shared" si="393"/>
        <v>2026-NAT-02</v>
      </c>
      <c r="B2353" s="140">
        <f t="shared" si="394"/>
        <v>46101</v>
      </c>
      <c r="C2353" s="143" t="str">
        <f t="shared" si="395"/>
        <v>Day 2</v>
      </c>
      <c r="D2353" s="53" t="s">
        <v>1292</v>
      </c>
      <c r="E2353" s="26" t="str">
        <f t="shared" si="387"/>
        <v>Johan Spyker</v>
      </c>
      <c r="F2353" s="26" t="str">
        <f t="shared" si="388"/>
        <v>Kotze</v>
      </c>
      <c r="G2353" s="26" t="str">
        <f t="shared" si="389"/>
        <v>Men Veteran</v>
      </c>
      <c r="H2353" s="26" t="str">
        <f t="shared" si="390"/>
        <v>Okahandja</v>
      </c>
      <c r="I2353" s="53"/>
      <c r="J2353" s="53" t="s">
        <v>1200</v>
      </c>
      <c r="K2353" s="53">
        <v>72</v>
      </c>
      <c r="L2353" s="52">
        <f t="shared" si="391"/>
        <v>6.8</v>
      </c>
      <c r="M2353" s="52">
        <f t="shared" si="392"/>
        <v>6.8</v>
      </c>
    </row>
    <row r="2354" spans="1:13" x14ac:dyDescent="0.3">
      <c r="A2354" s="143" t="str">
        <f t="shared" si="393"/>
        <v>2026-NAT-02</v>
      </c>
      <c r="B2354" s="140">
        <f t="shared" si="394"/>
        <v>46101</v>
      </c>
      <c r="C2354" s="143" t="str">
        <f t="shared" si="395"/>
        <v>Day 2</v>
      </c>
      <c r="D2354" s="53" t="s">
        <v>1292</v>
      </c>
      <c r="E2354" s="26" t="str">
        <f t="shared" si="387"/>
        <v>Johan Spyker</v>
      </c>
      <c r="F2354" s="26" t="str">
        <f t="shared" si="388"/>
        <v>Kotze</v>
      </c>
      <c r="G2354" s="26" t="str">
        <f t="shared" si="389"/>
        <v>Men Veteran</v>
      </c>
      <c r="H2354" s="26" t="str">
        <f t="shared" si="390"/>
        <v>Okahandja</v>
      </c>
      <c r="I2354" s="53" t="s">
        <v>19</v>
      </c>
      <c r="J2354" s="53"/>
      <c r="K2354" s="53">
        <v>71</v>
      </c>
      <c r="L2354" s="52">
        <f t="shared" si="391"/>
        <v>3.7</v>
      </c>
      <c r="M2354" s="52">
        <f t="shared" si="392"/>
        <v>3.7</v>
      </c>
    </row>
    <row r="2355" spans="1:13" x14ac:dyDescent="0.3">
      <c r="A2355" s="143" t="str">
        <f t="shared" si="393"/>
        <v>2026-NAT-02</v>
      </c>
      <c r="B2355" s="140">
        <f t="shared" si="394"/>
        <v>46101</v>
      </c>
      <c r="C2355" s="143" t="str">
        <f t="shared" si="395"/>
        <v>Day 2</v>
      </c>
      <c r="D2355" s="53" t="s">
        <v>1292</v>
      </c>
      <c r="E2355" s="26" t="str">
        <f t="shared" si="387"/>
        <v>Johan Spyker</v>
      </c>
      <c r="F2355" s="26" t="str">
        <f t="shared" si="388"/>
        <v>Kotze</v>
      </c>
      <c r="G2355" s="26" t="str">
        <f t="shared" si="389"/>
        <v>Men Veteran</v>
      </c>
      <c r="H2355" s="26" t="str">
        <f t="shared" si="390"/>
        <v>Okahandja</v>
      </c>
      <c r="I2355" s="53" t="s">
        <v>19</v>
      </c>
      <c r="J2355" s="53"/>
      <c r="K2355" s="53">
        <v>71</v>
      </c>
      <c r="L2355" s="52">
        <f t="shared" si="391"/>
        <v>3.7</v>
      </c>
      <c r="M2355" s="52">
        <f t="shared" si="392"/>
        <v>3.7</v>
      </c>
    </row>
    <row r="2356" spans="1:13" x14ac:dyDescent="0.3">
      <c r="A2356" s="143" t="str">
        <f t="shared" si="393"/>
        <v>2026-NAT-02</v>
      </c>
      <c r="B2356" s="140">
        <f t="shared" si="394"/>
        <v>46101</v>
      </c>
      <c r="C2356" s="143" t="str">
        <f t="shared" si="395"/>
        <v>Day 2</v>
      </c>
      <c r="D2356" s="53" t="s">
        <v>457</v>
      </c>
      <c r="E2356" s="26" t="str">
        <f t="shared" si="387"/>
        <v>Emil</v>
      </c>
      <c r="F2356" s="26" t="str">
        <f t="shared" si="388"/>
        <v>Prinsloo</v>
      </c>
      <c r="G2356" s="26" t="str">
        <f t="shared" si="389"/>
        <v>Men Veteran</v>
      </c>
      <c r="H2356" s="26" t="str">
        <f t="shared" si="390"/>
        <v>Okahandja</v>
      </c>
      <c r="I2356" s="53"/>
      <c r="J2356" s="53" t="s">
        <v>1222</v>
      </c>
      <c r="K2356" s="53">
        <v>156</v>
      </c>
      <c r="L2356" s="52">
        <f t="shared" si="391"/>
        <v>19.899999999999999</v>
      </c>
      <c r="M2356" s="52">
        <f t="shared" si="392"/>
        <v>19.899999999999999</v>
      </c>
    </row>
    <row r="2357" spans="1:13" x14ac:dyDescent="0.3">
      <c r="A2357" s="143" t="str">
        <f t="shared" si="393"/>
        <v>2026-NAT-02</v>
      </c>
      <c r="B2357" s="140">
        <f t="shared" si="394"/>
        <v>46101</v>
      </c>
      <c r="C2357" s="143" t="str">
        <f t="shared" si="395"/>
        <v>Day 2</v>
      </c>
      <c r="D2357" s="53" t="s">
        <v>457</v>
      </c>
      <c r="E2357" s="26" t="str">
        <f t="shared" si="387"/>
        <v>Emil</v>
      </c>
      <c r="F2357" s="26" t="str">
        <f t="shared" si="388"/>
        <v>Prinsloo</v>
      </c>
      <c r="G2357" s="26" t="str">
        <f t="shared" si="389"/>
        <v>Men Veteran</v>
      </c>
      <c r="H2357" s="26" t="str">
        <f t="shared" si="390"/>
        <v>Okahandja</v>
      </c>
      <c r="I2357" s="53"/>
      <c r="J2357" s="53" t="s">
        <v>1222</v>
      </c>
      <c r="K2357" s="53">
        <v>154</v>
      </c>
      <c r="L2357" s="52">
        <f t="shared" si="391"/>
        <v>19.100000000000001</v>
      </c>
      <c r="M2357" s="52">
        <f t="shared" si="392"/>
        <v>19.100000000000001</v>
      </c>
    </row>
    <row r="2358" spans="1:13" x14ac:dyDescent="0.3">
      <c r="A2358" s="143" t="str">
        <f t="shared" si="393"/>
        <v>2026-NAT-02</v>
      </c>
      <c r="B2358" s="140">
        <f t="shared" si="394"/>
        <v>46101</v>
      </c>
      <c r="C2358" s="143" t="str">
        <f t="shared" si="395"/>
        <v>Day 2</v>
      </c>
      <c r="D2358" s="53" t="s">
        <v>457</v>
      </c>
      <c r="E2358" s="26" t="str">
        <f t="shared" si="387"/>
        <v>Emil</v>
      </c>
      <c r="F2358" s="26" t="str">
        <f t="shared" si="388"/>
        <v>Prinsloo</v>
      </c>
      <c r="G2358" s="26" t="str">
        <f t="shared" si="389"/>
        <v>Men Veteran</v>
      </c>
      <c r="H2358" s="26" t="str">
        <f t="shared" si="390"/>
        <v>Okahandja</v>
      </c>
      <c r="I2358" s="53"/>
      <c r="J2358" s="53" t="s">
        <v>1222</v>
      </c>
      <c r="K2358" s="53">
        <v>101</v>
      </c>
      <c r="L2358" s="52">
        <f t="shared" si="391"/>
        <v>4.5</v>
      </c>
      <c r="M2358" s="52">
        <f t="shared" si="392"/>
        <v>4.5</v>
      </c>
    </row>
    <row r="2359" spans="1:13" x14ac:dyDescent="0.3">
      <c r="A2359" s="143" t="str">
        <f t="shared" si="393"/>
        <v>2026-NAT-02</v>
      </c>
      <c r="B2359" s="140">
        <f t="shared" si="394"/>
        <v>46101</v>
      </c>
      <c r="C2359" s="143" t="str">
        <f t="shared" si="395"/>
        <v>Day 2</v>
      </c>
      <c r="D2359" s="53" t="s">
        <v>457</v>
      </c>
      <c r="E2359" s="26" t="str">
        <f t="shared" si="387"/>
        <v>Emil</v>
      </c>
      <c r="F2359" s="26" t="str">
        <f t="shared" si="388"/>
        <v>Prinsloo</v>
      </c>
      <c r="G2359" s="26" t="str">
        <f t="shared" si="389"/>
        <v>Men Veteran</v>
      </c>
      <c r="H2359" s="26" t="str">
        <f t="shared" si="390"/>
        <v>Okahandja</v>
      </c>
      <c r="I2359" s="53" t="s">
        <v>19</v>
      </c>
      <c r="J2359" s="53"/>
      <c r="K2359" s="53">
        <v>71</v>
      </c>
      <c r="L2359" s="52">
        <f t="shared" si="391"/>
        <v>3.7</v>
      </c>
      <c r="M2359" s="52">
        <f t="shared" si="392"/>
        <v>3.7</v>
      </c>
    </row>
    <row r="2360" spans="1:13" x14ac:dyDescent="0.3">
      <c r="A2360" s="143" t="str">
        <f t="shared" si="393"/>
        <v>2026-NAT-02</v>
      </c>
      <c r="B2360" s="140">
        <f t="shared" si="394"/>
        <v>46101</v>
      </c>
      <c r="C2360" s="143" t="str">
        <f t="shared" si="395"/>
        <v>Day 2</v>
      </c>
      <c r="D2360" s="53" t="s">
        <v>1094</v>
      </c>
      <c r="E2360" s="26" t="str">
        <f t="shared" si="387"/>
        <v>Martin</v>
      </c>
      <c r="F2360" s="26" t="str">
        <f t="shared" si="388"/>
        <v>Cordier</v>
      </c>
      <c r="G2360" s="26" t="str">
        <f t="shared" si="389"/>
        <v>Men Master</v>
      </c>
      <c r="H2360" s="26" t="str">
        <f t="shared" si="390"/>
        <v>Okahandja</v>
      </c>
      <c r="I2360" s="53"/>
      <c r="J2360" s="53" t="s">
        <v>1222</v>
      </c>
      <c r="K2360" s="53">
        <v>140</v>
      </c>
      <c r="L2360" s="52">
        <f t="shared" si="391"/>
        <v>13.7</v>
      </c>
      <c r="M2360" s="52">
        <f t="shared" si="392"/>
        <v>13.7</v>
      </c>
    </row>
    <row r="2361" spans="1:13" x14ac:dyDescent="0.3">
      <c r="A2361" s="143" t="str">
        <f t="shared" si="393"/>
        <v>2026-NAT-02</v>
      </c>
      <c r="B2361" s="140">
        <f t="shared" si="394"/>
        <v>46101</v>
      </c>
      <c r="C2361" s="143" t="str">
        <f t="shared" si="395"/>
        <v>Day 2</v>
      </c>
      <c r="D2361" s="53" t="s">
        <v>1593</v>
      </c>
      <c r="E2361" s="26" t="str">
        <f t="shared" si="387"/>
        <v>Eugene</v>
      </c>
      <c r="F2361" s="26" t="str">
        <f t="shared" si="388"/>
        <v>Rautenbach</v>
      </c>
      <c r="G2361" s="26" t="str">
        <f t="shared" si="389"/>
        <v>Men Veteran</v>
      </c>
      <c r="H2361" s="26" t="str">
        <f t="shared" si="390"/>
        <v>Okahandja</v>
      </c>
      <c r="I2361" s="53"/>
      <c r="J2361" s="53" t="s">
        <v>1222</v>
      </c>
      <c r="K2361" s="53">
        <v>142</v>
      </c>
      <c r="L2361" s="52">
        <f t="shared" si="391"/>
        <v>14.4</v>
      </c>
      <c r="M2361" s="52">
        <f t="shared" si="392"/>
        <v>14.4</v>
      </c>
    </row>
    <row r="2362" spans="1:13" x14ac:dyDescent="0.3">
      <c r="A2362" s="143" t="str">
        <f t="shared" si="393"/>
        <v>2026-NAT-02</v>
      </c>
      <c r="B2362" s="140">
        <f t="shared" si="394"/>
        <v>46101</v>
      </c>
      <c r="C2362" s="143" t="str">
        <f t="shared" si="395"/>
        <v>Day 2</v>
      </c>
      <c r="D2362" s="53" t="s">
        <v>1528</v>
      </c>
      <c r="E2362" s="26" t="str">
        <f t="shared" ref="E2362:E2425" si="396">IF(D2362="","",VLOOKUP(D2362,Master,3,FALSE))</f>
        <v>Duan</v>
      </c>
      <c r="F2362" s="26" t="str">
        <f t="shared" ref="F2362:F2425" si="397">IF(D2362="","",VLOOKUP(D2362,Master,4,FALSE))</f>
        <v>Kotze</v>
      </c>
      <c r="G2362" s="26" t="str">
        <f t="shared" ref="G2362:G2425" si="398">IF(D2362="","",VLOOKUP(D2362,Master,5,FALSE))</f>
        <v>Men Veteran</v>
      </c>
      <c r="H2362" s="26" t="str">
        <f t="shared" ref="H2362:H2425" si="399">IF(D2362="","",VLOOKUP(D2362,Master,2,FALSE))</f>
        <v>Okahandja</v>
      </c>
      <c r="I2362" s="53" t="s">
        <v>19</v>
      </c>
      <c r="J2362" s="53"/>
      <c r="K2362" s="53">
        <v>84</v>
      </c>
      <c r="L2362" s="52">
        <f t="shared" ref="L2362:L2425" si="400">IF(K2362="","",IF(I2362="",ROUND(HLOOKUP(J2362,kgList,K2362,FALSE),1),ROUND(HLOOKUP(I2362,kgList,K2362,FALSE),1)))</f>
        <v>6.2</v>
      </c>
      <c r="M2362" s="52">
        <f t="shared" ref="M2362:M2425" si="401">IF(L2362="","",IF(COUNTA(I2362:J2362)&gt;1,"Edible or Inedible",IF(COUNTA(I2362)=1,L2362*1,IF(COUNTA(J2362)=1,L2362*1,"ERROR"))))</f>
        <v>6.2</v>
      </c>
    </row>
    <row r="2363" spans="1:13" x14ac:dyDescent="0.3">
      <c r="A2363" s="143" t="str">
        <f t="shared" ref="A2363:A2426" si="402">IF(D2363="","",A2362)</f>
        <v>2026-NAT-02</v>
      </c>
      <c r="B2363" s="140">
        <f t="shared" ref="B2363:B2426" si="403">IF(D2363="","",B2362)</f>
        <v>46101</v>
      </c>
      <c r="C2363" s="143" t="str">
        <f t="shared" ref="C2363:C2426" si="404">IF(D2363="","",C2362)</f>
        <v>Day 2</v>
      </c>
      <c r="D2363" s="53" t="s">
        <v>1528</v>
      </c>
      <c r="E2363" s="26" t="str">
        <f t="shared" si="396"/>
        <v>Duan</v>
      </c>
      <c r="F2363" s="26" t="str">
        <f t="shared" si="397"/>
        <v>Kotze</v>
      </c>
      <c r="G2363" s="26" t="str">
        <f t="shared" si="398"/>
        <v>Men Veteran</v>
      </c>
      <c r="H2363" s="26" t="str">
        <f t="shared" si="399"/>
        <v>Okahandja</v>
      </c>
      <c r="I2363" s="53"/>
      <c r="J2363" s="53" t="s">
        <v>1222</v>
      </c>
      <c r="K2363" s="53">
        <v>148</v>
      </c>
      <c r="L2363" s="52">
        <f t="shared" si="400"/>
        <v>16.600000000000001</v>
      </c>
      <c r="M2363" s="52">
        <f t="shared" si="401"/>
        <v>16.600000000000001</v>
      </c>
    </row>
    <row r="2364" spans="1:13" x14ac:dyDescent="0.3">
      <c r="A2364" s="143" t="str">
        <f t="shared" si="402"/>
        <v>2026-NAT-02</v>
      </c>
      <c r="B2364" s="140">
        <f t="shared" si="403"/>
        <v>46101</v>
      </c>
      <c r="C2364" s="143" t="str">
        <f t="shared" si="404"/>
        <v>Day 2</v>
      </c>
      <c r="D2364" s="53" t="s">
        <v>1528</v>
      </c>
      <c r="E2364" s="26" t="str">
        <f t="shared" si="396"/>
        <v>Duan</v>
      </c>
      <c r="F2364" s="26" t="str">
        <f t="shared" si="397"/>
        <v>Kotze</v>
      </c>
      <c r="G2364" s="26" t="str">
        <f t="shared" si="398"/>
        <v>Men Veteran</v>
      </c>
      <c r="H2364" s="26" t="str">
        <f t="shared" si="399"/>
        <v>Okahandja</v>
      </c>
      <c r="I2364" s="53"/>
      <c r="J2364" s="53" t="s">
        <v>1200</v>
      </c>
      <c r="K2364" s="53">
        <v>85</v>
      </c>
      <c r="L2364" s="52">
        <f t="shared" si="400"/>
        <v>11.3</v>
      </c>
      <c r="M2364" s="52">
        <f t="shared" si="401"/>
        <v>11.3</v>
      </c>
    </row>
    <row r="2365" spans="1:13" x14ac:dyDescent="0.3">
      <c r="A2365" s="143" t="str">
        <f t="shared" si="402"/>
        <v>2026-NAT-02</v>
      </c>
      <c r="B2365" s="140">
        <f t="shared" si="403"/>
        <v>46101</v>
      </c>
      <c r="C2365" s="143" t="str">
        <f t="shared" si="404"/>
        <v>Day 2</v>
      </c>
      <c r="D2365" s="53" t="s">
        <v>1528</v>
      </c>
      <c r="E2365" s="26" t="str">
        <f t="shared" si="396"/>
        <v>Duan</v>
      </c>
      <c r="F2365" s="26" t="str">
        <f t="shared" si="397"/>
        <v>Kotze</v>
      </c>
      <c r="G2365" s="26" t="str">
        <f t="shared" si="398"/>
        <v>Men Veteran</v>
      </c>
      <c r="H2365" s="26" t="str">
        <f t="shared" si="399"/>
        <v>Okahandja</v>
      </c>
      <c r="I2365" s="53" t="s">
        <v>19</v>
      </c>
      <c r="J2365" s="53"/>
      <c r="K2365" s="53">
        <v>54</v>
      </c>
      <c r="L2365" s="52">
        <f t="shared" si="400"/>
        <v>1.6</v>
      </c>
      <c r="M2365" s="52">
        <f t="shared" si="401"/>
        <v>1.6</v>
      </c>
    </row>
    <row r="2366" spans="1:13" x14ac:dyDescent="0.3">
      <c r="A2366" s="143" t="str">
        <f t="shared" si="402"/>
        <v>2026-NAT-02</v>
      </c>
      <c r="B2366" s="140">
        <f t="shared" si="403"/>
        <v>46101</v>
      </c>
      <c r="C2366" s="143" t="str">
        <f t="shared" si="404"/>
        <v>Day 2</v>
      </c>
      <c r="D2366" s="53" t="s">
        <v>821</v>
      </c>
      <c r="E2366" s="26" t="str">
        <f t="shared" si="396"/>
        <v>Renier</v>
      </c>
      <c r="F2366" s="26" t="str">
        <f t="shared" si="397"/>
        <v>Van Zyl</v>
      </c>
      <c r="G2366" s="26" t="str">
        <f t="shared" si="398"/>
        <v>Men Veteran</v>
      </c>
      <c r="H2366" s="26" t="str">
        <f t="shared" si="399"/>
        <v>Okahandja</v>
      </c>
      <c r="I2366" s="53"/>
      <c r="J2366" s="53" t="s">
        <v>1222</v>
      </c>
      <c r="K2366" s="53">
        <v>124</v>
      </c>
      <c r="L2366" s="52">
        <f t="shared" si="400"/>
        <v>9.1</v>
      </c>
      <c r="M2366" s="52">
        <f t="shared" si="401"/>
        <v>9.1</v>
      </c>
    </row>
    <row r="2367" spans="1:13" x14ac:dyDescent="0.3">
      <c r="A2367" s="143" t="str">
        <f t="shared" si="402"/>
        <v>2026-NAT-02</v>
      </c>
      <c r="B2367" s="140">
        <f t="shared" si="403"/>
        <v>46101</v>
      </c>
      <c r="C2367" s="143" t="str">
        <f t="shared" si="404"/>
        <v>Day 2</v>
      </c>
      <c r="D2367" s="53" t="s">
        <v>821</v>
      </c>
      <c r="E2367" s="26" t="str">
        <f t="shared" si="396"/>
        <v>Renier</v>
      </c>
      <c r="F2367" s="26" t="str">
        <f t="shared" si="397"/>
        <v>Van Zyl</v>
      </c>
      <c r="G2367" s="26" t="str">
        <f t="shared" si="398"/>
        <v>Men Veteran</v>
      </c>
      <c r="H2367" s="26" t="str">
        <f t="shared" si="399"/>
        <v>Okahandja</v>
      </c>
      <c r="I2367" s="53"/>
      <c r="J2367" s="53" t="s">
        <v>1222</v>
      </c>
      <c r="K2367" s="53">
        <v>139</v>
      </c>
      <c r="L2367" s="52">
        <f t="shared" si="400"/>
        <v>13.4</v>
      </c>
      <c r="M2367" s="52">
        <f t="shared" si="401"/>
        <v>13.4</v>
      </c>
    </row>
    <row r="2368" spans="1:13" x14ac:dyDescent="0.3">
      <c r="A2368" s="143" t="str">
        <f t="shared" si="402"/>
        <v>2026-NAT-02</v>
      </c>
      <c r="B2368" s="140">
        <f t="shared" si="403"/>
        <v>46101</v>
      </c>
      <c r="C2368" s="143" t="str">
        <f t="shared" si="404"/>
        <v>Day 2</v>
      </c>
      <c r="D2368" s="53" t="s">
        <v>821</v>
      </c>
      <c r="E2368" s="26" t="str">
        <f t="shared" si="396"/>
        <v>Renier</v>
      </c>
      <c r="F2368" s="26" t="str">
        <f t="shared" si="397"/>
        <v>Van Zyl</v>
      </c>
      <c r="G2368" s="26" t="str">
        <f t="shared" si="398"/>
        <v>Men Veteran</v>
      </c>
      <c r="H2368" s="26" t="str">
        <f t="shared" si="399"/>
        <v>Okahandja</v>
      </c>
      <c r="I2368" s="53"/>
      <c r="J2368" s="53" t="s">
        <v>20</v>
      </c>
      <c r="K2368" s="53">
        <v>68</v>
      </c>
      <c r="L2368" s="52">
        <f t="shared" si="400"/>
        <v>1.1000000000000001</v>
      </c>
      <c r="M2368" s="52">
        <f t="shared" si="401"/>
        <v>1.1000000000000001</v>
      </c>
    </row>
    <row r="2369" spans="1:13" x14ac:dyDescent="0.3">
      <c r="A2369" s="143" t="str">
        <f t="shared" si="402"/>
        <v>2026-NAT-02</v>
      </c>
      <c r="B2369" s="140">
        <f t="shared" si="403"/>
        <v>46101</v>
      </c>
      <c r="C2369" s="143" t="str">
        <f t="shared" si="404"/>
        <v>Day 2</v>
      </c>
      <c r="D2369" s="53" t="s">
        <v>913</v>
      </c>
      <c r="E2369" s="26" t="str">
        <f t="shared" si="396"/>
        <v>Archer</v>
      </c>
      <c r="F2369" s="26" t="str">
        <f t="shared" si="397"/>
        <v>Kotze</v>
      </c>
      <c r="G2369" s="26" t="str">
        <f t="shared" si="398"/>
        <v>Men U/16</v>
      </c>
      <c r="H2369" s="26" t="str">
        <f t="shared" si="399"/>
        <v>Okahandja</v>
      </c>
      <c r="I2369" s="53"/>
      <c r="J2369" s="53" t="s">
        <v>1222</v>
      </c>
      <c r="K2369" s="53">
        <v>82</v>
      </c>
      <c r="L2369" s="52">
        <f t="shared" si="400"/>
        <v>2.2000000000000002</v>
      </c>
      <c r="M2369" s="52">
        <f t="shared" si="401"/>
        <v>2.2000000000000002</v>
      </c>
    </row>
    <row r="2370" spans="1:13" x14ac:dyDescent="0.3">
      <c r="A2370" s="143" t="str">
        <f t="shared" si="402"/>
        <v>2026-NAT-02</v>
      </c>
      <c r="B2370" s="140">
        <f t="shared" si="403"/>
        <v>46101</v>
      </c>
      <c r="C2370" s="143" t="str">
        <f t="shared" si="404"/>
        <v>Day 2</v>
      </c>
      <c r="D2370" s="53" t="s">
        <v>913</v>
      </c>
      <c r="E2370" s="26" t="str">
        <f t="shared" si="396"/>
        <v>Archer</v>
      </c>
      <c r="F2370" s="26" t="str">
        <f t="shared" si="397"/>
        <v>Kotze</v>
      </c>
      <c r="G2370" s="26" t="str">
        <f t="shared" si="398"/>
        <v>Men U/16</v>
      </c>
      <c r="H2370" s="26" t="str">
        <f t="shared" si="399"/>
        <v>Okahandja</v>
      </c>
      <c r="I2370" s="53"/>
      <c r="J2370" s="53" t="s">
        <v>1222</v>
      </c>
      <c r="K2370" s="53">
        <v>94</v>
      </c>
      <c r="L2370" s="52">
        <f t="shared" si="400"/>
        <v>3.5</v>
      </c>
      <c r="M2370" s="52">
        <f t="shared" si="401"/>
        <v>3.5</v>
      </c>
    </row>
    <row r="2371" spans="1:13" x14ac:dyDescent="0.3">
      <c r="A2371" s="143" t="str">
        <f t="shared" si="402"/>
        <v>2026-NAT-02</v>
      </c>
      <c r="B2371" s="140">
        <f t="shared" si="403"/>
        <v>46101</v>
      </c>
      <c r="C2371" s="143" t="str">
        <f t="shared" si="404"/>
        <v>Day 2</v>
      </c>
      <c r="D2371" s="53" t="s">
        <v>1613</v>
      </c>
      <c r="E2371" s="26" t="str">
        <f t="shared" si="396"/>
        <v>Danie Jnr</v>
      </c>
      <c r="F2371" s="26" t="str">
        <f t="shared" si="397"/>
        <v>Van Zyl</v>
      </c>
      <c r="G2371" s="26" t="str">
        <f t="shared" si="398"/>
        <v>Men U/16</v>
      </c>
      <c r="H2371" s="26" t="str">
        <f t="shared" si="399"/>
        <v>Okahandja</v>
      </c>
      <c r="I2371" s="53"/>
      <c r="J2371" s="53" t="s">
        <v>1223</v>
      </c>
      <c r="K2371" s="53">
        <v>69</v>
      </c>
      <c r="L2371" s="52">
        <f t="shared" si="400"/>
        <v>1</v>
      </c>
      <c r="M2371" s="52">
        <f t="shared" si="401"/>
        <v>1</v>
      </c>
    </row>
    <row r="2372" spans="1:13" x14ac:dyDescent="0.3">
      <c r="A2372" s="143" t="str">
        <f t="shared" si="402"/>
        <v>2026-NAT-02</v>
      </c>
      <c r="B2372" s="140">
        <f t="shared" si="403"/>
        <v>46101</v>
      </c>
      <c r="C2372" s="143" t="str">
        <f t="shared" si="404"/>
        <v>Day 2</v>
      </c>
      <c r="D2372" s="53" t="s">
        <v>1613</v>
      </c>
      <c r="E2372" s="26" t="str">
        <f t="shared" si="396"/>
        <v>Danie Jnr</v>
      </c>
      <c r="F2372" s="26" t="str">
        <f t="shared" si="397"/>
        <v>Van Zyl</v>
      </c>
      <c r="G2372" s="26" t="str">
        <f t="shared" si="398"/>
        <v>Men U/16</v>
      </c>
      <c r="H2372" s="26" t="str">
        <f t="shared" si="399"/>
        <v>Okahandja</v>
      </c>
      <c r="I2372" s="53"/>
      <c r="J2372" s="53" t="s">
        <v>1223</v>
      </c>
      <c r="K2372" s="53">
        <v>82</v>
      </c>
      <c r="L2372" s="52">
        <f t="shared" si="400"/>
        <v>1.9</v>
      </c>
      <c r="M2372" s="52">
        <f t="shared" si="401"/>
        <v>1.9</v>
      </c>
    </row>
    <row r="2373" spans="1:13" x14ac:dyDescent="0.3">
      <c r="A2373" s="143" t="str">
        <f t="shared" si="402"/>
        <v>2026-NAT-02</v>
      </c>
      <c r="B2373" s="140">
        <f t="shared" si="403"/>
        <v>46101</v>
      </c>
      <c r="C2373" s="143" t="str">
        <f t="shared" si="404"/>
        <v>Day 2</v>
      </c>
      <c r="D2373" s="53" t="s">
        <v>1613</v>
      </c>
      <c r="E2373" s="26" t="str">
        <f t="shared" si="396"/>
        <v>Danie Jnr</v>
      </c>
      <c r="F2373" s="26" t="str">
        <f t="shared" si="397"/>
        <v>Van Zyl</v>
      </c>
      <c r="G2373" s="26" t="str">
        <f t="shared" si="398"/>
        <v>Men U/16</v>
      </c>
      <c r="H2373" s="26" t="str">
        <f t="shared" si="399"/>
        <v>Okahandja</v>
      </c>
      <c r="I2373" s="53"/>
      <c r="J2373" s="53" t="s">
        <v>1222</v>
      </c>
      <c r="K2373" s="53">
        <v>104</v>
      </c>
      <c r="L2373" s="52">
        <f t="shared" si="400"/>
        <v>5</v>
      </c>
      <c r="M2373" s="52">
        <f t="shared" si="401"/>
        <v>5</v>
      </c>
    </row>
    <row r="2374" spans="1:13" x14ac:dyDescent="0.3">
      <c r="A2374" s="143" t="str">
        <f t="shared" si="402"/>
        <v>2026-NAT-02</v>
      </c>
      <c r="B2374" s="140">
        <f t="shared" si="403"/>
        <v>46101</v>
      </c>
      <c r="C2374" s="143" t="str">
        <f t="shared" si="404"/>
        <v>Day 2</v>
      </c>
      <c r="D2374" s="53" t="s">
        <v>679</v>
      </c>
      <c r="E2374" s="26" t="str">
        <f t="shared" si="396"/>
        <v>Grant</v>
      </c>
      <c r="F2374" s="26" t="str">
        <f t="shared" si="397"/>
        <v>Knight</v>
      </c>
      <c r="G2374" s="26" t="str">
        <f t="shared" si="398"/>
        <v>Men Veteran</v>
      </c>
      <c r="H2374" s="26" t="str">
        <f t="shared" si="399"/>
        <v>Penguin</v>
      </c>
      <c r="I2374" s="53"/>
      <c r="J2374" s="53" t="s">
        <v>1222</v>
      </c>
      <c r="K2374" s="53">
        <v>153</v>
      </c>
      <c r="L2374" s="52">
        <f t="shared" si="400"/>
        <v>18.600000000000001</v>
      </c>
      <c r="M2374" s="52">
        <f t="shared" si="401"/>
        <v>18.600000000000001</v>
      </c>
    </row>
    <row r="2375" spans="1:13" x14ac:dyDescent="0.3">
      <c r="A2375" s="143" t="str">
        <f t="shared" si="402"/>
        <v>2026-NAT-02</v>
      </c>
      <c r="B2375" s="140">
        <f t="shared" si="403"/>
        <v>46101</v>
      </c>
      <c r="C2375" s="143" t="str">
        <f t="shared" si="404"/>
        <v>Day 2</v>
      </c>
      <c r="D2375" s="53" t="s">
        <v>679</v>
      </c>
      <c r="E2375" s="26" t="str">
        <f t="shared" si="396"/>
        <v>Grant</v>
      </c>
      <c r="F2375" s="26" t="str">
        <f t="shared" si="397"/>
        <v>Knight</v>
      </c>
      <c r="G2375" s="26" t="str">
        <f t="shared" si="398"/>
        <v>Men Veteran</v>
      </c>
      <c r="H2375" s="26" t="str">
        <f t="shared" si="399"/>
        <v>Penguin</v>
      </c>
      <c r="I2375" s="53"/>
      <c r="J2375" s="53" t="s">
        <v>1222</v>
      </c>
      <c r="K2375" s="53">
        <v>145</v>
      </c>
      <c r="L2375" s="52">
        <f t="shared" si="400"/>
        <v>15.5</v>
      </c>
      <c r="M2375" s="52">
        <f t="shared" si="401"/>
        <v>15.5</v>
      </c>
    </row>
    <row r="2376" spans="1:13" x14ac:dyDescent="0.3">
      <c r="A2376" s="143" t="str">
        <f t="shared" si="402"/>
        <v>2026-NAT-02</v>
      </c>
      <c r="B2376" s="140">
        <f t="shared" si="403"/>
        <v>46101</v>
      </c>
      <c r="C2376" s="143" t="str">
        <f t="shared" si="404"/>
        <v>Day 2</v>
      </c>
      <c r="D2376" s="53" t="s">
        <v>679</v>
      </c>
      <c r="E2376" s="26" t="str">
        <f t="shared" si="396"/>
        <v>Grant</v>
      </c>
      <c r="F2376" s="26" t="str">
        <f t="shared" si="397"/>
        <v>Knight</v>
      </c>
      <c r="G2376" s="26" t="str">
        <f t="shared" si="398"/>
        <v>Men Veteran</v>
      </c>
      <c r="H2376" s="26" t="str">
        <f t="shared" si="399"/>
        <v>Penguin</v>
      </c>
      <c r="I2376" s="53"/>
      <c r="J2376" s="53" t="s">
        <v>1222</v>
      </c>
      <c r="K2376" s="53">
        <v>118</v>
      </c>
      <c r="L2376" s="52">
        <f t="shared" si="400"/>
        <v>7.6</v>
      </c>
      <c r="M2376" s="52">
        <f t="shared" si="401"/>
        <v>7.6</v>
      </c>
    </row>
    <row r="2377" spans="1:13" x14ac:dyDescent="0.3">
      <c r="A2377" s="143" t="str">
        <f t="shared" si="402"/>
        <v>2026-NAT-02</v>
      </c>
      <c r="B2377" s="140">
        <f t="shared" si="403"/>
        <v>46101</v>
      </c>
      <c r="C2377" s="143" t="str">
        <f t="shared" si="404"/>
        <v>Day 2</v>
      </c>
      <c r="D2377" s="53" t="s">
        <v>679</v>
      </c>
      <c r="E2377" s="26" t="str">
        <f t="shared" si="396"/>
        <v>Grant</v>
      </c>
      <c r="F2377" s="26" t="str">
        <f t="shared" si="397"/>
        <v>Knight</v>
      </c>
      <c r="G2377" s="26" t="str">
        <f t="shared" si="398"/>
        <v>Men Veteran</v>
      </c>
      <c r="H2377" s="26" t="str">
        <f t="shared" si="399"/>
        <v>Penguin</v>
      </c>
      <c r="I2377" s="53"/>
      <c r="J2377" s="53" t="s">
        <v>1222</v>
      </c>
      <c r="K2377" s="53">
        <v>112</v>
      </c>
      <c r="L2377" s="52">
        <f t="shared" si="400"/>
        <v>6.4</v>
      </c>
      <c r="M2377" s="52">
        <f t="shared" si="401"/>
        <v>6.4</v>
      </c>
    </row>
    <row r="2378" spans="1:13" x14ac:dyDescent="0.3">
      <c r="A2378" s="143" t="str">
        <f t="shared" si="402"/>
        <v>2026-NAT-02</v>
      </c>
      <c r="B2378" s="140">
        <f t="shared" si="403"/>
        <v>46101</v>
      </c>
      <c r="C2378" s="143" t="str">
        <f t="shared" si="404"/>
        <v>Day 2</v>
      </c>
      <c r="D2378" s="53" t="s">
        <v>604</v>
      </c>
      <c r="E2378" s="26" t="str">
        <f t="shared" si="396"/>
        <v>Devon</v>
      </c>
      <c r="F2378" s="26" t="str">
        <f t="shared" si="397"/>
        <v>Burger</v>
      </c>
      <c r="G2378" s="26" t="str">
        <f t="shared" si="398"/>
        <v>Men U/21</v>
      </c>
      <c r="H2378" s="26" t="str">
        <f t="shared" si="399"/>
        <v>Penguin</v>
      </c>
      <c r="I2378" s="53"/>
      <c r="J2378" s="53" t="s">
        <v>1222</v>
      </c>
      <c r="K2378" s="53">
        <v>139</v>
      </c>
      <c r="L2378" s="52">
        <f t="shared" si="400"/>
        <v>13.4</v>
      </c>
      <c r="M2378" s="52">
        <f t="shared" si="401"/>
        <v>13.4</v>
      </c>
    </row>
    <row r="2379" spans="1:13" x14ac:dyDescent="0.3">
      <c r="A2379" s="143" t="str">
        <f t="shared" si="402"/>
        <v>2026-NAT-02</v>
      </c>
      <c r="B2379" s="140">
        <f t="shared" si="403"/>
        <v>46101</v>
      </c>
      <c r="C2379" s="143" t="str">
        <f t="shared" si="404"/>
        <v>Day 2</v>
      </c>
      <c r="D2379" s="53" t="s">
        <v>604</v>
      </c>
      <c r="E2379" s="26" t="str">
        <f t="shared" si="396"/>
        <v>Devon</v>
      </c>
      <c r="F2379" s="26" t="str">
        <f t="shared" si="397"/>
        <v>Burger</v>
      </c>
      <c r="G2379" s="26" t="str">
        <f t="shared" si="398"/>
        <v>Men U/21</v>
      </c>
      <c r="H2379" s="26" t="str">
        <f t="shared" si="399"/>
        <v>Penguin</v>
      </c>
      <c r="I2379" s="53"/>
      <c r="J2379" s="53" t="s">
        <v>1222</v>
      </c>
      <c r="K2379" s="53">
        <v>151</v>
      </c>
      <c r="L2379" s="52">
        <f t="shared" si="400"/>
        <v>17.8</v>
      </c>
      <c r="M2379" s="52">
        <f t="shared" si="401"/>
        <v>17.8</v>
      </c>
    </row>
    <row r="2380" spans="1:13" x14ac:dyDescent="0.3">
      <c r="A2380" s="143" t="str">
        <f t="shared" si="402"/>
        <v>2026-NAT-02</v>
      </c>
      <c r="B2380" s="140">
        <f t="shared" si="403"/>
        <v>46101</v>
      </c>
      <c r="C2380" s="143" t="str">
        <f t="shared" si="404"/>
        <v>Day 2</v>
      </c>
      <c r="D2380" s="53" t="s">
        <v>1578</v>
      </c>
      <c r="E2380" s="26" t="str">
        <f t="shared" si="396"/>
        <v>Pieter</v>
      </c>
      <c r="F2380" s="26" t="str">
        <f t="shared" si="397"/>
        <v>Jansen Van Vuuren</v>
      </c>
      <c r="G2380" s="26" t="str">
        <f t="shared" si="398"/>
        <v>Men Senior</v>
      </c>
      <c r="H2380" s="26" t="str">
        <f t="shared" si="399"/>
        <v>Penguin</v>
      </c>
      <c r="I2380" s="53"/>
      <c r="J2380" s="53" t="s">
        <v>1222</v>
      </c>
      <c r="K2380" s="53">
        <v>113</v>
      </c>
      <c r="L2380" s="52">
        <f t="shared" si="400"/>
        <v>6.6</v>
      </c>
      <c r="M2380" s="52">
        <f t="shared" si="401"/>
        <v>6.6</v>
      </c>
    </row>
    <row r="2381" spans="1:13" x14ac:dyDescent="0.3">
      <c r="A2381" s="143" t="str">
        <f t="shared" si="402"/>
        <v>2026-NAT-02</v>
      </c>
      <c r="B2381" s="140">
        <f t="shared" si="403"/>
        <v>46101</v>
      </c>
      <c r="C2381" s="143" t="str">
        <f t="shared" si="404"/>
        <v>Day 2</v>
      </c>
      <c r="D2381" s="53" t="s">
        <v>1578</v>
      </c>
      <c r="E2381" s="26" t="str">
        <f t="shared" si="396"/>
        <v>Pieter</v>
      </c>
      <c r="F2381" s="26" t="str">
        <f t="shared" si="397"/>
        <v>Jansen Van Vuuren</v>
      </c>
      <c r="G2381" s="26" t="str">
        <f t="shared" si="398"/>
        <v>Men Senior</v>
      </c>
      <c r="H2381" s="26" t="str">
        <f t="shared" si="399"/>
        <v>Penguin</v>
      </c>
      <c r="I2381" s="53"/>
      <c r="J2381" s="53" t="s">
        <v>1222</v>
      </c>
      <c r="K2381" s="53">
        <v>117</v>
      </c>
      <c r="L2381" s="52">
        <f t="shared" si="400"/>
        <v>7.4</v>
      </c>
      <c r="M2381" s="52">
        <f t="shared" si="401"/>
        <v>7.4</v>
      </c>
    </row>
    <row r="2382" spans="1:13" x14ac:dyDescent="0.3">
      <c r="A2382" s="143" t="str">
        <f t="shared" si="402"/>
        <v>2026-NAT-02</v>
      </c>
      <c r="B2382" s="140">
        <f t="shared" si="403"/>
        <v>46101</v>
      </c>
      <c r="C2382" s="143" t="str">
        <f t="shared" si="404"/>
        <v>Day 2</v>
      </c>
      <c r="D2382" s="53" t="s">
        <v>1578</v>
      </c>
      <c r="E2382" s="26" t="str">
        <f t="shared" si="396"/>
        <v>Pieter</v>
      </c>
      <c r="F2382" s="26" t="str">
        <f t="shared" si="397"/>
        <v>Jansen Van Vuuren</v>
      </c>
      <c r="G2382" s="26" t="str">
        <f t="shared" si="398"/>
        <v>Men Senior</v>
      </c>
      <c r="H2382" s="26" t="str">
        <f t="shared" si="399"/>
        <v>Penguin</v>
      </c>
      <c r="I2382" s="53"/>
      <c r="J2382" s="53" t="s">
        <v>1222</v>
      </c>
      <c r="K2382" s="53">
        <v>126</v>
      </c>
      <c r="L2382" s="52">
        <f t="shared" si="400"/>
        <v>9.6</v>
      </c>
      <c r="M2382" s="52">
        <f t="shared" si="401"/>
        <v>9.6</v>
      </c>
    </row>
    <row r="2383" spans="1:13" x14ac:dyDescent="0.3">
      <c r="A2383" s="143" t="str">
        <f t="shared" si="402"/>
        <v>2026-NAT-02</v>
      </c>
      <c r="B2383" s="140">
        <f t="shared" si="403"/>
        <v>46101</v>
      </c>
      <c r="C2383" s="143" t="str">
        <f t="shared" si="404"/>
        <v>Day 2</v>
      </c>
      <c r="D2383" s="53" t="s">
        <v>1578</v>
      </c>
      <c r="E2383" s="26" t="str">
        <f t="shared" si="396"/>
        <v>Pieter</v>
      </c>
      <c r="F2383" s="26" t="str">
        <f t="shared" si="397"/>
        <v>Jansen Van Vuuren</v>
      </c>
      <c r="G2383" s="26" t="str">
        <f t="shared" si="398"/>
        <v>Men Senior</v>
      </c>
      <c r="H2383" s="26" t="str">
        <f t="shared" si="399"/>
        <v>Penguin</v>
      </c>
      <c r="I2383" s="53" t="s">
        <v>19</v>
      </c>
      <c r="J2383" s="53"/>
      <c r="K2383" s="53">
        <v>61</v>
      </c>
      <c r="L2383" s="52">
        <f t="shared" si="400"/>
        <v>2.2999999999999998</v>
      </c>
      <c r="M2383" s="52">
        <f t="shared" si="401"/>
        <v>2.2999999999999998</v>
      </c>
    </row>
    <row r="2384" spans="1:13" x14ac:dyDescent="0.3">
      <c r="A2384" s="143" t="str">
        <f t="shared" si="402"/>
        <v>2026-NAT-02</v>
      </c>
      <c r="B2384" s="140">
        <f t="shared" si="403"/>
        <v>46101</v>
      </c>
      <c r="C2384" s="143" t="str">
        <f t="shared" si="404"/>
        <v>Day 2</v>
      </c>
      <c r="D2384" s="53" t="s">
        <v>1578</v>
      </c>
      <c r="E2384" s="26" t="str">
        <f t="shared" si="396"/>
        <v>Pieter</v>
      </c>
      <c r="F2384" s="26" t="str">
        <f t="shared" si="397"/>
        <v>Jansen Van Vuuren</v>
      </c>
      <c r="G2384" s="26" t="str">
        <f t="shared" si="398"/>
        <v>Men Senior</v>
      </c>
      <c r="H2384" s="26" t="str">
        <f t="shared" si="399"/>
        <v>Penguin</v>
      </c>
      <c r="I2384" s="53"/>
      <c r="J2384" s="53" t="s">
        <v>1222</v>
      </c>
      <c r="K2384" s="53">
        <v>116</v>
      </c>
      <c r="L2384" s="52">
        <f t="shared" si="400"/>
        <v>7.2</v>
      </c>
      <c r="M2384" s="52">
        <f t="shared" si="401"/>
        <v>7.2</v>
      </c>
    </row>
    <row r="2385" spans="1:13" x14ac:dyDescent="0.3">
      <c r="A2385" s="143" t="str">
        <f t="shared" si="402"/>
        <v>2026-NAT-02</v>
      </c>
      <c r="B2385" s="140">
        <f t="shared" si="403"/>
        <v>46101</v>
      </c>
      <c r="C2385" s="143" t="str">
        <f t="shared" si="404"/>
        <v>Day 2</v>
      </c>
      <c r="D2385" s="53" t="s">
        <v>1578</v>
      </c>
      <c r="E2385" s="26" t="str">
        <f t="shared" si="396"/>
        <v>Pieter</v>
      </c>
      <c r="F2385" s="26" t="str">
        <f t="shared" si="397"/>
        <v>Jansen Van Vuuren</v>
      </c>
      <c r="G2385" s="26" t="str">
        <f t="shared" si="398"/>
        <v>Men Senior</v>
      </c>
      <c r="H2385" s="26" t="str">
        <f t="shared" si="399"/>
        <v>Penguin</v>
      </c>
      <c r="I2385" s="53"/>
      <c r="J2385" s="53" t="s">
        <v>1222</v>
      </c>
      <c r="K2385" s="53">
        <v>113</v>
      </c>
      <c r="L2385" s="52">
        <f t="shared" si="400"/>
        <v>6.6</v>
      </c>
      <c r="M2385" s="52">
        <f t="shared" si="401"/>
        <v>6.6</v>
      </c>
    </row>
    <row r="2386" spans="1:13" x14ac:dyDescent="0.3">
      <c r="A2386" s="143" t="str">
        <f t="shared" si="402"/>
        <v>2026-NAT-02</v>
      </c>
      <c r="B2386" s="140">
        <f t="shared" si="403"/>
        <v>46101</v>
      </c>
      <c r="C2386" s="143" t="str">
        <f t="shared" si="404"/>
        <v>Day 2</v>
      </c>
      <c r="D2386" s="53" t="s">
        <v>707</v>
      </c>
      <c r="E2386" s="26" t="str">
        <f t="shared" si="396"/>
        <v>Kevin</v>
      </c>
      <c r="F2386" s="26" t="str">
        <f t="shared" si="397"/>
        <v>Page</v>
      </c>
      <c r="G2386" s="26" t="str">
        <f t="shared" si="398"/>
        <v>Men Senior</v>
      </c>
      <c r="H2386" s="26" t="str">
        <f t="shared" si="399"/>
        <v>Penguin</v>
      </c>
      <c r="I2386" s="53"/>
      <c r="J2386" s="53" t="s">
        <v>1222</v>
      </c>
      <c r="K2386" s="53">
        <v>128</v>
      </c>
      <c r="L2386" s="52">
        <f t="shared" si="400"/>
        <v>10.1</v>
      </c>
      <c r="M2386" s="52">
        <f t="shared" si="401"/>
        <v>10.1</v>
      </c>
    </row>
    <row r="2387" spans="1:13" x14ac:dyDescent="0.3">
      <c r="A2387" s="143" t="str">
        <f t="shared" si="402"/>
        <v>2026-NAT-02</v>
      </c>
      <c r="B2387" s="140">
        <f t="shared" si="403"/>
        <v>46101</v>
      </c>
      <c r="C2387" s="143" t="str">
        <f t="shared" si="404"/>
        <v>Day 2</v>
      </c>
      <c r="D2387" s="53" t="s">
        <v>707</v>
      </c>
      <c r="E2387" s="26" t="str">
        <f t="shared" si="396"/>
        <v>Kevin</v>
      </c>
      <c r="F2387" s="26" t="str">
        <f t="shared" si="397"/>
        <v>Page</v>
      </c>
      <c r="G2387" s="26" t="str">
        <f t="shared" si="398"/>
        <v>Men Senior</v>
      </c>
      <c r="H2387" s="26" t="str">
        <f t="shared" si="399"/>
        <v>Penguin</v>
      </c>
      <c r="I2387" s="53"/>
      <c r="J2387" s="53" t="s">
        <v>1222</v>
      </c>
      <c r="K2387" s="53">
        <v>119</v>
      </c>
      <c r="L2387" s="52">
        <f t="shared" si="400"/>
        <v>7.9</v>
      </c>
      <c r="M2387" s="52">
        <f t="shared" si="401"/>
        <v>7.9</v>
      </c>
    </row>
    <row r="2388" spans="1:13" x14ac:dyDescent="0.3">
      <c r="A2388" s="143" t="str">
        <f t="shared" si="402"/>
        <v>2026-NAT-02</v>
      </c>
      <c r="B2388" s="140">
        <f t="shared" si="403"/>
        <v>46101</v>
      </c>
      <c r="C2388" s="143" t="str">
        <f t="shared" si="404"/>
        <v>Day 2</v>
      </c>
      <c r="D2388" s="53" t="s">
        <v>707</v>
      </c>
      <c r="E2388" s="26" t="str">
        <f t="shared" si="396"/>
        <v>Kevin</v>
      </c>
      <c r="F2388" s="26" t="str">
        <f t="shared" si="397"/>
        <v>Page</v>
      </c>
      <c r="G2388" s="26" t="str">
        <f t="shared" si="398"/>
        <v>Men Senior</v>
      </c>
      <c r="H2388" s="26" t="str">
        <f t="shared" si="399"/>
        <v>Penguin</v>
      </c>
      <c r="I2388" s="53"/>
      <c r="J2388" s="53" t="s">
        <v>1222</v>
      </c>
      <c r="K2388" s="53">
        <v>129</v>
      </c>
      <c r="L2388" s="52">
        <f t="shared" si="400"/>
        <v>10.4</v>
      </c>
      <c r="M2388" s="52">
        <f t="shared" si="401"/>
        <v>10.4</v>
      </c>
    </row>
    <row r="2389" spans="1:13" x14ac:dyDescent="0.3">
      <c r="A2389" s="143" t="str">
        <f t="shared" si="402"/>
        <v>2026-NAT-02</v>
      </c>
      <c r="B2389" s="140">
        <f t="shared" si="403"/>
        <v>46101</v>
      </c>
      <c r="C2389" s="143" t="str">
        <f t="shared" si="404"/>
        <v>Day 2</v>
      </c>
      <c r="D2389" s="53" t="s">
        <v>707</v>
      </c>
      <c r="E2389" s="26" t="str">
        <f t="shared" si="396"/>
        <v>Kevin</v>
      </c>
      <c r="F2389" s="26" t="str">
        <f t="shared" si="397"/>
        <v>Page</v>
      </c>
      <c r="G2389" s="26" t="str">
        <f t="shared" si="398"/>
        <v>Men Senior</v>
      </c>
      <c r="H2389" s="26" t="str">
        <f t="shared" si="399"/>
        <v>Penguin</v>
      </c>
      <c r="I2389" s="53"/>
      <c r="J2389" s="53" t="s">
        <v>1222</v>
      </c>
      <c r="K2389" s="53">
        <v>125</v>
      </c>
      <c r="L2389" s="52">
        <f t="shared" si="400"/>
        <v>9.3000000000000007</v>
      </c>
      <c r="M2389" s="52">
        <f t="shared" si="401"/>
        <v>9.3000000000000007</v>
      </c>
    </row>
    <row r="2390" spans="1:13" x14ac:dyDescent="0.3">
      <c r="A2390" s="143" t="str">
        <f t="shared" si="402"/>
        <v>2026-NAT-02</v>
      </c>
      <c r="B2390" s="140">
        <f t="shared" si="403"/>
        <v>46101</v>
      </c>
      <c r="C2390" s="143" t="str">
        <f t="shared" si="404"/>
        <v>Day 2</v>
      </c>
      <c r="D2390" s="53" t="s">
        <v>707</v>
      </c>
      <c r="E2390" s="26" t="str">
        <f t="shared" si="396"/>
        <v>Kevin</v>
      </c>
      <c r="F2390" s="26" t="str">
        <f t="shared" si="397"/>
        <v>Page</v>
      </c>
      <c r="G2390" s="26" t="str">
        <f t="shared" si="398"/>
        <v>Men Senior</v>
      </c>
      <c r="H2390" s="26" t="str">
        <f t="shared" si="399"/>
        <v>Penguin</v>
      </c>
      <c r="I2390" s="53"/>
      <c r="J2390" s="53" t="s">
        <v>1222</v>
      </c>
      <c r="K2390" s="53">
        <v>120</v>
      </c>
      <c r="L2390" s="52">
        <f t="shared" si="400"/>
        <v>8.1</v>
      </c>
      <c r="M2390" s="52">
        <f t="shared" si="401"/>
        <v>8.1</v>
      </c>
    </row>
    <row r="2391" spans="1:13" x14ac:dyDescent="0.3">
      <c r="A2391" s="143" t="str">
        <f t="shared" si="402"/>
        <v>2026-NAT-02</v>
      </c>
      <c r="B2391" s="140">
        <f t="shared" si="403"/>
        <v>46101</v>
      </c>
      <c r="C2391" s="143" t="str">
        <f t="shared" si="404"/>
        <v>Day 2</v>
      </c>
      <c r="D2391" s="53" t="s">
        <v>707</v>
      </c>
      <c r="E2391" s="26" t="str">
        <f t="shared" si="396"/>
        <v>Kevin</v>
      </c>
      <c r="F2391" s="26" t="str">
        <f t="shared" si="397"/>
        <v>Page</v>
      </c>
      <c r="G2391" s="26" t="str">
        <f t="shared" si="398"/>
        <v>Men Senior</v>
      </c>
      <c r="H2391" s="26" t="str">
        <f t="shared" si="399"/>
        <v>Penguin</v>
      </c>
      <c r="I2391" s="53"/>
      <c r="J2391" s="53" t="s">
        <v>1222</v>
      </c>
      <c r="K2391" s="53">
        <v>151</v>
      </c>
      <c r="L2391" s="52">
        <f t="shared" si="400"/>
        <v>17.8</v>
      </c>
      <c r="M2391" s="52">
        <f t="shared" si="401"/>
        <v>17.8</v>
      </c>
    </row>
    <row r="2392" spans="1:13" x14ac:dyDescent="0.3">
      <c r="A2392" s="143" t="str">
        <f t="shared" si="402"/>
        <v>2026-NAT-02</v>
      </c>
      <c r="B2392" s="140">
        <f t="shared" si="403"/>
        <v>46101</v>
      </c>
      <c r="C2392" s="143" t="str">
        <f t="shared" si="404"/>
        <v>Day 2</v>
      </c>
      <c r="D2392" s="53" t="s">
        <v>707</v>
      </c>
      <c r="E2392" s="26" t="str">
        <f t="shared" si="396"/>
        <v>Kevin</v>
      </c>
      <c r="F2392" s="26" t="str">
        <f t="shared" si="397"/>
        <v>Page</v>
      </c>
      <c r="G2392" s="26" t="str">
        <f t="shared" si="398"/>
        <v>Men Senior</v>
      </c>
      <c r="H2392" s="26" t="str">
        <f t="shared" si="399"/>
        <v>Penguin</v>
      </c>
      <c r="I2392" s="53"/>
      <c r="J2392" s="53" t="s">
        <v>1222</v>
      </c>
      <c r="K2392" s="53">
        <v>135</v>
      </c>
      <c r="L2392" s="52">
        <f t="shared" si="400"/>
        <v>12.1</v>
      </c>
      <c r="M2392" s="52">
        <f t="shared" si="401"/>
        <v>12.1</v>
      </c>
    </row>
    <row r="2393" spans="1:13" x14ac:dyDescent="0.3">
      <c r="A2393" s="143" t="str">
        <f t="shared" si="402"/>
        <v>2026-NAT-02</v>
      </c>
      <c r="B2393" s="140">
        <f t="shared" si="403"/>
        <v>46101</v>
      </c>
      <c r="C2393" s="143" t="str">
        <f t="shared" si="404"/>
        <v>Day 2</v>
      </c>
      <c r="D2393" s="53" t="s">
        <v>662</v>
      </c>
      <c r="E2393" s="26" t="str">
        <f t="shared" si="396"/>
        <v>Lisa</v>
      </c>
      <c r="F2393" s="26" t="str">
        <f t="shared" si="397"/>
        <v>Coetzee</v>
      </c>
      <c r="G2393" s="26" t="str">
        <f t="shared" si="398"/>
        <v>Ladies Master</v>
      </c>
      <c r="H2393" s="26" t="str">
        <f t="shared" si="399"/>
        <v>Penguin</v>
      </c>
      <c r="I2393" s="53"/>
      <c r="J2393" s="53" t="s">
        <v>1223</v>
      </c>
      <c r="K2393" s="53">
        <v>106</v>
      </c>
      <c r="L2393" s="52">
        <f t="shared" si="400"/>
        <v>4.5</v>
      </c>
      <c r="M2393" s="52">
        <f t="shared" si="401"/>
        <v>4.5</v>
      </c>
    </row>
    <row r="2394" spans="1:13" x14ac:dyDescent="0.3">
      <c r="A2394" s="143" t="str">
        <f t="shared" si="402"/>
        <v>2026-NAT-02</v>
      </c>
      <c r="B2394" s="140">
        <f t="shared" si="403"/>
        <v>46101</v>
      </c>
      <c r="C2394" s="143" t="str">
        <f t="shared" si="404"/>
        <v>Day 2</v>
      </c>
      <c r="D2394" s="53" t="s">
        <v>662</v>
      </c>
      <c r="E2394" s="26" t="str">
        <f t="shared" si="396"/>
        <v>Lisa</v>
      </c>
      <c r="F2394" s="26" t="str">
        <f t="shared" si="397"/>
        <v>Coetzee</v>
      </c>
      <c r="G2394" s="26" t="str">
        <f t="shared" si="398"/>
        <v>Ladies Master</v>
      </c>
      <c r="H2394" s="26" t="str">
        <f t="shared" si="399"/>
        <v>Penguin</v>
      </c>
      <c r="I2394" s="53"/>
      <c r="J2394" s="53" t="s">
        <v>1223</v>
      </c>
      <c r="K2394" s="53">
        <v>91</v>
      </c>
      <c r="L2394" s="52">
        <f t="shared" si="400"/>
        <v>2.7</v>
      </c>
      <c r="M2394" s="52">
        <f t="shared" si="401"/>
        <v>2.7</v>
      </c>
    </row>
    <row r="2395" spans="1:13" x14ac:dyDescent="0.3">
      <c r="A2395" s="143" t="str">
        <f t="shared" si="402"/>
        <v>2026-NAT-02</v>
      </c>
      <c r="B2395" s="140">
        <f t="shared" si="403"/>
        <v>46101</v>
      </c>
      <c r="C2395" s="143" t="str">
        <f t="shared" si="404"/>
        <v>Day 2</v>
      </c>
      <c r="D2395" s="53" t="s">
        <v>1170</v>
      </c>
      <c r="E2395" s="26" t="str">
        <f t="shared" si="396"/>
        <v>Neil</v>
      </c>
      <c r="F2395" s="26" t="str">
        <f t="shared" si="397"/>
        <v>Pretorius</v>
      </c>
      <c r="G2395" s="26" t="str">
        <f t="shared" si="398"/>
        <v>Men U/16</v>
      </c>
      <c r="H2395" s="26" t="str">
        <f t="shared" si="399"/>
        <v>Penguin</v>
      </c>
      <c r="I2395" s="53"/>
      <c r="J2395" s="53" t="s">
        <v>1223</v>
      </c>
      <c r="K2395" s="53">
        <v>84</v>
      </c>
      <c r="L2395" s="52">
        <f t="shared" si="400"/>
        <v>2</v>
      </c>
      <c r="M2395" s="52">
        <f t="shared" si="401"/>
        <v>2</v>
      </c>
    </row>
    <row r="2396" spans="1:13" x14ac:dyDescent="0.3">
      <c r="A2396" s="143" t="str">
        <f t="shared" si="402"/>
        <v>2026-NAT-02</v>
      </c>
      <c r="B2396" s="140">
        <f t="shared" si="403"/>
        <v>46101</v>
      </c>
      <c r="C2396" s="143" t="str">
        <f t="shared" si="404"/>
        <v>Day 2</v>
      </c>
      <c r="D2396" s="53" t="s">
        <v>1170</v>
      </c>
      <c r="E2396" s="26" t="str">
        <f t="shared" si="396"/>
        <v>Neil</v>
      </c>
      <c r="F2396" s="26" t="str">
        <f t="shared" si="397"/>
        <v>Pretorius</v>
      </c>
      <c r="G2396" s="26" t="str">
        <f t="shared" si="398"/>
        <v>Men U/16</v>
      </c>
      <c r="H2396" s="26" t="str">
        <f t="shared" si="399"/>
        <v>Penguin</v>
      </c>
      <c r="I2396" s="53"/>
      <c r="J2396" s="53" t="s">
        <v>20</v>
      </c>
      <c r="K2396" s="53">
        <v>68</v>
      </c>
      <c r="L2396" s="52">
        <f t="shared" si="400"/>
        <v>1.1000000000000001</v>
      </c>
      <c r="M2396" s="52">
        <f t="shared" si="401"/>
        <v>1.1000000000000001</v>
      </c>
    </row>
    <row r="2397" spans="1:13" x14ac:dyDescent="0.3">
      <c r="A2397" s="143" t="str">
        <f t="shared" si="402"/>
        <v>2026-NAT-02</v>
      </c>
      <c r="B2397" s="140">
        <f t="shared" si="403"/>
        <v>46101</v>
      </c>
      <c r="C2397" s="143" t="str">
        <f t="shared" si="404"/>
        <v>Day 2</v>
      </c>
      <c r="D2397" s="53" t="s">
        <v>1170</v>
      </c>
      <c r="E2397" s="26" t="str">
        <f t="shared" si="396"/>
        <v>Neil</v>
      </c>
      <c r="F2397" s="26" t="str">
        <f t="shared" si="397"/>
        <v>Pretorius</v>
      </c>
      <c r="G2397" s="26" t="str">
        <f t="shared" si="398"/>
        <v>Men U/16</v>
      </c>
      <c r="H2397" s="26" t="str">
        <f t="shared" si="399"/>
        <v>Penguin</v>
      </c>
      <c r="I2397" s="53"/>
      <c r="J2397" s="53" t="s">
        <v>1222</v>
      </c>
      <c r="K2397" s="53">
        <v>82</v>
      </c>
      <c r="L2397" s="52">
        <f t="shared" si="400"/>
        <v>2.2000000000000002</v>
      </c>
      <c r="M2397" s="52">
        <f t="shared" si="401"/>
        <v>2.2000000000000002</v>
      </c>
    </row>
    <row r="2398" spans="1:13" x14ac:dyDescent="0.3">
      <c r="A2398" s="143" t="str">
        <f t="shared" si="402"/>
        <v>2026-NAT-02</v>
      </c>
      <c r="B2398" s="140">
        <f t="shared" si="403"/>
        <v>46101</v>
      </c>
      <c r="C2398" s="143" t="str">
        <f t="shared" si="404"/>
        <v>Day 2</v>
      </c>
      <c r="D2398" s="53" t="s">
        <v>1459</v>
      </c>
      <c r="E2398" s="26" t="str">
        <f t="shared" si="396"/>
        <v>JC</v>
      </c>
      <c r="F2398" s="26" t="str">
        <f t="shared" si="397"/>
        <v>Knight</v>
      </c>
      <c r="G2398" s="26" t="str">
        <f t="shared" si="398"/>
        <v>Men U/21</v>
      </c>
      <c r="H2398" s="26" t="str">
        <f t="shared" si="399"/>
        <v>Penguin</v>
      </c>
      <c r="I2398" s="53"/>
      <c r="J2398" s="53" t="s">
        <v>1222</v>
      </c>
      <c r="K2398" s="53">
        <v>135</v>
      </c>
      <c r="L2398" s="52">
        <f t="shared" si="400"/>
        <v>12.1</v>
      </c>
      <c r="M2398" s="52">
        <f t="shared" si="401"/>
        <v>12.1</v>
      </c>
    </row>
    <row r="2399" spans="1:13" x14ac:dyDescent="0.3">
      <c r="A2399" s="143" t="str">
        <f t="shared" si="402"/>
        <v>2026-NAT-02</v>
      </c>
      <c r="B2399" s="140">
        <f t="shared" si="403"/>
        <v>46101</v>
      </c>
      <c r="C2399" s="143" t="str">
        <f t="shared" si="404"/>
        <v>Day 2</v>
      </c>
      <c r="D2399" s="53" t="s">
        <v>614</v>
      </c>
      <c r="E2399" s="26" t="str">
        <f t="shared" si="396"/>
        <v>Clifford Alexander</v>
      </c>
      <c r="F2399" s="26" t="str">
        <f t="shared" si="397"/>
        <v>Steyn</v>
      </c>
      <c r="G2399" s="26" t="str">
        <f t="shared" si="398"/>
        <v>Men Senior</v>
      </c>
      <c r="H2399" s="26" t="str">
        <f t="shared" si="399"/>
        <v>Penguin</v>
      </c>
      <c r="I2399" s="53"/>
      <c r="J2399" s="53" t="s">
        <v>1222</v>
      </c>
      <c r="K2399" s="53">
        <v>126</v>
      </c>
      <c r="L2399" s="52">
        <f t="shared" si="400"/>
        <v>9.6</v>
      </c>
      <c r="M2399" s="52">
        <f t="shared" si="401"/>
        <v>9.6</v>
      </c>
    </row>
    <row r="2400" spans="1:13" x14ac:dyDescent="0.3">
      <c r="A2400" s="143" t="str">
        <f t="shared" si="402"/>
        <v>2026-NAT-02</v>
      </c>
      <c r="B2400" s="140">
        <f t="shared" si="403"/>
        <v>46101</v>
      </c>
      <c r="C2400" s="143" t="str">
        <f t="shared" si="404"/>
        <v>Day 2</v>
      </c>
      <c r="D2400" s="53" t="s">
        <v>614</v>
      </c>
      <c r="E2400" s="26" t="str">
        <f t="shared" si="396"/>
        <v>Clifford Alexander</v>
      </c>
      <c r="F2400" s="26" t="str">
        <f t="shared" si="397"/>
        <v>Steyn</v>
      </c>
      <c r="G2400" s="26" t="str">
        <f t="shared" si="398"/>
        <v>Men Senior</v>
      </c>
      <c r="H2400" s="26" t="str">
        <f t="shared" si="399"/>
        <v>Penguin</v>
      </c>
      <c r="I2400" s="53"/>
      <c r="J2400" s="53" t="s">
        <v>1222</v>
      </c>
      <c r="K2400" s="53">
        <v>113</v>
      </c>
      <c r="L2400" s="52">
        <f t="shared" si="400"/>
        <v>6.6</v>
      </c>
      <c r="M2400" s="52">
        <f t="shared" si="401"/>
        <v>6.6</v>
      </c>
    </row>
    <row r="2401" spans="1:13" x14ac:dyDescent="0.3">
      <c r="A2401" s="143" t="str">
        <f t="shared" si="402"/>
        <v>2026-NAT-02</v>
      </c>
      <c r="B2401" s="140">
        <f t="shared" si="403"/>
        <v>46101</v>
      </c>
      <c r="C2401" s="143" t="str">
        <f t="shared" si="404"/>
        <v>Day 2</v>
      </c>
      <c r="D2401" s="53" t="s">
        <v>614</v>
      </c>
      <c r="E2401" s="26" t="str">
        <f t="shared" si="396"/>
        <v>Clifford Alexander</v>
      </c>
      <c r="F2401" s="26" t="str">
        <f t="shared" si="397"/>
        <v>Steyn</v>
      </c>
      <c r="G2401" s="26" t="str">
        <f t="shared" si="398"/>
        <v>Men Senior</v>
      </c>
      <c r="H2401" s="26" t="str">
        <f t="shared" si="399"/>
        <v>Penguin</v>
      </c>
      <c r="I2401" s="53"/>
      <c r="J2401" s="53" t="s">
        <v>1200</v>
      </c>
      <c r="K2401" s="53">
        <v>80</v>
      </c>
      <c r="L2401" s="52">
        <f t="shared" si="400"/>
        <v>9.4</v>
      </c>
      <c r="M2401" s="52">
        <f t="shared" si="401"/>
        <v>9.4</v>
      </c>
    </row>
    <row r="2402" spans="1:13" x14ac:dyDescent="0.3">
      <c r="A2402" s="143" t="str">
        <f t="shared" si="402"/>
        <v>2026-NAT-02</v>
      </c>
      <c r="B2402" s="140">
        <f t="shared" si="403"/>
        <v>46101</v>
      </c>
      <c r="C2402" s="143" t="str">
        <f t="shared" si="404"/>
        <v>Day 2</v>
      </c>
      <c r="D2402" s="53" t="s">
        <v>614</v>
      </c>
      <c r="E2402" s="26" t="str">
        <f t="shared" si="396"/>
        <v>Clifford Alexander</v>
      </c>
      <c r="F2402" s="26" t="str">
        <f t="shared" si="397"/>
        <v>Steyn</v>
      </c>
      <c r="G2402" s="26" t="str">
        <f t="shared" si="398"/>
        <v>Men Senior</v>
      </c>
      <c r="H2402" s="26" t="str">
        <f t="shared" si="399"/>
        <v>Penguin</v>
      </c>
      <c r="I2402" s="53"/>
      <c r="J2402" s="53" t="s">
        <v>1222</v>
      </c>
      <c r="K2402" s="53">
        <v>120</v>
      </c>
      <c r="L2402" s="52">
        <f t="shared" si="400"/>
        <v>8.1</v>
      </c>
      <c r="M2402" s="52">
        <f t="shared" si="401"/>
        <v>8.1</v>
      </c>
    </row>
    <row r="2403" spans="1:13" x14ac:dyDescent="0.3">
      <c r="A2403" s="143" t="str">
        <f t="shared" si="402"/>
        <v>2026-NAT-02</v>
      </c>
      <c r="B2403" s="140">
        <f t="shared" si="403"/>
        <v>46101</v>
      </c>
      <c r="C2403" s="143" t="str">
        <f t="shared" si="404"/>
        <v>Day 2</v>
      </c>
      <c r="D2403" s="53" t="s">
        <v>614</v>
      </c>
      <c r="E2403" s="26" t="str">
        <f t="shared" si="396"/>
        <v>Clifford Alexander</v>
      </c>
      <c r="F2403" s="26" t="str">
        <f t="shared" si="397"/>
        <v>Steyn</v>
      </c>
      <c r="G2403" s="26" t="str">
        <f t="shared" si="398"/>
        <v>Men Senior</v>
      </c>
      <c r="H2403" s="26" t="str">
        <f t="shared" si="399"/>
        <v>Penguin</v>
      </c>
      <c r="I2403" s="53"/>
      <c r="J2403" s="53" t="s">
        <v>1222</v>
      </c>
      <c r="K2403" s="53">
        <v>104</v>
      </c>
      <c r="L2403" s="52">
        <f t="shared" si="400"/>
        <v>5</v>
      </c>
      <c r="M2403" s="52">
        <f t="shared" si="401"/>
        <v>5</v>
      </c>
    </row>
    <row r="2404" spans="1:13" x14ac:dyDescent="0.3">
      <c r="A2404" s="143" t="str">
        <f t="shared" si="402"/>
        <v>2026-NAT-02</v>
      </c>
      <c r="B2404" s="140">
        <f t="shared" si="403"/>
        <v>46101</v>
      </c>
      <c r="C2404" s="143" t="str">
        <f t="shared" si="404"/>
        <v>Day 2</v>
      </c>
      <c r="D2404" s="53" t="s">
        <v>614</v>
      </c>
      <c r="E2404" s="26" t="str">
        <f t="shared" si="396"/>
        <v>Clifford Alexander</v>
      </c>
      <c r="F2404" s="26" t="str">
        <f t="shared" si="397"/>
        <v>Steyn</v>
      </c>
      <c r="G2404" s="26" t="str">
        <f t="shared" si="398"/>
        <v>Men Senior</v>
      </c>
      <c r="H2404" s="26" t="str">
        <f t="shared" si="399"/>
        <v>Penguin</v>
      </c>
      <c r="I2404" s="53"/>
      <c r="J2404" s="53" t="s">
        <v>1222</v>
      </c>
      <c r="K2404" s="53">
        <v>113</v>
      </c>
      <c r="L2404" s="52">
        <f t="shared" si="400"/>
        <v>6.6</v>
      </c>
      <c r="M2404" s="52">
        <f t="shared" si="401"/>
        <v>6.6</v>
      </c>
    </row>
    <row r="2405" spans="1:13" x14ac:dyDescent="0.3">
      <c r="A2405" s="143" t="str">
        <f t="shared" si="402"/>
        <v>2026-NAT-02</v>
      </c>
      <c r="B2405" s="140">
        <f t="shared" si="403"/>
        <v>46101</v>
      </c>
      <c r="C2405" s="143" t="str">
        <f t="shared" si="404"/>
        <v>Day 2</v>
      </c>
      <c r="D2405" s="53" t="s">
        <v>614</v>
      </c>
      <c r="E2405" s="26" t="str">
        <f t="shared" si="396"/>
        <v>Clifford Alexander</v>
      </c>
      <c r="F2405" s="26" t="str">
        <f t="shared" si="397"/>
        <v>Steyn</v>
      </c>
      <c r="G2405" s="26" t="str">
        <f t="shared" si="398"/>
        <v>Men Senior</v>
      </c>
      <c r="H2405" s="26" t="str">
        <f t="shared" si="399"/>
        <v>Penguin</v>
      </c>
      <c r="I2405" s="53"/>
      <c r="J2405" s="53" t="s">
        <v>1222</v>
      </c>
      <c r="K2405" s="53">
        <v>149</v>
      </c>
      <c r="L2405" s="52">
        <f t="shared" si="400"/>
        <v>17</v>
      </c>
      <c r="M2405" s="52">
        <f t="shared" si="401"/>
        <v>17</v>
      </c>
    </row>
    <row r="2406" spans="1:13" x14ac:dyDescent="0.3">
      <c r="A2406" s="143" t="str">
        <f t="shared" si="402"/>
        <v>2026-NAT-02</v>
      </c>
      <c r="B2406" s="140">
        <f t="shared" si="403"/>
        <v>46101</v>
      </c>
      <c r="C2406" s="143" t="str">
        <f t="shared" si="404"/>
        <v>Day 2</v>
      </c>
      <c r="D2406" s="53" t="s">
        <v>1338</v>
      </c>
      <c r="E2406" s="26" t="str">
        <f t="shared" si="396"/>
        <v>Barren</v>
      </c>
      <c r="F2406" s="26" t="str">
        <f t="shared" si="397"/>
        <v>Van Es</v>
      </c>
      <c r="G2406" s="26" t="str">
        <f t="shared" si="398"/>
        <v>Men Senior</v>
      </c>
      <c r="H2406" s="26" t="str">
        <f t="shared" si="399"/>
        <v>Penguin</v>
      </c>
      <c r="I2406" s="53"/>
      <c r="J2406" s="53" t="s">
        <v>1222</v>
      </c>
      <c r="K2406" s="53">
        <v>156</v>
      </c>
      <c r="L2406" s="52">
        <f t="shared" si="400"/>
        <v>19.899999999999999</v>
      </c>
      <c r="M2406" s="52">
        <f t="shared" si="401"/>
        <v>19.899999999999999</v>
      </c>
    </row>
    <row r="2407" spans="1:13" x14ac:dyDescent="0.3">
      <c r="A2407" s="143" t="str">
        <f t="shared" si="402"/>
        <v>2026-NAT-02</v>
      </c>
      <c r="B2407" s="140">
        <f t="shared" si="403"/>
        <v>46101</v>
      </c>
      <c r="C2407" s="143" t="str">
        <f t="shared" si="404"/>
        <v>Day 2</v>
      </c>
      <c r="D2407" s="53" t="s">
        <v>1338</v>
      </c>
      <c r="E2407" s="26" t="str">
        <f t="shared" si="396"/>
        <v>Barren</v>
      </c>
      <c r="F2407" s="26" t="str">
        <f t="shared" si="397"/>
        <v>Van Es</v>
      </c>
      <c r="G2407" s="26" t="str">
        <f t="shared" si="398"/>
        <v>Men Senior</v>
      </c>
      <c r="H2407" s="26" t="str">
        <f t="shared" si="399"/>
        <v>Penguin</v>
      </c>
      <c r="I2407" s="53"/>
      <c r="J2407" s="53" t="s">
        <v>1222</v>
      </c>
      <c r="K2407" s="53">
        <v>115</v>
      </c>
      <c r="L2407" s="52">
        <f t="shared" si="400"/>
        <v>7</v>
      </c>
      <c r="M2407" s="52">
        <f t="shared" si="401"/>
        <v>7</v>
      </c>
    </row>
    <row r="2408" spans="1:13" x14ac:dyDescent="0.3">
      <c r="A2408" s="143" t="str">
        <f t="shared" si="402"/>
        <v>2026-NAT-02</v>
      </c>
      <c r="B2408" s="140">
        <f t="shared" si="403"/>
        <v>46101</v>
      </c>
      <c r="C2408" s="143" t="str">
        <f t="shared" si="404"/>
        <v>Day 2</v>
      </c>
      <c r="D2408" s="53" t="s">
        <v>1338</v>
      </c>
      <c r="E2408" s="26" t="str">
        <f t="shared" si="396"/>
        <v>Barren</v>
      </c>
      <c r="F2408" s="26" t="str">
        <f t="shared" si="397"/>
        <v>Van Es</v>
      </c>
      <c r="G2408" s="26" t="str">
        <f t="shared" si="398"/>
        <v>Men Senior</v>
      </c>
      <c r="H2408" s="26" t="str">
        <f t="shared" si="399"/>
        <v>Penguin</v>
      </c>
      <c r="I2408" s="53"/>
      <c r="J2408" s="53" t="s">
        <v>1222</v>
      </c>
      <c r="K2408" s="53">
        <v>152</v>
      </c>
      <c r="L2408" s="52">
        <f t="shared" si="400"/>
        <v>18.2</v>
      </c>
      <c r="M2408" s="52">
        <f t="shared" si="401"/>
        <v>18.2</v>
      </c>
    </row>
    <row r="2409" spans="1:13" x14ac:dyDescent="0.3">
      <c r="A2409" s="143" t="str">
        <f t="shared" si="402"/>
        <v>2026-NAT-02</v>
      </c>
      <c r="B2409" s="140">
        <f t="shared" si="403"/>
        <v>46101</v>
      </c>
      <c r="C2409" s="143" t="str">
        <f t="shared" si="404"/>
        <v>Day 2</v>
      </c>
      <c r="D2409" s="53" t="s">
        <v>1338</v>
      </c>
      <c r="E2409" s="26" t="str">
        <f t="shared" si="396"/>
        <v>Barren</v>
      </c>
      <c r="F2409" s="26" t="str">
        <f t="shared" si="397"/>
        <v>Van Es</v>
      </c>
      <c r="G2409" s="26" t="str">
        <f t="shared" si="398"/>
        <v>Men Senior</v>
      </c>
      <c r="H2409" s="26" t="str">
        <f t="shared" si="399"/>
        <v>Penguin</v>
      </c>
      <c r="I2409" s="53"/>
      <c r="J2409" s="53" t="s">
        <v>1222</v>
      </c>
      <c r="K2409" s="53">
        <v>123</v>
      </c>
      <c r="L2409" s="52">
        <f t="shared" si="400"/>
        <v>8.8000000000000007</v>
      </c>
      <c r="M2409" s="52">
        <f t="shared" si="401"/>
        <v>8.8000000000000007</v>
      </c>
    </row>
    <row r="2410" spans="1:13" x14ac:dyDescent="0.3">
      <c r="A2410" s="143" t="str">
        <f t="shared" si="402"/>
        <v>2026-NAT-02</v>
      </c>
      <c r="B2410" s="140">
        <f t="shared" si="403"/>
        <v>46101</v>
      </c>
      <c r="C2410" s="143" t="str">
        <f t="shared" si="404"/>
        <v>Day 2</v>
      </c>
      <c r="D2410" s="53" t="s">
        <v>1338</v>
      </c>
      <c r="E2410" s="26" t="str">
        <f t="shared" si="396"/>
        <v>Barren</v>
      </c>
      <c r="F2410" s="26" t="str">
        <f t="shared" si="397"/>
        <v>Van Es</v>
      </c>
      <c r="G2410" s="26" t="str">
        <f t="shared" si="398"/>
        <v>Men Senior</v>
      </c>
      <c r="H2410" s="26" t="str">
        <f t="shared" si="399"/>
        <v>Penguin</v>
      </c>
      <c r="I2410" s="53"/>
      <c r="J2410" s="53" t="s">
        <v>1222</v>
      </c>
      <c r="K2410" s="53">
        <v>152</v>
      </c>
      <c r="L2410" s="52">
        <f t="shared" si="400"/>
        <v>18.2</v>
      </c>
      <c r="M2410" s="52">
        <f t="shared" si="401"/>
        <v>18.2</v>
      </c>
    </row>
    <row r="2411" spans="1:13" x14ac:dyDescent="0.3">
      <c r="A2411" s="143" t="str">
        <f t="shared" si="402"/>
        <v>2026-NAT-02</v>
      </c>
      <c r="B2411" s="140">
        <f t="shared" si="403"/>
        <v>46101</v>
      </c>
      <c r="C2411" s="143" t="str">
        <f t="shared" si="404"/>
        <v>Day 2</v>
      </c>
      <c r="D2411" s="53" t="s">
        <v>1338</v>
      </c>
      <c r="E2411" s="26" t="str">
        <f t="shared" si="396"/>
        <v>Barren</v>
      </c>
      <c r="F2411" s="26" t="str">
        <f t="shared" si="397"/>
        <v>Van Es</v>
      </c>
      <c r="G2411" s="26" t="str">
        <f t="shared" si="398"/>
        <v>Men Senior</v>
      </c>
      <c r="H2411" s="26" t="str">
        <f t="shared" si="399"/>
        <v>Penguin</v>
      </c>
      <c r="I2411" s="53" t="s">
        <v>19</v>
      </c>
      <c r="J2411" s="53"/>
      <c r="K2411" s="53">
        <v>57</v>
      </c>
      <c r="L2411" s="52">
        <f t="shared" si="400"/>
        <v>1.9</v>
      </c>
      <c r="M2411" s="52">
        <f t="shared" si="401"/>
        <v>1.9</v>
      </c>
    </row>
    <row r="2412" spans="1:13" x14ac:dyDescent="0.3">
      <c r="A2412" s="143" t="str">
        <f t="shared" si="402"/>
        <v>2026-NAT-02</v>
      </c>
      <c r="B2412" s="140">
        <f t="shared" si="403"/>
        <v>46101</v>
      </c>
      <c r="C2412" s="143" t="str">
        <f t="shared" si="404"/>
        <v>Day 2</v>
      </c>
      <c r="D2412" s="53" t="s">
        <v>1168</v>
      </c>
      <c r="E2412" s="26" t="str">
        <f t="shared" si="396"/>
        <v>Armand</v>
      </c>
      <c r="F2412" s="26" t="str">
        <f t="shared" si="397"/>
        <v>Pretorius</v>
      </c>
      <c r="G2412" s="26" t="str">
        <f t="shared" si="398"/>
        <v>Men Veteran</v>
      </c>
      <c r="H2412" s="26" t="str">
        <f t="shared" si="399"/>
        <v>Penguin</v>
      </c>
      <c r="I2412" s="53"/>
      <c r="J2412" s="53"/>
      <c r="K2412" s="53"/>
      <c r="L2412" s="52" t="str">
        <f t="shared" si="400"/>
        <v/>
      </c>
      <c r="M2412" s="52" t="str">
        <f t="shared" si="401"/>
        <v/>
      </c>
    </row>
    <row r="2413" spans="1:13" x14ac:dyDescent="0.3">
      <c r="A2413" s="143" t="str">
        <f t="shared" si="402"/>
        <v>2026-NAT-02</v>
      </c>
      <c r="B2413" s="140">
        <f t="shared" si="403"/>
        <v>46101</v>
      </c>
      <c r="C2413" s="143" t="str">
        <f t="shared" si="404"/>
        <v>Day 2</v>
      </c>
      <c r="D2413" s="53" t="s">
        <v>1355</v>
      </c>
      <c r="E2413" s="26" t="str">
        <f t="shared" si="396"/>
        <v>Stefan</v>
      </c>
      <c r="F2413" s="26" t="str">
        <f t="shared" si="397"/>
        <v>Snyman</v>
      </c>
      <c r="G2413" s="26" t="str">
        <f t="shared" si="398"/>
        <v>Men U/21</v>
      </c>
      <c r="H2413" s="26" t="str">
        <f t="shared" si="399"/>
        <v>Penguin</v>
      </c>
      <c r="I2413" s="53"/>
      <c r="J2413" s="53" t="s">
        <v>1222</v>
      </c>
      <c r="K2413" s="53">
        <v>124</v>
      </c>
      <c r="L2413" s="52">
        <f t="shared" si="400"/>
        <v>9.1</v>
      </c>
      <c r="M2413" s="52">
        <f t="shared" si="401"/>
        <v>9.1</v>
      </c>
    </row>
    <row r="2414" spans="1:13" x14ac:dyDescent="0.3">
      <c r="A2414" s="143" t="str">
        <f t="shared" si="402"/>
        <v>2026-NAT-02</v>
      </c>
      <c r="B2414" s="140">
        <f t="shared" si="403"/>
        <v>46101</v>
      </c>
      <c r="C2414" s="143" t="str">
        <f t="shared" si="404"/>
        <v>Day 2</v>
      </c>
      <c r="D2414" s="53" t="s">
        <v>1355</v>
      </c>
      <c r="E2414" s="26" t="str">
        <f t="shared" si="396"/>
        <v>Stefan</v>
      </c>
      <c r="F2414" s="26" t="str">
        <f t="shared" si="397"/>
        <v>Snyman</v>
      </c>
      <c r="G2414" s="26" t="str">
        <f t="shared" si="398"/>
        <v>Men U/21</v>
      </c>
      <c r="H2414" s="26" t="str">
        <f t="shared" si="399"/>
        <v>Penguin</v>
      </c>
      <c r="I2414" s="53"/>
      <c r="J2414" s="53" t="s">
        <v>20</v>
      </c>
      <c r="K2414" s="53">
        <v>77</v>
      </c>
      <c r="L2414" s="52">
        <f t="shared" si="400"/>
        <v>1.6</v>
      </c>
      <c r="M2414" s="52">
        <f t="shared" si="401"/>
        <v>1.6</v>
      </c>
    </row>
    <row r="2415" spans="1:13" x14ac:dyDescent="0.3">
      <c r="A2415" s="143" t="str">
        <f t="shared" si="402"/>
        <v>2026-NAT-02</v>
      </c>
      <c r="B2415" s="140">
        <f t="shared" si="403"/>
        <v>46101</v>
      </c>
      <c r="C2415" s="143" t="str">
        <f t="shared" si="404"/>
        <v>Day 2</v>
      </c>
      <c r="D2415" s="53" t="s">
        <v>786</v>
      </c>
      <c r="E2415" s="26" t="str">
        <f t="shared" si="396"/>
        <v>Henno</v>
      </c>
      <c r="F2415" s="26" t="str">
        <f t="shared" si="397"/>
        <v>Snyman</v>
      </c>
      <c r="G2415" s="26" t="str">
        <f t="shared" si="398"/>
        <v>Men Master</v>
      </c>
      <c r="H2415" s="26" t="str">
        <f t="shared" si="399"/>
        <v>Penguin</v>
      </c>
      <c r="I2415" s="53"/>
      <c r="J2415" s="53" t="s">
        <v>1222</v>
      </c>
      <c r="K2415" s="53">
        <v>122</v>
      </c>
      <c r="L2415" s="52">
        <f t="shared" si="400"/>
        <v>8.6</v>
      </c>
      <c r="M2415" s="52">
        <f t="shared" si="401"/>
        <v>8.6</v>
      </c>
    </row>
    <row r="2416" spans="1:13" x14ac:dyDescent="0.3">
      <c r="A2416" s="143" t="str">
        <f t="shared" si="402"/>
        <v>2026-NAT-02</v>
      </c>
      <c r="B2416" s="140">
        <f t="shared" si="403"/>
        <v>46101</v>
      </c>
      <c r="C2416" s="143" t="str">
        <f t="shared" si="404"/>
        <v>Day 2</v>
      </c>
      <c r="D2416" s="53" t="s">
        <v>786</v>
      </c>
      <c r="E2416" s="26" t="str">
        <f t="shared" si="396"/>
        <v>Henno</v>
      </c>
      <c r="F2416" s="26" t="str">
        <f t="shared" si="397"/>
        <v>Snyman</v>
      </c>
      <c r="G2416" s="26" t="str">
        <f t="shared" si="398"/>
        <v>Men Master</v>
      </c>
      <c r="H2416" s="26" t="str">
        <f t="shared" si="399"/>
        <v>Penguin</v>
      </c>
      <c r="I2416" s="53"/>
      <c r="J2416" s="53" t="s">
        <v>1222</v>
      </c>
      <c r="K2416" s="53">
        <v>149</v>
      </c>
      <c r="L2416" s="52">
        <f t="shared" si="400"/>
        <v>17</v>
      </c>
      <c r="M2416" s="52">
        <f t="shared" si="401"/>
        <v>17</v>
      </c>
    </row>
    <row r="2417" spans="1:13" x14ac:dyDescent="0.3">
      <c r="A2417" s="143" t="str">
        <f t="shared" si="402"/>
        <v>2026-NAT-02</v>
      </c>
      <c r="B2417" s="140">
        <f t="shared" si="403"/>
        <v>46101</v>
      </c>
      <c r="C2417" s="143" t="str">
        <f t="shared" si="404"/>
        <v>Day 2</v>
      </c>
      <c r="D2417" s="53" t="s">
        <v>786</v>
      </c>
      <c r="E2417" s="26" t="str">
        <f t="shared" si="396"/>
        <v>Henno</v>
      </c>
      <c r="F2417" s="26" t="str">
        <f t="shared" si="397"/>
        <v>Snyman</v>
      </c>
      <c r="G2417" s="26" t="str">
        <f t="shared" si="398"/>
        <v>Men Master</v>
      </c>
      <c r="H2417" s="26" t="str">
        <f t="shared" si="399"/>
        <v>Penguin</v>
      </c>
      <c r="I2417" s="53"/>
      <c r="J2417" s="53" t="s">
        <v>1222</v>
      </c>
      <c r="K2417" s="53">
        <v>156</v>
      </c>
      <c r="L2417" s="52">
        <f t="shared" si="400"/>
        <v>19.899999999999999</v>
      </c>
      <c r="M2417" s="52">
        <f t="shared" si="401"/>
        <v>19.899999999999999</v>
      </c>
    </row>
    <row r="2418" spans="1:13" x14ac:dyDescent="0.3">
      <c r="A2418" s="143" t="str">
        <f t="shared" si="402"/>
        <v>2026-NAT-02</v>
      </c>
      <c r="B2418" s="140">
        <f t="shared" si="403"/>
        <v>46101</v>
      </c>
      <c r="C2418" s="143" t="str">
        <f t="shared" si="404"/>
        <v>Day 2</v>
      </c>
      <c r="D2418" s="53" t="s">
        <v>786</v>
      </c>
      <c r="E2418" s="26" t="str">
        <f t="shared" si="396"/>
        <v>Henno</v>
      </c>
      <c r="F2418" s="26" t="str">
        <f t="shared" si="397"/>
        <v>Snyman</v>
      </c>
      <c r="G2418" s="26" t="str">
        <f t="shared" si="398"/>
        <v>Men Master</v>
      </c>
      <c r="H2418" s="26" t="str">
        <f t="shared" si="399"/>
        <v>Penguin</v>
      </c>
      <c r="I2418" s="53"/>
      <c r="J2418" s="53" t="s">
        <v>1222</v>
      </c>
      <c r="K2418" s="53">
        <v>129</v>
      </c>
      <c r="L2418" s="52">
        <f t="shared" si="400"/>
        <v>10.4</v>
      </c>
      <c r="M2418" s="52">
        <f t="shared" si="401"/>
        <v>10.4</v>
      </c>
    </row>
    <row r="2419" spans="1:13" x14ac:dyDescent="0.3">
      <c r="A2419" s="143" t="str">
        <f t="shared" si="402"/>
        <v>2026-NAT-02</v>
      </c>
      <c r="B2419" s="140">
        <f t="shared" si="403"/>
        <v>46101</v>
      </c>
      <c r="C2419" s="143" t="str">
        <f t="shared" si="404"/>
        <v>Day 2</v>
      </c>
      <c r="D2419" s="53" t="s">
        <v>786</v>
      </c>
      <c r="E2419" s="26" t="str">
        <f t="shared" si="396"/>
        <v>Henno</v>
      </c>
      <c r="F2419" s="26" t="str">
        <f t="shared" si="397"/>
        <v>Snyman</v>
      </c>
      <c r="G2419" s="26" t="str">
        <f t="shared" si="398"/>
        <v>Men Master</v>
      </c>
      <c r="H2419" s="26" t="str">
        <f t="shared" si="399"/>
        <v>Penguin</v>
      </c>
      <c r="I2419" s="53"/>
      <c r="J2419" s="53" t="s">
        <v>1223</v>
      </c>
      <c r="K2419" s="53">
        <v>73</v>
      </c>
      <c r="L2419" s="52">
        <f t="shared" si="400"/>
        <v>1.2</v>
      </c>
      <c r="M2419" s="52">
        <f t="shared" si="401"/>
        <v>1.2</v>
      </c>
    </row>
    <row r="2420" spans="1:13" x14ac:dyDescent="0.3">
      <c r="A2420" s="143" t="str">
        <f t="shared" si="402"/>
        <v>2026-NAT-02</v>
      </c>
      <c r="B2420" s="140">
        <f t="shared" si="403"/>
        <v>46101</v>
      </c>
      <c r="C2420" s="143" t="str">
        <f t="shared" si="404"/>
        <v>Day 2</v>
      </c>
      <c r="D2420" s="53" t="s">
        <v>786</v>
      </c>
      <c r="E2420" s="26" t="str">
        <f t="shared" si="396"/>
        <v>Henno</v>
      </c>
      <c r="F2420" s="26" t="str">
        <f t="shared" si="397"/>
        <v>Snyman</v>
      </c>
      <c r="G2420" s="26" t="str">
        <f t="shared" si="398"/>
        <v>Men Master</v>
      </c>
      <c r="H2420" s="26" t="str">
        <f t="shared" si="399"/>
        <v>Penguin</v>
      </c>
      <c r="I2420" s="53"/>
      <c r="J2420" s="53" t="s">
        <v>1222</v>
      </c>
      <c r="K2420" s="53">
        <v>132</v>
      </c>
      <c r="L2420" s="52">
        <f t="shared" si="400"/>
        <v>11.2</v>
      </c>
      <c r="M2420" s="52">
        <f t="shared" si="401"/>
        <v>11.2</v>
      </c>
    </row>
    <row r="2421" spans="1:13" x14ac:dyDescent="0.3">
      <c r="A2421" s="143" t="str">
        <f t="shared" si="402"/>
        <v>2026-NAT-02</v>
      </c>
      <c r="B2421" s="140">
        <f t="shared" si="403"/>
        <v>46101</v>
      </c>
      <c r="C2421" s="143" t="str">
        <f t="shared" si="404"/>
        <v>Day 2</v>
      </c>
      <c r="D2421" s="53" t="s">
        <v>786</v>
      </c>
      <c r="E2421" s="26" t="str">
        <f t="shared" si="396"/>
        <v>Henno</v>
      </c>
      <c r="F2421" s="26" t="str">
        <f t="shared" si="397"/>
        <v>Snyman</v>
      </c>
      <c r="G2421" s="26" t="str">
        <f t="shared" si="398"/>
        <v>Men Master</v>
      </c>
      <c r="H2421" s="26" t="str">
        <f t="shared" si="399"/>
        <v>Penguin</v>
      </c>
      <c r="I2421" s="53"/>
      <c r="J2421" s="53" t="s">
        <v>1222</v>
      </c>
      <c r="K2421" s="53">
        <v>97</v>
      </c>
      <c r="L2421" s="52">
        <f t="shared" si="400"/>
        <v>3.9</v>
      </c>
      <c r="M2421" s="52">
        <f t="shared" si="401"/>
        <v>3.9</v>
      </c>
    </row>
    <row r="2422" spans="1:13" x14ac:dyDescent="0.3">
      <c r="A2422" s="143" t="str">
        <f t="shared" si="402"/>
        <v>2026-NAT-02</v>
      </c>
      <c r="B2422" s="140">
        <f t="shared" si="403"/>
        <v>46101</v>
      </c>
      <c r="C2422" s="143" t="str">
        <f t="shared" si="404"/>
        <v>Day 2</v>
      </c>
      <c r="D2422" s="53" t="s">
        <v>723</v>
      </c>
      <c r="E2422" s="26" t="str">
        <f t="shared" si="396"/>
        <v>Danie</v>
      </c>
      <c r="F2422" s="26" t="str">
        <f t="shared" si="397"/>
        <v>Smith</v>
      </c>
      <c r="G2422" s="26" t="str">
        <f t="shared" si="398"/>
        <v>Men Veteran</v>
      </c>
      <c r="H2422" s="26" t="str">
        <f t="shared" si="399"/>
        <v>Seagull Angling Club</v>
      </c>
      <c r="I2422" s="53"/>
      <c r="J2422" s="53" t="s">
        <v>1222</v>
      </c>
      <c r="K2422" s="53">
        <v>153</v>
      </c>
      <c r="L2422" s="52">
        <f t="shared" si="400"/>
        <v>18.600000000000001</v>
      </c>
      <c r="M2422" s="52">
        <f t="shared" si="401"/>
        <v>18.600000000000001</v>
      </c>
    </row>
    <row r="2423" spans="1:13" x14ac:dyDescent="0.3">
      <c r="A2423" s="143" t="str">
        <f t="shared" si="402"/>
        <v>2026-NAT-02</v>
      </c>
      <c r="B2423" s="140">
        <f t="shared" si="403"/>
        <v>46101</v>
      </c>
      <c r="C2423" s="143" t="str">
        <f t="shared" si="404"/>
        <v>Day 2</v>
      </c>
      <c r="D2423" s="53" t="s">
        <v>723</v>
      </c>
      <c r="E2423" s="26" t="str">
        <f t="shared" si="396"/>
        <v>Danie</v>
      </c>
      <c r="F2423" s="26" t="str">
        <f t="shared" si="397"/>
        <v>Smith</v>
      </c>
      <c r="G2423" s="26" t="str">
        <f t="shared" si="398"/>
        <v>Men Veteran</v>
      </c>
      <c r="H2423" s="26" t="str">
        <f t="shared" si="399"/>
        <v>Seagull Angling Club</v>
      </c>
      <c r="I2423" s="53"/>
      <c r="J2423" s="53" t="s">
        <v>1222</v>
      </c>
      <c r="K2423" s="53">
        <v>117</v>
      </c>
      <c r="L2423" s="52">
        <f t="shared" si="400"/>
        <v>7.4</v>
      </c>
      <c r="M2423" s="52">
        <f t="shared" si="401"/>
        <v>7.4</v>
      </c>
    </row>
    <row r="2424" spans="1:13" x14ac:dyDescent="0.3">
      <c r="A2424" s="143" t="str">
        <f t="shared" si="402"/>
        <v>2026-NAT-02</v>
      </c>
      <c r="B2424" s="140">
        <f t="shared" si="403"/>
        <v>46101</v>
      </c>
      <c r="C2424" s="143" t="str">
        <f t="shared" si="404"/>
        <v>Day 2</v>
      </c>
      <c r="D2424" s="53" t="s">
        <v>1138</v>
      </c>
      <c r="E2424" s="26" t="str">
        <f t="shared" si="396"/>
        <v>Jean</v>
      </c>
      <c r="F2424" s="26" t="str">
        <f t="shared" si="397"/>
        <v>Visser</v>
      </c>
      <c r="G2424" s="26" t="str">
        <f t="shared" si="398"/>
        <v>Men Senior</v>
      </c>
      <c r="H2424" s="26" t="str">
        <f t="shared" si="399"/>
        <v>Seagull Angling Club</v>
      </c>
      <c r="I2424" s="53"/>
      <c r="J2424" s="53" t="s">
        <v>1223</v>
      </c>
      <c r="K2424" s="53">
        <v>84</v>
      </c>
      <c r="L2424" s="52">
        <f t="shared" si="400"/>
        <v>2</v>
      </c>
      <c r="M2424" s="52">
        <f t="shared" si="401"/>
        <v>2</v>
      </c>
    </row>
    <row r="2425" spans="1:13" x14ac:dyDescent="0.3">
      <c r="A2425" s="143" t="str">
        <f t="shared" si="402"/>
        <v>2026-NAT-02</v>
      </c>
      <c r="B2425" s="140">
        <f t="shared" si="403"/>
        <v>46101</v>
      </c>
      <c r="C2425" s="143" t="str">
        <f t="shared" si="404"/>
        <v>Day 2</v>
      </c>
      <c r="D2425" s="53" t="s">
        <v>1138</v>
      </c>
      <c r="E2425" s="26" t="str">
        <f t="shared" si="396"/>
        <v>Jean</v>
      </c>
      <c r="F2425" s="26" t="str">
        <f t="shared" si="397"/>
        <v>Visser</v>
      </c>
      <c r="G2425" s="26" t="str">
        <f t="shared" si="398"/>
        <v>Men Senior</v>
      </c>
      <c r="H2425" s="26" t="str">
        <f t="shared" si="399"/>
        <v>Seagull Angling Club</v>
      </c>
      <c r="I2425" s="53"/>
      <c r="J2425" s="53" t="s">
        <v>10</v>
      </c>
      <c r="K2425" s="53">
        <v>40</v>
      </c>
      <c r="L2425" s="52">
        <f t="shared" si="400"/>
        <v>1</v>
      </c>
      <c r="M2425" s="52">
        <f t="shared" si="401"/>
        <v>1</v>
      </c>
    </row>
    <row r="2426" spans="1:13" x14ac:dyDescent="0.3">
      <c r="A2426" s="143" t="str">
        <f t="shared" si="402"/>
        <v>2026-NAT-02</v>
      </c>
      <c r="B2426" s="140">
        <f t="shared" si="403"/>
        <v>46101</v>
      </c>
      <c r="C2426" s="143" t="str">
        <f t="shared" si="404"/>
        <v>Day 2</v>
      </c>
      <c r="D2426" s="53" t="s">
        <v>1138</v>
      </c>
      <c r="E2426" s="26" t="str">
        <f t="shared" ref="E2426:E2489" si="405">IF(D2426="","",VLOOKUP(D2426,Master,3,FALSE))</f>
        <v>Jean</v>
      </c>
      <c r="F2426" s="26" t="str">
        <f t="shared" ref="F2426:F2489" si="406">IF(D2426="","",VLOOKUP(D2426,Master,4,FALSE))</f>
        <v>Visser</v>
      </c>
      <c r="G2426" s="26" t="str">
        <f t="shared" ref="G2426:G2489" si="407">IF(D2426="","",VLOOKUP(D2426,Master,5,FALSE))</f>
        <v>Men Senior</v>
      </c>
      <c r="H2426" s="26" t="str">
        <f t="shared" ref="H2426:H2489" si="408">IF(D2426="","",VLOOKUP(D2426,Master,2,FALSE))</f>
        <v>Seagull Angling Club</v>
      </c>
      <c r="I2426" s="53"/>
      <c r="J2426" s="53" t="s">
        <v>1200</v>
      </c>
      <c r="K2426" s="53">
        <v>87</v>
      </c>
      <c r="L2426" s="52">
        <f t="shared" ref="L2426:L2489" si="409">IF(K2426="","",IF(I2426="",ROUND(HLOOKUP(J2426,kgList,K2426,FALSE),1),ROUND(HLOOKUP(I2426,kgList,K2426,FALSE),1)))</f>
        <v>12.1</v>
      </c>
      <c r="M2426" s="52">
        <f t="shared" ref="M2426:M2489" si="410">IF(L2426="","",IF(COUNTA(I2426:J2426)&gt;1,"Edible or Inedible",IF(COUNTA(I2426)=1,L2426*1,IF(COUNTA(J2426)=1,L2426*1,"ERROR"))))</f>
        <v>12.1</v>
      </c>
    </row>
    <row r="2427" spans="1:13" x14ac:dyDescent="0.3">
      <c r="A2427" s="143" t="str">
        <f t="shared" ref="A2427:A2490" si="411">IF(D2427="","",A2426)</f>
        <v>2026-NAT-02</v>
      </c>
      <c r="B2427" s="140">
        <f t="shared" ref="B2427:B2490" si="412">IF(D2427="","",B2426)</f>
        <v>46101</v>
      </c>
      <c r="C2427" s="143" t="str">
        <f t="shared" ref="C2427:C2490" si="413">IF(D2427="","",C2426)</f>
        <v>Day 2</v>
      </c>
      <c r="D2427" s="53" t="s">
        <v>1138</v>
      </c>
      <c r="E2427" s="26" t="str">
        <f t="shared" si="405"/>
        <v>Jean</v>
      </c>
      <c r="F2427" s="26" t="str">
        <f t="shared" si="406"/>
        <v>Visser</v>
      </c>
      <c r="G2427" s="26" t="str">
        <f t="shared" si="407"/>
        <v>Men Senior</v>
      </c>
      <c r="H2427" s="26" t="str">
        <f t="shared" si="408"/>
        <v>Seagull Angling Club</v>
      </c>
      <c r="I2427" s="53"/>
      <c r="J2427" s="53" t="s">
        <v>1222</v>
      </c>
      <c r="K2427" s="53">
        <v>131</v>
      </c>
      <c r="L2427" s="52">
        <f t="shared" si="409"/>
        <v>10.9</v>
      </c>
      <c r="M2427" s="52">
        <f t="shared" si="410"/>
        <v>10.9</v>
      </c>
    </row>
    <row r="2428" spans="1:13" x14ac:dyDescent="0.3">
      <c r="A2428" s="143" t="str">
        <f t="shared" si="411"/>
        <v>2026-NAT-02</v>
      </c>
      <c r="B2428" s="140">
        <f t="shared" si="412"/>
        <v>46101</v>
      </c>
      <c r="C2428" s="143" t="str">
        <f t="shared" si="413"/>
        <v>Day 2</v>
      </c>
      <c r="D2428" s="53" t="s">
        <v>682</v>
      </c>
      <c r="E2428" s="26" t="str">
        <f t="shared" si="405"/>
        <v>Lu-Andre</v>
      </c>
      <c r="F2428" s="26" t="str">
        <f t="shared" si="406"/>
        <v>Duvenhage</v>
      </c>
      <c r="G2428" s="26" t="str">
        <f t="shared" si="407"/>
        <v>Men Senior</v>
      </c>
      <c r="H2428" s="26" t="str">
        <f t="shared" si="408"/>
        <v>Seagull Angling Club</v>
      </c>
      <c r="I2428" s="53"/>
      <c r="J2428" s="53" t="s">
        <v>10</v>
      </c>
      <c r="K2428" s="53">
        <v>40</v>
      </c>
      <c r="L2428" s="52">
        <f t="shared" si="409"/>
        <v>1</v>
      </c>
      <c r="M2428" s="52">
        <f t="shared" si="410"/>
        <v>1</v>
      </c>
    </row>
    <row r="2429" spans="1:13" x14ac:dyDescent="0.3">
      <c r="A2429" s="143" t="str">
        <f t="shared" si="411"/>
        <v>2026-NAT-02</v>
      </c>
      <c r="B2429" s="140">
        <f t="shared" si="412"/>
        <v>46101</v>
      </c>
      <c r="C2429" s="143" t="str">
        <f t="shared" si="413"/>
        <v>Day 2</v>
      </c>
      <c r="D2429" s="53" t="s">
        <v>476</v>
      </c>
      <c r="E2429" s="26" t="str">
        <f t="shared" si="405"/>
        <v>Sean</v>
      </c>
      <c r="F2429" s="26" t="str">
        <f t="shared" si="406"/>
        <v>Van Den Heuvel</v>
      </c>
      <c r="G2429" s="26" t="str">
        <f t="shared" si="407"/>
        <v>Men Veteran</v>
      </c>
      <c r="H2429" s="26" t="str">
        <f t="shared" si="408"/>
        <v>Seagull Angling Club</v>
      </c>
      <c r="I2429" s="53"/>
      <c r="J2429" s="53" t="s">
        <v>1222</v>
      </c>
      <c r="K2429" s="53">
        <v>154</v>
      </c>
      <c r="L2429" s="52">
        <f t="shared" si="409"/>
        <v>19.100000000000001</v>
      </c>
      <c r="M2429" s="52">
        <f t="shared" si="410"/>
        <v>19.100000000000001</v>
      </c>
    </row>
    <row r="2430" spans="1:13" x14ac:dyDescent="0.3">
      <c r="A2430" s="143" t="str">
        <f t="shared" si="411"/>
        <v>2026-NAT-02</v>
      </c>
      <c r="B2430" s="140">
        <f t="shared" si="412"/>
        <v>46101</v>
      </c>
      <c r="C2430" s="143" t="str">
        <f t="shared" si="413"/>
        <v>Day 2</v>
      </c>
      <c r="D2430" s="53" t="s">
        <v>760</v>
      </c>
      <c r="E2430" s="26" t="str">
        <f t="shared" si="405"/>
        <v>Izak</v>
      </c>
      <c r="F2430" s="26" t="str">
        <f t="shared" si="406"/>
        <v>Van Der Merwe</v>
      </c>
      <c r="G2430" s="26" t="str">
        <f t="shared" si="407"/>
        <v>Men Senior</v>
      </c>
      <c r="H2430" s="26" t="str">
        <f t="shared" si="408"/>
        <v>Seagull Angling Club</v>
      </c>
      <c r="I2430" s="53" t="s">
        <v>7</v>
      </c>
      <c r="J2430" s="53"/>
      <c r="K2430" s="53">
        <v>32</v>
      </c>
      <c r="L2430" s="52">
        <f t="shared" si="409"/>
        <v>1</v>
      </c>
      <c r="M2430" s="52">
        <f t="shared" si="410"/>
        <v>1</v>
      </c>
    </row>
    <row r="2431" spans="1:13" x14ac:dyDescent="0.3">
      <c r="A2431" s="143" t="str">
        <f t="shared" si="411"/>
        <v>2026-NAT-02</v>
      </c>
      <c r="B2431" s="140">
        <f t="shared" si="412"/>
        <v>46101</v>
      </c>
      <c r="C2431" s="143" t="str">
        <f t="shared" si="413"/>
        <v>Day 2</v>
      </c>
      <c r="D2431" s="53" t="s">
        <v>760</v>
      </c>
      <c r="E2431" s="26" t="str">
        <f t="shared" si="405"/>
        <v>Izak</v>
      </c>
      <c r="F2431" s="26" t="str">
        <f t="shared" si="406"/>
        <v>Van Der Merwe</v>
      </c>
      <c r="G2431" s="26" t="str">
        <f t="shared" si="407"/>
        <v>Men Senior</v>
      </c>
      <c r="H2431" s="26" t="str">
        <f t="shared" si="408"/>
        <v>Seagull Angling Club</v>
      </c>
      <c r="I2431" s="53" t="s">
        <v>19</v>
      </c>
      <c r="J2431" s="53"/>
      <c r="K2431" s="53">
        <v>52</v>
      </c>
      <c r="L2431" s="52">
        <f t="shared" si="409"/>
        <v>1.4</v>
      </c>
      <c r="M2431" s="52">
        <f t="shared" si="410"/>
        <v>1.4</v>
      </c>
    </row>
    <row r="2432" spans="1:13" x14ac:dyDescent="0.3">
      <c r="A2432" s="143" t="str">
        <f t="shared" si="411"/>
        <v>2026-NAT-02</v>
      </c>
      <c r="B2432" s="140">
        <f t="shared" si="412"/>
        <v>46101</v>
      </c>
      <c r="C2432" s="143" t="str">
        <f t="shared" si="413"/>
        <v>Day 2</v>
      </c>
      <c r="D2432" s="53" t="s">
        <v>471</v>
      </c>
      <c r="E2432" s="26" t="str">
        <f t="shared" si="405"/>
        <v>Chrisjan</v>
      </c>
      <c r="F2432" s="26" t="str">
        <f t="shared" si="406"/>
        <v>Potgieter</v>
      </c>
      <c r="G2432" s="26" t="str">
        <f t="shared" si="407"/>
        <v>Men Veteran</v>
      </c>
      <c r="H2432" s="26" t="str">
        <f t="shared" si="408"/>
        <v>Seagull Angling Club</v>
      </c>
      <c r="I2432" s="53" t="s">
        <v>19</v>
      </c>
      <c r="J2432" s="53"/>
      <c r="K2432" s="53">
        <v>63</v>
      </c>
      <c r="L2432" s="52">
        <f t="shared" si="409"/>
        <v>2.6</v>
      </c>
      <c r="M2432" s="52">
        <f t="shared" si="410"/>
        <v>2.6</v>
      </c>
    </row>
    <row r="2433" spans="1:13" x14ac:dyDescent="0.3">
      <c r="A2433" s="143" t="str">
        <f t="shared" si="411"/>
        <v>2026-NAT-02</v>
      </c>
      <c r="B2433" s="140">
        <f t="shared" si="412"/>
        <v>46101</v>
      </c>
      <c r="C2433" s="143" t="str">
        <f t="shared" si="413"/>
        <v>Day 2</v>
      </c>
      <c r="D2433" s="53" t="s">
        <v>471</v>
      </c>
      <c r="E2433" s="26" t="str">
        <f t="shared" si="405"/>
        <v>Chrisjan</v>
      </c>
      <c r="F2433" s="26" t="str">
        <f t="shared" si="406"/>
        <v>Potgieter</v>
      </c>
      <c r="G2433" s="26" t="str">
        <f t="shared" si="407"/>
        <v>Men Veteran</v>
      </c>
      <c r="H2433" s="26" t="str">
        <f t="shared" si="408"/>
        <v>Seagull Angling Club</v>
      </c>
      <c r="I2433" s="53"/>
      <c r="J2433" s="53" t="s">
        <v>1222</v>
      </c>
      <c r="K2433" s="53">
        <v>120</v>
      </c>
      <c r="L2433" s="52">
        <f t="shared" si="409"/>
        <v>8.1</v>
      </c>
      <c r="M2433" s="52">
        <f t="shared" si="410"/>
        <v>8.1</v>
      </c>
    </row>
    <row r="2434" spans="1:13" x14ac:dyDescent="0.3">
      <c r="A2434" s="143" t="str">
        <f t="shared" si="411"/>
        <v>2026-NAT-02</v>
      </c>
      <c r="B2434" s="140">
        <f t="shared" si="412"/>
        <v>46101</v>
      </c>
      <c r="C2434" s="143" t="str">
        <f t="shared" si="413"/>
        <v>Day 2</v>
      </c>
      <c r="D2434" s="53" t="s">
        <v>471</v>
      </c>
      <c r="E2434" s="26" t="str">
        <f t="shared" si="405"/>
        <v>Chrisjan</v>
      </c>
      <c r="F2434" s="26" t="str">
        <f t="shared" si="406"/>
        <v>Potgieter</v>
      </c>
      <c r="G2434" s="26" t="str">
        <f t="shared" si="407"/>
        <v>Men Veteran</v>
      </c>
      <c r="H2434" s="26" t="str">
        <f t="shared" si="408"/>
        <v>Seagull Angling Club</v>
      </c>
      <c r="I2434" s="53"/>
      <c r="J2434" s="53" t="s">
        <v>1222</v>
      </c>
      <c r="K2434" s="53">
        <v>133</v>
      </c>
      <c r="L2434" s="52">
        <f t="shared" si="409"/>
        <v>11.5</v>
      </c>
      <c r="M2434" s="52">
        <f t="shared" si="410"/>
        <v>11.5</v>
      </c>
    </row>
    <row r="2435" spans="1:13" x14ac:dyDescent="0.3">
      <c r="A2435" s="143" t="str">
        <f t="shared" si="411"/>
        <v>2026-NAT-02</v>
      </c>
      <c r="B2435" s="140">
        <f t="shared" si="412"/>
        <v>46101</v>
      </c>
      <c r="C2435" s="143" t="str">
        <f t="shared" si="413"/>
        <v>Day 2</v>
      </c>
      <c r="D2435" s="53" t="s">
        <v>471</v>
      </c>
      <c r="E2435" s="26" t="str">
        <f t="shared" si="405"/>
        <v>Chrisjan</v>
      </c>
      <c r="F2435" s="26" t="str">
        <f t="shared" si="406"/>
        <v>Potgieter</v>
      </c>
      <c r="G2435" s="26" t="str">
        <f t="shared" si="407"/>
        <v>Men Veteran</v>
      </c>
      <c r="H2435" s="26" t="str">
        <f t="shared" si="408"/>
        <v>Seagull Angling Club</v>
      </c>
      <c r="I2435" s="53"/>
      <c r="J2435" s="53" t="s">
        <v>1222</v>
      </c>
      <c r="K2435" s="53">
        <v>158</v>
      </c>
      <c r="L2435" s="52">
        <f t="shared" si="409"/>
        <v>20.8</v>
      </c>
      <c r="M2435" s="52">
        <f t="shared" si="410"/>
        <v>20.8</v>
      </c>
    </row>
    <row r="2436" spans="1:13" x14ac:dyDescent="0.3">
      <c r="A2436" s="143" t="str">
        <f t="shared" si="411"/>
        <v>2026-NAT-02</v>
      </c>
      <c r="B2436" s="140">
        <f t="shared" si="412"/>
        <v>46101</v>
      </c>
      <c r="C2436" s="143" t="str">
        <f t="shared" si="413"/>
        <v>Day 2</v>
      </c>
      <c r="D2436" s="53" t="s">
        <v>471</v>
      </c>
      <c r="E2436" s="26" t="str">
        <f t="shared" si="405"/>
        <v>Chrisjan</v>
      </c>
      <c r="F2436" s="26" t="str">
        <f t="shared" si="406"/>
        <v>Potgieter</v>
      </c>
      <c r="G2436" s="26" t="str">
        <f t="shared" si="407"/>
        <v>Men Veteran</v>
      </c>
      <c r="H2436" s="26" t="str">
        <f t="shared" si="408"/>
        <v>Seagull Angling Club</v>
      </c>
      <c r="I2436" s="53"/>
      <c r="J2436" s="53" t="s">
        <v>1200</v>
      </c>
      <c r="K2436" s="53">
        <v>88</v>
      </c>
      <c r="L2436" s="52">
        <f t="shared" si="409"/>
        <v>12.6</v>
      </c>
      <c r="M2436" s="52">
        <f t="shared" si="410"/>
        <v>12.6</v>
      </c>
    </row>
    <row r="2437" spans="1:13" x14ac:dyDescent="0.3">
      <c r="A2437" s="143" t="str">
        <f t="shared" si="411"/>
        <v>2026-NAT-02</v>
      </c>
      <c r="B2437" s="140">
        <f t="shared" si="412"/>
        <v>46101</v>
      </c>
      <c r="C2437" s="143" t="str">
        <f t="shared" si="413"/>
        <v>Day 2</v>
      </c>
      <c r="D2437" s="53" t="s">
        <v>861</v>
      </c>
      <c r="E2437" s="26" t="str">
        <f t="shared" si="405"/>
        <v>Martin</v>
      </c>
      <c r="F2437" s="26" t="str">
        <f t="shared" si="406"/>
        <v>Gouws</v>
      </c>
      <c r="G2437" s="26" t="str">
        <f t="shared" si="407"/>
        <v>Men Senior</v>
      </c>
      <c r="H2437" s="26" t="str">
        <f t="shared" si="408"/>
        <v>Seagull Angling Club</v>
      </c>
      <c r="I2437" s="53"/>
      <c r="J2437" s="53" t="s">
        <v>1222</v>
      </c>
      <c r="K2437" s="53">
        <v>118</v>
      </c>
      <c r="L2437" s="52">
        <f t="shared" si="409"/>
        <v>7.6</v>
      </c>
      <c r="M2437" s="52">
        <f t="shared" si="410"/>
        <v>7.6</v>
      </c>
    </row>
    <row r="2438" spans="1:13" x14ac:dyDescent="0.3">
      <c r="A2438" s="143" t="str">
        <f t="shared" si="411"/>
        <v>2026-NAT-02</v>
      </c>
      <c r="B2438" s="140">
        <f t="shared" si="412"/>
        <v>46101</v>
      </c>
      <c r="C2438" s="143" t="str">
        <f t="shared" si="413"/>
        <v>Day 2</v>
      </c>
      <c r="D2438" s="53" t="s">
        <v>861</v>
      </c>
      <c r="E2438" s="26" t="str">
        <f t="shared" si="405"/>
        <v>Martin</v>
      </c>
      <c r="F2438" s="26" t="str">
        <f t="shared" si="406"/>
        <v>Gouws</v>
      </c>
      <c r="G2438" s="26" t="str">
        <f t="shared" si="407"/>
        <v>Men Senior</v>
      </c>
      <c r="H2438" s="26" t="str">
        <f t="shared" si="408"/>
        <v>Seagull Angling Club</v>
      </c>
      <c r="I2438" s="53" t="s">
        <v>19</v>
      </c>
      <c r="J2438" s="53"/>
      <c r="K2438" s="53">
        <v>81</v>
      </c>
      <c r="L2438" s="52">
        <f t="shared" si="409"/>
        <v>5.6</v>
      </c>
      <c r="M2438" s="52">
        <f t="shared" si="410"/>
        <v>5.6</v>
      </c>
    </row>
    <row r="2439" spans="1:13" x14ac:dyDescent="0.3">
      <c r="A2439" s="143" t="str">
        <f t="shared" si="411"/>
        <v>2026-NAT-02</v>
      </c>
      <c r="B2439" s="140">
        <f t="shared" si="412"/>
        <v>46101</v>
      </c>
      <c r="C2439" s="143" t="str">
        <f t="shared" si="413"/>
        <v>Day 2</v>
      </c>
      <c r="D2439" s="53" t="s">
        <v>861</v>
      </c>
      <c r="E2439" s="26" t="str">
        <f t="shared" si="405"/>
        <v>Martin</v>
      </c>
      <c r="F2439" s="26" t="str">
        <f t="shared" si="406"/>
        <v>Gouws</v>
      </c>
      <c r="G2439" s="26" t="str">
        <f t="shared" si="407"/>
        <v>Men Senior</v>
      </c>
      <c r="H2439" s="26" t="str">
        <f t="shared" si="408"/>
        <v>Seagull Angling Club</v>
      </c>
      <c r="I2439" s="53" t="s">
        <v>19</v>
      </c>
      <c r="J2439" s="53"/>
      <c r="K2439" s="53">
        <v>72</v>
      </c>
      <c r="L2439" s="52">
        <f t="shared" si="409"/>
        <v>3.9</v>
      </c>
      <c r="M2439" s="52">
        <f t="shared" si="410"/>
        <v>3.9</v>
      </c>
    </row>
    <row r="2440" spans="1:13" x14ac:dyDescent="0.3">
      <c r="A2440" s="143" t="str">
        <f t="shared" si="411"/>
        <v>2026-NAT-02</v>
      </c>
      <c r="B2440" s="140">
        <f t="shared" si="412"/>
        <v>46101</v>
      </c>
      <c r="C2440" s="143" t="str">
        <f t="shared" si="413"/>
        <v>Day 2</v>
      </c>
      <c r="D2440" s="53" t="s">
        <v>861</v>
      </c>
      <c r="E2440" s="26" t="str">
        <f t="shared" si="405"/>
        <v>Martin</v>
      </c>
      <c r="F2440" s="26" t="str">
        <f t="shared" si="406"/>
        <v>Gouws</v>
      </c>
      <c r="G2440" s="26" t="str">
        <f t="shared" si="407"/>
        <v>Men Senior</v>
      </c>
      <c r="H2440" s="26" t="str">
        <f t="shared" si="408"/>
        <v>Seagull Angling Club</v>
      </c>
      <c r="I2440" s="53"/>
      <c r="J2440" s="53" t="s">
        <v>1222</v>
      </c>
      <c r="K2440" s="53">
        <v>145</v>
      </c>
      <c r="L2440" s="52">
        <f t="shared" si="409"/>
        <v>15.5</v>
      </c>
      <c r="M2440" s="52">
        <f t="shared" si="410"/>
        <v>15.5</v>
      </c>
    </row>
    <row r="2441" spans="1:13" x14ac:dyDescent="0.3">
      <c r="A2441" s="143" t="str">
        <f t="shared" si="411"/>
        <v>2026-NAT-02</v>
      </c>
      <c r="B2441" s="140">
        <f t="shared" si="412"/>
        <v>46101</v>
      </c>
      <c r="C2441" s="143" t="str">
        <f t="shared" si="413"/>
        <v>Day 2</v>
      </c>
      <c r="D2441" s="53" t="s">
        <v>702</v>
      </c>
      <c r="E2441" s="26" t="str">
        <f t="shared" si="405"/>
        <v>Jonandre</v>
      </c>
      <c r="F2441" s="26" t="str">
        <f t="shared" si="406"/>
        <v>Mertens</v>
      </c>
      <c r="G2441" s="26" t="str">
        <f t="shared" si="407"/>
        <v>Men U/16</v>
      </c>
      <c r="H2441" s="26" t="str">
        <f t="shared" si="408"/>
        <v>Seagull Angling Club</v>
      </c>
      <c r="I2441" s="53"/>
      <c r="J2441" s="53" t="s">
        <v>10</v>
      </c>
      <c r="K2441" s="53">
        <v>40</v>
      </c>
      <c r="L2441" s="52">
        <f t="shared" si="409"/>
        <v>1</v>
      </c>
      <c r="M2441" s="52">
        <f t="shared" si="410"/>
        <v>1</v>
      </c>
    </row>
    <row r="2442" spans="1:13" x14ac:dyDescent="0.3">
      <c r="A2442" s="143" t="str">
        <f t="shared" si="411"/>
        <v>2026-NAT-02</v>
      </c>
      <c r="B2442" s="140">
        <f t="shared" si="412"/>
        <v>46101</v>
      </c>
      <c r="C2442" s="143" t="str">
        <f t="shared" si="413"/>
        <v>Day 2</v>
      </c>
      <c r="D2442" s="53" t="s">
        <v>982</v>
      </c>
      <c r="E2442" s="26" t="str">
        <f t="shared" si="405"/>
        <v>Armand</v>
      </c>
      <c r="F2442" s="26" t="str">
        <f t="shared" si="406"/>
        <v>Potgieter</v>
      </c>
      <c r="G2442" s="26" t="str">
        <f t="shared" si="407"/>
        <v>Men U/16</v>
      </c>
      <c r="H2442" s="26" t="str">
        <f t="shared" si="408"/>
        <v>Seagull Angling Club</v>
      </c>
      <c r="I2442" s="53"/>
      <c r="J2442" s="53"/>
      <c r="K2442" s="53"/>
      <c r="L2442" s="52" t="str">
        <f t="shared" si="409"/>
        <v/>
      </c>
      <c r="M2442" s="52" t="str">
        <f t="shared" si="410"/>
        <v/>
      </c>
    </row>
    <row r="2443" spans="1:13" x14ac:dyDescent="0.3">
      <c r="A2443" s="143" t="str">
        <f t="shared" si="411"/>
        <v>2026-NAT-02</v>
      </c>
      <c r="B2443" s="140">
        <f t="shared" si="412"/>
        <v>46101</v>
      </c>
      <c r="C2443" s="143" t="str">
        <f t="shared" si="413"/>
        <v>Day 2</v>
      </c>
      <c r="D2443" s="53" t="s">
        <v>695</v>
      </c>
      <c r="E2443" s="26" t="str">
        <f t="shared" si="405"/>
        <v>Christiaan</v>
      </c>
      <c r="F2443" s="26" t="str">
        <f t="shared" si="406"/>
        <v>Potgieter</v>
      </c>
      <c r="G2443" s="26" t="str">
        <f t="shared" si="407"/>
        <v>Men U/16</v>
      </c>
      <c r="H2443" s="26" t="str">
        <f t="shared" si="408"/>
        <v>Seagull Angling Club</v>
      </c>
      <c r="I2443" s="53"/>
      <c r="J2443" s="53" t="s">
        <v>1222</v>
      </c>
      <c r="K2443" s="53">
        <v>140</v>
      </c>
      <c r="L2443" s="52">
        <f t="shared" si="409"/>
        <v>13.7</v>
      </c>
      <c r="M2443" s="52">
        <f t="shared" si="410"/>
        <v>13.7</v>
      </c>
    </row>
    <row r="2444" spans="1:13" x14ac:dyDescent="0.3">
      <c r="A2444" s="143" t="str">
        <f t="shared" si="411"/>
        <v>2026-NAT-02</v>
      </c>
      <c r="B2444" s="140">
        <f t="shared" si="412"/>
        <v>46101</v>
      </c>
      <c r="C2444" s="143" t="str">
        <f t="shared" si="413"/>
        <v>Day 2</v>
      </c>
      <c r="D2444" s="53" t="s">
        <v>1594</v>
      </c>
      <c r="E2444" s="26" t="str">
        <f t="shared" si="405"/>
        <v>Heiko Jnr</v>
      </c>
      <c r="F2444" s="26" t="str">
        <f t="shared" si="406"/>
        <v>Doll</v>
      </c>
      <c r="G2444" s="26" t="str">
        <f t="shared" si="407"/>
        <v>Men U/16</v>
      </c>
      <c r="H2444" s="26" t="str">
        <f t="shared" si="408"/>
        <v>Seagull Angling Club</v>
      </c>
      <c r="I2444" s="53"/>
      <c r="J2444" s="53"/>
      <c r="K2444" s="53"/>
      <c r="L2444" s="52" t="str">
        <f t="shared" si="409"/>
        <v/>
      </c>
      <c r="M2444" s="52" t="str">
        <f t="shared" si="410"/>
        <v/>
      </c>
    </row>
    <row r="2445" spans="1:13" x14ac:dyDescent="0.3">
      <c r="A2445" s="143" t="str">
        <f t="shared" si="411"/>
        <v>2026-NAT-02</v>
      </c>
      <c r="B2445" s="140">
        <f t="shared" si="412"/>
        <v>46101</v>
      </c>
      <c r="C2445" s="143" t="str">
        <f t="shared" si="413"/>
        <v>Day 2</v>
      </c>
      <c r="D2445" s="53" t="s">
        <v>687</v>
      </c>
      <c r="E2445" s="26" t="str">
        <f t="shared" si="405"/>
        <v>Ewald J.</v>
      </c>
      <c r="F2445" s="26" t="str">
        <f t="shared" si="406"/>
        <v>Potgieter</v>
      </c>
      <c r="G2445" s="26" t="str">
        <f t="shared" si="407"/>
        <v>Men U/16</v>
      </c>
      <c r="H2445" s="26" t="str">
        <f t="shared" si="408"/>
        <v>Seagull Angling Club</v>
      </c>
      <c r="I2445" s="53"/>
      <c r="J2445" s="53" t="s">
        <v>1222</v>
      </c>
      <c r="K2445" s="53">
        <v>141</v>
      </c>
      <c r="L2445" s="52">
        <f t="shared" si="409"/>
        <v>14.1</v>
      </c>
      <c r="M2445" s="52">
        <f t="shared" si="410"/>
        <v>14.1</v>
      </c>
    </row>
    <row r="2446" spans="1:13" x14ac:dyDescent="0.3">
      <c r="A2446" s="143" t="str">
        <f t="shared" si="411"/>
        <v>2026-NAT-02</v>
      </c>
      <c r="B2446" s="140">
        <f t="shared" si="412"/>
        <v>46101</v>
      </c>
      <c r="C2446" s="143" t="str">
        <f t="shared" si="413"/>
        <v>Day 2</v>
      </c>
      <c r="D2446" s="53" t="s">
        <v>687</v>
      </c>
      <c r="E2446" s="26" t="str">
        <f t="shared" si="405"/>
        <v>Ewald J.</v>
      </c>
      <c r="F2446" s="26" t="str">
        <f t="shared" si="406"/>
        <v>Potgieter</v>
      </c>
      <c r="G2446" s="26" t="str">
        <f t="shared" si="407"/>
        <v>Men U/16</v>
      </c>
      <c r="H2446" s="26" t="str">
        <f t="shared" si="408"/>
        <v>Seagull Angling Club</v>
      </c>
      <c r="I2446" s="53"/>
      <c r="J2446" s="53" t="s">
        <v>1222</v>
      </c>
      <c r="K2446" s="53">
        <v>135</v>
      </c>
      <c r="L2446" s="52">
        <f t="shared" si="409"/>
        <v>12.1</v>
      </c>
      <c r="M2446" s="52">
        <f t="shared" si="410"/>
        <v>12.1</v>
      </c>
    </row>
    <row r="2447" spans="1:13" x14ac:dyDescent="0.3">
      <c r="A2447" s="143" t="str">
        <f t="shared" si="411"/>
        <v>2026-NAT-02</v>
      </c>
      <c r="B2447" s="140">
        <f t="shared" si="412"/>
        <v>46101</v>
      </c>
      <c r="C2447" s="143" t="str">
        <f t="shared" si="413"/>
        <v>Day 2</v>
      </c>
      <c r="D2447" s="53" t="s">
        <v>620</v>
      </c>
      <c r="E2447" s="26" t="str">
        <f t="shared" si="405"/>
        <v>Cecilia</v>
      </c>
      <c r="F2447" s="26" t="str">
        <f t="shared" si="406"/>
        <v>Kotze</v>
      </c>
      <c r="G2447" s="26" t="str">
        <f t="shared" si="407"/>
        <v>Ladies Senior</v>
      </c>
      <c r="H2447" s="26" t="str">
        <f t="shared" si="408"/>
        <v>Seagull Angling Club</v>
      </c>
      <c r="I2447" s="53"/>
      <c r="J2447" s="53" t="s">
        <v>1222</v>
      </c>
      <c r="K2447" s="53">
        <v>79</v>
      </c>
      <c r="L2447" s="52">
        <f t="shared" si="409"/>
        <v>1.9</v>
      </c>
      <c r="M2447" s="52">
        <f t="shared" si="410"/>
        <v>1.9</v>
      </c>
    </row>
    <row r="2448" spans="1:13" x14ac:dyDescent="0.3">
      <c r="A2448" s="143" t="str">
        <f t="shared" si="411"/>
        <v>2026-NAT-02</v>
      </c>
      <c r="B2448" s="140">
        <f t="shared" si="412"/>
        <v>46101</v>
      </c>
      <c r="C2448" s="143" t="str">
        <f t="shared" si="413"/>
        <v>Day 2</v>
      </c>
      <c r="D2448" s="53" t="s">
        <v>620</v>
      </c>
      <c r="E2448" s="26" t="str">
        <f t="shared" si="405"/>
        <v>Cecilia</v>
      </c>
      <c r="F2448" s="26" t="str">
        <f t="shared" si="406"/>
        <v>Kotze</v>
      </c>
      <c r="G2448" s="26" t="str">
        <f t="shared" si="407"/>
        <v>Ladies Senior</v>
      </c>
      <c r="H2448" s="26" t="str">
        <f t="shared" si="408"/>
        <v>Seagull Angling Club</v>
      </c>
      <c r="I2448" s="53"/>
      <c r="J2448" s="53" t="s">
        <v>1223</v>
      </c>
      <c r="K2448" s="53">
        <v>78</v>
      </c>
      <c r="L2448" s="52">
        <f t="shared" si="409"/>
        <v>1.5</v>
      </c>
      <c r="M2448" s="52">
        <f t="shared" si="410"/>
        <v>1.5</v>
      </c>
    </row>
    <row r="2449" spans="1:13" x14ac:dyDescent="0.3">
      <c r="A2449" s="143" t="str">
        <f t="shared" si="411"/>
        <v>2026-NAT-02</v>
      </c>
      <c r="B2449" s="140">
        <f t="shared" si="412"/>
        <v>46101</v>
      </c>
      <c r="C2449" s="143" t="str">
        <f t="shared" si="413"/>
        <v>Day 2</v>
      </c>
      <c r="D2449" s="53" t="s">
        <v>561</v>
      </c>
      <c r="E2449" s="26" t="str">
        <f t="shared" si="405"/>
        <v>Christel</v>
      </c>
      <c r="F2449" s="26" t="str">
        <f t="shared" si="406"/>
        <v>Visser</v>
      </c>
      <c r="G2449" s="26" t="str">
        <f t="shared" si="407"/>
        <v>Ladies Senior</v>
      </c>
      <c r="H2449" s="26" t="str">
        <f t="shared" si="408"/>
        <v>Seagull Angling Club</v>
      </c>
      <c r="I2449" s="53"/>
      <c r="J2449" s="53"/>
      <c r="K2449" s="53"/>
      <c r="L2449" s="52" t="str">
        <f t="shared" si="409"/>
        <v/>
      </c>
      <c r="M2449" s="52" t="str">
        <f t="shared" si="410"/>
        <v/>
      </c>
    </row>
    <row r="2450" spans="1:13" x14ac:dyDescent="0.3">
      <c r="A2450" s="143" t="str">
        <f t="shared" si="411"/>
        <v>2026-NAT-02</v>
      </c>
      <c r="B2450" s="140">
        <f t="shared" si="412"/>
        <v>46101</v>
      </c>
      <c r="C2450" s="143" t="str">
        <f t="shared" si="413"/>
        <v>Day 2</v>
      </c>
      <c r="D2450" s="53" t="s">
        <v>1482</v>
      </c>
      <c r="E2450" s="26" t="str">
        <f t="shared" si="405"/>
        <v>Wallace</v>
      </c>
      <c r="F2450" s="26" t="str">
        <f t="shared" si="406"/>
        <v>Shepperson</v>
      </c>
      <c r="G2450" s="26" t="str">
        <f t="shared" si="407"/>
        <v>Men Veteran</v>
      </c>
      <c r="H2450" s="26" t="str">
        <f t="shared" si="408"/>
        <v>Steenbras</v>
      </c>
      <c r="I2450" s="53"/>
      <c r="J2450" s="53" t="s">
        <v>1222</v>
      </c>
      <c r="K2450" s="53">
        <v>115</v>
      </c>
      <c r="L2450" s="52">
        <f t="shared" si="409"/>
        <v>7</v>
      </c>
      <c r="M2450" s="52">
        <f t="shared" si="410"/>
        <v>7</v>
      </c>
    </row>
    <row r="2451" spans="1:13" x14ac:dyDescent="0.3">
      <c r="A2451" s="143" t="str">
        <f t="shared" si="411"/>
        <v>2026-NAT-02</v>
      </c>
      <c r="B2451" s="140">
        <f t="shared" si="412"/>
        <v>46101</v>
      </c>
      <c r="C2451" s="143" t="str">
        <f t="shared" si="413"/>
        <v>Day 2</v>
      </c>
      <c r="D2451" s="53" t="s">
        <v>1482</v>
      </c>
      <c r="E2451" s="26" t="str">
        <f t="shared" si="405"/>
        <v>Wallace</v>
      </c>
      <c r="F2451" s="26" t="str">
        <f t="shared" si="406"/>
        <v>Shepperson</v>
      </c>
      <c r="G2451" s="26" t="str">
        <f t="shared" si="407"/>
        <v>Men Veteran</v>
      </c>
      <c r="H2451" s="26" t="str">
        <f t="shared" si="408"/>
        <v>Steenbras</v>
      </c>
      <c r="I2451" s="53"/>
      <c r="J2451" s="53" t="s">
        <v>1222</v>
      </c>
      <c r="K2451" s="53">
        <v>82</v>
      </c>
      <c r="L2451" s="52">
        <f t="shared" si="409"/>
        <v>2.2000000000000002</v>
      </c>
      <c r="M2451" s="52">
        <f t="shared" si="410"/>
        <v>2.2000000000000002</v>
      </c>
    </row>
    <row r="2452" spans="1:13" x14ac:dyDescent="0.3">
      <c r="A2452" s="143" t="str">
        <f t="shared" si="411"/>
        <v>2026-NAT-02</v>
      </c>
      <c r="B2452" s="140">
        <f t="shared" si="412"/>
        <v>46101</v>
      </c>
      <c r="C2452" s="143" t="str">
        <f t="shared" si="413"/>
        <v>Day 2</v>
      </c>
      <c r="D2452" s="53" t="s">
        <v>1482</v>
      </c>
      <c r="E2452" s="26" t="str">
        <f t="shared" si="405"/>
        <v>Wallace</v>
      </c>
      <c r="F2452" s="26" t="str">
        <f t="shared" si="406"/>
        <v>Shepperson</v>
      </c>
      <c r="G2452" s="26" t="str">
        <f t="shared" si="407"/>
        <v>Men Veteran</v>
      </c>
      <c r="H2452" s="26" t="str">
        <f t="shared" si="408"/>
        <v>Steenbras</v>
      </c>
      <c r="I2452" s="53"/>
      <c r="J2452" s="53" t="s">
        <v>1222</v>
      </c>
      <c r="K2452" s="53">
        <v>116</v>
      </c>
      <c r="L2452" s="52">
        <f t="shared" si="409"/>
        <v>7.2</v>
      </c>
      <c r="M2452" s="52">
        <f t="shared" si="410"/>
        <v>7.2</v>
      </c>
    </row>
    <row r="2453" spans="1:13" x14ac:dyDescent="0.3">
      <c r="A2453" s="143" t="str">
        <f t="shared" si="411"/>
        <v>2026-NAT-02</v>
      </c>
      <c r="B2453" s="140">
        <f t="shared" si="412"/>
        <v>46101</v>
      </c>
      <c r="C2453" s="143" t="str">
        <f t="shared" si="413"/>
        <v>Day 2</v>
      </c>
      <c r="D2453" s="53" t="s">
        <v>1482</v>
      </c>
      <c r="E2453" s="26" t="str">
        <f t="shared" si="405"/>
        <v>Wallace</v>
      </c>
      <c r="F2453" s="26" t="str">
        <f t="shared" si="406"/>
        <v>Shepperson</v>
      </c>
      <c r="G2453" s="26" t="str">
        <f t="shared" si="407"/>
        <v>Men Veteran</v>
      </c>
      <c r="H2453" s="26" t="str">
        <f t="shared" si="408"/>
        <v>Steenbras</v>
      </c>
      <c r="I2453" s="53"/>
      <c r="J2453" s="53" t="s">
        <v>1222</v>
      </c>
      <c r="K2453" s="53">
        <v>111</v>
      </c>
      <c r="L2453" s="52">
        <f t="shared" si="409"/>
        <v>6.2</v>
      </c>
      <c r="M2453" s="52">
        <f t="shared" si="410"/>
        <v>6.2</v>
      </c>
    </row>
    <row r="2454" spans="1:13" x14ac:dyDescent="0.3">
      <c r="A2454" s="143" t="str">
        <f t="shared" si="411"/>
        <v>2026-NAT-02</v>
      </c>
      <c r="B2454" s="140">
        <f t="shared" si="412"/>
        <v>46101</v>
      </c>
      <c r="C2454" s="143" t="str">
        <f t="shared" si="413"/>
        <v>Day 2</v>
      </c>
      <c r="D2454" s="53" t="s">
        <v>1482</v>
      </c>
      <c r="E2454" s="26" t="str">
        <f t="shared" si="405"/>
        <v>Wallace</v>
      </c>
      <c r="F2454" s="26" t="str">
        <f t="shared" si="406"/>
        <v>Shepperson</v>
      </c>
      <c r="G2454" s="26" t="str">
        <f t="shared" si="407"/>
        <v>Men Veteran</v>
      </c>
      <c r="H2454" s="26" t="str">
        <f t="shared" si="408"/>
        <v>Steenbras</v>
      </c>
      <c r="I2454" s="53"/>
      <c r="J2454" s="53" t="s">
        <v>1200</v>
      </c>
      <c r="K2454" s="53">
        <v>83</v>
      </c>
      <c r="L2454" s="52">
        <f t="shared" si="409"/>
        <v>10.5</v>
      </c>
      <c r="M2454" s="52">
        <f t="shared" si="410"/>
        <v>10.5</v>
      </c>
    </row>
    <row r="2455" spans="1:13" x14ac:dyDescent="0.3">
      <c r="A2455" s="143" t="str">
        <f t="shared" si="411"/>
        <v>2026-NAT-02</v>
      </c>
      <c r="B2455" s="140">
        <f t="shared" si="412"/>
        <v>46101</v>
      </c>
      <c r="C2455" s="143" t="str">
        <f t="shared" si="413"/>
        <v>Day 2</v>
      </c>
      <c r="D2455" s="53" t="s">
        <v>519</v>
      </c>
      <c r="E2455" s="26" t="str">
        <f t="shared" si="405"/>
        <v>Burger</v>
      </c>
      <c r="F2455" s="26" t="str">
        <f t="shared" si="406"/>
        <v>Van Taak</v>
      </c>
      <c r="G2455" s="26" t="str">
        <f t="shared" si="407"/>
        <v>Men Veteran</v>
      </c>
      <c r="H2455" s="26" t="str">
        <f t="shared" si="408"/>
        <v>Steenbras</v>
      </c>
      <c r="I2455" s="53"/>
      <c r="J2455" s="53" t="s">
        <v>1222</v>
      </c>
      <c r="K2455" s="53">
        <v>143</v>
      </c>
      <c r="L2455" s="52">
        <f t="shared" si="409"/>
        <v>14.8</v>
      </c>
      <c r="M2455" s="52">
        <f t="shared" si="410"/>
        <v>14.8</v>
      </c>
    </row>
    <row r="2456" spans="1:13" x14ac:dyDescent="0.3">
      <c r="A2456" s="143" t="str">
        <f t="shared" si="411"/>
        <v>2026-NAT-02</v>
      </c>
      <c r="B2456" s="140">
        <f t="shared" si="412"/>
        <v>46101</v>
      </c>
      <c r="C2456" s="143" t="str">
        <f t="shared" si="413"/>
        <v>Day 2</v>
      </c>
      <c r="D2456" s="53" t="s">
        <v>519</v>
      </c>
      <c r="E2456" s="26" t="str">
        <f t="shared" si="405"/>
        <v>Burger</v>
      </c>
      <c r="F2456" s="26" t="str">
        <f t="shared" si="406"/>
        <v>Van Taak</v>
      </c>
      <c r="G2456" s="26" t="str">
        <f t="shared" si="407"/>
        <v>Men Veteran</v>
      </c>
      <c r="H2456" s="26" t="str">
        <f t="shared" si="408"/>
        <v>Steenbras</v>
      </c>
      <c r="I2456" s="53"/>
      <c r="J2456" s="53" t="s">
        <v>8</v>
      </c>
      <c r="K2456" s="53">
        <v>79</v>
      </c>
      <c r="L2456" s="52">
        <f t="shared" si="409"/>
        <v>3.9</v>
      </c>
      <c r="M2456" s="52">
        <f t="shared" si="410"/>
        <v>3.9</v>
      </c>
    </row>
    <row r="2457" spans="1:13" x14ac:dyDescent="0.3">
      <c r="A2457" s="143" t="str">
        <f t="shared" si="411"/>
        <v>2026-NAT-02</v>
      </c>
      <c r="B2457" s="140">
        <f t="shared" si="412"/>
        <v>46101</v>
      </c>
      <c r="C2457" s="143" t="str">
        <f t="shared" si="413"/>
        <v>Day 2</v>
      </c>
      <c r="D2457" s="53" t="s">
        <v>519</v>
      </c>
      <c r="E2457" s="26" t="str">
        <f t="shared" si="405"/>
        <v>Burger</v>
      </c>
      <c r="F2457" s="26" t="str">
        <f t="shared" si="406"/>
        <v>Van Taak</v>
      </c>
      <c r="G2457" s="26" t="str">
        <f t="shared" si="407"/>
        <v>Men Veteran</v>
      </c>
      <c r="H2457" s="26" t="str">
        <f t="shared" si="408"/>
        <v>Steenbras</v>
      </c>
      <c r="I2457" s="53"/>
      <c r="J2457" s="53" t="s">
        <v>10</v>
      </c>
      <c r="K2457" s="53">
        <v>40</v>
      </c>
      <c r="L2457" s="52">
        <f t="shared" si="409"/>
        <v>1</v>
      </c>
      <c r="M2457" s="52">
        <f t="shared" si="410"/>
        <v>1</v>
      </c>
    </row>
    <row r="2458" spans="1:13" x14ac:dyDescent="0.3">
      <c r="A2458" s="143" t="str">
        <f t="shared" si="411"/>
        <v>2026-NAT-02</v>
      </c>
      <c r="B2458" s="140">
        <f t="shared" si="412"/>
        <v>46101</v>
      </c>
      <c r="C2458" s="143" t="str">
        <f t="shared" si="413"/>
        <v>Day 2</v>
      </c>
      <c r="D2458" s="53" t="s">
        <v>661</v>
      </c>
      <c r="E2458" s="26" t="str">
        <f t="shared" si="405"/>
        <v>Gawie</v>
      </c>
      <c r="F2458" s="26" t="str">
        <f t="shared" si="406"/>
        <v>Van Zyl</v>
      </c>
      <c r="G2458" s="26" t="str">
        <f t="shared" si="407"/>
        <v>Men Veteran</v>
      </c>
      <c r="H2458" s="26" t="str">
        <f t="shared" si="408"/>
        <v>Steenbras</v>
      </c>
      <c r="I2458" s="53"/>
      <c r="J2458" s="53" t="s">
        <v>20</v>
      </c>
      <c r="K2458" s="53">
        <v>68</v>
      </c>
      <c r="L2458" s="52">
        <f t="shared" si="409"/>
        <v>1.1000000000000001</v>
      </c>
      <c r="M2458" s="52">
        <f t="shared" si="410"/>
        <v>1.1000000000000001</v>
      </c>
    </row>
    <row r="2459" spans="1:13" x14ac:dyDescent="0.3">
      <c r="A2459" s="143" t="str">
        <f t="shared" si="411"/>
        <v>2026-NAT-02</v>
      </c>
      <c r="B2459" s="140">
        <f t="shared" si="412"/>
        <v>46101</v>
      </c>
      <c r="C2459" s="143" t="str">
        <f t="shared" si="413"/>
        <v>Day 2</v>
      </c>
      <c r="D2459" s="53" t="s">
        <v>871</v>
      </c>
      <c r="E2459" s="26" t="str">
        <f t="shared" si="405"/>
        <v>Johan Sampie</v>
      </c>
      <c r="F2459" s="26" t="str">
        <f t="shared" si="406"/>
        <v>Malherbe</v>
      </c>
      <c r="G2459" s="26" t="str">
        <f t="shared" si="407"/>
        <v>Men Veteran</v>
      </c>
      <c r="H2459" s="26" t="str">
        <f t="shared" si="408"/>
        <v>Steenbras</v>
      </c>
      <c r="I2459" s="53"/>
      <c r="J2459" s="53" t="s">
        <v>20</v>
      </c>
      <c r="K2459" s="53">
        <v>75</v>
      </c>
      <c r="L2459" s="52">
        <f t="shared" si="409"/>
        <v>1.5</v>
      </c>
      <c r="M2459" s="52">
        <f t="shared" si="410"/>
        <v>1.5</v>
      </c>
    </row>
    <row r="2460" spans="1:13" x14ac:dyDescent="0.3">
      <c r="A2460" s="143" t="str">
        <f t="shared" si="411"/>
        <v>2026-NAT-02</v>
      </c>
      <c r="B2460" s="140">
        <f t="shared" si="412"/>
        <v>46101</v>
      </c>
      <c r="C2460" s="143" t="str">
        <f t="shared" si="413"/>
        <v>Day 2</v>
      </c>
      <c r="D2460" s="53" t="s">
        <v>871</v>
      </c>
      <c r="E2460" s="26" t="str">
        <f t="shared" si="405"/>
        <v>Johan Sampie</v>
      </c>
      <c r="F2460" s="26" t="str">
        <f t="shared" si="406"/>
        <v>Malherbe</v>
      </c>
      <c r="G2460" s="26" t="str">
        <f t="shared" si="407"/>
        <v>Men Veteran</v>
      </c>
      <c r="H2460" s="26" t="str">
        <f t="shared" si="408"/>
        <v>Steenbras</v>
      </c>
      <c r="I2460" s="53" t="s">
        <v>19</v>
      </c>
      <c r="J2460" s="53"/>
      <c r="K2460" s="53">
        <v>52</v>
      </c>
      <c r="L2460" s="52">
        <f t="shared" si="409"/>
        <v>1.4</v>
      </c>
      <c r="M2460" s="52">
        <f t="shared" si="410"/>
        <v>1.4</v>
      </c>
    </row>
    <row r="2461" spans="1:13" x14ac:dyDescent="0.3">
      <c r="A2461" s="143" t="str">
        <f t="shared" si="411"/>
        <v>2026-NAT-02</v>
      </c>
      <c r="B2461" s="140">
        <f t="shared" si="412"/>
        <v>46101</v>
      </c>
      <c r="C2461" s="143" t="str">
        <f t="shared" si="413"/>
        <v>Day 2</v>
      </c>
      <c r="D2461" s="53" t="s">
        <v>1481</v>
      </c>
      <c r="E2461" s="26" t="str">
        <f t="shared" si="405"/>
        <v>Alberto</v>
      </c>
      <c r="F2461" s="26" t="str">
        <f t="shared" si="406"/>
        <v>Engelbrecht</v>
      </c>
      <c r="G2461" s="26" t="str">
        <f t="shared" si="407"/>
        <v>Men Veteran</v>
      </c>
      <c r="H2461" s="26" t="str">
        <f t="shared" si="408"/>
        <v>Steenbras</v>
      </c>
      <c r="I2461" s="53"/>
      <c r="J2461" s="53" t="s">
        <v>1222</v>
      </c>
      <c r="K2461" s="53">
        <v>147</v>
      </c>
      <c r="L2461" s="52">
        <f t="shared" si="409"/>
        <v>16.2</v>
      </c>
      <c r="M2461" s="52">
        <f t="shared" si="410"/>
        <v>16.2</v>
      </c>
    </row>
    <row r="2462" spans="1:13" x14ac:dyDescent="0.3">
      <c r="A2462" s="143" t="str">
        <f t="shared" si="411"/>
        <v>2026-NAT-02</v>
      </c>
      <c r="B2462" s="140">
        <f t="shared" si="412"/>
        <v>46101</v>
      </c>
      <c r="C2462" s="143" t="str">
        <f t="shared" si="413"/>
        <v>Day 2</v>
      </c>
      <c r="D2462" s="53" t="s">
        <v>1481</v>
      </c>
      <c r="E2462" s="26" t="str">
        <f t="shared" si="405"/>
        <v>Alberto</v>
      </c>
      <c r="F2462" s="26" t="str">
        <f t="shared" si="406"/>
        <v>Engelbrecht</v>
      </c>
      <c r="G2462" s="26" t="str">
        <f t="shared" si="407"/>
        <v>Men Veteran</v>
      </c>
      <c r="H2462" s="26" t="str">
        <f t="shared" si="408"/>
        <v>Steenbras</v>
      </c>
      <c r="I2462" s="53"/>
      <c r="J2462" s="53" t="s">
        <v>1222</v>
      </c>
      <c r="K2462" s="53">
        <v>108</v>
      </c>
      <c r="L2462" s="52">
        <f t="shared" si="409"/>
        <v>5.6</v>
      </c>
      <c r="M2462" s="52">
        <f t="shared" si="410"/>
        <v>5.6</v>
      </c>
    </row>
    <row r="2463" spans="1:13" x14ac:dyDescent="0.3">
      <c r="A2463" s="143" t="str">
        <f t="shared" si="411"/>
        <v>2026-NAT-02</v>
      </c>
      <c r="B2463" s="140">
        <f t="shared" si="412"/>
        <v>46101</v>
      </c>
      <c r="C2463" s="143" t="str">
        <f t="shared" si="413"/>
        <v>Day 2</v>
      </c>
      <c r="D2463" s="53" t="s">
        <v>1542</v>
      </c>
      <c r="E2463" s="26" t="str">
        <f t="shared" si="405"/>
        <v>Herman</v>
      </c>
      <c r="F2463" s="26" t="str">
        <f t="shared" si="406"/>
        <v>Swanepoel</v>
      </c>
      <c r="G2463" s="26" t="str">
        <f t="shared" si="407"/>
        <v>Men Veteran</v>
      </c>
      <c r="H2463" s="26" t="str">
        <f t="shared" si="408"/>
        <v>Steenbras</v>
      </c>
      <c r="I2463" s="53"/>
      <c r="J2463" s="53" t="s">
        <v>1222</v>
      </c>
      <c r="K2463" s="53">
        <v>113</v>
      </c>
      <c r="L2463" s="52">
        <f t="shared" si="409"/>
        <v>6.6</v>
      </c>
      <c r="M2463" s="52">
        <f t="shared" si="410"/>
        <v>6.6</v>
      </c>
    </row>
    <row r="2464" spans="1:13" x14ac:dyDescent="0.3">
      <c r="A2464" s="143" t="str">
        <f t="shared" si="411"/>
        <v>2026-NAT-02</v>
      </c>
      <c r="B2464" s="140">
        <f t="shared" si="412"/>
        <v>46101</v>
      </c>
      <c r="C2464" s="143" t="str">
        <f t="shared" si="413"/>
        <v>Day 2</v>
      </c>
      <c r="D2464" s="53" t="s">
        <v>1542</v>
      </c>
      <c r="E2464" s="26" t="str">
        <f t="shared" si="405"/>
        <v>Herman</v>
      </c>
      <c r="F2464" s="26" t="str">
        <f t="shared" si="406"/>
        <v>Swanepoel</v>
      </c>
      <c r="G2464" s="26" t="str">
        <f t="shared" si="407"/>
        <v>Men Veteran</v>
      </c>
      <c r="H2464" s="26" t="str">
        <f t="shared" si="408"/>
        <v>Steenbras</v>
      </c>
      <c r="I2464" s="53"/>
      <c r="J2464" s="53" t="s">
        <v>1222</v>
      </c>
      <c r="K2464" s="53">
        <v>126</v>
      </c>
      <c r="L2464" s="52">
        <f t="shared" si="409"/>
        <v>9.6</v>
      </c>
      <c r="M2464" s="52">
        <f t="shared" si="410"/>
        <v>9.6</v>
      </c>
    </row>
    <row r="2465" spans="1:13" x14ac:dyDescent="0.3">
      <c r="A2465" s="143" t="str">
        <f t="shared" si="411"/>
        <v>2026-NAT-02</v>
      </c>
      <c r="B2465" s="140">
        <f t="shared" si="412"/>
        <v>46101</v>
      </c>
      <c r="C2465" s="143" t="str">
        <f t="shared" si="413"/>
        <v>Day 2</v>
      </c>
      <c r="D2465" s="53" t="s">
        <v>1542</v>
      </c>
      <c r="E2465" s="26" t="str">
        <f t="shared" si="405"/>
        <v>Herman</v>
      </c>
      <c r="F2465" s="26" t="str">
        <f t="shared" si="406"/>
        <v>Swanepoel</v>
      </c>
      <c r="G2465" s="26" t="str">
        <f t="shared" si="407"/>
        <v>Men Veteran</v>
      </c>
      <c r="H2465" s="26" t="str">
        <f t="shared" si="408"/>
        <v>Steenbras</v>
      </c>
      <c r="I2465" s="53"/>
      <c r="J2465" s="53" t="s">
        <v>1222</v>
      </c>
      <c r="K2465" s="53">
        <v>103</v>
      </c>
      <c r="L2465" s="52">
        <f t="shared" si="409"/>
        <v>4.8</v>
      </c>
      <c r="M2465" s="52">
        <f t="shared" si="410"/>
        <v>4.8</v>
      </c>
    </row>
    <row r="2466" spans="1:13" x14ac:dyDescent="0.3">
      <c r="A2466" s="143" t="str">
        <f t="shared" si="411"/>
        <v>2026-NAT-02</v>
      </c>
      <c r="B2466" s="140">
        <f t="shared" si="412"/>
        <v>46101</v>
      </c>
      <c r="C2466" s="143" t="str">
        <f t="shared" si="413"/>
        <v>Day 2</v>
      </c>
      <c r="D2466" s="53" t="s">
        <v>1542</v>
      </c>
      <c r="E2466" s="26" t="str">
        <f t="shared" si="405"/>
        <v>Herman</v>
      </c>
      <c r="F2466" s="26" t="str">
        <f t="shared" si="406"/>
        <v>Swanepoel</v>
      </c>
      <c r="G2466" s="26" t="str">
        <f t="shared" si="407"/>
        <v>Men Veteran</v>
      </c>
      <c r="H2466" s="26" t="str">
        <f t="shared" si="408"/>
        <v>Steenbras</v>
      </c>
      <c r="I2466" s="53"/>
      <c r="J2466" s="53" t="s">
        <v>20</v>
      </c>
      <c r="K2466" s="53">
        <v>74</v>
      </c>
      <c r="L2466" s="52">
        <f t="shared" si="409"/>
        <v>1.5</v>
      </c>
      <c r="M2466" s="52">
        <f t="shared" si="410"/>
        <v>1.5</v>
      </c>
    </row>
    <row r="2467" spans="1:13" x14ac:dyDescent="0.3">
      <c r="A2467" s="143" t="str">
        <f t="shared" si="411"/>
        <v>2026-NAT-02</v>
      </c>
      <c r="B2467" s="140">
        <f t="shared" si="412"/>
        <v>46101</v>
      </c>
      <c r="C2467" s="143" t="str">
        <f t="shared" si="413"/>
        <v>Day 2</v>
      </c>
      <c r="D2467" s="53" t="s">
        <v>1542</v>
      </c>
      <c r="E2467" s="26" t="str">
        <f t="shared" si="405"/>
        <v>Herman</v>
      </c>
      <c r="F2467" s="26" t="str">
        <f t="shared" si="406"/>
        <v>Swanepoel</v>
      </c>
      <c r="G2467" s="26" t="str">
        <f t="shared" si="407"/>
        <v>Men Veteran</v>
      </c>
      <c r="H2467" s="26" t="str">
        <f t="shared" si="408"/>
        <v>Steenbras</v>
      </c>
      <c r="I2467" s="53" t="s">
        <v>19</v>
      </c>
      <c r="J2467" s="53"/>
      <c r="K2467" s="53">
        <v>65</v>
      </c>
      <c r="L2467" s="52">
        <f t="shared" si="409"/>
        <v>2.8</v>
      </c>
      <c r="M2467" s="52">
        <f t="shared" si="410"/>
        <v>2.8</v>
      </c>
    </row>
    <row r="2468" spans="1:13" x14ac:dyDescent="0.3">
      <c r="A2468" s="143" t="str">
        <f t="shared" si="411"/>
        <v>2026-NAT-02</v>
      </c>
      <c r="B2468" s="140">
        <f t="shared" si="412"/>
        <v>46101</v>
      </c>
      <c r="C2468" s="143" t="str">
        <f t="shared" si="413"/>
        <v>Day 2</v>
      </c>
      <c r="D2468" s="53" t="s">
        <v>1542</v>
      </c>
      <c r="E2468" s="26" t="str">
        <f t="shared" si="405"/>
        <v>Herman</v>
      </c>
      <c r="F2468" s="26" t="str">
        <f t="shared" si="406"/>
        <v>Swanepoel</v>
      </c>
      <c r="G2468" s="26" t="str">
        <f t="shared" si="407"/>
        <v>Men Veteran</v>
      </c>
      <c r="H2468" s="26" t="str">
        <f t="shared" si="408"/>
        <v>Steenbras</v>
      </c>
      <c r="I2468" s="53"/>
      <c r="J2468" s="53" t="s">
        <v>20</v>
      </c>
      <c r="K2468" s="53">
        <v>62</v>
      </c>
      <c r="L2468" s="52">
        <f t="shared" si="409"/>
        <v>0</v>
      </c>
      <c r="M2468" s="52">
        <f t="shared" si="410"/>
        <v>0</v>
      </c>
    </row>
    <row r="2469" spans="1:13" x14ac:dyDescent="0.3">
      <c r="A2469" s="143" t="str">
        <f t="shared" si="411"/>
        <v>2026-NAT-02</v>
      </c>
      <c r="B2469" s="140">
        <f t="shared" si="412"/>
        <v>46101</v>
      </c>
      <c r="C2469" s="143" t="str">
        <f t="shared" si="413"/>
        <v>Day 2</v>
      </c>
      <c r="D2469" s="53" t="s">
        <v>1542</v>
      </c>
      <c r="E2469" s="26" t="str">
        <f t="shared" si="405"/>
        <v>Herman</v>
      </c>
      <c r="F2469" s="26" t="str">
        <f t="shared" si="406"/>
        <v>Swanepoel</v>
      </c>
      <c r="G2469" s="26" t="str">
        <f t="shared" si="407"/>
        <v>Men Veteran</v>
      </c>
      <c r="H2469" s="26" t="str">
        <f t="shared" si="408"/>
        <v>Steenbras</v>
      </c>
      <c r="I2469" s="53"/>
      <c r="J2469" s="53" t="s">
        <v>1222</v>
      </c>
      <c r="K2469" s="53">
        <v>79</v>
      </c>
      <c r="L2469" s="52">
        <f t="shared" si="409"/>
        <v>1.9</v>
      </c>
      <c r="M2469" s="52">
        <f t="shared" si="410"/>
        <v>1.9</v>
      </c>
    </row>
    <row r="2470" spans="1:13" x14ac:dyDescent="0.3">
      <c r="A2470" s="143" t="str">
        <f t="shared" si="411"/>
        <v>2026-NAT-02</v>
      </c>
      <c r="B2470" s="140">
        <f t="shared" si="412"/>
        <v>46101</v>
      </c>
      <c r="C2470" s="143" t="str">
        <f t="shared" si="413"/>
        <v>Day 2</v>
      </c>
      <c r="D2470" s="53" t="s">
        <v>1542</v>
      </c>
      <c r="E2470" s="26" t="str">
        <f t="shared" si="405"/>
        <v>Herman</v>
      </c>
      <c r="F2470" s="26" t="str">
        <f t="shared" si="406"/>
        <v>Swanepoel</v>
      </c>
      <c r="G2470" s="26" t="str">
        <f t="shared" si="407"/>
        <v>Men Veteran</v>
      </c>
      <c r="H2470" s="26" t="str">
        <f t="shared" si="408"/>
        <v>Steenbras</v>
      </c>
      <c r="I2470" s="53"/>
      <c r="J2470" s="53" t="s">
        <v>20</v>
      </c>
      <c r="K2470" s="53">
        <v>90</v>
      </c>
      <c r="L2470" s="52">
        <f t="shared" si="409"/>
        <v>2.7</v>
      </c>
      <c r="M2470" s="52">
        <f t="shared" si="410"/>
        <v>2.7</v>
      </c>
    </row>
    <row r="2471" spans="1:13" x14ac:dyDescent="0.3">
      <c r="A2471" s="143" t="str">
        <f t="shared" si="411"/>
        <v>2026-NAT-02</v>
      </c>
      <c r="B2471" s="140">
        <f t="shared" si="412"/>
        <v>46101</v>
      </c>
      <c r="C2471" s="143" t="str">
        <f t="shared" si="413"/>
        <v>Day 2</v>
      </c>
      <c r="D2471" s="53" t="s">
        <v>720</v>
      </c>
      <c r="E2471" s="26" t="str">
        <f t="shared" si="405"/>
        <v>David</v>
      </c>
      <c r="F2471" s="26" t="str">
        <f t="shared" si="406"/>
        <v>Smith</v>
      </c>
      <c r="G2471" s="26" t="str">
        <f t="shared" si="407"/>
        <v>Men Veteran</v>
      </c>
      <c r="H2471" s="26" t="str">
        <f t="shared" si="408"/>
        <v>Steenbras</v>
      </c>
      <c r="I2471" s="53"/>
      <c r="J2471" s="53"/>
      <c r="K2471" s="53"/>
      <c r="L2471" s="52" t="str">
        <f t="shared" si="409"/>
        <v/>
      </c>
      <c r="M2471" s="52" t="str">
        <f t="shared" si="410"/>
        <v/>
      </c>
    </row>
    <row r="2472" spans="1:13" x14ac:dyDescent="0.3">
      <c r="A2472" s="143" t="str">
        <f t="shared" si="411"/>
        <v>2026-NAT-02</v>
      </c>
      <c r="B2472" s="140">
        <f t="shared" si="412"/>
        <v>46101</v>
      </c>
      <c r="C2472" s="143" t="str">
        <f t="shared" si="413"/>
        <v>Day 2</v>
      </c>
      <c r="D2472" s="53" t="s">
        <v>1325</v>
      </c>
      <c r="E2472" s="26" t="str">
        <f t="shared" si="405"/>
        <v>Jacomine</v>
      </c>
      <c r="F2472" s="26" t="str">
        <f t="shared" si="406"/>
        <v>Heath</v>
      </c>
      <c r="G2472" s="26" t="str">
        <f t="shared" si="407"/>
        <v>Ladies Senior</v>
      </c>
      <c r="H2472" s="26" t="str">
        <f t="shared" si="408"/>
        <v>Steenbras</v>
      </c>
      <c r="I2472" s="53"/>
      <c r="J2472" s="53" t="s">
        <v>1222</v>
      </c>
      <c r="K2472" s="53">
        <v>124</v>
      </c>
      <c r="L2472" s="52">
        <f t="shared" si="409"/>
        <v>9.1</v>
      </c>
      <c r="M2472" s="52">
        <f t="shared" si="410"/>
        <v>9.1</v>
      </c>
    </row>
    <row r="2473" spans="1:13" x14ac:dyDescent="0.3">
      <c r="A2473" s="143" t="str">
        <f t="shared" si="411"/>
        <v>2026-NAT-02</v>
      </c>
      <c r="B2473" s="140">
        <f t="shared" si="412"/>
        <v>46101</v>
      </c>
      <c r="C2473" s="143" t="str">
        <f t="shared" si="413"/>
        <v>Day 2</v>
      </c>
      <c r="D2473" s="53" t="s">
        <v>655</v>
      </c>
      <c r="E2473" s="26" t="str">
        <f t="shared" si="405"/>
        <v>Sharne</v>
      </c>
      <c r="F2473" s="26" t="str">
        <f t="shared" si="406"/>
        <v>Van Zyl</v>
      </c>
      <c r="G2473" s="26" t="str">
        <f t="shared" si="407"/>
        <v>Ladies Veteran</v>
      </c>
      <c r="H2473" s="26" t="str">
        <f t="shared" si="408"/>
        <v>Steenbras</v>
      </c>
      <c r="I2473" s="53"/>
      <c r="J2473" s="53" t="s">
        <v>20</v>
      </c>
      <c r="K2473" s="53">
        <v>66</v>
      </c>
      <c r="L2473" s="52">
        <f t="shared" si="409"/>
        <v>1</v>
      </c>
      <c r="M2473" s="52">
        <f t="shared" si="410"/>
        <v>1</v>
      </c>
    </row>
    <row r="2474" spans="1:13" x14ac:dyDescent="0.3">
      <c r="A2474" s="143" t="str">
        <f t="shared" si="411"/>
        <v>2026-NAT-02</v>
      </c>
      <c r="B2474" s="140">
        <f t="shared" si="412"/>
        <v>46101</v>
      </c>
      <c r="C2474" s="143" t="str">
        <f t="shared" si="413"/>
        <v>Day 2</v>
      </c>
      <c r="D2474" s="53" t="s">
        <v>1417</v>
      </c>
      <c r="E2474" s="26" t="str">
        <f t="shared" si="405"/>
        <v>Maryna</v>
      </c>
      <c r="F2474" s="26" t="str">
        <f t="shared" si="406"/>
        <v>Viljoen</v>
      </c>
      <c r="G2474" s="26" t="str">
        <f t="shared" si="407"/>
        <v>Ladies Senior</v>
      </c>
      <c r="H2474" s="26" t="str">
        <f t="shared" si="408"/>
        <v>Steenbras</v>
      </c>
      <c r="I2474" s="53"/>
      <c r="J2474" s="53" t="s">
        <v>1223</v>
      </c>
      <c r="K2474" s="53">
        <v>100</v>
      </c>
      <c r="L2474" s="52">
        <f t="shared" si="409"/>
        <v>3.7</v>
      </c>
      <c r="M2474" s="52">
        <f t="shared" si="410"/>
        <v>3.7</v>
      </c>
    </row>
    <row r="2475" spans="1:13" x14ac:dyDescent="0.3">
      <c r="A2475" s="143" t="str">
        <f t="shared" si="411"/>
        <v>2026-NAT-02</v>
      </c>
      <c r="B2475" s="140">
        <f t="shared" si="412"/>
        <v>46101</v>
      </c>
      <c r="C2475" s="143" t="str">
        <f t="shared" si="413"/>
        <v>Day 2</v>
      </c>
      <c r="D2475" s="53" t="s">
        <v>1417</v>
      </c>
      <c r="E2475" s="26" t="str">
        <f t="shared" si="405"/>
        <v>Maryna</v>
      </c>
      <c r="F2475" s="26" t="str">
        <f t="shared" si="406"/>
        <v>Viljoen</v>
      </c>
      <c r="G2475" s="26" t="str">
        <f t="shared" si="407"/>
        <v>Ladies Senior</v>
      </c>
      <c r="H2475" s="26" t="str">
        <f t="shared" si="408"/>
        <v>Steenbras</v>
      </c>
      <c r="I2475" s="53"/>
      <c r="J2475" s="53" t="s">
        <v>1222</v>
      </c>
      <c r="K2475" s="53">
        <v>140</v>
      </c>
      <c r="L2475" s="52">
        <f t="shared" si="409"/>
        <v>13.7</v>
      </c>
      <c r="M2475" s="52">
        <f t="shared" si="410"/>
        <v>13.7</v>
      </c>
    </row>
    <row r="2476" spans="1:13" x14ac:dyDescent="0.3">
      <c r="A2476" s="143" t="str">
        <f t="shared" si="411"/>
        <v>2026-NAT-02</v>
      </c>
      <c r="B2476" s="140">
        <f t="shared" si="412"/>
        <v>46101</v>
      </c>
      <c r="C2476" s="143" t="str">
        <f t="shared" si="413"/>
        <v>Day 2</v>
      </c>
      <c r="D2476" s="53" t="s">
        <v>923</v>
      </c>
      <c r="E2476" s="26" t="str">
        <f t="shared" si="405"/>
        <v>Louw</v>
      </c>
      <c r="F2476" s="26" t="str">
        <f t="shared" si="406"/>
        <v>Van Zyl</v>
      </c>
      <c r="G2476" s="26" t="str">
        <f t="shared" si="407"/>
        <v>Men U/16</v>
      </c>
      <c r="H2476" s="26" t="str">
        <f t="shared" si="408"/>
        <v>Steenbras</v>
      </c>
      <c r="I2476" s="53"/>
      <c r="J2476" s="53" t="s">
        <v>1223</v>
      </c>
      <c r="K2476" s="53">
        <v>69</v>
      </c>
      <c r="L2476" s="52">
        <f t="shared" si="409"/>
        <v>1</v>
      </c>
      <c r="M2476" s="52">
        <f t="shared" si="410"/>
        <v>1</v>
      </c>
    </row>
    <row r="2477" spans="1:13" x14ac:dyDescent="0.3">
      <c r="A2477" s="143" t="str">
        <f t="shared" si="411"/>
        <v>2026-NAT-02</v>
      </c>
      <c r="B2477" s="140">
        <f t="shared" si="412"/>
        <v>46101</v>
      </c>
      <c r="C2477" s="143" t="str">
        <f t="shared" si="413"/>
        <v>Day 2</v>
      </c>
      <c r="D2477" s="53" t="s">
        <v>923</v>
      </c>
      <c r="E2477" s="26" t="str">
        <f t="shared" si="405"/>
        <v>Louw</v>
      </c>
      <c r="F2477" s="26" t="str">
        <f t="shared" si="406"/>
        <v>Van Zyl</v>
      </c>
      <c r="G2477" s="26" t="str">
        <f t="shared" si="407"/>
        <v>Men U/16</v>
      </c>
      <c r="H2477" s="26" t="str">
        <f t="shared" si="408"/>
        <v>Steenbras</v>
      </c>
      <c r="I2477" s="53"/>
      <c r="J2477" s="53" t="s">
        <v>1222</v>
      </c>
      <c r="K2477" s="53">
        <v>101</v>
      </c>
      <c r="L2477" s="52">
        <f t="shared" si="409"/>
        <v>4.5</v>
      </c>
      <c r="M2477" s="52">
        <f t="shared" si="410"/>
        <v>4.5</v>
      </c>
    </row>
    <row r="2478" spans="1:13" x14ac:dyDescent="0.3">
      <c r="A2478" s="143" t="str">
        <f t="shared" si="411"/>
        <v>2026-NAT-02</v>
      </c>
      <c r="B2478" s="140">
        <f t="shared" si="412"/>
        <v>46101</v>
      </c>
      <c r="C2478" s="143" t="str">
        <f t="shared" si="413"/>
        <v>Day 2</v>
      </c>
      <c r="D2478" s="53" t="s">
        <v>1106</v>
      </c>
      <c r="E2478" s="26" t="str">
        <f t="shared" si="405"/>
        <v>Luan</v>
      </c>
      <c r="F2478" s="26" t="str">
        <f t="shared" si="406"/>
        <v>Hansen</v>
      </c>
      <c r="G2478" s="26" t="str">
        <f t="shared" si="407"/>
        <v>Men U/16</v>
      </c>
      <c r="H2478" s="26" t="str">
        <f t="shared" si="408"/>
        <v>Steenbras</v>
      </c>
      <c r="I2478" s="53"/>
      <c r="J2478" s="53" t="s">
        <v>1222</v>
      </c>
      <c r="K2478" s="53">
        <v>107</v>
      </c>
      <c r="L2478" s="52">
        <f t="shared" si="409"/>
        <v>5.5</v>
      </c>
      <c r="M2478" s="52">
        <f t="shared" si="410"/>
        <v>5.5</v>
      </c>
    </row>
    <row r="2479" spans="1:13" x14ac:dyDescent="0.3">
      <c r="A2479" s="143" t="str">
        <f t="shared" si="411"/>
        <v>2026-NAT-02</v>
      </c>
      <c r="B2479" s="140">
        <f t="shared" si="412"/>
        <v>46101</v>
      </c>
      <c r="C2479" s="143" t="str">
        <f t="shared" si="413"/>
        <v>Day 2</v>
      </c>
      <c r="D2479" s="53" t="s">
        <v>981</v>
      </c>
      <c r="E2479" s="26" t="str">
        <f t="shared" si="405"/>
        <v>Hanru</v>
      </c>
      <c r="F2479" s="26" t="str">
        <f t="shared" si="406"/>
        <v>Du Preez</v>
      </c>
      <c r="G2479" s="26" t="str">
        <f t="shared" si="407"/>
        <v>Men U/16</v>
      </c>
      <c r="H2479" s="26" t="str">
        <f t="shared" si="408"/>
        <v>Steenbras</v>
      </c>
      <c r="I2479" s="53"/>
      <c r="J2479" s="53" t="s">
        <v>1223</v>
      </c>
      <c r="K2479" s="53">
        <v>118</v>
      </c>
      <c r="L2479" s="52">
        <f t="shared" si="409"/>
        <v>6.6</v>
      </c>
      <c r="M2479" s="52">
        <f t="shared" si="410"/>
        <v>6.6</v>
      </c>
    </row>
    <row r="2480" spans="1:13" x14ac:dyDescent="0.3">
      <c r="A2480" s="143" t="str">
        <f t="shared" si="411"/>
        <v>2026-NAT-02</v>
      </c>
      <c r="B2480" s="140">
        <f t="shared" si="412"/>
        <v>46101</v>
      </c>
      <c r="C2480" s="143" t="str">
        <f t="shared" si="413"/>
        <v>Day 2</v>
      </c>
      <c r="D2480" s="53" t="s">
        <v>981</v>
      </c>
      <c r="E2480" s="26" t="str">
        <f t="shared" si="405"/>
        <v>Hanru</v>
      </c>
      <c r="F2480" s="26" t="str">
        <f t="shared" si="406"/>
        <v>Du Preez</v>
      </c>
      <c r="G2480" s="26" t="str">
        <f t="shared" si="407"/>
        <v>Men U/16</v>
      </c>
      <c r="H2480" s="26" t="str">
        <f t="shared" si="408"/>
        <v>Steenbras</v>
      </c>
      <c r="I2480" s="53"/>
      <c r="J2480" s="53" t="s">
        <v>1223</v>
      </c>
      <c r="K2480" s="53">
        <v>106</v>
      </c>
      <c r="L2480" s="52">
        <f t="shared" si="409"/>
        <v>4.5</v>
      </c>
      <c r="M2480" s="52">
        <f t="shared" si="410"/>
        <v>4.5</v>
      </c>
    </row>
    <row r="2481" spans="1:13" x14ac:dyDescent="0.3">
      <c r="A2481" s="143" t="str">
        <f t="shared" si="411"/>
        <v>2026-NAT-02</v>
      </c>
      <c r="B2481" s="140">
        <f t="shared" si="412"/>
        <v>46101</v>
      </c>
      <c r="C2481" s="143" t="str">
        <f t="shared" si="413"/>
        <v>Day 2</v>
      </c>
      <c r="D2481" s="53" t="s">
        <v>981</v>
      </c>
      <c r="E2481" s="26" t="str">
        <f t="shared" si="405"/>
        <v>Hanru</v>
      </c>
      <c r="F2481" s="26" t="str">
        <f t="shared" si="406"/>
        <v>Du Preez</v>
      </c>
      <c r="G2481" s="26" t="str">
        <f t="shared" si="407"/>
        <v>Men U/16</v>
      </c>
      <c r="H2481" s="26" t="str">
        <f t="shared" si="408"/>
        <v>Steenbras</v>
      </c>
      <c r="I2481" s="53"/>
      <c r="J2481" s="53" t="s">
        <v>1223</v>
      </c>
      <c r="K2481" s="53">
        <v>113</v>
      </c>
      <c r="L2481" s="52">
        <f t="shared" si="409"/>
        <v>5.7</v>
      </c>
      <c r="M2481" s="52">
        <f t="shared" si="410"/>
        <v>5.7</v>
      </c>
    </row>
    <row r="2482" spans="1:13" x14ac:dyDescent="0.3">
      <c r="A2482" s="143" t="str">
        <f t="shared" si="411"/>
        <v>2026-NAT-02</v>
      </c>
      <c r="B2482" s="140">
        <f t="shared" si="412"/>
        <v>46101</v>
      </c>
      <c r="C2482" s="143" t="str">
        <f t="shared" si="413"/>
        <v>Day 2</v>
      </c>
      <c r="D2482" s="53" t="s">
        <v>981</v>
      </c>
      <c r="E2482" s="26" t="str">
        <f t="shared" si="405"/>
        <v>Hanru</v>
      </c>
      <c r="F2482" s="26" t="str">
        <f t="shared" si="406"/>
        <v>Du Preez</v>
      </c>
      <c r="G2482" s="26" t="str">
        <f t="shared" si="407"/>
        <v>Men U/16</v>
      </c>
      <c r="H2482" s="26" t="str">
        <f t="shared" si="408"/>
        <v>Steenbras</v>
      </c>
      <c r="I2482" s="53"/>
      <c r="J2482" s="53" t="s">
        <v>1223</v>
      </c>
      <c r="K2482" s="53">
        <v>86</v>
      </c>
      <c r="L2482" s="52">
        <f t="shared" si="409"/>
        <v>2.2000000000000002</v>
      </c>
      <c r="M2482" s="52">
        <f t="shared" si="410"/>
        <v>2.2000000000000002</v>
      </c>
    </row>
    <row r="2483" spans="1:13" x14ac:dyDescent="0.3">
      <c r="A2483" s="143" t="str">
        <f t="shared" si="411"/>
        <v>2026-NAT-02</v>
      </c>
      <c r="B2483" s="140">
        <f t="shared" si="412"/>
        <v>46101</v>
      </c>
      <c r="C2483" s="143" t="str">
        <f t="shared" si="413"/>
        <v>Day 2</v>
      </c>
      <c r="D2483" s="53" t="s">
        <v>981</v>
      </c>
      <c r="E2483" s="26" t="str">
        <f t="shared" si="405"/>
        <v>Hanru</v>
      </c>
      <c r="F2483" s="26" t="str">
        <f t="shared" si="406"/>
        <v>Du Preez</v>
      </c>
      <c r="G2483" s="26" t="str">
        <f t="shared" si="407"/>
        <v>Men U/16</v>
      </c>
      <c r="H2483" s="26" t="str">
        <f t="shared" si="408"/>
        <v>Steenbras</v>
      </c>
      <c r="I2483" s="53"/>
      <c r="J2483" s="53" t="s">
        <v>20</v>
      </c>
      <c r="K2483" s="53">
        <v>66</v>
      </c>
      <c r="L2483" s="52">
        <f t="shared" si="409"/>
        <v>1</v>
      </c>
      <c r="M2483" s="52">
        <f t="shared" si="410"/>
        <v>1</v>
      </c>
    </row>
    <row r="2484" spans="1:13" x14ac:dyDescent="0.3">
      <c r="A2484" s="143" t="str">
        <f t="shared" si="411"/>
        <v>2026-NAT-02</v>
      </c>
      <c r="B2484" s="140">
        <f t="shared" si="412"/>
        <v>46101</v>
      </c>
      <c r="C2484" s="143" t="str">
        <f t="shared" si="413"/>
        <v>Day 2</v>
      </c>
      <c r="D2484" s="53" t="s">
        <v>981</v>
      </c>
      <c r="E2484" s="26" t="str">
        <f t="shared" si="405"/>
        <v>Hanru</v>
      </c>
      <c r="F2484" s="26" t="str">
        <f t="shared" si="406"/>
        <v>Du Preez</v>
      </c>
      <c r="G2484" s="26" t="str">
        <f t="shared" si="407"/>
        <v>Men U/16</v>
      </c>
      <c r="H2484" s="26" t="str">
        <f t="shared" si="408"/>
        <v>Steenbras</v>
      </c>
      <c r="I2484" s="53"/>
      <c r="J2484" s="53" t="s">
        <v>8</v>
      </c>
      <c r="K2484" s="53">
        <v>60</v>
      </c>
      <c r="L2484" s="52">
        <f t="shared" si="409"/>
        <v>1.7</v>
      </c>
      <c r="M2484" s="52">
        <f t="shared" si="410"/>
        <v>1.7</v>
      </c>
    </row>
    <row r="2485" spans="1:13" x14ac:dyDescent="0.3">
      <c r="A2485" s="143" t="str">
        <f t="shared" si="411"/>
        <v>2026-NAT-02</v>
      </c>
      <c r="B2485" s="140">
        <f t="shared" si="412"/>
        <v>46101</v>
      </c>
      <c r="C2485" s="143" t="str">
        <f t="shared" si="413"/>
        <v>Day 2</v>
      </c>
      <c r="D2485" s="53" t="s">
        <v>1568</v>
      </c>
      <c r="E2485" s="26" t="str">
        <f t="shared" si="405"/>
        <v>L'Wyk</v>
      </c>
      <c r="F2485" s="26" t="str">
        <f t="shared" si="406"/>
        <v>Viljoen</v>
      </c>
      <c r="G2485" s="26" t="str">
        <f t="shared" si="407"/>
        <v>Men U/16</v>
      </c>
      <c r="H2485" s="26" t="str">
        <f t="shared" si="408"/>
        <v>Steenbras</v>
      </c>
      <c r="I2485" s="53"/>
      <c r="J2485" s="53" t="s">
        <v>1223</v>
      </c>
      <c r="K2485" s="53">
        <v>86</v>
      </c>
      <c r="L2485" s="52">
        <f t="shared" si="409"/>
        <v>2.2000000000000002</v>
      </c>
      <c r="M2485" s="52">
        <f t="shared" si="410"/>
        <v>2.2000000000000002</v>
      </c>
    </row>
    <row r="2486" spans="1:13" x14ac:dyDescent="0.3">
      <c r="A2486" s="143" t="str">
        <f t="shared" si="411"/>
        <v>2026-NAT-02</v>
      </c>
      <c r="B2486" s="140">
        <f t="shared" si="412"/>
        <v>46101</v>
      </c>
      <c r="C2486" s="143" t="str">
        <f t="shared" si="413"/>
        <v>Day 2</v>
      </c>
      <c r="D2486" s="53" t="s">
        <v>1568</v>
      </c>
      <c r="E2486" s="26" t="str">
        <f t="shared" si="405"/>
        <v>L'Wyk</v>
      </c>
      <c r="F2486" s="26" t="str">
        <f t="shared" si="406"/>
        <v>Viljoen</v>
      </c>
      <c r="G2486" s="26" t="str">
        <f t="shared" si="407"/>
        <v>Men U/16</v>
      </c>
      <c r="H2486" s="26" t="str">
        <f t="shared" si="408"/>
        <v>Steenbras</v>
      </c>
      <c r="I2486" s="53"/>
      <c r="J2486" s="53" t="s">
        <v>1223</v>
      </c>
      <c r="K2486" s="53">
        <v>119</v>
      </c>
      <c r="L2486" s="52">
        <f t="shared" si="409"/>
        <v>6.8</v>
      </c>
      <c r="M2486" s="52">
        <f t="shared" si="410"/>
        <v>6.8</v>
      </c>
    </row>
    <row r="2487" spans="1:13" x14ac:dyDescent="0.3">
      <c r="A2487" s="143" t="str">
        <f t="shared" si="411"/>
        <v>2026-NAT-02</v>
      </c>
      <c r="B2487" s="140">
        <f t="shared" si="412"/>
        <v>46101</v>
      </c>
      <c r="C2487" s="143" t="str">
        <f t="shared" si="413"/>
        <v>Day 2</v>
      </c>
      <c r="D2487" s="53" t="s">
        <v>1568</v>
      </c>
      <c r="E2487" s="26" t="str">
        <f t="shared" si="405"/>
        <v>L'Wyk</v>
      </c>
      <c r="F2487" s="26" t="str">
        <f t="shared" si="406"/>
        <v>Viljoen</v>
      </c>
      <c r="G2487" s="26" t="str">
        <f t="shared" si="407"/>
        <v>Men U/16</v>
      </c>
      <c r="H2487" s="26" t="str">
        <f t="shared" si="408"/>
        <v>Steenbras</v>
      </c>
      <c r="I2487" s="53"/>
      <c r="J2487" s="53" t="s">
        <v>8</v>
      </c>
      <c r="K2487" s="53">
        <v>68</v>
      </c>
      <c r="L2487" s="52">
        <f t="shared" si="409"/>
        <v>2.5</v>
      </c>
      <c r="M2487" s="52">
        <f t="shared" si="410"/>
        <v>2.5</v>
      </c>
    </row>
    <row r="2488" spans="1:13" x14ac:dyDescent="0.3">
      <c r="A2488" s="143" t="str">
        <f t="shared" si="411"/>
        <v>2026-NAT-02</v>
      </c>
      <c r="B2488" s="140">
        <f t="shared" si="412"/>
        <v>46101</v>
      </c>
      <c r="C2488" s="143" t="str">
        <f t="shared" si="413"/>
        <v>Day 2</v>
      </c>
      <c r="D2488" s="53" t="s">
        <v>663</v>
      </c>
      <c r="E2488" s="26" t="str">
        <f t="shared" si="405"/>
        <v>Jayden</v>
      </c>
      <c r="F2488" s="26" t="str">
        <f t="shared" si="406"/>
        <v>Hansen</v>
      </c>
      <c r="G2488" s="26" t="str">
        <f t="shared" si="407"/>
        <v>Men U/16</v>
      </c>
      <c r="H2488" s="26" t="str">
        <f t="shared" si="408"/>
        <v>Steenbras</v>
      </c>
      <c r="I2488" s="53"/>
      <c r="J2488" s="53" t="s">
        <v>1223</v>
      </c>
      <c r="K2488" s="53">
        <v>95</v>
      </c>
      <c r="L2488" s="52">
        <f t="shared" si="409"/>
        <v>3.1</v>
      </c>
      <c r="M2488" s="52">
        <f t="shared" si="410"/>
        <v>3.1</v>
      </c>
    </row>
    <row r="2489" spans="1:13" x14ac:dyDescent="0.3">
      <c r="A2489" s="143" t="str">
        <f t="shared" si="411"/>
        <v>2026-NAT-02</v>
      </c>
      <c r="B2489" s="140">
        <f t="shared" si="412"/>
        <v>46101</v>
      </c>
      <c r="C2489" s="143" t="str">
        <f t="shared" si="413"/>
        <v>Day 2</v>
      </c>
      <c r="D2489" s="53" t="s">
        <v>663</v>
      </c>
      <c r="E2489" s="26" t="str">
        <f t="shared" si="405"/>
        <v>Jayden</v>
      </c>
      <c r="F2489" s="26" t="str">
        <f t="shared" si="406"/>
        <v>Hansen</v>
      </c>
      <c r="G2489" s="26" t="str">
        <f t="shared" si="407"/>
        <v>Men U/16</v>
      </c>
      <c r="H2489" s="26" t="str">
        <f t="shared" si="408"/>
        <v>Steenbras</v>
      </c>
      <c r="I2489" s="53"/>
      <c r="J2489" s="53" t="s">
        <v>1222</v>
      </c>
      <c r="K2489" s="53">
        <v>113</v>
      </c>
      <c r="L2489" s="52">
        <f t="shared" si="409"/>
        <v>6.6</v>
      </c>
      <c r="M2489" s="52">
        <f t="shared" si="410"/>
        <v>6.6</v>
      </c>
    </row>
    <row r="2490" spans="1:13" x14ac:dyDescent="0.3">
      <c r="A2490" s="143" t="str">
        <f t="shared" si="411"/>
        <v>2026-NAT-02</v>
      </c>
      <c r="B2490" s="140">
        <f t="shared" si="412"/>
        <v>46101</v>
      </c>
      <c r="C2490" s="143" t="str">
        <f t="shared" si="413"/>
        <v>Day 2</v>
      </c>
      <c r="D2490" s="53" t="s">
        <v>663</v>
      </c>
      <c r="E2490" s="26" t="str">
        <f t="shared" ref="E2490:E2553" si="414">IF(D2490="","",VLOOKUP(D2490,Master,3,FALSE))</f>
        <v>Jayden</v>
      </c>
      <c r="F2490" s="26" t="str">
        <f t="shared" ref="F2490:F2553" si="415">IF(D2490="","",VLOOKUP(D2490,Master,4,FALSE))</f>
        <v>Hansen</v>
      </c>
      <c r="G2490" s="26" t="str">
        <f t="shared" ref="G2490:G2553" si="416">IF(D2490="","",VLOOKUP(D2490,Master,5,FALSE))</f>
        <v>Men U/16</v>
      </c>
      <c r="H2490" s="26" t="str">
        <f t="shared" ref="H2490:H2553" si="417">IF(D2490="","",VLOOKUP(D2490,Master,2,FALSE))</f>
        <v>Steenbras</v>
      </c>
      <c r="I2490" s="53"/>
      <c r="J2490" s="53" t="s">
        <v>1222</v>
      </c>
      <c r="K2490" s="53">
        <v>132</v>
      </c>
      <c r="L2490" s="52">
        <f t="shared" ref="L2490:L2553" si="418">IF(K2490="","",IF(I2490="",ROUND(HLOOKUP(J2490,kgList,K2490,FALSE),1),ROUND(HLOOKUP(I2490,kgList,K2490,FALSE),1)))</f>
        <v>11.2</v>
      </c>
      <c r="M2490" s="52">
        <f t="shared" ref="M2490:M2553" si="419">IF(L2490="","",IF(COUNTA(I2490:J2490)&gt;1,"Edible or Inedible",IF(COUNTA(I2490)=1,L2490*1,IF(COUNTA(J2490)=1,L2490*1,"ERROR"))))</f>
        <v>11.2</v>
      </c>
    </row>
    <row r="2491" spans="1:13" x14ac:dyDescent="0.3">
      <c r="A2491" s="143" t="str">
        <f t="shared" ref="A2491:A2554" si="420">IF(D2491="","",A2490)</f>
        <v>2026-NAT-02</v>
      </c>
      <c r="B2491" s="140">
        <f t="shared" ref="B2491:B2554" si="421">IF(D2491="","",B2490)</f>
        <v>46101</v>
      </c>
      <c r="C2491" s="143" t="str">
        <f t="shared" ref="C2491:C2554" si="422">IF(D2491="","",C2490)</f>
        <v>Day 2</v>
      </c>
      <c r="D2491" s="53" t="s">
        <v>969</v>
      </c>
      <c r="E2491" s="26" t="str">
        <f t="shared" si="414"/>
        <v>Liam</v>
      </c>
      <c r="F2491" s="26" t="str">
        <f t="shared" si="415"/>
        <v>Kruger</v>
      </c>
      <c r="G2491" s="26" t="str">
        <f t="shared" si="416"/>
        <v>Men U/16</v>
      </c>
      <c r="H2491" s="26" t="str">
        <f t="shared" si="417"/>
        <v>Walvis Bay</v>
      </c>
      <c r="I2491" s="53"/>
      <c r="J2491" s="53" t="s">
        <v>1223</v>
      </c>
      <c r="K2491" s="53">
        <v>70</v>
      </c>
      <c r="L2491" s="52">
        <f t="shared" si="418"/>
        <v>1.1000000000000001</v>
      </c>
      <c r="M2491" s="52">
        <f t="shared" si="419"/>
        <v>1.1000000000000001</v>
      </c>
    </row>
    <row r="2492" spans="1:13" x14ac:dyDescent="0.3">
      <c r="A2492" s="143" t="str">
        <f t="shared" si="420"/>
        <v>2026-NAT-02</v>
      </c>
      <c r="B2492" s="140">
        <f t="shared" si="421"/>
        <v>46101</v>
      </c>
      <c r="C2492" s="143" t="str">
        <f t="shared" si="422"/>
        <v>Day 2</v>
      </c>
      <c r="D2492" s="53" t="s">
        <v>969</v>
      </c>
      <c r="E2492" s="26" t="str">
        <f t="shared" si="414"/>
        <v>Liam</v>
      </c>
      <c r="F2492" s="26" t="str">
        <f t="shared" si="415"/>
        <v>Kruger</v>
      </c>
      <c r="G2492" s="26" t="str">
        <f t="shared" si="416"/>
        <v>Men U/16</v>
      </c>
      <c r="H2492" s="26" t="str">
        <f t="shared" si="417"/>
        <v>Walvis Bay</v>
      </c>
      <c r="I2492" s="53"/>
      <c r="J2492" s="53" t="s">
        <v>1222</v>
      </c>
      <c r="K2492" s="53">
        <v>108</v>
      </c>
      <c r="L2492" s="52">
        <f t="shared" si="418"/>
        <v>5.6</v>
      </c>
      <c r="M2492" s="52">
        <f t="shared" si="419"/>
        <v>5.6</v>
      </c>
    </row>
    <row r="2493" spans="1:13" x14ac:dyDescent="0.3">
      <c r="A2493" s="143" t="str">
        <f t="shared" si="420"/>
        <v>2026-NAT-02</v>
      </c>
      <c r="B2493" s="140">
        <f t="shared" si="421"/>
        <v>46101</v>
      </c>
      <c r="C2493" s="143" t="str">
        <f t="shared" si="422"/>
        <v>Day 2</v>
      </c>
      <c r="D2493" s="53" t="s">
        <v>1620</v>
      </c>
      <c r="E2493" s="26" t="str">
        <f t="shared" si="414"/>
        <v>Janco</v>
      </c>
      <c r="F2493" s="26" t="str">
        <f t="shared" si="415"/>
        <v>Koegelenberg</v>
      </c>
      <c r="G2493" s="26" t="str">
        <f t="shared" si="416"/>
        <v>Men U/16</v>
      </c>
      <c r="H2493" s="26" t="str">
        <f t="shared" si="417"/>
        <v>Walvis Bay</v>
      </c>
      <c r="I2493" s="53"/>
      <c r="J2493" s="53" t="s">
        <v>1222</v>
      </c>
      <c r="K2493" s="53">
        <v>138</v>
      </c>
      <c r="L2493" s="52">
        <f t="shared" si="418"/>
        <v>13.1</v>
      </c>
      <c r="M2493" s="52">
        <f t="shared" si="419"/>
        <v>13.1</v>
      </c>
    </row>
    <row r="2494" spans="1:13" x14ac:dyDescent="0.3">
      <c r="A2494" s="143" t="str">
        <f t="shared" si="420"/>
        <v>2026-NAT-02</v>
      </c>
      <c r="B2494" s="140">
        <f t="shared" si="421"/>
        <v>46101</v>
      </c>
      <c r="C2494" s="143" t="str">
        <f t="shared" si="422"/>
        <v>Day 2</v>
      </c>
      <c r="D2494" s="53" t="s">
        <v>1620</v>
      </c>
      <c r="E2494" s="26" t="str">
        <f t="shared" si="414"/>
        <v>Janco</v>
      </c>
      <c r="F2494" s="26" t="str">
        <f t="shared" si="415"/>
        <v>Koegelenberg</v>
      </c>
      <c r="G2494" s="26" t="str">
        <f t="shared" si="416"/>
        <v>Men U/16</v>
      </c>
      <c r="H2494" s="26" t="str">
        <f t="shared" si="417"/>
        <v>Walvis Bay</v>
      </c>
      <c r="I2494" s="53"/>
      <c r="J2494" s="53" t="s">
        <v>1223</v>
      </c>
      <c r="K2494" s="53">
        <v>140</v>
      </c>
      <c r="L2494" s="52">
        <f t="shared" si="418"/>
        <v>12</v>
      </c>
      <c r="M2494" s="52">
        <f t="shared" si="419"/>
        <v>12</v>
      </c>
    </row>
    <row r="2495" spans="1:13" x14ac:dyDescent="0.3">
      <c r="A2495" s="143" t="str">
        <f t="shared" si="420"/>
        <v>2026-NAT-02</v>
      </c>
      <c r="B2495" s="140">
        <f t="shared" si="421"/>
        <v>46101</v>
      </c>
      <c r="C2495" s="143" t="str">
        <f t="shared" si="422"/>
        <v>Day 2</v>
      </c>
      <c r="D2495" s="53" t="s">
        <v>1620</v>
      </c>
      <c r="E2495" s="26" t="str">
        <f t="shared" si="414"/>
        <v>Janco</v>
      </c>
      <c r="F2495" s="26" t="str">
        <f t="shared" si="415"/>
        <v>Koegelenberg</v>
      </c>
      <c r="G2495" s="26" t="str">
        <f t="shared" si="416"/>
        <v>Men U/16</v>
      </c>
      <c r="H2495" s="26" t="str">
        <f t="shared" si="417"/>
        <v>Walvis Bay</v>
      </c>
      <c r="I2495" s="53"/>
      <c r="J2495" s="53" t="s">
        <v>1222</v>
      </c>
      <c r="K2495" s="53">
        <v>94</v>
      </c>
      <c r="L2495" s="52">
        <f t="shared" si="418"/>
        <v>3.5</v>
      </c>
      <c r="M2495" s="52">
        <f t="shared" si="419"/>
        <v>3.5</v>
      </c>
    </row>
    <row r="2496" spans="1:13" x14ac:dyDescent="0.3">
      <c r="A2496" s="143" t="str">
        <f t="shared" si="420"/>
        <v>2026-NAT-02</v>
      </c>
      <c r="B2496" s="140">
        <f t="shared" si="421"/>
        <v>46101</v>
      </c>
      <c r="C2496" s="143" t="str">
        <f t="shared" si="422"/>
        <v>Day 2</v>
      </c>
      <c r="D2496" s="53" t="s">
        <v>1620</v>
      </c>
      <c r="E2496" s="26" t="str">
        <f t="shared" si="414"/>
        <v>Janco</v>
      </c>
      <c r="F2496" s="26" t="str">
        <f t="shared" si="415"/>
        <v>Koegelenberg</v>
      </c>
      <c r="G2496" s="26" t="str">
        <f t="shared" si="416"/>
        <v>Men U/16</v>
      </c>
      <c r="H2496" s="26" t="str">
        <f t="shared" si="417"/>
        <v>Walvis Bay</v>
      </c>
      <c r="I2496" s="53"/>
      <c r="J2496" s="53" t="s">
        <v>1222</v>
      </c>
      <c r="K2496" s="53">
        <v>111</v>
      </c>
      <c r="L2496" s="52">
        <f t="shared" si="418"/>
        <v>6.2</v>
      </c>
      <c r="M2496" s="52">
        <f t="shared" si="419"/>
        <v>6.2</v>
      </c>
    </row>
    <row r="2497" spans="1:13" x14ac:dyDescent="0.3">
      <c r="A2497" s="143" t="str">
        <f t="shared" si="420"/>
        <v>2026-NAT-02</v>
      </c>
      <c r="B2497" s="140">
        <f t="shared" si="421"/>
        <v>46101</v>
      </c>
      <c r="C2497" s="143" t="str">
        <f t="shared" si="422"/>
        <v>Day 2</v>
      </c>
      <c r="D2497" s="53" t="s">
        <v>1476</v>
      </c>
      <c r="E2497" s="26" t="str">
        <f t="shared" si="414"/>
        <v>Breggie</v>
      </c>
      <c r="F2497" s="26" t="str">
        <f t="shared" si="415"/>
        <v>Ferreira</v>
      </c>
      <c r="G2497" s="26" t="str">
        <f t="shared" si="416"/>
        <v>Ladies Master</v>
      </c>
      <c r="H2497" s="26" t="str">
        <f t="shared" si="417"/>
        <v>Walvis Bay</v>
      </c>
      <c r="I2497" s="53"/>
      <c r="J2497" s="53"/>
      <c r="K2497" s="53"/>
      <c r="L2497" s="52" t="str">
        <f t="shared" si="418"/>
        <v/>
      </c>
      <c r="M2497" s="52" t="str">
        <f t="shared" si="419"/>
        <v/>
      </c>
    </row>
    <row r="2498" spans="1:13" x14ac:dyDescent="0.3">
      <c r="A2498" s="143" t="str">
        <f t="shared" si="420"/>
        <v>2026-NAT-02</v>
      </c>
      <c r="B2498" s="140">
        <f t="shared" si="421"/>
        <v>46101</v>
      </c>
      <c r="C2498" s="143" t="str">
        <f t="shared" si="422"/>
        <v>Day 2</v>
      </c>
      <c r="D2498" s="53" t="s">
        <v>1543</v>
      </c>
      <c r="E2498" s="26" t="str">
        <f t="shared" si="414"/>
        <v>Bianca</v>
      </c>
      <c r="F2498" s="26" t="str">
        <f t="shared" si="415"/>
        <v>Dronia</v>
      </c>
      <c r="G2498" s="26" t="str">
        <f t="shared" si="416"/>
        <v>Ladies Senior</v>
      </c>
      <c r="H2498" s="26" t="str">
        <f t="shared" si="417"/>
        <v>Walvis Bay</v>
      </c>
      <c r="I2498" s="53"/>
      <c r="J2498" s="53" t="s">
        <v>1222</v>
      </c>
      <c r="K2498" s="53">
        <v>76</v>
      </c>
      <c r="L2498" s="52">
        <f t="shared" si="418"/>
        <v>1.7</v>
      </c>
      <c r="M2498" s="52">
        <f t="shared" si="419"/>
        <v>1.7</v>
      </c>
    </row>
    <row r="2499" spans="1:13" x14ac:dyDescent="0.3">
      <c r="A2499" s="143" t="str">
        <f t="shared" si="420"/>
        <v>2026-NAT-02</v>
      </c>
      <c r="B2499" s="140">
        <f t="shared" si="421"/>
        <v>46101</v>
      </c>
      <c r="C2499" s="143" t="str">
        <f t="shared" si="422"/>
        <v>Day 2</v>
      </c>
      <c r="D2499" s="53" t="s">
        <v>1473</v>
      </c>
      <c r="E2499" s="26" t="str">
        <f t="shared" si="414"/>
        <v>Hannelie</v>
      </c>
      <c r="F2499" s="26" t="str">
        <f t="shared" si="415"/>
        <v>Du Plessis</v>
      </c>
      <c r="G2499" s="26" t="str">
        <f t="shared" si="416"/>
        <v>Ladies Master</v>
      </c>
      <c r="H2499" s="26" t="str">
        <f t="shared" si="417"/>
        <v>Walvis Bay</v>
      </c>
      <c r="I2499" s="53"/>
      <c r="J2499" s="53" t="s">
        <v>1222</v>
      </c>
      <c r="K2499" s="53">
        <v>95</v>
      </c>
      <c r="L2499" s="52">
        <f t="shared" si="418"/>
        <v>3.6</v>
      </c>
      <c r="M2499" s="52">
        <f t="shared" si="419"/>
        <v>3.6</v>
      </c>
    </row>
    <row r="2500" spans="1:13" x14ac:dyDescent="0.3">
      <c r="A2500" s="143" t="str">
        <f t="shared" si="420"/>
        <v>2026-NAT-02</v>
      </c>
      <c r="B2500" s="140">
        <f t="shared" si="421"/>
        <v>46101</v>
      </c>
      <c r="C2500" s="143" t="str">
        <f t="shared" si="422"/>
        <v>Day 2</v>
      </c>
      <c r="D2500" s="53" t="s">
        <v>1648</v>
      </c>
      <c r="E2500" s="26" t="str">
        <f t="shared" si="414"/>
        <v>Nicolette</v>
      </c>
      <c r="F2500" s="26" t="str">
        <f t="shared" si="415"/>
        <v>Schreuder</v>
      </c>
      <c r="G2500" s="26" t="str">
        <f t="shared" si="416"/>
        <v>Ladies Veteran</v>
      </c>
      <c r="H2500" s="26" t="str">
        <f t="shared" si="417"/>
        <v>Walvis Bay</v>
      </c>
      <c r="I2500" s="53"/>
      <c r="J2500" s="53" t="s">
        <v>1223</v>
      </c>
      <c r="K2500" s="53">
        <v>125</v>
      </c>
      <c r="L2500" s="52">
        <f t="shared" si="418"/>
        <v>8.1</v>
      </c>
      <c r="M2500" s="52">
        <f t="shared" si="419"/>
        <v>8.1</v>
      </c>
    </row>
    <row r="2501" spans="1:13" x14ac:dyDescent="0.3">
      <c r="A2501" s="143" t="str">
        <f t="shared" si="420"/>
        <v>2026-NAT-02</v>
      </c>
      <c r="B2501" s="140">
        <f t="shared" si="421"/>
        <v>46101</v>
      </c>
      <c r="C2501" s="143" t="str">
        <f t="shared" si="422"/>
        <v>Day 2</v>
      </c>
      <c r="D2501" s="53" t="s">
        <v>1648</v>
      </c>
      <c r="E2501" s="26" t="str">
        <f t="shared" si="414"/>
        <v>Nicolette</v>
      </c>
      <c r="F2501" s="26" t="str">
        <f t="shared" si="415"/>
        <v>Schreuder</v>
      </c>
      <c r="G2501" s="26" t="str">
        <f t="shared" si="416"/>
        <v>Ladies Veteran</v>
      </c>
      <c r="H2501" s="26" t="str">
        <f t="shared" si="417"/>
        <v>Walvis Bay</v>
      </c>
      <c r="I2501" s="53"/>
      <c r="J2501" s="53" t="s">
        <v>1223</v>
      </c>
      <c r="K2501" s="53">
        <v>70</v>
      </c>
      <c r="L2501" s="52">
        <f t="shared" si="418"/>
        <v>1.1000000000000001</v>
      </c>
      <c r="M2501" s="52">
        <f t="shared" si="419"/>
        <v>1.1000000000000001</v>
      </c>
    </row>
    <row r="2502" spans="1:13" x14ac:dyDescent="0.3">
      <c r="A2502" s="143" t="str">
        <f t="shared" si="420"/>
        <v>2026-NAT-02</v>
      </c>
      <c r="B2502" s="140">
        <f t="shared" si="421"/>
        <v>46101</v>
      </c>
      <c r="C2502" s="143" t="str">
        <f t="shared" si="422"/>
        <v>Day 2</v>
      </c>
      <c r="D2502" s="53" t="s">
        <v>1267</v>
      </c>
      <c r="E2502" s="26" t="str">
        <f t="shared" si="414"/>
        <v>Frikkie</v>
      </c>
      <c r="F2502" s="26" t="str">
        <f t="shared" si="415"/>
        <v>Ferreira</v>
      </c>
      <c r="G2502" s="26" t="str">
        <f t="shared" si="416"/>
        <v>Men Master</v>
      </c>
      <c r="H2502" s="26" t="str">
        <f t="shared" si="417"/>
        <v>Walvis Bay</v>
      </c>
      <c r="I2502" s="53"/>
      <c r="J2502" s="53" t="s">
        <v>1222</v>
      </c>
      <c r="K2502" s="53">
        <v>114</v>
      </c>
      <c r="L2502" s="52">
        <f t="shared" si="418"/>
        <v>6.8</v>
      </c>
      <c r="M2502" s="52">
        <f t="shared" si="419"/>
        <v>6.8</v>
      </c>
    </row>
    <row r="2503" spans="1:13" x14ac:dyDescent="0.3">
      <c r="A2503" s="143" t="str">
        <f t="shared" si="420"/>
        <v>2026-NAT-02</v>
      </c>
      <c r="B2503" s="140">
        <f t="shared" si="421"/>
        <v>46101</v>
      </c>
      <c r="C2503" s="143" t="str">
        <f t="shared" si="422"/>
        <v>Day 2</v>
      </c>
      <c r="D2503" s="53" t="s">
        <v>1267</v>
      </c>
      <c r="E2503" s="26" t="str">
        <f t="shared" si="414"/>
        <v>Frikkie</v>
      </c>
      <c r="F2503" s="26" t="str">
        <f t="shared" si="415"/>
        <v>Ferreira</v>
      </c>
      <c r="G2503" s="26" t="str">
        <f t="shared" si="416"/>
        <v>Men Master</v>
      </c>
      <c r="H2503" s="26" t="str">
        <f t="shared" si="417"/>
        <v>Walvis Bay</v>
      </c>
      <c r="I2503" s="53"/>
      <c r="J2503" s="53" t="s">
        <v>1222</v>
      </c>
      <c r="K2503" s="53">
        <v>87</v>
      </c>
      <c r="L2503" s="52">
        <f t="shared" si="418"/>
        <v>2.7</v>
      </c>
      <c r="M2503" s="52">
        <f t="shared" si="419"/>
        <v>2.7</v>
      </c>
    </row>
    <row r="2504" spans="1:13" x14ac:dyDescent="0.3">
      <c r="A2504" s="143" t="str">
        <f t="shared" si="420"/>
        <v>2026-NAT-02</v>
      </c>
      <c r="B2504" s="140">
        <f t="shared" si="421"/>
        <v>46101</v>
      </c>
      <c r="C2504" s="143" t="str">
        <f t="shared" si="422"/>
        <v>Day 2</v>
      </c>
      <c r="D2504" s="53" t="s">
        <v>752</v>
      </c>
      <c r="E2504" s="26" t="str">
        <f t="shared" si="414"/>
        <v xml:space="preserve">Emile </v>
      </c>
      <c r="F2504" s="26" t="str">
        <f t="shared" si="415"/>
        <v>Van Heerden</v>
      </c>
      <c r="G2504" s="26" t="str">
        <f t="shared" si="416"/>
        <v>Men Veteran</v>
      </c>
      <c r="H2504" s="26" t="str">
        <f t="shared" si="417"/>
        <v>Walvis Bay</v>
      </c>
      <c r="I2504" s="53"/>
      <c r="J2504" s="53" t="s">
        <v>1222</v>
      </c>
      <c r="K2504" s="53">
        <v>145</v>
      </c>
      <c r="L2504" s="52">
        <f t="shared" si="418"/>
        <v>15.5</v>
      </c>
      <c r="M2504" s="52">
        <f t="shared" si="419"/>
        <v>15.5</v>
      </c>
    </row>
    <row r="2505" spans="1:13" x14ac:dyDescent="0.3">
      <c r="A2505" s="143" t="str">
        <f t="shared" si="420"/>
        <v>2026-NAT-02</v>
      </c>
      <c r="B2505" s="140">
        <f t="shared" si="421"/>
        <v>46101</v>
      </c>
      <c r="C2505" s="143" t="str">
        <f t="shared" si="422"/>
        <v>Day 2</v>
      </c>
      <c r="D2505" s="53" t="s">
        <v>752</v>
      </c>
      <c r="E2505" s="26" t="str">
        <f t="shared" si="414"/>
        <v xml:space="preserve">Emile </v>
      </c>
      <c r="F2505" s="26" t="str">
        <f t="shared" si="415"/>
        <v>Van Heerden</v>
      </c>
      <c r="G2505" s="26" t="str">
        <f t="shared" si="416"/>
        <v>Men Veteran</v>
      </c>
      <c r="H2505" s="26" t="str">
        <f t="shared" si="417"/>
        <v>Walvis Bay</v>
      </c>
      <c r="I2505" s="53"/>
      <c r="J2505" s="53" t="s">
        <v>1222</v>
      </c>
      <c r="K2505" s="53">
        <v>149</v>
      </c>
      <c r="L2505" s="52">
        <f t="shared" si="418"/>
        <v>17</v>
      </c>
      <c r="M2505" s="52">
        <f t="shared" si="419"/>
        <v>17</v>
      </c>
    </row>
    <row r="2506" spans="1:13" x14ac:dyDescent="0.3">
      <c r="A2506" s="143" t="str">
        <f t="shared" si="420"/>
        <v>2026-NAT-02</v>
      </c>
      <c r="B2506" s="140">
        <f t="shared" si="421"/>
        <v>46101</v>
      </c>
      <c r="C2506" s="143" t="str">
        <f t="shared" si="422"/>
        <v>Day 2</v>
      </c>
      <c r="D2506" s="53" t="s">
        <v>752</v>
      </c>
      <c r="E2506" s="26" t="str">
        <f t="shared" si="414"/>
        <v xml:space="preserve">Emile </v>
      </c>
      <c r="F2506" s="26" t="str">
        <f t="shared" si="415"/>
        <v>Van Heerden</v>
      </c>
      <c r="G2506" s="26" t="str">
        <f t="shared" si="416"/>
        <v>Men Veteran</v>
      </c>
      <c r="H2506" s="26" t="str">
        <f t="shared" si="417"/>
        <v>Walvis Bay</v>
      </c>
      <c r="I2506" s="53" t="s">
        <v>19</v>
      </c>
      <c r="J2506" s="53"/>
      <c r="K2506" s="53">
        <v>70</v>
      </c>
      <c r="L2506" s="52">
        <f t="shared" si="418"/>
        <v>3.6</v>
      </c>
      <c r="M2506" s="52">
        <f t="shared" si="419"/>
        <v>3.6</v>
      </c>
    </row>
    <row r="2507" spans="1:13" x14ac:dyDescent="0.3">
      <c r="A2507" s="143" t="str">
        <f t="shared" si="420"/>
        <v>2026-NAT-02</v>
      </c>
      <c r="B2507" s="140">
        <f t="shared" si="421"/>
        <v>46101</v>
      </c>
      <c r="C2507" s="143" t="str">
        <f t="shared" si="422"/>
        <v>Day 2</v>
      </c>
      <c r="D2507" s="53" t="s">
        <v>574</v>
      </c>
      <c r="E2507" s="26" t="str">
        <f t="shared" si="414"/>
        <v>Gunther</v>
      </c>
      <c r="F2507" s="26" t="str">
        <f t="shared" si="415"/>
        <v>Krauer</v>
      </c>
      <c r="G2507" s="26" t="str">
        <f t="shared" si="416"/>
        <v>Men Master</v>
      </c>
      <c r="H2507" s="26" t="str">
        <f t="shared" si="417"/>
        <v>Walvis Bay</v>
      </c>
      <c r="I2507" s="53"/>
      <c r="J2507" s="53"/>
      <c r="K2507" s="53"/>
      <c r="L2507" s="52" t="str">
        <f t="shared" si="418"/>
        <v/>
      </c>
      <c r="M2507" s="52" t="str">
        <f t="shared" si="419"/>
        <v/>
      </c>
    </row>
    <row r="2508" spans="1:13" x14ac:dyDescent="0.3">
      <c r="A2508" s="143" t="str">
        <f t="shared" si="420"/>
        <v>2026-NAT-02</v>
      </c>
      <c r="B2508" s="140">
        <f t="shared" si="421"/>
        <v>46101</v>
      </c>
      <c r="C2508" s="143" t="str">
        <f t="shared" si="422"/>
        <v>Day 2</v>
      </c>
      <c r="D2508" s="53" t="s">
        <v>550</v>
      </c>
      <c r="E2508" s="26" t="str">
        <f t="shared" si="414"/>
        <v>Stefan Jnr</v>
      </c>
      <c r="F2508" s="26" t="str">
        <f t="shared" si="415"/>
        <v>Du Preez</v>
      </c>
      <c r="G2508" s="26" t="str">
        <f t="shared" si="416"/>
        <v>Men Senior / U/21</v>
      </c>
      <c r="H2508" s="26" t="str">
        <f t="shared" si="417"/>
        <v>Walvis Bay</v>
      </c>
      <c r="I2508" s="53"/>
      <c r="J2508" s="53" t="s">
        <v>1222</v>
      </c>
      <c r="K2508" s="53">
        <v>148</v>
      </c>
      <c r="L2508" s="52">
        <f t="shared" si="418"/>
        <v>16.600000000000001</v>
      </c>
      <c r="M2508" s="52">
        <f t="shared" si="419"/>
        <v>16.600000000000001</v>
      </c>
    </row>
    <row r="2509" spans="1:13" x14ac:dyDescent="0.3">
      <c r="A2509" s="143" t="str">
        <f t="shared" si="420"/>
        <v>2026-NAT-02</v>
      </c>
      <c r="B2509" s="140">
        <f t="shared" si="421"/>
        <v>46101</v>
      </c>
      <c r="C2509" s="143" t="str">
        <f t="shared" si="422"/>
        <v>Day 2</v>
      </c>
      <c r="D2509" s="53" t="s">
        <v>550</v>
      </c>
      <c r="E2509" s="26" t="str">
        <f t="shared" si="414"/>
        <v>Stefan Jnr</v>
      </c>
      <c r="F2509" s="26" t="str">
        <f t="shared" si="415"/>
        <v>Du Preez</v>
      </c>
      <c r="G2509" s="26" t="str">
        <f t="shared" si="416"/>
        <v>Men Senior / U/21</v>
      </c>
      <c r="H2509" s="26" t="str">
        <f t="shared" si="417"/>
        <v>Walvis Bay</v>
      </c>
      <c r="I2509" s="53" t="s">
        <v>19</v>
      </c>
      <c r="J2509" s="53"/>
      <c r="K2509" s="53">
        <v>68</v>
      </c>
      <c r="L2509" s="52">
        <f t="shared" si="418"/>
        <v>3.3</v>
      </c>
      <c r="M2509" s="52">
        <f t="shared" si="419"/>
        <v>3.3</v>
      </c>
    </row>
    <row r="2510" spans="1:13" x14ac:dyDescent="0.3">
      <c r="A2510" s="143" t="str">
        <f t="shared" si="420"/>
        <v>2026-NAT-02</v>
      </c>
      <c r="B2510" s="140">
        <f t="shared" si="421"/>
        <v>46101</v>
      </c>
      <c r="C2510" s="143" t="str">
        <f t="shared" si="422"/>
        <v>Day 2</v>
      </c>
      <c r="D2510" s="53" t="s">
        <v>562</v>
      </c>
      <c r="E2510" s="26" t="str">
        <f t="shared" si="414"/>
        <v>Stewert</v>
      </c>
      <c r="F2510" s="26" t="str">
        <f t="shared" si="415"/>
        <v>Reimann</v>
      </c>
      <c r="G2510" s="26" t="str">
        <f t="shared" si="416"/>
        <v>Men Senior / U/21</v>
      </c>
      <c r="H2510" s="26" t="str">
        <f t="shared" si="417"/>
        <v>Walvis Bay</v>
      </c>
      <c r="I2510" s="53"/>
      <c r="J2510" s="53" t="s">
        <v>1222</v>
      </c>
      <c r="K2510" s="53">
        <v>99</v>
      </c>
      <c r="L2510" s="52">
        <f t="shared" si="418"/>
        <v>4.2</v>
      </c>
      <c r="M2510" s="52">
        <f t="shared" si="419"/>
        <v>4.2</v>
      </c>
    </row>
    <row r="2511" spans="1:13" x14ac:dyDescent="0.3">
      <c r="A2511" s="143" t="str">
        <f t="shared" si="420"/>
        <v>2026-NAT-02</v>
      </c>
      <c r="B2511" s="140">
        <f t="shared" si="421"/>
        <v>46101</v>
      </c>
      <c r="C2511" s="143" t="str">
        <f t="shared" si="422"/>
        <v>Day 2</v>
      </c>
      <c r="D2511" s="53" t="s">
        <v>562</v>
      </c>
      <c r="E2511" s="26" t="str">
        <f t="shared" si="414"/>
        <v>Stewert</v>
      </c>
      <c r="F2511" s="26" t="str">
        <f t="shared" si="415"/>
        <v>Reimann</v>
      </c>
      <c r="G2511" s="26" t="str">
        <f t="shared" si="416"/>
        <v>Men Senior / U/21</v>
      </c>
      <c r="H2511" s="26" t="str">
        <f t="shared" si="417"/>
        <v>Walvis Bay</v>
      </c>
      <c r="I2511" s="53"/>
      <c r="J2511" s="53" t="s">
        <v>1221</v>
      </c>
      <c r="K2511" s="53">
        <v>123</v>
      </c>
      <c r="L2511" s="52">
        <f t="shared" si="418"/>
        <v>23.6</v>
      </c>
      <c r="M2511" s="52">
        <f t="shared" si="419"/>
        <v>23.6</v>
      </c>
    </row>
    <row r="2512" spans="1:13" x14ac:dyDescent="0.3">
      <c r="A2512" s="143" t="str">
        <f t="shared" si="420"/>
        <v>2026-NAT-02</v>
      </c>
      <c r="B2512" s="140">
        <f t="shared" si="421"/>
        <v>46101</v>
      </c>
      <c r="C2512" s="143" t="str">
        <f t="shared" si="422"/>
        <v>Day 2</v>
      </c>
      <c r="D2512" s="53" t="s">
        <v>562</v>
      </c>
      <c r="E2512" s="26" t="str">
        <f t="shared" si="414"/>
        <v>Stewert</v>
      </c>
      <c r="F2512" s="26" t="str">
        <f t="shared" si="415"/>
        <v>Reimann</v>
      </c>
      <c r="G2512" s="26" t="str">
        <f t="shared" si="416"/>
        <v>Men Senior / U/21</v>
      </c>
      <c r="H2512" s="26" t="str">
        <f t="shared" si="417"/>
        <v>Walvis Bay</v>
      </c>
      <c r="I2512" s="53"/>
      <c r="J2512" s="53" t="s">
        <v>1222</v>
      </c>
      <c r="K2512" s="53">
        <v>109</v>
      </c>
      <c r="L2512" s="52">
        <f t="shared" si="418"/>
        <v>5.8</v>
      </c>
      <c r="M2512" s="52">
        <f t="shared" si="419"/>
        <v>5.8</v>
      </c>
    </row>
    <row r="2513" spans="1:13" x14ac:dyDescent="0.3">
      <c r="A2513" s="143" t="str">
        <f t="shared" si="420"/>
        <v>2026-NAT-02</v>
      </c>
      <c r="B2513" s="140">
        <f t="shared" si="421"/>
        <v>46101</v>
      </c>
      <c r="C2513" s="143" t="str">
        <f t="shared" si="422"/>
        <v>Day 2</v>
      </c>
      <c r="D2513" s="53" t="s">
        <v>526</v>
      </c>
      <c r="E2513" s="26" t="str">
        <f t="shared" si="414"/>
        <v>Werner</v>
      </c>
      <c r="F2513" s="26" t="str">
        <f t="shared" si="415"/>
        <v>Van Riet</v>
      </c>
      <c r="G2513" s="26" t="str">
        <f t="shared" si="416"/>
        <v>Men Veteran</v>
      </c>
      <c r="H2513" s="26" t="str">
        <f t="shared" si="417"/>
        <v>Walvis Bay</v>
      </c>
      <c r="I2513" s="53"/>
      <c r="J2513" s="53" t="s">
        <v>1222</v>
      </c>
      <c r="K2513" s="53">
        <v>123</v>
      </c>
      <c r="L2513" s="52">
        <f t="shared" si="418"/>
        <v>8.8000000000000007</v>
      </c>
      <c r="M2513" s="52">
        <f t="shared" si="419"/>
        <v>8.8000000000000007</v>
      </c>
    </row>
    <row r="2514" spans="1:13" x14ac:dyDescent="0.3">
      <c r="A2514" s="143" t="str">
        <f t="shared" si="420"/>
        <v>2026-NAT-02</v>
      </c>
      <c r="B2514" s="140">
        <f t="shared" si="421"/>
        <v>46101</v>
      </c>
      <c r="C2514" s="143" t="str">
        <f t="shared" si="422"/>
        <v>Day 2</v>
      </c>
      <c r="D2514" s="53" t="s">
        <v>526</v>
      </c>
      <c r="E2514" s="26" t="str">
        <f t="shared" si="414"/>
        <v>Werner</v>
      </c>
      <c r="F2514" s="26" t="str">
        <f t="shared" si="415"/>
        <v>Van Riet</v>
      </c>
      <c r="G2514" s="26" t="str">
        <f t="shared" si="416"/>
        <v>Men Veteran</v>
      </c>
      <c r="H2514" s="26" t="str">
        <f t="shared" si="417"/>
        <v>Walvis Bay</v>
      </c>
      <c r="I2514" s="53" t="s">
        <v>19</v>
      </c>
      <c r="J2514" s="53"/>
      <c r="K2514" s="53">
        <v>65</v>
      </c>
      <c r="L2514" s="52">
        <f t="shared" si="418"/>
        <v>2.8</v>
      </c>
      <c r="M2514" s="52">
        <f t="shared" si="419"/>
        <v>2.8</v>
      </c>
    </row>
    <row r="2515" spans="1:13" x14ac:dyDescent="0.3">
      <c r="A2515" s="143" t="str">
        <f t="shared" si="420"/>
        <v>2026-NAT-02</v>
      </c>
      <c r="B2515" s="140">
        <f t="shared" si="421"/>
        <v>46101</v>
      </c>
      <c r="C2515" s="143" t="str">
        <f t="shared" si="422"/>
        <v>Day 2</v>
      </c>
      <c r="D2515" s="53" t="s">
        <v>526</v>
      </c>
      <c r="E2515" s="26" t="str">
        <f t="shared" si="414"/>
        <v>Werner</v>
      </c>
      <c r="F2515" s="26" t="str">
        <f t="shared" si="415"/>
        <v>Van Riet</v>
      </c>
      <c r="G2515" s="26" t="str">
        <f t="shared" si="416"/>
        <v>Men Veteran</v>
      </c>
      <c r="H2515" s="26" t="str">
        <f t="shared" si="417"/>
        <v>Walvis Bay</v>
      </c>
      <c r="I2515" s="53" t="s">
        <v>19</v>
      </c>
      <c r="J2515" s="53"/>
      <c r="K2515" s="53">
        <v>67</v>
      </c>
      <c r="L2515" s="52">
        <f t="shared" si="418"/>
        <v>3.1</v>
      </c>
      <c r="M2515" s="52">
        <f t="shared" si="419"/>
        <v>3.1</v>
      </c>
    </row>
    <row r="2516" spans="1:13" x14ac:dyDescent="0.3">
      <c r="A2516" s="143" t="str">
        <f t="shared" si="420"/>
        <v>2026-NAT-02</v>
      </c>
      <c r="B2516" s="140">
        <f t="shared" si="421"/>
        <v>46101</v>
      </c>
      <c r="C2516" s="143" t="str">
        <f t="shared" si="422"/>
        <v>Day 2</v>
      </c>
      <c r="D2516" s="53" t="s">
        <v>526</v>
      </c>
      <c r="E2516" s="26" t="str">
        <f t="shared" si="414"/>
        <v>Werner</v>
      </c>
      <c r="F2516" s="26" t="str">
        <f t="shared" si="415"/>
        <v>Van Riet</v>
      </c>
      <c r="G2516" s="26" t="str">
        <f t="shared" si="416"/>
        <v>Men Veteran</v>
      </c>
      <c r="H2516" s="26" t="str">
        <f t="shared" si="417"/>
        <v>Walvis Bay</v>
      </c>
      <c r="I2516" s="53"/>
      <c r="J2516" s="53" t="s">
        <v>1222</v>
      </c>
      <c r="K2516" s="53">
        <v>121</v>
      </c>
      <c r="L2516" s="52">
        <f t="shared" si="418"/>
        <v>8.3000000000000007</v>
      </c>
      <c r="M2516" s="52">
        <f t="shared" si="419"/>
        <v>8.3000000000000007</v>
      </c>
    </row>
    <row r="2517" spans="1:13" x14ac:dyDescent="0.3">
      <c r="A2517" s="143" t="str">
        <f t="shared" si="420"/>
        <v>2026-NAT-02</v>
      </c>
      <c r="B2517" s="140">
        <f t="shared" si="421"/>
        <v>46101</v>
      </c>
      <c r="C2517" s="143" t="str">
        <f t="shared" si="422"/>
        <v>Day 2</v>
      </c>
      <c r="D2517" s="53" t="s">
        <v>1475</v>
      </c>
      <c r="E2517" s="26" t="str">
        <f t="shared" si="414"/>
        <v>Zillan</v>
      </c>
      <c r="F2517" s="26" t="str">
        <f t="shared" si="415"/>
        <v>Du Pisani</v>
      </c>
      <c r="G2517" s="26" t="str">
        <f t="shared" si="416"/>
        <v>Men Senior</v>
      </c>
      <c r="H2517" s="26" t="str">
        <f t="shared" si="417"/>
        <v>Walvis Bay</v>
      </c>
      <c r="I2517" s="53"/>
      <c r="J2517" s="53" t="s">
        <v>1222</v>
      </c>
      <c r="K2517" s="53">
        <v>138</v>
      </c>
      <c r="L2517" s="52">
        <f t="shared" si="418"/>
        <v>13.1</v>
      </c>
      <c r="M2517" s="52">
        <f t="shared" si="419"/>
        <v>13.1</v>
      </c>
    </row>
    <row r="2518" spans="1:13" x14ac:dyDescent="0.3">
      <c r="A2518" s="143" t="str">
        <f t="shared" si="420"/>
        <v>2026-NAT-02</v>
      </c>
      <c r="B2518" s="140">
        <f t="shared" si="421"/>
        <v>46101</v>
      </c>
      <c r="C2518" s="143" t="str">
        <f t="shared" si="422"/>
        <v>Day 2</v>
      </c>
      <c r="D2518" s="53" t="s">
        <v>534</v>
      </c>
      <c r="E2518" s="26" t="str">
        <f t="shared" si="414"/>
        <v>Dian</v>
      </c>
      <c r="F2518" s="26" t="str">
        <f t="shared" si="415"/>
        <v>Neethling</v>
      </c>
      <c r="G2518" s="26" t="str">
        <f t="shared" si="416"/>
        <v>Men Senior</v>
      </c>
      <c r="H2518" s="26" t="str">
        <f t="shared" si="417"/>
        <v>Welwitschia</v>
      </c>
      <c r="I2518" s="53"/>
      <c r="J2518" s="53" t="s">
        <v>1222</v>
      </c>
      <c r="K2518" s="53">
        <v>154</v>
      </c>
      <c r="L2518" s="52">
        <f t="shared" si="418"/>
        <v>19.100000000000001</v>
      </c>
      <c r="M2518" s="52">
        <f t="shared" si="419"/>
        <v>19.100000000000001</v>
      </c>
    </row>
    <row r="2519" spans="1:13" x14ac:dyDescent="0.3">
      <c r="A2519" s="143" t="str">
        <f t="shared" si="420"/>
        <v>2026-NAT-02</v>
      </c>
      <c r="B2519" s="140">
        <f t="shared" si="421"/>
        <v>46101</v>
      </c>
      <c r="C2519" s="143" t="str">
        <f t="shared" si="422"/>
        <v>Day 2</v>
      </c>
      <c r="D2519" s="53" t="s">
        <v>534</v>
      </c>
      <c r="E2519" s="26" t="str">
        <f t="shared" si="414"/>
        <v>Dian</v>
      </c>
      <c r="F2519" s="26" t="str">
        <f t="shared" si="415"/>
        <v>Neethling</v>
      </c>
      <c r="G2519" s="26" t="str">
        <f t="shared" si="416"/>
        <v>Men Senior</v>
      </c>
      <c r="H2519" s="26" t="str">
        <f t="shared" si="417"/>
        <v>Welwitschia</v>
      </c>
      <c r="I2519" s="53"/>
      <c r="J2519" s="53" t="s">
        <v>1222</v>
      </c>
      <c r="K2519" s="53">
        <v>114</v>
      </c>
      <c r="L2519" s="52">
        <f t="shared" si="418"/>
        <v>6.8</v>
      </c>
      <c r="M2519" s="52">
        <f t="shared" si="419"/>
        <v>6.8</v>
      </c>
    </row>
    <row r="2520" spans="1:13" x14ac:dyDescent="0.3">
      <c r="A2520" s="143" t="str">
        <f t="shared" si="420"/>
        <v>2026-NAT-02</v>
      </c>
      <c r="B2520" s="140">
        <f t="shared" si="421"/>
        <v>46101</v>
      </c>
      <c r="C2520" s="143" t="str">
        <f t="shared" si="422"/>
        <v>Day 2</v>
      </c>
      <c r="D2520" s="53" t="s">
        <v>534</v>
      </c>
      <c r="E2520" s="26" t="str">
        <f t="shared" si="414"/>
        <v>Dian</v>
      </c>
      <c r="F2520" s="26" t="str">
        <f t="shared" si="415"/>
        <v>Neethling</v>
      </c>
      <c r="G2520" s="26" t="str">
        <f t="shared" si="416"/>
        <v>Men Senior</v>
      </c>
      <c r="H2520" s="26" t="str">
        <f t="shared" si="417"/>
        <v>Welwitschia</v>
      </c>
      <c r="I2520" s="53"/>
      <c r="J2520" s="53" t="s">
        <v>1222</v>
      </c>
      <c r="K2520" s="53">
        <v>149</v>
      </c>
      <c r="L2520" s="52">
        <f t="shared" si="418"/>
        <v>17</v>
      </c>
      <c r="M2520" s="52">
        <f t="shared" si="419"/>
        <v>17</v>
      </c>
    </row>
    <row r="2521" spans="1:13" x14ac:dyDescent="0.3">
      <c r="A2521" s="143" t="str">
        <f t="shared" si="420"/>
        <v>2026-NAT-02</v>
      </c>
      <c r="B2521" s="140">
        <f t="shared" si="421"/>
        <v>46101</v>
      </c>
      <c r="C2521" s="143" t="str">
        <f t="shared" si="422"/>
        <v>Day 2</v>
      </c>
      <c r="D2521" s="53" t="s">
        <v>534</v>
      </c>
      <c r="E2521" s="26" t="str">
        <f t="shared" si="414"/>
        <v>Dian</v>
      </c>
      <c r="F2521" s="26" t="str">
        <f t="shared" si="415"/>
        <v>Neethling</v>
      </c>
      <c r="G2521" s="26" t="str">
        <f t="shared" si="416"/>
        <v>Men Senior</v>
      </c>
      <c r="H2521" s="26" t="str">
        <f t="shared" si="417"/>
        <v>Welwitschia</v>
      </c>
      <c r="I2521" s="53"/>
      <c r="J2521" s="53" t="s">
        <v>1222</v>
      </c>
      <c r="K2521" s="53">
        <v>141</v>
      </c>
      <c r="L2521" s="52">
        <f t="shared" si="418"/>
        <v>14.1</v>
      </c>
      <c r="M2521" s="52">
        <f t="shared" si="419"/>
        <v>14.1</v>
      </c>
    </row>
    <row r="2522" spans="1:13" x14ac:dyDescent="0.3">
      <c r="A2522" s="143" t="str">
        <f t="shared" si="420"/>
        <v>2026-NAT-02</v>
      </c>
      <c r="B2522" s="140">
        <f t="shared" si="421"/>
        <v>46101</v>
      </c>
      <c r="C2522" s="143" t="str">
        <f t="shared" si="422"/>
        <v>Day 2</v>
      </c>
      <c r="D2522" s="53" t="s">
        <v>534</v>
      </c>
      <c r="E2522" s="26" t="str">
        <f t="shared" si="414"/>
        <v>Dian</v>
      </c>
      <c r="F2522" s="26" t="str">
        <f t="shared" si="415"/>
        <v>Neethling</v>
      </c>
      <c r="G2522" s="26" t="str">
        <f t="shared" si="416"/>
        <v>Men Senior</v>
      </c>
      <c r="H2522" s="26" t="str">
        <f t="shared" si="417"/>
        <v>Welwitschia</v>
      </c>
      <c r="I2522" s="53"/>
      <c r="J2522" s="53" t="s">
        <v>1222</v>
      </c>
      <c r="K2522" s="53">
        <v>119</v>
      </c>
      <c r="L2522" s="52">
        <f t="shared" si="418"/>
        <v>7.9</v>
      </c>
      <c r="M2522" s="52">
        <f t="shared" si="419"/>
        <v>7.9</v>
      </c>
    </row>
    <row r="2523" spans="1:13" x14ac:dyDescent="0.3">
      <c r="A2523" s="143" t="str">
        <f t="shared" si="420"/>
        <v>2026-NAT-02</v>
      </c>
      <c r="B2523" s="140">
        <f t="shared" si="421"/>
        <v>46101</v>
      </c>
      <c r="C2523" s="143" t="str">
        <f t="shared" si="422"/>
        <v>Day 2</v>
      </c>
      <c r="D2523" s="53" t="s">
        <v>492</v>
      </c>
      <c r="E2523" s="26" t="str">
        <f t="shared" si="414"/>
        <v>Nols</v>
      </c>
      <c r="F2523" s="26" t="str">
        <f t="shared" si="415"/>
        <v>Diedericks</v>
      </c>
      <c r="G2523" s="26" t="str">
        <f t="shared" si="416"/>
        <v>Men Senior</v>
      </c>
      <c r="H2523" s="26" t="str">
        <f t="shared" si="417"/>
        <v>Welwitschia</v>
      </c>
      <c r="I2523" s="53"/>
      <c r="J2523" s="53" t="s">
        <v>1222</v>
      </c>
      <c r="K2523" s="53">
        <v>142</v>
      </c>
      <c r="L2523" s="52">
        <f t="shared" si="418"/>
        <v>14.4</v>
      </c>
      <c r="M2523" s="52">
        <f t="shared" si="419"/>
        <v>14.4</v>
      </c>
    </row>
    <row r="2524" spans="1:13" x14ac:dyDescent="0.3">
      <c r="A2524" s="143" t="str">
        <f t="shared" si="420"/>
        <v>2026-NAT-02</v>
      </c>
      <c r="B2524" s="140">
        <f t="shared" si="421"/>
        <v>46101</v>
      </c>
      <c r="C2524" s="143" t="str">
        <f t="shared" si="422"/>
        <v>Day 2</v>
      </c>
      <c r="D2524" s="53" t="s">
        <v>492</v>
      </c>
      <c r="E2524" s="26" t="str">
        <f t="shared" si="414"/>
        <v>Nols</v>
      </c>
      <c r="F2524" s="26" t="str">
        <f t="shared" si="415"/>
        <v>Diedericks</v>
      </c>
      <c r="G2524" s="26" t="str">
        <f t="shared" si="416"/>
        <v>Men Senior</v>
      </c>
      <c r="H2524" s="26" t="str">
        <f t="shared" si="417"/>
        <v>Welwitschia</v>
      </c>
      <c r="I2524" s="53"/>
      <c r="J2524" s="53" t="s">
        <v>1222</v>
      </c>
      <c r="K2524" s="53">
        <v>118</v>
      </c>
      <c r="L2524" s="52">
        <f t="shared" si="418"/>
        <v>7.6</v>
      </c>
      <c r="M2524" s="52">
        <f t="shared" si="419"/>
        <v>7.6</v>
      </c>
    </row>
    <row r="2525" spans="1:13" x14ac:dyDescent="0.3">
      <c r="A2525" s="143" t="str">
        <f t="shared" si="420"/>
        <v>2026-NAT-02</v>
      </c>
      <c r="B2525" s="140">
        <f t="shared" si="421"/>
        <v>46101</v>
      </c>
      <c r="C2525" s="143" t="str">
        <f t="shared" si="422"/>
        <v>Day 2</v>
      </c>
      <c r="D2525" s="53" t="s">
        <v>492</v>
      </c>
      <c r="E2525" s="26" t="str">
        <f t="shared" si="414"/>
        <v>Nols</v>
      </c>
      <c r="F2525" s="26" t="str">
        <f t="shared" si="415"/>
        <v>Diedericks</v>
      </c>
      <c r="G2525" s="26" t="str">
        <f t="shared" si="416"/>
        <v>Men Senior</v>
      </c>
      <c r="H2525" s="26" t="str">
        <f t="shared" si="417"/>
        <v>Welwitschia</v>
      </c>
      <c r="I2525" s="53"/>
      <c r="J2525" s="53" t="s">
        <v>1222</v>
      </c>
      <c r="K2525" s="53">
        <v>120</v>
      </c>
      <c r="L2525" s="52">
        <f t="shared" si="418"/>
        <v>8.1</v>
      </c>
      <c r="M2525" s="52">
        <f t="shared" si="419"/>
        <v>8.1</v>
      </c>
    </row>
    <row r="2526" spans="1:13" x14ac:dyDescent="0.3">
      <c r="A2526" s="143" t="str">
        <f t="shared" si="420"/>
        <v>2026-NAT-02</v>
      </c>
      <c r="B2526" s="140">
        <f t="shared" si="421"/>
        <v>46101</v>
      </c>
      <c r="C2526" s="143" t="str">
        <f t="shared" si="422"/>
        <v>Day 2</v>
      </c>
      <c r="D2526" s="53" t="s">
        <v>704</v>
      </c>
      <c r="E2526" s="26" t="str">
        <f t="shared" si="414"/>
        <v>Ras</v>
      </c>
      <c r="F2526" s="26" t="str">
        <f t="shared" si="415"/>
        <v>Van Der Westhuizen</v>
      </c>
      <c r="G2526" s="26" t="str">
        <f t="shared" si="416"/>
        <v>Men Senior</v>
      </c>
      <c r="H2526" s="26" t="str">
        <f t="shared" si="417"/>
        <v>Welwitschia</v>
      </c>
      <c r="I2526" s="53"/>
      <c r="J2526" s="53" t="s">
        <v>1222</v>
      </c>
      <c r="K2526" s="53">
        <v>144</v>
      </c>
      <c r="L2526" s="52">
        <f t="shared" si="418"/>
        <v>15.1</v>
      </c>
      <c r="M2526" s="52">
        <f t="shared" si="419"/>
        <v>15.1</v>
      </c>
    </row>
    <row r="2527" spans="1:13" x14ac:dyDescent="0.3">
      <c r="A2527" s="143" t="str">
        <f t="shared" si="420"/>
        <v>2026-NAT-02</v>
      </c>
      <c r="B2527" s="140">
        <f t="shared" si="421"/>
        <v>46101</v>
      </c>
      <c r="C2527" s="143" t="str">
        <f t="shared" si="422"/>
        <v>Day 2</v>
      </c>
      <c r="D2527" s="53" t="s">
        <v>704</v>
      </c>
      <c r="E2527" s="26" t="str">
        <f t="shared" si="414"/>
        <v>Ras</v>
      </c>
      <c r="F2527" s="26" t="str">
        <f t="shared" si="415"/>
        <v>Van Der Westhuizen</v>
      </c>
      <c r="G2527" s="26" t="str">
        <f t="shared" si="416"/>
        <v>Men Senior</v>
      </c>
      <c r="H2527" s="26" t="str">
        <f t="shared" si="417"/>
        <v>Welwitschia</v>
      </c>
      <c r="I2527" s="53"/>
      <c r="J2527" s="53" t="s">
        <v>1222</v>
      </c>
      <c r="K2527" s="53">
        <v>129</v>
      </c>
      <c r="L2527" s="52">
        <f t="shared" si="418"/>
        <v>10.4</v>
      </c>
      <c r="M2527" s="52">
        <f t="shared" si="419"/>
        <v>10.4</v>
      </c>
    </row>
    <row r="2528" spans="1:13" x14ac:dyDescent="0.3">
      <c r="A2528" s="143" t="str">
        <f t="shared" si="420"/>
        <v>2026-NAT-02</v>
      </c>
      <c r="B2528" s="140">
        <f t="shared" si="421"/>
        <v>46101</v>
      </c>
      <c r="C2528" s="143" t="str">
        <f t="shared" si="422"/>
        <v>Day 2</v>
      </c>
      <c r="D2528" s="53" t="s">
        <v>704</v>
      </c>
      <c r="E2528" s="26" t="str">
        <f t="shared" si="414"/>
        <v>Ras</v>
      </c>
      <c r="F2528" s="26" t="str">
        <f t="shared" si="415"/>
        <v>Van Der Westhuizen</v>
      </c>
      <c r="G2528" s="26" t="str">
        <f t="shared" si="416"/>
        <v>Men Senior</v>
      </c>
      <c r="H2528" s="26" t="str">
        <f t="shared" si="417"/>
        <v>Welwitschia</v>
      </c>
      <c r="I2528" s="53"/>
      <c r="J2528" s="53" t="s">
        <v>1222</v>
      </c>
      <c r="K2528" s="53">
        <v>156</v>
      </c>
      <c r="L2528" s="52">
        <f t="shared" si="418"/>
        <v>19.899999999999999</v>
      </c>
      <c r="M2528" s="52">
        <f t="shared" si="419"/>
        <v>19.899999999999999</v>
      </c>
    </row>
    <row r="2529" spans="1:13" x14ac:dyDescent="0.3">
      <c r="A2529" s="143" t="str">
        <f t="shared" si="420"/>
        <v>2026-NAT-02</v>
      </c>
      <c r="B2529" s="140">
        <f t="shared" si="421"/>
        <v>46101</v>
      </c>
      <c r="C2529" s="143" t="str">
        <f t="shared" si="422"/>
        <v>Day 2</v>
      </c>
      <c r="D2529" s="53" t="s">
        <v>718</v>
      </c>
      <c r="E2529" s="26" t="str">
        <f t="shared" si="414"/>
        <v>Bradd</v>
      </c>
      <c r="F2529" s="26" t="str">
        <f t="shared" si="415"/>
        <v>Biller</v>
      </c>
      <c r="G2529" s="26" t="str">
        <f t="shared" si="416"/>
        <v>Men Senior</v>
      </c>
      <c r="H2529" s="26" t="str">
        <f t="shared" si="417"/>
        <v>Welwitschia</v>
      </c>
      <c r="I2529" s="53"/>
      <c r="J2529" s="53" t="s">
        <v>1222</v>
      </c>
      <c r="K2529" s="53">
        <v>125</v>
      </c>
      <c r="L2529" s="52">
        <f t="shared" si="418"/>
        <v>9.3000000000000007</v>
      </c>
      <c r="M2529" s="52">
        <f t="shared" si="419"/>
        <v>9.3000000000000007</v>
      </c>
    </row>
    <row r="2530" spans="1:13" x14ac:dyDescent="0.3">
      <c r="A2530" s="143" t="str">
        <f t="shared" si="420"/>
        <v>2026-NAT-02</v>
      </c>
      <c r="B2530" s="140">
        <f t="shared" si="421"/>
        <v>46101</v>
      </c>
      <c r="C2530" s="143" t="str">
        <f t="shared" si="422"/>
        <v>Day 2</v>
      </c>
      <c r="D2530" s="53" t="s">
        <v>718</v>
      </c>
      <c r="E2530" s="26" t="str">
        <f t="shared" si="414"/>
        <v>Bradd</v>
      </c>
      <c r="F2530" s="26" t="str">
        <f t="shared" si="415"/>
        <v>Biller</v>
      </c>
      <c r="G2530" s="26" t="str">
        <f t="shared" si="416"/>
        <v>Men Senior</v>
      </c>
      <c r="H2530" s="26" t="str">
        <f t="shared" si="417"/>
        <v>Welwitschia</v>
      </c>
      <c r="I2530" s="53"/>
      <c r="J2530" s="53" t="s">
        <v>1222</v>
      </c>
      <c r="K2530" s="53">
        <v>116</v>
      </c>
      <c r="L2530" s="52">
        <f t="shared" si="418"/>
        <v>7.2</v>
      </c>
      <c r="M2530" s="52">
        <f t="shared" si="419"/>
        <v>7.2</v>
      </c>
    </row>
    <row r="2531" spans="1:13" x14ac:dyDescent="0.3">
      <c r="A2531" s="143" t="str">
        <f t="shared" si="420"/>
        <v>2026-NAT-02</v>
      </c>
      <c r="B2531" s="140">
        <f t="shared" si="421"/>
        <v>46101</v>
      </c>
      <c r="C2531" s="143" t="str">
        <f t="shared" si="422"/>
        <v>Day 2</v>
      </c>
      <c r="D2531" s="53" t="s">
        <v>718</v>
      </c>
      <c r="E2531" s="26" t="str">
        <f t="shared" si="414"/>
        <v>Bradd</v>
      </c>
      <c r="F2531" s="26" t="str">
        <f t="shared" si="415"/>
        <v>Biller</v>
      </c>
      <c r="G2531" s="26" t="str">
        <f t="shared" si="416"/>
        <v>Men Senior</v>
      </c>
      <c r="H2531" s="26" t="str">
        <f t="shared" si="417"/>
        <v>Welwitschia</v>
      </c>
      <c r="I2531" s="53"/>
      <c r="J2531" s="53" t="s">
        <v>1222</v>
      </c>
      <c r="K2531" s="53">
        <v>131</v>
      </c>
      <c r="L2531" s="52">
        <f t="shared" si="418"/>
        <v>10.9</v>
      </c>
      <c r="M2531" s="52">
        <f t="shared" si="419"/>
        <v>10.9</v>
      </c>
    </row>
    <row r="2532" spans="1:13" x14ac:dyDescent="0.3">
      <c r="A2532" s="143" t="str">
        <f t="shared" si="420"/>
        <v>2026-NAT-02</v>
      </c>
      <c r="B2532" s="140">
        <f t="shared" si="421"/>
        <v>46101</v>
      </c>
      <c r="C2532" s="143" t="str">
        <f t="shared" si="422"/>
        <v>Day 2</v>
      </c>
      <c r="D2532" s="53" t="s">
        <v>718</v>
      </c>
      <c r="E2532" s="26" t="str">
        <f t="shared" si="414"/>
        <v>Bradd</v>
      </c>
      <c r="F2532" s="26" t="str">
        <f t="shared" si="415"/>
        <v>Biller</v>
      </c>
      <c r="G2532" s="26" t="str">
        <f t="shared" si="416"/>
        <v>Men Senior</v>
      </c>
      <c r="H2532" s="26" t="str">
        <f t="shared" si="417"/>
        <v>Welwitschia</v>
      </c>
      <c r="I2532" s="53"/>
      <c r="J2532" s="53" t="s">
        <v>1222</v>
      </c>
      <c r="K2532" s="53">
        <v>144</v>
      </c>
      <c r="L2532" s="52">
        <f t="shared" si="418"/>
        <v>15.1</v>
      </c>
      <c r="M2532" s="52">
        <f t="shared" si="419"/>
        <v>15.1</v>
      </c>
    </row>
    <row r="2533" spans="1:13" x14ac:dyDescent="0.3">
      <c r="A2533" s="143" t="str">
        <f t="shared" si="420"/>
        <v>2026-NAT-02</v>
      </c>
      <c r="B2533" s="140">
        <f t="shared" si="421"/>
        <v>46101</v>
      </c>
      <c r="C2533" s="143" t="str">
        <f t="shared" si="422"/>
        <v>Day 2</v>
      </c>
      <c r="D2533" s="53" t="s">
        <v>718</v>
      </c>
      <c r="E2533" s="26" t="str">
        <f t="shared" si="414"/>
        <v>Bradd</v>
      </c>
      <c r="F2533" s="26" t="str">
        <f t="shared" si="415"/>
        <v>Biller</v>
      </c>
      <c r="G2533" s="26" t="str">
        <f t="shared" si="416"/>
        <v>Men Senior</v>
      </c>
      <c r="H2533" s="26" t="str">
        <f t="shared" si="417"/>
        <v>Welwitschia</v>
      </c>
      <c r="I2533" s="53"/>
      <c r="J2533" s="53" t="s">
        <v>1222</v>
      </c>
      <c r="K2533" s="53">
        <v>148</v>
      </c>
      <c r="L2533" s="52">
        <f t="shared" si="418"/>
        <v>16.600000000000001</v>
      </c>
      <c r="M2533" s="52">
        <f t="shared" si="419"/>
        <v>16.600000000000001</v>
      </c>
    </row>
    <row r="2534" spans="1:13" x14ac:dyDescent="0.3">
      <c r="A2534" s="143" t="str">
        <f t="shared" si="420"/>
        <v>2026-NAT-02</v>
      </c>
      <c r="B2534" s="140">
        <f t="shared" si="421"/>
        <v>46101</v>
      </c>
      <c r="C2534" s="143" t="str">
        <f t="shared" si="422"/>
        <v>Day 2</v>
      </c>
      <c r="D2534" s="53" t="s">
        <v>718</v>
      </c>
      <c r="E2534" s="26" t="str">
        <f t="shared" si="414"/>
        <v>Bradd</v>
      </c>
      <c r="F2534" s="26" t="str">
        <f t="shared" si="415"/>
        <v>Biller</v>
      </c>
      <c r="G2534" s="26" t="str">
        <f t="shared" si="416"/>
        <v>Men Senior</v>
      </c>
      <c r="H2534" s="26" t="str">
        <f t="shared" si="417"/>
        <v>Welwitschia</v>
      </c>
      <c r="I2534" s="53"/>
      <c r="J2534" s="53" t="s">
        <v>1222</v>
      </c>
      <c r="K2534" s="53">
        <v>123</v>
      </c>
      <c r="L2534" s="52">
        <f t="shared" si="418"/>
        <v>8.8000000000000007</v>
      </c>
      <c r="M2534" s="52">
        <f t="shared" si="419"/>
        <v>8.8000000000000007</v>
      </c>
    </row>
    <row r="2535" spans="1:13" x14ac:dyDescent="0.3">
      <c r="A2535" s="143" t="str">
        <f t="shared" si="420"/>
        <v>2026-NAT-02</v>
      </c>
      <c r="B2535" s="140">
        <f t="shared" si="421"/>
        <v>46101</v>
      </c>
      <c r="C2535" s="143" t="str">
        <f t="shared" si="422"/>
        <v>Day 2</v>
      </c>
      <c r="D2535" s="53" t="s">
        <v>718</v>
      </c>
      <c r="E2535" s="26" t="str">
        <f t="shared" si="414"/>
        <v>Bradd</v>
      </c>
      <c r="F2535" s="26" t="str">
        <f t="shared" si="415"/>
        <v>Biller</v>
      </c>
      <c r="G2535" s="26" t="str">
        <f t="shared" si="416"/>
        <v>Men Senior</v>
      </c>
      <c r="H2535" s="26" t="str">
        <f t="shared" si="417"/>
        <v>Welwitschia</v>
      </c>
      <c r="I2535" s="53"/>
      <c r="J2535" s="53" t="s">
        <v>1222</v>
      </c>
      <c r="K2535" s="53">
        <v>137</v>
      </c>
      <c r="L2535" s="52">
        <f t="shared" si="418"/>
        <v>12.8</v>
      </c>
      <c r="M2535" s="52">
        <f t="shared" si="419"/>
        <v>12.8</v>
      </c>
    </row>
    <row r="2536" spans="1:13" x14ac:dyDescent="0.3">
      <c r="A2536" s="143" t="str">
        <f t="shared" si="420"/>
        <v>2026-NAT-02</v>
      </c>
      <c r="B2536" s="140">
        <f t="shared" si="421"/>
        <v>46101</v>
      </c>
      <c r="C2536" s="143" t="str">
        <f t="shared" si="422"/>
        <v>Day 2</v>
      </c>
      <c r="D2536" s="53" t="s">
        <v>440</v>
      </c>
      <c r="E2536" s="26" t="str">
        <f t="shared" si="414"/>
        <v>Willem</v>
      </c>
      <c r="F2536" s="26" t="str">
        <f t="shared" si="415"/>
        <v>Steyn</v>
      </c>
      <c r="G2536" s="26" t="str">
        <f t="shared" si="416"/>
        <v>Men Veteran</v>
      </c>
      <c r="H2536" s="26" t="str">
        <f t="shared" si="417"/>
        <v>Welwitschia</v>
      </c>
      <c r="I2536" s="53"/>
      <c r="J2536" s="53" t="s">
        <v>1222</v>
      </c>
      <c r="K2536" s="53">
        <v>145</v>
      </c>
      <c r="L2536" s="52">
        <f t="shared" si="418"/>
        <v>15.5</v>
      </c>
      <c r="M2536" s="52">
        <f t="shared" si="419"/>
        <v>15.5</v>
      </c>
    </row>
    <row r="2537" spans="1:13" x14ac:dyDescent="0.3">
      <c r="A2537" s="143" t="str">
        <f t="shared" si="420"/>
        <v>2026-NAT-02</v>
      </c>
      <c r="B2537" s="140">
        <f t="shared" si="421"/>
        <v>46101</v>
      </c>
      <c r="C2537" s="143" t="str">
        <f t="shared" si="422"/>
        <v>Day 2</v>
      </c>
      <c r="D2537" s="53" t="s">
        <v>624</v>
      </c>
      <c r="E2537" s="26" t="str">
        <f t="shared" si="414"/>
        <v>Theuns</v>
      </c>
      <c r="F2537" s="26" t="str">
        <f t="shared" si="415"/>
        <v>Alberts</v>
      </c>
      <c r="G2537" s="26" t="str">
        <f t="shared" si="416"/>
        <v>Men Senior / U/21</v>
      </c>
      <c r="H2537" s="26" t="str">
        <f t="shared" si="417"/>
        <v>Welwitschia</v>
      </c>
      <c r="I2537" s="53"/>
      <c r="J2537" s="53" t="s">
        <v>20</v>
      </c>
      <c r="K2537" s="53">
        <v>76</v>
      </c>
      <c r="L2537" s="52">
        <f t="shared" si="418"/>
        <v>1.6</v>
      </c>
      <c r="M2537" s="52">
        <f t="shared" si="419"/>
        <v>1.6</v>
      </c>
    </row>
    <row r="2538" spans="1:13" x14ac:dyDescent="0.3">
      <c r="A2538" s="143" t="str">
        <f t="shared" si="420"/>
        <v>2026-NAT-02</v>
      </c>
      <c r="B2538" s="140">
        <f t="shared" si="421"/>
        <v>46101</v>
      </c>
      <c r="C2538" s="143" t="str">
        <f t="shared" si="422"/>
        <v>Day 2</v>
      </c>
      <c r="D2538" s="53" t="s">
        <v>624</v>
      </c>
      <c r="E2538" s="26" t="str">
        <f t="shared" si="414"/>
        <v>Theuns</v>
      </c>
      <c r="F2538" s="26" t="str">
        <f t="shared" si="415"/>
        <v>Alberts</v>
      </c>
      <c r="G2538" s="26" t="str">
        <f t="shared" si="416"/>
        <v>Men Senior / U/21</v>
      </c>
      <c r="H2538" s="26" t="str">
        <f t="shared" si="417"/>
        <v>Welwitschia</v>
      </c>
      <c r="I2538" s="53" t="s">
        <v>19</v>
      </c>
      <c r="J2538" s="53"/>
      <c r="K2538" s="53">
        <v>54</v>
      </c>
      <c r="L2538" s="52">
        <f t="shared" si="418"/>
        <v>1.6</v>
      </c>
      <c r="M2538" s="52">
        <f t="shared" si="419"/>
        <v>1.6</v>
      </c>
    </row>
    <row r="2539" spans="1:13" x14ac:dyDescent="0.3">
      <c r="A2539" s="143" t="str">
        <f t="shared" si="420"/>
        <v>2026-NAT-02</v>
      </c>
      <c r="B2539" s="140">
        <f t="shared" si="421"/>
        <v>46101</v>
      </c>
      <c r="C2539" s="143" t="str">
        <f t="shared" si="422"/>
        <v>Day 2</v>
      </c>
      <c r="D2539" s="53" t="s">
        <v>442</v>
      </c>
      <c r="E2539" s="26" t="str">
        <f t="shared" si="414"/>
        <v>Johan</v>
      </c>
      <c r="F2539" s="26" t="str">
        <f t="shared" si="415"/>
        <v>Diedericks</v>
      </c>
      <c r="G2539" s="26" t="str">
        <f t="shared" si="416"/>
        <v>Men Veteran</v>
      </c>
      <c r="H2539" s="26" t="str">
        <f t="shared" si="417"/>
        <v>Welwitschia</v>
      </c>
      <c r="I2539" s="53"/>
      <c r="J2539" s="53"/>
      <c r="K2539" s="53"/>
      <c r="L2539" s="52" t="str">
        <f t="shared" si="418"/>
        <v/>
      </c>
      <c r="M2539" s="52" t="str">
        <f t="shared" si="419"/>
        <v/>
      </c>
    </row>
    <row r="2540" spans="1:13" x14ac:dyDescent="0.3">
      <c r="A2540" s="143" t="str">
        <f t="shared" si="420"/>
        <v>2026-NAT-02</v>
      </c>
      <c r="B2540" s="140">
        <f t="shared" si="421"/>
        <v>46101</v>
      </c>
      <c r="C2540" s="143" t="str">
        <f t="shared" si="422"/>
        <v>Day 2</v>
      </c>
      <c r="D2540" s="53" t="s">
        <v>1312</v>
      </c>
      <c r="E2540" s="26" t="str">
        <f t="shared" si="414"/>
        <v>Michael</v>
      </c>
      <c r="F2540" s="26" t="str">
        <f t="shared" si="415"/>
        <v>Diedericks</v>
      </c>
      <c r="G2540" s="26" t="str">
        <f t="shared" si="416"/>
        <v>Men U/16</v>
      </c>
      <c r="H2540" s="26" t="str">
        <f t="shared" si="417"/>
        <v>Welwitschia</v>
      </c>
      <c r="I2540" s="53"/>
      <c r="J2540" s="53" t="s">
        <v>1222</v>
      </c>
      <c r="K2540" s="53">
        <v>107</v>
      </c>
      <c r="L2540" s="52">
        <f t="shared" si="418"/>
        <v>5.5</v>
      </c>
      <c r="M2540" s="52">
        <f t="shared" si="419"/>
        <v>5.5</v>
      </c>
    </row>
    <row r="2541" spans="1:13" x14ac:dyDescent="0.3">
      <c r="A2541" s="143" t="str">
        <f t="shared" si="420"/>
        <v>2026-NAT-02</v>
      </c>
      <c r="B2541" s="140">
        <f t="shared" si="421"/>
        <v>46101</v>
      </c>
      <c r="C2541" s="143" t="str">
        <f t="shared" si="422"/>
        <v>Day 2</v>
      </c>
      <c r="D2541" s="53" t="s">
        <v>1312</v>
      </c>
      <c r="E2541" s="26" t="str">
        <f t="shared" si="414"/>
        <v>Michael</v>
      </c>
      <c r="F2541" s="26" t="str">
        <f t="shared" si="415"/>
        <v>Diedericks</v>
      </c>
      <c r="G2541" s="26" t="str">
        <f t="shared" si="416"/>
        <v>Men U/16</v>
      </c>
      <c r="H2541" s="26" t="str">
        <f t="shared" si="417"/>
        <v>Welwitschia</v>
      </c>
      <c r="I2541" s="53"/>
      <c r="J2541" s="53" t="s">
        <v>1222</v>
      </c>
      <c r="K2541" s="53">
        <v>110</v>
      </c>
      <c r="L2541" s="52">
        <f t="shared" si="418"/>
        <v>6</v>
      </c>
      <c r="M2541" s="52">
        <f t="shared" si="419"/>
        <v>6</v>
      </c>
    </row>
    <row r="2542" spans="1:13" x14ac:dyDescent="0.3">
      <c r="A2542" s="143" t="str">
        <f t="shared" si="420"/>
        <v>2026-NAT-02</v>
      </c>
      <c r="B2542" s="140">
        <f t="shared" si="421"/>
        <v>46101</v>
      </c>
      <c r="C2542" s="143" t="str">
        <f t="shared" si="422"/>
        <v>Day 2</v>
      </c>
      <c r="D2542" s="53" t="s">
        <v>1312</v>
      </c>
      <c r="E2542" s="26" t="str">
        <f t="shared" si="414"/>
        <v>Michael</v>
      </c>
      <c r="F2542" s="26" t="str">
        <f t="shared" si="415"/>
        <v>Diedericks</v>
      </c>
      <c r="G2542" s="26" t="str">
        <f t="shared" si="416"/>
        <v>Men U/16</v>
      </c>
      <c r="H2542" s="26" t="str">
        <f t="shared" si="417"/>
        <v>Welwitschia</v>
      </c>
      <c r="I2542" s="53"/>
      <c r="J2542" s="53" t="s">
        <v>1223</v>
      </c>
      <c r="K2542" s="53">
        <v>83</v>
      </c>
      <c r="L2542" s="52">
        <f t="shared" si="418"/>
        <v>1.9</v>
      </c>
      <c r="M2542" s="52">
        <f t="shared" si="419"/>
        <v>1.9</v>
      </c>
    </row>
    <row r="2543" spans="1:13" x14ac:dyDescent="0.3">
      <c r="A2543" s="143" t="str">
        <f t="shared" si="420"/>
        <v>2026-NAT-02</v>
      </c>
      <c r="B2543" s="140">
        <f t="shared" si="421"/>
        <v>46101</v>
      </c>
      <c r="C2543" s="143" t="str">
        <f t="shared" si="422"/>
        <v>Day 2</v>
      </c>
      <c r="D2543" s="53" t="s">
        <v>1312</v>
      </c>
      <c r="E2543" s="26" t="str">
        <f t="shared" si="414"/>
        <v>Michael</v>
      </c>
      <c r="F2543" s="26" t="str">
        <f t="shared" si="415"/>
        <v>Diedericks</v>
      </c>
      <c r="G2543" s="26" t="str">
        <f t="shared" si="416"/>
        <v>Men U/16</v>
      </c>
      <c r="H2543" s="26" t="str">
        <f t="shared" si="417"/>
        <v>Welwitschia</v>
      </c>
      <c r="I2543" s="53"/>
      <c r="J2543" s="53" t="s">
        <v>1199</v>
      </c>
      <c r="K2543" s="53">
        <v>68</v>
      </c>
      <c r="L2543" s="52">
        <f t="shared" si="418"/>
        <v>1.1000000000000001</v>
      </c>
      <c r="M2543" s="52">
        <f t="shared" si="419"/>
        <v>1.1000000000000001</v>
      </c>
    </row>
    <row r="2544" spans="1:13" x14ac:dyDescent="0.3">
      <c r="A2544" s="143" t="str">
        <f t="shared" si="420"/>
        <v>2026-NAT-02</v>
      </c>
      <c r="B2544" s="140">
        <f t="shared" si="421"/>
        <v>46101</v>
      </c>
      <c r="C2544" s="143" t="str">
        <f t="shared" si="422"/>
        <v>Day 2</v>
      </c>
      <c r="D2544" s="53" t="s">
        <v>1312</v>
      </c>
      <c r="E2544" s="26" t="str">
        <f t="shared" si="414"/>
        <v>Michael</v>
      </c>
      <c r="F2544" s="26" t="str">
        <f t="shared" si="415"/>
        <v>Diedericks</v>
      </c>
      <c r="G2544" s="26" t="str">
        <f t="shared" si="416"/>
        <v>Men U/16</v>
      </c>
      <c r="H2544" s="26" t="str">
        <f t="shared" si="417"/>
        <v>Welwitschia</v>
      </c>
      <c r="I2544" s="53"/>
      <c r="J2544" s="53" t="s">
        <v>1222</v>
      </c>
      <c r="K2544" s="53">
        <v>94</v>
      </c>
      <c r="L2544" s="52">
        <f t="shared" si="418"/>
        <v>3.5</v>
      </c>
      <c r="M2544" s="52">
        <f t="shared" si="419"/>
        <v>3.5</v>
      </c>
    </row>
    <row r="2545" spans="1:13" x14ac:dyDescent="0.3">
      <c r="A2545" s="143" t="str">
        <f t="shared" si="420"/>
        <v>2026-NAT-02</v>
      </c>
      <c r="B2545" s="140">
        <f t="shared" si="421"/>
        <v>46101</v>
      </c>
      <c r="C2545" s="143" t="str">
        <f t="shared" si="422"/>
        <v>Day 2</v>
      </c>
      <c r="D2545" s="53" t="s">
        <v>1467</v>
      </c>
      <c r="E2545" s="26" t="str">
        <f t="shared" si="414"/>
        <v>Janco</v>
      </c>
      <c r="F2545" s="26" t="str">
        <f t="shared" si="415"/>
        <v>Duvenhage</v>
      </c>
      <c r="G2545" s="26" t="str">
        <f t="shared" si="416"/>
        <v>Men U/16</v>
      </c>
      <c r="H2545" s="26" t="str">
        <f t="shared" si="417"/>
        <v>Welwitschia</v>
      </c>
      <c r="I2545" s="53"/>
      <c r="J2545" s="53" t="s">
        <v>1222</v>
      </c>
      <c r="K2545" s="53">
        <v>91</v>
      </c>
      <c r="L2545" s="52">
        <f t="shared" si="418"/>
        <v>3.1</v>
      </c>
      <c r="M2545" s="52">
        <f t="shared" si="419"/>
        <v>3.1</v>
      </c>
    </row>
    <row r="2546" spans="1:13" x14ac:dyDescent="0.3">
      <c r="A2546" s="143" t="str">
        <f t="shared" si="420"/>
        <v>2026-NAT-02</v>
      </c>
      <c r="B2546" s="140">
        <f t="shared" si="421"/>
        <v>46101</v>
      </c>
      <c r="C2546" s="143" t="str">
        <f t="shared" si="422"/>
        <v>Day 2</v>
      </c>
      <c r="D2546" s="53" t="s">
        <v>1467</v>
      </c>
      <c r="E2546" s="26" t="str">
        <f t="shared" si="414"/>
        <v>Janco</v>
      </c>
      <c r="F2546" s="26" t="str">
        <f t="shared" si="415"/>
        <v>Duvenhage</v>
      </c>
      <c r="G2546" s="26" t="str">
        <f t="shared" si="416"/>
        <v>Men U/16</v>
      </c>
      <c r="H2546" s="26" t="str">
        <f t="shared" si="417"/>
        <v>Welwitschia</v>
      </c>
      <c r="I2546" s="53"/>
      <c r="J2546" s="53" t="s">
        <v>1222</v>
      </c>
      <c r="K2546" s="53">
        <v>117</v>
      </c>
      <c r="L2546" s="52">
        <f t="shared" si="418"/>
        <v>7.4</v>
      </c>
      <c r="M2546" s="52">
        <f t="shared" si="419"/>
        <v>7.4</v>
      </c>
    </row>
    <row r="2547" spans="1:13" x14ac:dyDescent="0.3">
      <c r="A2547" s="143" t="str">
        <f t="shared" si="420"/>
        <v>2026-NAT-02</v>
      </c>
      <c r="B2547" s="140">
        <f t="shared" si="421"/>
        <v>46101</v>
      </c>
      <c r="C2547" s="143" t="str">
        <f t="shared" si="422"/>
        <v>Day 2</v>
      </c>
      <c r="D2547" s="53" t="s">
        <v>1467</v>
      </c>
      <c r="E2547" s="26" t="str">
        <f t="shared" si="414"/>
        <v>Janco</v>
      </c>
      <c r="F2547" s="26" t="str">
        <f t="shared" si="415"/>
        <v>Duvenhage</v>
      </c>
      <c r="G2547" s="26" t="str">
        <f t="shared" si="416"/>
        <v>Men U/16</v>
      </c>
      <c r="H2547" s="26" t="str">
        <f t="shared" si="417"/>
        <v>Welwitschia</v>
      </c>
      <c r="I2547" s="53"/>
      <c r="J2547" s="53" t="s">
        <v>1222</v>
      </c>
      <c r="K2547" s="53">
        <v>109</v>
      </c>
      <c r="L2547" s="52">
        <f t="shared" si="418"/>
        <v>5.8</v>
      </c>
      <c r="M2547" s="52">
        <f t="shared" si="419"/>
        <v>5.8</v>
      </c>
    </row>
    <row r="2548" spans="1:13" x14ac:dyDescent="0.3">
      <c r="A2548" s="143" t="str">
        <f t="shared" si="420"/>
        <v>2026-NAT-02</v>
      </c>
      <c r="B2548" s="140">
        <f t="shared" si="421"/>
        <v>46101</v>
      </c>
      <c r="C2548" s="143" t="str">
        <f t="shared" si="422"/>
        <v>Day 2</v>
      </c>
      <c r="D2548" s="53" t="s">
        <v>1467</v>
      </c>
      <c r="E2548" s="26" t="str">
        <f t="shared" si="414"/>
        <v>Janco</v>
      </c>
      <c r="F2548" s="26" t="str">
        <f t="shared" si="415"/>
        <v>Duvenhage</v>
      </c>
      <c r="G2548" s="26" t="str">
        <f t="shared" si="416"/>
        <v>Men U/16</v>
      </c>
      <c r="H2548" s="26" t="str">
        <f t="shared" si="417"/>
        <v>Welwitschia</v>
      </c>
      <c r="I2548" s="53"/>
      <c r="J2548" s="53" t="s">
        <v>1222</v>
      </c>
      <c r="K2548" s="53">
        <v>121</v>
      </c>
      <c r="L2548" s="52">
        <f t="shared" si="418"/>
        <v>8.3000000000000007</v>
      </c>
      <c r="M2548" s="52">
        <f t="shared" si="419"/>
        <v>8.3000000000000007</v>
      </c>
    </row>
    <row r="2549" spans="1:13" x14ac:dyDescent="0.3">
      <c r="A2549" s="143" t="s">
        <v>2192</v>
      </c>
      <c r="B2549" s="140">
        <v>46102</v>
      </c>
      <c r="C2549" s="143" t="s">
        <v>1911</v>
      </c>
      <c r="D2549" s="53" t="s">
        <v>571</v>
      </c>
      <c r="E2549" s="26" t="str">
        <f t="shared" si="414"/>
        <v>Hennie</v>
      </c>
      <c r="F2549" s="26" t="str">
        <f t="shared" si="415"/>
        <v>Roets</v>
      </c>
      <c r="G2549" s="26" t="str">
        <f t="shared" si="416"/>
        <v>Men Veteran</v>
      </c>
      <c r="H2549" s="26" t="str">
        <f t="shared" si="417"/>
        <v>Atlantic Angling Club</v>
      </c>
      <c r="I2549" s="53"/>
      <c r="J2549" s="53" t="s">
        <v>1221</v>
      </c>
      <c r="K2549" s="53">
        <v>105</v>
      </c>
      <c r="L2549" s="52">
        <f t="shared" si="418"/>
        <v>14.1</v>
      </c>
      <c r="M2549" s="52">
        <f t="shared" si="419"/>
        <v>14.1</v>
      </c>
    </row>
    <row r="2550" spans="1:13" x14ac:dyDescent="0.3">
      <c r="A2550" s="143" t="str">
        <f t="shared" si="420"/>
        <v>2026-NAT-03</v>
      </c>
      <c r="B2550" s="140">
        <f t="shared" si="421"/>
        <v>46102</v>
      </c>
      <c r="C2550" s="143" t="str">
        <f t="shared" si="422"/>
        <v>Day 3</v>
      </c>
      <c r="D2550" s="53" t="s">
        <v>1172</v>
      </c>
      <c r="E2550" s="26" t="str">
        <f t="shared" si="414"/>
        <v>Ryan</v>
      </c>
      <c r="F2550" s="26" t="str">
        <f t="shared" si="415"/>
        <v>Wolmarans</v>
      </c>
      <c r="G2550" s="26" t="str">
        <f t="shared" si="416"/>
        <v>Men Veteran</v>
      </c>
      <c r="H2550" s="26" t="str">
        <f t="shared" si="417"/>
        <v>Atlantic Angling Club</v>
      </c>
      <c r="I2550" s="53"/>
      <c r="J2550" s="53" t="s">
        <v>20</v>
      </c>
      <c r="K2550" s="53">
        <v>83</v>
      </c>
      <c r="L2550" s="52">
        <f t="shared" si="418"/>
        <v>2.1</v>
      </c>
      <c r="M2550" s="52">
        <f t="shared" si="419"/>
        <v>2.1</v>
      </c>
    </row>
    <row r="2551" spans="1:13" x14ac:dyDescent="0.3">
      <c r="A2551" s="143" t="str">
        <f t="shared" si="420"/>
        <v>2026-NAT-03</v>
      </c>
      <c r="B2551" s="140">
        <f t="shared" si="421"/>
        <v>46102</v>
      </c>
      <c r="C2551" s="143" t="str">
        <f t="shared" si="422"/>
        <v>Day 3</v>
      </c>
      <c r="D2551" s="53" t="s">
        <v>437</v>
      </c>
      <c r="E2551" s="26" t="str">
        <f t="shared" si="414"/>
        <v>Johan Mossie</v>
      </c>
      <c r="F2551" s="26" t="str">
        <f t="shared" si="415"/>
        <v>Mostert</v>
      </c>
      <c r="G2551" s="26" t="str">
        <f t="shared" si="416"/>
        <v>Men Veteran</v>
      </c>
      <c r="H2551" s="26" t="str">
        <f t="shared" si="417"/>
        <v>Atlantic Angling Club</v>
      </c>
      <c r="I2551" s="53" t="s">
        <v>19</v>
      </c>
      <c r="J2551" s="53"/>
      <c r="K2551" s="53">
        <v>57</v>
      </c>
      <c r="L2551" s="52">
        <f t="shared" si="418"/>
        <v>1.9</v>
      </c>
      <c r="M2551" s="52">
        <f t="shared" si="419"/>
        <v>1.9</v>
      </c>
    </row>
    <row r="2552" spans="1:13" x14ac:dyDescent="0.3">
      <c r="A2552" s="143" t="str">
        <f t="shared" si="420"/>
        <v>2026-NAT-03</v>
      </c>
      <c r="B2552" s="140">
        <f t="shared" si="421"/>
        <v>46102</v>
      </c>
      <c r="C2552" s="143" t="str">
        <f t="shared" si="422"/>
        <v>Day 3</v>
      </c>
      <c r="D2552" s="53" t="s">
        <v>920</v>
      </c>
      <c r="E2552" s="26" t="str">
        <f t="shared" si="414"/>
        <v>Hendrik</v>
      </c>
      <c r="F2552" s="26" t="str">
        <f t="shared" si="415"/>
        <v>Espag</v>
      </c>
      <c r="G2552" s="26" t="str">
        <f t="shared" si="416"/>
        <v>Men U/16</v>
      </c>
      <c r="H2552" s="26" t="str">
        <f t="shared" si="417"/>
        <v>Atlantic Angling Club</v>
      </c>
      <c r="I2552" s="53" t="s">
        <v>19</v>
      </c>
      <c r="J2552" s="53"/>
      <c r="K2552" s="53">
        <v>60</v>
      </c>
      <c r="L2552" s="52">
        <f t="shared" si="418"/>
        <v>2.2000000000000002</v>
      </c>
      <c r="M2552" s="52">
        <f t="shared" si="419"/>
        <v>2.2000000000000002</v>
      </c>
    </row>
    <row r="2553" spans="1:13" x14ac:dyDescent="0.3">
      <c r="A2553" s="143" t="str">
        <f t="shared" si="420"/>
        <v>2026-NAT-03</v>
      </c>
      <c r="B2553" s="140">
        <f t="shared" si="421"/>
        <v>46102</v>
      </c>
      <c r="C2553" s="143" t="str">
        <f t="shared" si="422"/>
        <v>Day 3</v>
      </c>
      <c r="D2553" s="53" t="s">
        <v>659</v>
      </c>
      <c r="E2553" s="26" t="str">
        <f t="shared" si="414"/>
        <v>Henning</v>
      </c>
      <c r="F2553" s="26" t="str">
        <f t="shared" si="415"/>
        <v>Du Plessis</v>
      </c>
      <c r="G2553" s="26" t="str">
        <f t="shared" si="416"/>
        <v>Men Master</v>
      </c>
      <c r="H2553" s="26" t="str">
        <f t="shared" si="417"/>
        <v>Atlantic Angling Club</v>
      </c>
      <c r="I2553" s="53"/>
      <c r="J2553" s="53"/>
      <c r="K2553" s="53"/>
      <c r="L2553" s="52" t="str">
        <f t="shared" si="418"/>
        <v/>
      </c>
      <c r="M2553" s="52" t="str">
        <f t="shared" si="419"/>
        <v/>
      </c>
    </row>
    <row r="2554" spans="1:13" x14ac:dyDescent="0.3">
      <c r="A2554" s="143" t="str">
        <f t="shared" si="420"/>
        <v>2026-NAT-03</v>
      </c>
      <c r="B2554" s="140">
        <f t="shared" si="421"/>
        <v>46102</v>
      </c>
      <c r="C2554" s="143" t="str">
        <f t="shared" si="422"/>
        <v>Day 3</v>
      </c>
      <c r="D2554" s="53" t="s">
        <v>478</v>
      </c>
      <c r="E2554" s="26" t="str">
        <f t="shared" ref="E2554:E2617" si="423">IF(D2554="","",VLOOKUP(D2554,Master,3,FALSE))</f>
        <v>Clemens</v>
      </c>
      <c r="F2554" s="26" t="str">
        <f t="shared" ref="F2554:F2617" si="424">IF(D2554="","",VLOOKUP(D2554,Master,4,FALSE))</f>
        <v>Deetlefs</v>
      </c>
      <c r="G2554" s="26" t="str">
        <f t="shared" ref="G2554:G2617" si="425">IF(D2554="","",VLOOKUP(D2554,Master,5,FALSE))</f>
        <v>Men Veteran</v>
      </c>
      <c r="H2554" s="26" t="str">
        <f t="shared" ref="H2554:H2617" si="426">IF(D2554="","",VLOOKUP(D2554,Master,2,FALSE))</f>
        <v>Atlantic Angling Club</v>
      </c>
      <c r="I2554" s="53"/>
      <c r="J2554" s="53"/>
      <c r="K2554" s="53"/>
      <c r="L2554" s="52" t="str">
        <f t="shared" ref="L2554:L2617" si="427">IF(K2554="","",IF(I2554="",ROUND(HLOOKUP(J2554,kgList,K2554,FALSE),1),ROUND(HLOOKUP(I2554,kgList,K2554,FALSE),1)))</f>
        <v/>
      </c>
      <c r="M2554" s="52" t="str">
        <f t="shared" ref="M2554:M2617" si="428">IF(L2554="","",IF(COUNTA(I2554:J2554)&gt;1,"Edible or Inedible",IF(COUNTA(I2554)=1,L2554*1,IF(COUNTA(J2554)=1,L2554*1,"ERROR"))))</f>
        <v/>
      </c>
    </row>
    <row r="2555" spans="1:13" x14ac:dyDescent="0.3">
      <c r="A2555" s="143" t="str">
        <f t="shared" ref="A2555:A2618" si="429">IF(D2555="","",A2554)</f>
        <v>2026-NAT-03</v>
      </c>
      <c r="B2555" s="140">
        <f t="shared" ref="B2555:B2618" si="430">IF(D2555="","",B2554)</f>
        <v>46102</v>
      </c>
      <c r="C2555" s="143" t="str">
        <f t="shared" ref="C2555:C2618" si="431">IF(D2555="","",C2554)</f>
        <v>Day 3</v>
      </c>
      <c r="D2555" s="53" t="s">
        <v>1362</v>
      </c>
      <c r="E2555" s="26" t="str">
        <f t="shared" si="423"/>
        <v>Andi</v>
      </c>
      <c r="F2555" s="26" t="str">
        <f t="shared" si="424"/>
        <v>Bachran</v>
      </c>
      <c r="G2555" s="26" t="str">
        <f t="shared" si="425"/>
        <v>Men Master</v>
      </c>
      <c r="H2555" s="26" t="str">
        <f t="shared" si="426"/>
        <v>Atlantic Angling Club</v>
      </c>
      <c r="I2555" s="53"/>
      <c r="J2555" s="53"/>
      <c r="K2555" s="53"/>
      <c r="L2555" s="52" t="str">
        <f t="shared" si="427"/>
        <v/>
      </c>
      <c r="M2555" s="52" t="str">
        <f t="shared" si="428"/>
        <v/>
      </c>
    </row>
    <row r="2556" spans="1:13" x14ac:dyDescent="0.3">
      <c r="A2556" s="143" t="str">
        <f t="shared" si="429"/>
        <v>2026-NAT-03</v>
      </c>
      <c r="B2556" s="140">
        <f t="shared" si="430"/>
        <v>46102</v>
      </c>
      <c r="C2556" s="143" t="str">
        <f t="shared" si="431"/>
        <v>Day 3</v>
      </c>
      <c r="D2556" s="53" t="s">
        <v>883</v>
      </c>
      <c r="E2556" s="26" t="str">
        <f t="shared" si="423"/>
        <v>Hannu</v>
      </c>
      <c r="F2556" s="26" t="str">
        <f t="shared" si="424"/>
        <v>Burger</v>
      </c>
      <c r="G2556" s="26" t="str">
        <f t="shared" si="425"/>
        <v>Men U/21</v>
      </c>
      <c r="H2556" s="26" t="str">
        <f t="shared" si="426"/>
        <v>Atlantic Angling Club</v>
      </c>
      <c r="I2556" s="53"/>
      <c r="J2556" s="53"/>
      <c r="K2556" s="53"/>
      <c r="L2556" s="52" t="str">
        <f t="shared" si="427"/>
        <v/>
      </c>
      <c r="M2556" s="52" t="str">
        <f t="shared" si="428"/>
        <v/>
      </c>
    </row>
    <row r="2557" spans="1:13" x14ac:dyDescent="0.3">
      <c r="A2557" s="143" t="str">
        <f t="shared" si="429"/>
        <v>2026-NAT-03</v>
      </c>
      <c r="B2557" s="140">
        <f t="shared" si="430"/>
        <v>46102</v>
      </c>
      <c r="C2557" s="143" t="str">
        <f t="shared" si="431"/>
        <v>Day 3</v>
      </c>
      <c r="D2557" s="53" t="s">
        <v>1579</v>
      </c>
      <c r="E2557" s="26" t="str">
        <f t="shared" si="423"/>
        <v>Andy</v>
      </c>
      <c r="F2557" s="26" t="str">
        <f t="shared" si="424"/>
        <v>Welzig</v>
      </c>
      <c r="G2557" s="26" t="str">
        <f t="shared" si="425"/>
        <v>Men Grand Masters</v>
      </c>
      <c r="H2557" s="26" t="str">
        <f t="shared" si="426"/>
        <v>Atlantic Angling Club</v>
      </c>
      <c r="I2557" s="53"/>
      <c r="J2557" s="53"/>
      <c r="K2557" s="53"/>
      <c r="L2557" s="52" t="str">
        <f t="shared" si="427"/>
        <v/>
      </c>
      <c r="M2557" s="52" t="str">
        <f t="shared" si="428"/>
        <v/>
      </c>
    </row>
    <row r="2558" spans="1:13" x14ac:dyDescent="0.3">
      <c r="A2558" s="143" t="str">
        <f t="shared" si="429"/>
        <v>2026-NAT-03</v>
      </c>
      <c r="B2558" s="140">
        <f t="shared" si="430"/>
        <v>46102</v>
      </c>
      <c r="C2558" s="143" t="str">
        <f t="shared" si="431"/>
        <v>Day 3</v>
      </c>
      <c r="D2558" s="53" t="s">
        <v>986</v>
      </c>
      <c r="E2558" s="26" t="str">
        <f t="shared" si="423"/>
        <v>Luigi</v>
      </c>
      <c r="F2558" s="26" t="str">
        <f t="shared" si="424"/>
        <v>Strappazzon</v>
      </c>
      <c r="G2558" s="26" t="str">
        <f t="shared" si="425"/>
        <v>Men U/16</v>
      </c>
      <c r="H2558" s="26" t="str">
        <f t="shared" si="426"/>
        <v>Atlantic Angling Club</v>
      </c>
      <c r="I2558" s="53"/>
      <c r="J2558" s="53"/>
      <c r="K2558" s="53"/>
      <c r="L2558" s="52" t="str">
        <f t="shared" si="427"/>
        <v/>
      </c>
      <c r="M2558" s="52" t="str">
        <f t="shared" si="428"/>
        <v/>
      </c>
    </row>
    <row r="2559" spans="1:13" x14ac:dyDescent="0.3">
      <c r="A2559" s="143" t="str">
        <f t="shared" si="429"/>
        <v>2026-NAT-03</v>
      </c>
      <c r="B2559" s="140">
        <f t="shared" si="430"/>
        <v>46102</v>
      </c>
      <c r="C2559" s="143" t="str">
        <f t="shared" si="431"/>
        <v>Day 3</v>
      </c>
      <c r="D2559" s="53" t="s">
        <v>1067</v>
      </c>
      <c r="E2559" s="26" t="str">
        <f t="shared" si="423"/>
        <v>Aschlin</v>
      </c>
      <c r="F2559" s="26" t="str">
        <f t="shared" si="424"/>
        <v>Losper</v>
      </c>
      <c r="G2559" s="26" t="str">
        <f t="shared" si="425"/>
        <v>Men Senior</v>
      </c>
      <c r="H2559" s="26" t="str">
        <f t="shared" si="426"/>
        <v>Benguella</v>
      </c>
      <c r="I2559" s="53"/>
      <c r="J2559" s="53" t="s">
        <v>1222</v>
      </c>
      <c r="K2559" s="53">
        <v>159</v>
      </c>
      <c r="L2559" s="52">
        <f t="shared" si="427"/>
        <v>21.3</v>
      </c>
      <c r="M2559" s="52">
        <f t="shared" si="428"/>
        <v>21.3</v>
      </c>
    </row>
    <row r="2560" spans="1:13" x14ac:dyDescent="0.3">
      <c r="A2560" s="143" t="str">
        <f t="shared" si="429"/>
        <v>2026-NAT-03</v>
      </c>
      <c r="B2560" s="140">
        <f t="shared" si="430"/>
        <v>46102</v>
      </c>
      <c r="C2560" s="143" t="str">
        <f t="shared" si="431"/>
        <v>Day 3</v>
      </c>
      <c r="D2560" s="53" t="s">
        <v>468</v>
      </c>
      <c r="E2560" s="26" t="str">
        <f t="shared" si="423"/>
        <v>Marcus</v>
      </c>
      <c r="F2560" s="26" t="str">
        <f t="shared" si="424"/>
        <v>Kirchner-Frankle</v>
      </c>
      <c r="G2560" s="26" t="str">
        <f t="shared" si="425"/>
        <v>Men Senior</v>
      </c>
      <c r="H2560" s="26" t="str">
        <f t="shared" si="426"/>
        <v>Benguella</v>
      </c>
      <c r="I2560" s="53"/>
      <c r="J2560" s="53" t="s">
        <v>1221</v>
      </c>
      <c r="K2560" s="53">
        <v>160</v>
      </c>
      <c r="L2560" s="52">
        <f t="shared" si="427"/>
        <v>56</v>
      </c>
      <c r="M2560" s="52">
        <f t="shared" si="428"/>
        <v>56</v>
      </c>
    </row>
    <row r="2561" spans="1:13" x14ac:dyDescent="0.3">
      <c r="A2561" s="143" t="str">
        <f t="shared" si="429"/>
        <v>2026-NAT-03</v>
      </c>
      <c r="B2561" s="140">
        <f t="shared" si="430"/>
        <v>46102</v>
      </c>
      <c r="C2561" s="143" t="str">
        <f t="shared" si="431"/>
        <v>Day 3</v>
      </c>
      <c r="D2561" s="53" t="s">
        <v>468</v>
      </c>
      <c r="E2561" s="26" t="str">
        <f t="shared" si="423"/>
        <v>Marcus</v>
      </c>
      <c r="F2561" s="26" t="str">
        <f t="shared" si="424"/>
        <v>Kirchner-Frankle</v>
      </c>
      <c r="G2561" s="26" t="str">
        <f t="shared" si="425"/>
        <v>Men Senior</v>
      </c>
      <c r="H2561" s="26" t="str">
        <f t="shared" si="426"/>
        <v>Benguella</v>
      </c>
      <c r="I2561" s="53" t="s">
        <v>19</v>
      </c>
      <c r="J2561" s="53"/>
      <c r="K2561" s="53">
        <v>48</v>
      </c>
      <c r="L2561" s="52">
        <f t="shared" si="427"/>
        <v>1.1000000000000001</v>
      </c>
      <c r="M2561" s="52">
        <f t="shared" si="428"/>
        <v>1.1000000000000001</v>
      </c>
    </row>
    <row r="2562" spans="1:13" x14ac:dyDescent="0.3">
      <c r="A2562" s="143" t="str">
        <f t="shared" si="429"/>
        <v>2026-NAT-03</v>
      </c>
      <c r="B2562" s="140">
        <f t="shared" si="430"/>
        <v>46102</v>
      </c>
      <c r="C2562" s="143" t="str">
        <f t="shared" si="431"/>
        <v>Day 3</v>
      </c>
      <c r="D2562" s="53" t="s">
        <v>641</v>
      </c>
      <c r="E2562" s="26" t="str">
        <f t="shared" si="423"/>
        <v>Loandro</v>
      </c>
      <c r="F2562" s="26" t="str">
        <f t="shared" si="424"/>
        <v>Steenkamp</v>
      </c>
      <c r="G2562" s="26" t="str">
        <f t="shared" si="425"/>
        <v>Men Grand Masters</v>
      </c>
      <c r="H2562" s="26" t="str">
        <f t="shared" si="426"/>
        <v>Benguella</v>
      </c>
      <c r="I2562" s="53" t="s">
        <v>19</v>
      </c>
      <c r="J2562" s="53"/>
      <c r="K2562" s="53">
        <v>55</v>
      </c>
      <c r="L2562" s="52">
        <f t="shared" si="427"/>
        <v>1.7</v>
      </c>
      <c r="M2562" s="52">
        <f t="shared" si="428"/>
        <v>1.7</v>
      </c>
    </row>
    <row r="2563" spans="1:13" x14ac:dyDescent="0.3">
      <c r="A2563" s="143" t="str">
        <f t="shared" si="429"/>
        <v>2026-NAT-03</v>
      </c>
      <c r="B2563" s="140">
        <f t="shared" si="430"/>
        <v>46102</v>
      </c>
      <c r="C2563" s="143" t="str">
        <f t="shared" si="431"/>
        <v>Day 3</v>
      </c>
      <c r="D2563" s="53" t="s">
        <v>645</v>
      </c>
      <c r="E2563" s="26" t="str">
        <f t="shared" si="423"/>
        <v>Nadia</v>
      </c>
      <c r="F2563" s="26" t="str">
        <f t="shared" si="424"/>
        <v>Steenkamp</v>
      </c>
      <c r="G2563" s="26" t="str">
        <f t="shared" si="425"/>
        <v>Ladies Master</v>
      </c>
      <c r="H2563" s="26" t="str">
        <f t="shared" si="426"/>
        <v>Benguella</v>
      </c>
      <c r="I2563" s="53"/>
      <c r="J2563" s="53" t="s">
        <v>20</v>
      </c>
      <c r="K2563" s="53">
        <v>76</v>
      </c>
      <c r="L2563" s="52">
        <f t="shared" si="427"/>
        <v>1.6</v>
      </c>
      <c r="M2563" s="52">
        <f t="shared" si="428"/>
        <v>1.6</v>
      </c>
    </row>
    <row r="2564" spans="1:13" x14ac:dyDescent="0.3">
      <c r="A2564" s="143" t="str">
        <f t="shared" si="429"/>
        <v>2026-NAT-03</v>
      </c>
      <c r="B2564" s="140">
        <f t="shared" si="430"/>
        <v>46102</v>
      </c>
      <c r="C2564" s="143" t="str">
        <f t="shared" si="431"/>
        <v>Day 3</v>
      </c>
      <c r="D2564" s="53" t="s">
        <v>807</v>
      </c>
      <c r="E2564" s="26" t="str">
        <f t="shared" si="423"/>
        <v>Estian</v>
      </c>
      <c r="F2564" s="26" t="str">
        <f t="shared" si="424"/>
        <v>Jacobs</v>
      </c>
      <c r="G2564" s="26" t="str">
        <f t="shared" si="425"/>
        <v>Men Senior</v>
      </c>
      <c r="H2564" s="26" t="str">
        <f t="shared" si="426"/>
        <v>Benguella</v>
      </c>
      <c r="I2564" s="53"/>
      <c r="J2564" s="53"/>
      <c r="K2564" s="53"/>
      <c r="L2564" s="52" t="str">
        <f t="shared" si="427"/>
        <v/>
      </c>
      <c r="M2564" s="52" t="str">
        <f t="shared" si="428"/>
        <v/>
      </c>
    </row>
    <row r="2565" spans="1:13" x14ac:dyDescent="0.3">
      <c r="A2565" s="143" t="str">
        <f t="shared" si="429"/>
        <v>2026-NAT-03</v>
      </c>
      <c r="B2565" s="140">
        <f t="shared" si="430"/>
        <v>46102</v>
      </c>
      <c r="C2565" s="143" t="str">
        <f t="shared" si="431"/>
        <v>Day 3</v>
      </c>
      <c r="D2565" s="53" t="s">
        <v>609</v>
      </c>
      <c r="E2565" s="26" t="str">
        <f t="shared" si="423"/>
        <v>Ray</v>
      </c>
      <c r="F2565" s="26" t="str">
        <f t="shared" si="424"/>
        <v>Moody</v>
      </c>
      <c r="G2565" s="26" t="str">
        <f t="shared" si="425"/>
        <v>Men Senior</v>
      </c>
      <c r="H2565" s="26" t="str">
        <f t="shared" si="426"/>
        <v>Benguella</v>
      </c>
      <c r="I2565" s="53"/>
      <c r="J2565" s="53"/>
      <c r="K2565" s="53"/>
      <c r="L2565" s="52" t="str">
        <f t="shared" si="427"/>
        <v/>
      </c>
      <c r="M2565" s="52" t="str">
        <f t="shared" si="428"/>
        <v/>
      </c>
    </row>
    <row r="2566" spans="1:13" x14ac:dyDescent="0.3">
      <c r="A2566" s="143" t="str">
        <f t="shared" si="429"/>
        <v>2026-NAT-03</v>
      </c>
      <c r="B2566" s="140">
        <f t="shared" si="430"/>
        <v>46102</v>
      </c>
      <c r="C2566" s="143" t="str">
        <f t="shared" si="431"/>
        <v>Day 3</v>
      </c>
      <c r="D2566" s="53" t="s">
        <v>944</v>
      </c>
      <c r="E2566" s="26" t="str">
        <f t="shared" si="423"/>
        <v>Louis</v>
      </c>
      <c r="F2566" s="26" t="str">
        <f t="shared" si="424"/>
        <v>Arangies</v>
      </c>
      <c r="G2566" s="26" t="str">
        <f t="shared" si="425"/>
        <v>Men Master</v>
      </c>
      <c r="H2566" s="26" t="str">
        <f t="shared" si="426"/>
        <v>Benguella</v>
      </c>
      <c r="I2566" s="53"/>
      <c r="J2566" s="53"/>
      <c r="K2566" s="53"/>
      <c r="L2566" s="52" t="str">
        <f t="shared" si="427"/>
        <v/>
      </c>
      <c r="M2566" s="52" t="str">
        <f t="shared" si="428"/>
        <v/>
      </c>
    </row>
    <row r="2567" spans="1:13" x14ac:dyDescent="0.3">
      <c r="A2567" s="143" t="str">
        <f t="shared" si="429"/>
        <v>2026-NAT-03</v>
      </c>
      <c r="B2567" s="140">
        <f t="shared" si="430"/>
        <v>46102</v>
      </c>
      <c r="C2567" s="143" t="str">
        <f t="shared" si="431"/>
        <v>Day 3</v>
      </c>
      <c r="D2567" s="53" t="s">
        <v>1610</v>
      </c>
      <c r="E2567" s="26" t="str">
        <f t="shared" si="423"/>
        <v>Adrian</v>
      </c>
      <c r="F2567" s="26" t="str">
        <f t="shared" si="424"/>
        <v>Steenkamp</v>
      </c>
      <c r="G2567" s="26" t="str">
        <f t="shared" si="425"/>
        <v>Men Senior</v>
      </c>
      <c r="H2567" s="26" t="str">
        <f t="shared" si="426"/>
        <v>Benguella</v>
      </c>
      <c r="I2567" s="53"/>
      <c r="J2567" s="53"/>
      <c r="K2567" s="53"/>
      <c r="L2567" s="52" t="str">
        <f t="shared" si="427"/>
        <v/>
      </c>
      <c r="M2567" s="52" t="str">
        <f t="shared" si="428"/>
        <v/>
      </c>
    </row>
    <row r="2568" spans="1:13" x14ac:dyDescent="0.3">
      <c r="A2568" s="143" t="str">
        <f t="shared" si="429"/>
        <v>2026-NAT-03</v>
      </c>
      <c r="B2568" s="140">
        <f t="shared" si="430"/>
        <v>46102</v>
      </c>
      <c r="C2568" s="143" t="str">
        <f t="shared" si="431"/>
        <v>Day 3</v>
      </c>
      <c r="D2568" s="53" t="s">
        <v>670</v>
      </c>
      <c r="E2568" s="26" t="str">
        <f t="shared" si="423"/>
        <v>Sonita</v>
      </c>
      <c r="F2568" s="26" t="str">
        <f t="shared" si="424"/>
        <v>Arangies</v>
      </c>
      <c r="G2568" s="26" t="str">
        <f t="shared" si="425"/>
        <v>Ladies Veteran</v>
      </c>
      <c r="H2568" s="26" t="str">
        <f t="shared" si="426"/>
        <v>Benguella</v>
      </c>
      <c r="I2568" s="53"/>
      <c r="J2568" s="53"/>
      <c r="K2568" s="53"/>
      <c r="L2568" s="52" t="str">
        <f t="shared" si="427"/>
        <v/>
      </c>
      <c r="M2568" s="52" t="str">
        <f t="shared" si="428"/>
        <v/>
      </c>
    </row>
    <row r="2569" spans="1:13" x14ac:dyDescent="0.3">
      <c r="A2569" s="143" t="str">
        <f t="shared" si="429"/>
        <v>2026-NAT-03</v>
      </c>
      <c r="B2569" s="140">
        <f t="shared" si="430"/>
        <v>46102</v>
      </c>
      <c r="C2569" s="143" t="str">
        <f t="shared" si="431"/>
        <v>Day 3</v>
      </c>
      <c r="D2569" s="53" t="s">
        <v>1320</v>
      </c>
      <c r="E2569" s="26" t="str">
        <f t="shared" si="423"/>
        <v>Liam</v>
      </c>
      <c r="F2569" s="26" t="str">
        <f t="shared" si="424"/>
        <v>Nel</v>
      </c>
      <c r="G2569" s="26" t="str">
        <f t="shared" si="425"/>
        <v>Men Senior</v>
      </c>
      <c r="H2569" s="26" t="str">
        <f t="shared" si="426"/>
        <v>Henties Bay</v>
      </c>
      <c r="I2569" s="53"/>
      <c r="J2569" s="53" t="s">
        <v>1221</v>
      </c>
      <c r="K2569" s="53">
        <v>119</v>
      </c>
      <c r="L2569" s="52">
        <f t="shared" si="427"/>
        <v>21.2</v>
      </c>
      <c r="M2569" s="52">
        <f t="shared" si="428"/>
        <v>21.2</v>
      </c>
    </row>
    <row r="2570" spans="1:13" x14ac:dyDescent="0.3">
      <c r="A2570" s="143" t="str">
        <f t="shared" si="429"/>
        <v>2026-NAT-03</v>
      </c>
      <c r="B2570" s="140">
        <f t="shared" si="430"/>
        <v>46102</v>
      </c>
      <c r="C2570" s="143" t="str">
        <f t="shared" si="431"/>
        <v>Day 3</v>
      </c>
      <c r="D2570" s="53" t="s">
        <v>521</v>
      </c>
      <c r="E2570" s="26" t="str">
        <f t="shared" si="423"/>
        <v>Simen</v>
      </c>
      <c r="F2570" s="26" t="str">
        <f t="shared" si="424"/>
        <v>Andersen</v>
      </c>
      <c r="G2570" s="26" t="str">
        <f t="shared" si="425"/>
        <v>Men Grand Masters</v>
      </c>
      <c r="H2570" s="26" t="str">
        <f t="shared" si="426"/>
        <v>Henties Bay</v>
      </c>
      <c r="I2570" s="53"/>
      <c r="J2570" s="53" t="s">
        <v>1222</v>
      </c>
      <c r="K2570" s="53">
        <v>103</v>
      </c>
      <c r="L2570" s="52">
        <f t="shared" si="427"/>
        <v>4.8</v>
      </c>
      <c r="M2570" s="52">
        <f t="shared" si="428"/>
        <v>4.8</v>
      </c>
    </row>
    <row r="2571" spans="1:13" x14ac:dyDescent="0.3">
      <c r="A2571" s="143" t="str">
        <f t="shared" si="429"/>
        <v>2026-NAT-03</v>
      </c>
      <c r="B2571" s="140">
        <f t="shared" si="430"/>
        <v>46102</v>
      </c>
      <c r="C2571" s="143" t="str">
        <f t="shared" si="431"/>
        <v>Day 3</v>
      </c>
      <c r="D2571" s="53" t="s">
        <v>1517</v>
      </c>
      <c r="E2571" s="26" t="str">
        <f t="shared" si="423"/>
        <v>Reno</v>
      </c>
      <c r="F2571" s="26" t="str">
        <f t="shared" si="424"/>
        <v>Swart</v>
      </c>
      <c r="G2571" s="26" t="str">
        <f t="shared" si="425"/>
        <v>Men Senior</v>
      </c>
      <c r="H2571" s="26" t="str">
        <f t="shared" si="426"/>
        <v>Henties Bay</v>
      </c>
      <c r="I2571" s="53"/>
      <c r="J2571" s="53" t="s">
        <v>20</v>
      </c>
      <c r="K2571" s="53">
        <v>71</v>
      </c>
      <c r="L2571" s="52">
        <f t="shared" si="427"/>
        <v>1.3</v>
      </c>
      <c r="M2571" s="52">
        <f t="shared" si="428"/>
        <v>1.3</v>
      </c>
    </row>
    <row r="2572" spans="1:13" x14ac:dyDescent="0.3">
      <c r="A2572" s="143" t="str">
        <f t="shared" si="429"/>
        <v>2026-NAT-03</v>
      </c>
      <c r="B2572" s="140">
        <f t="shared" si="430"/>
        <v>46102</v>
      </c>
      <c r="C2572" s="143" t="str">
        <f t="shared" si="431"/>
        <v>Day 3</v>
      </c>
      <c r="D2572" s="53" t="s">
        <v>916</v>
      </c>
      <c r="E2572" s="26" t="str">
        <f t="shared" si="423"/>
        <v>Johan</v>
      </c>
      <c r="F2572" s="26" t="str">
        <f t="shared" si="424"/>
        <v>Herbst</v>
      </c>
      <c r="G2572" s="26" t="str">
        <f t="shared" si="425"/>
        <v>Men Veteran</v>
      </c>
      <c r="H2572" s="26" t="str">
        <f t="shared" si="426"/>
        <v>Henties Bay</v>
      </c>
      <c r="I2572" s="53"/>
      <c r="J2572" s="53"/>
      <c r="K2572" s="53"/>
      <c r="L2572" s="52" t="str">
        <f t="shared" si="427"/>
        <v/>
      </c>
      <c r="M2572" s="52" t="str">
        <f t="shared" si="428"/>
        <v/>
      </c>
    </row>
    <row r="2573" spans="1:13" x14ac:dyDescent="0.3">
      <c r="A2573" s="143" t="str">
        <f t="shared" si="429"/>
        <v>2026-NAT-03</v>
      </c>
      <c r="B2573" s="140">
        <f t="shared" si="430"/>
        <v>46102</v>
      </c>
      <c r="C2573" s="143" t="str">
        <f t="shared" si="431"/>
        <v>Day 3</v>
      </c>
      <c r="D2573" s="53" t="s">
        <v>1308</v>
      </c>
      <c r="E2573" s="26" t="str">
        <f t="shared" si="423"/>
        <v>Nadine</v>
      </c>
      <c r="F2573" s="26" t="str">
        <f t="shared" si="424"/>
        <v>Downing</v>
      </c>
      <c r="G2573" s="26" t="str">
        <f t="shared" si="425"/>
        <v>Men Seniors / Ladies</v>
      </c>
      <c r="H2573" s="26" t="str">
        <f t="shared" si="426"/>
        <v>Henties Bay</v>
      </c>
      <c r="I2573" s="53"/>
      <c r="J2573" s="53"/>
      <c r="K2573" s="53"/>
      <c r="L2573" s="52" t="str">
        <f t="shared" si="427"/>
        <v/>
      </c>
      <c r="M2573" s="52" t="str">
        <f t="shared" si="428"/>
        <v/>
      </c>
    </row>
    <row r="2574" spans="1:13" x14ac:dyDescent="0.3">
      <c r="A2574" s="143" t="str">
        <f t="shared" si="429"/>
        <v>2026-NAT-03</v>
      </c>
      <c r="B2574" s="140">
        <f t="shared" si="430"/>
        <v>46102</v>
      </c>
      <c r="C2574" s="143" t="str">
        <f t="shared" si="431"/>
        <v>Day 3</v>
      </c>
      <c r="D2574" s="53" t="s">
        <v>500</v>
      </c>
      <c r="E2574" s="26" t="str">
        <f t="shared" si="423"/>
        <v>Corne</v>
      </c>
      <c r="F2574" s="26" t="str">
        <f t="shared" si="424"/>
        <v>Agenbag</v>
      </c>
      <c r="G2574" s="26" t="str">
        <f t="shared" si="425"/>
        <v>Men Senior</v>
      </c>
      <c r="H2574" s="26" t="str">
        <f t="shared" si="426"/>
        <v>Henties Bay</v>
      </c>
      <c r="I2574" s="53"/>
      <c r="J2574" s="53"/>
      <c r="K2574" s="53"/>
      <c r="L2574" s="52" t="str">
        <f t="shared" si="427"/>
        <v/>
      </c>
      <c r="M2574" s="52" t="str">
        <f t="shared" si="428"/>
        <v/>
      </c>
    </row>
    <row r="2575" spans="1:13" x14ac:dyDescent="0.3">
      <c r="A2575" s="143" t="str">
        <f t="shared" si="429"/>
        <v>2026-NAT-03</v>
      </c>
      <c r="B2575" s="140">
        <f t="shared" si="430"/>
        <v>46102</v>
      </c>
      <c r="C2575" s="143" t="str">
        <f t="shared" si="431"/>
        <v>Day 3</v>
      </c>
      <c r="D2575" s="53" t="s">
        <v>879</v>
      </c>
      <c r="E2575" s="26" t="str">
        <f t="shared" si="423"/>
        <v>Andre</v>
      </c>
      <c r="F2575" s="26" t="str">
        <f t="shared" si="424"/>
        <v>Swart</v>
      </c>
      <c r="G2575" s="26" t="str">
        <f t="shared" si="425"/>
        <v>Men Master</v>
      </c>
      <c r="H2575" s="26" t="str">
        <f t="shared" si="426"/>
        <v>Henties Bay</v>
      </c>
      <c r="I2575" s="53"/>
      <c r="J2575" s="53"/>
      <c r="K2575" s="53"/>
      <c r="L2575" s="52" t="str">
        <f t="shared" si="427"/>
        <v/>
      </c>
      <c r="M2575" s="52" t="str">
        <f t="shared" si="428"/>
        <v/>
      </c>
    </row>
    <row r="2576" spans="1:13" x14ac:dyDescent="0.3">
      <c r="A2576" s="143" t="str">
        <f t="shared" si="429"/>
        <v>2026-NAT-03</v>
      </c>
      <c r="B2576" s="140">
        <f t="shared" si="430"/>
        <v>46102</v>
      </c>
      <c r="C2576" s="143" t="str">
        <f t="shared" si="431"/>
        <v>Day 3</v>
      </c>
      <c r="D2576" s="53" t="s">
        <v>428</v>
      </c>
      <c r="E2576" s="26" t="str">
        <f t="shared" si="423"/>
        <v>Marco</v>
      </c>
      <c r="F2576" s="26" t="str">
        <f t="shared" si="424"/>
        <v>Klein</v>
      </c>
      <c r="G2576" s="26" t="str">
        <f t="shared" si="425"/>
        <v>Men Veteran</v>
      </c>
      <c r="H2576" s="26" t="str">
        <f t="shared" si="426"/>
        <v>Mako</v>
      </c>
      <c r="I2576" s="53"/>
      <c r="J2576" s="53" t="s">
        <v>1222</v>
      </c>
      <c r="K2576" s="53">
        <v>89</v>
      </c>
      <c r="L2576" s="52">
        <f t="shared" si="427"/>
        <v>2.9</v>
      </c>
      <c r="M2576" s="52">
        <f t="shared" si="428"/>
        <v>2.9</v>
      </c>
    </row>
    <row r="2577" spans="1:13" x14ac:dyDescent="0.3">
      <c r="A2577" s="143" t="str">
        <f t="shared" si="429"/>
        <v>2026-NAT-03</v>
      </c>
      <c r="B2577" s="140">
        <f t="shared" si="430"/>
        <v>46102</v>
      </c>
      <c r="C2577" s="143" t="str">
        <f t="shared" si="431"/>
        <v>Day 3</v>
      </c>
      <c r="D2577" s="53" t="s">
        <v>428</v>
      </c>
      <c r="E2577" s="26" t="str">
        <f t="shared" si="423"/>
        <v>Marco</v>
      </c>
      <c r="F2577" s="26" t="str">
        <f t="shared" si="424"/>
        <v>Klein</v>
      </c>
      <c r="G2577" s="26" t="str">
        <f t="shared" si="425"/>
        <v>Men Veteran</v>
      </c>
      <c r="H2577" s="26" t="str">
        <f t="shared" si="426"/>
        <v>Mako</v>
      </c>
      <c r="I2577" s="53"/>
      <c r="J2577" s="53" t="s">
        <v>20</v>
      </c>
      <c r="K2577" s="53">
        <v>75</v>
      </c>
      <c r="L2577" s="52">
        <f t="shared" si="427"/>
        <v>1.5</v>
      </c>
      <c r="M2577" s="52">
        <f t="shared" si="428"/>
        <v>1.5</v>
      </c>
    </row>
    <row r="2578" spans="1:13" x14ac:dyDescent="0.3">
      <c r="A2578" s="143" t="str">
        <f t="shared" si="429"/>
        <v>2026-NAT-03</v>
      </c>
      <c r="B2578" s="140">
        <f t="shared" si="430"/>
        <v>46102</v>
      </c>
      <c r="C2578" s="143" t="str">
        <f t="shared" si="431"/>
        <v>Day 3</v>
      </c>
      <c r="D2578" s="53" t="s">
        <v>428</v>
      </c>
      <c r="E2578" s="26" t="str">
        <f t="shared" si="423"/>
        <v>Marco</v>
      </c>
      <c r="F2578" s="26" t="str">
        <f t="shared" si="424"/>
        <v>Klein</v>
      </c>
      <c r="G2578" s="26" t="str">
        <f t="shared" si="425"/>
        <v>Men Veteran</v>
      </c>
      <c r="H2578" s="26" t="str">
        <f t="shared" si="426"/>
        <v>Mako</v>
      </c>
      <c r="I2578" s="53"/>
      <c r="J2578" s="53" t="s">
        <v>20</v>
      </c>
      <c r="K2578" s="53">
        <v>67</v>
      </c>
      <c r="L2578" s="52">
        <f t="shared" si="427"/>
        <v>1.1000000000000001</v>
      </c>
      <c r="M2578" s="52">
        <f t="shared" si="428"/>
        <v>1.1000000000000001</v>
      </c>
    </row>
    <row r="2579" spans="1:13" x14ac:dyDescent="0.3">
      <c r="A2579" s="143" t="str">
        <f t="shared" si="429"/>
        <v>2026-NAT-03</v>
      </c>
      <c r="B2579" s="140">
        <f t="shared" si="430"/>
        <v>46102</v>
      </c>
      <c r="C2579" s="143" t="str">
        <f t="shared" si="431"/>
        <v>Day 3</v>
      </c>
      <c r="D2579" s="53" t="s">
        <v>1008</v>
      </c>
      <c r="E2579" s="26" t="str">
        <f t="shared" si="423"/>
        <v>Rudi(Jnr.)</v>
      </c>
      <c r="F2579" s="26" t="str">
        <f t="shared" si="424"/>
        <v>Swartz</v>
      </c>
      <c r="G2579" s="26" t="str">
        <f t="shared" si="425"/>
        <v>Men Senior / U/21</v>
      </c>
      <c r="H2579" s="26" t="str">
        <f t="shared" si="426"/>
        <v>Mako</v>
      </c>
      <c r="I2579" s="53" t="s">
        <v>19</v>
      </c>
      <c r="J2579" s="53"/>
      <c r="K2579" s="53">
        <v>43</v>
      </c>
      <c r="L2579" s="52">
        <f t="shared" si="427"/>
        <v>0.8</v>
      </c>
      <c r="M2579" s="52">
        <f t="shared" si="428"/>
        <v>0.8</v>
      </c>
    </row>
    <row r="2580" spans="1:13" x14ac:dyDescent="0.3">
      <c r="A2580" s="143" t="str">
        <f t="shared" si="429"/>
        <v>2026-NAT-03</v>
      </c>
      <c r="B2580" s="140">
        <f t="shared" si="430"/>
        <v>46102</v>
      </c>
      <c r="C2580" s="143" t="str">
        <f t="shared" si="431"/>
        <v>Day 3</v>
      </c>
      <c r="D2580" s="53" t="s">
        <v>1472</v>
      </c>
      <c r="E2580" s="26" t="str">
        <f t="shared" si="423"/>
        <v>Sven</v>
      </c>
      <c r="F2580" s="26" t="str">
        <f t="shared" si="424"/>
        <v>Welzig</v>
      </c>
      <c r="G2580" s="26" t="str">
        <f t="shared" si="425"/>
        <v>Men Senior</v>
      </c>
      <c r="H2580" s="26" t="str">
        <f t="shared" si="426"/>
        <v>Mako</v>
      </c>
      <c r="I2580" s="53"/>
      <c r="J2580" s="53" t="s">
        <v>1222</v>
      </c>
      <c r="K2580" s="53">
        <v>140</v>
      </c>
      <c r="L2580" s="52">
        <f t="shared" si="427"/>
        <v>13.7</v>
      </c>
      <c r="M2580" s="52">
        <f t="shared" si="428"/>
        <v>13.7</v>
      </c>
    </row>
    <row r="2581" spans="1:13" x14ac:dyDescent="0.3">
      <c r="A2581" s="143" t="str">
        <f t="shared" si="429"/>
        <v>2026-NAT-03</v>
      </c>
      <c r="B2581" s="140">
        <f t="shared" si="430"/>
        <v>46102</v>
      </c>
      <c r="C2581" s="143" t="str">
        <f t="shared" si="431"/>
        <v>Day 3</v>
      </c>
      <c r="D2581" s="53" t="s">
        <v>1472</v>
      </c>
      <c r="E2581" s="26" t="str">
        <f t="shared" si="423"/>
        <v>Sven</v>
      </c>
      <c r="F2581" s="26" t="str">
        <f t="shared" si="424"/>
        <v>Welzig</v>
      </c>
      <c r="G2581" s="26" t="str">
        <f t="shared" si="425"/>
        <v>Men Senior</v>
      </c>
      <c r="H2581" s="26" t="str">
        <f t="shared" si="426"/>
        <v>Mako</v>
      </c>
      <c r="I2581" s="53"/>
      <c r="J2581" s="53" t="s">
        <v>1222</v>
      </c>
      <c r="K2581" s="53">
        <v>96</v>
      </c>
      <c r="L2581" s="52">
        <f t="shared" si="427"/>
        <v>3.8</v>
      </c>
      <c r="M2581" s="52">
        <f t="shared" si="428"/>
        <v>3.8</v>
      </c>
    </row>
    <row r="2582" spans="1:13" x14ac:dyDescent="0.3">
      <c r="A2582" s="143" t="str">
        <f t="shared" si="429"/>
        <v>2026-NAT-03</v>
      </c>
      <c r="B2582" s="140">
        <f t="shared" si="430"/>
        <v>46102</v>
      </c>
      <c r="C2582" s="143" t="str">
        <f t="shared" si="431"/>
        <v>Day 3</v>
      </c>
      <c r="D2582" s="53" t="s">
        <v>1472</v>
      </c>
      <c r="E2582" s="26" t="str">
        <f t="shared" si="423"/>
        <v>Sven</v>
      </c>
      <c r="F2582" s="26" t="str">
        <f t="shared" si="424"/>
        <v>Welzig</v>
      </c>
      <c r="G2582" s="26" t="str">
        <f t="shared" si="425"/>
        <v>Men Senior</v>
      </c>
      <c r="H2582" s="26" t="str">
        <f t="shared" si="426"/>
        <v>Mako</v>
      </c>
      <c r="I2582" s="53"/>
      <c r="J2582" s="53" t="s">
        <v>20</v>
      </c>
      <c r="K2582" s="53">
        <v>77</v>
      </c>
      <c r="L2582" s="52">
        <f t="shared" si="427"/>
        <v>1.6</v>
      </c>
      <c r="M2582" s="52">
        <f t="shared" si="428"/>
        <v>1.6</v>
      </c>
    </row>
    <row r="2583" spans="1:13" x14ac:dyDescent="0.3">
      <c r="A2583" s="143" t="str">
        <f t="shared" si="429"/>
        <v>2026-NAT-03</v>
      </c>
      <c r="B2583" s="140">
        <f t="shared" si="430"/>
        <v>46102</v>
      </c>
      <c r="C2583" s="143" t="str">
        <f t="shared" si="431"/>
        <v>Day 3</v>
      </c>
      <c r="D2583" s="53" t="s">
        <v>427</v>
      </c>
      <c r="E2583" s="26" t="str">
        <f t="shared" si="423"/>
        <v>Philip</v>
      </c>
      <c r="F2583" s="26" t="str">
        <f t="shared" si="424"/>
        <v>Swartz</v>
      </c>
      <c r="G2583" s="26" t="str">
        <f t="shared" si="425"/>
        <v>Men U/16</v>
      </c>
      <c r="H2583" s="26" t="str">
        <f t="shared" si="426"/>
        <v>Mako</v>
      </c>
      <c r="I2583" s="53"/>
      <c r="J2583" s="53" t="s">
        <v>1222</v>
      </c>
      <c r="K2583" s="53">
        <v>160</v>
      </c>
      <c r="L2583" s="52">
        <f t="shared" si="427"/>
        <v>21.7</v>
      </c>
      <c r="M2583" s="52">
        <f t="shared" si="428"/>
        <v>21.7</v>
      </c>
    </row>
    <row r="2584" spans="1:13" x14ac:dyDescent="0.3">
      <c r="A2584" s="143" t="str">
        <f t="shared" si="429"/>
        <v>2026-NAT-03</v>
      </c>
      <c r="B2584" s="140">
        <f t="shared" si="430"/>
        <v>46102</v>
      </c>
      <c r="C2584" s="143" t="str">
        <f t="shared" si="431"/>
        <v>Day 3</v>
      </c>
      <c r="D2584" s="53" t="s">
        <v>427</v>
      </c>
      <c r="E2584" s="26" t="str">
        <f t="shared" si="423"/>
        <v>Philip</v>
      </c>
      <c r="F2584" s="26" t="str">
        <f t="shared" si="424"/>
        <v>Swartz</v>
      </c>
      <c r="G2584" s="26" t="str">
        <f t="shared" si="425"/>
        <v>Men U/16</v>
      </c>
      <c r="H2584" s="26" t="str">
        <f t="shared" si="426"/>
        <v>Mako</v>
      </c>
      <c r="I2584" s="53" t="s">
        <v>19</v>
      </c>
      <c r="J2584" s="53"/>
      <c r="K2584" s="53">
        <v>43</v>
      </c>
      <c r="L2584" s="52">
        <f t="shared" si="427"/>
        <v>0.8</v>
      </c>
      <c r="M2584" s="52">
        <f t="shared" si="428"/>
        <v>0.8</v>
      </c>
    </row>
    <row r="2585" spans="1:13" x14ac:dyDescent="0.3">
      <c r="A2585" s="143" t="str">
        <f t="shared" si="429"/>
        <v>2026-NAT-03</v>
      </c>
      <c r="B2585" s="140">
        <f t="shared" si="430"/>
        <v>46102</v>
      </c>
      <c r="C2585" s="143" t="str">
        <f t="shared" si="431"/>
        <v>Day 3</v>
      </c>
      <c r="D2585" s="53" t="s">
        <v>818</v>
      </c>
      <c r="E2585" s="26" t="str">
        <f t="shared" si="423"/>
        <v>Renate</v>
      </c>
      <c r="F2585" s="26" t="str">
        <f t="shared" si="424"/>
        <v>Gruttemeyer</v>
      </c>
      <c r="G2585" s="26" t="str">
        <f t="shared" si="425"/>
        <v>Ladies Grand Masters</v>
      </c>
      <c r="H2585" s="26" t="str">
        <f t="shared" si="426"/>
        <v>Mako</v>
      </c>
      <c r="I2585" s="53" t="s">
        <v>19</v>
      </c>
      <c r="J2585" s="53"/>
      <c r="K2585" s="53">
        <v>48</v>
      </c>
      <c r="L2585" s="52">
        <f t="shared" si="427"/>
        <v>1.1000000000000001</v>
      </c>
      <c r="M2585" s="52">
        <f t="shared" si="428"/>
        <v>1.1000000000000001</v>
      </c>
    </row>
    <row r="2586" spans="1:13" x14ac:dyDescent="0.3">
      <c r="A2586" s="143" t="str">
        <f t="shared" si="429"/>
        <v>2026-NAT-03</v>
      </c>
      <c r="B2586" s="140">
        <f t="shared" si="430"/>
        <v>46102</v>
      </c>
      <c r="C2586" s="143" t="str">
        <f t="shared" si="431"/>
        <v>Day 3</v>
      </c>
      <c r="D2586" s="53" t="s">
        <v>446</v>
      </c>
      <c r="E2586" s="26" t="str">
        <f t="shared" si="423"/>
        <v>Morne</v>
      </c>
      <c r="F2586" s="26" t="str">
        <f t="shared" si="424"/>
        <v>Horn</v>
      </c>
      <c r="G2586" s="26" t="str">
        <f t="shared" si="425"/>
        <v>Men Master</v>
      </c>
      <c r="H2586" s="26" t="str">
        <f t="shared" si="426"/>
        <v>Mako</v>
      </c>
      <c r="I2586" s="53"/>
      <c r="J2586" s="53"/>
      <c r="K2586" s="53"/>
      <c r="L2586" s="52" t="str">
        <f t="shared" si="427"/>
        <v/>
      </c>
      <c r="M2586" s="52" t="str">
        <f t="shared" si="428"/>
        <v/>
      </c>
    </row>
    <row r="2587" spans="1:13" x14ac:dyDescent="0.3">
      <c r="A2587" s="143" t="str">
        <f t="shared" si="429"/>
        <v>2026-NAT-03</v>
      </c>
      <c r="B2587" s="140">
        <f t="shared" si="430"/>
        <v>46102</v>
      </c>
      <c r="C2587" s="143" t="str">
        <f t="shared" si="431"/>
        <v>Day 3</v>
      </c>
      <c r="D2587" s="53" t="s">
        <v>930</v>
      </c>
      <c r="E2587" s="26" t="str">
        <f t="shared" si="423"/>
        <v>Rudy</v>
      </c>
      <c r="F2587" s="26" t="str">
        <f t="shared" si="424"/>
        <v>Swartz</v>
      </c>
      <c r="G2587" s="26" t="str">
        <f t="shared" si="425"/>
        <v>Men Veteran</v>
      </c>
      <c r="H2587" s="26" t="str">
        <f t="shared" si="426"/>
        <v>Mako</v>
      </c>
      <c r="I2587" s="53"/>
      <c r="J2587" s="53"/>
      <c r="K2587" s="53"/>
      <c r="L2587" s="52" t="str">
        <f t="shared" si="427"/>
        <v/>
      </c>
      <c r="M2587" s="52" t="str">
        <f t="shared" si="428"/>
        <v/>
      </c>
    </row>
    <row r="2588" spans="1:13" x14ac:dyDescent="0.3">
      <c r="A2588" s="143" t="str">
        <f t="shared" si="429"/>
        <v>2026-NAT-03</v>
      </c>
      <c r="B2588" s="140">
        <f t="shared" si="430"/>
        <v>46102</v>
      </c>
      <c r="C2588" s="143" t="str">
        <f t="shared" si="431"/>
        <v>Day 3</v>
      </c>
      <c r="D2588" s="53" t="s">
        <v>543</v>
      </c>
      <c r="E2588" s="26" t="str">
        <f t="shared" si="423"/>
        <v>Andrew</v>
      </c>
      <c r="F2588" s="26" t="str">
        <f t="shared" si="424"/>
        <v>Van Schalkwyk</v>
      </c>
      <c r="G2588" s="26" t="str">
        <f t="shared" si="425"/>
        <v>Men Veteran</v>
      </c>
      <c r="H2588" s="26" t="str">
        <f t="shared" si="426"/>
        <v>Mako</v>
      </c>
      <c r="I2588" s="53"/>
      <c r="J2588" s="53"/>
      <c r="K2588" s="53"/>
      <c r="L2588" s="52" t="str">
        <f t="shared" si="427"/>
        <v/>
      </c>
      <c r="M2588" s="52" t="str">
        <f t="shared" si="428"/>
        <v/>
      </c>
    </row>
    <row r="2589" spans="1:13" x14ac:dyDescent="0.3">
      <c r="A2589" s="143" t="str">
        <f t="shared" si="429"/>
        <v>2026-NAT-03</v>
      </c>
      <c r="B2589" s="140">
        <f t="shared" si="430"/>
        <v>46102</v>
      </c>
      <c r="C2589" s="143" t="str">
        <f t="shared" si="431"/>
        <v>Day 3</v>
      </c>
      <c r="D2589" s="53" t="s">
        <v>461</v>
      </c>
      <c r="E2589" s="26" t="str">
        <f t="shared" si="423"/>
        <v>Johan</v>
      </c>
      <c r="F2589" s="26" t="str">
        <f t="shared" si="424"/>
        <v>Van Wyk</v>
      </c>
      <c r="G2589" s="26" t="str">
        <f t="shared" si="425"/>
        <v>Men Veteran</v>
      </c>
      <c r="H2589" s="26" t="str">
        <f t="shared" si="426"/>
        <v>Mako</v>
      </c>
      <c r="I2589" s="53"/>
      <c r="J2589" s="53"/>
      <c r="K2589" s="53"/>
      <c r="L2589" s="52" t="str">
        <f t="shared" si="427"/>
        <v/>
      </c>
      <c r="M2589" s="52" t="str">
        <f t="shared" si="428"/>
        <v/>
      </c>
    </row>
    <row r="2590" spans="1:13" x14ac:dyDescent="0.3">
      <c r="A2590" s="143" t="str">
        <f t="shared" si="429"/>
        <v>2026-NAT-03</v>
      </c>
      <c r="B2590" s="140">
        <f t="shared" si="430"/>
        <v>46102</v>
      </c>
      <c r="C2590" s="143" t="str">
        <f t="shared" si="431"/>
        <v>Day 3</v>
      </c>
      <c r="D2590" s="53" t="s">
        <v>782</v>
      </c>
      <c r="E2590" s="26" t="str">
        <f t="shared" si="423"/>
        <v>Uwe</v>
      </c>
      <c r="F2590" s="26" t="str">
        <f t="shared" si="424"/>
        <v>Hanssen</v>
      </c>
      <c r="G2590" s="26" t="str">
        <f t="shared" si="425"/>
        <v>Men Senior</v>
      </c>
      <c r="H2590" s="26" t="str">
        <f t="shared" si="426"/>
        <v>Namib Park</v>
      </c>
      <c r="I2590" s="53"/>
      <c r="J2590" s="53" t="s">
        <v>1221</v>
      </c>
      <c r="K2590" s="53">
        <v>110</v>
      </c>
      <c r="L2590" s="52">
        <f t="shared" si="427"/>
        <v>16.399999999999999</v>
      </c>
      <c r="M2590" s="52">
        <f t="shared" si="428"/>
        <v>16.399999999999999</v>
      </c>
    </row>
    <row r="2591" spans="1:13" x14ac:dyDescent="0.3">
      <c r="A2591" s="143" t="str">
        <f t="shared" si="429"/>
        <v>2026-NAT-03</v>
      </c>
      <c r="B2591" s="140">
        <f t="shared" si="430"/>
        <v>46102</v>
      </c>
      <c r="C2591" s="143" t="str">
        <f t="shared" si="431"/>
        <v>Day 3</v>
      </c>
      <c r="D2591" s="53" t="s">
        <v>439</v>
      </c>
      <c r="E2591" s="26" t="str">
        <f t="shared" si="423"/>
        <v>Rodger</v>
      </c>
      <c r="F2591" s="26" t="str">
        <f t="shared" si="424"/>
        <v>Boon</v>
      </c>
      <c r="G2591" s="26" t="str">
        <f t="shared" si="425"/>
        <v>Men Master</v>
      </c>
      <c r="H2591" s="26" t="str">
        <f t="shared" si="426"/>
        <v>Namib Park</v>
      </c>
      <c r="I2591" s="53"/>
      <c r="J2591" s="53"/>
      <c r="K2591" s="53"/>
      <c r="L2591" s="52" t="str">
        <f t="shared" si="427"/>
        <v/>
      </c>
      <c r="M2591" s="52" t="str">
        <f t="shared" si="428"/>
        <v/>
      </c>
    </row>
    <row r="2592" spans="1:13" x14ac:dyDescent="0.3">
      <c r="A2592" s="143" t="str">
        <f t="shared" si="429"/>
        <v>2026-NAT-03</v>
      </c>
      <c r="B2592" s="140">
        <f t="shared" si="430"/>
        <v>46102</v>
      </c>
      <c r="C2592" s="143" t="str">
        <f t="shared" si="431"/>
        <v>Day 3</v>
      </c>
      <c r="D2592" s="53" t="s">
        <v>918</v>
      </c>
      <c r="E2592" s="26" t="str">
        <f t="shared" si="423"/>
        <v>Karel Anton</v>
      </c>
      <c r="F2592" s="26" t="str">
        <f t="shared" si="424"/>
        <v>Munhardt Alberts</v>
      </c>
      <c r="G2592" s="26" t="str">
        <f t="shared" si="425"/>
        <v>Men Senior</v>
      </c>
      <c r="H2592" s="26" t="str">
        <f t="shared" si="426"/>
        <v>Namib Park</v>
      </c>
      <c r="I2592" s="53"/>
      <c r="J2592" s="53"/>
      <c r="K2592" s="53"/>
      <c r="L2592" s="52" t="str">
        <f t="shared" si="427"/>
        <v/>
      </c>
      <c r="M2592" s="52" t="str">
        <f t="shared" si="428"/>
        <v/>
      </c>
    </row>
    <row r="2593" spans="1:13" x14ac:dyDescent="0.3">
      <c r="A2593" s="143" t="str">
        <f t="shared" si="429"/>
        <v>2026-NAT-03</v>
      </c>
      <c r="B2593" s="140">
        <f t="shared" si="430"/>
        <v>46102</v>
      </c>
      <c r="C2593" s="143" t="str">
        <f t="shared" si="431"/>
        <v>Day 3</v>
      </c>
      <c r="D2593" s="53" t="s">
        <v>1599</v>
      </c>
      <c r="E2593" s="26" t="str">
        <f t="shared" si="423"/>
        <v>Ryno</v>
      </c>
      <c r="F2593" s="26" t="str">
        <f t="shared" si="424"/>
        <v>Enslin</v>
      </c>
      <c r="G2593" s="26" t="str">
        <f t="shared" si="425"/>
        <v>Men Senior</v>
      </c>
      <c r="H2593" s="26" t="str">
        <f t="shared" si="426"/>
        <v>Namib Park</v>
      </c>
      <c r="I2593" s="53"/>
      <c r="J2593" s="53"/>
      <c r="K2593" s="53"/>
      <c r="L2593" s="52" t="str">
        <f t="shared" si="427"/>
        <v/>
      </c>
      <c r="M2593" s="52" t="str">
        <f t="shared" si="428"/>
        <v/>
      </c>
    </row>
    <row r="2594" spans="1:13" x14ac:dyDescent="0.3">
      <c r="A2594" s="143" t="str">
        <f t="shared" si="429"/>
        <v>2026-NAT-03</v>
      </c>
      <c r="B2594" s="140">
        <f t="shared" si="430"/>
        <v>46102</v>
      </c>
      <c r="C2594" s="143" t="str">
        <f t="shared" si="431"/>
        <v>Day 3</v>
      </c>
      <c r="D2594" s="53" t="s">
        <v>565</v>
      </c>
      <c r="E2594" s="26" t="str">
        <f t="shared" si="423"/>
        <v>Willem</v>
      </c>
      <c r="F2594" s="26" t="str">
        <f t="shared" si="424"/>
        <v>Slabbert</v>
      </c>
      <c r="G2594" s="26" t="str">
        <f t="shared" si="425"/>
        <v>Men Veteran</v>
      </c>
      <c r="H2594" s="26" t="str">
        <f t="shared" si="426"/>
        <v>Namib Park</v>
      </c>
      <c r="I2594" s="53"/>
      <c r="J2594" s="53"/>
      <c r="K2594" s="53"/>
      <c r="L2594" s="52" t="str">
        <f t="shared" si="427"/>
        <v/>
      </c>
      <c r="M2594" s="52" t="str">
        <f t="shared" si="428"/>
        <v/>
      </c>
    </row>
    <row r="2595" spans="1:13" x14ac:dyDescent="0.3">
      <c r="A2595" s="143" t="str">
        <f t="shared" si="429"/>
        <v>2026-NAT-03</v>
      </c>
      <c r="B2595" s="140">
        <f t="shared" si="430"/>
        <v>46102</v>
      </c>
      <c r="C2595" s="143" t="str">
        <f t="shared" si="431"/>
        <v>Day 3</v>
      </c>
      <c r="D2595" s="53" t="s">
        <v>1474</v>
      </c>
      <c r="E2595" s="26" t="str">
        <f t="shared" si="423"/>
        <v>Hennie</v>
      </c>
      <c r="F2595" s="26" t="str">
        <f t="shared" si="424"/>
        <v>Nell</v>
      </c>
      <c r="G2595" s="26" t="str">
        <f t="shared" si="425"/>
        <v>Men Master</v>
      </c>
      <c r="H2595" s="26" t="str">
        <f t="shared" si="426"/>
        <v>Namib Park</v>
      </c>
      <c r="I2595" s="53"/>
      <c r="J2595" s="53"/>
      <c r="K2595" s="53"/>
      <c r="L2595" s="52" t="str">
        <f t="shared" si="427"/>
        <v/>
      </c>
      <c r="M2595" s="52" t="str">
        <f t="shared" si="428"/>
        <v/>
      </c>
    </row>
    <row r="2596" spans="1:13" x14ac:dyDescent="0.3">
      <c r="A2596" s="143" t="str">
        <f t="shared" si="429"/>
        <v>2026-NAT-03</v>
      </c>
      <c r="B2596" s="140">
        <f t="shared" si="430"/>
        <v>46102</v>
      </c>
      <c r="C2596" s="143" t="str">
        <f t="shared" si="431"/>
        <v>Day 3</v>
      </c>
      <c r="D2596" s="53" t="s">
        <v>1321</v>
      </c>
      <c r="E2596" s="26" t="str">
        <f t="shared" si="423"/>
        <v>Johan</v>
      </c>
      <c r="F2596" s="26" t="str">
        <f t="shared" si="424"/>
        <v>Brockman</v>
      </c>
      <c r="G2596" s="26" t="str">
        <f t="shared" si="425"/>
        <v>Men Senior</v>
      </c>
      <c r="H2596" s="26" t="str">
        <f t="shared" si="426"/>
        <v>Namib Park</v>
      </c>
      <c r="I2596" s="53"/>
      <c r="J2596" s="53"/>
      <c r="K2596" s="53"/>
      <c r="L2596" s="52" t="str">
        <f t="shared" si="427"/>
        <v/>
      </c>
      <c r="M2596" s="52" t="str">
        <f t="shared" si="428"/>
        <v/>
      </c>
    </row>
    <row r="2597" spans="1:13" x14ac:dyDescent="0.3">
      <c r="A2597" s="143" t="str">
        <f t="shared" si="429"/>
        <v>2026-NAT-03</v>
      </c>
      <c r="B2597" s="140">
        <f t="shared" si="430"/>
        <v>46102</v>
      </c>
      <c r="C2597" s="143" t="str">
        <f t="shared" si="431"/>
        <v>Day 3</v>
      </c>
      <c r="D2597" s="53" t="s">
        <v>1094</v>
      </c>
      <c r="E2597" s="26" t="str">
        <f t="shared" si="423"/>
        <v>Martin</v>
      </c>
      <c r="F2597" s="26" t="str">
        <f t="shared" si="424"/>
        <v>Cordier</v>
      </c>
      <c r="G2597" s="26" t="str">
        <f t="shared" si="425"/>
        <v>Men Master</v>
      </c>
      <c r="H2597" s="26" t="str">
        <f t="shared" si="426"/>
        <v>Okahandja</v>
      </c>
      <c r="I2597" s="53"/>
      <c r="J2597" s="53" t="s">
        <v>1222</v>
      </c>
      <c r="K2597" s="53">
        <v>141</v>
      </c>
      <c r="L2597" s="52">
        <f t="shared" si="427"/>
        <v>14.1</v>
      </c>
      <c r="M2597" s="52">
        <f t="shared" si="428"/>
        <v>14.1</v>
      </c>
    </row>
    <row r="2598" spans="1:13" x14ac:dyDescent="0.3">
      <c r="A2598" s="143" t="str">
        <f t="shared" si="429"/>
        <v>2026-NAT-03</v>
      </c>
      <c r="B2598" s="140">
        <f t="shared" si="430"/>
        <v>46102</v>
      </c>
      <c r="C2598" s="143" t="str">
        <f t="shared" si="431"/>
        <v>Day 3</v>
      </c>
      <c r="D2598" s="53" t="s">
        <v>1094</v>
      </c>
      <c r="E2598" s="26" t="str">
        <f t="shared" si="423"/>
        <v>Martin</v>
      </c>
      <c r="F2598" s="26" t="str">
        <f t="shared" si="424"/>
        <v>Cordier</v>
      </c>
      <c r="G2598" s="26" t="str">
        <f t="shared" si="425"/>
        <v>Men Master</v>
      </c>
      <c r="H2598" s="26" t="str">
        <f t="shared" si="426"/>
        <v>Okahandja</v>
      </c>
      <c r="I2598" s="53"/>
      <c r="J2598" s="53" t="s">
        <v>1222</v>
      </c>
      <c r="K2598" s="53">
        <v>69</v>
      </c>
      <c r="L2598" s="52">
        <f t="shared" si="427"/>
        <v>1.2</v>
      </c>
      <c r="M2598" s="52">
        <f t="shared" si="428"/>
        <v>1.2</v>
      </c>
    </row>
    <row r="2599" spans="1:13" x14ac:dyDescent="0.3">
      <c r="A2599" s="143" t="str">
        <f t="shared" si="429"/>
        <v>2026-NAT-03</v>
      </c>
      <c r="B2599" s="140">
        <f t="shared" si="430"/>
        <v>46102</v>
      </c>
      <c r="C2599" s="143" t="str">
        <f t="shared" si="431"/>
        <v>Day 3</v>
      </c>
      <c r="D2599" s="53" t="s">
        <v>1605</v>
      </c>
      <c r="E2599" s="26" t="str">
        <f t="shared" si="423"/>
        <v>Wentzel</v>
      </c>
      <c r="F2599" s="26" t="str">
        <f t="shared" si="424"/>
        <v>Smal</v>
      </c>
      <c r="G2599" s="26" t="str">
        <f t="shared" si="425"/>
        <v>Men Veteran</v>
      </c>
      <c r="H2599" s="26" t="str">
        <f t="shared" si="426"/>
        <v>Okahandja</v>
      </c>
      <c r="I2599" s="53"/>
      <c r="J2599" s="53" t="s">
        <v>20</v>
      </c>
      <c r="K2599" s="53">
        <v>68</v>
      </c>
      <c r="L2599" s="52">
        <f t="shared" si="427"/>
        <v>1.1000000000000001</v>
      </c>
      <c r="M2599" s="52">
        <f t="shared" si="428"/>
        <v>1.1000000000000001</v>
      </c>
    </row>
    <row r="2600" spans="1:13" x14ac:dyDescent="0.3">
      <c r="A2600" s="143" t="str">
        <f t="shared" si="429"/>
        <v>2026-NAT-03</v>
      </c>
      <c r="B2600" s="140">
        <f t="shared" si="430"/>
        <v>46102</v>
      </c>
      <c r="C2600" s="143" t="str">
        <f t="shared" si="431"/>
        <v>Day 3</v>
      </c>
      <c r="D2600" s="53" t="s">
        <v>1605</v>
      </c>
      <c r="E2600" s="26" t="str">
        <f t="shared" si="423"/>
        <v>Wentzel</v>
      </c>
      <c r="F2600" s="26" t="str">
        <f t="shared" si="424"/>
        <v>Smal</v>
      </c>
      <c r="G2600" s="26" t="str">
        <f t="shared" si="425"/>
        <v>Men Veteran</v>
      </c>
      <c r="H2600" s="26" t="str">
        <f t="shared" si="426"/>
        <v>Okahandja</v>
      </c>
      <c r="I2600" s="53" t="s">
        <v>19</v>
      </c>
      <c r="J2600" s="53"/>
      <c r="K2600" s="53">
        <v>52</v>
      </c>
      <c r="L2600" s="52">
        <f t="shared" si="427"/>
        <v>1.4</v>
      </c>
      <c r="M2600" s="52">
        <f t="shared" si="428"/>
        <v>1.4</v>
      </c>
    </row>
    <row r="2601" spans="1:13" x14ac:dyDescent="0.3">
      <c r="A2601" s="143" t="str">
        <f t="shared" si="429"/>
        <v>2026-NAT-03</v>
      </c>
      <c r="B2601" s="140">
        <f t="shared" si="430"/>
        <v>46102</v>
      </c>
      <c r="C2601" s="143" t="str">
        <f t="shared" si="431"/>
        <v>Day 3</v>
      </c>
      <c r="D2601" s="53" t="s">
        <v>457</v>
      </c>
      <c r="E2601" s="26" t="str">
        <f t="shared" si="423"/>
        <v>Emil</v>
      </c>
      <c r="F2601" s="26" t="str">
        <f t="shared" si="424"/>
        <v>Prinsloo</v>
      </c>
      <c r="G2601" s="26" t="str">
        <f t="shared" si="425"/>
        <v>Men Veteran</v>
      </c>
      <c r="H2601" s="26" t="str">
        <f t="shared" si="426"/>
        <v>Okahandja</v>
      </c>
      <c r="I2601" s="53"/>
      <c r="J2601" s="53" t="s">
        <v>1200</v>
      </c>
      <c r="K2601" s="53">
        <v>88</v>
      </c>
      <c r="L2601" s="52">
        <f t="shared" si="427"/>
        <v>12.6</v>
      </c>
      <c r="M2601" s="52">
        <f t="shared" si="428"/>
        <v>12.6</v>
      </c>
    </row>
    <row r="2602" spans="1:13" x14ac:dyDescent="0.3">
      <c r="A2602" s="143" t="str">
        <f t="shared" si="429"/>
        <v>2026-NAT-03</v>
      </c>
      <c r="B2602" s="140">
        <f t="shared" si="430"/>
        <v>46102</v>
      </c>
      <c r="C2602" s="143" t="str">
        <f t="shared" si="431"/>
        <v>Day 3</v>
      </c>
      <c r="D2602" s="53" t="s">
        <v>457</v>
      </c>
      <c r="E2602" s="26" t="str">
        <f t="shared" si="423"/>
        <v>Emil</v>
      </c>
      <c r="F2602" s="26" t="str">
        <f t="shared" si="424"/>
        <v>Prinsloo</v>
      </c>
      <c r="G2602" s="26" t="str">
        <f t="shared" si="425"/>
        <v>Men Veteran</v>
      </c>
      <c r="H2602" s="26" t="str">
        <f t="shared" si="426"/>
        <v>Okahandja</v>
      </c>
      <c r="I2602" s="53"/>
      <c r="J2602" s="53" t="s">
        <v>1222</v>
      </c>
      <c r="K2602" s="53">
        <v>158</v>
      </c>
      <c r="L2602" s="52">
        <f t="shared" si="427"/>
        <v>20.8</v>
      </c>
      <c r="M2602" s="52">
        <f t="shared" si="428"/>
        <v>20.8</v>
      </c>
    </row>
    <row r="2603" spans="1:13" x14ac:dyDescent="0.3">
      <c r="A2603" s="143" t="str">
        <f t="shared" si="429"/>
        <v>2026-NAT-03</v>
      </c>
      <c r="B2603" s="140">
        <f t="shared" si="430"/>
        <v>46102</v>
      </c>
      <c r="C2603" s="143" t="str">
        <f t="shared" si="431"/>
        <v>Day 3</v>
      </c>
      <c r="D2603" s="53" t="s">
        <v>1593</v>
      </c>
      <c r="E2603" s="26" t="str">
        <f t="shared" si="423"/>
        <v>Eugene</v>
      </c>
      <c r="F2603" s="26" t="str">
        <f t="shared" si="424"/>
        <v>Rautenbach</v>
      </c>
      <c r="G2603" s="26" t="str">
        <f t="shared" si="425"/>
        <v>Men Veteran</v>
      </c>
      <c r="H2603" s="26" t="str">
        <f t="shared" si="426"/>
        <v>Okahandja</v>
      </c>
      <c r="I2603" s="53"/>
      <c r="J2603" s="53" t="s">
        <v>1221</v>
      </c>
      <c r="K2603" s="53">
        <v>121</v>
      </c>
      <c r="L2603" s="52">
        <f t="shared" si="427"/>
        <v>22.4</v>
      </c>
      <c r="M2603" s="52">
        <f t="shared" si="428"/>
        <v>22.4</v>
      </c>
    </row>
    <row r="2604" spans="1:13" x14ac:dyDescent="0.3">
      <c r="A2604" s="143" t="str">
        <f t="shared" si="429"/>
        <v>2026-NAT-03</v>
      </c>
      <c r="B2604" s="140">
        <f t="shared" si="430"/>
        <v>46102</v>
      </c>
      <c r="C2604" s="143" t="str">
        <f t="shared" si="431"/>
        <v>Day 3</v>
      </c>
      <c r="D2604" s="53" t="s">
        <v>821</v>
      </c>
      <c r="E2604" s="26" t="str">
        <f t="shared" si="423"/>
        <v>Renier</v>
      </c>
      <c r="F2604" s="26" t="str">
        <f t="shared" si="424"/>
        <v>Van Zyl</v>
      </c>
      <c r="G2604" s="26" t="str">
        <f t="shared" si="425"/>
        <v>Men Veteran</v>
      </c>
      <c r="H2604" s="26" t="str">
        <f t="shared" si="426"/>
        <v>Okahandja</v>
      </c>
      <c r="I2604" s="53"/>
      <c r="J2604" s="53" t="s">
        <v>20</v>
      </c>
      <c r="K2604" s="53">
        <v>79</v>
      </c>
      <c r="L2604" s="52">
        <f t="shared" si="427"/>
        <v>1.8</v>
      </c>
      <c r="M2604" s="52">
        <f t="shared" si="428"/>
        <v>1.8</v>
      </c>
    </row>
    <row r="2605" spans="1:13" x14ac:dyDescent="0.3">
      <c r="A2605" s="143" t="str">
        <f t="shared" si="429"/>
        <v>2026-NAT-03</v>
      </c>
      <c r="B2605" s="140">
        <f t="shared" si="430"/>
        <v>46102</v>
      </c>
      <c r="C2605" s="143" t="str">
        <f t="shared" si="431"/>
        <v>Day 3</v>
      </c>
      <c r="D2605" s="53" t="s">
        <v>821</v>
      </c>
      <c r="E2605" s="26" t="str">
        <f t="shared" si="423"/>
        <v>Renier</v>
      </c>
      <c r="F2605" s="26" t="str">
        <f t="shared" si="424"/>
        <v>Van Zyl</v>
      </c>
      <c r="G2605" s="26" t="str">
        <f t="shared" si="425"/>
        <v>Men Veteran</v>
      </c>
      <c r="H2605" s="26" t="str">
        <f t="shared" si="426"/>
        <v>Okahandja</v>
      </c>
      <c r="I2605" s="53"/>
      <c r="J2605" s="53" t="s">
        <v>20</v>
      </c>
      <c r="K2605" s="53">
        <v>80</v>
      </c>
      <c r="L2605" s="52">
        <f t="shared" si="427"/>
        <v>1.8</v>
      </c>
      <c r="M2605" s="52">
        <f t="shared" si="428"/>
        <v>1.8</v>
      </c>
    </row>
    <row r="2606" spans="1:13" x14ac:dyDescent="0.3">
      <c r="A2606" s="143" t="str">
        <f t="shared" si="429"/>
        <v>2026-NAT-03</v>
      </c>
      <c r="B2606" s="140">
        <f t="shared" si="430"/>
        <v>46102</v>
      </c>
      <c r="C2606" s="143" t="str">
        <f t="shared" si="431"/>
        <v>Day 3</v>
      </c>
      <c r="D2606" s="53" t="s">
        <v>913</v>
      </c>
      <c r="E2606" s="26" t="str">
        <f t="shared" si="423"/>
        <v>Archer</v>
      </c>
      <c r="F2606" s="26" t="str">
        <f t="shared" si="424"/>
        <v>Kotze</v>
      </c>
      <c r="G2606" s="26" t="str">
        <f t="shared" si="425"/>
        <v>Men U/16</v>
      </c>
      <c r="H2606" s="26" t="str">
        <f t="shared" si="426"/>
        <v>Okahandja</v>
      </c>
      <c r="I2606" s="53"/>
      <c r="J2606" s="53" t="s">
        <v>20</v>
      </c>
      <c r="K2606" s="53">
        <v>70</v>
      </c>
      <c r="L2606" s="52">
        <f t="shared" si="427"/>
        <v>1.2</v>
      </c>
      <c r="M2606" s="52">
        <f t="shared" si="428"/>
        <v>1.2</v>
      </c>
    </row>
    <row r="2607" spans="1:13" x14ac:dyDescent="0.3">
      <c r="A2607" s="143" t="str">
        <f t="shared" si="429"/>
        <v>2026-NAT-03</v>
      </c>
      <c r="B2607" s="140">
        <f t="shared" si="430"/>
        <v>46102</v>
      </c>
      <c r="C2607" s="143" t="str">
        <f t="shared" si="431"/>
        <v>Day 3</v>
      </c>
      <c r="D2607" s="53" t="s">
        <v>1613</v>
      </c>
      <c r="E2607" s="26" t="str">
        <f t="shared" si="423"/>
        <v>Danie Jnr</v>
      </c>
      <c r="F2607" s="26" t="str">
        <f t="shared" si="424"/>
        <v>Van Zyl</v>
      </c>
      <c r="G2607" s="26" t="str">
        <f t="shared" si="425"/>
        <v>Men U/16</v>
      </c>
      <c r="H2607" s="26" t="str">
        <f t="shared" si="426"/>
        <v>Okahandja</v>
      </c>
      <c r="I2607" s="53" t="s">
        <v>19</v>
      </c>
      <c r="J2607" s="53"/>
      <c r="K2607" s="53">
        <v>40</v>
      </c>
      <c r="L2607" s="52">
        <f t="shared" si="427"/>
        <v>0.7</v>
      </c>
      <c r="M2607" s="52">
        <f t="shared" si="428"/>
        <v>0.7</v>
      </c>
    </row>
    <row r="2608" spans="1:13" x14ac:dyDescent="0.3">
      <c r="A2608" s="143" t="str">
        <f t="shared" si="429"/>
        <v>2026-NAT-03</v>
      </c>
      <c r="B2608" s="140">
        <f t="shared" si="430"/>
        <v>46102</v>
      </c>
      <c r="C2608" s="143" t="str">
        <f t="shared" si="431"/>
        <v>Day 3</v>
      </c>
      <c r="D2608" s="53" t="s">
        <v>1292</v>
      </c>
      <c r="E2608" s="26" t="str">
        <f t="shared" si="423"/>
        <v>Johan Spyker</v>
      </c>
      <c r="F2608" s="26" t="str">
        <f t="shared" si="424"/>
        <v>Kotze</v>
      </c>
      <c r="G2608" s="26" t="str">
        <f t="shared" si="425"/>
        <v>Men Veteran</v>
      </c>
      <c r="H2608" s="26" t="str">
        <f t="shared" si="426"/>
        <v>Okahandja</v>
      </c>
      <c r="I2608" s="53"/>
      <c r="J2608" s="53"/>
      <c r="K2608" s="53"/>
      <c r="L2608" s="52" t="str">
        <f t="shared" si="427"/>
        <v/>
      </c>
      <c r="M2608" s="52" t="str">
        <f t="shared" si="428"/>
        <v/>
      </c>
    </row>
    <row r="2609" spans="1:13" x14ac:dyDescent="0.3">
      <c r="A2609" s="143" t="str">
        <f t="shared" si="429"/>
        <v>2026-NAT-03</v>
      </c>
      <c r="B2609" s="140">
        <f t="shared" si="430"/>
        <v>46102</v>
      </c>
      <c r="C2609" s="143" t="str">
        <f t="shared" si="431"/>
        <v>Day 3</v>
      </c>
      <c r="D2609" s="53" t="s">
        <v>1528</v>
      </c>
      <c r="E2609" s="26" t="str">
        <f t="shared" si="423"/>
        <v>Duan</v>
      </c>
      <c r="F2609" s="26" t="str">
        <f t="shared" si="424"/>
        <v>Kotze</v>
      </c>
      <c r="G2609" s="26" t="str">
        <f t="shared" si="425"/>
        <v>Men Veteran</v>
      </c>
      <c r="H2609" s="26" t="str">
        <f t="shared" si="426"/>
        <v>Okahandja</v>
      </c>
      <c r="I2609" s="53"/>
      <c r="J2609" s="53"/>
      <c r="K2609" s="53"/>
      <c r="L2609" s="52" t="str">
        <f t="shared" si="427"/>
        <v/>
      </c>
      <c r="M2609" s="52" t="str">
        <f t="shared" si="428"/>
        <v/>
      </c>
    </row>
    <row r="2610" spans="1:13" x14ac:dyDescent="0.3">
      <c r="A2610" s="143" t="str">
        <f t="shared" si="429"/>
        <v>2026-NAT-03</v>
      </c>
      <c r="B2610" s="140">
        <f t="shared" si="430"/>
        <v>46102</v>
      </c>
      <c r="C2610" s="143" t="str">
        <f t="shared" si="431"/>
        <v>Day 3</v>
      </c>
      <c r="D2610" s="53" t="s">
        <v>555</v>
      </c>
      <c r="E2610" s="26" t="str">
        <f t="shared" si="423"/>
        <v>Pieter</v>
      </c>
      <c r="F2610" s="26" t="str">
        <f t="shared" si="424"/>
        <v>Van Aarde</v>
      </c>
      <c r="G2610" s="26" t="str">
        <f t="shared" si="425"/>
        <v>Men Senior</v>
      </c>
      <c r="H2610" s="26" t="str">
        <f t="shared" si="426"/>
        <v>Orca Angling Club</v>
      </c>
      <c r="I2610" s="53"/>
      <c r="J2610" s="53" t="s">
        <v>1222</v>
      </c>
      <c r="K2610" s="53">
        <v>150</v>
      </c>
      <c r="L2610" s="52">
        <f t="shared" si="427"/>
        <v>17.399999999999999</v>
      </c>
      <c r="M2610" s="52">
        <f t="shared" si="428"/>
        <v>17.399999999999999</v>
      </c>
    </row>
    <row r="2611" spans="1:13" x14ac:dyDescent="0.3">
      <c r="A2611" s="143" t="str">
        <f t="shared" si="429"/>
        <v>2026-NAT-03</v>
      </c>
      <c r="B2611" s="140">
        <f t="shared" si="430"/>
        <v>46102</v>
      </c>
      <c r="C2611" s="143" t="str">
        <f t="shared" si="431"/>
        <v>Day 3</v>
      </c>
      <c r="D2611" s="53" t="s">
        <v>1120</v>
      </c>
      <c r="E2611" s="26" t="str">
        <f t="shared" si="423"/>
        <v>Ernesto Jeff</v>
      </c>
      <c r="F2611" s="26" t="str">
        <f t="shared" si="424"/>
        <v>Bampton</v>
      </c>
      <c r="G2611" s="26" t="str">
        <f t="shared" si="425"/>
        <v>Men Veteran</v>
      </c>
      <c r="H2611" s="26" t="str">
        <f t="shared" si="426"/>
        <v>Orca Angling Club</v>
      </c>
      <c r="I2611" s="53"/>
      <c r="J2611" s="53" t="s">
        <v>1222</v>
      </c>
      <c r="K2611" s="53">
        <v>97</v>
      </c>
      <c r="L2611" s="52">
        <f t="shared" si="427"/>
        <v>3.9</v>
      </c>
      <c r="M2611" s="52">
        <f t="shared" si="428"/>
        <v>3.9</v>
      </c>
    </row>
    <row r="2612" spans="1:13" x14ac:dyDescent="0.3">
      <c r="A2612" s="143" t="str">
        <f t="shared" si="429"/>
        <v>2026-NAT-03</v>
      </c>
      <c r="B2612" s="140">
        <f t="shared" si="430"/>
        <v>46102</v>
      </c>
      <c r="C2612" s="143" t="str">
        <f t="shared" si="431"/>
        <v>Day 3</v>
      </c>
      <c r="D2612" s="53" t="s">
        <v>790</v>
      </c>
      <c r="E2612" s="26" t="str">
        <f t="shared" si="423"/>
        <v>Cristiano</v>
      </c>
      <c r="F2612" s="26" t="str">
        <f t="shared" si="424"/>
        <v>Bampton</v>
      </c>
      <c r="G2612" s="26" t="str">
        <f t="shared" si="425"/>
        <v>Men U/21</v>
      </c>
      <c r="H2612" s="26" t="str">
        <f t="shared" si="426"/>
        <v>Orca Angling Club</v>
      </c>
      <c r="I2612" s="53"/>
      <c r="J2612" s="53" t="s">
        <v>1200</v>
      </c>
      <c r="K2612" s="53">
        <v>90</v>
      </c>
      <c r="L2612" s="52">
        <f t="shared" si="427"/>
        <v>13.5</v>
      </c>
      <c r="M2612" s="52">
        <f t="shared" si="428"/>
        <v>13.5</v>
      </c>
    </row>
    <row r="2613" spans="1:13" x14ac:dyDescent="0.3">
      <c r="A2613" s="143" t="str">
        <f t="shared" si="429"/>
        <v>2026-NAT-03</v>
      </c>
      <c r="B2613" s="140">
        <f t="shared" si="430"/>
        <v>46102</v>
      </c>
      <c r="C2613" s="143" t="str">
        <f t="shared" si="431"/>
        <v>Day 3</v>
      </c>
      <c r="D2613" s="53" t="s">
        <v>433</v>
      </c>
      <c r="E2613" s="26" t="str">
        <f t="shared" si="423"/>
        <v>Brian</v>
      </c>
      <c r="F2613" s="26" t="str">
        <f t="shared" si="424"/>
        <v>Curtis</v>
      </c>
      <c r="G2613" s="26" t="str">
        <f t="shared" si="425"/>
        <v>Men Veteran</v>
      </c>
      <c r="H2613" s="26" t="str">
        <f t="shared" si="426"/>
        <v>Orca Angling Club</v>
      </c>
      <c r="I2613" s="53" t="s">
        <v>19</v>
      </c>
      <c r="J2613" s="53"/>
      <c r="K2613" s="53">
        <v>43</v>
      </c>
      <c r="L2613" s="52">
        <f t="shared" si="427"/>
        <v>0.8</v>
      </c>
      <c r="M2613" s="52">
        <f t="shared" si="428"/>
        <v>0.8</v>
      </c>
    </row>
    <row r="2614" spans="1:13" x14ac:dyDescent="0.3">
      <c r="A2614" s="143" t="str">
        <f t="shared" si="429"/>
        <v>2026-NAT-03</v>
      </c>
      <c r="B2614" s="140">
        <f t="shared" si="430"/>
        <v>46102</v>
      </c>
      <c r="C2614" s="143" t="str">
        <f t="shared" si="431"/>
        <v>Day 3</v>
      </c>
      <c r="D2614" s="53" t="s">
        <v>433</v>
      </c>
      <c r="E2614" s="26" t="str">
        <f t="shared" si="423"/>
        <v>Brian</v>
      </c>
      <c r="F2614" s="26" t="str">
        <f t="shared" si="424"/>
        <v>Curtis</v>
      </c>
      <c r="G2614" s="26" t="str">
        <f t="shared" si="425"/>
        <v>Men Veteran</v>
      </c>
      <c r="H2614" s="26" t="str">
        <f t="shared" si="426"/>
        <v>Orca Angling Club</v>
      </c>
      <c r="I2614" s="53"/>
      <c r="J2614" s="53" t="s">
        <v>1222</v>
      </c>
      <c r="K2614" s="53">
        <v>151</v>
      </c>
      <c r="L2614" s="52">
        <f t="shared" si="427"/>
        <v>17.8</v>
      </c>
      <c r="M2614" s="52">
        <f t="shared" si="428"/>
        <v>17.8</v>
      </c>
    </row>
    <row r="2615" spans="1:13" x14ac:dyDescent="0.3">
      <c r="A2615" s="143" t="str">
        <f t="shared" si="429"/>
        <v>2026-NAT-03</v>
      </c>
      <c r="B2615" s="140">
        <f t="shared" si="430"/>
        <v>46102</v>
      </c>
      <c r="C2615" s="143" t="str">
        <f t="shared" si="431"/>
        <v>Day 3</v>
      </c>
      <c r="D2615" s="53" t="s">
        <v>433</v>
      </c>
      <c r="E2615" s="26" t="str">
        <f t="shared" si="423"/>
        <v>Brian</v>
      </c>
      <c r="F2615" s="26" t="str">
        <f t="shared" si="424"/>
        <v>Curtis</v>
      </c>
      <c r="G2615" s="26" t="str">
        <f t="shared" si="425"/>
        <v>Men Veteran</v>
      </c>
      <c r="H2615" s="26" t="str">
        <f t="shared" si="426"/>
        <v>Orca Angling Club</v>
      </c>
      <c r="I2615" s="53"/>
      <c r="J2615" s="53" t="s">
        <v>1222</v>
      </c>
      <c r="K2615" s="53">
        <v>152</v>
      </c>
      <c r="L2615" s="52">
        <f t="shared" si="427"/>
        <v>18.2</v>
      </c>
      <c r="M2615" s="52">
        <f t="shared" si="428"/>
        <v>18.2</v>
      </c>
    </row>
    <row r="2616" spans="1:13" x14ac:dyDescent="0.3">
      <c r="A2616" s="143" t="str">
        <f t="shared" si="429"/>
        <v>2026-NAT-03</v>
      </c>
      <c r="B2616" s="140">
        <f t="shared" si="430"/>
        <v>46102</v>
      </c>
      <c r="C2616" s="143" t="str">
        <f t="shared" si="431"/>
        <v>Day 3</v>
      </c>
      <c r="D2616" s="53" t="s">
        <v>1518</v>
      </c>
      <c r="E2616" s="26" t="str">
        <f t="shared" si="423"/>
        <v>William</v>
      </c>
      <c r="F2616" s="26" t="str">
        <f t="shared" si="424"/>
        <v>Schickerling</v>
      </c>
      <c r="G2616" s="26" t="str">
        <f t="shared" si="425"/>
        <v>Men Senior</v>
      </c>
      <c r="H2616" s="26" t="str">
        <f t="shared" si="426"/>
        <v>Orca Angling Club</v>
      </c>
      <c r="I2616" s="53"/>
      <c r="J2616" s="53" t="s">
        <v>1221</v>
      </c>
      <c r="K2616" s="53">
        <v>115</v>
      </c>
      <c r="L2616" s="52">
        <f t="shared" si="427"/>
        <v>19</v>
      </c>
      <c r="M2616" s="52">
        <f t="shared" si="428"/>
        <v>19</v>
      </c>
    </row>
    <row r="2617" spans="1:13" x14ac:dyDescent="0.3">
      <c r="A2617" s="143" t="str">
        <f t="shared" si="429"/>
        <v>2026-NAT-03</v>
      </c>
      <c r="B2617" s="140">
        <f t="shared" si="430"/>
        <v>46102</v>
      </c>
      <c r="C2617" s="143" t="str">
        <f t="shared" si="431"/>
        <v>Day 3</v>
      </c>
      <c r="D2617" s="53" t="s">
        <v>1518</v>
      </c>
      <c r="E2617" s="26" t="str">
        <f t="shared" si="423"/>
        <v>William</v>
      </c>
      <c r="F2617" s="26" t="str">
        <f t="shared" si="424"/>
        <v>Schickerling</v>
      </c>
      <c r="G2617" s="26" t="str">
        <f t="shared" si="425"/>
        <v>Men Senior</v>
      </c>
      <c r="H2617" s="26" t="str">
        <f t="shared" si="426"/>
        <v>Orca Angling Club</v>
      </c>
      <c r="I2617" s="53"/>
      <c r="J2617" s="53" t="s">
        <v>1221</v>
      </c>
      <c r="K2617" s="53">
        <v>110</v>
      </c>
      <c r="L2617" s="52">
        <f t="shared" si="427"/>
        <v>16.399999999999999</v>
      </c>
      <c r="M2617" s="52">
        <f t="shared" si="428"/>
        <v>16.399999999999999</v>
      </c>
    </row>
    <row r="2618" spans="1:13" x14ac:dyDescent="0.3">
      <c r="A2618" s="143" t="str">
        <f t="shared" si="429"/>
        <v>2026-NAT-03</v>
      </c>
      <c r="B2618" s="140">
        <f t="shared" si="430"/>
        <v>46102</v>
      </c>
      <c r="C2618" s="143" t="str">
        <f t="shared" si="431"/>
        <v>Day 3</v>
      </c>
      <c r="D2618" s="53" t="s">
        <v>545</v>
      </c>
      <c r="E2618" s="26" t="str">
        <f t="shared" ref="E2618:E2681" si="432">IF(D2618="","",VLOOKUP(D2618,Master,3,FALSE))</f>
        <v xml:space="preserve">Joe </v>
      </c>
      <c r="F2618" s="26" t="str">
        <f t="shared" ref="F2618:F2681" si="433">IF(D2618="","",VLOOKUP(D2618,Master,4,FALSE))</f>
        <v>Herman</v>
      </c>
      <c r="G2618" s="26" t="str">
        <f t="shared" ref="G2618:G2681" si="434">IF(D2618="","",VLOOKUP(D2618,Master,5,FALSE))</f>
        <v>Men Senior</v>
      </c>
      <c r="H2618" s="26" t="str">
        <f t="shared" ref="H2618:H2681" si="435">IF(D2618="","",VLOOKUP(D2618,Master,2,FALSE))</f>
        <v>Orca Angling Club</v>
      </c>
      <c r="I2618" s="53"/>
      <c r="J2618" s="53" t="s">
        <v>1222</v>
      </c>
      <c r="K2618" s="53">
        <v>138</v>
      </c>
      <c r="L2618" s="52">
        <f t="shared" ref="L2618:L2681" si="436">IF(K2618="","",IF(I2618="",ROUND(HLOOKUP(J2618,kgList,K2618,FALSE),1),ROUND(HLOOKUP(I2618,kgList,K2618,FALSE),1)))</f>
        <v>13.1</v>
      </c>
      <c r="M2618" s="52">
        <f t="shared" ref="M2618:M2681" si="437">IF(L2618="","",IF(COUNTA(I2618:J2618)&gt;1,"Edible or Inedible",IF(COUNTA(I2618)=1,L2618*1,IF(COUNTA(J2618)=1,L2618*1,"ERROR"))))</f>
        <v>13.1</v>
      </c>
    </row>
    <row r="2619" spans="1:13" x14ac:dyDescent="0.3">
      <c r="A2619" s="143" t="str">
        <f t="shared" ref="A2619:A2682" si="438">IF(D2619="","",A2618)</f>
        <v>2026-NAT-03</v>
      </c>
      <c r="B2619" s="140">
        <f t="shared" ref="B2619:B2682" si="439">IF(D2619="","",B2618)</f>
        <v>46102</v>
      </c>
      <c r="C2619" s="143" t="str">
        <f t="shared" ref="C2619:C2682" si="440">IF(D2619="","",C2618)</f>
        <v>Day 3</v>
      </c>
      <c r="D2619" s="53" t="s">
        <v>545</v>
      </c>
      <c r="E2619" s="26" t="str">
        <f t="shared" si="432"/>
        <v xml:space="preserve">Joe </v>
      </c>
      <c r="F2619" s="26" t="str">
        <f t="shared" si="433"/>
        <v>Herman</v>
      </c>
      <c r="G2619" s="26" t="str">
        <f t="shared" si="434"/>
        <v>Men Senior</v>
      </c>
      <c r="H2619" s="26" t="str">
        <f t="shared" si="435"/>
        <v>Orca Angling Club</v>
      </c>
      <c r="I2619" s="53"/>
      <c r="J2619" s="53" t="s">
        <v>1222</v>
      </c>
      <c r="K2619" s="53">
        <v>89</v>
      </c>
      <c r="L2619" s="52">
        <f t="shared" si="436"/>
        <v>2.9</v>
      </c>
      <c r="M2619" s="52">
        <f t="shared" si="437"/>
        <v>2.9</v>
      </c>
    </row>
    <row r="2620" spans="1:13" x14ac:dyDescent="0.3">
      <c r="A2620" s="143" t="str">
        <f t="shared" si="438"/>
        <v>2026-NAT-03</v>
      </c>
      <c r="B2620" s="140">
        <f t="shared" si="439"/>
        <v>46102</v>
      </c>
      <c r="C2620" s="143" t="str">
        <f t="shared" si="440"/>
        <v>Day 3</v>
      </c>
      <c r="D2620" s="53" t="s">
        <v>545</v>
      </c>
      <c r="E2620" s="26" t="str">
        <f t="shared" si="432"/>
        <v xml:space="preserve">Joe </v>
      </c>
      <c r="F2620" s="26" t="str">
        <f t="shared" si="433"/>
        <v>Herman</v>
      </c>
      <c r="G2620" s="26" t="str">
        <f t="shared" si="434"/>
        <v>Men Senior</v>
      </c>
      <c r="H2620" s="26" t="str">
        <f t="shared" si="435"/>
        <v>Orca Angling Club</v>
      </c>
      <c r="I2620" s="53"/>
      <c r="J2620" s="53" t="s">
        <v>1221</v>
      </c>
      <c r="K2620" s="53">
        <v>112</v>
      </c>
      <c r="L2620" s="52">
        <f t="shared" si="436"/>
        <v>17.399999999999999</v>
      </c>
      <c r="M2620" s="52">
        <f t="shared" si="437"/>
        <v>17.399999999999999</v>
      </c>
    </row>
    <row r="2621" spans="1:13" x14ac:dyDescent="0.3">
      <c r="A2621" s="143" t="str">
        <f t="shared" si="438"/>
        <v>2026-NAT-03</v>
      </c>
      <c r="B2621" s="140">
        <f t="shared" si="439"/>
        <v>46102</v>
      </c>
      <c r="C2621" s="143" t="str">
        <f t="shared" si="440"/>
        <v>Day 3</v>
      </c>
      <c r="D2621" s="53" t="s">
        <v>606</v>
      </c>
      <c r="E2621" s="26" t="str">
        <f t="shared" si="432"/>
        <v>Elaine</v>
      </c>
      <c r="F2621" s="26" t="str">
        <f t="shared" si="433"/>
        <v>Vorster</v>
      </c>
      <c r="G2621" s="26" t="str">
        <f t="shared" si="434"/>
        <v>Ladies Veteran</v>
      </c>
      <c r="H2621" s="26" t="str">
        <f t="shared" si="435"/>
        <v>Orca Angling Club</v>
      </c>
      <c r="I2621" s="53" t="s">
        <v>19</v>
      </c>
      <c r="J2621" s="53"/>
      <c r="K2621" s="53">
        <v>69</v>
      </c>
      <c r="L2621" s="52">
        <f t="shared" si="436"/>
        <v>3.4</v>
      </c>
      <c r="M2621" s="52">
        <f t="shared" si="437"/>
        <v>3.4</v>
      </c>
    </row>
    <row r="2622" spans="1:13" x14ac:dyDescent="0.3">
      <c r="A2622" s="143" t="str">
        <f t="shared" si="438"/>
        <v>2026-NAT-03</v>
      </c>
      <c r="B2622" s="140">
        <f t="shared" si="439"/>
        <v>46102</v>
      </c>
      <c r="C2622" s="143" t="str">
        <f t="shared" si="440"/>
        <v>Day 3</v>
      </c>
      <c r="D2622" s="53" t="s">
        <v>606</v>
      </c>
      <c r="E2622" s="26" t="str">
        <f t="shared" si="432"/>
        <v>Elaine</v>
      </c>
      <c r="F2622" s="26" t="str">
        <f t="shared" si="433"/>
        <v>Vorster</v>
      </c>
      <c r="G2622" s="26" t="str">
        <f t="shared" si="434"/>
        <v>Ladies Veteran</v>
      </c>
      <c r="H2622" s="26" t="str">
        <f t="shared" si="435"/>
        <v>Orca Angling Club</v>
      </c>
      <c r="I2622" s="53"/>
      <c r="J2622" s="53" t="s">
        <v>1222</v>
      </c>
      <c r="K2622" s="53">
        <v>159</v>
      </c>
      <c r="L2622" s="52">
        <f t="shared" si="436"/>
        <v>21.3</v>
      </c>
      <c r="M2622" s="52">
        <f t="shared" si="437"/>
        <v>21.3</v>
      </c>
    </row>
    <row r="2623" spans="1:13" x14ac:dyDescent="0.3">
      <c r="A2623" s="143" t="str">
        <f t="shared" si="438"/>
        <v>2026-NAT-03</v>
      </c>
      <c r="B2623" s="140">
        <f t="shared" si="439"/>
        <v>46102</v>
      </c>
      <c r="C2623" s="143" t="str">
        <f t="shared" si="440"/>
        <v>Day 3</v>
      </c>
      <c r="D2623" s="53" t="s">
        <v>576</v>
      </c>
      <c r="E2623" s="26" t="str">
        <f t="shared" si="432"/>
        <v>Lindie</v>
      </c>
      <c r="F2623" s="26" t="str">
        <f t="shared" si="433"/>
        <v>Krauze</v>
      </c>
      <c r="G2623" s="26" t="str">
        <f t="shared" si="434"/>
        <v>Ladies Master</v>
      </c>
      <c r="H2623" s="26" t="str">
        <f t="shared" si="435"/>
        <v>Orca Angling Club</v>
      </c>
      <c r="I2623" s="53"/>
      <c r="J2623" s="53" t="s">
        <v>20</v>
      </c>
      <c r="K2623" s="53">
        <v>84</v>
      </c>
      <c r="L2623" s="52">
        <f t="shared" si="436"/>
        <v>2.2000000000000002</v>
      </c>
      <c r="M2623" s="52">
        <f t="shared" si="437"/>
        <v>2.2000000000000002</v>
      </c>
    </row>
    <row r="2624" spans="1:13" x14ac:dyDescent="0.3">
      <c r="A2624" s="143" t="str">
        <f t="shared" si="438"/>
        <v>2026-NAT-03</v>
      </c>
      <c r="B2624" s="140">
        <f t="shared" si="439"/>
        <v>46102</v>
      </c>
      <c r="C2624" s="143" t="str">
        <f t="shared" si="440"/>
        <v>Day 3</v>
      </c>
      <c r="D2624" s="53" t="s">
        <v>548</v>
      </c>
      <c r="E2624" s="26" t="str">
        <f t="shared" si="432"/>
        <v>Immo</v>
      </c>
      <c r="F2624" s="26" t="str">
        <f t="shared" si="433"/>
        <v>Dresselhaus</v>
      </c>
      <c r="G2624" s="26" t="str">
        <f t="shared" si="434"/>
        <v>Men Senior</v>
      </c>
      <c r="H2624" s="26" t="str">
        <f t="shared" si="435"/>
        <v>Orca Angling Club</v>
      </c>
      <c r="I2624" s="53"/>
      <c r="J2624" s="53"/>
      <c r="K2624" s="53"/>
      <c r="L2624" s="52" t="str">
        <f t="shared" si="436"/>
        <v/>
      </c>
      <c r="M2624" s="52" t="str">
        <f t="shared" si="437"/>
        <v/>
      </c>
    </row>
    <row r="2625" spans="1:13" x14ac:dyDescent="0.3">
      <c r="A2625" s="143" t="str">
        <f t="shared" si="438"/>
        <v>2026-NAT-03</v>
      </c>
      <c r="B2625" s="140">
        <f t="shared" si="439"/>
        <v>46102</v>
      </c>
      <c r="C2625" s="143" t="str">
        <f t="shared" si="440"/>
        <v>Day 3</v>
      </c>
      <c r="D2625" s="53" t="s">
        <v>470</v>
      </c>
      <c r="E2625" s="26" t="str">
        <f t="shared" si="432"/>
        <v>Leon</v>
      </c>
      <c r="F2625" s="26" t="str">
        <f t="shared" si="433"/>
        <v>Krauze</v>
      </c>
      <c r="G2625" s="26" t="str">
        <f t="shared" si="434"/>
        <v>Men Master</v>
      </c>
      <c r="H2625" s="26" t="str">
        <f t="shared" si="435"/>
        <v>Orca Angling Club</v>
      </c>
      <c r="I2625" s="53"/>
      <c r="J2625" s="53"/>
      <c r="K2625" s="53"/>
      <c r="L2625" s="52" t="str">
        <f t="shared" si="436"/>
        <v/>
      </c>
      <c r="M2625" s="52" t="str">
        <f t="shared" si="437"/>
        <v/>
      </c>
    </row>
    <row r="2626" spans="1:13" x14ac:dyDescent="0.3">
      <c r="A2626" s="143" t="str">
        <f t="shared" si="438"/>
        <v>2026-NAT-03</v>
      </c>
      <c r="B2626" s="140">
        <f t="shared" si="439"/>
        <v>46102</v>
      </c>
      <c r="C2626" s="143" t="str">
        <f t="shared" si="440"/>
        <v>Day 3</v>
      </c>
      <c r="D2626" s="53" t="s">
        <v>1342</v>
      </c>
      <c r="E2626" s="26" t="str">
        <f t="shared" si="432"/>
        <v>Domenique</v>
      </c>
      <c r="F2626" s="26" t="str">
        <f t="shared" si="433"/>
        <v>Stehle</v>
      </c>
      <c r="G2626" s="26" t="str">
        <f t="shared" si="434"/>
        <v>Ladies Senior</v>
      </c>
      <c r="H2626" s="26" t="str">
        <f t="shared" si="435"/>
        <v>Orca Angling Club</v>
      </c>
      <c r="I2626" s="53"/>
      <c r="J2626" s="53"/>
      <c r="K2626" s="53"/>
      <c r="L2626" s="52" t="str">
        <f t="shared" si="436"/>
        <v/>
      </c>
      <c r="M2626" s="52" t="str">
        <f t="shared" si="437"/>
        <v/>
      </c>
    </row>
    <row r="2627" spans="1:13" x14ac:dyDescent="0.3">
      <c r="A2627" s="143" t="str">
        <f t="shared" si="438"/>
        <v>2026-NAT-03</v>
      </c>
      <c r="B2627" s="140">
        <f t="shared" si="439"/>
        <v>46102</v>
      </c>
      <c r="C2627" s="143" t="str">
        <f t="shared" si="440"/>
        <v>Day 3</v>
      </c>
      <c r="D2627" s="53" t="s">
        <v>1083</v>
      </c>
      <c r="E2627" s="26" t="str">
        <f t="shared" si="432"/>
        <v>Rinus</v>
      </c>
      <c r="F2627" s="26" t="str">
        <f t="shared" si="433"/>
        <v>Van Der Westhuizen</v>
      </c>
      <c r="G2627" s="26" t="str">
        <f t="shared" si="434"/>
        <v>Men Veteran</v>
      </c>
      <c r="H2627" s="26" t="str">
        <f t="shared" si="435"/>
        <v>Otjiwarongo</v>
      </c>
      <c r="I2627" s="53" t="s">
        <v>19</v>
      </c>
      <c r="J2627" s="53"/>
      <c r="K2627" s="53">
        <v>59</v>
      </c>
      <c r="L2627" s="52">
        <f t="shared" si="436"/>
        <v>2.1</v>
      </c>
      <c r="M2627" s="52">
        <f t="shared" si="437"/>
        <v>2.1</v>
      </c>
    </row>
    <row r="2628" spans="1:13" x14ac:dyDescent="0.3">
      <c r="A2628" s="143" t="str">
        <f t="shared" si="438"/>
        <v>2026-NAT-03</v>
      </c>
      <c r="B2628" s="140">
        <f t="shared" si="439"/>
        <v>46102</v>
      </c>
      <c r="C2628" s="143" t="str">
        <f t="shared" si="440"/>
        <v>Day 3</v>
      </c>
      <c r="D2628" s="53" t="s">
        <v>531</v>
      </c>
      <c r="E2628" s="26" t="str">
        <f t="shared" si="432"/>
        <v>Riaan</v>
      </c>
      <c r="F2628" s="26" t="str">
        <f t="shared" si="433"/>
        <v>Dreyer</v>
      </c>
      <c r="G2628" s="26" t="str">
        <f t="shared" si="434"/>
        <v>Men Master</v>
      </c>
      <c r="H2628" s="26" t="str">
        <f t="shared" si="435"/>
        <v>Otjiwarongo</v>
      </c>
      <c r="I2628" s="53"/>
      <c r="J2628" s="53" t="s">
        <v>1222</v>
      </c>
      <c r="K2628" s="53">
        <v>159</v>
      </c>
      <c r="L2628" s="52">
        <f t="shared" si="436"/>
        <v>21.3</v>
      </c>
      <c r="M2628" s="52">
        <f t="shared" si="437"/>
        <v>21.3</v>
      </c>
    </row>
    <row r="2629" spans="1:13" x14ac:dyDescent="0.3">
      <c r="A2629" s="143" t="str">
        <f t="shared" si="438"/>
        <v>2026-NAT-03</v>
      </c>
      <c r="B2629" s="140">
        <f t="shared" si="439"/>
        <v>46102</v>
      </c>
      <c r="C2629" s="143" t="str">
        <f t="shared" si="440"/>
        <v>Day 3</v>
      </c>
      <c r="D2629" s="53" t="s">
        <v>531</v>
      </c>
      <c r="E2629" s="26" t="str">
        <f t="shared" si="432"/>
        <v>Riaan</v>
      </c>
      <c r="F2629" s="26" t="str">
        <f t="shared" si="433"/>
        <v>Dreyer</v>
      </c>
      <c r="G2629" s="26" t="str">
        <f t="shared" si="434"/>
        <v>Men Master</v>
      </c>
      <c r="H2629" s="26" t="str">
        <f t="shared" si="435"/>
        <v>Otjiwarongo</v>
      </c>
      <c r="I2629" s="53" t="s">
        <v>19</v>
      </c>
      <c r="J2629" s="53"/>
      <c r="K2629" s="53">
        <v>48</v>
      </c>
      <c r="L2629" s="52">
        <f t="shared" si="436"/>
        <v>1.1000000000000001</v>
      </c>
      <c r="M2629" s="52">
        <f t="shared" si="437"/>
        <v>1.1000000000000001</v>
      </c>
    </row>
    <row r="2630" spans="1:13" x14ac:dyDescent="0.3">
      <c r="A2630" s="143" t="str">
        <f t="shared" si="438"/>
        <v>2026-NAT-03</v>
      </c>
      <c r="B2630" s="140">
        <f t="shared" si="439"/>
        <v>46102</v>
      </c>
      <c r="C2630" s="143" t="str">
        <f t="shared" si="440"/>
        <v>Day 3</v>
      </c>
      <c r="D2630" s="53" t="s">
        <v>495</v>
      </c>
      <c r="E2630" s="26" t="str">
        <f t="shared" si="432"/>
        <v>Maritz</v>
      </c>
      <c r="F2630" s="26" t="str">
        <f t="shared" si="433"/>
        <v>Jansen van Vuuren</v>
      </c>
      <c r="G2630" s="26" t="str">
        <f t="shared" si="434"/>
        <v>Men Veteran</v>
      </c>
      <c r="H2630" s="26" t="str">
        <f t="shared" si="435"/>
        <v>Otjiwarongo</v>
      </c>
      <c r="I2630" s="53" t="s">
        <v>19</v>
      </c>
      <c r="J2630" s="53"/>
      <c r="K2630" s="53">
        <v>52</v>
      </c>
      <c r="L2630" s="52">
        <f t="shared" si="436"/>
        <v>1.4</v>
      </c>
      <c r="M2630" s="52">
        <f t="shared" si="437"/>
        <v>1.4</v>
      </c>
    </row>
    <row r="2631" spans="1:13" x14ac:dyDescent="0.3">
      <c r="A2631" s="143" t="str">
        <f t="shared" si="438"/>
        <v>2026-NAT-03</v>
      </c>
      <c r="B2631" s="140">
        <f t="shared" si="439"/>
        <v>46102</v>
      </c>
      <c r="C2631" s="143" t="str">
        <f t="shared" si="440"/>
        <v>Day 3</v>
      </c>
      <c r="D2631" s="53" t="s">
        <v>495</v>
      </c>
      <c r="E2631" s="26" t="str">
        <f t="shared" si="432"/>
        <v>Maritz</v>
      </c>
      <c r="F2631" s="26" t="str">
        <f t="shared" si="433"/>
        <v>Jansen van Vuuren</v>
      </c>
      <c r="G2631" s="26" t="str">
        <f t="shared" si="434"/>
        <v>Men Veteran</v>
      </c>
      <c r="H2631" s="26" t="str">
        <f t="shared" si="435"/>
        <v>Otjiwarongo</v>
      </c>
      <c r="I2631" s="53" t="s">
        <v>19</v>
      </c>
      <c r="J2631" s="53"/>
      <c r="K2631" s="53">
        <v>56</v>
      </c>
      <c r="L2631" s="52">
        <f t="shared" si="436"/>
        <v>1.8</v>
      </c>
      <c r="M2631" s="52">
        <f t="shared" si="437"/>
        <v>1.8</v>
      </c>
    </row>
    <row r="2632" spans="1:13" x14ac:dyDescent="0.3">
      <c r="A2632" s="143" t="str">
        <f t="shared" si="438"/>
        <v>2026-NAT-03</v>
      </c>
      <c r="B2632" s="140">
        <f t="shared" si="439"/>
        <v>46102</v>
      </c>
      <c r="C2632" s="143" t="str">
        <f t="shared" si="440"/>
        <v>Day 3</v>
      </c>
      <c r="D2632" s="53" t="s">
        <v>1336</v>
      </c>
      <c r="E2632" s="26" t="str">
        <f t="shared" si="432"/>
        <v>Juvan</v>
      </c>
      <c r="F2632" s="26" t="str">
        <f t="shared" si="433"/>
        <v>Dreyer</v>
      </c>
      <c r="G2632" s="26" t="str">
        <f t="shared" si="434"/>
        <v>Men U/16</v>
      </c>
      <c r="H2632" s="26" t="str">
        <f t="shared" si="435"/>
        <v>Otjiwarongo</v>
      </c>
      <c r="I2632" s="53"/>
      <c r="J2632" s="53" t="s">
        <v>20</v>
      </c>
      <c r="K2632" s="53">
        <v>90</v>
      </c>
      <c r="L2632" s="52">
        <f t="shared" si="436"/>
        <v>2.7</v>
      </c>
      <c r="M2632" s="52">
        <f t="shared" si="437"/>
        <v>2.7</v>
      </c>
    </row>
    <row r="2633" spans="1:13" x14ac:dyDescent="0.3">
      <c r="A2633" s="143" t="str">
        <f t="shared" si="438"/>
        <v>2026-NAT-03</v>
      </c>
      <c r="B2633" s="140">
        <f t="shared" si="439"/>
        <v>46102</v>
      </c>
      <c r="C2633" s="143" t="str">
        <f t="shared" si="440"/>
        <v>Day 3</v>
      </c>
      <c r="D2633" s="53" t="s">
        <v>1336</v>
      </c>
      <c r="E2633" s="26" t="str">
        <f t="shared" si="432"/>
        <v>Juvan</v>
      </c>
      <c r="F2633" s="26" t="str">
        <f t="shared" si="433"/>
        <v>Dreyer</v>
      </c>
      <c r="G2633" s="26" t="str">
        <f t="shared" si="434"/>
        <v>Men U/16</v>
      </c>
      <c r="H2633" s="26" t="str">
        <f t="shared" si="435"/>
        <v>Otjiwarongo</v>
      </c>
      <c r="I2633" s="53" t="s">
        <v>19</v>
      </c>
      <c r="J2633" s="53"/>
      <c r="K2633" s="53">
        <v>40</v>
      </c>
      <c r="L2633" s="52">
        <f t="shared" si="436"/>
        <v>0.7</v>
      </c>
      <c r="M2633" s="52">
        <f t="shared" si="437"/>
        <v>0.7</v>
      </c>
    </row>
    <row r="2634" spans="1:13" x14ac:dyDescent="0.3">
      <c r="A2634" s="143" t="str">
        <f t="shared" si="438"/>
        <v>2026-NAT-03</v>
      </c>
      <c r="B2634" s="140">
        <f t="shared" si="439"/>
        <v>46102</v>
      </c>
      <c r="C2634" s="143" t="str">
        <f t="shared" si="440"/>
        <v>Day 3</v>
      </c>
      <c r="D2634" s="53" t="s">
        <v>1597</v>
      </c>
      <c r="E2634" s="26" t="str">
        <f t="shared" si="432"/>
        <v>Maritz Jnr</v>
      </c>
      <c r="F2634" s="26" t="str">
        <f t="shared" si="433"/>
        <v>Jansen Van Vuuren</v>
      </c>
      <c r="G2634" s="26" t="str">
        <f t="shared" si="434"/>
        <v>Men U/16</v>
      </c>
      <c r="H2634" s="26" t="str">
        <f t="shared" si="435"/>
        <v>Otjiwarongo</v>
      </c>
      <c r="I2634" s="53" t="s">
        <v>19</v>
      </c>
      <c r="J2634" s="53"/>
      <c r="K2634" s="53">
        <v>41</v>
      </c>
      <c r="L2634" s="52">
        <f t="shared" si="436"/>
        <v>0.7</v>
      </c>
      <c r="M2634" s="52">
        <f t="shared" si="437"/>
        <v>0.7</v>
      </c>
    </row>
    <row r="2635" spans="1:13" x14ac:dyDescent="0.3">
      <c r="A2635" s="143" t="str">
        <f t="shared" si="438"/>
        <v>2026-NAT-03</v>
      </c>
      <c r="B2635" s="140">
        <f t="shared" si="439"/>
        <v>46102</v>
      </c>
      <c r="C2635" s="143" t="str">
        <f t="shared" si="440"/>
        <v>Day 3</v>
      </c>
      <c r="D2635" s="53" t="s">
        <v>1597</v>
      </c>
      <c r="E2635" s="26" t="str">
        <f t="shared" si="432"/>
        <v>Maritz Jnr</v>
      </c>
      <c r="F2635" s="26" t="str">
        <f t="shared" si="433"/>
        <v>Jansen Van Vuuren</v>
      </c>
      <c r="G2635" s="26" t="str">
        <f t="shared" si="434"/>
        <v>Men U/16</v>
      </c>
      <c r="H2635" s="26" t="str">
        <f t="shared" si="435"/>
        <v>Otjiwarongo</v>
      </c>
      <c r="I2635" s="53" t="s">
        <v>19</v>
      </c>
      <c r="J2635" s="53"/>
      <c r="K2635" s="53">
        <v>45</v>
      </c>
      <c r="L2635" s="52">
        <f t="shared" si="436"/>
        <v>0.9</v>
      </c>
      <c r="M2635" s="52">
        <f t="shared" si="437"/>
        <v>0.9</v>
      </c>
    </row>
    <row r="2636" spans="1:13" x14ac:dyDescent="0.3">
      <c r="A2636" s="143" t="str">
        <f t="shared" si="438"/>
        <v>2026-NAT-03</v>
      </c>
      <c r="B2636" s="140">
        <f t="shared" si="439"/>
        <v>46102</v>
      </c>
      <c r="C2636" s="143" t="str">
        <f t="shared" si="440"/>
        <v>Day 3</v>
      </c>
      <c r="D2636" s="53" t="s">
        <v>1597</v>
      </c>
      <c r="E2636" s="26" t="str">
        <f t="shared" si="432"/>
        <v>Maritz Jnr</v>
      </c>
      <c r="F2636" s="26" t="str">
        <f t="shared" si="433"/>
        <v>Jansen Van Vuuren</v>
      </c>
      <c r="G2636" s="26" t="str">
        <f t="shared" si="434"/>
        <v>Men U/16</v>
      </c>
      <c r="H2636" s="26" t="str">
        <f t="shared" si="435"/>
        <v>Otjiwarongo</v>
      </c>
      <c r="I2636" s="53" t="s">
        <v>19</v>
      </c>
      <c r="J2636" s="53"/>
      <c r="K2636" s="53">
        <v>40</v>
      </c>
      <c r="L2636" s="52">
        <f t="shared" si="436"/>
        <v>0.7</v>
      </c>
      <c r="M2636" s="52">
        <f t="shared" si="437"/>
        <v>0.7</v>
      </c>
    </row>
    <row r="2637" spans="1:13" x14ac:dyDescent="0.3">
      <c r="A2637" s="143" t="str">
        <f t="shared" si="438"/>
        <v>2026-NAT-03</v>
      </c>
      <c r="B2637" s="140">
        <f t="shared" si="439"/>
        <v>46102</v>
      </c>
      <c r="C2637" s="143" t="str">
        <f t="shared" si="440"/>
        <v>Day 3</v>
      </c>
      <c r="D2637" s="53" t="s">
        <v>1597</v>
      </c>
      <c r="E2637" s="26" t="str">
        <f t="shared" si="432"/>
        <v>Maritz Jnr</v>
      </c>
      <c r="F2637" s="26" t="str">
        <f t="shared" si="433"/>
        <v>Jansen Van Vuuren</v>
      </c>
      <c r="G2637" s="26" t="str">
        <f t="shared" si="434"/>
        <v>Men U/16</v>
      </c>
      <c r="H2637" s="26" t="str">
        <f t="shared" si="435"/>
        <v>Otjiwarongo</v>
      </c>
      <c r="I2637" s="53"/>
      <c r="J2637" s="53" t="s">
        <v>20</v>
      </c>
      <c r="K2637" s="53">
        <v>73</v>
      </c>
      <c r="L2637" s="52">
        <f t="shared" si="436"/>
        <v>1.4</v>
      </c>
      <c r="M2637" s="52">
        <f t="shared" si="437"/>
        <v>1.4</v>
      </c>
    </row>
    <row r="2638" spans="1:13" x14ac:dyDescent="0.3">
      <c r="A2638" s="143" t="str">
        <f t="shared" si="438"/>
        <v>2026-NAT-03</v>
      </c>
      <c r="B2638" s="140">
        <f t="shared" si="439"/>
        <v>46102</v>
      </c>
      <c r="C2638" s="143" t="str">
        <f t="shared" si="440"/>
        <v>Day 3</v>
      </c>
      <c r="D2638" s="53" t="s">
        <v>1598</v>
      </c>
      <c r="E2638" s="26" t="str">
        <f t="shared" si="432"/>
        <v>SW</v>
      </c>
      <c r="F2638" s="26" t="str">
        <f t="shared" si="433"/>
        <v>Van Wyk</v>
      </c>
      <c r="G2638" s="26" t="str">
        <f t="shared" si="434"/>
        <v>Men U/16</v>
      </c>
      <c r="H2638" s="26" t="str">
        <f t="shared" si="435"/>
        <v>Otjiwarongo</v>
      </c>
      <c r="I2638" s="53" t="s">
        <v>19</v>
      </c>
      <c r="J2638" s="53"/>
      <c r="K2638" s="53">
        <v>41</v>
      </c>
      <c r="L2638" s="52">
        <f t="shared" si="436"/>
        <v>0.7</v>
      </c>
      <c r="M2638" s="52">
        <f t="shared" si="437"/>
        <v>0.7</v>
      </c>
    </row>
    <row r="2639" spans="1:13" x14ac:dyDescent="0.3">
      <c r="A2639" s="143" t="str">
        <f t="shared" si="438"/>
        <v>2026-NAT-03</v>
      </c>
      <c r="B2639" s="140">
        <f t="shared" si="439"/>
        <v>46102</v>
      </c>
      <c r="C2639" s="143" t="str">
        <f t="shared" si="440"/>
        <v>Day 3</v>
      </c>
      <c r="D2639" s="53" t="s">
        <v>933</v>
      </c>
      <c r="E2639" s="26" t="str">
        <f t="shared" si="432"/>
        <v>Jurgens</v>
      </c>
      <c r="F2639" s="26" t="str">
        <f t="shared" si="433"/>
        <v>Liebenberg</v>
      </c>
      <c r="G2639" s="26" t="str">
        <f t="shared" si="434"/>
        <v>Men Senior</v>
      </c>
      <c r="H2639" s="26" t="str">
        <f t="shared" si="435"/>
        <v>Otjiwarongo</v>
      </c>
      <c r="I2639" s="53"/>
      <c r="J2639" s="53"/>
      <c r="K2639" s="53"/>
      <c r="L2639" s="52" t="str">
        <f t="shared" si="436"/>
        <v/>
      </c>
      <c r="M2639" s="52" t="str">
        <f t="shared" si="437"/>
        <v/>
      </c>
    </row>
    <row r="2640" spans="1:13" x14ac:dyDescent="0.3">
      <c r="A2640" s="143" t="str">
        <f t="shared" si="438"/>
        <v>2026-NAT-03</v>
      </c>
      <c r="B2640" s="140">
        <f t="shared" si="439"/>
        <v>46102</v>
      </c>
      <c r="C2640" s="143" t="str">
        <f t="shared" si="440"/>
        <v>Day 3</v>
      </c>
      <c r="D2640" s="53" t="s">
        <v>1136</v>
      </c>
      <c r="E2640" s="26" t="str">
        <f t="shared" si="432"/>
        <v>Martinus</v>
      </c>
      <c r="F2640" s="26" t="str">
        <f t="shared" si="433"/>
        <v>Venter</v>
      </c>
      <c r="G2640" s="26" t="str">
        <f t="shared" si="434"/>
        <v>Men Veteran</v>
      </c>
      <c r="H2640" s="26" t="str">
        <f t="shared" si="435"/>
        <v>Otjiwarongo</v>
      </c>
      <c r="I2640" s="53"/>
      <c r="J2640" s="53"/>
      <c r="K2640" s="53"/>
      <c r="L2640" s="52" t="str">
        <f t="shared" si="436"/>
        <v/>
      </c>
      <c r="M2640" s="52" t="str">
        <f t="shared" si="437"/>
        <v/>
      </c>
    </row>
    <row r="2641" spans="1:13" x14ac:dyDescent="0.3">
      <c r="A2641" s="143" t="str">
        <f t="shared" si="438"/>
        <v>2026-NAT-03</v>
      </c>
      <c r="B2641" s="140">
        <f t="shared" si="439"/>
        <v>46102</v>
      </c>
      <c r="C2641" s="143" t="str">
        <f t="shared" si="440"/>
        <v>Day 3</v>
      </c>
      <c r="D2641" s="53" t="s">
        <v>709</v>
      </c>
      <c r="E2641" s="26" t="str">
        <f t="shared" si="432"/>
        <v>Scott</v>
      </c>
      <c r="F2641" s="26" t="str">
        <f t="shared" si="433"/>
        <v>Botha</v>
      </c>
      <c r="G2641" s="26" t="str">
        <f t="shared" si="434"/>
        <v>Men Senior</v>
      </c>
      <c r="H2641" s="26" t="str">
        <f t="shared" si="435"/>
        <v>Otjiwarongo</v>
      </c>
      <c r="I2641" s="53"/>
      <c r="J2641" s="53"/>
      <c r="K2641" s="53"/>
      <c r="L2641" s="52" t="str">
        <f t="shared" si="436"/>
        <v/>
      </c>
      <c r="M2641" s="52" t="str">
        <f t="shared" si="437"/>
        <v/>
      </c>
    </row>
    <row r="2642" spans="1:13" x14ac:dyDescent="0.3">
      <c r="A2642" s="143" t="str">
        <f t="shared" si="438"/>
        <v>2026-NAT-03</v>
      </c>
      <c r="B2642" s="140">
        <f t="shared" si="439"/>
        <v>46102</v>
      </c>
      <c r="C2642" s="143" t="str">
        <f t="shared" si="440"/>
        <v>Day 3</v>
      </c>
      <c r="D2642" s="53" t="s">
        <v>854</v>
      </c>
      <c r="E2642" s="26" t="str">
        <f t="shared" si="432"/>
        <v>Pieter</v>
      </c>
      <c r="F2642" s="26" t="str">
        <f t="shared" si="433"/>
        <v>Hollander</v>
      </c>
      <c r="G2642" s="26" t="str">
        <f t="shared" si="434"/>
        <v>Men Senior</v>
      </c>
      <c r="H2642" s="26" t="str">
        <f t="shared" si="435"/>
        <v>Otjiwarongo</v>
      </c>
      <c r="I2642" s="53"/>
      <c r="J2642" s="53"/>
      <c r="K2642" s="53"/>
      <c r="L2642" s="52" t="str">
        <f t="shared" si="436"/>
        <v/>
      </c>
      <c r="M2642" s="52" t="str">
        <f t="shared" si="437"/>
        <v/>
      </c>
    </row>
    <row r="2643" spans="1:13" x14ac:dyDescent="0.3">
      <c r="A2643" s="143" t="str">
        <f t="shared" si="438"/>
        <v>2026-NAT-03</v>
      </c>
      <c r="B2643" s="140">
        <f t="shared" si="439"/>
        <v>46102</v>
      </c>
      <c r="C2643" s="143" t="str">
        <f t="shared" si="440"/>
        <v>Day 3</v>
      </c>
      <c r="D2643" s="53" t="s">
        <v>1355</v>
      </c>
      <c r="E2643" s="26" t="str">
        <f t="shared" si="432"/>
        <v>Stefan</v>
      </c>
      <c r="F2643" s="26" t="str">
        <f t="shared" si="433"/>
        <v>Snyman</v>
      </c>
      <c r="G2643" s="26" t="str">
        <f t="shared" si="434"/>
        <v>Men U/21</v>
      </c>
      <c r="H2643" s="26" t="str">
        <f t="shared" si="435"/>
        <v>Penguin</v>
      </c>
      <c r="I2643" s="53" t="s">
        <v>19</v>
      </c>
      <c r="J2643" s="53"/>
      <c r="K2643" s="53">
        <v>54</v>
      </c>
      <c r="L2643" s="52">
        <f t="shared" si="436"/>
        <v>1.6</v>
      </c>
      <c r="M2643" s="52">
        <f t="shared" si="437"/>
        <v>1.6</v>
      </c>
    </row>
    <row r="2644" spans="1:13" x14ac:dyDescent="0.3">
      <c r="A2644" s="143" t="str">
        <f t="shared" si="438"/>
        <v>2026-NAT-03</v>
      </c>
      <c r="B2644" s="140">
        <f t="shared" si="439"/>
        <v>46102</v>
      </c>
      <c r="C2644" s="143" t="str">
        <f t="shared" si="440"/>
        <v>Day 3</v>
      </c>
      <c r="D2644" s="53" t="s">
        <v>1459</v>
      </c>
      <c r="E2644" s="26" t="str">
        <f t="shared" si="432"/>
        <v>JC</v>
      </c>
      <c r="F2644" s="26" t="str">
        <f t="shared" si="433"/>
        <v>Knight</v>
      </c>
      <c r="G2644" s="26" t="str">
        <f t="shared" si="434"/>
        <v>Men U/21</v>
      </c>
      <c r="H2644" s="26" t="str">
        <f t="shared" si="435"/>
        <v>Penguin</v>
      </c>
      <c r="I2644" s="53"/>
      <c r="J2644" s="53" t="s">
        <v>1221</v>
      </c>
      <c r="K2644" s="53">
        <v>107</v>
      </c>
      <c r="L2644" s="52">
        <f t="shared" si="436"/>
        <v>15</v>
      </c>
      <c r="M2644" s="52">
        <f t="shared" si="437"/>
        <v>15</v>
      </c>
    </row>
    <row r="2645" spans="1:13" x14ac:dyDescent="0.3">
      <c r="A2645" s="143" t="str">
        <f t="shared" si="438"/>
        <v>2026-NAT-03</v>
      </c>
      <c r="B2645" s="140">
        <f t="shared" si="439"/>
        <v>46102</v>
      </c>
      <c r="C2645" s="143" t="str">
        <f t="shared" si="440"/>
        <v>Day 3</v>
      </c>
      <c r="D2645" s="53" t="s">
        <v>1338</v>
      </c>
      <c r="E2645" s="26" t="str">
        <f t="shared" si="432"/>
        <v>Barren</v>
      </c>
      <c r="F2645" s="26" t="str">
        <f t="shared" si="433"/>
        <v>Van Es</v>
      </c>
      <c r="G2645" s="26" t="str">
        <f t="shared" si="434"/>
        <v>Men Senior</v>
      </c>
      <c r="H2645" s="26" t="str">
        <f t="shared" si="435"/>
        <v>Penguin</v>
      </c>
      <c r="I2645" s="53"/>
      <c r="J2645" s="53" t="s">
        <v>1222</v>
      </c>
      <c r="K2645" s="53">
        <v>159</v>
      </c>
      <c r="L2645" s="52">
        <f t="shared" si="436"/>
        <v>21.3</v>
      </c>
      <c r="M2645" s="52">
        <f t="shared" si="437"/>
        <v>21.3</v>
      </c>
    </row>
    <row r="2646" spans="1:13" x14ac:dyDescent="0.3">
      <c r="A2646" s="143" t="str">
        <f t="shared" si="438"/>
        <v>2026-NAT-03</v>
      </c>
      <c r="B2646" s="140">
        <f t="shared" si="439"/>
        <v>46102</v>
      </c>
      <c r="C2646" s="143" t="str">
        <f t="shared" si="440"/>
        <v>Day 3</v>
      </c>
      <c r="D2646" s="53" t="s">
        <v>1338</v>
      </c>
      <c r="E2646" s="26" t="str">
        <f t="shared" si="432"/>
        <v>Barren</v>
      </c>
      <c r="F2646" s="26" t="str">
        <f t="shared" si="433"/>
        <v>Van Es</v>
      </c>
      <c r="G2646" s="26" t="str">
        <f t="shared" si="434"/>
        <v>Men Senior</v>
      </c>
      <c r="H2646" s="26" t="str">
        <f t="shared" si="435"/>
        <v>Penguin</v>
      </c>
      <c r="I2646" s="53"/>
      <c r="J2646" s="53" t="s">
        <v>1222</v>
      </c>
      <c r="K2646" s="53">
        <v>165</v>
      </c>
      <c r="L2646" s="52">
        <f t="shared" si="436"/>
        <v>24.1</v>
      </c>
      <c r="M2646" s="52">
        <f t="shared" si="437"/>
        <v>24.1</v>
      </c>
    </row>
    <row r="2647" spans="1:13" x14ac:dyDescent="0.3">
      <c r="A2647" s="143" t="str">
        <f t="shared" si="438"/>
        <v>2026-NAT-03</v>
      </c>
      <c r="B2647" s="140">
        <f t="shared" si="439"/>
        <v>46102</v>
      </c>
      <c r="C2647" s="143" t="str">
        <f t="shared" si="440"/>
        <v>Day 3</v>
      </c>
      <c r="D2647" s="53" t="s">
        <v>1168</v>
      </c>
      <c r="E2647" s="26" t="str">
        <f t="shared" si="432"/>
        <v>Armand</v>
      </c>
      <c r="F2647" s="26" t="str">
        <f t="shared" si="433"/>
        <v>Pretorius</v>
      </c>
      <c r="G2647" s="26" t="str">
        <f t="shared" si="434"/>
        <v>Men Veteran</v>
      </c>
      <c r="H2647" s="26" t="str">
        <f t="shared" si="435"/>
        <v>Penguin</v>
      </c>
      <c r="I2647" s="53"/>
      <c r="J2647" s="53" t="s">
        <v>1200</v>
      </c>
      <c r="K2647" s="53">
        <v>83</v>
      </c>
      <c r="L2647" s="52">
        <f t="shared" si="436"/>
        <v>10.5</v>
      </c>
      <c r="M2647" s="52">
        <f t="shared" si="437"/>
        <v>10.5</v>
      </c>
    </row>
    <row r="2648" spans="1:13" x14ac:dyDescent="0.3">
      <c r="A2648" s="143" t="str">
        <f t="shared" si="438"/>
        <v>2026-NAT-03</v>
      </c>
      <c r="B2648" s="140">
        <f t="shared" si="439"/>
        <v>46102</v>
      </c>
      <c r="C2648" s="143" t="str">
        <f t="shared" si="440"/>
        <v>Day 3</v>
      </c>
      <c r="D2648" s="53" t="s">
        <v>614</v>
      </c>
      <c r="E2648" s="26" t="str">
        <f t="shared" si="432"/>
        <v>Clifford Alexander</v>
      </c>
      <c r="F2648" s="26" t="str">
        <f t="shared" si="433"/>
        <v>Steyn</v>
      </c>
      <c r="G2648" s="26" t="str">
        <f t="shared" si="434"/>
        <v>Men Senior</v>
      </c>
      <c r="H2648" s="26" t="str">
        <f t="shared" si="435"/>
        <v>Penguin</v>
      </c>
      <c r="I2648" s="53"/>
      <c r="J2648" s="53" t="s">
        <v>1222</v>
      </c>
      <c r="K2648" s="53">
        <v>81</v>
      </c>
      <c r="L2648" s="52">
        <f t="shared" si="436"/>
        <v>2.1</v>
      </c>
      <c r="M2648" s="52">
        <f t="shared" si="437"/>
        <v>2.1</v>
      </c>
    </row>
    <row r="2649" spans="1:13" x14ac:dyDescent="0.3">
      <c r="A2649" s="143" t="str">
        <f t="shared" si="438"/>
        <v>2026-NAT-03</v>
      </c>
      <c r="B2649" s="140">
        <f t="shared" si="439"/>
        <v>46102</v>
      </c>
      <c r="C2649" s="143" t="str">
        <f t="shared" si="440"/>
        <v>Day 3</v>
      </c>
      <c r="D2649" s="53" t="s">
        <v>707</v>
      </c>
      <c r="E2649" s="26" t="str">
        <f t="shared" si="432"/>
        <v>Kevin</v>
      </c>
      <c r="F2649" s="26" t="str">
        <f t="shared" si="433"/>
        <v>Page</v>
      </c>
      <c r="G2649" s="26" t="str">
        <f t="shared" si="434"/>
        <v>Men Senior</v>
      </c>
      <c r="H2649" s="26" t="str">
        <f t="shared" si="435"/>
        <v>Penguin</v>
      </c>
      <c r="I2649" s="53"/>
      <c r="J2649" s="53"/>
      <c r="K2649" s="53"/>
      <c r="L2649" s="52" t="str">
        <f t="shared" si="436"/>
        <v/>
      </c>
      <c r="M2649" s="52" t="str">
        <f t="shared" si="437"/>
        <v/>
      </c>
    </row>
    <row r="2650" spans="1:13" x14ac:dyDescent="0.3">
      <c r="A2650" s="143" t="str">
        <f t="shared" si="438"/>
        <v>2026-NAT-03</v>
      </c>
      <c r="B2650" s="140">
        <f t="shared" si="439"/>
        <v>46102</v>
      </c>
      <c r="C2650" s="143" t="str">
        <f t="shared" si="440"/>
        <v>Day 3</v>
      </c>
      <c r="D2650" s="53" t="s">
        <v>1578</v>
      </c>
      <c r="E2650" s="26" t="str">
        <f t="shared" si="432"/>
        <v>Pieter</v>
      </c>
      <c r="F2650" s="26" t="str">
        <f t="shared" si="433"/>
        <v>Jansen Van Vuuren</v>
      </c>
      <c r="G2650" s="26" t="str">
        <f t="shared" si="434"/>
        <v>Men Senior</v>
      </c>
      <c r="H2650" s="26" t="str">
        <f t="shared" si="435"/>
        <v>Penguin</v>
      </c>
      <c r="I2650" s="53"/>
      <c r="J2650" s="53"/>
      <c r="K2650" s="53"/>
      <c r="L2650" s="52" t="str">
        <f t="shared" si="436"/>
        <v/>
      </c>
      <c r="M2650" s="52" t="str">
        <f t="shared" si="437"/>
        <v/>
      </c>
    </row>
    <row r="2651" spans="1:13" x14ac:dyDescent="0.3">
      <c r="A2651" s="143" t="str">
        <f t="shared" si="438"/>
        <v>2026-NAT-03</v>
      </c>
      <c r="B2651" s="140">
        <f t="shared" si="439"/>
        <v>46102</v>
      </c>
      <c r="C2651" s="143" t="str">
        <f t="shared" si="440"/>
        <v>Day 3</v>
      </c>
      <c r="D2651" s="53" t="s">
        <v>604</v>
      </c>
      <c r="E2651" s="26" t="str">
        <f t="shared" si="432"/>
        <v>Devon</v>
      </c>
      <c r="F2651" s="26" t="str">
        <f t="shared" si="433"/>
        <v>Burger</v>
      </c>
      <c r="G2651" s="26" t="str">
        <f t="shared" si="434"/>
        <v>Men U/21</v>
      </c>
      <c r="H2651" s="26" t="str">
        <f t="shared" si="435"/>
        <v>Penguin</v>
      </c>
      <c r="I2651" s="53"/>
      <c r="J2651" s="53"/>
      <c r="K2651" s="53"/>
      <c r="L2651" s="52" t="str">
        <f t="shared" si="436"/>
        <v/>
      </c>
      <c r="M2651" s="52" t="str">
        <f t="shared" si="437"/>
        <v/>
      </c>
    </row>
    <row r="2652" spans="1:13" x14ac:dyDescent="0.3">
      <c r="A2652" s="143" t="str">
        <f t="shared" si="438"/>
        <v>2026-NAT-03</v>
      </c>
      <c r="B2652" s="140">
        <f t="shared" si="439"/>
        <v>46102</v>
      </c>
      <c r="C2652" s="143" t="str">
        <f t="shared" si="440"/>
        <v>Day 3</v>
      </c>
      <c r="D2652" s="53" t="s">
        <v>1170</v>
      </c>
      <c r="E2652" s="26" t="str">
        <f t="shared" si="432"/>
        <v>Neil</v>
      </c>
      <c r="F2652" s="26" t="str">
        <f t="shared" si="433"/>
        <v>Pretorius</v>
      </c>
      <c r="G2652" s="26" t="str">
        <f t="shared" si="434"/>
        <v>Men U/16</v>
      </c>
      <c r="H2652" s="26" t="str">
        <f t="shared" si="435"/>
        <v>Penguin</v>
      </c>
      <c r="I2652" s="53"/>
      <c r="J2652" s="53"/>
      <c r="K2652" s="53"/>
      <c r="L2652" s="52" t="str">
        <f t="shared" si="436"/>
        <v/>
      </c>
      <c r="M2652" s="52" t="str">
        <f t="shared" si="437"/>
        <v/>
      </c>
    </row>
    <row r="2653" spans="1:13" x14ac:dyDescent="0.3">
      <c r="A2653" s="143" t="str">
        <f t="shared" si="438"/>
        <v>2026-NAT-03</v>
      </c>
      <c r="B2653" s="140">
        <f t="shared" si="439"/>
        <v>46102</v>
      </c>
      <c r="C2653" s="143" t="str">
        <f t="shared" si="440"/>
        <v>Day 3</v>
      </c>
      <c r="D2653" s="53" t="s">
        <v>662</v>
      </c>
      <c r="E2653" s="26" t="str">
        <f t="shared" si="432"/>
        <v>Lisa</v>
      </c>
      <c r="F2653" s="26" t="str">
        <f t="shared" si="433"/>
        <v>Coetzee</v>
      </c>
      <c r="G2653" s="26" t="str">
        <f t="shared" si="434"/>
        <v>Ladies Master</v>
      </c>
      <c r="H2653" s="26" t="str">
        <f t="shared" si="435"/>
        <v>Penguin</v>
      </c>
      <c r="I2653" s="53"/>
      <c r="J2653" s="53"/>
      <c r="K2653" s="53"/>
      <c r="L2653" s="52" t="str">
        <f t="shared" si="436"/>
        <v/>
      </c>
      <c r="M2653" s="52" t="str">
        <f t="shared" si="437"/>
        <v/>
      </c>
    </row>
    <row r="2654" spans="1:13" x14ac:dyDescent="0.3">
      <c r="A2654" s="143" t="str">
        <f t="shared" si="438"/>
        <v>2026-NAT-03</v>
      </c>
      <c r="B2654" s="140">
        <f t="shared" si="439"/>
        <v>46102</v>
      </c>
      <c r="C2654" s="143" t="str">
        <f t="shared" si="440"/>
        <v>Day 3</v>
      </c>
      <c r="D2654" s="53" t="s">
        <v>786</v>
      </c>
      <c r="E2654" s="26" t="str">
        <f t="shared" si="432"/>
        <v>Henno</v>
      </c>
      <c r="F2654" s="26" t="str">
        <f t="shared" si="433"/>
        <v>Snyman</v>
      </c>
      <c r="G2654" s="26" t="str">
        <f t="shared" si="434"/>
        <v>Men Master</v>
      </c>
      <c r="H2654" s="26" t="str">
        <f t="shared" si="435"/>
        <v>Penguin</v>
      </c>
      <c r="I2654" s="53"/>
      <c r="J2654" s="53"/>
      <c r="K2654" s="53"/>
      <c r="L2654" s="52" t="str">
        <f t="shared" si="436"/>
        <v/>
      </c>
      <c r="M2654" s="52" t="str">
        <f t="shared" si="437"/>
        <v/>
      </c>
    </row>
    <row r="2655" spans="1:13" x14ac:dyDescent="0.3">
      <c r="A2655" s="143" t="str">
        <f t="shared" si="438"/>
        <v>2026-NAT-03</v>
      </c>
      <c r="B2655" s="140">
        <f t="shared" si="439"/>
        <v>46102</v>
      </c>
      <c r="C2655" s="143" t="str">
        <f t="shared" si="440"/>
        <v>Day 3</v>
      </c>
      <c r="D2655" s="53" t="s">
        <v>679</v>
      </c>
      <c r="E2655" s="26" t="str">
        <f t="shared" si="432"/>
        <v>Grant</v>
      </c>
      <c r="F2655" s="26" t="str">
        <f t="shared" si="433"/>
        <v>Knight</v>
      </c>
      <c r="G2655" s="26" t="str">
        <f t="shared" si="434"/>
        <v>Men Veteran</v>
      </c>
      <c r="H2655" s="26" t="str">
        <f t="shared" si="435"/>
        <v>Penguin</v>
      </c>
      <c r="I2655" s="53"/>
      <c r="J2655" s="53"/>
      <c r="K2655" s="53"/>
      <c r="L2655" s="52" t="str">
        <f t="shared" si="436"/>
        <v/>
      </c>
      <c r="M2655" s="52" t="str">
        <f t="shared" si="437"/>
        <v/>
      </c>
    </row>
    <row r="2656" spans="1:13" x14ac:dyDescent="0.3">
      <c r="A2656" s="143" t="str">
        <f t="shared" si="438"/>
        <v>2026-NAT-03</v>
      </c>
      <c r="B2656" s="140">
        <f t="shared" si="439"/>
        <v>46102</v>
      </c>
      <c r="C2656" s="143" t="str">
        <f t="shared" si="440"/>
        <v>Day 3</v>
      </c>
      <c r="D2656" s="53" t="s">
        <v>471</v>
      </c>
      <c r="E2656" s="26" t="str">
        <f t="shared" si="432"/>
        <v>Chrisjan</v>
      </c>
      <c r="F2656" s="26" t="str">
        <f t="shared" si="433"/>
        <v>Potgieter</v>
      </c>
      <c r="G2656" s="26" t="str">
        <f t="shared" si="434"/>
        <v>Men Veteran</v>
      </c>
      <c r="H2656" s="26" t="str">
        <f t="shared" si="435"/>
        <v>Seagull Angling Club</v>
      </c>
      <c r="I2656" s="53"/>
      <c r="J2656" s="53" t="s">
        <v>1221</v>
      </c>
      <c r="K2656" s="53">
        <v>115</v>
      </c>
      <c r="L2656" s="52">
        <f t="shared" si="436"/>
        <v>19</v>
      </c>
      <c r="M2656" s="52">
        <f t="shared" si="437"/>
        <v>19</v>
      </c>
    </row>
    <row r="2657" spans="1:13" x14ac:dyDescent="0.3">
      <c r="A2657" s="143" t="str">
        <f t="shared" si="438"/>
        <v>2026-NAT-03</v>
      </c>
      <c r="B2657" s="140">
        <f t="shared" si="439"/>
        <v>46102</v>
      </c>
      <c r="C2657" s="143" t="str">
        <f t="shared" si="440"/>
        <v>Day 3</v>
      </c>
      <c r="D2657" s="53" t="s">
        <v>682</v>
      </c>
      <c r="E2657" s="26" t="str">
        <f t="shared" si="432"/>
        <v>Lu-Andre</v>
      </c>
      <c r="F2657" s="26" t="str">
        <f t="shared" si="433"/>
        <v>Duvenhage</v>
      </c>
      <c r="G2657" s="26" t="str">
        <f t="shared" si="434"/>
        <v>Men Senior</v>
      </c>
      <c r="H2657" s="26" t="str">
        <f t="shared" si="435"/>
        <v>Seagull Angling Club</v>
      </c>
      <c r="I2657" s="53"/>
      <c r="J2657" s="53" t="s">
        <v>1222</v>
      </c>
      <c r="K2657" s="53">
        <v>157</v>
      </c>
      <c r="L2657" s="52">
        <f t="shared" si="436"/>
        <v>20.399999999999999</v>
      </c>
      <c r="M2657" s="52">
        <f t="shared" si="437"/>
        <v>20.399999999999999</v>
      </c>
    </row>
    <row r="2658" spans="1:13" x14ac:dyDescent="0.3">
      <c r="A2658" s="143" t="str">
        <f t="shared" si="438"/>
        <v>2026-NAT-03</v>
      </c>
      <c r="B2658" s="140">
        <f t="shared" si="439"/>
        <v>46102</v>
      </c>
      <c r="C2658" s="143" t="str">
        <f t="shared" si="440"/>
        <v>Day 3</v>
      </c>
      <c r="D2658" s="53" t="s">
        <v>1138</v>
      </c>
      <c r="E2658" s="26" t="str">
        <f t="shared" si="432"/>
        <v>Jean</v>
      </c>
      <c r="F2658" s="26" t="str">
        <f t="shared" si="433"/>
        <v>Visser</v>
      </c>
      <c r="G2658" s="26" t="str">
        <f t="shared" si="434"/>
        <v>Men Senior</v>
      </c>
      <c r="H2658" s="26" t="str">
        <f t="shared" si="435"/>
        <v>Seagull Angling Club</v>
      </c>
      <c r="I2658" s="53"/>
      <c r="J2658" s="53" t="s">
        <v>1200</v>
      </c>
      <c r="K2658" s="53">
        <v>55</v>
      </c>
      <c r="L2658" s="52">
        <f t="shared" si="436"/>
        <v>3</v>
      </c>
      <c r="M2658" s="52">
        <f t="shared" si="437"/>
        <v>3</v>
      </c>
    </row>
    <row r="2659" spans="1:13" x14ac:dyDescent="0.3">
      <c r="A2659" s="143" t="str">
        <f t="shared" si="438"/>
        <v>2026-NAT-03</v>
      </c>
      <c r="B2659" s="140">
        <f t="shared" si="439"/>
        <v>46102</v>
      </c>
      <c r="C2659" s="143" t="str">
        <f t="shared" si="440"/>
        <v>Day 3</v>
      </c>
      <c r="D2659" s="53" t="s">
        <v>1138</v>
      </c>
      <c r="E2659" s="26" t="str">
        <f t="shared" si="432"/>
        <v>Jean</v>
      </c>
      <c r="F2659" s="26" t="str">
        <f t="shared" si="433"/>
        <v>Visser</v>
      </c>
      <c r="G2659" s="26" t="str">
        <f t="shared" si="434"/>
        <v>Men Senior</v>
      </c>
      <c r="H2659" s="26" t="str">
        <f t="shared" si="435"/>
        <v>Seagull Angling Club</v>
      </c>
      <c r="I2659" s="53"/>
      <c r="J2659" s="53" t="s">
        <v>1222</v>
      </c>
      <c r="K2659" s="53">
        <v>119</v>
      </c>
      <c r="L2659" s="52">
        <f t="shared" si="436"/>
        <v>7.9</v>
      </c>
      <c r="M2659" s="52">
        <f t="shared" si="437"/>
        <v>7.9</v>
      </c>
    </row>
    <row r="2660" spans="1:13" x14ac:dyDescent="0.3">
      <c r="A2660" s="143" t="str">
        <f t="shared" si="438"/>
        <v>2026-NAT-03</v>
      </c>
      <c r="B2660" s="140">
        <f t="shared" si="439"/>
        <v>46102</v>
      </c>
      <c r="C2660" s="143" t="str">
        <f t="shared" si="440"/>
        <v>Day 3</v>
      </c>
      <c r="D2660" s="53" t="s">
        <v>1138</v>
      </c>
      <c r="E2660" s="26" t="str">
        <f t="shared" si="432"/>
        <v>Jean</v>
      </c>
      <c r="F2660" s="26" t="str">
        <f t="shared" si="433"/>
        <v>Visser</v>
      </c>
      <c r="G2660" s="26" t="str">
        <f t="shared" si="434"/>
        <v>Men Senior</v>
      </c>
      <c r="H2660" s="26" t="str">
        <f t="shared" si="435"/>
        <v>Seagull Angling Club</v>
      </c>
      <c r="I2660" s="53"/>
      <c r="J2660" s="53" t="s">
        <v>1201</v>
      </c>
      <c r="K2660" s="53">
        <v>47</v>
      </c>
      <c r="L2660" s="52">
        <f t="shared" si="436"/>
        <v>3.3</v>
      </c>
      <c r="M2660" s="52">
        <f t="shared" si="437"/>
        <v>3.3</v>
      </c>
    </row>
    <row r="2661" spans="1:13" x14ac:dyDescent="0.3">
      <c r="A2661" s="143" t="str">
        <f t="shared" si="438"/>
        <v>2026-NAT-03</v>
      </c>
      <c r="B2661" s="140">
        <f t="shared" si="439"/>
        <v>46102</v>
      </c>
      <c r="C2661" s="143" t="str">
        <f t="shared" si="440"/>
        <v>Day 3</v>
      </c>
      <c r="D2661" s="53" t="s">
        <v>702</v>
      </c>
      <c r="E2661" s="26" t="str">
        <f t="shared" si="432"/>
        <v>Jonandre</v>
      </c>
      <c r="F2661" s="26" t="str">
        <f t="shared" si="433"/>
        <v>Mertens</v>
      </c>
      <c r="G2661" s="26" t="str">
        <f t="shared" si="434"/>
        <v>Men U/16</v>
      </c>
      <c r="H2661" s="26" t="str">
        <f t="shared" si="435"/>
        <v>Seagull Angling Club</v>
      </c>
      <c r="I2661" s="53"/>
      <c r="J2661" s="53" t="s">
        <v>20</v>
      </c>
      <c r="K2661" s="53">
        <v>66</v>
      </c>
      <c r="L2661" s="52">
        <f t="shared" si="436"/>
        <v>1</v>
      </c>
      <c r="M2661" s="52">
        <f t="shared" si="437"/>
        <v>1</v>
      </c>
    </row>
    <row r="2662" spans="1:13" x14ac:dyDescent="0.3">
      <c r="A2662" s="143" t="str">
        <f t="shared" si="438"/>
        <v>2026-NAT-03</v>
      </c>
      <c r="B2662" s="140">
        <f t="shared" si="439"/>
        <v>46102</v>
      </c>
      <c r="C2662" s="143" t="str">
        <f t="shared" si="440"/>
        <v>Day 3</v>
      </c>
      <c r="D2662" s="53" t="s">
        <v>702</v>
      </c>
      <c r="E2662" s="26" t="str">
        <f t="shared" si="432"/>
        <v>Jonandre</v>
      </c>
      <c r="F2662" s="26" t="str">
        <f t="shared" si="433"/>
        <v>Mertens</v>
      </c>
      <c r="G2662" s="26" t="str">
        <f t="shared" si="434"/>
        <v>Men U/16</v>
      </c>
      <c r="H2662" s="26" t="str">
        <f t="shared" si="435"/>
        <v>Seagull Angling Club</v>
      </c>
      <c r="I2662" s="53" t="s">
        <v>19</v>
      </c>
      <c r="J2662" s="53"/>
      <c r="K2662" s="53">
        <v>48</v>
      </c>
      <c r="L2662" s="52">
        <f t="shared" si="436"/>
        <v>1.1000000000000001</v>
      </c>
      <c r="M2662" s="52">
        <f t="shared" si="437"/>
        <v>1.1000000000000001</v>
      </c>
    </row>
    <row r="2663" spans="1:13" x14ac:dyDescent="0.3">
      <c r="A2663" s="143" t="str">
        <f t="shared" si="438"/>
        <v>2026-NAT-03</v>
      </c>
      <c r="B2663" s="140">
        <f t="shared" si="439"/>
        <v>46102</v>
      </c>
      <c r="C2663" s="143" t="str">
        <f t="shared" si="440"/>
        <v>Day 3</v>
      </c>
      <c r="D2663" s="53" t="s">
        <v>702</v>
      </c>
      <c r="E2663" s="26" t="str">
        <f t="shared" si="432"/>
        <v>Jonandre</v>
      </c>
      <c r="F2663" s="26" t="str">
        <f t="shared" si="433"/>
        <v>Mertens</v>
      </c>
      <c r="G2663" s="26" t="str">
        <f t="shared" si="434"/>
        <v>Men U/16</v>
      </c>
      <c r="H2663" s="26" t="str">
        <f t="shared" si="435"/>
        <v>Seagull Angling Club</v>
      </c>
      <c r="I2663" s="53" t="s">
        <v>19</v>
      </c>
      <c r="J2663" s="53"/>
      <c r="K2663" s="53">
        <v>61</v>
      </c>
      <c r="L2663" s="52">
        <f t="shared" si="436"/>
        <v>2.2999999999999998</v>
      </c>
      <c r="M2663" s="52">
        <f t="shared" si="437"/>
        <v>2.2999999999999998</v>
      </c>
    </row>
    <row r="2664" spans="1:13" x14ac:dyDescent="0.3">
      <c r="A2664" s="143" t="str">
        <f t="shared" si="438"/>
        <v>2026-NAT-03</v>
      </c>
      <c r="B2664" s="140">
        <f t="shared" si="439"/>
        <v>46102</v>
      </c>
      <c r="C2664" s="143" t="str">
        <f t="shared" si="440"/>
        <v>Day 3</v>
      </c>
      <c r="D2664" s="53" t="s">
        <v>561</v>
      </c>
      <c r="E2664" s="26" t="str">
        <f t="shared" si="432"/>
        <v>Christel</v>
      </c>
      <c r="F2664" s="26" t="str">
        <f t="shared" si="433"/>
        <v>Visser</v>
      </c>
      <c r="G2664" s="26" t="str">
        <f t="shared" si="434"/>
        <v>Ladies Senior</v>
      </c>
      <c r="H2664" s="26" t="str">
        <f t="shared" si="435"/>
        <v>Seagull Angling Club</v>
      </c>
      <c r="I2664" s="53"/>
      <c r="J2664" s="53" t="s">
        <v>1222</v>
      </c>
      <c r="K2664" s="53">
        <v>155</v>
      </c>
      <c r="L2664" s="52">
        <f t="shared" si="436"/>
        <v>19.5</v>
      </c>
      <c r="M2664" s="52">
        <f t="shared" si="437"/>
        <v>19.5</v>
      </c>
    </row>
    <row r="2665" spans="1:13" x14ac:dyDescent="0.3">
      <c r="A2665" s="143" t="str">
        <f t="shared" si="438"/>
        <v>2026-NAT-03</v>
      </c>
      <c r="B2665" s="140">
        <f t="shared" si="439"/>
        <v>46102</v>
      </c>
      <c r="C2665" s="143" t="str">
        <f t="shared" si="440"/>
        <v>Day 3</v>
      </c>
      <c r="D2665" s="53" t="s">
        <v>620</v>
      </c>
      <c r="E2665" s="26" t="str">
        <f t="shared" si="432"/>
        <v>Cecilia</v>
      </c>
      <c r="F2665" s="26" t="str">
        <f t="shared" si="433"/>
        <v>Kotze</v>
      </c>
      <c r="G2665" s="26" t="str">
        <f t="shared" si="434"/>
        <v>Ladies Senior</v>
      </c>
      <c r="H2665" s="26" t="str">
        <f t="shared" si="435"/>
        <v>Seagull Angling Club</v>
      </c>
      <c r="I2665" s="53" t="s">
        <v>19</v>
      </c>
      <c r="J2665" s="53"/>
      <c r="K2665" s="53">
        <v>41</v>
      </c>
      <c r="L2665" s="52">
        <f t="shared" si="436"/>
        <v>0.7</v>
      </c>
      <c r="M2665" s="52">
        <f t="shared" si="437"/>
        <v>0.7</v>
      </c>
    </row>
    <row r="2666" spans="1:13" x14ac:dyDescent="0.3">
      <c r="A2666" s="143" t="str">
        <f t="shared" si="438"/>
        <v>2026-NAT-03</v>
      </c>
      <c r="B2666" s="140">
        <f t="shared" si="439"/>
        <v>46102</v>
      </c>
      <c r="C2666" s="143" t="str">
        <f t="shared" si="440"/>
        <v>Day 3</v>
      </c>
      <c r="D2666" s="53" t="s">
        <v>695</v>
      </c>
      <c r="E2666" s="26" t="str">
        <f t="shared" si="432"/>
        <v>Christiaan</v>
      </c>
      <c r="F2666" s="26" t="str">
        <f t="shared" si="433"/>
        <v>Potgieter</v>
      </c>
      <c r="G2666" s="26" t="str">
        <f t="shared" si="434"/>
        <v>Men U/16</v>
      </c>
      <c r="H2666" s="26" t="str">
        <f t="shared" si="435"/>
        <v>Seagull Angling Club</v>
      </c>
      <c r="I2666" s="53" t="s">
        <v>19</v>
      </c>
      <c r="J2666" s="53"/>
      <c r="K2666" s="53">
        <v>40</v>
      </c>
      <c r="L2666" s="52">
        <f t="shared" si="436"/>
        <v>0.7</v>
      </c>
      <c r="M2666" s="52">
        <f t="shared" si="437"/>
        <v>0.7</v>
      </c>
    </row>
    <row r="2667" spans="1:13" x14ac:dyDescent="0.3">
      <c r="A2667" s="143" t="str">
        <f t="shared" si="438"/>
        <v>2026-NAT-03</v>
      </c>
      <c r="B2667" s="140">
        <f t="shared" si="439"/>
        <v>46102</v>
      </c>
      <c r="C2667" s="143" t="str">
        <f t="shared" si="440"/>
        <v>Day 3</v>
      </c>
      <c r="D2667" s="53" t="s">
        <v>695</v>
      </c>
      <c r="E2667" s="26" t="str">
        <f t="shared" si="432"/>
        <v>Christiaan</v>
      </c>
      <c r="F2667" s="26" t="str">
        <f t="shared" si="433"/>
        <v>Potgieter</v>
      </c>
      <c r="G2667" s="26" t="str">
        <f t="shared" si="434"/>
        <v>Men U/16</v>
      </c>
      <c r="H2667" s="26" t="str">
        <f t="shared" si="435"/>
        <v>Seagull Angling Club</v>
      </c>
      <c r="I2667" s="53" t="s">
        <v>19</v>
      </c>
      <c r="J2667" s="53"/>
      <c r="K2667" s="53">
        <v>48</v>
      </c>
      <c r="L2667" s="52">
        <f t="shared" si="436"/>
        <v>1.1000000000000001</v>
      </c>
      <c r="M2667" s="52">
        <f t="shared" si="437"/>
        <v>1.1000000000000001</v>
      </c>
    </row>
    <row r="2668" spans="1:13" x14ac:dyDescent="0.3">
      <c r="A2668" s="143" t="str">
        <f t="shared" si="438"/>
        <v>2026-NAT-03</v>
      </c>
      <c r="B2668" s="140">
        <f t="shared" si="439"/>
        <v>46102</v>
      </c>
      <c r="C2668" s="143" t="str">
        <f t="shared" si="440"/>
        <v>Day 3</v>
      </c>
      <c r="D2668" s="53" t="s">
        <v>687</v>
      </c>
      <c r="E2668" s="26" t="str">
        <f t="shared" si="432"/>
        <v>Ewald J.</v>
      </c>
      <c r="F2668" s="26" t="str">
        <f t="shared" si="433"/>
        <v>Potgieter</v>
      </c>
      <c r="G2668" s="26" t="str">
        <f t="shared" si="434"/>
        <v>Men U/16</v>
      </c>
      <c r="H2668" s="26" t="str">
        <f t="shared" si="435"/>
        <v>Seagull Angling Club</v>
      </c>
      <c r="I2668" s="53"/>
      <c r="J2668" s="53" t="s">
        <v>20</v>
      </c>
      <c r="K2668" s="53">
        <v>73</v>
      </c>
      <c r="L2668" s="52">
        <f t="shared" si="436"/>
        <v>1.4</v>
      </c>
      <c r="M2668" s="52">
        <f t="shared" si="437"/>
        <v>1.4</v>
      </c>
    </row>
    <row r="2669" spans="1:13" x14ac:dyDescent="0.3">
      <c r="A2669" s="143" t="str">
        <f t="shared" si="438"/>
        <v>2026-NAT-03</v>
      </c>
      <c r="B2669" s="140">
        <f t="shared" si="439"/>
        <v>46102</v>
      </c>
      <c r="C2669" s="143" t="str">
        <f t="shared" si="440"/>
        <v>Day 3</v>
      </c>
      <c r="D2669" s="53" t="s">
        <v>687</v>
      </c>
      <c r="E2669" s="26" t="str">
        <f t="shared" si="432"/>
        <v>Ewald J.</v>
      </c>
      <c r="F2669" s="26" t="str">
        <f t="shared" si="433"/>
        <v>Potgieter</v>
      </c>
      <c r="G2669" s="26" t="str">
        <f t="shared" si="434"/>
        <v>Men U/16</v>
      </c>
      <c r="H2669" s="26" t="str">
        <f t="shared" si="435"/>
        <v>Seagull Angling Club</v>
      </c>
      <c r="I2669" s="53" t="s">
        <v>19</v>
      </c>
      <c r="J2669" s="53"/>
      <c r="K2669" s="53">
        <v>41</v>
      </c>
      <c r="L2669" s="52">
        <f t="shared" si="436"/>
        <v>0.7</v>
      </c>
      <c r="M2669" s="52">
        <f t="shared" si="437"/>
        <v>0.7</v>
      </c>
    </row>
    <row r="2670" spans="1:13" x14ac:dyDescent="0.3">
      <c r="A2670" s="143" t="str">
        <f t="shared" si="438"/>
        <v>2026-NAT-03</v>
      </c>
      <c r="B2670" s="140">
        <f t="shared" si="439"/>
        <v>46102</v>
      </c>
      <c r="C2670" s="143" t="str">
        <f t="shared" si="440"/>
        <v>Day 3</v>
      </c>
      <c r="D2670" s="53" t="s">
        <v>687</v>
      </c>
      <c r="E2670" s="26" t="str">
        <f t="shared" si="432"/>
        <v>Ewald J.</v>
      </c>
      <c r="F2670" s="26" t="str">
        <f t="shared" si="433"/>
        <v>Potgieter</v>
      </c>
      <c r="G2670" s="26" t="str">
        <f t="shared" si="434"/>
        <v>Men U/16</v>
      </c>
      <c r="H2670" s="26" t="str">
        <f t="shared" si="435"/>
        <v>Seagull Angling Club</v>
      </c>
      <c r="I2670" s="53" t="s">
        <v>19</v>
      </c>
      <c r="J2670" s="53"/>
      <c r="K2670" s="53">
        <v>61</v>
      </c>
      <c r="L2670" s="52">
        <f t="shared" si="436"/>
        <v>2.2999999999999998</v>
      </c>
      <c r="M2670" s="52">
        <f t="shared" si="437"/>
        <v>2.2999999999999998</v>
      </c>
    </row>
    <row r="2671" spans="1:13" x14ac:dyDescent="0.3">
      <c r="A2671" s="143" t="str">
        <f t="shared" si="438"/>
        <v>2026-NAT-03</v>
      </c>
      <c r="B2671" s="140">
        <f t="shared" si="439"/>
        <v>46102</v>
      </c>
      <c r="C2671" s="143" t="str">
        <f t="shared" si="440"/>
        <v>Day 3</v>
      </c>
      <c r="D2671" s="53" t="s">
        <v>723</v>
      </c>
      <c r="E2671" s="26" t="str">
        <f t="shared" si="432"/>
        <v>Danie</v>
      </c>
      <c r="F2671" s="26" t="str">
        <f t="shared" si="433"/>
        <v>Smith</v>
      </c>
      <c r="G2671" s="26" t="str">
        <f t="shared" si="434"/>
        <v>Men Veteran</v>
      </c>
      <c r="H2671" s="26" t="str">
        <f t="shared" si="435"/>
        <v>Seagull Angling Club</v>
      </c>
      <c r="I2671" s="53"/>
      <c r="J2671" s="53"/>
      <c r="K2671" s="53"/>
      <c r="L2671" s="52" t="str">
        <f t="shared" si="436"/>
        <v/>
      </c>
      <c r="M2671" s="52" t="str">
        <f t="shared" si="437"/>
        <v/>
      </c>
    </row>
    <row r="2672" spans="1:13" x14ac:dyDescent="0.3">
      <c r="A2672" s="143" t="str">
        <f t="shared" si="438"/>
        <v>2026-NAT-03</v>
      </c>
      <c r="B2672" s="140">
        <f t="shared" si="439"/>
        <v>46102</v>
      </c>
      <c r="C2672" s="143" t="str">
        <f t="shared" si="440"/>
        <v>Day 3</v>
      </c>
      <c r="D2672" s="53" t="s">
        <v>476</v>
      </c>
      <c r="E2672" s="26" t="str">
        <f t="shared" si="432"/>
        <v>Sean</v>
      </c>
      <c r="F2672" s="26" t="str">
        <f t="shared" si="433"/>
        <v>Van Den Heuvel</v>
      </c>
      <c r="G2672" s="26" t="str">
        <f t="shared" si="434"/>
        <v>Men Veteran</v>
      </c>
      <c r="H2672" s="26" t="str">
        <f t="shared" si="435"/>
        <v>Seagull Angling Club</v>
      </c>
      <c r="I2672" s="53"/>
      <c r="J2672" s="53"/>
      <c r="K2672" s="53"/>
      <c r="L2672" s="52" t="str">
        <f t="shared" si="436"/>
        <v/>
      </c>
      <c r="M2672" s="52" t="str">
        <f t="shared" si="437"/>
        <v/>
      </c>
    </row>
    <row r="2673" spans="1:13" x14ac:dyDescent="0.3">
      <c r="A2673" s="143" t="str">
        <f t="shared" si="438"/>
        <v>2026-NAT-03</v>
      </c>
      <c r="B2673" s="140">
        <f t="shared" si="439"/>
        <v>46102</v>
      </c>
      <c r="C2673" s="143" t="str">
        <f t="shared" si="440"/>
        <v>Day 3</v>
      </c>
      <c r="D2673" s="53" t="s">
        <v>760</v>
      </c>
      <c r="E2673" s="26" t="str">
        <f t="shared" si="432"/>
        <v>Izak</v>
      </c>
      <c r="F2673" s="26" t="str">
        <f t="shared" si="433"/>
        <v>Van Der Merwe</v>
      </c>
      <c r="G2673" s="26" t="str">
        <f t="shared" si="434"/>
        <v>Men Senior</v>
      </c>
      <c r="H2673" s="26" t="str">
        <f t="shared" si="435"/>
        <v>Seagull Angling Club</v>
      </c>
      <c r="I2673" s="53"/>
      <c r="J2673" s="53"/>
      <c r="K2673" s="53"/>
      <c r="L2673" s="52" t="str">
        <f t="shared" si="436"/>
        <v/>
      </c>
      <c r="M2673" s="52" t="str">
        <f t="shared" si="437"/>
        <v/>
      </c>
    </row>
    <row r="2674" spans="1:13" x14ac:dyDescent="0.3">
      <c r="A2674" s="143" t="str">
        <f t="shared" si="438"/>
        <v>2026-NAT-03</v>
      </c>
      <c r="B2674" s="140">
        <f t="shared" si="439"/>
        <v>46102</v>
      </c>
      <c r="C2674" s="143" t="str">
        <f t="shared" si="440"/>
        <v>Day 3</v>
      </c>
      <c r="D2674" s="53" t="s">
        <v>861</v>
      </c>
      <c r="E2674" s="26" t="str">
        <f t="shared" si="432"/>
        <v>Martin</v>
      </c>
      <c r="F2674" s="26" t="str">
        <f t="shared" si="433"/>
        <v>Gouws</v>
      </c>
      <c r="G2674" s="26" t="str">
        <f t="shared" si="434"/>
        <v>Men Senior</v>
      </c>
      <c r="H2674" s="26" t="str">
        <f t="shared" si="435"/>
        <v>Seagull Angling Club</v>
      </c>
      <c r="I2674" s="53"/>
      <c r="J2674" s="53"/>
      <c r="K2674" s="53"/>
      <c r="L2674" s="52" t="str">
        <f t="shared" si="436"/>
        <v/>
      </c>
      <c r="M2674" s="52" t="str">
        <f t="shared" si="437"/>
        <v/>
      </c>
    </row>
    <row r="2675" spans="1:13" x14ac:dyDescent="0.3">
      <c r="A2675" s="143" t="str">
        <f t="shared" si="438"/>
        <v>2026-NAT-03</v>
      </c>
      <c r="B2675" s="140">
        <f t="shared" si="439"/>
        <v>46102</v>
      </c>
      <c r="C2675" s="143" t="str">
        <f t="shared" si="440"/>
        <v>Day 3</v>
      </c>
      <c r="D2675" s="53" t="s">
        <v>982</v>
      </c>
      <c r="E2675" s="26" t="str">
        <f t="shared" si="432"/>
        <v>Armand</v>
      </c>
      <c r="F2675" s="26" t="str">
        <f t="shared" si="433"/>
        <v>Potgieter</v>
      </c>
      <c r="G2675" s="26" t="str">
        <f t="shared" si="434"/>
        <v>Men U/16</v>
      </c>
      <c r="H2675" s="26" t="str">
        <f t="shared" si="435"/>
        <v>Seagull Angling Club</v>
      </c>
      <c r="I2675" s="53"/>
      <c r="J2675" s="53"/>
      <c r="K2675" s="53"/>
      <c r="L2675" s="52" t="str">
        <f t="shared" si="436"/>
        <v/>
      </c>
      <c r="M2675" s="52" t="str">
        <f t="shared" si="437"/>
        <v/>
      </c>
    </row>
    <row r="2676" spans="1:13" x14ac:dyDescent="0.3">
      <c r="A2676" s="143" t="str">
        <f t="shared" si="438"/>
        <v>2026-NAT-03</v>
      </c>
      <c r="B2676" s="140">
        <f t="shared" si="439"/>
        <v>46102</v>
      </c>
      <c r="C2676" s="143" t="str">
        <f t="shared" si="440"/>
        <v>Day 3</v>
      </c>
      <c r="D2676" s="53" t="s">
        <v>1594</v>
      </c>
      <c r="E2676" s="26" t="str">
        <f t="shared" si="432"/>
        <v>Heiko Jnr</v>
      </c>
      <c r="F2676" s="26" t="str">
        <f t="shared" si="433"/>
        <v>Doll</v>
      </c>
      <c r="G2676" s="26" t="str">
        <f t="shared" si="434"/>
        <v>Men U/16</v>
      </c>
      <c r="H2676" s="26" t="str">
        <f t="shared" si="435"/>
        <v>Seagull Angling Club</v>
      </c>
      <c r="I2676" s="53"/>
      <c r="J2676" s="53"/>
      <c r="K2676" s="53"/>
      <c r="L2676" s="52" t="str">
        <f t="shared" si="436"/>
        <v/>
      </c>
      <c r="M2676" s="52" t="str">
        <f t="shared" si="437"/>
        <v/>
      </c>
    </row>
    <row r="2677" spans="1:13" x14ac:dyDescent="0.3">
      <c r="A2677" s="143" t="str">
        <f t="shared" si="438"/>
        <v>2026-NAT-03</v>
      </c>
      <c r="B2677" s="140">
        <f t="shared" si="439"/>
        <v>46102</v>
      </c>
      <c r="C2677" s="143" t="str">
        <f t="shared" si="440"/>
        <v>Day 3</v>
      </c>
      <c r="D2677" s="53" t="s">
        <v>1568</v>
      </c>
      <c r="E2677" s="26" t="str">
        <f t="shared" si="432"/>
        <v>L'Wyk</v>
      </c>
      <c r="F2677" s="26" t="str">
        <f t="shared" si="433"/>
        <v>Viljoen</v>
      </c>
      <c r="G2677" s="26" t="str">
        <f t="shared" si="434"/>
        <v>Men U/16</v>
      </c>
      <c r="H2677" s="26" t="str">
        <f t="shared" si="435"/>
        <v>Steenbras</v>
      </c>
      <c r="I2677" s="53"/>
      <c r="J2677" s="53" t="s">
        <v>20</v>
      </c>
      <c r="K2677" s="53">
        <v>67</v>
      </c>
      <c r="L2677" s="52">
        <f t="shared" si="436"/>
        <v>1.1000000000000001</v>
      </c>
      <c r="M2677" s="52">
        <f t="shared" si="437"/>
        <v>1.1000000000000001</v>
      </c>
    </row>
    <row r="2678" spans="1:13" x14ac:dyDescent="0.3">
      <c r="A2678" s="143" t="str">
        <f t="shared" si="438"/>
        <v>2026-NAT-03</v>
      </c>
      <c r="B2678" s="140">
        <f t="shared" si="439"/>
        <v>46102</v>
      </c>
      <c r="C2678" s="143" t="str">
        <f t="shared" si="440"/>
        <v>Day 3</v>
      </c>
      <c r="D2678" s="53" t="s">
        <v>871</v>
      </c>
      <c r="E2678" s="26" t="str">
        <f t="shared" si="432"/>
        <v>Johan Sampie</v>
      </c>
      <c r="F2678" s="26" t="str">
        <f t="shared" si="433"/>
        <v>Malherbe</v>
      </c>
      <c r="G2678" s="26" t="str">
        <f t="shared" si="434"/>
        <v>Men Veteran</v>
      </c>
      <c r="H2678" s="26" t="str">
        <f t="shared" si="435"/>
        <v>Steenbras</v>
      </c>
      <c r="I2678" s="53"/>
      <c r="J2678" s="53" t="s">
        <v>1200</v>
      </c>
      <c r="K2678" s="53">
        <v>72</v>
      </c>
      <c r="L2678" s="52">
        <f t="shared" si="436"/>
        <v>6.8</v>
      </c>
      <c r="M2678" s="52">
        <f t="shared" si="437"/>
        <v>6.8</v>
      </c>
    </row>
    <row r="2679" spans="1:13" x14ac:dyDescent="0.3">
      <c r="A2679" s="143" t="str">
        <f t="shared" si="438"/>
        <v>2026-NAT-03</v>
      </c>
      <c r="B2679" s="140">
        <f t="shared" si="439"/>
        <v>46102</v>
      </c>
      <c r="C2679" s="143" t="str">
        <f t="shared" si="440"/>
        <v>Day 3</v>
      </c>
      <c r="D2679" s="53" t="s">
        <v>661</v>
      </c>
      <c r="E2679" s="26" t="str">
        <f t="shared" si="432"/>
        <v>Gawie</v>
      </c>
      <c r="F2679" s="26" t="str">
        <f t="shared" si="433"/>
        <v>Van Zyl</v>
      </c>
      <c r="G2679" s="26" t="str">
        <f t="shared" si="434"/>
        <v>Men Veteran</v>
      </c>
      <c r="H2679" s="26" t="str">
        <f t="shared" si="435"/>
        <v>Steenbras</v>
      </c>
      <c r="I2679" s="53"/>
      <c r="J2679" s="53" t="s">
        <v>1222</v>
      </c>
      <c r="K2679" s="53">
        <v>120</v>
      </c>
      <c r="L2679" s="52">
        <f t="shared" si="436"/>
        <v>8.1</v>
      </c>
      <c r="M2679" s="52">
        <f t="shared" si="437"/>
        <v>8.1</v>
      </c>
    </row>
    <row r="2680" spans="1:13" x14ac:dyDescent="0.3">
      <c r="A2680" s="143" t="str">
        <f t="shared" si="438"/>
        <v>2026-NAT-03</v>
      </c>
      <c r="B2680" s="140">
        <f t="shared" si="439"/>
        <v>46102</v>
      </c>
      <c r="C2680" s="143" t="str">
        <f t="shared" si="440"/>
        <v>Day 3</v>
      </c>
      <c r="D2680" s="53" t="s">
        <v>1542</v>
      </c>
      <c r="E2680" s="26" t="str">
        <f t="shared" si="432"/>
        <v>Herman</v>
      </c>
      <c r="F2680" s="26" t="str">
        <f t="shared" si="433"/>
        <v>Swanepoel</v>
      </c>
      <c r="G2680" s="26" t="str">
        <f t="shared" si="434"/>
        <v>Men Veteran</v>
      </c>
      <c r="H2680" s="26" t="str">
        <f t="shared" si="435"/>
        <v>Steenbras</v>
      </c>
      <c r="I2680" s="53"/>
      <c r="J2680" s="53" t="s">
        <v>1222</v>
      </c>
      <c r="K2680" s="53">
        <v>85</v>
      </c>
      <c r="L2680" s="52">
        <f t="shared" si="436"/>
        <v>2.5</v>
      </c>
      <c r="M2680" s="52">
        <f t="shared" si="437"/>
        <v>2.5</v>
      </c>
    </row>
    <row r="2681" spans="1:13" x14ac:dyDescent="0.3">
      <c r="A2681" s="143" t="str">
        <f t="shared" si="438"/>
        <v>2026-NAT-03</v>
      </c>
      <c r="B2681" s="140">
        <f t="shared" si="439"/>
        <v>46102</v>
      </c>
      <c r="C2681" s="143" t="str">
        <f t="shared" si="440"/>
        <v>Day 3</v>
      </c>
      <c r="D2681" s="53" t="s">
        <v>1542</v>
      </c>
      <c r="E2681" s="26" t="str">
        <f t="shared" si="432"/>
        <v>Herman</v>
      </c>
      <c r="F2681" s="26" t="str">
        <f t="shared" si="433"/>
        <v>Swanepoel</v>
      </c>
      <c r="G2681" s="26" t="str">
        <f t="shared" si="434"/>
        <v>Men Veteran</v>
      </c>
      <c r="H2681" s="26" t="str">
        <f t="shared" si="435"/>
        <v>Steenbras</v>
      </c>
      <c r="I2681" s="53"/>
      <c r="J2681" s="53" t="s">
        <v>1222</v>
      </c>
      <c r="K2681" s="53">
        <v>104</v>
      </c>
      <c r="L2681" s="52">
        <f t="shared" si="436"/>
        <v>5</v>
      </c>
      <c r="M2681" s="52">
        <f t="shared" si="437"/>
        <v>5</v>
      </c>
    </row>
    <row r="2682" spans="1:13" x14ac:dyDescent="0.3">
      <c r="A2682" s="143" t="str">
        <f t="shared" si="438"/>
        <v>2026-NAT-03</v>
      </c>
      <c r="B2682" s="140">
        <f t="shared" si="439"/>
        <v>46102</v>
      </c>
      <c r="C2682" s="143" t="str">
        <f t="shared" si="440"/>
        <v>Day 3</v>
      </c>
      <c r="D2682" s="53" t="s">
        <v>1482</v>
      </c>
      <c r="E2682" s="26" t="str">
        <f t="shared" ref="E2682:E2745" si="441">IF(D2682="","",VLOOKUP(D2682,Master,3,FALSE))</f>
        <v>Wallace</v>
      </c>
      <c r="F2682" s="26" t="str">
        <f t="shared" ref="F2682:F2745" si="442">IF(D2682="","",VLOOKUP(D2682,Master,4,FALSE))</f>
        <v>Shepperson</v>
      </c>
      <c r="G2682" s="26" t="str">
        <f t="shared" ref="G2682:G2745" si="443">IF(D2682="","",VLOOKUP(D2682,Master,5,FALSE))</f>
        <v>Men Veteran</v>
      </c>
      <c r="H2682" s="26" t="str">
        <f t="shared" ref="H2682:H2745" si="444">IF(D2682="","",VLOOKUP(D2682,Master,2,FALSE))</f>
        <v>Steenbras</v>
      </c>
      <c r="I2682" s="53"/>
      <c r="J2682" s="53" t="s">
        <v>1222</v>
      </c>
      <c r="K2682" s="53">
        <v>145</v>
      </c>
      <c r="L2682" s="52">
        <f t="shared" ref="L2682:L2745" si="445">IF(K2682="","",IF(I2682="",ROUND(HLOOKUP(J2682,kgList,K2682,FALSE),1),ROUND(HLOOKUP(I2682,kgList,K2682,FALSE),1)))</f>
        <v>15.5</v>
      </c>
      <c r="M2682" s="52">
        <f t="shared" ref="M2682:M2745" si="446">IF(L2682="","",IF(COUNTA(I2682:J2682)&gt;1,"Edible or Inedible",IF(COUNTA(I2682)=1,L2682*1,IF(COUNTA(J2682)=1,L2682*1,"ERROR"))))</f>
        <v>15.5</v>
      </c>
    </row>
    <row r="2683" spans="1:13" x14ac:dyDescent="0.3">
      <c r="A2683" s="143" t="str">
        <f t="shared" ref="A2683:A2746" si="447">IF(D2683="","",A2682)</f>
        <v>2026-NAT-03</v>
      </c>
      <c r="B2683" s="140">
        <f t="shared" ref="B2683:B2746" si="448">IF(D2683="","",B2682)</f>
        <v>46102</v>
      </c>
      <c r="C2683" s="143" t="str">
        <f t="shared" ref="C2683:C2746" si="449">IF(D2683="","",C2682)</f>
        <v>Day 3</v>
      </c>
      <c r="D2683" s="53" t="s">
        <v>1482</v>
      </c>
      <c r="E2683" s="26" t="str">
        <f t="shared" si="441"/>
        <v>Wallace</v>
      </c>
      <c r="F2683" s="26" t="str">
        <f t="shared" si="442"/>
        <v>Shepperson</v>
      </c>
      <c r="G2683" s="26" t="str">
        <f t="shared" si="443"/>
        <v>Men Veteran</v>
      </c>
      <c r="H2683" s="26" t="str">
        <f t="shared" si="444"/>
        <v>Steenbras</v>
      </c>
      <c r="I2683" s="53"/>
      <c r="J2683" s="53" t="s">
        <v>1200</v>
      </c>
      <c r="K2683" s="53">
        <v>61</v>
      </c>
      <c r="L2683" s="52">
        <f t="shared" si="445"/>
        <v>4.0999999999999996</v>
      </c>
      <c r="M2683" s="52">
        <f t="shared" si="446"/>
        <v>4.0999999999999996</v>
      </c>
    </row>
    <row r="2684" spans="1:13" x14ac:dyDescent="0.3">
      <c r="A2684" s="143" t="str">
        <f t="shared" si="447"/>
        <v>2026-NAT-03</v>
      </c>
      <c r="B2684" s="140">
        <f t="shared" si="448"/>
        <v>46102</v>
      </c>
      <c r="C2684" s="143" t="str">
        <f t="shared" si="449"/>
        <v>Day 3</v>
      </c>
      <c r="D2684" s="53" t="s">
        <v>1325</v>
      </c>
      <c r="E2684" s="26" t="str">
        <f t="shared" si="441"/>
        <v>Jacomine</v>
      </c>
      <c r="F2684" s="26" t="str">
        <f t="shared" si="442"/>
        <v>Heath</v>
      </c>
      <c r="G2684" s="26" t="str">
        <f t="shared" si="443"/>
        <v>Ladies Senior</v>
      </c>
      <c r="H2684" s="26" t="str">
        <f t="shared" si="444"/>
        <v>Steenbras</v>
      </c>
      <c r="I2684" s="53"/>
      <c r="J2684" s="53" t="s">
        <v>20</v>
      </c>
      <c r="K2684" s="53">
        <v>66</v>
      </c>
      <c r="L2684" s="52">
        <f t="shared" si="445"/>
        <v>1</v>
      </c>
      <c r="M2684" s="52">
        <f t="shared" si="446"/>
        <v>1</v>
      </c>
    </row>
    <row r="2685" spans="1:13" x14ac:dyDescent="0.3">
      <c r="A2685" s="143" t="str">
        <f t="shared" si="447"/>
        <v>2026-NAT-03</v>
      </c>
      <c r="B2685" s="140">
        <f t="shared" si="448"/>
        <v>46102</v>
      </c>
      <c r="C2685" s="143" t="str">
        <f t="shared" si="449"/>
        <v>Day 3</v>
      </c>
      <c r="D2685" s="53" t="s">
        <v>1325</v>
      </c>
      <c r="E2685" s="26" t="str">
        <f t="shared" si="441"/>
        <v>Jacomine</v>
      </c>
      <c r="F2685" s="26" t="str">
        <f t="shared" si="442"/>
        <v>Heath</v>
      </c>
      <c r="G2685" s="26" t="str">
        <f t="shared" si="443"/>
        <v>Ladies Senior</v>
      </c>
      <c r="H2685" s="26" t="str">
        <f t="shared" si="444"/>
        <v>Steenbras</v>
      </c>
      <c r="I2685" s="53"/>
      <c r="J2685" s="53" t="s">
        <v>20</v>
      </c>
      <c r="K2685" s="53">
        <v>75</v>
      </c>
      <c r="L2685" s="52">
        <f t="shared" si="445"/>
        <v>1.5</v>
      </c>
      <c r="M2685" s="52">
        <f t="shared" si="446"/>
        <v>1.5</v>
      </c>
    </row>
    <row r="2686" spans="1:13" x14ac:dyDescent="0.3">
      <c r="A2686" s="143" t="str">
        <f t="shared" si="447"/>
        <v>2026-NAT-03</v>
      </c>
      <c r="B2686" s="140">
        <f t="shared" si="448"/>
        <v>46102</v>
      </c>
      <c r="C2686" s="143" t="str">
        <f t="shared" si="449"/>
        <v>Day 3</v>
      </c>
      <c r="D2686" s="53" t="s">
        <v>1325</v>
      </c>
      <c r="E2686" s="26" t="str">
        <f t="shared" si="441"/>
        <v>Jacomine</v>
      </c>
      <c r="F2686" s="26" t="str">
        <f t="shared" si="442"/>
        <v>Heath</v>
      </c>
      <c r="G2686" s="26" t="str">
        <f t="shared" si="443"/>
        <v>Ladies Senior</v>
      </c>
      <c r="H2686" s="26" t="str">
        <f t="shared" si="444"/>
        <v>Steenbras</v>
      </c>
      <c r="I2686" s="53"/>
      <c r="J2686" s="53" t="s">
        <v>20</v>
      </c>
      <c r="K2686" s="53">
        <v>62</v>
      </c>
      <c r="L2686" s="52">
        <f t="shared" si="445"/>
        <v>0</v>
      </c>
      <c r="M2686" s="52">
        <f t="shared" si="446"/>
        <v>0</v>
      </c>
    </row>
    <row r="2687" spans="1:13" x14ac:dyDescent="0.3">
      <c r="A2687" s="143" t="str">
        <f t="shared" si="447"/>
        <v>2026-NAT-03</v>
      </c>
      <c r="B2687" s="140">
        <f t="shared" si="448"/>
        <v>46102</v>
      </c>
      <c r="C2687" s="143" t="str">
        <f t="shared" si="449"/>
        <v>Day 3</v>
      </c>
      <c r="D2687" s="53" t="s">
        <v>1325</v>
      </c>
      <c r="E2687" s="26" t="str">
        <f t="shared" si="441"/>
        <v>Jacomine</v>
      </c>
      <c r="F2687" s="26" t="str">
        <f t="shared" si="442"/>
        <v>Heath</v>
      </c>
      <c r="G2687" s="26" t="str">
        <f t="shared" si="443"/>
        <v>Ladies Senior</v>
      </c>
      <c r="H2687" s="26" t="str">
        <f t="shared" si="444"/>
        <v>Steenbras</v>
      </c>
      <c r="I2687" s="53" t="s">
        <v>19</v>
      </c>
      <c r="J2687" s="53"/>
      <c r="K2687" s="53">
        <v>40</v>
      </c>
      <c r="L2687" s="52">
        <f t="shared" si="445"/>
        <v>0.7</v>
      </c>
      <c r="M2687" s="52">
        <f t="shared" si="446"/>
        <v>0.7</v>
      </c>
    </row>
    <row r="2688" spans="1:13" x14ac:dyDescent="0.3">
      <c r="A2688" s="143" t="str">
        <f t="shared" si="447"/>
        <v>2026-NAT-03</v>
      </c>
      <c r="B2688" s="140">
        <f t="shared" si="448"/>
        <v>46102</v>
      </c>
      <c r="C2688" s="143" t="str">
        <f t="shared" si="449"/>
        <v>Day 3</v>
      </c>
      <c r="D2688" s="53" t="s">
        <v>1417</v>
      </c>
      <c r="E2688" s="26" t="str">
        <f t="shared" si="441"/>
        <v>Maryna</v>
      </c>
      <c r="F2688" s="26" t="str">
        <f t="shared" si="442"/>
        <v>Viljoen</v>
      </c>
      <c r="G2688" s="26" t="str">
        <f t="shared" si="443"/>
        <v>Ladies Senior</v>
      </c>
      <c r="H2688" s="26" t="str">
        <f t="shared" si="444"/>
        <v>Steenbras</v>
      </c>
      <c r="I2688" s="53" t="s">
        <v>19</v>
      </c>
      <c r="J2688" s="53"/>
      <c r="K2688" s="53">
        <v>43</v>
      </c>
      <c r="L2688" s="52">
        <f t="shared" si="445"/>
        <v>0.8</v>
      </c>
      <c r="M2688" s="52">
        <f t="shared" si="446"/>
        <v>0.8</v>
      </c>
    </row>
    <row r="2689" spans="1:13" x14ac:dyDescent="0.3">
      <c r="A2689" s="143" t="str">
        <f t="shared" si="447"/>
        <v>2026-NAT-03</v>
      </c>
      <c r="B2689" s="140">
        <f t="shared" si="448"/>
        <v>46102</v>
      </c>
      <c r="C2689" s="143" t="str">
        <f t="shared" si="449"/>
        <v>Day 3</v>
      </c>
      <c r="D2689" s="53" t="s">
        <v>1417</v>
      </c>
      <c r="E2689" s="26" t="str">
        <f t="shared" si="441"/>
        <v>Maryna</v>
      </c>
      <c r="F2689" s="26" t="str">
        <f t="shared" si="442"/>
        <v>Viljoen</v>
      </c>
      <c r="G2689" s="26" t="str">
        <f t="shared" si="443"/>
        <v>Ladies Senior</v>
      </c>
      <c r="H2689" s="26" t="str">
        <f t="shared" si="444"/>
        <v>Steenbras</v>
      </c>
      <c r="I2689" s="53"/>
      <c r="J2689" s="53" t="s">
        <v>20</v>
      </c>
      <c r="K2689" s="53">
        <v>66</v>
      </c>
      <c r="L2689" s="52">
        <f t="shared" si="445"/>
        <v>1</v>
      </c>
      <c r="M2689" s="52">
        <f t="shared" si="446"/>
        <v>1</v>
      </c>
    </row>
    <row r="2690" spans="1:13" x14ac:dyDescent="0.3">
      <c r="A2690" s="143" t="str">
        <f t="shared" si="447"/>
        <v>2026-NAT-03</v>
      </c>
      <c r="B2690" s="140">
        <f t="shared" si="448"/>
        <v>46102</v>
      </c>
      <c r="C2690" s="143" t="str">
        <f t="shared" si="449"/>
        <v>Day 3</v>
      </c>
      <c r="D2690" s="53" t="s">
        <v>1417</v>
      </c>
      <c r="E2690" s="26" t="str">
        <f t="shared" si="441"/>
        <v>Maryna</v>
      </c>
      <c r="F2690" s="26" t="str">
        <f t="shared" si="442"/>
        <v>Viljoen</v>
      </c>
      <c r="G2690" s="26" t="str">
        <f t="shared" si="443"/>
        <v>Ladies Senior</v>
      </c>
      <c r="H2690" s="26" t="str">
        <f t="shared" si="444"/>
        <v>Steenbras</v>
      </c>
      <c r="I2690" s="53"/>
      <c r="J2690" s="53" t="s">
        <v>20</v>
      </c>
      <c r="K2690" s="53">
        <v>75</v>
      </c>
      <c r="L2690" s="52">
        <f t="shared" si="445"/>
        <v>1.5</v>
      </c>
      <c r="M2690" s="52">
        <f t="shared" si="446"/>
        <v>1.5</v>
      </c>
    </row>
    <row r="2691" spans="1:13" x14ac:dyDescent="0.3">
      <c r="A2691" s="143" t="str">
        <f t="shared" si="447"/>
        <v>2026-NAT-03</v>
      </c>
      <c r="B2691" s="140">
        <f t="shared" si="448"/>
        <v>46102</v>
      </c>
      <c r="C2691" s="143" t="str">
        <f t="shared" si="449"/>
        <v>Day 3</v>
      </c>
      <c r="D2691" s="53" t="s">
        <v>1417</v>
      </c>
      <c r="E2691" s="26" t="str">
        <f t="shared" si="441"/>
        <v>Maryna</v>
      </c>
      <c r="F2691" s="26" t="str">
        <f t="shared" si="442"/>
        <v>Viljoen</v>
      </c>
      <c r="G2691" s="26" t="str">
        <f t="shared" si="443"/>
        <v>Ladies Senior</v>
      </c>
      <c r="H2691" s="26" t="str">
        <f t="shared" si="444"/>
        <v>Steenbras</v>
      </c>
      <c r="I2691" s="53"/>
      <c r="J2691" s="53" t="s">
        <v>20</v>
      </c>
      <c r="K2691" s="53">
        <v>71</v>
      </c>
      <c r="L2691" s="52">
        <f t="shared" si="445"/>
        <v>1.3</v>
      </c>
      <c r="M2691" s="52">
        <f t="shared" si="446"/>
        <v>1.3</v>
      </c>
    </row>
    <row r="2692" spans="1:13" x14ac:dyDescent="0.3">
      <c r="A2692" s="143" t="str">
        <f t="shared" si="447"/>
        <v>2026-NAT-03</v>
      </c>
      <c r="B2692" s="140">
        <f t="shared" si="448"/>
        <v>46102</v>
      </c>
      <c r="C2692" s="143" t="str">
        <f t="shared" si="449"/>
        <v>Day 3</v>
      </c>
      <c r="D2692" s="53" t="s">
        <v>1417</v>
      </c>
      <c r="E2692" s="26" t="str">
        <f t="shared" si="441"/>
        <v>Maryna</v>
      </c>
      <c r="F2692" s="26" t="str">
        <f t="shared" si="442"/>
        <v>Viljoen</v>
      </c>
      <c r="G2692" s="26" t="str">
        <f t="shared" si="443"/>
        <v>Ladies Senior</v>
      </c>
      <c r="H2692" s="26" t="str">
        <f t="shared" si="444"/>
        <v>Steenbras</v>
      </c>
      <c r="I2692" s="53"/>
      <c r="J2692" s="53" t="s">
        <v>20</v>
      </c>
      <c r="K2692" s="53">
        <v>69</v>
      </c>
      <c r="L2692" s="52">
        <f t="shared" si="445"/>
        <v>1.2</v>
      </c>
      <c r="M2692" s="52">
        <f t="shared" si="446"/>
        <v>1.2</v>
      </c>
    </row>
    <row r="2693" spans="1:13" x14ac:dyDescent="0.3">
      <c r="A2693" s="143" t="str">
        <f t="shared" si="447"/>
        <v>2026-NAT-03</v>
      </c>
      <c r="B2693" s="140">
        <f t="shared" si="448"/>
        <v>46102</v>
      </c>
      <c r="C2693" s="143" t="str">
        <f t="shared" si="449"/>
        <v>Day 3</v>
      </c>
      <c r="D2693" s="53" t="s">
        <v>1417</v>
      </c>
      <c r="E2693" s="26" t="str">
        <f t="shared" si="441"/>
        <v>Maryna</v>
      </c>
      <c r="F2693" s="26" t="str">
        <f t="shared" si="442"/>
        <v>Viljoen</v>
      </c>
      <c r="G2693" s="26" t="str">
        <f t="shared" si="443"/>
        <v>Ladies Senior</v>
      </c>
      <c r="H2693" s="26" t="str">
        <f t="shared" si="444"/>
        <v>Steenbras</v>
      </c>
      <c r="I2693" s="53" t="s">
        <v>19</v>
      </c>
      <c r="J2693" s="53"/>
      <c r="K2693" s="53">
        <v>45</v>
      </c>
      <c r="L2693" s="52">
        <f t="shared" si="445"/>
        <v>0.9</v>
      </c>
      <c r="M2693" s="52">
        <f t="shared" si="446"/>
        <v>0.9</v>
      </c>
    </row>
    <row r="2694" spans="1:13" x14ac:dyDescent="0.3">
      <c r="A2694" s="143" t="str">
        <f t="shared" si="447"/>
        <v>2026-NAT-03</v>
      </c>
      <c r="B2694" s="140">
        <f t="shared" si="448"/>
        <v>46102</v>
      </c>
      <c r="C2694" s="143" t="str">
        <f t="shared" si="449"/>
        <v>Day 3</v>
      </c>
      <c r="D2694" s="53" t="s">
        <v>1417</v>
      </c>
      <c r="E2694" s="26" t="str">
        <f t="shared" si="441"/>
        <v>Maryna</v>
      </c>
      <c r="F2694" s="26" t="str">
        <f t="shared" si="442"/>
        <v>Viljoen</v>
      </c>
      <c r="G2694" s="26" t="str">
        <f t="shared" si="443"/>
        <v>Ladies Senior</v>
      </c>
      <c r="H2694" s="26" t="str">
        <f t="shared" si="444"/>
        <v>Steenbras</v>
      </c>
      <c r="I2694" s="53"/>
      <c r="J2694" s="53" t="s">
        <v>20</v>
      </c>
      <c r="K2694" s="53">
        <v>68</v>
      </c>
      <c r="L2694" s="52">
        <f t="shared" si="445"/>
        <v>1.1000000000000001</v>
      </c>
      <c r="M2694" s="52">
        <f t="shared" si="446"/>
        <v>1.1000000000000001</v>
      </c>
    </row>
    <row r="2695" spans="1:13" x14ac:dyDescent="0.3">
      <c r="A2695" s="143" t="str">
        <f t="shared" si="447"/>
        <v>2026-NAT-03</v>
      </c>
      <c r="B2695" s="140">
        <f t="shared" si="448"/>
        <v>46102</v>
      </c>
      <c r="C2695" s="143" t="str">
        <f t="shared" si="449"/>
        <v>Day 3</v>
      </c>
      <c r="D2695" s="53" t="s">
        <v>981</v>
      </c>
      <c r="E2695" s="26" t="str">
        <f t="shared" si="441"/>
        <v>Hanru</v>
      </c>
      <c r="F2695" s="26" t="str">
        <f t="shared" si="442"/>
        <v>Du Preez</v>
      </c>
      <c r="G2695" s="26" t="str">
        <f t="shared" si="443"/>
        <v>Men U/16</v>
      </c>
      <c r="H2695" s="26" t="str">
        <f t="shared" si="444"/>
        <v>Steenbras</v>
      </c>
      <c r="I2695" s="53" t="s">
        <v>19</v>
      </c>
      <c r="J2695" s="53"/>
      <c r="K2695" s="53">
        <v>75</v>
      </c>
      <c r="L2695" s="52">
        <f t="shared" si="445"/>
        <v>4.4000000000000004</v>
      </c>
      <c r="M2695" s="52">
        <f t="shared" si="446"/>
        <v>4.4000000000000004</v>
      </c>
    </row>
    <row r="2696" spans="1:13" x14ac:dyDescent="0.3">
      <c r="A2696" s="143" t="str">
        <f t="shared" si="447"/>
        <v>2026-NAT-03</v>
      </c>
      <c r="B2696" s="140">
        <f t="shared" si="448"/>
        <v>46102</v>
      </c>
      <c r="C2696" s="143" t="str">
        <f t="shared" si="449"/>
        <v>Day 3</v>
      </c>
      <c r="D2696" s="53" t="s">
        <v>1106</v>
      </c>
      <c r="E2696" s="26" t="str">
        <f t="shared" si="441"/>
        <v>Luan</v>
      </c>
      <c r="F2696" s="26" t="str">
        <f t="shared" si="442"/>
        <v>Hansen</v>
      </c>
      <c r="G2696" s="26" t="str">
        <f t="shared" si="443"/>
        <v>Men U/16</v>
      </c>
      <c r="H2696" s="26" t="str">
        <f t="shared" si="444"/>
        <v>Steenbras</v>
      </c>
      <c r="I2696" s="53"/>
      <c r="J2696" s="53" t="s">
        <v>20</v>
      </c>
      <c r="K2696" s="53">
        <v>79</v>
      </c>
      <c r="L2696" s="52">
        <f t="shared" si="445"/>
        <v>1.8</v>
      </c>
      <c r="M2696" s="52">
        <f t="shared" si="446"/>
        <v>1.8</v>
      </c>
    </row>
    <row r="2697" spans="1:13" x14ac:dyDescent="0.3">
      <c r="A2697" s="143" t="str">
        <f t="shared" si="447"/>
        <v>2026-NAT-03</v>
      </c>
      <c r="B2697" s="140">
        <f t="shared" si="448"/>
        <v>46102</v>
      </c>
      <c r="C2697" s="143" t="str">
        <f t="shared" si="449"/>
        <v>Day 3</v>
      </c>
      <c r="D2697" s="53" t="s">
        <v>1106</v>
      </c>
      <c r="E2697" s="26" t="str">
        <f t="shared" si="441"/>
        <v>Luan</v>
      </c>
      <c r="F2697" s="26" t="str">
        <f t="shared" si="442"/>
        <v>Hansen</v>
      </c>
      <c r="G2697" s="26" t="str">
        <f t="shared" si="443"/>
        <v>Men U/16</v>
      </c>
      <c r="H2697" s="26" t="str">
        <f t="shared" si="444"/>
        <v>Steenbras</v>
      </c>
      <c r="I2697" s="53" t="s">
        <v>19</v>
      </c>
      <c r="J2697" s="53"/>
      <c r="K2697" s="53">
        <v>40</v>
      </c>
      <c r="L2697" s="52">
        <f t="shared" si="445"/>
        <v>0.7</v>
      </c>
      <c r="M2697" s="52">
        <f t="shared" si="446"/>
        <v>0.7</v>
      </c>
    </row>
    <row r="2698" spans="1:13" x14ac:dyDescent="0.3">
      <c r="A2698" s="143" t="str">
        <f t="shared" si="447"/>
        <v>2026-NAT-03</v>
      </c>
      <c r="B2698" s="140">
        <f t="shared" si="448"/>
        <v>46102</v>
      </c>
      <c r="C2698" s="143" t="str">
        <f t="shared" si="449"/>
        <v>Day 3</v>
      </c>
      <c r="D2698" s="53" t="s">
        <v>1106</v>
      </c>
      <c r="E2698" s="26" t="str">
        <f t="shared" si="441"/>
        <v>Luan</v>
      </c>
      <c r="F2698" s="26" t="str">
        <f t="shared" si="442"/>
        <v>Hansen</v>
      </c>
      <c r="G2698" s="26" t="str">
        <f t="shared" si="443"/>
        <v>Men U/16</v>
      </c>
      <c r="H2698" s="26" t="str">
        <f t="shared" si="444"/>
        <v>Steenbras</v>
      </c>
      <c r="I2698" s="53" t="s">
        <v>19</v>
      </c>
      <c r="J2698" s="53"/>
      <c r="K2698" s="53">
        <v>44</v>
      </c>
      <c r="L2698" s="52">
        <f t="shared" si="445"/>
        <v>0.9</v>
      </c>
      <c r="M2698" s="52">
        <f t="shared" si="446"/>
        <v>0.9</v>
      </c>
    </row>
    <row r="2699" spans="1:13" x14ac:dyDescent="0.3">
      <c r="A2699" s="143" t="str">
        <f t="shared" si="447"/>
        <v>2026-NAT-03</v>
      </c>
      <c r="B2699" s="140">
        <f t="shared" si="448"/>
        <v>46102</v>
      </c>
      <c r="C2699" s="143" t="str">
        <f t="shared" si="449"/>
        <v>Day 3</v>
      </c>
      <c r="D2699" s="53" t="s">
        <v>663</v>
      </c>
      <c r="E2699" s="26" t="str">
        <f t="shared" si="441"/>
        <v>Jayden</v>
      </c>
      <c r="F2699" s="26" t="str">
        <f t="shared" si="442"/>
        <v>Hansen</v>
      </c>
      <c r="G2699" s="26" t="str">
        <f t="shared" si="443"/>
        <v>Men U/16</v>
      </c>
      <c r="H2699" s="26" t="str">
        <f t="shared" si="444"/>
        <v>Steenbras</v>
      </c>
      <c r="I2699" s="53" t="s">
        <v>19</v>
      </c>
      <c r="J2699" s="53"/>
      <c r="K2699" s="53">
        <v>42</v>
      </c>
      <c r="L2699" s="52">
        <f t="shared" si="445"/>
        <v>0.8</v>
      </c>
      <c r="M2699" s="52">
        <f t="shared" si="446"/>
        <v>0.8</v>
      </c>
    </row>
    <row r="2700" spans="1:13" x14ac:dyDescent="0.3">
      <c r="A2700" s="143" t="str">
        <f t="shared" si="447"/>
        <v>2026-NAT-03</v>
      </c>
      <c r="B2700" s="140">
        <f t="shared" si="448"/>
        <v>46102</v>
      </c>
      <c r="C2700" s="143" t="str">
        <f t="shared" si="449"/>
        <v>Day 3</v>
      </c>
      <c r="D2700" s="53" t="s">
        <v>663</v>
      </c>
      <c r="E2700" s="26" t="str">
        <f t="shared" si="441"/>
        <v>Jayden</v>
      </c>
      <c r="F2700" s="26" t="str">
        <f t="shared" si="442"/>
        <v>Hansen</v>
      </c>
      <c r="G2700" s="26" t="str">
        <f t="shared" si="443"/>
        <v>Men U/16</v>
      </c>
      <c r="H2700" s="26" t="str">
        <f t="shared" si="444"/>
        <v>Steenbras</v>
      </c>
      <c r="I2700" s="53" t="s">
        <v>19</v>
      </c>
      <c r="J2700" s="53"/>
      <c r="K2700" s="53">
        <v>52</v>
      </c>
      <c r="L2700" s="52">
        <f t="shared" si="445"/>
        <v>1.4</v>
      </c>
      <c r="M2700" s="52">
        <f t="shared" si="446"/>
        <v>1.4</v>
      </c>
    </row>
    <row r="2701" spans="1:13" x14ac:dyDescent="0.3">
      <c r="A2701" s="143" t="str">
        <f t="shared" si="447"/>
        <v>2026-NAT-03</v>
      </c>
      <c r="B2701" s="140">
        <f t="shared" si="448"/>
        <v>46102</v>
      </c>
      <c r="C2701" s="143" t="str">
        <f t="shared" si="449"/>
        <v>Day 3</v>
      </c>
      <c r="D2701" s="53" t="s">
        <v>720</v>
      </c>
      <c r="E2701" s="26" t="str">
        <f t="shared" si="441"/>
        <v>David</v>
      </c>
      <c r="F2701" s="26" t="str">
        <f t="shared" si="442"/>
        <v>Smith</v>
      </c>
      <c r="G2701" s="26" t="str">
        <f t="shared" si="443"/>
        <v>Men Veteran</v>
      </c>
      <c r="H2701" s="26" t="str">
        <f t="shared" si="444"/>
        <v>Steenbras</v>
      </c>
      <c r="I2701" s="53"/>
      <c r="J2701" s="53"/>
      <c r="K2701" s="53"/>
      <c r="L2701" s="52" t="str">
        <f t="shared" si="445"/>
        <v/>
      </c>
      <c r="M2701" s="52" t="str">
        <f t="shared" si="446"/>
        <v/>
      </c>
    </row>
    <row r="2702" spans="1:13" x14ac:dyDescent="0.3">
      <c r="A2702" s="143" t="str">
        <f t="shared" si="447"/>
        <v>2026-NAT-03</v>
      </c>
      <c r="B2702" s="140">
        <f t="shared" si="448"/>
        <v>46102</v>
      </c>
      <c r="C2702" s="143" t="str">
        <f t="shared" si="449"/>
        <v>Day 3</v>
      </c>
      <c r="D2702" s="53" t="s">
        <v>519</v>
      </c>
      <c r="E2702" s="26" t="str">
        <f t="shared" si="441"/>
        <v>Burger</v>
      </c>
      <c r="F2702" s="26" t="str">
        <f t="shared" si="442"/>
        <v>Van Taak</v>
      </c>
      <c r="G2702" s="26" t="str">
        <f t="shared" si="443"/>
        <v>Men Veteran</v>
      </c>
      <c r="H2702" s="26" t="str">
        <f t="shared" si="444"/>
        <v>Steenbras</v>
      </c>
      <c r="I2702" s="53"/>
      <c r="J2702" s="53"/>
      <c r="K2702" s="53"/>
      <c r="L2702" s="52" t="str">
        <f t="shared" si="445"/>
        <v/>
      </c>
      <c r="M2702" s="52" t="str">
        <f t="shared" si="446"/>
        <v/>
      </c>
    </row>
    <row r="2703" spans="1:13" x14ac:dyDescent="0.3">
      <c r="A2703" s="143" t="str">
        <f t="shared" si="447"/>
        <v>2026-NAT-03</v>
      </c>
      <c r="B2703" s="140">
        <f t="shared" si="448"/>
        <v>46102</v>
      </c>
      <c r="C2703" s="143" t="str">
        <f t="shared" si="449"/>
        <v>Day 3</v>
      </c>
      <c r="D2703" s="53" t="s">
        <v>1481</v>
      </c>
      <c r="E2703" s="26" t="str">
        <f t="shared" si="441"/>
        <v>Alberto</v>
      </c>
      <c r="F2703" s="26" t="str">
        <f t="shared" si="442"/>
        <v>Engelbrecht</v>
      </c>
      <c r="G2703" s="26" t="str">
        <f t="shared" si="443"/>
        <v>Men Veteran</v>
      </c>
      <c r="H2703" s="26" t="str">
        <f t="shared" si="444"/>
        <v>Steenbras</v>
      </c>
      <c r="I2703" s="53"/>
      <c r="J2703" s="53"/>
      <c r="K2703" s="53"/>
      <c r="L2703" s="52" t="str">
        <f t="shared" si="445"/>
        <v/>
      </c>
      <c r="M2703" s="52" t="str">
        <f t="shared" si="446"/>
        <v/>
      </c>
    </row>
    <row r="2704" spans="1:13" x14ac:dyDescent="0.3">
      <c r="A2704" s="143" t="str">
        <f t="shared" si="447"/>
        <v>2026-NAT-03</v>
      </c>
      <c r="B2704" s="140">
        <f t="shared" si="448"/>
        <v>46102</v>
      </c>
      <c r="C2704" s="143" t="str">
        <f t="shared" si="449"/>
        <v>Day 3</v>
      </c>
      <c r="D2704" s="53" t="s">
        <v>923</v>
      </c>
      <c r="E2704" s="26" t="str">
        <f t="shared" si="441"/>
        <v>Louw</v>
      </c>
      <c r="F2704" s="26" t="str">
        <f t="shared" si="442"/>
        <v>Van Zyl</v>
      </c>
      <c r="G2704" s="26" t="str">
        <f t="shared" si="443"/>
        <v>Men U/16</v>
      </c>
      <c r="H2704" s="26" t="str">
        <f t="shared" si="444"/>
        <v>Steenbras</v>
      </c>
      <c r="I2704" s="53"/>
      <c r="J2704" s="53"/>
      <c r="K2704" s="53"/>
      <c r="L2704" s="52" t="str">
        <f t="shared" si="445"/>
        <v/>
      </c>
      <c r="M2704" s="52" t="str">
        <f t="shared" si="446"/>
        <v/>
      </c>
    </row>
    <row r="2705" spans="1:13" x14ac:dyDescent="0.3">
      <c r="A2705" s="143" t="str">
        <f t="shared" si="447"/>
        <v>2026-NAT-03</v>
      </c>
      <c r="B2705" s="140">
        <f t="shared" si="448"/>
        <v>46102</v>
      </c>
      <c r="C2705" s="143" t="str">
        <f t="shared" si="449"/>
        <v>Day 3</v>
      </c>
      <c r="D2705" s="53" t="s">
        <v>655</v>
      </c>
      <c r="E2705" s="26" t="str">
        <f t="shared" si="441"/>
        <v>Sharne</v>
      </c>
      <c r="F2705" s="26" t="str">
        <f t="shared" si="442"/>
        <v>Van Zyl</v>
      </c>
      <c r="G2705" s="26" t="str">
        <f t="shared" si="443"/>
        <v>Ladies Veteran</v>
      </c>
      <c r="H2705" s="26" t="str">
        <f t="shared" si="444"/>
        <v>Steenbras</v>
      </c>
      <c r="I2705" s="53"/>
      <c r="J2705" s="53"/>
      <c r="K2705" s="53"/>
      <c r="L2705" s="52" t="str">
        <f t="shared" si="445"/>
        <v/>
      </c>
      <c r="M2705" s="52" t="str">
        <f t="shared" si="446"/>
        <v/>
      </c>
    </row>
    <row r="2706" spans="1:13" x14ac:dyDescent="0.3">
      <c r="A2706" s="143" t="str">
        <f t="shared" si="447"/>
        <v>2026-NAT-03</v>
      </c>
      <c r="B2706" s="140">
        <f t="shared" si="448"/>
        <v>46102</v>
      </c>
      <c r="C2706" s="143" t="str">
        <f t="shared" si="449"/>
        <v>Day 3</v>
      </c>
      <c r="D2706" s="53" t="s">
        <v>526</v>
      </c>
      <c r="E2706" s="26" t="str">
        <f t="shared" si="441"/>
        <v>Werner</v>
      </c>
      <c r="F2706" s="26" t="str">
        <f t="shared" si="442"/>
        <v>Van Riet</v>
      </c>
      <c r="G2706" s="26" t="str">
        <f t="shared" si="443"/>
        <v>Men Veteran</v>
      </c>
      <c r="H2706" s="26" t="str">
        <f t="shared" si="444"/>
        <v>Walvis Bay</v>
      </c>
      <c r="I2706" s="53"/>
      <c r="J2706" s="53" t="s">
        <v>1222</v>
      </c>
      <c r="K2706" s="53">
        <v>160</v>
      </c>
      <c r="L2706" s="52">
        <f t="shared" si="445"/>
        <v>21.7</v>
      </c>
      <c r="M2706" s="52">
        <f t="shared" si="446"/>
        <v>21.7</v>
      </c>
    </row>
    <row r="2707" spans="1:13" x14ac:dyDescent="0.3">
      <c r="A2707" s="143" t="str">
        <f t="shared" si="447"/>
        <v>2026-NAT-03</v>
      </c>
      <c r="B2707" s="140">
        <f t="shared" si="448"/>
        <v>46102</v>
      </c>
      <c r="C2707" s="143" t="str">
        <f t="shared" si="449"/>
        <v>Day 3</v>
      </c>
      <c r="D2707" s="53" t="s">
        <v>526</v>
      </c>
      <c r="E2707" s="26" t="str">
        <f t="shared" si="441"/>
        <v>Werner</v>
      </c>
      <c r="F2707" s="26" t="str">
        <f t="shared" si="442"/>
        <v>Van Riet</v>
      </c>
      <c r="G2707" s="26" t="str">
        <f t="shared" si="443"/>
        <v>Men Veteran</v>
      </c>
      <c r="H2707" s="26" t="str">
        <f t="shared" si="444"/>
        <v>Walvis Bay</v>
      </c>
      <c r="I2707" s="53"/>
      <c r="J2707" s="53" t="s">
        <v>1222</v>
      </c>
      <c r="K2707" s="53">
        <v>156</v>
      </c>
      <c r="L2707" s="52">
        <f t="shared" si="445"/>
        <v>19.899999999999999</v>
      </c>
      <c r="M2707" s="52">
        <f t="shared" si="446"/>
        <v>19.899999999999999</v>
      </c>
    </row>
    <row r="2708" spans="1:13" x14ac:dyDescent="0.3">
      <c r="A2708" s="143" t="str">
        <f t="shared" si="447"/>
        <v>2026-NAT-03</v>
      </c>
      <c r="B2708" s="140">
        <f t="shared" si="448"/>
        <v>46102</v>
      </c>
      <c r="C2708" s="143" t="str">
        <f t="shared" si="449"/>
        <v>Day 3</v>
      </c>
      <c r="D2708" s="53" t="s">
        <v>1476</v>
      </c>
      <c r="E2708" s="26" t="str">
        <f t="shared" si="441"/>
        <v>Breggie</v>
      </c>
      <c r="F2708" s="26" t="str">
        <f t="shared" si="442"/>
        <v>Ferreira</v>
      </c>
      <c r="G2708" s="26" t="str">
        <f t="shared" si="443"/>
        <v>Ladies Master</v>
      </c>
      <c r="H2708" s="26" t="str">
        <f t="shared" si="444"/>
        <v>Walvis Bay</v>
      </c>
      <c r="I2708" s="53" t="s">
        <v>19</v>
      </c>
      <c r="J2708" s="53"/>
      <c r="K2708" s="53">
        <v>88</v>
      </c>
      <c r="L2708" s="52">
        <f t="shared" si="445"/>
        <v>7.2</v>
      </c>
      <c r="M2708" s="52">
        <f t="shared" si="446"/>
        <v>7.2</v>
      </c>
    </row>
    <row r="2709" spans="1:13" x14ac:dyDescent="0.3">
      <c r="A2709" s="143" t="str">
        <f t="shared" si="447"/>
        <v>2026-NAT-03</v>
      </c>
      <c r="B2709" s="140">
        <f t="shared" si="448"/>
        <v>46102</v>
      </c>
      <c r="C2709" s="143" t="str">
        <f t="shared" si="449"/>
        <v>Day 3</v>
      </c>
      <c r="D2709" s="53" t="s">
        <v>1543</v>
      </c>
      <c r="E2709" s="26" t="str">
        <f t="shared" si="441"/>
        <v>Bianca</v>
      </c>
      <c r="F2709" s="26" t="str">
        <f t="shared" si="442"/>
        <v>Dronia</v>
      </c>
      <c r="G2709" s="26" t="str">
        <f t="shared" si="443"/>
        <v>Ladies Senior</v>
      </c>
      <c r="H2709" s="26" t="str">
        <f t="shared" si="444"/>
        <v>Walvis Bay</v>
      </c>
      <c r="I2709" s="53"/>
      <c r="J2709" s="53" t="s">
        <v>20</v>
      </c>
      <c r="K2709" s="53">
        <v>66</v>
      </c>
      <c r="L2709" s="52">
        <f t="shared" si="445"/>
        <v>1</v>
      </c>
      <c r="M2709" s="52">
        <f t="shared" si="446"/>
        <v>1</v>
      </c>
    </row>
    <row r="2710" spans="1:13" x14ac:dyDescent="0.3">
      <c r="A2710" s="143" t="str">
        <f t="shared" si="447"/>
        <v>2026-NAT-03</v>
      </c>
      <c r="B2710" s="140">
        <f t="shared" si="448"/>
        <v>46102</v>
      </c>
      <c r="C2710" s="143" t="str">
        <f t="shared" si="449"/>
        <v>Day 3</v>
      </c>
      <c r="D2710" s="53" t="s">
        <v>1473</v>
      </c>
      <c r="E2710" s="26" t="str">
        <f t="shared" si="441"/>
        <v>Hannelie</v>
      </c>
      <c r="F2710" s="26" t="str">
        <f t="shared" si="442"/>
        <v>Du Plessis</v>
      </c>
      <c r="G2710" s="26" t="str">
        <f t="shared" si="443"/>
        <v>Ladies Master</v>
      </c>
      <c r="H2710" s="26" t="str">
        <f t="shared" si="444"/>
        <v>Walvis Bay</v>
      </c>
      <c r="I2710" s="53"/>
      <c r="J2710" s="53"/>
      <c r="K2710" s="53"/>
      <c r="L2710" s="52" t="str">
        <f t="shared" si="445"/>
        <v/>
      </c>
      <c r="M2710" s="52" t="str">
        <f t="shared" si="446"/>
        <v/>
      </c>
    </row>
    <row r="2711" spans="1:13" x14ac:dyDescent="0.3">
      <c r="A2711" s="143" t="str">
        <f t="shared" si="447"/>
        <v>2026-NAT-03</v>
      </c>
      <c r="B2711" s="140">
        <f t="shared" si="448"/>
        <v>46102</v>
      </c>
      <c r="C2711" s="143" t="str">
        <f t="shared" si="449"/>
        <v>Day 3</v>
      </c>
      <c r="D2711" s="53" t="s">
        <v>1648</v>
      </c>
      <c r="E2711" s="26" t="str">
        <f t="shared" si="441"/>
        <v>Nicolette</v>
      </c>
      <c r="F2711" s="26" t="str">
        <f t="shared" si="442"/>
        <v>Schreuder</v>
      </c>
      <c r="G2711" s="26" t="str">
        <f t="shared" si="443"/>
        <v>Ladies Veteran</v>
      </c>
      <c r="H2711" s="26" t="str">
        <f t="shared" si="444"/>
        <v>Walvis Bay</v>
      </c>
      <c r="I2711" s="53"/>
      <c r="J2711" s="53"/>
      <c r="K2711" s="53"/>
      <c r="L2711" s="52" t="str">
        <f t="shared" si="445"/>
        <v/>
      </c>
      <c r="M2711" s="52" t="str">
        <f t="shared" si="446"/>
        <v/>
      </c>
    </row>
    <row r="2712" spans="1:13" x14ac:dyDescent="0.3">
      <c r="A2712" s="143" t="str">
        <f t="shared" si="447"/>
        <v>2026-NAT-03</v>
      </c>
      <c r="B2712" s="140">
        <f t="shared" si="448"/>
        <v>46102</v>
      </c>
      <c r="C2712" s="143" t="str">
        <f t="shared" si="449"/>
        <v>Day 3</v>
      </c>
      <c r="D2712" s="53" t="s">
        <v>1620</v>
      </c>
      <c r="E2712" s="26" t="str">
        <f t="shared" si="441"/>
        <v>Janco</v>
      </c>
      <c r="F2712" s="26" t="str">
        <f t="shared" si="442"/>
        <v>Koegelenberg</v>
      </c>
      <c r="G2712" s="26" t="str">
        <f t="shared" si="443"/>
        <v>Men U/16</v>
      </c>
      <c r="H2712" s="26" t="str">
        <f t="shared" si="444"/>
        <v>Walvis Bay</v>
      </c>
      <c r="I2712" s="53"/>
      <c r="J2712" s="53"/>
      <c r="K2712" s="53"/>
      <c r="L2712" s="52" t="str">
        <f t="shared" si="445"/>
        <v/>
      </c>
      <c r="M2712" s="52" t="str">
        <f t="shared" si="446"/>
        <v/>
      </c>
    </row>
    <row r="2713" spans="1:13" x14ac:dyDescent="0.3">
      <c r="A2713" s="143" t="str">
        <f t="shared" si="447"/>
        <v>2026-NAT-03</v>
      </c>
      <c r="B2713" s="140">
        <f t="shared" si="448"/>
        <v>46102</v>
      </c>
      <c r="C2713" s="143" t="str">
        <f t="shared" si="449"/>
        <v>Day 3</v>
      </c>
      <c r="D2713" s="53" t="s">
        <v>969</v>
      </c>
      <c r="E2713" s="26" t="str">
        <f t="shared" si="441"/>
        <v>Liam</v>
      </c>
      <c r="F2713" s="26" t="str">
        <f t="shared" si="442"/>
        <v>Kruger</v>
      </c>
      <c r="G2713" s="26" t="str">
        <f t="shared" si="443"/>
        <v>Men U/16</v>
      </c>
      <c r="H2713" s="26" t="str">
        <f t="shared" si="444"/>
        <v>Walvis Bay</v>
      </c>
      <c r="I2713" s="53"/>
      <c r="J2713" s="53"/>
      <c r="K2713" s="53"/>
      <c r="L2713" s="52" t="str">
        <f t="shared" si="445"/>
        <v/>
      </c>
      <c r="M2713" s="52" t="str">
        <f t="shared" si="446"/>
        <v/>
      </c>
    </row>
    <row r="2714" spans="1:13" x14ac:dyDescent="0.3">
      <c r="A2714" s="143" t="str">
        <f t="shared" si="447"/>
        <v>2026-NAT-03</v>
      </c>
      <c r="B2714" s="140">
        <f t="shared" si="448"/>
        <v>46102</v>
      </c>
      <c r="C2714" s="143" t="str">
        <f t="shared" si="449"/>
        <v>Day 3</v>
      </c>
      <c r="D2714" s="53" t="s">
        <v>550</v>
      </c>
      <c r="E2714" s="26" t="str">
        <f t="shared" si="441"/>
        <v>Stefan Jnr</v>
      </c>
      <c r="F2714" s="26" t="str">
        <f t="shared" si="442"/>
        <v>Du Preez</v>
      </c>
      <c r="G2714" s="26" t="str">
        <f t="shared" si="443"/>
        <v>Men Senior / U/21</v>
      </c>
      <c r="H2714" s="26" t="str">
        <f t="shared" si="444"/>
        <v>Walvis Bay</v>
      </c>
      <c r="I2714" s="53"/>
      <c r="J2714" s="53"/>
      <c r="K2714" s="53"/>
      <c r="L2714" s="52" t="str">
        <f t="shared" si="445"/>
        <v/>
      </c>
      <c r="M2714" s="52" t="str">
        <f t="shared" si="446"/>
        <v/>
      </c>
    </row>
    <row r="2715" spans="1:13" x14ac:dyDescent="0.3">
      <c r="A2715" s="143" t="str">
        <f t="shared" si="447"/>
        <v>2026-NAT-03</v>
      </c>
      <c r="B2715" s="140">
        <f t="shared" si="448"/>
        <v>46102</v>
      </c>
      <c r="C2715" s="143" t="str">
        <f t="shared" si="449"/>
        <v>Day 3</v>
      </c>
      <c r="D2715" s="53" t="s">
        <v>752</v>
      </c>
      <c r="E2715" s="26" t="str">
        <f t="shared" si="441"/>
        <v xml:space="preserve">Emile </v>
      </c>
      <c r="F2715" s="26" t="str">
        <f t="shared" si="442"/>
        <v>Van Heerden</v>
      </c>
      <c r="G2715" s="26" t="str">
        <f t="shared" si="443"/>
        <v>Men Veteran</v>
      </c>
      <c r="H2715" s="26" t="str">
        <f t="shared" si="444"/>
        <v>Walvis Bay</v>
      </c>
      <c r="I2715" s="53"/>
      <c r="J2715" s="53"/>
      <c r="K2715" s="53"/>
      <c r="L2715" s="52" t="str">
        <f t="shared" si="445"/>
        <v/>
      </c>
      <c r="M2715" s="52" t="str">
        <f t="shared" si="446"/>
        <v/>
      </c>
    </row>
    <row r="2716" spans="1:13" x14ac:dyDescent="0.3">
      <c r="A2716" s="143" t="str">
        <f t="shared" si="447"/>
        <v>2026-NAT-03</v>
      </c>
      <c r="B2716" s="140">
        <f t="shared" si="448"/>
        <v>46102</v>
      </c>
      <c r="C2716" s="143" t="str">
        <f t="shared" si="449"/>
        <v>Day 3</v>
      </c>
      <c r="D2716" s="53" t="s">
        <v>1475</v>
      </c>
      <c r="E2716" s="26" t="str">
        <f t="shared" si="441"/>
        <v>Zillan</v>
      </c>
      <c r="F2716" s="26" t="str">
        <f t="shared" si="442"/>
        <v>Du Pisani</v>
      </c>
      <c r="G2716" s="26" t="str">
        <f t="shared" si="443"/>
        <v>Men Senior</v>
      </c>
      <c r="H2716" s="26" t="str">
        <f t="shared" si="444"/>
        <v>Walvis Bay</v>
      </c>
      <c r="I2716" s="53"/>
      <c r="J2716" s="53"/>
      <c r="K2716" s="53"/>
      <c r="L2716" s="52" t="str">
        <f t="shared" si="445"/>
        <v/>
      </c>
      <c r="M2716" s="52" t="str">
        <f t="shared" si="446"/>
        <v/>
      </c>
    </row>
    <row r="2717" spans="1:13" x14ac:dyDescent="0.3">
      <c r="A2717" s="143" t="str">
        <f t="shared" si="447"/>
        <v>2026-NAT-03</v>
      </c>
      <c r="B2717" s="140">
        <f t="shared" si="448"/>
        <v>46102</v>
      </c>
      <c r="C2717" s="143" t="str">
        <f t="shared" si="449"/>
        <v>Day 3</v>
      </c>
      <c r="D2717" s="53" t="s">
        <v>1267</v>
      </c>
      <c r="E2717" s="26" t="str">
        <f t="shared" si="441"/>
        <v>Frikkie</v>
      </c>
      <c r="F2717" s="26" t="str">
        <f t="shared" si="442"/>
        <v>Ferreira</v>
      </c>
      <c r="G2717" s="26" t="str">
        <f t="shared" si="443"/>
        <v>Men Master</v>
      </c>
      <c r="H2717" s="26" t="str">
        <f t="shared" si="444"/>
        <v>Walvis Bay</v>
      </c>
      <c r="I2717" s="53"/>
      <c r="J2717" s="53"/>
      <c r="K2717" s="53"/>
      <c r="L2717" s="52" t="str">
        <f t="shared" si="445"/>
        <v/>
      </c>
      <c r="M2717" s="52" t="str">
        <f t="shared" si="446"/>
        <v/>
      </c>
    </row>
    <row r="2718" spans="1:13" x14ac:dyDescent="0.3">
      <c r="A2718" s="143" t="str">
        <f t="shared" si="447"/>
        <v>2026-NAT-03</v>
      </c>
      <c r="B2718" s="140">
        <f t="shared" si="448"/>
        <v>46102</v>
      </c>
      <c r="C2718" s="143" t="str">
        <f t="shared" si="449"/>
        <v>Day 3</v>
      </c>
      <c r="D2718" s="53" t="s">
        <v>574</v>
      </c>
      <c r="E2718" s="26" t="str">
        <f t="shared" si="441"/>
        <v>Gunther</v>
      </c>
      <c r="F2718" s="26" t="str">
        <f t="shared" si="442"/>
        <v>Krauer</v>
      </c>
      <c r="G2718" s="26" t="str">
        <f t="shared" si="443"/>
        <v>Men Master</v>
      </c>
      <c r="H2718" s="26" t="str">
        <f t="shared" si="444"/>
        <v>Walvis Bay</v>
      </c>
      <c r="I2718" s="53"/>
      <c r="J2718" s="53"/>
      <c r="K2718" s="53"/>
      <c r="L2718" s="52" t="str">
        <f t="shared" si="445"/>
        <v/>
      </c>
      <c r="M2718" s="52" t="str">
        <f t="shared" si="446"/>
        <v/>
      </c>
    </row>
    <row r="2719" spans="1:13" x14ac:dyDescent="0.3">
      <c r="A2719" s="143" t="str">
        <f t="shared" si="447"/>
        <v>2026-NAT-03</v>
      </c>
      <c r="B2719" s="140">
        <f t="shared" si="448"/>
        <v>46102</v>
      </c>
      <c r="C2719" s="143" t="str">
        <f t="shared" si="449"/>
        <v>Day 3</v>
      </c>
      <c r="D2719" s="53" t="s">
        <v>704</v>
      </c>
      <c r="E2719" s="26" t="str">
        <f t="shared" si="441"/>
        <v>Ras</v>
      </c>
      <c r="F2719" s="26" t="str">
        <f t="shared" si="442"/>
        <v>Van Der Westhuizen</v>
      </c>
      <c r="G2719" s="26" t="str">
        <f t="shared" si="443"/>
        <v>Men Senior</v>
      </c>
      <c r="H2719" s="26" t="str">
        <f t="shared" si="444"/>
        <v>Welwitschia</v>
      </c>
      <c r="I2719" s="53"/>
      <c r="J2719" s="53" t="s">
        <v>1222</v>
      </c>
      <c r="K2719" s="53">
        <v>80</v>
      </c>
      <c r="L2719" s="52">
        <f t="shared" si="445"/>
        <v>2</v>
      </c>
      <c r="M2719" s="52">
        <f t="shared" si="446"/>
        <v>2</v>
      </c>
    </row>
    <row r="2720" spans="1:13" x14ac:dyDescent="0.3">
      <c r="A2720" s="143" t="str">
        <f t="shared" si="447"/>
        <v>2026-NAT-03</v>
      </c>
      <c r="B2720" s="140">
        <f t="shared" si="448"/>
        <v>46102</v>
      </c>
      <c r="C2720" s="143" t="str">
        <f t="shared" si="449"/>
        <v>Day 3</v>
      </c>
      <c r="D2720" s="53" t="s">
        <v>704</v>
      </c>
      <c r="E2720" s="26" t="str">
        <f t="shared" si="441"/>
        <v>Ras</v>
      </c>
      <c r="F2720" s="26" t="str">
        <f t="shared" si="442"/>
        <v>Van Der Westhuizen</v>
      </c>
      <c r="G2720" s="26" t="str">
        <f t="shared" si="443"/>
        <v>Men Senior</v>
      </c>
      <c r="H2720" s="26" t="str">
        <f t="shared" si="444"/>
        <v>Welwitschia</v>
      </c>
      <c r="I2720" s="53"/>
      <c r="J2720" s="53" t="s">
        <v>1221</v>
      </c>
      <c r="K2720" s="53">
        <v>103</v>
      </c>
      <c r="L2720" s="52">
        <f t="shared" si="445"/>
        <v>13.2</v>
      </c>
      <c r="M2720" s="52">
        <f t="shared" si="446"/>
        <v>13.2</v>
      </c>
    </row>
    <row r="2721" spans="1:13" x14ac:dyDescent="0.3">
      <c r="A2721" s="143" t="str">
        <f t="shared" si="447"/>
        <v>2026-NAT-03</v>
      </c>
      <c r="B2721" s="140">
        <f t="shared" si="448"/>
        <v>46102</v>
      </c>
      <c r="C2721" s="143" t="str">
        <f t="shared" si="449"/>
        <v>Day 3</v>
      </c>
      <c r="D2721" s="53" t="s">
        <v>704</v>
      </c>
      <c r="E2721" s="26" t="str">
        <f t="shared" si="441"/>
        <v>Ras</v>
      </c>
      <c r="F2721" s="26" t="str">
        <f t="shared" si="442"/>
        <v>Van Der Westhuizen</v>
      </c>
      <c r="G2721" s="26" t="str">
        <f t="shared" si="443"/>
        <v>Men Senior</v>
      </c>
      <c r="H2721" s="26" t="str">
        <f t="shared" si="444"/>
        <v>Welwitschia</v>
      </c>
      <c r="I2721" s="53"/>
      <c r="J2721" s="53" t="s">
        <v>1221</v>
      </c>
      <c r="K2721" s="53">
        <v>124</v>
      </c>
      <c r="L2721" s="52">
        <f t="shared" si="445"/>
        <v>24.3</v>
      </c>
      <c r="M2721" s="52">
        <f t="shared" si="446"/>
        <v>24.3</v>
      </c>
    </row>
    <row r="2722" spans="1:13" x14ac:dyDescent="0.3">
      <c r="A2722" s="143" t="str">
        <f t="shared" si="447"/>
        <v>2026-NAT-03</v>
      </c>
      <c r="B2722" s="140">
        <f t="shared" si="448"/>
        <v>46102</v>
      </c>
      <c r="C2722" s="143" t="str">
        <f t="shared" si="449"/>
        <v>Day 3</v>
      </c>
      <c r="D2722" s="53" t="s">
        <v>492</v>
      </c>
      <c r="E2722" s="26" t="str">
        <f t="shared" si="441"/>
        <v>Nols</v>
      </c>
      <c r="F2722" s="26" t="str">
        <f t="shared" si="442"/>
        <v>Diedericks</v>
      </c>
      <c r="G2722" s="26" t="str">
        <f t="shared" si="443"/>
        <v>Men Senior</v>
      </c>
      <c r="H2722" s="26" t="str">
        <f t="shared" si="444"/>
        <v>Welwitschia</v>
      </c>
      <c r="I2722" s="53"/>
      <c r="J2722" s="53" t="s">
        <v>1221</v>
      </c>
      <c r="K2722" s="53">
        <v>110</v>
      </c>
      <c r="L2722" s="52">
        <f t="shared" si="445"/>
        <v>16.399999999999999</v>
      </c>
      <c r="M2722" s="52">
        <f t="shared" si="446"/>
        <v>16.399999999999999</v>
      </c>
    </row>
    <row r="2723" spans="1:13" x14ac:dyDescent="0.3">
      <c r="A2723" s="143" t="str">
        <f t="shared" si="447"/>
        <v>2026-NAT-03</v>
      </c>
      <c r="B2723" s="140">
        <f t="shared" si="448"/>
        <v>46102</v>
      </c>
      <c r="C2723" s="143" t="str">
        <f t="shared" si="449"/>
        <v>Day 3</v>
      </c>
      <c r="D2723" s="53" t="s">
        <v>534</v>
      </c>
      <c r="E2723" s="26" t="str">
        <f t="shared" si="441"/>
        <v>Dian</v>
      </c>
      <c r="F2723" s="26" t="str">
        <f t="shared" si="442"/>
        <v>Neethling</v>
      </c>
      <c r="G2723" s="26" t="str">
        <f t="shared" si="443"/>
        <v>Men Senior</v>
      </c>
      <c r="H2723" s="26" t="str">
        <f t="shared" si="444"/>
        <v>Welwitschia</v>
      </c>
      <c r="I2723" s="53"/>
      <c r="J2723" s="53" t="s">
        <v>1222</v>
      </c>
      <c r="K2723" s="53">
        <v>79</v>
      </c>
      <c r="L2723" s="52">
        <f t="shared" si="445"/>
        <v>1.9</v>
      </c>
      <c r="M2723" s="52">
        <f t="shared" si="446"/>
        <v>1.9</v>
      </c>
    </row>
    <row r="2724" spans="1:13" x14ac:dyDescent="0.3">
      <c r="A2724" s="143" t="str">
        <f t="shared" si="447"/>
        <v>2026-NAT-03</v>
      </c>
      <c r="B2724" s="140">
        <f t="shared" si="448"/>
        <v>46102</v>
      </c>
      <c r="C2724" s="143" t="str">
        <f t="shared" si="449"/>
        <v>Day 3</v>
      </c>
      <c r="D2724" s="53" t="s">
        <v>1312</v>
      </c>
      <c r="E2724" s="26" t="str">
        <f t="shared" si="441"/>
        <v>Michael</v>
      </c>
      <c r="F2724" s="26" t="str">
        <f t="shared" si="442"/>
        <v>Diedericks</v>
      </c>
      <c r="G2724" s="26" t="str">
        <f t="shared" si="443"/>
        <v>Men U/16</v>
      </c>
      <c r="H2724" s="26" t="str">
        <f t="shared" si="444"/>
        <v>Welwitschia</v>
      </c>
      <c r="I2724" s="53"/>
      <c r="J2724" s="53" t="s">
        <v>1222</v>
      </c>
      <c r="K2724" s="53">
        <v>153</v>
      </c>
      <c r="L2724" s="52">
        <f t="shared" si="445"/>
        <v>18.600000000000001</v>
      </c>
      <c r="M2724" s="52">
        <f t="shared" si="446"/>
        <v>18.600000000000001</v>
      </c>
    </row>
    <row r="2725" spans="1:13" x14ac:dyDescent="0.3">
      <c r="A2725" s="143" t="str">
        <f t="shared" si="447"/>
        <v>2026-NAT-03</v>
      </c>
      <c r="B2725" s="140">
        <f t="shared" si="448"/>
        <v>46102</v>
      </c>
      <c r="C2725" s="143" t="str">
        <f t="shared" si="449"/>
        <v>Day 3</v>
      </c>
      <c r="D2725" s="53" t="s">
        <v>718</v>
      </c>
      <c r="E2725" s="26" t="str">
        <f t="shared" si="441"/>
        <v>Bradd</v>
      </c>
      <c r="F2725" s="26" t="str">
        <f t="shared" si="442"/>
        <v>Biller</v>
      </c>
      <c r="G2725" s="26" t="str">
        <f t="shared" si="443"/>
        <v>Men Senior</v>
      </c>
      <c r="H2725" s="26" t="str">
        <f t="shared" si="444"/>
        <v>Welwitschia</v>
      </c>
      <c r="I2725" s="53"/>
      <c r="J2725" s="53"/>
      <c r="K2725" s="53"/>
      <c r="L2725" s="52" t="str">
        <f t="shared" si="445"/>
        <v/>
      </c>
      <c r="M2725" s="52" t="str">
        <f t="shared" si="446"/>
        <v/>
      </c>
    </row>
    <row r="2726" spans="1:13" x14ac:dyDescent="0.3">
      <c r="A2726" s="143" t="str">
        <f t="shared" si="447"/>
        <v>2026-NAT-03</v>
      </c>
      <c r="B2726" s="140">
        <f t="shared" si="448"/>
        <v>46102</v>
      </c>
      <c r="C2726" s="143" t="str">
        <f t="shared" si="449"/>
        <v>Day 3</v>
      </c>
      <c r="D2726" s="53" t="s">
        <v>442</v>
      </c>
      <c r="E2726" s="26" t="str">
        <f t="shared" si="441"/>
        <v>Johan</v>
      </c>
      <c r="F2726" s="26" t="str">
        <f t="shared" si="442"/>
        <v>Diedericks</v>
      </c>
      <c r="G2726" s="26" t="str">
        <f t="shared" si="443"/>
        <v>Men Veteran</v>
      </c>
      <c r="H2726" s="26" t="str">
        <f t="shared" si="444"/>
        <v>Welwitschia</v>
      </c>
      <c r="I2726" s="53"/>
      <c r="J2726" s="53"/>
      <c r="K2726" s="53"/>
      <c r="L2726" s="52" t="str">
        <f t="shared" si="445"/>
        <v/>
      </c>
      <c r="M2726" s="52" t="str">
        <f t="shared" si="446"/>
        <v/>
      </c>
    </row>
    <row r="2727" spans="1:13" x14ac:dyDescent="0.3">
      <c r="A2727" s="143" t="str">
        <f t="shared" si="447"/>
        <v>2026-NAT-03</v>
      </c>
      <c r="B2727" s="140">
        <f t="shared" si="448"/>
        <v>46102</v>
      </c>
      <c r="C2727" s="143" t="str">
        <f t="shared" si="449"/>
        <v>Day 3</v>
      </c>
      <c r="D2727" s="53" t="s">
        <v>624</v>
      </c>
      <c r="E2727" s="26" t="str">
        <f t="shared" si="441"/>
        <v>Theuns</v>
      </c>
      <c r="F2727" s="26" t="str">
        <f t="shared" si="442"/>
        <v>Alberts</v>
      </c>
      <c r="G2727" s="26" t="str">
        <f t="shared" si="443"/>
        <v>Men Senior / U/21</v>
      </c>
      <c r="H2727" s="26" t="str">
        <f t="shared" si="444"/>
        <v>Welwitschia</v>
      </c>
      <c r="I2727" s="53"/>
      <c r="J2727" s="53"/>
      <c r="K2727" s="53"/>
      <c r="L2727" s="52" t="str">
        <f t="shared" si="445"/>
        <v/>
      </c>
      <c r="M2727" s="52" t="str">
        <f t="shared" si="446"/>
        <v/>
      </c>
    </row>
    <row r="2728" spans="1:13" x14ac:dyDescent="0.3">
      <c r="A2728" s="143" t="str">
        <f t="shared" si="447"/>
        <v>2026-NAT-03</v>
      </c>
      <c r="B2728" s="140">
        <f t="shared" si="448"/>
        <v>46102</v>
      </c>
      <c r="C2728" s="143" t="str">
        <f t="shared" si="449"/>
        <v>Day 3</v>
      </c>
      <c r="D2728" s="53" t="s">
        <v>440</v>
      </c>
      <c r="E2728" s="26" t="str">
        <f t="shared" si="441"/>
        <v>Willem</v>
      </c>
      <c r="F2728" s="26" t="str">
        <f t="shared" si="442"/>
        <v>Steyn</v>
      </c>
      <c r="G2728" s="26" t="str">
        <f t="shared" si="443"/>
        <v>Men Veteran</v>
      </c>
      <c r="H2728" s="26" t="str">
        <f t="shared" si="444"/>
        <v>Welwitschia</v>
      </c>
      <c r="I2728" s="53"/>
      <c r="J2728" s="53"/>
      <c r="K2728" s="53"/>
      <c r="L2728" s="52" t="str">
        <f t="shared" si="445"/>
        <v/>
      </c>
      <c r="M2728" s="52" t="str">
        <f t="shared" si="446"/>
        <v/>
      </c>
    </row>
    <row r="2729" spans="1:13" x14ac:dyDescent="0.3">
      <c r="A2729" s="143" t="str">
        <f t="shared" si="447"/>
        <v>2026-NAT-03</v>
      </c>
      <c r="B2729" s="140">
        <f t="shared" si="448"/>
        <v>46102</v>
      </c>
      <c r="C2729" s="143" t="str">
        <f t="shared" si="449"/>
        <v>Day 3</v>
      </c>
      <c r="D2729" s="53" t="s">
        <v>1467</v>
      </c>
      <c r="E2729" s="26" t="str">
        <f t="shared" si="441"/>
        <v>Janco</v>
      </c>
      <c r="F2729" s="26" t="str">
        <f t="shared" si="442"/>
        <v>Duvenhage</v>
      </c>
      <c r="G2729" s="26" t="str">
        <f t="shared" si="443"/>
        <v>Men U/16</v>
      </c>
      <c r="H2729" s="26" t="str">
        <f t="shared" si="444"/>
        <v>Welwitschia</v>
      </c>
      <c r="I2729" s="53"/>
      <c r="J2729" s="53"/>
      <c r="K2729" s="53"/>
      <c r="L2729" s="52" t="str">
        <f t="shared" si="445"/>
        <v/>
      </c>
      <c r="M2729" s="52" t="str">
        <f t="shared" si="446"/>
        <v/>
      </c>
    </row>
    <row r="2730" spans="1:13" hidden="1" x14ac:dyDescent="0.3">
      <c r="A2730" s="143" t="str">
        <f t="shared" si="447"/>
        <v/>
      </c>
      <c r="B2730" s="140" t="str">
        <f t="shared" si="448"/>
        <v/>
      </c>
      <c r="C2730" s="143" t="str">
        <f t="shared" si="449"/>
        <v/>
      </c>
      <c r="D2730" s="53"/>
      <c r="E2730" s="26" t="str">
        <f t="shared" si="441"/>
        <v/>
      </c>
      <c r="F2730" s="26" t="str">
        <f t="shared" si="442"/>
        <v/>
      </c>
      <c r="G2730" s="26" t="str">
        <f t="shared" si="443"/>
        <v/>
      </c>
      <c r="H2730" s="26" t="str">
        <f t="shared" si="444"/>
        <v/>
      </c>
      <c r="I2730" s="53"/>
      <c r="J2730" s="53"/>
      <c r="K2730" s="53"/>
      <c r="L2730" s="52" t="str">
        <f t="shared" si="445"/>
        <v/>
      </c>
      <c r="M2730" s="52" t="str">
        <f t="shared" si="446"/>
        <v/>
      </c>
    </row>
    <row r="2731" spans="1:13" hidden="1" x14ac:dyDescent="0.3">
      <c r="A2731" s="143" t="str">
        <f t="shared" si="447"/>
        <v/>
      </c>
      <c r="B2731" s="140" t="str">
        <f t="shared" si="448"/>
        <v/>
      </c>
      <c r="C2731" s="143" t="str">
        <f t="shared" si="449"/>
        <v/>
      </c>
      <c r="D2731" s="53"/>
      <c r="E2731" s="26" t="str">
        <f t="shared" si="441"/>
        <v/>
      </c>
      <c r="F2731" s="26" t="str">
        <f t="shared" si="442"/>
        <v/>
      </c>
      <c r="G2731" s="26" t="str">
        <f t="shared" si="443"/>
        <v/>
      </c>
      <c r="H2731" s="26" t="str">
        <f t="shared" si="444"/>
        <v/>
      </c>
      <c r="I2731" s="53"/>
      <c r="J2731" s="53"/>
      <c r="K2731" s="53"/>
      <c r="L2731" s="52" t="str">
        <f t="shared" si="445"/>
        <v/>
      </c>
      <c r="M2731" s="52" t="str">
        <f t="shared" si="446"/>
        <v/>
      </c>
    </row>
    <row r="2732" spans="1:13" hidden="1" x14ac:dyDescent="0.3">
      <c r="A2732" s="143" t="str">
        <f t="shared" si="447"/>
        <v/>
      </c>
      <c r="B2732" s="140" t="str">
        <f t="shared" si="448"/>
        <v/>
      </c>
      <c r="C2732" s="143" t="str">
        <f t="shared" si="449"/>
        <v/>
      </c>
      <c r="D2732" s="53"/>
      <c r="E2732" s="26" t="str">
        <f t="shared" si="441"/>
        <v/>
      </c>
      <c r="F2732" s="26" t="str">
        <f t="shared" si="442"/>
        <v/>
      </c>
      <c r="G2732" s="26" t="str">
        <f t="shared" si="443"/>
        <v/>
      </c>
      <c r="H2732" s="26" t="str">
        <f t="shared" si="444"/>
        <v/>
      </c>
      <c r="I2732" s="53"/>
      <c r="J2732" s="53"/>
      <c r="K2732" s="53"/>
      <c r="L2732" s="52" t="str">
        <f t="shared" si="445"/>
        <v/>
      </c>
      <c r="M2732" s="52" t="str">
        <f t="shared" si="446"/>
        <v/>
      </c>
    </row>
    <row r="2733" spans="1:13" hidden="1" x14ac:dyDescent="0.3">
      <c r="A2733" s="143" t="str">
        <f t="shared" si="447"/>
        <v/>
      </c>
      <c r="B2733" s="140" t="str">
        <f t="shared" si="448"/>
        <v/>
      </c>
      <c r="C2733" s="143" t="str">
        <f t="shared" si="449"/>
        <v/>
      </c>
      <c r="D2733" s="53"/>
      <c r="E2733" s="26" t="str">
        <f t="shared" si="441"/>
        <v/>
      </c>
      <c r="F2733" s="26" t="str">
        <f t="shared" si="442"/>
        <v/>
      </c>
      <c r="G2733" s="26" t="str">
        <f t="shared" si="443"/>
        <v/>
      </c>
      <c r="H2733" s="26" t="str">
        <f t="shared" si="444"/>
        <v/>
      </c>
      <c r="I2733" s="53"/>
      <c r="J2733" s="53"/>
      <c r="K2733" s="53"/>
      <c r="L2733" s="52" t="str">
        <f t="shared" si="445"/>
        <v/>
      </c>
      <c r="M2733" s="52" t="str">
        <f t="shared" si="446"/>
        <v/>
      </c>
    </row>
    <row r="2734" spans="1:13" hidden="1" x14ac:dyDescent="0.3">
      <c r="A2734" s="143" t="str">
        <f t="shared" si="447"/>
        <v/>
      </c>
      <c r="B2734" s="140" t="str">
        <f t="shared" si="448"/>
        <v/>
      </c>
      <c r="C2734" s="143" t="str">
        <f t="shared" si="449"/>
        <v/>
      </c>
      <c r="D2734" s="53"/>
      <c r="E2734" s="26" t="str">
        <f t="shared" si="441"/>
        <v/>
      </c>
      <c r="F2734" s="26" t="str">
        <f t="shared" si="442"/>
        <v/>
      </c>
      <c r="G2734" s="26" t="str">
        <f t="shared" si="443"/>
        <v/>
      </c>
      <c r="H2734" s="26" t="str">
        <f t="shared" si="444"/>
        <v/>
      </c>
      <c r="I2734" s="53"/>
      <c r="J2734" s="53"/>
      <c r="K2734" s="53"/>
      <c r="L2734" s="52" t="str">
        <f t="shared" si="445"/>
        <v/>
      </c>
      <c r="M2734" s="52" t="str">
        <f t="shared" si="446"/>
        <v/>
      </c>
    </row>
    <row r="2735" spans="1:13" hidden="1" x14ac:dyDescent="0.3">
      <c r="A2735" s="143" t="str">
        <f t="shared" si="447"/>
        <v/>
      </c>
      <c r="B2735" s="140" t="str">
        <f t="shared" si="448"/>
        <v/>
      </c>
      <c r="C2735" s="143" t="str">
        <f t="shared" si="449"/>
        <v/>
      </c>
      <c r="D2735" s="53"/>
      <c r="E2735" s="26" t="str">
        <f t="shared" si="441"/>
        <v/>
      </c>
      <c r="F2735" s="26" t="str">
        <f t="shared" si="442"/>
        <v/>
      </c>
      <c r="G2735" s="26" t="str">
        <f t="shared" si="443"/>
        <v/>
      </c>
      <c r="H2735" s="26" t="str">
        <f t="shared" si="444"/>
        <v/>
      </c>
      <c r="I2735" s="53"/>
      <c r="J2735" s="53"/>
      <c r="K2735" s="53"/>
      <c r="L2735" s="52" t="str">
        <f t="shared" si="445"/>
        <v/>
      </c>
      <c r="M2735" s="52" t="str">
        <f t="shared" si="446"/>
        <v/>
      </c>
    </row>
    <row r="2736" spans="1:13" hidden="1" x14ac:dyDescent="0.3">
      <c r="A2736" s="143" t="str">
        <f t="shared" si="447"/>
        <v/>
      </c>
      <c r="B2736" s="140" t="str">
        <f t="shared" si="448"/>
        <v/>
      </c>
      <c r="C2736" s="143" t="str">
        <f t="shared" si="449"/>
        <v/>
      </c>
      <c r="D2736" s="53"/>
      <c r="E2736" s="26" t="str">
        <f t="shared" si="441"/>
        <v/>
      </c>
      <c r="F2736" s="26" t="str">
        <f t="shared" si="442"/>
        <v/>
      </c>
      <c r="G2736" s="26" t="str">
        <f t="shared" si="443"/>
        <v/>
      </c>
      <c r="H2736" s="26" t="str">
        <f t="shared" si="444"/>
        <v/>
      </c>
      <c r="I2736" s="53"/>
      <c r="J2736" s="53"/>
      <c r="K2736" s="53"/>
      <c r="L2736" s="52" t="str">
        <f t="shared" si="445"/>
        <v/>
      </c>
      <c r="M2736" s="52" t="str">
        <f t="shared" si="446"/>
        <v/>
      </c>
    </row>
    <row r="2737" spans="1:13" hidden="1" x14ac:dyDescent="0.3">
      <c r="A2737" s="143" t="str">
        <f t="shared" si="447"/>
        <v/>
      </c>
      <c r="B2737" s="140" t="str">
        <f t="shared" si="448"/>
        <v/>
      </c>
      <c r="C2737" s="143" t="str">
        <f t="shared" si="449"/>
        <v/>
      </c>
      <c r="D2737" s="53"/>
      <c r="E2737" s="26" t="str">
        <f t="shared" si="441"/>
        <v/>
      </c>
      <c r="F2737" s="26" t="str">
        <f t="shared" si="442"/>
        <v/>
      </c>
      <c r="G2737" s="26" t="str">
        <f t="shared" si="443"/>
        <v/>
      </c>
      <c r="H2737" s="26" t="str">
        <f t="shared" si="444"/>
        <v/>
      </c>
      <c r="I2737" s="53"/>
      <c r="J2737" s="53"/>
      <c r="K2737" s="53"/>
      <c r="L2737" s="52" t="str">
        <f t="shared" si="445"/>
        <v/>
      </c>
      <c r="M2737" s="52" t="str">
        <f t="shared" si="446"/>
        <v/>
      </c>
    </row>
    <row r="2738" spans="1:13" hidden="1" x14ac:dyDescent="0.3">
      <c r="A2738" s="143" t="str">
        <f t="shared" si="447"/>
        <v/>
      </c>
      <c r="B2738" s="140" t="str">
        <f t="shared" si="448"/>
        <v/>
      </c>
      <c r="C2738" s="143" t="str">
        <f t="shared" si="449"/>
        <v/>
      </c>
      <c r="D2738" s="53"/>
      <c r="E2738" s="26" t="str">
        <f t="shared" si="441"/>
        <v/>
      </c>
      <c r="F2738" s="26" t="str">
        <f t="shared" si="442"/>
        <v/>
      </c>
      <c r="G2738" s="26" t="str">
        <f t="shared" si="443"/>
        <v/>
      </c>
      <c r="H2738" s="26" t="str">
        <f t="shared" si="444"/>
        <v/>
      </c>
      <c r="I2738" s="53"/>
      <c r="J2738" s="53"/>
      <c r="K2738" s="53"/>
      <c r="L2738" s="52" t="str">
        <f t="shared" si="445"/>
        <v/>
      </c>
      <c r="M2738" s="52" t="str">
        <f t="shared" si="446"/>
        <v/>
      </c>
    </row>
    <row r="2739" spans="1:13" hidden="1" x14ac:dyDescent="0.3">
      <c r="A2739" s="143" t="str">
        <f t="shared" si="447"/>
        <v/>
      </c>
      <c r="B2739" s="140" t="str">
        <f t="shared" si="448"/>
        <v/>
      </c>
      <c r="C2739" s="143" t="str">
        <f t="shared" si="449"/>
        <v/>
      </c>
      <c r="D2739" s="53"/>
      <c r="E2739" s="26" t="str">
        <f t="shared" si="441"/>
        <v/>
      </c>
      <c r="F2739" s="26" t="str">
        <f t="shared" si="442"/>
        <v/>
      </c>
      <c r="G2739" s="26" t="str">
        <f t="shared" si="443"/>
        <v/>
      </c>
      <c r="H2739" s="26" t="str">
        <f t="shared" si="444"/>
        <v/>
      </c>
      <c r="I2739" s="53"/>
      <c r="J2739" s="53"/>
      <c r="K2739" s="53"/>
      <c r="L2739" s="52" t="str">
        <f t="shared" si="445"/>
        <v/>
      </c>
      <c r="M2739" s="52" t="str">
        <f t="shared" si="446"/>
        <v/>
      </c>
    </row>
    <row r="2740" spans="1:13" hidden="1" x14ac:dyDescent="0.3">
      <c r="A2740" s="143" t="str">
        <f t="shared" si="447"/>
        <v/>
      </c>
      <c r="B2740" s="140" t="str">
        <f t="shared" si="448"/>
        <v/>
      </c>
      <c r="C2740" s="143" t="str">
        <f t="shared" si="449"/>
        <v/>
      </c>
      <c r="D2740" s="53"/>
      <c r="E2740" s="26" t="str">
        <f t="shared" si="441"/>
        <v/>
      </c>
      <c r="F2740" s="26" t="str">
        <f t="shared" si="442"/>
        <v/>
      </c>
      <c r="G2740" s="26" t="str">
        <f t="shared" si="443"/>
        <v/>
      </c>
      <c r="H2740" s="26" t="str">
        <f t="shared" si="444"/>
        <v/>
      </c>
      <c r="I2740" s="53"/>
      <c r="J2740" s="53"/>
      <c r="K2740" s="53"/>
      <c r="L2740" s="52" t="str">
        <f t="shared" si="445"/>
        <v/>
      </c>
      <c r="M2740" s="52" t="str">
        <f t="shared" si="446"/>
        <v/>
      </c>
    </row>
    <row r="2741" spans="1:13" hidden="1" x14ac:dyDescent="0.3">
      <c r="A2741" s="143" t="str">
        <f t="shared" si="447"/>
        <v/>
      </c>
      <c r="B2741" s="140" t="str">
        <f t="shared" si="448"/>
        <v/>
      </c>
      <c r="C2741" s="143" t="str">
        <f t="shared" si="449"/>
        <v/>
      </c>
      <c r="D2741" s="53"/>
      <c r="E2741" s="26" t="str">
        <f t="shared" si="441"/>
        <v/>
      </c>
      <c r="F2741" s="26" t="str">
        <f t="shared" si="442"/>
        <v/>
      </c>
      <c r="G2741" s="26" t="str">
        <f t="shared" si="443"/>
        <v/>
      </c>
      <c r="H2741" s="26" t="str">
        <f t="shared" si="444"/>
        <v/>
      </c>
      <c r="I2741" s="53"/>
      <c r="J2741" s="53"/>
      <c r="K2741" s="53"/>
      <c r="L2741" s="52" t="str">
        <f t="shared" si="445"/>
        <v/>
      </c>
      <c r="M2741" s="52" t="str">
        <f t="shared" si="446"/>
        <v/>
      </c>
    </row>
    <row r="2742" spans="1:13" hidden="1" x14ac:dyDescent="0.3">
      <c r="A2742" s="143" t="str">
        <f t="shared" si="447"/>
        <v/>
      </c>
      <c r="B2742" s="140" t="str">
        <f t="shared" si="448"/>
        <v/>
      </c>
      <c r="C2742" s="143" t="str">
        <f t="shared" si="449"/>
        <v/>
      </c>
      <c r="D2742" s="53"/>
      <c r="E2742" s="26" t="str">
        <f t="shared" si="441"/>
        <v/>
      </c>
      <c r="F2742" s="26" t="str">
        <f t="shared" si="442"/>
        <v/>
      </c>
      <c r="G2742" s="26" t="str">
        <f t="shared" si="443"/>
        <v/>
      </c>
      <c r="H2742" s="26" t="str">
        <f t="shared" si="444"/>
        <v/>
      </c>
      <c r="I2742" s="53"/>
      <c r="J2742" s="53"/>
      <c r="K2742" s="53"/>
      <c r="L2742" s="52" t="str">
        <f t="shared" si="445"/>
        <v/>
      </c>
      <c r="M2742" s="52" t="str">
        <f t="shared" si="446"/>
        <v/>
      </c>
    </row>
    <row r="2743" spans="1:13" hidden="1" x14ac:dyDescent="0.3">
      <c r="A2743" s="143" t="str">
        <f t="shared" si="447"/>
        <v/>
      </c>
      <c r="B2743" s="140" t="str">
        <f t="shared" si="448"/>
        <v/>
      </c>
      <c r="C2743" s="143" t="str">
        <f t="shared" si="449"/>
        <v/>
      </c>
      <c r="D2743" s="53"/>
      <c r="E2743" s="26" t="str">
        <f t="shared" si="441"/>
        <v/>
      </c>
      <c r="F2743" s="26" t="str">
        <f t="shared" si="442"/>
        <v/>
      </c>
      <c r="G2743" s="26" t="str">
        <f t="shared" si="443"/>
        <v/>
      </c>
      <c r="H2743" s="26" t="str">
        <f t="shared" si="444"/>
        <v/>
      </c>
      <c r="I2743" s="53"/>
      <c r="J2743" s="53"/>
      <c r="K2743" s="53"/>
      <c r="L2743" s="52" t="str">
        <f t="shared" si="445"/>
        <v/>
      </c>
      <c r="M2743" s="52" t="str">
        <f t="shared" si="446"/>
        <v/>
      </c>
    </row>
    <row r="2744" spans="1:13" hidden="1" x14ac:dyDescent="0.3">
      <c r="A2744" s="143" t="str">
        <f t="shared" si="447"/>
        <v/>
      </c>
      <c r="B2744" s="140" t="str">
        <f t="shared" si="448"/>
        <v/>
      </c>
      <c r="C2744" s="143" t="str">
        <f t="shared" si="449"/>
        <v/>
      </c>
      <c r="D2744" s="53"/>
      <c r="E2744" s="26" t="str">
        <f t="shared" si="441"/>
        <v/>
      </c>
      <c r="F2744" s="26" t="str">
        <f t="shared" si="442"/>
        <v/>
      </c>
      <c r="G2744" s="26" t="str">
        <f t="shared" si="443"/>
        <v/>
      </c>
      <c r="H2744" s="26" t="str">
        <f t="shared" si="444"/>
        <v/>
      </c>
      <c r="I2744" s="53"/>
      <c r="J2744" s="53"/>
      <c r="K2744" s="53"/>
      <c r="L2744" s="52" t="str">
        <f t="shared" si="445"/>
        <v/>
      </c>
      <c r="M2744" s="52" t="str">
        <f t="shared" si="446"/>
        <v/>
      </c>
    </row>
    <row r="2745" spans="1:13" hidden="1" x14ac:dyDescent="0.3">
      <c r="A2745" s="143" t="str">
        <f t="shared" si="447"/>
        <v/>
      </c>
      <c r="B2745" s="140" t="str">
        <f t="shared" si="448"/>
        <v/>
      </c>
      <c r="C2745" s="143" t="str">
        <f t="shared" si="449"/>
        <v/>
      </c>
      <c r="D2745" s="53"/>
      <c r="E2745" s="26" t="str">
        <f t="shared" si="441"/>
        <v/>
      </c>
      <c r="F2745" s="26" t="str">
        <f t="shared" si="442"/>
        <v/>
      </c>
      <c r="G2745" s="26" t="str">
        <f t="shared" si="443"/>
        <v/>
      </c>
      <c r="H2745" s="26" t="str">
        <f t="shared" si="444"/>
        <v/>
      </c>
      <c r="I2745" s="53"/>
      <c r="J2745" s="53"/>
      <c r="K2745" s="53"/>
      <c r="L2745" s="52" t="str">
        <f t="shared" si="445"/>
        <v/>
      </c>
      <c r="M2745" s="52" t="str">
        <f t="shared" si="446"/>
        <v/>
      </c>
    </row>
    <row r="2746" spans="1:13" hidden="1" x14ac:dyDescent="0.3">
      <c r="A2746" s="143" t="str">
        <f t="shared" si="447"/>
        <v/>
      </c>
      <c r="B2746" s="140" t="str">
        <f t="shared" si="448"/>
        <v/>
      </c>
      <c r="C2746" s="143" t="str">
        <f t="shared" si="449"/>
        <v/>
      </c>
      <c r="D2746" s="53"/>
      <c r="E2746" s="26" t="str">
        <f t="shared" ref="E2746:E2809" si="450">IF(D2746="","",VLOOKUP(D2746,Master,3,FALSE))</f>
        <v/>
      </c>
      <c r="F2746" s="26" t="str">
        <f t="shared" ref="F2746:F2809" si="451">IF(D2746="","",VLOOKUP(D2746,Master,4,FALSE))</f>
        <v/>
      </c>
      <c r="G2746" s="26" t="str">
        <f t="shared" ref="G2746:G2809" si="452">IF(D2746="","",VLOOKUP(D2746,Master,5,FALSE))</f>
        <v/>
      </c>
      <c r="H2746" s="26" t="str">
        <f t="shared" ref="H2746:H2809" si="453">IF(D2746="","",VLOOKUP(D2746,Master,2,FALSE))</f>
        <v/>
      </c>
      <c r="I2746" s="53"/>
      <c r="J2746" s="53"/>
      <c r="K2746" s="53"/>
      <c r="L2746" s="52" t="str">
        <f t="shared" ref="L2746:L2809" si="454">IF(K2746="","",IF(I2746="",ROUND(HLOOKUP(J2746,kgList,K2746,FALSE),1),ROUND(HLOOKUP(I2746,kgList,K2746,FALSE),1)))</f>
        <v/>
      </c>
      <c r="M2746" s="52" t="str">
        <f t="shared" ref="M2746:M2809" si="455">IF(L2746="","",IF(COUNTA(I2746:J2746)&gt;1,"Edible or Inedible",IF(COUNTA(I2746)=1,L2746*1,IF(COUNTA(J2746)=1,L2746*1,"ERROR"))))</f>
        <v/>
      </c>
    </row>
    <row r="2747" spans="1:13" hidden="1" x14ac:dyDescent="0.3">
      <c r="A2747" s="143" t="str">
        <f t="shared" ref="A2747:A2810" si="456">IF(D2747="","",A2746)</f>
        <v/>
      </c>
      <c r="B2747" s="140" t="str">
        <f t="shared" ref="B2747:B2810" si="457">IF(D2747="","",B2746)</f>
        <v/>
      </c>
      <c r="C2747" s="143" t="str">
        <f t="shared" ref="C2747:C2810" si="458">IF(D2747="","",C2746)</f>
        <v/>
      </c>
      <c r="D2747" s="53"/>
      <c r="E2747" s="26" t="str">
        <f t="shared" si="450"/>
        <v/>
      </c>
      <c r="F2747" s="26" t="str">
        <f t="shared" si="451"/>
        <v/>
      </c>
      <c r="G2747" s="26" t="str">
        <f t="shared" si="452"/>
        <v/>
      </c>
      <c r="H2747" s="26" t="str">
        <f t="shared" si="453"/>
        <v/>
      </c>
      <c r="I2747" s="53"/>
      <c r="J2747" s="53"/>
      <c r="K2747" s="53"/>
      <c r="L2747" s="52" t="str">
        <f t="shared" si="454"/>
        <v/>
      </c>
      <c r="M2747" s="52" t="str">
        <f t="shared" si="455"/>
        <v/>
      </c>
    </row>
    <row r="2748" spans="1:13" hidden="1" x14ac:dyDescent="0.3">
      <c r="A2748" s="143" t="str">
        <f t="shared" si="456"/>
        <v/>
      </c>
      <c r="B2748" s="140" t="str">
        <f t="shared" si="457"/>
        <v/>
      </c>
      <c r="C2748" s="143" t="str">
        <f t="shared" si="458"/>
        <v/>
      </c>
      <c r="D2748" s="53"/>
      <c r="E2748" s="26" t="str">
        <f t="shared" si="450"/>
        <v/>
      </c>
      <c r="F2748" s="26" t="str">
        <f t="shared" si="451"/>
        <v/>
      </c>
      <c r="G2748" s="26" t="str">
        <f t="shared" si="452"/>
        <v/>
      </c>
      <c r="H2748" s="26" t="str">
        <f t="shared" si="453"/>
        <v/>
      </c>
      <c r="I2748" s="53"/>
      <c r="J2748" s="53"/>
      <c r="K2748" s="53"/>
      <c r="L2748" s="52" t="str">
        <f t="shared" si="454"/>
        <v/>
      </c>
      <c r="M2748" s="52" t="str">
        <f t="shared" si="455"/>
        <v/>
      </c>
    </row>
    <row r="2749" spans="1:13" hidden="1" x14ac:dyDescent="0.3">
      <c r="A2749" s="143" t="str">
        <f t="shared" si="456"/>
        <v/>
      </c>
      <c r="B2749" s="140" t="str">
        <f t="shared" si="457"/>
        <v/>
      </c>
      <c r="C2749" s="143" t="str">
        <f t="shared" si="458"/>
        <v/>
      </c>
      <c r="D2749" s="53"/>
      <c r="E2749" s="26" t="str">
        <f t="shared" si="450"/>
        <v/>
      </c>
      <c r="F2749" s="26" t="str">
        <f t="shared" si="451"/>
        <v/>
      </c>
      <c r="G2749" s="26" t="str">
        <f t="shared" si="452"/>
        <v/>
      </c>
      <c r="H2749" s="26" t="str">
        <f t="shared" si="453"/>
        <v/>
      </c>
      <c r="I2749" s="53"/>
      <c r="J2749" s="53"/>
      <c r="K2749" s="53"/>
      <c r="L2749" s="52" t="str">
        <f t="shared" si="454"/>
        <v/>
      </c>
      <c r="M2749" s="52" t="str">
        <f t="shared" si="455"/>
        <v/>
      </c>
    </row>
    <row r="2750" spans="1:13" hidden="1" x14ac:dyDescent="0.3">
      <c r="A2750" s="143" t="str">
        <f t="shared" si="456"/>
        <v/>
      </c>
      <c r="B2750" s="140" t="str">
        <f t="shared" si="457"/>
        <v/>
      </c>
      <c r="C2750" s="143" t="str">
        <f t="shared" si="458"/>
        <v/>
      </c>
      <c r="D2750" s="53"/>
      <c r="E2750" s="26" t="str">
        <f t="shared" si="450"/>
        <v/>
      </c>
      <c r="F2750" s="26" t="str">
        <f t="shared" si="451"/>
        <v/>
      </c>
      <c r="G2750" s="26" t="str">
        <f t="shared" si="452"/>
        <v/>
      </c>
      <c r="H2750" s="26" t="str">
        <f t="shared" si="453"/>
        <v/>
      </c>
      <c r="I2750" s="53"/>
      <c r="J2750" s="53"/>
      <c r="K2750" s="53"/>
      <c r="L2750" s="52" t="str">
        <f t="shared" si="454"/>
        <v/>
      </c>
      <c r="M2750" s="52" t="str">
        <f t="shared" si="455"/>
        <v/>
      </c>
    </row>
    <row r="2751" spans="1:13" hidden="1" x14ac:dyDescent="0.3">
      <c r="A2751" s="143" t="str">
        <f t="shared" si="456"/>
        <v/>
      </c>
      <c r="B2751" s="140" t="str">
        <f t="shared" si="457"/>
        <v/>
      </c>
      <c r="C2751" s="143" t="str">
        <f t="shared" si="458"/>
        <v/>
      </c>
      <c r="D2751" s="53"/>
      <c r="E2751" s="26" t="str">
        <f t="shared" si="450"/>
        <v/>
      </c>
      <c r="F2751" s="26" t="str">
        <f t="shared" si="451"/>
        <v/>
      </c>
      <c r="G2751" s="26" t="str">
        <f t="shared" si="452"/>
        <v/>
      </c>
      <c r="H2751" s="26" t="str">
        <f t="shared" si="453"/>
        <v/>
      </c>
      <c r="I2751" s="53"/>
      <c r="J2751" s="53"/>
      <c r="K2751" s="53"/>
      <c r="L2751" s="52" t="str">
        <f t="shared" si="454"/>
        <v/>
      </c>
      <c r="M2751" s="52" t="str">
        <f t="shared" si="455"/>
        <v/>
      </c>
    </row>
    <row r="2752" spans="1:13" hidden="1" x14ac:dyDescent="0.3">
      <c r="A2752" s="143" t="str">
        <f t="shared" si="456"/>
        <v/>
      </c>
      <c r="B2752" s="140" t="str">
        <f t="shared" si="457"/>
        <v/>
      </c>
      <c r="C2752" s="143" t="str">
        <f t="shared" si="458"/>
        <v/>
      </c>
      <c r="D2752" s="53"/>
      <c r="E2752" s="26" t="str">
        <f t="shared" si="450"/>
        <v/>
      </c>
      <c r="F2752" s="26" t="str">
        <f t="shared" si="451"/>
        <v/>
      </c>
      <c r="G2752" s="26" t="str">
        <f t="shared" si="452"/>
        <v/>
      </c>
      <c r="H2752" s="26" t="str">
        <f t="shared" si="453"/>
        <v/>
      </c>
      <c r="I2752" s="53"/>
      <c r="J2752" s="53"/>
      <c r="K2752" s="53"/>
      <c r="L2752" s="52" t="str">
        <f t="shared" si="454"/>
        <v/>
      </c>
      <c r="M2752" s="52" t="str">
        <f t="shared" si="455"/>
        <v/>
      </c>
    </row>
    <row r="2753" spans="1:13" hidden="1" x14ac:dyDescent="0.3">
      <c r="A2753" s="143" t="str">
        <f t="shared" si="456"/>
        <v/>
      </c>
      <c r="B2753" s="140" t="str">
        <f t="shared" si="457"/>
        <v/>
      </c>
      <c r="C2753" s="143" t="str">
        <f t="shared" si="458"/>
        <v/>
      </c>
      <c r="D2753" s="53"/>
      <c r="E2753" s="26" t="str">
        <f t="shared" si="450"/>
        <v/>
      </c>
      <c r="F2753" s="26" t="str">
        <f t="shared" si="451"/>
        <v/>
      </c>
      <c r="G2753" s="26" t="str">
        <f t="shared" si="452"/>
        <v/>
      </c>
      <c r="H2753" s="26" t="str">
        <f t="shared" si="453"/>
        <v/>
      </c>
      <c r="I2753" s="53"/>
      <c r="J2753" s="53"/>
      <c r="K2753" s="53"/>
      <c r="L2753" s="52" t="str">
        <f t="shared" si="454"/>
        <v/>
      </c>
      <c r="M2753" s="52" t="str">
        <f t="shared" si="455"/>
        <v/>
      </c>
    </row>
    <row r="2754" spans="1:13" hidden="1" x14ac:dyDescent="0.3">
      <c r="A2754" s="143" t="str">
        <f t="shared" si="456"/>
        <v/>
      </c>
      <c r="B2754" s="140" t="str">
        <f t="shared" si="457"/>
        <v/>
      </c>
      <c r="C2754" s="143" t="str">
        <f t="shared" si="458"/>
        <v/>
      </c>
      <c r="D2754" s="53"/>
      <c r="E2754" s="26" t="str">
        <f t="shared" si="450"/>
        <v/>
      </c>
      <c r="F2754" s="26" t="str">
        <f t="shared" si="451"/>
        <v/>
      </c>
      <c r="G2754" s="26" t="str">
        <f t="shared" si="452"/>
        <v/>
      </c>
      <c r="H2754" s="26" t="str">
        <f t="shared" si="453"/>
        <v/>
      </c>
      <c r="I2754" s="53"/>
      <c r="J2754" s="53"/>
      <c r="K2754" s="53"/>
      <c r="L2754" s="52" t="str">
        <f t="shared" si="454"/>
        <v/>
      </c>
      <c r="M2754" s="52" t="str">
        <f t="shared" si="455"/>
        <v/>
      </c>
    </row>
    <row r="2755" spans="1:13" hidden="1" x14ac:dyDescent="0.3">
      <c r="A2755" s="143" t="str">
        <f t="shared" si="456"/>
        <v/>
      </c>
      <c r="B2755" s="140" t="str">
        <f t="shared" si="457"/>
        <v/>
      </c>
      <c r="C2755" s="143" t="str">
        <f t="shared" si="458"/>
        <v/>
      </c>
      <c r="D2755" s="53"/>
      <c r="E2755" s="26" t="str">
        <f t="shared" si="450"/>
        <v/>
      </c>
      <c r="F2755" s="26" t="str">
        <f t="shared" si="451"/>
        <v/>
      </c>
      <c r="G2755" s="26" t="str">
        <f t="shared" si="452"/>
        <v/>
      </c>
      <c r="H2755" s="26" t="str">
        <f t="shared" si="453"/>
        <v/>
      </c>
      <c r="I2755" s="53"/>
      <c r="J2755" s="53"/>
      <c r="K2755" s="53"/>
      <c r="L2755" s="52" t="str">
        <f t="shared" si="454"/>
        <v/>
      </c>
      <c r="M2755" s="52" t="str">
        <f t="shared" si="455"/>
        <v/>
      </c>
    </row>
    <row r="2756" spans="1:13" hidden="1" x14ac:dyDescent="0.3">
      <c r="A2756" s="143" t="str">
        <f t="shared" si="456"/>
        <v/>
      </c>
      <c r="B2756" s="140" t="str">
        <f t="shared" si="457"/>
        <v/>
      </c>
      <c r="C2756" s="143" t="str">
        <f t="shared" si="458"/>
        <v/>
      </c>
      <c r="D2756" s="53"/>
      <c r="E2756" s="26" t="str">
        <f t="shared" si="450"/>
        <v/>
      </c>
      <c r="F2756" s="26" t="str">
        <f t="shared" si="451"/>
        <v/>
      </c>
      <c r="G2756" s="26" t="str">
        <f t="shared" si="452"/>
        <v/>
      </c>
      <c r="H2756" s="26" t="str">
        <f t="shared" si="453"/>
        <v/>
      </c>
      <c r="I2756" s="53"/>
      <c r="J2756" s="53"/>
      <c r="K2756" s="53"/>
      <c r="L2756" s="52" t="str">
        <f t="shared" si="454"/>
        <v/>
      </c>
      <c r="M2756" s="52" t="str">
        <f t="shared" si="455"/>
        <v/>
      </c>
    </row>
    <row r="2757" spans="1:13" hidden="1" x14ac:dyDescent="0.3">
      <c r="A2757" s="143" t="str">
        <f t="shared" si="456"/>
        <v/>
      </c>
      <c r="B2757" s="140" t="str">
        <f t="shared" si="457"/>
        <v/>
      </c>
      <c r="C2757" s="143" t="str">
        <f t="shared" si="458"/>
        <v/>
      </c>
      <c r="D2757" s="53"/>
      <c r="E2757" s="26" t="str">
        <f t="shared" si="450"/>
        <v/>
      </c>
      <c r="F2757" s="26" t="str">
        <f t="shared" si="451"/>
        <v/>
      </c>
      <c r="G2757" s="26" t="str">
        <f t="shared" si="452"/>
        <v/>
      </c>
      <c r="H2757" s="26" t="str">
        <f t="shared" si="453"/>
        <v/>
      </c>
      <c r="I2757" s="53"/>
      <c r="J2757" s="53"/>
      <c r="K2757" s="53"/>
      <c r="L2757" s="52" t="str">
        <f t="shared" si="454"/>
        <v/>
      </c>
      <c r="M2757" s="52" t="str">
        <f t="shared" si="455"/>
        <v/>
      </c>
    </row>
    <row r="2758" spans="1:13" hidden="1" x14ac:dyDescent="0.3">
      <c r="A2758" s="143" t="str">
        <f t="shared" si="456"/>
        <v/>
      </c>
      <c r="B2758" s="140" t="str">
        <f t="shared" si="457"/>
        <v/>
      </c>
      <c r="C2758" s="143" t="str">
        <f t="shared" si="458"/>
        <v/>
      </c>
      <c r="D2758" s="53"/>
      <c r="E2758" s="26" t="str">
        <f t="shared" si="450"/>
        <v/>
      </c>
      <c r="F2758" s="26" t="str">
        <f t="shared" si="451"/>
        <v/>
      </c>
      <c r="G2758" s="26" t="str">
        <f t="shared" si="452"/>
        <v/>
      </c>
      <c r="H2758" s="26" t="str">
        <f t="shared" si="453"/>
        <v/>
      </c>
      <c r="I2758" s="53"/>
      <c r="J2758" s="53"/>
      <c r="K2758" s="53"/>
      <c r="L2758" s="52" t="str">
        <f t="shared" si="454"/>
        <v/>
      </c>
      <c r="M2758" s="52" t="str">
        <f t="shared" si="455"/>
        <v/>
      </c>
    </row>
    <row r="2759" spans="1:13" hidden="1" x14ac:dyDescent="0.3">
      <c r="A2759" s="143" t="str">
        <f t="shared" si="456"/>
        <v/>
      </c>
      <c r="B2759" s="140" t="str">
        <f t="shared" si="457"/>
        <v/>
      </c>
      <c r="C2759" s="143" t="str">
        <f t="shared" si="458"/>
        <v/>
      </c>
      <c r="D2759" s="53"/>
      <c r="E2759" s="26" t="str">
        <f t="shared" si="450"/>
        <v/>
      </c>
      <c r="F2759" s="26" t="str">
        <f t="shared" si="451"/>
        <v/>
      </c>
      <c r="G2759" s="26" t="str">
        <f t="shared" si="452"/>
        <v/>
      </c>
      <c r="H2759" s="26" t="str">
        <f t="shared" si="453"/>
        <v/>
      </c>
      <c r="I2759" s="53"/>
      <c r="J2759" s="53"/>
      <c r="K2759" s="53"/>
      <c r="L2759" s="52" t="str">
        <f t="shared" si="454"/>
        <v/>
      </c>
      <c r="M2759" s="52" t="str">
        <f t="shared" si="455"/>
        <v/>
      </c>
    </row>
    <row r="2760" spans="1:13" hidden="1" x14ac:dyDescent="0.3">
      <c r="A2760" s="143" t="str">
        <f t="shared" si="456"/>
        <v/>
      </c>
      <c r="B2760" s="140" t="str">
        <f t="shared" si="457"/>
        <v/>
      </c>
      <c r="C2760" s="143" t="str">
        <f t="shared" si="458"/>
        <v/>
      </c>
      <c r="D2760" s="53"/>
      <c r="E2760" s="26" t="str">
        <f t="shared" si="450"/>
        <v/>
      </c>
      <c r="F2760" s="26" t="str">
        <f t="shared" si="451"/>
        <v/>
      </c>
      <c r="G2760" s="26" t="str">
        <f t="shared" si="452"/>
        <v/>
      </c>
      <c r="H2760" s="26" t="str">
        <f t="shared" si="453"/>
        <v/>
      </c>
      <c r="I2760" s="53"/>
      <c r="J2760" s="53"/>
      <c r="K2760" s="53"/>
      <c r="L2760" s="52" t="str">
        <f t="shared" si="454"/>
        <v/>
      </c>
      <c r="M2760" s="52" t="str">
        <f t="shared" si="455"/>
        <v/>
      </c>
    </row>
    <row r="2761" spans="1:13" hidden="1" x14ac:dyDescent="0.3">
      <c r="A2761" s="143" t="str">
        <f t="shared" si="456"/>
        <v/>
      </c>
      <c r="B2761" s="140" t="str">
        <f t="shared" si="457"/>
        <v/>
      </c>
      <c r="C2761" s="143" t="str">
        <f t="shared" si="458"/>
        <v/>
      </c>
      <c r="D2761" s="53"/>
      <c r="E2761" s="26" t="str">
        <f t="shared" si="450"/>
        <v/>
      </c>
      <c r="F2761" s="26" t="str">
        <f t="shared" si="451"/>
        <v/>
      </c>
      <c r="G2761" s="26" t="str">
        <f t="shared" si="452"/>
        <v/>
      </c>
      <c r="H2761" s="26" t="str">
        <f t="shared" si="453"/>
        <v/>
      </c>
      <c r="I2761" s="53"/>
      <c r="J2761" s="53"/>
      <c r="K2761" s="53"/>
      <c r="L2761" s="52" t="str">
        <f t="shared" si="454"/>
        <v/>
      </c>
      <c r="M2761" s="52" t="str">
        <f t="shared" si="455"/>
        <v/>
      </c>
    </row>
    <row r="2762" spans="1:13" hidden="1" x14ac:dyDescent="0.3">
      <c r="A2762" s="143" t="str">
        <f t="shared" si="456"/>
        <v/>
      </c>
      <c r="B2762" s="140" t="str">
        <f t="shared" si="457"/>
        <v/>
      </c>
      <c r="C2762" s="143" t="str">
        <f t="shared" si="458"/>
        <v/>
      </c>
      <c r="D2762" s="53"/>
      <c r="E2762" s="26" t="str">
        <f t="shared" si="450"/>
        <v/>
      </c>
      <c r="F2762" s="26" t="str">
        <f t="shared" si="451"/>
        <v/>
      </c>
      <c r="G2762" s="26" t="str">
        <f t="shared" si="452"/>
        <v/>
      </c>
      <c r="H2762" s="26" t="str">
        <f t="shared" si="453"/>
        <v/>
      </c>
      <c r="I2762" s="53"/>
      <c r="J2762" s="53"/>
      <c r="K2762" s="53"/>
      <c r="L2762" s="52" t="str">
        <f t="shared" si="454"/>
        <v/>
      </c>
      <c r="M2762" s="52" t="str">
        <f t="shared" si="455"/>
        <v/>
      </c>
    </row>
    <row r="2763" spans="1:13" hidden="1" x14ac:dyDescent="0.3">
      <c r="A2763" s="143" t="str">
        <f t="shared" si="456"/>
        <v/>
      </c>
      <c r="B2763" s="140" t="str">
        <f t="shared" si="457"/>
        <v/>
      </c>
      <c r="C2763" s="143" t="str">
        <f t="shared" si="458"/>
        <v/>
      </c>
      <c r="D2763" s="53"/>
      <c r="E2763" s="26" t="str">
        <f t="shared" si="450"/>
        <v/>
      </c>
      <c r="F2763" s="26" t="str">
        <f t="shared" si="451"/>
        <v/>
      </c>
      <c r="G2763" s="26" t="str">
        <f t="shared" si="452"/>
        <v/>
      </c>
      <c r="H2763" s="26" t="str">
        <f t="shared" si="453"/>
        <v/>
      </c>
      <c r="I2763" s="53"/>
      <c r="J2763" s="53"/>
      <c r="K2763" s="53"/>
      <c r="L2763" s="52" t="str">
        <f t="shared" si="454"/>
        <v/>
      </c>
      <c r="M2763" s="52" t="str">
        <f t="shared" si="455"/>
        <v/>
      </c>
    </row>
    <row r="2764" spans="1:13" hidden="1" x14ac:dyDescent="0.3">
      <c r="A2764" s="143" t="str">
        <f t="shared" si="456"/>
        <v/>
      </c>
      <c r="B2764" s="140" t="str">
        <f t="shared" si="457"/>
        <v/>
      </c>
      <c r="C2764" s="143" t="str">
        <f t="shared" si="458"/>
        <v/>
      </c>
      <c r="D2764" s="53"/>
      <c r="E2764" s="26" t="str">
        <f t="shared" si="450"/>
        <v/>
      </c>
      <c r="F2764" s="26" t="str">
        <f t="shared" si="451"/>
        <v/>
      </c>
      <c r="G2764" s="26" t="str">
        <f t="shared" si="452"/>
        <v/>
      </c>
      <c r="H2764" s="26" t="str">
        <f t="shared" si="453"/>
        <v/>
      </c>
      <c r="I2764" s="53"/>
      <c r="J2764" s="53"/>
      <c r="K2764" s="53"/>
      <c r="L2764" s="52" t="str">
        <f t="shared" si="454"/>
        <v/>
      </c>
      <c r="M2764" s="52" t="str">
        <f t="shared" si="455"/>
        <v/>
      </c>
    </row>
    <row r="2765" spans="1:13" hidden="1" x14ac:dyDescent="0.3">
      <c r="A2765" s="143" t="str">
        <f t="shared" si="456"/>
        <v/>
      </c>
      <c r="B2765" s="140" t="str">
        <f t="shared" si="457"/>
        <v/>
      </c>
      <c r="C2765" s="143" t="str">
        <f t="shared" si="458"/>
        <v/>
      </c>
      <c r="D2765" s="53"/>
      <c r="E2765" s="26" t="str">
        <f t="shared" si="450"/>
        <v/>
      </c>
      <c r="F2765" s="26" t="str">
        <f t="shared" si="451"/>
        <v/>
      </c>
      <c r="G2765" s="26" t="str">
        <f t="shared" si="452"/>
        <v/>
      </c>
      <c r="H2765" s="26" t="str">
        <f t="shared" si="453"/>
        <v/>
      </c>
      <c r="I2765" s="53"/>
      <c r="J2765" s="53"/>
      <c r="K2765" s="53"/>
      <c r="L2765" s="52" t="str">
        <f t="shared" si="454"/>
        <v/>
      </c>
      <c r="M2765" s="52" t="str">
        <f t="shared" si="455"/>
        <v/>
      </c>
    </row>
    <row r="2766" spans="1:13" hidden="1" x14ac:dyDescent="0.3">
      <c r="A2766" s="143" t="str">
        <f t="shared" si="456"/>
        <v/>
      </c>
      <c r="B2766" s="140" t="str">
        <f t="shared" si="457"/>
        <v/>
      </c>
      <c r="C2766" s="143" t="str">
        <f t="shared" si="458"/>
        <v/>
      </c>
      <c r="D2766" s="53"/>
      <c r="E2766" s="26" t="str">
        <f t="shared" si="450"/>
        <v/>
      </c>
      <c r="F2766" s="26" t="str">
        <f t="shared" si="451"/>
        <v/>
      </c>
      <c r="G2766" s="26" t="str">
        <f t="shared" si="452"/>
        <v/>
      </c>
      <c r="H2766" s="26" t="str">
        <f t="shared" si="453"/>
        <v/>
      </c>
      <c r="I2766" s="53"/>
      <c r="J2766" s="53"/>
      <c r="K2766" s="53"/>
      <c r="L2766" s="52" t="str">
        <f t="shared" si="454"/>
        <v/>
      </c>
      <c r="M2766" s="52" t="str">
        <f t="shared" si="455"/>
        <v/>
      </c>
    </row>
    <row r="2767" spans="1:13" hidden="1" x14ac:dyDescent="0.3">
      <c r="A2767" s="143" t="str">
        <f t="shared" si="456"/>
        <v/>
      </c>
      <c r="B2767" s="140" t="str">
        <f t="shared" si="457"/>
        <v/>
      </c>
      <c r="C2767" s="143" t="str">
        <f t="shared" si="458"/>
        <v/>
      </c>
      <c r="D2767" s="53"/>
      <c r="E2767" s="26" t="str">
        <f t="shared" si="450"/>
        <v/>
      </c>
      <c r="F2767" s="26" t="str">
        <f t="shared" si="451"/>
        <v/>
      </c>
      <c r="G2767" s="26" t="str">
        <f t="shared" si="452"/>
        <v/>
      </c>
      <c r="H2767" s="26" t="str">
        <f t="shared" si="453"/>
        <v/>
      </c>
      <c r="I2767" s="53"/>
      <c r="J2767" s="53"/>
      <c r="K2767" s="53"/>
      <c r="L2767" s="52" t="str">
        <f t="shared" si="454"/>
        <v/>
      </c>
      <c r="M2767" s="52" t="str">
        <f t="shared" si="455"/>
        <v/>
      </c>
    </row>
    <row r="2768" spans="1:13" hidden="1" x14ac:dyDescent="0.3">
      <c r="A2768" s="143" t="str">
        <f t="shared" si="456"/>
        <v/>
      </c>
      <c r="B2768" s="140" t="str">
        <f t="shared" si="457"/>
        <v/>
      </c>
      <c r="C2768" s="143" t="str">
        <f t="shared" si="458"/>
        <v/>
      </c>
      <c r="D2768" s="53"/>
      <c r="E2768" s="26" t="str">
        <f t="shared" si="450"/>
        <v/>
      </c>
      <c r="F2768" s="26" t="str">
        <f t="shared" si="451"/>
        <v/>
      </c>
      <c r="G2768" s="26" t="str">
        <f t="shared" si="452"/>
        <v/>
      </c>
      <c r="H2768" s="26" t="str">
        <f t="shared" si="453"/>
        <v/>
      </c>
      <c r="I2768" s="53"/>
      <c r="J2768" s="53"/>
      <c r="K2768" s="53"/>
      <c r="L2768" s="52" t="str">
        <f t="shared" si="454"/>
        <v/>
      </c>
      <c r="M2768" s="52" t="str">
        <f t="shared" si="455"/>
        <v/>
      </c>
    </row>
    <row r="2769" spans="1:13" hidden="1" x14ac:dyDescent="0.3">
      <c r="A2769" s="143" t="str">
        <f t="shared" si="456"/>
        <v/>
      </c>
      <c r="B2769" s="140" t="str">
        <f t="shared" si="457"/>
        <v/>
      </c>
      <c r="C2769" s="143" t="str">
        <f t="shared" si="458"/>
        <v/>
      </c>
      <c r="D2769" s="53"/>
      <c r="E2769" s="26" t="str">
        <f t="shared" si="450"/>
        <v/>
      </c>
      <c r="F2769" s="26" t="str">
        <f t="shared" si="451"/>
        <v/>
      </c>
      <c r="G2769" s="26" t="str">
        <f t="shared" si="452"/>
        <v/>
      </c>
      <c r="H2769" s="26" t="str">
        <f t="shared" si="453"/>
        <v/>
      </c>
      <c r="I2769" s="53"/>
      <c r="J2769" s="53"/>
      <c r="K2769" s="53"/>
      <c r="L2769" s="52" t="str">
        <f t="shared" si="454"/>
        <v/>
      </c>
      <c r="M2769" s="52" t="str">
        <f t="shared" si="455"/>
        <v/>
      </c>
    </row>
    <row r="2770" spans="1:13" hidden="1" x14ac:dyDescent="0.3">
      <c r="A2770" s="143" t="str">
        <f t="shared" si="456"/>
        <v/>
      </c>
      <c r="B2770" s="140" t="str">
        <f t="shared" si="457"/>
        <v/>
      </c>
      <c r="C2770" s="143" t="str">
        <f t="shared" si="458"/>
        <v/>
      </c>
      <c r="D2770" s="53"/>
      <c r="E2770" s="26" t="str">
        <f t="shared" si="450"/>
        <v/>
      </c>
      <c r="F2770" s="26" t="str">
        <f t="shared" si="451"/>
        <v/>
      </c>
      <c r="G2770" s="26" t="str">
        <f t="shared" si="452"/>
        <v/>
      </c>
      <c r="H2770" s="26" t="str">
        <f t="shared" si="453"/>
        <v/>
      </c>
      <c r="I2770" s="53"/>
      <c r="J2770" s="53"/>
      <c r="K2770" s="53"/>
      <c r="L2770" s="52" t="str">
        <f t="shared" si="454"/>
        <v/>
      </c>
      <c r="M2770" s="52" t="str">
        <f t="shared" si="455"/>
        <v/>
      </c>
    </row>
    <row r="2771" spans="1:13" hidden="1" x14ac:dyDescent="0.3">
      <c r="A2771" s="143" t="str">
        <f t="shared" si="456"/>
        <v/>
      </c>
      <c r="B2771" s="140" t="str">
        <f t="shared" si="457"/>
        <v/>
      </c>
      <c r="C2771" s="143" t="str">
        <f t="shared" si="458"/>
        <v/>
      </c>
      <c r="D2771" s="53"/>
      <c r="E2771" s="26" t="str">
        <f t="shared" si="450"/>
        <v/>
      </c>
      <c r="F2771" s="26" t="str">
        <f t="shared" si="451"/>
        <v/>
      </c>
      <c r="G2771" s="26" t="str">
        <f t="shared" si="452"/>
        <v/>
      </c>
      <c r="H2771" s="26" t="str">
        <f t="shared" si="453"/>
        <v/>
      </c>
      <c r="I2771" s="53"/>
      <c r="J2771" s="53"/>
      <c r="K2771" s="53"/>
      <c r="L2771" s="52" t="str">
        <f t="shared" si="454"/>
        <v/>
      </c>
      <c r="M2771" s="52" t="str">
        <f t="shared" si="455"/>
        <v/>
      </c>
    </row>
    <row r="2772" spans="1:13" hidden="1" x14ac:dyDescent="0.3">
      <c r="A2772" s="143" t="str">
        <f t="shared" si="456"/>
        <v/>
      </c>
      <c r="B2772" s="140" t="str">
        <f t="shared" si="457"/>
        <v/>
      </c>
      <c r="C2772" s="143" t="str">
        <f t="shared" si="458"/>
        <v/>
      </c>
      <c r="D2772" s="53"/>
      <c r="E2772" s="26" t="str">
        <f t="shared" si="450"/>
        <v/>
      </c>
      <c r="F2772" s="26" t="str">
        <f t="shared" si="451"/>
        <v/>
      </c>
      <c r="G2772" s="26" t="str">
        <f t="shared" si="452"/>
        <v/>
      </c>
      <c r="H2772" s="26" t="str">
        <f t="shared" si="453"/>
        <v/>
      </c>
      <c r="I2772" s="53"/>
      <c r="J2772" s="53"/>
      <c r="K2772" s="53"/>
      <c r="L2772" s="52" t="str">
        <f t="shared" si="454"/>
        <v/>
      </c>
      <c r="M2772" s="52" t="str">
        <f t="shared" si="455"/>
        <v/>
      </c>
    </row>
    <row r="2773" spans="1:13" hidden="1" x14ac:dyDescent="0.3">
      <c r="A2773" s="143" t="str">
        <f t="shared" si="456"/>
        <v/>
      </c>
      <c r="B2773" s="140" t="str">
        <f t="shared" si="457"/>
        <v/>
      </c>
      <c r="C2773" s="143" t="str">
        <f t="shared" si="458"/>
        <v/>
      </c>
      <c r="D2773" s="53"/>
      <c r="E2773" s="26" t="str">
        <f t="shared" si="450"/>
        <v/>
      </c>
      <c r="F2773" s="26" t="str">
        <f t="shared" si="451"/>
        <v/>
      </c>
      <c r="G2773" s="26" t="str">
        <f t="shared" si="452"/>
        <v/>
      </c>
      <c r="H2773" s="26" t="str">
        <f t="shared" si="453"/>
        <v/>
      </c>
      <c r="I2773" s="53"/>
      <c r="J2773" s="53"/>
      <c r="K2773" s="53"/>
      <c r="L2773" s="52" t="str">
        <f t="shared" si="454"/>
        <v/>
      </c>
      <c r="M2773" s="52" t="str">
        <f t="shared" si="455"/>
        <v/>
      </c>
    </row>
    <row r="2774" spans="1:13" hidden="1" x14ac:dyDescent="0.3">
      <c r="A2774" s="143" t="str">
        <f t="shared" si="456"/>
        <v/>
      </c>
      <c r="B2774" s="140" t="str">
        <f t="shared" si="457"/>
        <v/>
      </c>
      <c r="C2774" s="143" t="str">
        <f t="shared" si="458"/>
        <v/>
      </c>
      <c r="D2774" s="53"/>
      <c r="E2774" s="26" t="str">
        <f t="shared" si="450"/>
        <v/>
      </c>
      <c r="F2774" s="26" t="str">
        <f t="shared" si="451"/>
        <v/>
      </c>
      <c r="G2774" s="26" t="str">
        <f t="shared" si="452"/>
        <v/>
      </c>
      <c r="H2774" s="26" t="str">
        <f t="shared" si="453"/>
        <v/>
      </c>
      <c r="I2774" s="53"/>
      <c r="J2774" s="53"/>
      <c r="K2774" s="53"/>
      <c r="L2774" s="52" t="str">
        <f t="shared" si="454"/>
        <v/>
      </c>
      <c r="M2774" s="52" t="str">
        <f t="shared" si="455"/>
        <v/>
      </c>
    </row>
    <row r="2775" spans="1:13" hidden="1" x14ac:dyDescent="0.3">
      <c r="A2775" s="143" t="str">
        <f t="shared" si="456"/>
        <v/>
      </c>
      <c r="B2775" s="140" t="str">
        <f t="shared" si="457"/>
        <v/>
      </c>
      <c r="C2775" s="143" t="str">
        <f t="shared" si="458"/>
        <v/>
      </c>
      <c r="D2775" s="53"/>
      <c r="E2775" s="26" t="str">
        <f t="shared" si="450"/>
        <v/>
      </c>
      <c r="F2775" s="26" t="str">
        <f t="shared" si="451"/>
        <v/>
      </c>
      <c r="G2775" s="26" t="str">
        <f t="shared" si="452"/>
        <v/>
      </c>
      <c r="H2775" s="26" t="str">
        <f t="shared" si="453"/>
        <v/>
      </c>
      <c r="I2775" s="53"/>
      <c r="J2775" s="53"/>
      <c r="K2775" s="53"/>
      <c r="L2775" s="52" t="str">
        <f t="shared" si="454"/>
        <v/>
      </c>
      <c r="M2775" s="52" t="str">
        <f t="shared" si="455"/>
        <v/>
      </c>
    </row>
    <row r="2776" spans="1:13" hidden="1" x14ac:dyDescent="0.3">
      <c r="A2776" s="143" t="str">
        <f t="shared" si="456"/>
        <v/>
      </c>
      <c r="B2776" s="140" t="str">
        <f t="shared" si="457"/>
        <v/>
      </c>
      <c r="C2776" s="143" t="str">
        <f t="shared" si="458"/>
        <v/>
      </c>
      <c r="D2776" s="53"/>
      <c r="E2776" s="26" t="str">
        <f t="shared" si="450"/>
        <v/>
      </c>
      <c r="F2776" s="26" t="str">
        <f t="shared" si="451"/>
        <v/>
      </c>
      <c r="G2776" s="26" t="str">
        <f t="shared" si="452"/>
        <v/>
      </c>
      <c r="H2776" s="26" t="str">
        <f t="shared" si="453"/>
        <v/>
      </c>
      <c r="I2776" s="53"/>
      <c r="J2776" s="53"/>
      <c r="K2776" s="53"/>
      <c r="L2776" s="52" t="str">
        <f t="shared" si="454"/>
        <v/>
      </c>
      <c r="M2776" s="52" t="str">
        <f t="shared" si="455"/>
        <v/>
      </c>
    </row>
    <row r="2777" spans="1:13" hidden="1" x14ac:dyDescent="0.3">
      <c r="A2777" s="143" t="str">
        <f t="shared" si="456"/>
        <v/>
      </c>
      <c r="B2777" s="140" t="str">
        <f t="shared" si="457"/>
        <v/>
      </c>
      <c r="C2777" s="143" t="str">
        <f t="shared" si="458"/>
        <v/>
      </c>
      <c r="D2777" s="53"/>
      <c r="E2777" s="26" t="str">
        <f t="shared" si="450"/>
        <v/>
      </c>
      <c r="F2777" s="26" t="str">
        <f t="shared" si="451"/>
        <v/>
      </c>
      <c r="G2777" s="26" t="str">
        <f t="shared" si="452"/>
        <v/>
      </c>
      <c r="H2777" s="26" t="str">
        <f t="shared" si="453"/>
        <v/>
      </c>
      <c r="I2777" s="53"/>
      <c r="J2777" s="53"/>
      <c r="K2777" s="53"/>
      <c r="L2777" s="52" t="str">
        <f t="shared" si="454"/>
        <v/>
      </c>
      <c r="M2777" s="52" t="str">
        <f t="shared" si="455"/>
        <v/>
      </c>
    </row>
    <row r="2778" spans="1:13" hidden="1" x14ac:dyDescent="0.3">
      <c r="A2778" s="143" t="str">
        <f t="shared" si="456"/>
        <v/>
      </c>
      <c r="B2778" s="140" t="str">
        <f t="shared" si="457"/>
        <v/>
      </c>
      <c r="C2778" s="143" t="str">
        <f t="shared" si="458"/>
        <v/>
      </c>
      <c r="D2778" s="53"/>
      <c r="E2778" s="26" t="str">
        <f t="shared" si="450"/>
        <v/>
      </c>
      <c r="F2778" s="26" t="str">
        <f t="shared" si="451"/>
        <v/>
      </c>
      <c r="G2778" s="26" t="str">
        <f t="shared" si="452"/>
        <v/>
      </c>
      <c r="H2778" s="26" t="str">
        <f t="shared" si="453"/>
        <v/>
      </c>
      <c r="I2778" s="53"/>
      <c r="J2778" s="53"/>
      <c r="K2778" s="53"/>
      <c r="L2778" s="52" t="str">
        <f t="shared" si="454"/>
        <v/>
      </c>
      <c r="M2778" s="52" t="str">
        <f t="shared" si="455"/>
        <v/>
      </c>
    </row>
    <row r="2779" spans="1:13" hidden="1" x14ac:dyDescent="0.3">
      <c r="A2779" s="143" t="str">
        <f t="shared" si="456"/>
        <v/>
      </c>
      <c r="B2779" s="140" t="str">
        <f t="shared" si="457"/>
        <v/>
      </c>
      <c r="C2779" s="143" t="str">
        <f t="shared" si="458"/>
        <v/>
      </c>
      <c r="D2779" s="53"/>
      <c r="E2779" s="26" t="str">
        <f t="shared" si="450"/>
        <v/>
      </c>
      <c r="F2779" s="26" t="str">
        <f t="shared" si="451"/>
        <v/>
      </c>
      <c r="G2779" s="26" t="str">
        <f t="shared" si="452"/>
        <v/>
      </c>
      <c r="H2779" s="26" t="str">
        <f t="shared" si="453"/>
        <v/>
      </c>
      <c r="I2779" s="53"/>
      <c r="J2779" s="53"/>
      <c r="K2779" s="53"/>
      <c r="L2779" s="52" t="str">
        <f t="shared" si="454"/>
        <v/>
      </c>
      <c r="M2779" s="52" t="str">
        <f t="shared" si="455"/>
        <v/>
      </c>
    </row>
    <row r="2780" spans="1:13" hidden="1" x14ac:dyDescent="0.3">
      <c r="A2780" s="143" t="str">
        <f t="shared" si="456"/>
        <v/>
      </c>
      <c r="B2780" s="140" t="str">
        <f t="shared" si="457"/>
        <v/>
      </c>
      <c r="C2780" s="143" t="str">
        <f t="shared" si="458"/>
        <v/>
      </c>
      <c r="D2780" s="53"/>
      <c r="E2780" s="26" t="str">
        <f t="shared" si="450"/>
        <v/>
      </c>
      <c r="F2780" s="26" t="str">
        <f t="shared" si="451"/>
        <v/>
      </c>
      <c r="G2780" s="26" t="str">
        <f t="shared" si="452"/>
        <v/>
      </c>
      <c r="H2780" s="26" t="str">
        <f t="shared" si="453"/>
        <v/>
      </c>
      <c r="I2780" s="53"/>
      <c r="J2780" s="53"/>
      <c r="K2780" s="53"/>
      <c r="L2780" s="52" t="str">
        <f t="shared" si="454"/>
        <v/>
      </c>
      <c r="M2780" s="52" t="str">
        <f t="shared" si="455"/>
        <v/>
      </c>
    </row>
    <row r="2781" spans="1:13" hidden="1" x14ac:dyDescent="0.3">
      <c r="A2781" s="143" t="str">
        <f t="shared" si="456"/>
        <v/>
      </c>
      <c r="B2781" s="140" t="str">
        <f t="shared" si="457"/>
        <v/>
      </c>
      <c r="C2781" s="143" t="str">
        <f t="shared" si="458"/>
        <v/>
      </c>
      <c r="D2781" s="53"/>
      <c r="E2781" s="26" t="str">
        <f t="shared" si="450"/>
        <v/>
      </c>
      <c r="F2781" s="26" t="str">
        <f t="shared" si="451"/>
        <v/>
      </c>
      <c r="G2781" s="26" t="str">
        <f t="shared" si="452"/>
        <v/>
      </c>
      <c r="H2781" s="26" t="str">
        <f t="shared" si="453"/>
        <v/>
      </c>
      <c r="I2781" s="53"/>
      <c r="J2781" s="53"/>
      <c r="K2781" s="53"/>
      <c r="L2781" s="52" t="str">
        <f t="shared" si="454"/>
        <v/>
      </c>
      <c r="M2781" s="52" t="str">
        <f t="shared" si="455"/>
        <v/>
      </c>
    </row>
    <row r="2782" spans="1:13" hidden="1" x14ac:dyDescent="0.3">
      <c r="A2782" s="143" t="str">
        <f t="shared" si="456"/>
        <v/>
      </c>
      <c r="B2782" s="140" t="str">
        <f t="shared" si="457"/>
        <v/>
      </c>
      <c r="C2782" s="143" t="str">
        <f t="shared" si="458"/>
        <v/>
      </c>
      <c r="D2782" s="53"/>
      <c r="E2782" s="26" t="str">
        <f t="shared" si="450"/>
        <v/>
      </c>
      <c r="F2782" s="26" t="str">
        <f t="shared" si="451"/>
        <v/>
      </c>
      <c r="G2782" s="26" t="str">
        <f t="shared" si="452"/>
        <v/>
      </c>
      <c r="H2782" s="26" t="str">
        <f t="shared" si="453"/>
        <v/>
      </c>
      <c r="I2782" s="53"/>
      <c r="J2782" s="53"/>
      <c r="K2782" s="53"/>
      <c r="L2782" s="52" t="str">
        <f t="shared" si="454"/>
        <v/>
      </c>
      <c r="M2782" s="52" t="str">
        <f t="shared" si="455"/>
        <v/>
      </c>
    </row>
    <row r="2783" spans="1:13" hidden="1" x14ac:dyDescent="0.3">
      <c r="A2783" s="143" t="str">
        <f t="shared" si="456"/>
        <v/>
      </c>
      <c r="B2783" s="140" t="str">
        <f t="shared" si="457"/>
        <v/>
      </c>
      <c r="C2783" s="143" t="str">
        <f t="shared" si="458"/>
        <v/>
      </c>
      <c r="D2783" s="53"/>
      <c r="E2783" s="26" t="str">
        <f t="shared" si="450"/>
        <v/>
      </c>
      <c r="F2783" s="26" t="str">
        <f t="shared" si="451"/>
        <v/>
      </c>
      <c r="G2783" s="26" t="str">
        <f t="shared" si="452"/>
        <v/>
      </c>
      <c r="H2783" s="26" t="str">
        <f t="shared" si="453"/>
        <v/>
      </c>
      <c r="I2783" s="53"/>
      <c r="J2783" s="53"/>
      <c r="K2783" s="53"/>
      <c r="L2783" s="52" t="str">
        <f t="shared" si="454"/>
        <v/>
      </c>
      <c r="M2783" s="52" t="str">
        <f t="shared" si="455"/>
        <v/>
      </c>
    </row>
    <row r="2784" spans="1:13" hidden="1" x14ac:dyDescent="0.3">
      <c r="A2784" s="143" t="str">
        <f t="shared" si="456"/>
        <v/>
      </c>
      <c r="B2784" s="140" t="str">
        <f t="shared" si="457"/>
        <v/>
      </c>
      <c r="C2784" s="143" t="str">
        <f t="shared" si="458"/>
        <v/>
      </c>
      <c r="D2784" s="53"/>
      <c r="E2784" s="26" t="str">
        <f t="shared" si="450"/>
        <v/>
      </c>
      <c r="F2784" s="26" t="str">
        <f t="shared" si="451"/>
        <v/>
      </c>
      <c r="G2784" s="26" t="str">
        <f t="shared" si="452"/>
        <v/>
      </c>
      <c r="H2784" s="26" t="str">
        <f t="shared" si="453"/>
        <v/>
      </c>
      <c r="I2784" s="53"/>
      <c r="J2784" s="53"/>
      <c r="K2784" s="53"/>
      <c r="L2784" s="52" t="str">
        <f t="shared" si="454"/>
        <v/>
      </c>
      <c r="M2784" s="52" t="str">
        <f t="shared" si="455"/>
        <v/>
      </c>
    </row>
    <row r="2785" spans="1:13" hidden="1" x14ac:dyDescent="0.3">
      <c r="A2785" s="143" t="str">
        <f t="shared" si="456"/>
        <v/>
      </c>
      <c r="B2785" s="140" t="str">
        <f t="shared" si="457"/>
        <v/>
      </c>
      <c r="C2785" s="143" t="str">
        <f t="shared" si="458"/>
        <v/>
      </c>
      <c r="D2785" s="53"/>
      <c r="E2785" s="26" t="str">
        <f t="shared" si="450"/>
        <v/>
      </c>
      <c r="F2785" s="26" t="str">
        <f t="shared" si="451"/>
        <v/>
      </c>
      <c r="G2785" s="26" t="str">
        <f t="shared" si="452"/>
        <v/>
      </c>
      <c r="H2785" s="26" t="str">
        <f t="shared" si="453"/>
        <v/>
      </c>
      <c r="I2785" s="53"/>
      <c r="J2785" s="53"/>
      <c r="K2785" s="53"/>
      <c r="L2785" s="52" t="str">
        <f t="shared" si="454"/>
        <v/>
      </c>
      <c r="M2785" s="52" t="str">
        <f t="shared" si="455"/>
        <v/>
      </c>
    </row>
    <row r="2786" spans="1:13" hidden="1" x14ac:dyDescent="0.3">
      <c r="A2786" s="143" t="str">
        <f t="shared" si="456"/>
        <v/>
      </c>
      <c r="B2786" s="140" t="str">
        <f t="shared" si="457"/>
        <v/>
      </c>
      <c r="C2786" s="143" t="str">
        <f t="shared" si="458"/>
        <v/>
      </c>
      <c r="D2786" s="53"/>
      <c r="E2786" s="26" t="str">
        <f t="shared" si="450"/>
        <v/>
      </c>
      <c r="F2786" s="26" t="str">
        <f t="shared" si="451"/>
        <v/>
      </c>
      <c r="G2786" s="26" t="str">
        <f t="shared" si="452"/>
        <v/>
      </c>
      <c r="H2786" s="26" t="str">
        <f t="shared" si="453"/>
        <v/>
      </c>
      <c r="I2786" s="53"/>
      <c r="J2786" s="53"/>
      <c r="K2786" s="53"/>
      <c r="L2786" s="52" t="str">
        <f t="shared" si="454"/>
        <v/>
      </c>
      <c r="M2786" s="52" t="str">
        <f t="shared" si="455"/>
        <v/>
      </c>
    </row>
    <row r="2787" spans="1:13" hidden="1" x14ac:dyDescent="0.3">
      <c r="A2787" s="143" t="str">
        <f t="shared" si="456"/>
        <v/>
      </c>
      <c r="B2787" s="140" t="str">
        <f t="shared" si="457"/>
        <v/>
      </c>
      <c r="C2787" s="143" t="str">
        <f t="shared" si="458"/>
        <v/>
      </c>
      <c r="D2787" s="53"/>
      <c r="E2787" s="26" t="str">
        <f t="shared" si="450"/>
        <v/>
      </c>
      <c r="F2787" s="26" t="str">
        <f t="shared" si="451"/>
        <v/>
      </c>
      <c r="G2787" s="26" t="str">
        <f t="shared" si="452"/>
        <v/>
      </c>
      <c r="H2787" s="26" t="str">
        <f t="shared" si="453"/>
        <v/>
      </c>
      <c r="I2787" s="53"/>
      <c r="J2787" s="53"/>
      <c r="K2787" s="53"/>
      <c r="L2787" s="52" t="str">
        <f t="shared" si="454"/>
        <v/>
      </c>
      <c r="M2787" s="52" t="str">
        <f t="shared" si="455"/>
        <v/>
      </c>
    </row>
    <row r="2788" spans="1:13" hidden="1" x14ac:dyDescent="0.3">
      <c r="A2788" s="143" t="str">
        <f t="shared" si="456"/>
        <v/>
      </c>
      <c r="B2788" s="140" t="str">
        <f t="shared" si="457"/>
        <v/>
      </c>
      <c r="C2788" s="143" t="str">
        <f t="shared" si="458"/>
        <v/>
      </c>
      <c r="D2788" s="53"/>
      <c r="E2788" s="26" t="str">
        <f t="shared" si="450"/>
        <v/>
      </c>
      <c r="F2788" s="26" t="str">
        <f t="shared" si="451"/>
        <v/>
      </c>
      <c r="G2788" s="26" t="str">
        <f t="shared" si="452"/>
        <v/>
      </c>
      <c r="H2788" s="26" t="str">
        <f t="shared" si="453"/>
        <v/>
      </c>
      <c r="I2788" s="53"/>
      <c r="J2788" s="53"/>
      <c r="K2788" s="53"/>
      <c r="L2788" s="52" t="str">
        <f t="shared" si="454"/>
        <v/>
      </c>
      <c r="M2788" s="52" t="str">
        <f t="shared" si="455"/>
        <v/>
      </c>
    </row>
    <row r="2789" spans="1:13" hidden="1" x14ac:dyDescent="0.3">
      <c r="A2789" s="143" t="str">
        <f t="shared" si="456"/>
        <v/>
      </c>
      <c r="B2789" s="140" t="str">
        <f t="shared" si="457"/>
        <v/>
      </c>
      <c r="C2789" s="143" t="str">
        <f t="shared" si="458"/>
        <v/>
      </c>
      <c r="D2789" s="53"/>
      <c r="E2789" s="26" t="str">
        <f t="shared" si="450"/>
        <v/>
      </c>
      <c r="F2789" s="26" t="str">
        <f t="shared" si="451"/>
        <v/>
      </c>
      <c r="G2789" s="26" t="str">
        <f t="shared" si="452"/>
        <v/>
      </c>
      <c r="H2789" s="26" t="str">
        <f t="shared" si="453"/>
        <v/>
      </c>
      <c r="I2789" s="53"/>
      <c r="J2789" s="53"/>
      <c r="K2789" s="53"/>
      <c r="L2789" s="52" t="str">
        <f t="shared" si="454"/>
        <v/>
      </c>
      <c r="M2789" s="52" t="str">
        <f t="shared" si="455"/>
        <v/>
      </c>
    </row>
    <row r="2790" spans="1:13" hidden="1" x14ac:dyDescent="0.3">
      <c r="A2790" s="143" t="str">
        <f t="shared" si="456"/>
        <v/>
      </c>
      <c r="B2790" s="140" t="str">
        <f t="shared" si="457"/>
        <v/>
      </c>
      <c r="C2790" s="143" t="str">
        <f t="shared" si="458"/>
        <v/>
      </c>
      <c r="D2790" s="53"/>
      <c r="E2790" s="26" t="str">
        <f t="shared" si="450"/>
        <v/>
      </c>
      <c r="F2790" s="26" t="str">
        <f t="shared" si="451"/>
        <v/>
      </c>
      <c r="G2790" s="26" t="str">
        <f t="shared" si="452"/>
        <v/>
      </c>
      <c r="H2790" s="26" t="str">
        <f t="shared" si="453"/>
        <v/>
      </c>
      <c r="I2790" s="53"/>
      <c r="J2790" s="53"/>
      <c r="K2790" s="53"/>
      <c r="L2790" s="52" t="str">
        <f t="shared" si="454"/>
        <v/>
      </c>
      <c r="M2790" s="52" t="str">
        <f t="shared" si="455"/>
        <v/>
      </c>
    </row>
    <row r="2791" spans="1:13" hidden="1" x14ac:dyDescent="0.3">
      <c r="A2791" s="143" t="str">
        <f t="shared" si="456"/>
        <v/>
      </c>
      <c r="B2791" s="140" t="str">
        <f t="shared" si="457"/>
        <v/>
      </c>
      <c r="C2791" s="143" t="str">
        <f t="shared" si="458"/>
        <v/>
      </c>
      <c r="D2791" s="53"/>
      <c r="E2791" s="26" t="str">
        <f t="shared" si="450"/>
        <v/>
      </c>
      <c r="F2791" s="26" t="str">
        <f t="shared" si="451"/>
        <v/>
      </c>
      <c r="G2791" s="26" t="str">
        <f t="shared" si="452"/>
        <v/>
      </c>
      <c r="H2791" s="26" t="str">
        <f t="shared" si="453"/>
        <v/>
      </c>
      <c r="I2791" s="53"/>
      <c r="J2791" s="53"/>
      <c r="K2791" s="53"/>
      <c r="L2791" s="52" t="str">
        <f t="shared" si="454"/>
        <v/>
      </c>
      <c r="M2791" s="52" t="str">
        <f t="shared" si="455"/>
        <v/>
      </c>
    </row>
    <row r="2792" spans="1:13" hidden="1" x14ac:dyDescent="0.3">
      <c r="A2792" s="143" t="str">
        <f t="shared" si="456"/>
        <v/>
      </c>
      <c r="B2792" s="140" t="str">
        <f t="shared" si="457"/>
        <v/>
      </c>
      <c r="C2792" s="143" t="str">
        <f t="shared" si="458"/>
        <v/>
      </c>
      <c r="D2792" s="53"/>
      <c r="E2792" s="26" t="str">
        <f t="shared" si="450"/>
        <v/>
      </c>
      <c r="F2792" s="26" t="str">
        <f t="shared" si="451"/>
        <v/>
      </c>
      <c r="G2792" s="26" t="str">
        <f t="shared" si="452"/>
        <v/>
      </c>
      <c r="H2792" s="26" t="str">
        <f t="shared" si="453"/>
        <v/>
      </c>
      <c r="I2792" s="53"/>
      <c r="J2792" s="53"/>
      <c r="K2792" s="53"/>
      <c r="L2792" s="52" t="str">
        <f t="shared" si="454"/>
        <v/>
      </c>
      <c r="M2792" s="52" t="str">
        <f t="shared" si="455"/>
        <v/>
      </c>
    </row>
    <row r="2793" spans="1:13" hidden="1" x14ac:dyDescent="0.3">
      <c r="A2793" s="143" t="str">
        <f t="shared" si="456"/>
        <v/>
      </c>
      <c r="B2793" s="140" t="str">
        <f t="shared" si="457"/>
        <v/>
      </c>
      <c r="C2793" s="143" t="str">
        <f t="shared" si="458"/>
        <v/>
      </c>
      <c r="D2793" s="53"/>
      <c r="E2793" s="26" t="str">
        <f t="shared" si="450"/>
        <v/>
      </c>
      <c r="F2793" s="26" t="str">
        <f t="shared" si="451"/>
        <v/>
      </c>
      <c r="G2793" s="26" t="str">
        <f t="shared" si="452"/>
        <v/>
      </c>
      <c r="H2793" s="26" t="str">
        <f t="shared" si="453"/>
        <v/>
      </c>
      <c r="I2793" s="53"/>
      <c r="J2793" s="53"/>
      <c r="K2793" s="53"/>
      <c r="L2793" s="52" t="str">
        <f t="shared" si="454"/>
        <v/>
      </c>
      <c r="M2793" s="52" t="str">
        <f t="shared" si="455"/>
        <v/>
      </c>
    </row>
    <row r="2794" spans="1:13" hidden="1" x14ac:dyDescent="0.3">
      <c r="A2794" s="143" t="str">
        <f t="shared" si="456"/>
        <v/>
      </c>
      <c r="B2794" s="140" t="str">
        <f t="shared" si="457"/>
        <v/>
      </c>
      <c r="C2794" s="143" t="str">
        <f t="shared" si="458"/>
        <v/>
      </c>
      <c r="D2794" s="53"/>
      <c r="E2794" s="26" t="str">
        <f t="shared" si="450"/>
        <v/>
      </c>
      <c r="F2794" s="26" t="str">
        <f t="shared" si="451"/>
        <v/>
      </c>
      <c r="G2794" s="26" t="str">
        <f t="shared" si="452"/>
        <v/>
      </c>
      <c r="H2794" s="26" t="str">
        <f t="shared" si="453"/>
        <v/>
      </c>
      <c r="I2794" s="53"/>
      <c r="J2794" s="53"/>
      <c r="K2794" s="53"/>
      <c r="L2794" s="52" t="str">
        <f t="shared" si="454"/>
        <v/>
      </c>
      <c r="M2794" s="52" t="str">
        <f t="shared" si="455"/>
        <v/>
      </c>
    </row>
    <row r="2795" spans="1:13" hidden="1" x14ac:dyDescent="0.3">
      <c r="A2795" s="143" t="str">
        <f t="shared" si="456"/>
        <v/>
      </c>
      <c r="B2795" s="140" t="str">
        <f t="shared" si="457"/>
        <v/>
      </c>
      <c r="C2795" s="143" t="str">
        <f t="shared" si="458"/>
        <v/>
      </c>
      <c r="D2795" s="53"/>
      <c r="E2795" s="26" t="str">
        <f t="shared" si="450"/>
        <v/>
      </c>
      <c r="F2795" s="26" t="str">
        <f t="shared" si="451"/>
        <v/>
      </c>
      <c r="G2795" s="26" t="str">
        <f t="shared" si="452"/>
        <v/>
      </c>
      <c r="H2795" s="26" t="str">
        <f t="shared" si="453"/>
        <v/>
      </c>
      <c r="I2795" s="53"/>
      <c r="J2795" s="53"/>
      <c r="K2795" s="53"/>
      <c r="L2795" s="52" t="str">
        <f t="shared" si="454"/>
        <v/>
      </c>
      <c r="M2795" s="52" t="str">
        <f t="shared" si="455"/>
        <v/>
      </c>
    </row>
    <row r="2796" spans="1:13" hidden="1" x14ac:dyDescent="0.3">
      <c r="A2796" s="143" t="str">
        <f t="shared" si="456"/>
        <v/>
      </c>
      <c r="B2796" s="140" t="str">
        <f t="shared" si="457"/>
        <v/>
      </c>
      <c r="C2796" s="143" t="str">
        <f t="shared" si="458"/>
        <v/>
      </c>
      <c r="D2796" s="53"/>
      <c r="E2796" s="26" t="str">
        <f t="shared" si="450"/>
        <v/>
      </c>
      <c r="F2796" s="26" t="str">
        <f t="shared" si="451"/>
        <v/>
      </c>
      <c r="G2796" s="26" t="str">
        <f t="shared" si="452"/>
        <v/>
      </c>
      <c r="H2796" s="26" t="str">
        <f t="shared" si="453"/>
        <v/>
      </c>
      <c r="I2796" s="53"/>
      <c r="J2796" s="53"/>
      <c r="K2796" s="53"/>
      <c r="L2796" s="52" t="str">
        <f t="shared" si="454"/>
        <v/>
      </c>
      <c r="M2796" s="52" t="str">
        <f t="shared" si="455"/>
        <v/>
      </c>
    </row>
    <row r="2797" spans="1:13" hidden="1" x14ac:dyDescent="0.3">
      <c r="A2797" s="143" t="str">
        <f t="shared" si="456"/>
        <v/>
      </c>
      <c r="B2797" s="140" t="str">
        <f t="shared" si="457"/>
        <v/>
      </c>
      <c r="C2797" s="143" t="str">
        <f t="shared" si="458"/>
        <v/>
      </c>
      <c r="D2797" s="53"/>
      <c r="E2797" s="26" t="str">
        <f t="shared" si="450"/>
        <v/>
      </c>
      <c r="F2797" s="26" t="str">
        <f t="shared" si="451"/>
        <v/>
      </c>
      <c r="G2797" s="26" t="str">
        <f t="shared" si="452"/>
        <v/>
      </c>
      <c r="H2797" s="26" t="str">
        <f t="shared" si="453"/>
        <v/>
      </c>
      <c r="I2797" s="53"/>
      <c r="J2797" s="53"/>
      <c r="K2797" s="53"/>
      <c r="L2797" s="52" t="str">
        <f t="shared" si="454"/>
        <v/>
      </c>
      <c r="M2797" s="52" t="str">
        <f t="shared" si="455"/>
        <v/>
      </c>
    </row>
    <row r="2798" spans="1:13" hidden="1" x14ac:dyDescent="0.3">
      <c r="A2798" s="143" t="str">
        <f t="shared" si="456"/>
        <v/>
      </c>
      <c r="B2798" s="140" t="str">
        <f t="shared" si="457"/>
        <v/>
      </c>
      <c r="C2798" s="143" t="str">
        <f t="shared" si="458"/>
        <v/>
      </c>
      <c r="D2798" s="53"/>
      <c r="E2798" s="26" t="str">
        <f t="shared" si="450"/>
        <v/>
      </c>
      <c r="F2798" s="26" t="str">
        <f t="shared" si="451"/>
        <v/>
      </c>
      <c r="G2798" s="26" t="str">
        <f t="shared" si="452"/>
        <v/>
      </c>
      <c r="H2798" s="26" t="str">
        <f t="shared" si="453"/>
        <v/>
      </c>
      <c r="I2798" s="53"/>
      <c r="J2798" s="53"/>
      <c r="K2798" s="53"/>
      <c r="L2798" s="52" t="str">
        <f t="shared" si="454"/>
        <v/>
      </c>
      <c r="M2798" s="52" t="str">
        <f t="shared" si="455"/>
        <v/>
      </c>
    </row>
    <row r="2799" spans="1:13" hidden="1" x14ac:dyDescent="0.3">
      <c r="A2799" s="143" t="str">
        <f t="shared" si="456"/>
        <v/>
      </c>
      <c r="B2799" s="140" t="str">
        <f t="shared" si="457"/>
        <v/>
      </c>
      <c r="C2799" s="143" t="str">
        <f t="shared" si="458"/>
        <v/>
      </c>
      <c r="D2799" s="53"/>
      <c r="E2799" s="26" t="str">
        <f t="shared" si="450"/>
        <v/>
      </c>
      <c r="F2799" s="26" t="str">
        <f t="shared" si="451"/>
        <v/>
      </c>
      <c r="G2799" s="26" t="str">
        <f t="shared" si="452"/>
        <v/>
      </c>
      <c r="H2799" s="26" t="str">
        <f t="shared" si="453"/>
        <v/>
      </c>
      <c r="I2799" s="53"/>
      <c r="J2799" s="53"/>
      <c r="K2799" s="53"/>
      <c r="L2799" s="52" t="str">
        <f t="shared" si="454"/>
        <v/>
      </c>
      <c r="M2799" s="52" t="str">
        <f t="shared" si="455"/>
        <v/>
      </c>
    </row>
    <row r="2800" spans="1:13" hidden="1" x14ac:dyDescent="0.3">
      <c r="A2800" s="143" t="str">
        <f t="shared" si="456"/>
        <v/>
      </c>
      <c r="B2800" s="140" t="str">
        <f t="shared" si="457"/>
        <v/>
      </c>
      <c r="C2800" s="143" t="str">
        <f t="shared" si="458"/>
        <v/>
      </c>
      <c r="D2800" s="53"/>
      <c r="E2800" s="26" t="str">
        <f t="shared" si="450"/>
        <v/>
      </c>
      <c r="F2800" s="26" t="str">
        <f t="shared" si="451"/>
        <v/>
      </c>
      <c r="G2800" s="26" t="str">
        <f t="shared" si="452"/>
        <v/>
      </c>
      <c r="H2800" s="26" t="str">
        <f t="shared" si="453"/>
        <v/>
      </c>
      <c r="I2800" s="53"/>
      <c r="J2800" s="53"/>
      <c r="K2800" s="53"/>
      <c r="L2800" s="52" t="str">
        <f t="shared" si="454"/>
        <v/>
      </c>
      <c r="M2800" s="52" t="str">
        <f t="shared" si="455"/>
        <v/>
      </c>
    </row>
    <row r="2801" spans="1:13" hidden="1" x14ac:dyDescent="0.3">
      <c r="A2801" s="143" t="str">
        <f t="shared" si="456"/>
        <v/>
      </c>
      <c r="B2801" s="140" t="str">
        <f t="shared" si="457"/>
        <v/>
      </c>
      <c r="C2801" s="143" t="str">
        <f t="shared" si="458"/>
        <v/>
      </c>
      <c r="D2801" s="53"/>
      <c r="E2801" s="26" t="str">
        <f t="shared" si="450"/>
        <v/>
      </c>
      <c r="F2801" s="26" t="str">
        <f t="shared" si="451"/>
        <v/>
      </c>
      <c r="G2801" s="26" t="str">
        <f t="shared" si="452"/>
        <v/>
      </c>
      <c r="H2801" s="26" t="str">
        <f t="shared" si="453"/>
        <v/>
      </c>
      <c r="I2801" s="53"/>
      <c r="J2801" s="53"/>
      <c r="K2801" s="53"/>
      <c r="L2801" s="52" t="str">
        <f t="shared" si="454"/>
        <v/>
      </c>
      <c r="M2801" s="52" t="str">
        <f t="shared" si="455"/>
        <v/>
      </c>
    </row>
    <row r="2802" spans="1:13" hidden="1" x14ac:dyDescent="0.3">
      <c r="A2802" s="143" t="str">
        <f t="shared" si="456"/>
        <v/>
      </c>
      <c r="B2802" s="140" t="str">
        <f t="shared" si="457"/>
        <v/>
      </c>
      <c r="C2802" s="143" t="str">
        <f t="shared" si="458"/>
        <v/>
      </c>
      <c r="D2802" s="53"/>
      <c r="E2802" s="26" t="str">
        <f t="shared" si="450"/>
        <v/>
      </c>
      <c r="F2802" s="26" t="str">
        <f t="shared" si="451"/>
        <v/>
      </c>
      <c r="G2802" s="26" t="str">
        <f t="shared" si="452"/>
        <v/>
      </c>
      <c r="H2802" s="26" t="str">
        <f t="shared" si="453"/>
        <v/>
      </c>
      <c r="I2802" s="53"/>
      <c r="J2802" s="53"/>
      <c r="K2802" s="53"/>
      <c r="L2802" s="52" t="str">
        <f t="shared" si="454"/>
        <v/>
      </c>
      <c r="M2802" s="52" t="str">
        <f t="shared" si="455"/>
        <v/>
      </c>
    </row>
    <row r="2803" spans="1:13" hidden="1" x14ac:dyDescent="0.3">
      <c r="A2803" s="143" t="str">
        <f t="shared" si="456"/>
        <v/>
      </c>
      <c r="B2803" s="140" t="str">
        <f t="shared" si="457"/>
        <v/>
      </c>
      <c r="C2803" s="143" t="str">
        <f t="shared" si="458"/>
        <v/>
      </c>
      <c r="D2803" s="53"/>
      <c r="E2803" s="26" t="str">
        <f t="shared" si="450"/>
        <v/>
      </c>
      <c r="F2803" s="26" t="str">
        <f t="shared" si="451"/>
        <v/>
      </c>
      <c r="G2803" s="26" t="str">
        <f t="shared" si="452"/>
        <v/>
      </c>
      <c r="H2803" s="26" t="str">
        <f t="shared" si="453"/>
        <v/>
      </c>
      <c r="I2803" s="53"/>
      <c r="J2803" s="53"/>
      <c r="K2803" s="53"/>
      <c r="L2803" s="52" t="str">
        <f t="shared" si="454"/>
        <v/>
      </c>
      <c r="M2803" s="52" t="str">
        <f t="shared" si="455"/>
        <v/>
      </c>
    </row>
    <row r="2804" spans="1:13" hidden="1" x14ac:dyDescent="0.3">
      <c r="A2804" s="143" t="str">
        <f t="shared" si="456"/>
        <v/>
      </c>
      <c r="B2804" s="140" t="str">
        <f t="shared" si="457"/>
        <v/>
      </c>
      <c r="C2804" s="143" t="str">
        <f t="shared" si="458"/>
        <v/>
      </c>
      <c r="D2804" s="53"/>
      <c r="E2804" s="26" t="str">
        <f t="shared" si="450"/>
        <v/>
      </c>
      <c r="F2804" s="26" t="str">
        <f t="shared" si="451"/>
        <v/>
      </c>
      <c r="G2804" s="26" t="str">
        <f t="shared" si="452"/>
        <v/>
      </c>
      <c r="H2804" s="26" t="str">
        <f t="shared" si="453"/>
        <v/>
      </c>
      <c r="I2804" s="53"/>
      <c r="J2804" s="53"/>
      <c r="K2804" s="53"/>
      <c r="L2804" s="52" t="str">
        <f t="shared" si="454"/>
        <v/>
      </c>
      <c r="M2804" s="52" t="str">
        <f t="shared" si="455"/>
        <v/>
      </c>
    </row>
    <row r="2805" spans="1:13" hidden="1" x14ac:dyDescent="0.3">
      <c r="A2805" s="143" t="str">
        <f t="shared" si="456"/>
        <v/>
      </c>
      <c r="B2805" s="140" t="str">
        <f t="shared" si="457"/>
        <v/>
      </c>
      <c r="C2805" s="143" t="str">
        <f t="shared" si="458"/>
        <v/>
      </c>
      <c r="D2805" s="53"/>
      <c r="E2805" s="26" t="str">
        <f t="shared" si="450"/>
        <v/>
      </c>
      <c r="F2805" s="26" t="str">
        <f t="shared" si="451"/>
        <v/>
      </c>
      <c r="G2805" s="26" t="str">
        <f t="shared" si="452"/>
        <v/>
      </c>
      <c r="H2805" s="26" t="str">
        <f t="shared" si="453"/>
        <v/>
      </c>
      <c r="I2805" s="53"/>
      <c r="J2805" s="53"/>
      <c r="K2805" s="53"/>
      <c r="L2805" s="52" t="str">
        <f t="shared" si="454"/>
        <v/>
      </c>
      <c r="M2805" s="52" t="str">
        <f t="shared" si="455"/>
        <v/>
      </c>
    </row>
    <row r="2806" spans="1:13" hidden="1" x14ac:dyDescent="0.3">
      <c r="A2806" s="143" t="str">
        <f t="shared" si="456"/>
        <v/>
      </c>
      <c r="B2806" s="140" t="str">
        <f t="shared" si="457"/>
        <v/>
      </c>
      <c r="C2806" s="143" t="str">
        <f t="shared" si="458"/>
        <v/>
      </c>
      <c r="D2806" s="53"/>
      <c r="E2806" s="26" t="str">
        <f t="shared" si="450"/>
        <v/>
      </c>
      <c r="F2806" s="26" t="str">
        <f t="shared" si="451"/>
        <v/>
      </c>
      <c r="G2806" s="26" t="str">
        <f t="shared" si="452"/>
        <v/>
      </c>
      <c r="H2806" s="26" t="str">
        <f t="shared" si="453"/>
        <v/>
      </c>
      <c r="I2806" s="53"/>
      <c r="J2806" s="53"/>
      <c r="K2806" s="53"/>
      <c r="L2806" s="52" t="str">
        <f t="shared" si="454"/>
        <v/>
      </c>
      <c r="M2806" s="52" t="str">
        <f t="shared" si="455"/>
        <v/>
      </c>
    </row>
    <row r="2807" spans="1:13" hidden="1" x14ac:dyDescent="0.3">
      <c r="A2807" s="143" t="str">
        <f t="shared" si="456"/>
        <v/>
      </c>
      <c r="B2807" s="140" t="str">
        <f t="shared" si="457"/>
        <v/>
      </c>
      <c r="C2807" s="143" t="str">
        <f t="shared" si="458"/>
        <v/>
      </c>
      <c r="D2807" s="53"/>
      <c r="E2807" s="26" t="str">
        <f t="shared" si="450"/>
        <v/>
      </c>
      <c r="F2807" s="26" t="str">
        <f t="shared" si="451"/>
        <v/>
      </c>
      <c r="G2807" s="26" t="str">
        <f t="shared" si="452"/>
        <v/>
      </c>
      <c r="H2807" s="26" t="str">
        <f t="shared" si="453"/>
        <v/>
      </c>
      <c r="I2807" s="53"/>
      <c r="J2807" s="53"/>
      <c r="K2807" s="53"/>
      <c r="L2807" s="52" t="str">
        <f t="shared" si="454"/>
        <v/>
      </c>
      <c r="M2807" s="52" t="str">
        <f t="shared" si="455"/>
        <v/>
      </c>
    </row>
    <row r="2808" spans="1:13" hidden="1" x14ac:dyDescent="0.3">
      <c r="A2808" s="143" t="str">
        <f t="shared" si="456"/>
        <v/>
      </c>
      <c r="B2808" s="140" t="str">
        <f t="shared" si="457"/>
        <v/>
      </c>
      <c r="C2808" s="143" t="str">
        <f t="shared" si="458"/>
        <v/>
      </c>
      <c r="D2808" s="53"/>
      <c r="E2808" s="26" t="str">
        <f t="shared" si="450"/>
        <v/>
      </c>
      <c r="F2808" s="26" t="str">
        <f t="shared" si="451"/>
        <v/>
      </c>
      <c r="G2808" s="26" t="str">
        <f t="shared" si="452"/>
        <v/>
      </c>
      <c r="H2808" s="26" t="str">
        <f t="shared" si="453"/>
        <v/>
      </c>
      <c r="I2808" s="53"/>
      <c r="J2808" s="53"/>
      <c r="K2808" s="53"/>
      <c r="L2808" s="52" t="str">
        <f t="shared" si="454"/>
        <v/>
      </c>
      <c r="M2808" s="52" t="str">
        <f t="shared" si="455"/>
        <v/>
      </c>
    </row>
    <row r="2809" spans="1:13" hidden="1" x14ac:dyDescent="0.3">
      <c r="A2809" s="143" t="str">
        <f t="shared" si="456"/>
        <v/>
      </c>
      <c r="B2809" s="140" t="str">
        <f t="shared" si="457"/>
        <v/>
      </c>
      <c r="C2809" s="143" t="str">
        <f t="shared" si="458"/>
        <v/>
      </c>
      <c r="D2809" s="53"/>
      <c r="E2809" s="26" t="str">
        <f t="shared" si="450"/>
        <v/>
      </c>
      <c r="F2809" s="26" t="str">
        <f t="shared" si="451"/>
        <v/>
      </c>
      <c r="G2809" s="26" t="str">
        <f t="shared" si="452"/>
        <v/>
      </c>
      <c r="H2809" s="26" t="str">
        <f t="shared" si="453"/>
        <v/>
      </c>
      <c r="I2809" s="53"/>
      <c r="J2809" s="53"/>
      <c r="K2809" s="53"/>
      <c r="L2809" s="52" t="str">
        <f t="shared" si="454"/>
        <v/>
      </c>
      <c r="M2809" s="52" t="str">
        <f t="shared" si="455"/>
        <v/>
      </c>
    </row>
    <row r="2810" spans="1:13" hidden="1" x14ac:dyDescent="0.3">
      <c r="A2810" s="143" t="str">
        <f t="shared" si="456"/>
        <v/>
      </c>
      <c r="B2810" s="140" t="str">
        <f t="shared" si="457"/>
        <v/>
      </c>
      <c r="C2810" s="143" t="str">
        <f t="shared" si="458"/>
        <v/>
      </c>
      <c r="D2810" s="53"/>
      <c r="E2810" s="26" t="str">
        <f t="shared" ref="E2810:E2873" si="459">IF(D2810="","",VLOOKUP(D2810,Master,3,FALSE))</f>
        <v/>
      </c>
      <c r="F2810" s="26" t="str">
        <f t="shared" ref="F2810:F2873" si="460">IF(D2810="","",VLOOKUP(D2810,Master,4,FALSE))</f>
        <v/>
      </c>
      <c r="G2810" s="26" t="str">
        <f t="shared" ref="G2810:G2873" si="461">IF(D2810="","",VLOOKUP(D2810,Master,5,FALSE))</f>
        <v/>
      </c>
      <c r="H2810" s="26" t="str">
        <f t="shared" ref="H2810:H2873" si="462">IF(D2810="","",VLOOKUP(D2810,Master,2,FALSE))</f>
        <v/>
      </c>
      <c r="I2810" s="53"/>
      <c r="J2810" s="53"/>
      <c r="K2810" s="53"/>
      <c r="L2810" s="52" t="str">
        <f t="shared" ref="L2810:L2873" si="463">IF(K2810="","",IF(I2810="",ROUND(HLOOKUP(J2810,kgList,K2810,FALSE),1),ROUND(HLOOKUP(I2810,kgList,K2810,FALSE),1)))</f>
        <v/>
      </c>
      <c r="M2810" s="52" t="str">
        <f t="shared" ref="M2810:M2873" si="464">IF(L2810="","",IF(COUNTA(I2810:J2810)&gt;1,"Edible or Inedible",IF(COUNTA(I2810)=1,L2810*1,IF(COUNTA(J2810)=1,L2810*1,"ERROR"))))</f>
        <v/>
      </c>
    </row>
    <row r="2811" spans="1:13" hidden="1" x14ac:dyDescent="0.3">
      <c r="A2811" s="143" t="str">
        <f t="shared" ref="A2811:A2874" si="465">IF(D2811="","",A2810)</f>
        <v/>
      </c>
      <c r="B2811" s="140" t="str">
        <f t="shared" ref="B2811:B2874" si="466">IF(D2811="","",B2810)</f>
        <v/>
      </c>
      <c r="C2811" s="143" t="str">
        <f t="shared" ref="C2811:C2874" si="467">IF(D2811="","",C2810)</f>
        <v/>
      </c>
      <c r="D2811" s="53"/>
      <c r="E2811" s="26" t="str">
        <f t="shared" si="459"/>
        <v/>
      </c>
      <c r="F2811" s="26" t="str">
        <f t="shared" si="460"/>
        <v/>
      </c>
      <c r="G2811" s="26" t="str">
        <f t="shared" si="461"/>
        <v/>
      </c>
      <c r="H2811" s="26" t="str">
        <f t="shared" si="462"/>
        <v/>
      </c>
      <c r="I2811" s="53"/>
      <c r="J2811" s="53"/>
      <c r="K2811" s="53"/>
      <c r="L2811" s="52" t="str">
        <f t="shared" si="463"/>
        <v/>
      </c>
      <c r="M2811" s="52" t="str">
        <f t="shared" si="464"/>
        <v/>
      </c>
    </row>
    <row r="2812" spans="1:13" hidden="1" x14ac:dyDescent="0.3">
      <c r="A2812" s="143" t="str">
        <f t="shared" si="465"/>
        <v/>
      </c>
      <c r="B2812" s="140" t="str">
        <f t="shared" si="466"/>
        <v/>
      </c>
      <c r="C2812" s="143" t="str">
        <f t="shared" si="467"/>
        <v/>
      </c>
      <c r="D2812" s="53"/>
      <c r="E2812" s="26" t="str">
        <f t="shared" si="459"/>
        <v/>
      </c>
      <c r="F2812" s="26" t="str">
        <f t="shared" si="460"/>
        <v/>
      </c>
      <c r="G2812" s="26" t="str">
        <f t="shared" si="461"/>
        <v/>
      </c>
      <c r="H2812" s="26" t="str">
        <f t="shared" si="462"/>
        <v/>
      </c>
      <c r="I2812" s="53"/>
      <c r="J2812" s="53"/>
      <c r="K2812" s="53"/>
      <c r="L2812" s="52" t="str">
        <f t="shared" si="463"/>
        <v/>
      </c>
      <c r="M2812" s="52" t="str">
        <f t="shared" si="464"/>
        <v/>
      </c>
    </row>
    <row r="2813" spans="1:13" hidden="1" x14ac:dyDescent="0.3">
      <c r="A2813" s="143" t="str">
        <f t="shared" si="465"/>
        <v/>
      </c>
      <c r="B2813" s="140" t="str">
        <f t="shared" si="466"/>
        <v/>
      </c>
      <c r="C2813" s="143" t="str">
        <f t="shared" si="467"/>
        <v/>
      </c>
      <c r="D2813" s="53"/>
      <c r="E2813" s="26" t="str">
        <f t="shared" si="459"/>
        <v/>
      </c>
      <c r="F2813" s="26" t="str">
        <f t="shared" si="460"/>
        <v/>
      </c>
      <c r="G2813" s="26" t="str">
        <f t="shared" si="461"/>
        <v/>
      </c>
      <c r="H2813" s="26" t="str">
        <f t="shared" si="462"/>
        <v/>
      </c>
      <c r="I2813" s="53"/>
      <c r="J2813" s="53"/>
      <c r="K2813" s="53"/>
      <c r="L2813" s="52" t="str">
        <f t="shared" si="463"/>
        <v/>
      </c>
      <c r="M2813" s="52" t="str">
        <f t="shared" si="464"/>
        <v/>
      </c>
    </row>
    <row r="2814" spans="1:13" hidden="1" x14ac:dyDescent="0.3">
      <c r="A2814" s="143" t="str">
        <f t="shared" si="465"/>
        <v/>
      </c>
      <c r="B2814" s="140" t="str">
        <f t="shared" si="466"/>
        <v/>
      </c>
      <c r="C2814" s="143" t="str">
        <f t="shared" si="467"/>
        <v/>
      </c>
      <c r="D2814" s="53"/>
      <c r="E2814" s="26" t="str">
        <f t="shared" si="459"/>
        <v/>
      </c>
      <c r="F2814" s="26" t="str">
        <f t="shared" si="460"/>
        <v/>
      </c>
      <c r="G2814" s="26" t="str">
        <f t="shared" si="461"/>
        <v/>
      </c>
      <c r="H2814" s="26" t="str">
        <f t="shared" si="462"/>
        <v/>
      </c>
      <c r="I2814" s="53"/>
      <c r="J2814" s="53"/>
      <c r="K2814" s="53"/>
      <c r="L2814" s="52" t="str">
        <f t="shared" si="463"/>
        <v/>
      </c>
      <c r="M2814" s="52" t="str">
        <f t="shared" si="464"/>
        <v/>
      </c>
    </row>
    <row r="2815" spans="1:13" hidden="1" x14ac:dyDescent="0.3">
      <c r="A2815" s="143" t="str">
        <f t="shared" si="465"/>
        <v/>
      </c>
      <c r="B2815" s="140" t="str">
        <f t="shared" si="466"/>
        <v/>
      </c>
      <c r="C2815" s="143" t="str">
        <f t="shared" si="467"/>
        <v/>
      </c>
      <c r="D2815" s="53"/>
      <c r="E2815" s="26" t="str">
        <f t="shared" si="459"/>
        <v/>
      </c>
      <c r="F2815" s="26" t="str">
        <f t="shared" si="460"/>
        <v/>
      </c>
      <c r="G2815" s="26" t="str">
        <f t="shared" si="461"/>
        <v/>
      </c>
      <c r="H2815" s="26" t="str">
        <f t="shared" si="462"/>
        <v/>
      </c>
      <c r="I2815" s="53"/>
      <c r="J2815" s="53"/>
      <c r="K2815" s="53"/>
      <c r="L2815" s="52" t="str">
        <f t="shared" si="463"/>
        <v/>
      </c>
      <c r="M2815" s="52" t="str">
        <f t="shared" si="464"/>
        <v/>
      </c>
    </row>
    <row r="2816" spans="1:13" hidden="1" x14ac:dyDescent="0.3">
      <c r="A2816" s="143" t="str">
        <f t="shared" si="465"/>
        <v/>
      </c>
      <c r="B2816" s="140" t="str">
        <f t="shared" si="466"/>
        <v/>
      </c>
      <c r="C2816" s="143" t="str">
        <f t="shared" si="467"/>
        <v/>
      </c>
      <c r="D2816" s="53"/>
      <c r="E2816" s="26" t="str">
        <f t="shared" si="459"/>
        <v/>
      </c>
      <c r="F2816" s="26" t="str">
        <f t="shared" si="460"/>
        <v/>
      </c>
      <c r="G2816" s="26" t="str">
        <f t="shared" si="461"/>
        <v/>
      </c>
      <c r="H2816" s="26" t="str">
        <f t="shared" si="462"/>
        <v/>
      </c>
      <c r="I2816" s="53"/>
      <c r="J2816" s="53"/>
      <c r="K2816" s="53"/>
      <c r="L2816" s="52" t="str">
        <f t="shared" si="463"/>
        <v/>
      </c>
      <c r="M2816" s="52" t="str">
        <f t="shared" si="464"/>
        <v/>
      </c>
    </row>
    <row r="2817" spans="1:13" hidden="1" x14ac:dyDescent="0.3">
      <c r="A2817" s="143" t="str">
        <f t="shared" si="465"/>
        <v/>
      </c>
      <c r="B2817" s="140" t="str">
        <f t="shared" si="466"/>
        <v/>
      </c>
      <c r="C2817" s="143" t="str">
        <f t="shared" si="467"/>
        <v/>
      </c>
      <c r="D2817" s="53"/>
      <c r="E2817" s="26" t="str">
        <f t="shared" si="459"/>
        <v/>
      </c>
      <c r="F2817" s="26" t="str">
        <f t="shared" si="460"/>
        <v/>
      </c>
      <c r="G2817" s="26" t="str">
        <f t="shared" si="461"/>
        <v/>
      </c>
      <c r="H2817" s="26" t="str">
        <f t="shared" si="462"/>
        <v/>
      </c>
      <c r="I2817" s="53"/>
      <c r="J2817" s="53"/>
      <c r="K2817" s="53"/>
      <c r="L2817" s="52" t="str">
        <f t="shared" si="463"/>
        <v/>
      </c>
      <c r="M2817" s="52" t="str">
        <f t="shared" si="464"/>
        <v/>
      </c>
    </row>
    <row r="2818" spans="1:13" hidden="1" x14ac:dyDescent="0.3">
      <c r="A2818" s="143" t="str">
        <f t="shared" si="465"/>
        <v/>
      </c>
      <c r="B2818" s="140" t="str">
        <f t="shared" si="466"/>
        <v/>
      </c>
      <c r="C2818" s="143" t="str">
        <f t="shared" si="467"/>
        <v/>
      </c>
      <c r="D2818" s="53"/>
      <c r="E2818" s="26" t="str">
        <f t="shared" si="459"/>
        <v/>
      </c>
      <c r="F2818" s="26" t="str">
        <f t="shared" si="460"/>
        <v/>
      </c>
      <c r="G2818" s="26" t="str">
        <f t="shared" si="461"/>
        <v/>
      </c>
      <c r="H2818" s="26" t="str">
        <f t="shared" si="462"/>
        <v/>
      </c>
      <c r="I2818" s="53"/>
      <c r="J2818" s="53"/>
      <c r="K2818" s="53"/>
      <c r="L2818" s="52" t="str">
        <f t="shared" si="463"/>
        <v/>
      </c>
      <c r="M2818" s="52" t="str">
        <f t="shared" si="464"/>
        <v/>
      </c>
    </row>
    <row r="2819" spans="1:13" hidden="1" x14ac:dyDescent="0.3">
      <c r="A2819" s="143" t="str">
        <f t="shared" si="465"/>
        <v/>
      </c>
      <c r="B2819" s="140" t="str">
        <f t="shared" si="466"/>
        <v/>
      </c>
      <c r="C2819" s="143" t="str">
        <f t="shared" si="467"/>
        <v/>
      </c>
      <c r="D2819" s="53"/>
      <c r="E2819" s="26" t="str">
        <f t="shared" si="459"/>
        <v/>
      </c>
      <c r="F2819" s="26" t="str">
        <f t="shared" si="460"/>
        <v/>
      </c>
      <c r="G2819" s="26" t="str">
        <f t="shared" si="461"/>
        <v/>
      </c>
      <c r="H2819" s="26" t="str">
        <f t="shared" si="462"/>
        <v/>
      </c>
      <c r="I2819" s="53"/>
      <c r="J2819" s="53"/>
      <c r="K2819" s="53"/>
      <c r="L2819" s="52" t="str">
        <f t="shared" si="463"/>
        <v/>
      </c>
      <c r="M2819" s="52" t="str">
        <f t="shared" si="464"/>
        <v/>
      </c>
    </row>
    <row r="2820" spans="1:13" hidden="1" x14ac:dyDescent="0.3">
      <c r="A2820" s="143" t="str">
        <f t="shared" si="465"/>
        <v/>
      </c>
      <c r="B2820" s="140" t="str">
        <f t="shared" si="466"/>
        <v/>
      </c>
      <c r="C2820" s="143" t="str">
        <f t="shared" si="467"/>
        <v/>
      </c>
      <c r="D2820" s="53"/>
      <c r="E2820" s="26" t="str">
        <f t="shared" si="459"/>
        <v/>
      </c>
      <c r="F2820" s="26" t="str">
        <f t="shared" si="460"/>
        <v/>
      </c>
      <c r="G2820" s="26" t="str">
        <f t="shared" si="461"/>
        <v/>
      </c>
      <c r="H2820" s="26" t="str">
        <f t="shared" si="462"/>
        <v/>
      </c>
      <c r="I2820" s="53"/>
      <c r="J2820" s="53"/>
      <c r="K2820" s="53"/>
      <c r="L2820" s="52" t="str">
        <f t="shared" si="463"/>
        <v/>
      </c>
      <c r="M2820" s="52" t="str">
        <f t="shared" si="464"/>
        <v/>
      </c>
    </row>
    <row r="2821" spans="1:13" hidden="1" x14ac:dyDescent="0.3">
      <c r="A2821" s="143" t="str">
        <f t="shared" si="465"/>
        <v/>
      </c>
      <c r="B2821" s="140" t="str">
        <f t="shared" si="466"/>
        <v/>
      </c>
      <c r="C2821" s="143" t="str">
        <f t="shared" si="467"/>
        <v/>
      </c>
      <c r="D2821" s="53"/>
      <c r="E2821" s="26" t="str">
        <f t="shared" si="459"/>
        <v/>
      </c>
      <c r="F2821" s="26" t="str">
        <f t="shared" si="460"/>
        <v/>
      </c>
      <c r="G2821" s="26" t="str">
        <f t="shared" si="461"/>
        <v/>
      </c>
      <c r="H2821" s="26" t="str">
        <f t="shared" si="462"/>
        <v/>
      </c>
      <c r="I2821" s="53"/>
      <c r="J2821" s="53"/>
      <c r="K2821" s="53"/>
      <c r="L2821" s="52" t="str">
        <f t="shared" si="463"/>
        <v/>
      </c>
      <c r="M2821" s="52" t="str">
        <f t="shared" si="464"/>
        <v/>
      </c>
    </row>
    <row r="2822" spans="1:13" hidden="1" x14ac:dyDescent="0.3">
      <c r="A2822" s="143" t="str">
        <f t="shared" si="465"/>
        <v/>
      </c>
      <c r="B2822" s="140" t="str">
        <f t="shared" si="466"/>
        <v/>
      </c>
      <c r="C2822" s="143" t="str">
        <f t="shared" si="467"/>
        <v/>
      </c>
      <c r="D2822" s="53"/>
      <c r="E2822" s="26" t="str">
        <f t="shared" si="459"/>
        <v/>
      </c>
      <c r="F2822" s="26" t="str">
        <f t="shared" si="460"/>
        <v/>
      </c>
      <c r="G2822" s="26" t="str">
        <f t="shared" si="461"/>
        <v/>
      </c>
      <c r="H2822" s="26" t="str">
        <f t="shared" si="462"/>
        <v/>
      </c>
      <c r="I2822" s="53"/>
      <c r="J2822" s="53"/>
      <c r="K2822" s="53"/>
      <c r="L2822" s="52" t="str">
        <f t="shared" si="463"/>
        <v/>
      </c>
      <c r="M2822" s="52" t="str">
        <f t="shared" si="464"/>
        <v/>
      </c>
    </row>
    <row r="2823" spans="1:13" hidden="1" x14ac:dyDescent="0.3">
      <c r="A2823" s="143" t="str">
        <f t="shared" si="465"/>
        <v/>
      </c>
      <c r="B2823" s="140" t="str">
        <f t="shared" si="466"/>
        <v/>
      </c>
      <c r="C2823" s="143" t="str">
        <f t="shared" si="467"/>
        <v/>
      </c>
      <c r="D2823" s="53"/>
      <c r="E2823" s="26" t="str">
        <f t="shared" si="459"/>
        <v/>
      </c>
      <c r="F2823" s="26" t="str">
        <f t="shared" si="460"/>
        <v/>
      </c>
      <c r="G2823" s="26" t="str">
        <f t="shared" si="461"/>
        <v/>
      </c>
      <c r="H2823" s="26" t="str">
        <f t="shared" si="462"/>
        <v/>
      </c>
      <c r="I2823" s="53"/>
      <c r="J2823" s="53"/>
      <c r="K2823" s="53"/>
      <c r="L2823" s="52" t="str">
        <f t="shared" si="463"/>
        <v/>
      </c>
      <c r="M2823" s="52" t="str">
        <f t="shared" si="464"/>
        <v/>
      </c>
    </row>
    <row r="2824" spans="1:13" hidden="1" x14ac:dyDescent="0.3">
      <c r="A2824" s="143" t="str">
        <f t="shared" si="465"/>
        <v/>
      </c>
      <c r="B2824" s="140" t="str">
        <f t="shared" si="466"/>
        <v/>
      </c>
      <c r="C2824" s="143" t="str">
        <f t="shared" si="467"/>
        <v/>
      </c>
      <c r="D2824" s="53"/>
      <c r="E2824" s="26" t="str">
        <f t="shared" si="459"/>
        <v/>
      </c>
      <c r="F2824" s="26" t="str">
        <f t="shared" si="460"/>
        <v/>
      </c>
      <c r="G2824" s="26" t="str">
        <f t="shared" si="461"/>
        <v/>
      </c>
      <c r="H2824" s="26" t="str">
        <f t="shared" si="462"/>
        <v/>
      </c>
      <c r="I2824" s="53"/>
      <c r="J2824" s="53"/>
      <c r="K2824" s="53"/>
      <c r="L2824" s="52" t="str">
        <f t="shared" si="463"/>
        <v/>
      </c>
      <c r="M2824" s="52" t="str">
        <f t="shared" si="464"/>
        <v/>
      </c>
    </row>
    <row r="2825" spans="1:13" hidden="1" x14ac:dyDescent="0.3">
      <c r="A2825" s="143" t="str">
        <f t="shared" si="465"/>
        <v/>
      </c>
      <c r="B2825" s="140" t="str">
        <f t="shared" si="466"/>
        <v/>
      </c>
      <c r="C2825" s="143" t="str">
        <f t="shared" si="467"/>
        <v/>
      </c>
      <c r="D2825" s="53"/>
      <c r="E2825" s="26" t="str">
        <f t="shared" si="459"/>
        <v/>
      </c>
      <c r="F2825" s="26" t="str">
        <f t="shared" si="460"/>
        <v/>
      </c>
      <c r="G2825" s="26" t="str">
        <f t="shared" si="461"/>
        <v/>
      </c>
      <c r="H2825" s="26" t="str">
        <f t="shared" si="462"/>
        <v/>
      </c>
      <c r="I2825" s="53"/>
      <c r="J2825" s="53"/>
      <c r="K2825" s="53"/>
      <c r="L2825" s="52" t="str">
        <f t="shared" si="463"/>
        <v/>
      </c>
      <c r="M2825" s="52" t="str">
        <f t="shared" si="464"/>
        <v/>
      </c>
    </row>
    <row r="2826" spans="1:13" hidden="1" x14ac:dyDescent="0.3">
      <c r="A2826" s="143" t="str">
        <f t="shared" si="465"/>
        <v/>
      </c>
      <c r="B2826" s="140" t="str">
        <f t="shared" si="466"/>
        <v/>
      </c>
      <c r="C2826" s="143" t="str">
        <f t="shared" si="467"/>
        <v/>
      </c>
      <c r="D2826" s="53"/>
      <c r="E2826" s="26" t="str">
        <f t="shared" si="459"/>
        <v/>
      </c>
      <c r="F2826" s="26" t="str">
        <f t="shared" si="460"/>
        <v/>
      </c>
      <c r="G2826" s="26" t="str">
        <f t="shared" si="461"/>
        <v/>
      </c>
      <c r="H2826" s="26" t="str">
        <f t="shared" si="462"/>
        <v/>
      </c>
      <c r="I2826" s="53"/>
      <c r="J2826" s="53"/>
      <c r="K2826" s="53"/>
      <c r="L2826" s="52" t="str">
        <f t="shared" si="463"/>
        <v/>
      </c>
      <c r="M2826" s="52" t="str">
        <f t="shared" si="464"/>
        <v/>
      </c>
    </row>
    <row r="2827" spans="1:13" hidden="1" x14ac:dyDescent="0.3">
      <c r="A2827" s="143" t="str">
        <f t="shared" si="465"/>
        <v/>
      </c>
      <c r="B2827" s="140" t="str">
        <f t="shared" si="466"/>
        <v/>
      </c>
      <c r="C2827" s="143" t="str">
        <f t="shared" si="467"/>
        <v/>
      </c>
      <c r="D2827" s="53"/>
      <c r="E2827" s="26" t="str">
        <f t="shared" si="459"/>
        <v/>
      </c>
      <c r="F2827" s="26" t="str">
        <f t="shared" si="460"/>
        <v/>
      </c>
      <c r="G2827" s="26" t="str">
        <f t="shared" si="461"/>
        <v/>
      </c>
      <c r="H2827" s="26" t="str">
        <f t="shared" si="462"/>
        <v/>
      </c>
      <c r="I2827" s="53"/>
      <c r="J2827" s="53"/>
      <c r="K2827" s="53"/>
      <c r="L2827" s="52" t="str">
        <f t="shared" si="463"/>
        <v/>
      </c>
      <c r="M2827" s="52" t="str">
        <f t="shared" si="464"/>
        <v/>
      </c>
    </row>
    <row r="2828" spans="1:13" hidden="1" x14ac:dyDescent="0.3">
      <c r="A2828" s="143" t="str">
        <f t="shared" si="465"/>
        <v/>
      </c>
      <c r="B2828" s="140" t="str">
        <f t="shared" si="466"/>
        <v/>
      </c>
      <c r="C2828" s="143" t="str">
        <f t="shared" si="467"/>
        <v/>
      </c>
      <c r="D2828" s="53"/>
      <c r="E2828" s="26" t="str">
        <f t="shared" si="459"/>
        <v/>
      </c>
      <c r="F2828" s="26" t="str">
        <f t="shared" si="460"/>
        <v/>
      </c>
      <c r="G2828" s="26" t="str">
        <f t="shared" si="461"/>
        <v/>
      </c>
      <c r="H2828" s="26" t="str">
        <f t="shared" si="462"/>
        <v/>
      </c>
      <c r="I2828" s="53"/>
      <c r="J2828" s="53"/>
      <c r="K2828" s="53"/>
      <c r="L2828" s="52" t="str">
        <f t="shared" si="463"/>
        <v/>
      </c>
      <c r="M2828" s="52" t="str">
        <f t="shared" si="464"/>
        <v/>
      </c>
    </row>
    <row r="2829" spans="1:13" hidden="1" x14ac:dyDescent="0.3">
      <c r="A2829" s="143" t="str">
        <f t="shared" si="465"/>
        <v/>
      </c>
      <c r="B2829" s="140" t="str">
        <f t="shared" si="466"/>
        <v/>
      </c>
      <c r="C2829" s="143" t="str">
        <f t="shared" si="467"/>
        <v/>
      </c>
      <c r="D2829" s="53"/>
      <c r="E2829" s="26" t="str">
        <f t="shared" si="459"/>
        <v/>
      </c>
      <c r="F2829" s="26" t="str">
        <f t="shared" si="460"/>
        <v/>
      </c>
      <c r="G2829" s="26" t="str">
        <f t="shared" si="461"/>
        <v/>
      </c>
      <c r="H2829" s="26" t="str">
        <f t="shared" si="462"/>
        <v/>
      </c>
      <c r="I2829" s="53"/>
      <c r="J2829" s="53"/>
      <c r="K2829" s="53"/>
      <c r="L2829" s="52" t="str">
        <f t="shared" si="463"/>
        <v/>
      </c>
      <c r="M2829" s="52" t="str">
        <f t="shared" si="464"/>
        <v/>
      </c>
    </row>
    <row r="2830" spans="1:13" hidden="1" x14ac:dyDescent="0.3">
      <c r="A2830" s="143" t="str">
        <f t="shared" si="465"/>
        <v/>
      </c>
      <c r="B2830" s="140" t="str">
        <f t="shared" si="466"/>
        <v/>
      </c>
      <c r="C2830" s="143" t="str">
        <f t="shared" si="467"/>
        <v/>
      </c>
      <c r="D2830" s="53"/>
      <c r="E2830" s="26" t="str">
        <f t="shared" si="459"/>
        <v/>
      </c>
      <c r="F2830" s="26" t="str">
        <f t="shared" si="460"/>
        <v/>
      </c>
      <c r="G2830" s="26" t="str">
        <f t="shared" si="461"/>
        <v/>
      </c>
      <c r="H2830" s="26" t="str">
        <f t="shared" si="462"/>
        <v/>
      </c>
      <c r="I2830" s="53"/>
      <c r="J2830" s="53"/>
      <c r="K2830" s="53"/>
      <c r="L2830" s="52" t="str">
        <f t="shared" si="463"/>
        <v/>
      </c>
      <c r="M2830" s="52" t="str">
        <f t="shared" si="464"/>
        <v/>
      </c>
    </row>
    <row r="2831" spans="1:13" hidden="1" x14ac:dyDescent="0.3">
      <c r="A2831" s="143" t="str">
        <f t="shared" si="465"/>
        <v/>
      </c>
      <c r="B2831" s="140" t="str">
        <f t="shared" si="466"/>
        <v/>
      </c>
      <c r="C2831" s="143" t="str">
        <f t="shared" si="467"/>
        <v/>
      </c>
      <c r="D2831" s="53"/>
      <c r="E2831" s="26" t="str">
        <f t="shared" si="459"/>
        <v/>
      </c>
      <c r="F2831" s="26" t="str">
        <f t="shared" si="460"/>
        <v/>
      </c>
      <c r="G2831" s="26" t="str">
        <f t="shared" si="461"/>
        <v/>
      </c>
      <c r="H2831" s="26" t="str">
        <f t="shared" si="462"/>
        <v/>
      </c>
      <c r="I2831" s="53"/>
      <c r="J2831" s="53"/>
      <c r="K2831" s="53"/>
      <c r="L2831" s="52" t="str">
        <f t="shared" si="463"/>
        <v/>
      </c>
      <c r="M2831" s="52" t="str">
        <f t="shared" si="464"/>
        <v/>
      </c>
    </row>
    <row r="2832" spans="1:13" hidden="1" x14ac:dyDescent="0.3">
      <c r="A2832" s="143" t="str">
        <f t="shared" si="465"/>
        <v/>
      </c>
      <c r="B2832" s="140" t="str">
        <f t="shared" si="466"/>
        <v/>
      </c>
      <c r="C2832" s="143" t="str">
        <f t="shared" si="467"/>
        <v/>
      </c>
      <c r="D2832" s="53"/>
      <c r="E2832" s="26" t="str">
        <f t="shared" si="459"/>
        <v/>
      </c>
      <c r="F2832" s="26" t="str">
        <f t="shared" si="460"/>
        <v/>
      </c>
      <c r="G2832" s="26" t="str">
        <f t="shared" si="461"/>
        <v/>
      </c>
      <c r="H2832" s="26" t="str">
        <f t="shared" si="462"/>
        <v/>
      </c>
      <c r="I2832" s="53"/>
      <c r="J2832" s="53"/>
      <c r="K2832" s="53"/>
      <c r="L2832" s="52" t="str">
        <f t="shared" si="463"/>
        <v/>
      </c>
      <c r="M2832" s="52" t="str">
        <f t="shared" si="464"/>
        <v/>
      </c>
    </row>
    <row r="2833" spans="1:13" hidden="1" x14ac:dyDescent="0.3">
      <c r="A2833" s="143" t="str">
        <f t="shared" si="465"/>
        <v/>
      </c>
      <c r="B2833" s="140" t="str">
        <f t="shared" si="466"/>
        <v/>
      </c>
      <c r="C2833" s="143" t="str">
        <f t="shared" si="467"/>
        <v/>
      </c>
      <c r="D2833" s="53"/>
      <c r="E2833" s="26" t="str">
        <f t="shared" si="459"/>
        <v/>
      </c>
      <c r="F2833" s="26" t="str">
        <f t="shared" si="460"/>
        <v/>
      </c>
      <c r="G2833" s="26" t="str">
        <f t="shared" si="461"/>
        <v/>
      </c>
      <c r="H2833" s="26" t="str">
        <f t="shared" si="462"/>
        <v/>
      </c>
      <c r="I2833" s="53"/>
      <c r="J2833" s="53"/>
      <c r="K2833" s="53"/>
      <c r="L2833" s="52" t="str">
        <f t="shared" si="463"/>
        <v/>
      </c>
      <c r="M2833" s="52" t="str">
        <f t="shared" si="464"/>
        <v/>
      </c>
    </row>
    <row r="2834" spans="1:13" hidden="1" x14ac:dyDescent="0.3">
      <c r="A2834" s="143" t="str">
        <f t="shared" si="465"/>
        <v/>
      </c>
      <c r="B2834" s="140" t="str">
        <f t="shared" si="466"/>
        <v/>
      </c>
      <c r="C2834" s="143" t="str">
        <f t="shared" si="467"/>
        <v/>
      </c>
      <c r="D2834" s="53"/>
      <c r="E2834" s="26" t="str">
        <f t="shared" si="459"/>
        <v/>
      </c>
      <c r="F2834" s="26" t="str">
        <f t="shared" si="460"/>
        <v/>
      </c>
      <c r="G2834" s="26" t="str">
        <f t="shared" si="461"/>
        <v/>
      </c>
      <c r="H2834" s="26" t="str">
        <f t="shared" si="462"/>
        <v/>
      </c>
      <c r="I2834" s="53"/>
      <c r="J2834" s="53"/>
      <c r="K2834" s="53"/>
      <c r="L2834" s="52" t="str">
        <f t="shared" si="463"/>
        <v/>
      </c>
      <c r="M2834" s="52" t="str">
        <f t="shared" si="464"/>
        <v/>
      </c>
    </row>
    <row r="2835" spans="1:13" hidden="1" x14ac:dyDescent="0.3">
      <c r="A2835" s="143" t="str">
        <f t="shared" si="465"/>
        <v/>
      </c>
      <c r="B2835" s="140" t="str">
        <f t="shared" si="466"/>
        <v/>
      </c>
      <c r="C2835" s="143" t="str">
        <f t="shared" si="467"/>
        <v/>
      </c>
      <c r="D2835" s="53"/>
      <c r="E2835" s="26" t="str">
        <f t="shared" si="459"/>
        <v/>
      </c>
      <c r="F2835" s="26" t="str">
        <f t="shared" si="460"/>
        <v/>
      </c>
      <c r="G2835" s="26" t="str">
        <f t="shared" si="461"/>
        <v/>
      </c>
      <c r="H2835" s="26" t="str">
        <f t="shared" si="462"/>
        <v/>
      </c>
      <c r="I2835" s="53"/>
      <c r="J2835" s="53"/>
      <c r="K2835" s="53"/>
      <c r="L2835" s="52" t="str">
        <f t="shared" si="463"/>
        <v/>
      </c>
      <c r="M2835" s="52" t="str">
        <f t="shared" si="464"/>
        <v/>
      </c>
    </row>
    <row r="2836" spans="1:13" hidden="1" x14ac:dyDescent="0.3">
      <c r="A2836" s="143" t="str">
        <f t="shared" si="465"/>
        <v/>
      </c>
      <c r="B2836" s="140" t="str">
        <f t="shared" si="466"/>
        <v/>
      </c>
      <c r="C2836" s="143" t="str">
        <f t="shared" si="467"/>
        <v/>
      </c>
      <c r="D2836" s="53"/>
      <c r="E2836" s="26" t="str">
        <f t="shared" si="459"/>
        <v/>
      </c>
      <c r="F2836" s="26" t="str">
        <f t="shared" si="460"/>
        <v/>
      </c>
      <c r="G2836" s="26" t="str">
        <f t="shared" si="461"/>
        <v/>
      </c>
      <c r="H2836" s="26" t="str">
        <f t="shared" si="462"/>
        <v/>
      </c>
      <c r="I2836" s="53"/>
      <c r="J2836" s="53"/>
      <c r="K2836" s="53"/>
      <c r="L2836" s="52" t="str">
        <f t="shared" si="463"/>
        <v/>
      </c>
      <c r="M2836" s="52" t="str">
        <f t="shared" si="464"/>
        <v/>
      </c>
    </row>
    <row r="2837" spans="1:13" hidden="1" x14ac:dyDescent="0.3">
      <c r="A2837" s="143" t="str">
        <f t="shared" si="465"/>
        <v/>
      </c>
      <c r="B2837" s="140" t="str">
        <f t="shared" si="466"/>
        <v/>
      </c>
      <c r="C2837" s="143" t="str">
        <f t="shared" si="467"/>
        <v/>
      </c>
      <c r="D2837" s="53"/>
      <c r="E2837" s="26" t="str">
        <f t="shared" si="459"/>
        <v/>
      </c>
      <c r="F2837" s="26" t="str">
        <f t="shared" si="460"/>
        <v/>
      </c>
      <c r="G2837" s="26" t="str">
        <f t="shared" si="461"/>
        <v/>
      </c>
      <c r="H2837" s="26" t="str">
        <f t="shared" si="462"/>
        <v/>
      </c>
      <c r="I2837" s="53"/>
      <c r="J2837" s="53"/>
      <c r="K2837" s="53"/>
      <c r="L2837" s="52" t="str">
        <f t="shared" si="463"/>
        <v/>
      </c>
      <c r="M2837" s="52" t="str">
        <f t="shared" si="464"/>
        <v/>
      </c>
    </row>
    <row r="2838" spans="1:13" hidden="1" x14ac:dyDescent="0.3">
      <c r="A2838" s="143" t="str">
        <f t="shared" si="465"/>
        <v/>
      </c>
      <c r="B2838" s="140" t="str">
        <f t="shared" si="466"/>
        <v/>
      </c>
      <c r="C2838" s="143" t="str">
        <f t="shared" si="467"/>
        <v/>
      </c>
      <c r="D2838" s="53"/>
      <c r="E2838" s="26" t="str">
        <f t="shared" si="459"/>
        <v/>
      </c>
      <c r="F2838" s="26" t="str">
        <f t="shared" si="460"/>
        <v/>
      </c>
      <c r="G2838" s="26" t="str">
        <f t="shared" si="461"/>
        <v/>
      </c>
      <c r="H2838" s="26" t="str">
        <f t="shared" si="462"/>
        <v/>
      </c>
      <c r="I2838" s="53"/>
      <c r="J2838" s="53"/>
      <c r="K2838" s="53"/>
      <c r="L2838" s="52" t="str">
        <f t="shared" si="463"/>
        <v/>
      </c>
      <c r="M2838" s="52" t="str">
        <f t="shared" si="464"/>
        <v/>
      </c>
    </row>
    <row r="2839" spans="1:13" hidden="1" x14ac:dyDescent="0.3">
      <c r="A2839" s="143" t="str">
        <f t="shared" si="465"/>
        <v/>
      </c>
      <c r="B2839" s="140" t="str">
        <f t="shared" si="466"/>
        <v/>
      </c>
      <c r="C2839" s="143" t="str">
        <f t="shared" si="467"/>
        <v/>
      </c>
      <c r="D2839" s="53"/>
      <c r="E2839" s="26" t="str">
        <f t="shared" si="459"/>
        <v/>
      </c>
      <c r="F2839" s="26" t="str">
        <f t="shared" si="460"/>
        <v/>
      </c>
      <c r="G2839" s="26" t="str">
        <f t="shared" si="461"/>
        <v/>
      </c>
      <c r="H2839" s="26" t="str">
        <f t="shared" si="462"/>
        <v/>
      </c>
      <c r="I2839" s="53"/>
      <c r="J2839" s="53"/>
      <c r="K2839" s="53"/>
      <c r="L2839" s="52" t="str">
        <f t="shared" si="463"/>
        <v/>
      </c>
      <c r="M2839" s="52" t="str">
        <f t="shared" si="464"/>
        <v/>
      </c>
    </row>
    <row r="2840" spans="1:13" hidden="1" x14ac:dyDescent="0.3">
      <c r="A2840" s="143" t="str">
        <f t="shared" si="465"/>
        <v/>
      </c>
      <c r="B2840" s="140" t="str">
        <f t="shared" si="466"/>
        <v/>
      </c>
      <c r="C2840" s="143" t="str">
        <f t="shared" si="467"/>
        <v/>
      </c>
      <c r="D2840" s="53"/>
      <c r="E2840" s="26" t="str">
        <f t="shared" si="459"/>
        <v/>
      </c>
      <c r="F2840" s="26" t="str">
        <f t="shared" si="460"/>
        <v/>
      </c>
      <c r="G2840" s="26" t="str">
        <f t="shared" si="461"/>
        <v/>
      </c>
      <c r="H2840" s="26" t="str">
        <f t="shared" si="462"/>
        <v/>
      </c>
      <c r="I2840" s="53"/>
      <c r="J2840" s="53"/>
      <c r="K2840" s="53"/>
      <c r="L2840" s="52" t="str">
        <f t="shared" si="463"/>
        <v/>
      </c>
      <c r="M2840" s="52" t="str">
        <f t="shared" si="464"/>
        <v/>
      </c>
    </row>
    <row r="2841" spans="1:13" hidden="1" x14ac:dyDescent="0.3">
      <c r="A2841" s="143" t="str">
        <f t="shared" si="465"/>
        <v/>
      </c>
      <c r="B2841" s="140" t="str">
        <f t="shared" si="466"/>
        <v/>
      </c>
      <c r="C2841" s="143" t="str">
        <f t="shared" si="467"/>
        <v/>
      </c>
      <c r="D2841" s="53"/>
      <c r="E2841" s="26" t="str">
        <f t="shared" si="459"/>
        <v/>
      </c>
      <c r="F2841" s="26" t="str">
        <f t="shared" si="460"/>
        <v/>
      </c>
      <c r="G2841" s="26" t="str">
        <f t="shared" si="461"/>
        <v/>
      </c>
      <c r="H2841" s="26" t="str">
        <f t="shared" si="462"/>
        <v/>
      </c>
      <c r="I2841" s="53"/>
      <c r="J2841" s="53"/>
      <c r="K2841" s="53"/>
      <c r="L2841" s="52" t="str">
        <f t="shared" si="463"/>
        <v/>
      </c>
      <c r="M2841" s="52" t="str">
        <f t="shared" si="464"/>
        <v/>
      </c>
    </row>
    <row r="2842" spans="1:13" hidden="1" x14ac:dyDescent="0.3">
      <c r="A2842" s="143" t="str">
        <f t="shared" si="465"/>
        <v/>
      </c>
      <c r="B2842" s="140" t="str">
        <f t="shared" si="466"/>
        <v/>
      </c>
      <c r="C2842" s="143" t="str">
        <f t="shared" si="467"/>
        <v/>
      </c>
      <c r="D2842" s="53"/>
      <c r="E2842" s="26" t="str">
        <f t="shared" si="459"/>
        <v/>
      </c>
      <c r="F2842" s="26" t="str">
        <f t="shared" si="460"/>
        <v/>
      </c>
      <c r="G2842" s="26" t="str">
        <f t="shared" si="461"/>
        <v/>
      </c>
      <c r="H2842" s="26" t="str">
        <f t="shared" si="462"/>
        <v/>
      </c>
      <c r="I2842" s="53"/>
      <c r="J2842" s="53"/>
      <c r="K2842" s="53"/>
      <c r="L2842" s="52" t="str">
        <f t="shared" si="463"/>
        <v/>
      </c>
      <c r="M2842" s="52" t="str">
        <f t="shared" si="464"/>
        <v/>
      </c>
    </row>
    <row r="2843" spans="1:13" hidden="1" x14ac:dyDescent="0.3">
      <c r="A2843" s="143" t="str">
        <f t="shared" si="465"/>
        <v/>
      </c>
      <c r="B2843" s="140" t="str">
        <f t="shared" si="466"/>
        <v/>
      </c>
      <c r="C2843" s="143" t="str">
        <f t="shared" si="467"/>
        <v/>
      </c>
      <c r="D2843" s="53"/>
      <c r="E2843" s="26" t="str">
        <f t="shared" si="459"/>
        <v/>
      </c>
      <c r="F2843" s="26" t="str">
        <f t="shared" si="460"/>
        <v/>
      </c>
      <c r="G2843" s="26" t="str">
        <f t="shared" si="461"/>
        <v/>
      </c>
      <c r="H2843" s="26" t="str">
        <f t="shared" si="462"/>
        <v/>
      </c>
      <c r="I2843" s="53"/>
      <c r="J2843" s="53"/>
      <c r="K2843" s="53"/>
      <c r="L2843" s="52" t="str">
        <f t="shared" si="463"/>
        <v/>
      </c>
      <c r="M2843" s="52" t="str">
        <f t="shared" si="464"/>
        <v/>
      </c>
    </row>
    <row r="2844" spans="1:13" hidden="1" x14ac:dyDescent="0.3">
      <c r="A2844" s="143" t="str">
        <f t="shared" si="465"/>
        <v/>
      </c>
      <c r="B2844" s="140" t="str">
        <f t="shared" si="466"/>
        <v/>
      </c>
      <c r="C2844" s="143" t="str">
        <f t="shared" si="467"/>
        <v/>
      </c>
      <c r="D2844" s="53"/>
      <c r="E2844" s="26" t="str">
        <f t="shared" si="459"/>
        <v/>
      </c>
      <c r="F2844" s="26" t="str">
        <f t="shared" si="460"/>
        <v/>
      </c>
      <c r="G2844" s="26" t="str">
        <f t="shared" si="461"/>
        <v/>
      </c>
      <c r="H2844" s="26" t="str">
        <f t="shared" si="462"/>
        <v/>
      </c>
      <c r="I2844" s="53"/>
      <c r="J2844" s="53"/>
      <c r="K2844" s="53"/>
      <c r="L2844" s="52" t="str">
        <f t="shared" si="463"/>
        <v/>
      </c>
      <c r="M2844" s="52" t="str">
        <f t="shared" si="464"/>
        <v/>
      </c>
    </row>
    <row r="2845" spans="1:13" hidden="1" x14ac:dyDescent="0.3">
      <c r="A2845" s="143" t="str">
        <f t="shared" si="465"/>
        <v/>
      </c>
      <c r="B2845" s="140" t="str">
        <f t="shared" si="466"/>
        <v/>
      </c>
      <c r="C2845" s="143" t="str">
        <f t="shared" si="467"/>
        <v/>
      </c>
      <c r="D2845" s="53"/>
      <c r="E2845" s="26" t="str">
        <f t="shared" si="459"/>
        <v/>
      </c>
      <c r="F2845" s="26" t="str">
        <f t="shared" si="460"/>
        <v/>
      </c>
      <c r="G2845" s="26" t="str">
        <f t="shared" si="461"/>
        <v/>
      </c>
      <c r="H2845" s="26" t="str">
        <f t="shared" si="462"/>
        <v/>
      </c>
      <c r="I2845" s="53"/>
      <c r="J2845" s="53"/>
      <c r="K2845" s="53"/>
      <c r="L2845" s="52" t="str">
        <f t="shared" si="463"/>
        <v/>
      </c>
      <c r="M2845" s="52" t="str">
        <f t="shared" si="464"/>
        <v/>
      </c>
    </row>
    <row r="2846" spans="1:13" hidden="1" x14ac:dyDescent="0.3">
      <c r="A2846" s="143" t="str">
        <f t="shared" si="465"/>
        <v/>
      </c>
      <c r="B2846" s="140" t="str">
        <f t="shared" si="466"/>
        <v/>
      </c>
      <c r="C2846" s="143" t="str">
        <f t="shared" si="467"/>
        <v/>
      </c>
      <c r="D2846" s="53"/>
      <c r="E2846" s="26" t="str">
        <f t="shared" si="459"/>
        <v/>
      </c>
      <c r="F2846" s="26" t="str">
        <f t="shared" si="460"/>
        <v/>
      </c>
      <c r="G2846" s="26" t="str">
        <f t="shared" si="461"/>
        <v/>
      </c>
      <c r="H2846" s="26" t="str">
        <f t="shared" si="462"/>
        <v/>
      </c>
      <c r="I2846" s="53"/>
      <c r="J2846" s="53"/>
      <c r="K2846" s="53"/>
      <c r="L2846" s="52" t="str">
        <f t="shared" si="463"/>
        <v/>
      </c>
      <c r="M2846" s="52" t="str">
        <f t="shared" si="464"/>
        <v/>
      </c>
    </row>
    <row r="2847" spans="1:13" hidden="1" x14ac:dyDescent="0.3">
      <c r="A2847" s="143" t="str">
        <f t="shared" si="465"/>
        <v/>
      </c>
      <c r="B2847" s="140" t="str">
        <f t="shared" si="466"/>
        <v/>
      </c>
      <c r="C2847" s="143" t="str">
        <f t="shared" si="467"/>
        <v/>
      </c>
      <c r="D2847" s="53"/>
      <c r="E2847" s="26" t="str">
        <f t="shared" si="459"/>
        <v/>
      </c>
      <c r="F2847" s="26" t="str">
        <f t="shared" si="460"/>
        <v/>
      </c>
      <c r="G2847" s="26" t="str">
        <f t="shared" si="461"/>
        <v/>
      </c>
      <c r="H2847" s="26" t="str">
        <f t="shared" si="462"/>
        <v/>
      </c>
      <c r="I2847" s="53"/>
      <c r="J2847" s="53"/>
      <c r="K2847" s="53"/>
      <c r="L2847" s="52" t="str">
        <f t="shared" si="463"/>
        <v/>
      </c>
      <c r="M2847" s="52" t="str">
        <f t="shared" si="464"/>
        <v/>
      </c>
    </row>
    <row r="2848" spans="1:13" hidden="1" x14ac:dyDescent="0.3">
      <c r="A2848" s="143" t="str">
        <f t="shared" si="465"/>
        <v/>
      </c>
      <c r="B2848" s="140" t="str">
        <f t="shared" si="466"/>
        <v/>
      </c>
      <c r="C2848" s="143" t="str">
        <f t="shared" si="467"/>
        <v/>
      </c>
      <c r="D2848" s="53"/>
      <c r="E2848" s="26" t="str">
        <f t="shared" si="459"/>
        <v/>
      </c>
      <c r="F2848" s="26" t="str">
        <f t="shared" si="460"/>
        <v/>
      </c>
      <c r="G2848" s="26" t="str">
        <f t="shared" si="461"/>
        <v/>
      </c>
      <c r="H2848" s="26" t="str">
        <f t="shared" si="462"/>
        <v/>
      </c>
      <c r="I2848" s="53"/>
      <c r="J2848" s="53"/>
      <c r="K2848" s="53"/>
      <c r="L2848" s="52" t="str">
        <f t="shared" si="463"/>
        <v/>
      </c>
      <c r="M2848" s="52" t="str">
        <f t="shared" si="464"/>
        <v/>
      </c>
    </row>
    <row r="2849" spans="1:13" hidden="1" x14ac:dyDescent="0.3">
      <c r="A2849" s="143" t="str">
        <f t="shared" si="465"/>
        <v/>
      </c>
      <c r="B2849" s="140" t="str">
        <f t="shared" si="466"/>
        <v/>
      </c>
      <c r="C2849" s="143" t="str">
        <f t="shared" si="467"/>
        <v/>
      </c>
      <c r="D2849" s="53"/>
      <c r="E2849" s="26" t="str">
        <f t="shared" si="459"/>
        <v/>
      </c>
      <c r="F2849" s="26" t="str">
        <f t="shared" si="460"/>
        <v/>
      </c>
      <c r="G2849" s="26" t="str">
        <f t="shared" si="461"/>
        <v/>
      </c>
      <c r="H2849" s="26" t="str">
        <f t="shared" si="462"/>
        <v/>
      </c>
      <c r="I2849" s="53"/>
      <c r="J2849" s="53"/>
      <c r="K2849" s="53"/>
      <c r="L2849" s="52" t="str">
        <f t="shared" si="463"/>
        <v/>
      </c>
      <c r="M2849" s="52" t="str">
        <f t="shared" si="464"/>
        <v/>
      </c>
    </row>
    <row r="2850" spans="1:13" hidden="1" x14ac:dyDescent="0.3">
      <c r="A2850" s="143" t="str">
        <f t="shared" si="465"/>
        <v/>
      </c>
      <c r="B2850" s="140" t="str">
        <f t="shared" si="466"/>
        <v/>
      </c>
      <c r="C2850" s="143" t="str">
        <f t="shared" si="467"/>
        <v/>
      </c>
      <c r="D2850" s="53"/>
      <c r="E2850" s="26" t="str">
        <f t="shared" si="459"/>
        <v/>
      </c>
      <c r="F2850" s="26" t="str">
        <f t="shared" si="460"/>
        <v/>
      </c>
      <c r="G2850" s="26" t="str">
        <f t="shared" si="461"/>
        <v/>
      </c>
      <c r="H2850" s="26" t="str">
        <f t="shared" si="462"/>
        <v/>
      </c>
      <c r="I2850" s="53"/>
      <c r="J2850" s="53"/>
      <c r="K2850" s="53"/>
      <c r="L2850" s="52" t="str">
        <f t="shared" si="463"/>
        <v/>
      </c>
      <c r="M2850" s="52" t="str">
        <f t="shared" si="464"/>
        <v/>
      </c>
    </row>
    <row r="2851" spans="1:13" hidden="1" x14ac:dyDescent="0.3">
      <c r="A2851" s="143" t="str">
        <f t="shared" si="465"/>
        <v/>
      </c>
      <c r="B2851" s="140" t="str">
        <f t="shared" si="466"/>
        <v/>
      </c>
      <c r="C2851" s="143" t="str">
        <f t="shared" si="467"/>
        <v/>
      </c>
      <c r="D2851" s="53"/>
      <c r="E2851" s="26" t="str">
        <f t="shared" si="459"/>
        <v/>
      </c>
      <c r="F2851" s="26" t="str">
        <f t="shared" si="460"/>
        <v/>
      </c>
      <c r="G2851" s="26" t="str">
        <f t="shared" si="461"/>
        <v/>
      </c>
      <c r="H2851" s="26" t="str">
        <f t="shared" si="462"/>
        <v/>
      </c>
      <c r="I2851" s="53"/>
      <c r="J2851" s="53"/>
      <c r="K2851" s="53"/>
      <c r="L2851" s="52" t="str">
        <f t="shared" si="463"/>
        <v/>
      </c>
      <c r="M2851" s="52" t="str">
        <f t="shared" si="464"/>
        <v/>
      </c>
    </row>
    <row r="2852" spans="1:13" hidden="1" x14ac:dyDescent="0.3">
      <c r="A2852" s="143" t="str">
        <f t="shared" si="465"/>
        <v/>
      </c>
      <c r="B2852" s="140" t="str">
        <f t="shared" si="466"/>
        <v/>
      </c>
      <c r="C2852" s="143" t="str">
        <f t="shared" si="467"/>
        <v/>
      </c>
      <c r="D2852" s="53"/>
      <c r="E2852" s="26" t="str">
        <f t="shared" si="459"/>
        <v/>
      </c>
      <c r="F2852" s="26" t="str">
        <f t="shared" si="460"/>
        <v/>
      </c>
      <c r="G2852" s="26" t="str">
        <f t="shared" si="461"/>
        <v/>
      </c>
      <c r="H2852" s="26" t="str">
        <f t="shared" si="462"/>
        <v/>
      </c>
      <c r="I2852" s="53"/>
      <c r="J2852" s="53"/>
      <c r="K2852" s="53"/>
      <c r="L2852" s="52" t="str">
        <f t="shared" si="463"/>
        <v/>
      </c>
      <c r="M2852" s="52" t="str">
        <f t="shared" si="464"/>
        <v/>
      </c>
    </row>
    <row r="2853" spans="1:13" hidden="1" x14ac:dyDescent="0.3">
      <c r="A2853" s="143" t="str">
        <f t="shared" si="465"/>
        <v/>
      </c>
      <c r="B2853" s="140" t="str">
        <f t="shared" si="466"/>
        <v/>
      </c>
      <c r="C2853" s="143" t="str">
        <f t="shared" si="467"/>
        <v/>
      </c>
      <c r="D2853" s="53"/>
      <c r="E2853" s="26" t="str">
        <f t="shared" si="459"/>
        <v/>
      </c>
      <c r="F2853" s="26" t="str">
        <f t="shared" si="460"/>
        <v/>
      </c>
      <c r="G2853" s="26" t="str">
        <f t="shared" si="461"/>
        <v/>
      </c>
      <c r="H2853" s="26" t="str">
        <f t="shared" si="462"/>
        <v/>
      </c>
      <c r="I2853" s="53"/>
      <c r="J2853" s="53"/>
      <c r="K2853" s="53"/>
      <c r="L2853" s="52" t="str">
        <f t="shared" si="463"/>
        <v/>
      </c>
      <c r="M2853" s="52" t="str">
        <f t="shared" si="464"/>
        <v/>
      </c>
    </row>
    <row r="2854" spans="1:13" hidden="1" x14ac:dyDescent="0.3">
      <c r="A2854" s="143" t="str">
        <f t="shared" si="465"/>
        <v/>
      </c>
      <c r="B2854" s="140" t="str">
        <f t="shared" si="466"/>
        <v/>
      </c>
      <c r="C2854" s="143" t="str">
        <f t="shared" si="467"/>
        <v/>
      </c>
      <c r="D2854" s="53"/>
      <c r="E2854" s="26" t="str">
        <f t="shared" si="459"/>
        <v/>
      </c>
      <c r="F2854" s="26" t="str">
        <f t="shared" si="460"/>
        <v/>
      </c>
      <c r="G2854" s="26" t="str">
        <f t="shared" si="461"/>
        <v/>
      </c>
      <c r="H2854" s="26" t="str">
        <f t="shared" si="462"/>
        <v/>
      </c>
      <c r="I2854" s="53"/>
      <c r="J2854" s="53"/>
      <c r="K2854" s="53"/>
      <c r="L2854" s="52" t="str">
        <f t="shared" si="463"/>
        <v/>
      </c>
      <c r="M2854" s="52" t="str">
        <f t="shared" si="464"/>
        <v/>
      </c>
    </row>
    <row r="2855" spans="1:13" hidden="1" x14ac:dyDescent="0.3">
      <c r="A2855" s="143" t="str">
        <f t="shared" si="465"/>
        <v/>
      </c>
      <c r="B2855" s="140" t="str">
        <f t="shared" si="466"/>
        <v/>
      </c>
      <c r="C2855" s="143" t="str">
        <f t="shared" si="467"/>
        <v/>
      </c>
      <c r="D2855" s="53"/>
      <c r="E2855" s="26" t="str">
        <f t="shared" si="459"/>
        <v/>
      </c>
      <c r="F2855" s="26" t="str">
        <f t="shared" si="460"/>
        <v/>
      </c>
      <c r="G2855" s="26" t="str">
        <f t="shared" si="461"/>
        <v/>
      </c>
      <c r="H2855" s="26" t="str">
        <f t="shared" si="462"/>
        <v/>
      </c>
      <c r="I2855" s="53"/>
      <c r="J2855" s="53"/>
      <c r="K2855" s="53"/>
      <c r="L2855" s="52" t="str">
        <f t="shared" si="463"/>
        <v/>
      </c>
      <c r="M2855" s="52" t="str">
        <f t="shared" si="464"/>
        <v/>
      </c>
    </row>
    <row r="2856" spans="1:13" hidden="1" x14ac:dyDescent="0.3">
      <c r="A2856" s="143" t="str">
        <f t="shared" si="465"/>
        <v/>
      </c>
      <c r="B2856" s="140" t="str">
        <f t="shared" si="466"/>
        <v/>
      </c>
      <c r="C2856" s="143" t="str">
        <f t="shared" si="467"/>
        <v/>
      </c>
      <c r="D2856" s="53"/>
      <c r="E2856" s="26" t="str">
        <f t="shared" si="459"/>
        <v/>
      </c>
      <c r="F2856" s="26" t="str">
        <f t="shared" si="460"/>
        <v/>
      </c>
      <c r="G2856" s="26" t="str">
        <f t="shared" si="461"/>
        <v/>
      </c>
      <c r="H2856" s="26" t="str">
        <f t="shared" si="462"/>
        <v/>
      </c>
      <c r="I2856" s="53"/>
      <c r="J2856" s="53"/>
      <c r="K2856" s="53"/>
      <c r="L2856" s="52" t="str">
        <f t="shared" si="463"/>
        <v/>
      </c>
      <c r="M2856" s="52" t="str">
        <f t="shared" si="464"/>
        <v/>
      </c>
    </row>
    <row r="2857" spans="1:13" hidden="1" x14ac:dyDescent="0.3">
      <c r="A2857" s="143" t="str">
        <f t="shared" si="465"/>
        <v/>
      </c>
      <c r="B2857" s="140" t="str">
        <f t="shared" si="466"/>
        <v/>
      </c>
      <c r="C2857" s="143" t="str">
        <f t="shared" si="467"/>
        <v/>
      </c>
      <c r="D2857" s="53"/>
      <c r="E2857" s="26" t="str">
        <f t="shared" si="459"/>
        <v/>
      </c>
      <c r="F2857" s="26" t="str">
        <f t="shared" si="460"/>
        <v/>
      </c>
      <c r="G2857" s="26" t="str">
        <f t="shared" si="461"/>
        <v/>
      </c>
      <c r="H2857" s="26" t="str">
        <f t="shared" si="462"/>
        <v/>
      </c>
      <c r="I2857" s="53"/>
      <c r="J2857" s="53"/>
      <c r="K2857" s="53"/>
      <c r="L2857" s="52" t="str">
        <f t="shared" si="463"/>
        <v/>
      </c>
      <c r="M2857" s="52" t="str">
        <f t="shared" si="464"/>
        <v/>
      </c>
    </row>
    <row r="2858" spans="1:13" hidden="1" x14ac:dyDescent="0.3">
      <c r="A2858" s="143" t="str">
        <f t="shared" si="465"/>
        <v/>
      </c>
      <c r="B2858" s="140" t="str">
        <f t="shared" si="466"/>
        <v/>
      </c>
      <c r="C2858" s="143" t="str">
        <f t="shared" si="467"/>
        <v/>
      </c>
      <c r="D2858" s="53"/>
      <c r="E2858" s="26" t="str">
        <f t="shared" si="459"/>
        <v/>
      </c>
      <c r="F2858" s="26" t="str">
        <f t="shared" si="460"/>
        <v/>
      </c>
      <c r="G2858" s="26" t="str">
        <f t="shared" si="461"/>
        <v/>
      </c>
      <c r="H2858" s="26" t="str">
        <f t="shared" si="462"/>
        <v/>
      </c>
      <c r="I2858" s="53"/>
      <c r="J2858" s="53"/>
      <c r="K2858" s="53"/>
      <c r="L2858" s="52" t="str">
        <f t="shared" si="463"/>
        <v/>
      </c>
      <c r="M2858" s="52" t="str">
        <f t="shared" si="464"/>
        <v/>
      </c>
    </row>
    <row r="2859" spans="1:13" hidden="1" x14ac:dyDescent="0.3">
      <c r="A2859" s="143" t="str">
        <f t="shared" si="465"/>
        <v/>
      </c>
      <c r="B2859" s="140" t="str">
        <f t="shared" si="466"/>
        <v/>
      </c>
      <c r="C2859" s="143" t="str">
        <f t="shared" si="467"/>
        <v/>
      </c>
      <c r="D2859" s="53"/>
      <c r="E2859" s="26" t="str">
        <f t="shared" si="459"/>
        <v/>
      </c>
      <c r="F2859" s="26" t="str">
        <f t="shared" si="460"/>
        <v/>
      </c>
      <c r="G2859" s="26" t="str">
        <f t="shared" si="461"/>
        <v/>
      </c>
      <c r="H2859" s="26" t="str">
        <f t="shared" si="462"/>
        <v/>
      </c>
      <c r="I2859" s="53"/>
      <c r="J2859" s="53"/>
      <c r="K2859" s="53"/>
      <c r="L2859" s="52" t="str">
        <f t="shared" si="463"/>
        <v/>
      </c>
      <c r="M2859" s="52" t="str">
        <f t="shared" si="464"/>
        <v/>
      </c>
    </row>
    <row r="2860" spans="1:13" hidden="1" x14ac:dyDescent="0.3">
      <c r="A2860" s="143" t="str">
        <f t="shared" si="465"/>
        <v/>
      </c>
      <c r="B2860" s="140" t="str">
        <f t="shared" si="466"/>
        <v/>
      </c>
      <c r="C2860" s="143" t="str">
        <f t="shared" si="467"/>
        <v/>
      </c>
      <c r="D2860" s="53"/>
      <c r="E2860" s="26" t="str">
        <f t="shared" si="459"/>
        <v/>
      </c>
      <c r="F2860" s="26" t="str">
        <f t="shared" si="460"/>
        <v/>
      </c>
      <c r="G2860" s="26" t="str">
        <f t="shared" si="461"/>
        <v/>
      </c>
      <c r="H2860" s="26" t="str">
        <f t="shared" si="462"/>
        <v/>
      </c>
      <c r="I2860" s="53"/>
      <c r="J2860" s="53"/>
      <c r="K2860" s="53"/>
      <c r="L2860" s="52" t="str">
        <f t="shared" si="463"/>
        <v/>
      </c>
      <c r="M2860" s="52" t="str">
        <f t="shared" si="464"/>
        <v/>
      </c>
    </row>
    <row r="2861" spans="1:13" hidden="1" x14ac:dyDescent="0.3">
      <c r="A2861" s="143" t="str">
        <f t="shared" si="465"/>
        <v/>
      </c>
      <c r="B2861" s="140" t="str">
        <f t="shared" si="466"/>
        <v/>
      </c>
      <c r="C2861" s="143" t="str">
        <f t="shared" si="467"/>
        <v/>
      </c>
      <c r="D2861" s="53"/>
      <c r="E2861" s="26" t="str">
        <f t="shared" si="459"/>
        <v/>
      </c>
      <c r="F2861" s="26" t="str">
        <f t="shared" si="460"/>
        <v/>
      </c>
      <c r="G2861" s="26" t="str">
        <f t="shared" si="461"/>
        <v/>
      </c>
      <c r="H2861" s="26" t="str">
        <f t="shared" si="462"/>
        <v/>
      </c>
      <c r="I2861" s="53"/>
      <c r="J2861" s="53"/>
      <c r="K2861" s="53"/>
      <c r="L2861" s="52" t="str">
        <f t="shared" si="463"/>
        <v/>
      </c>
      <c r="M2861" s="52" t="str">
        <f t="shared" si="464"/>
        <v/>
      </c>
    </row>
    <row r="2862" spans="1:13" hidden="1" x14ac:dyDescent="0.3">
      <c r="A2862" s="143" t="str">
        <f t="shared" si="465"/>
        <v/>
      </c>
      <c r="B2862" s="140" t="str">
        <f t="shared" si="466"/>
        <v/>
      </c>
      <c r="C2862" s="143" t="str">
        <f t="shared" si="467"/>
        <v/>
      </c>
      <c r="D2862" s="53"/>
      <c r="E2862" s="26" t="str">
        <f t="shared" si="459"/>
        <v/>
      </c>
      <c r="F2862" s="26" t="str">
        <f t="shared" si="460"/>
        <v/>
      </c>
      <c r="G2862" s="26" t="str">
        <f t="shared" si="461"/>
        <v/>
      </c>
      <c r="H2862" s="26" t="str">
        <f t="shared" si="462"/>
        <v/>
      </c>
      <c r="I2862" s="53"/>
      <c r="J2862" s="53"/>
      <c r="K2862" s="53"/>
      <c r="L2862" s="52" t="str">
        <f t="shared" si="463"/>
        <v/>
      </c>
      <c r="M2862" s="52" t="str">
        <f t="shared" si="464"/>
        <v/>
      </c>
    </row>
    <row r="2863" spans="1:13" hidden="1" x14ac:dyDescent="0.3">
      <c r="A2863" s="143" t="str">
        <f t="shared" si="465"/>
        <v/>
      </c>
      <c r="B2863" s="140" t="str">
        <f t="shared" si="466"/>
        <v/>
      </c>
      <c r="C2863" s="143" t="str">
        <f t="shared" si="467"/>
        <v/>
      </c>
      <c r="D2863" s="53"/>
      <c r="E2863" s="26" t="str">
        <f t="shared" si="459"/>
        <v/>
      </c>
      <c r="F2863" s="26" t="str">
        <f t="shared" si="460"/>
        <v/>
      </c>
      <c r="G2863" s="26" t="str">
        <f t="shared" si="461"/>
        <v/>
      </c>
      <c r="H2863" s="26" t="str">
        <f t="shared" si="462"/>
        <v/>
      </c>
      <c r="I2863" s="53"/>
      <c r="J2863" s="53"/>
      <c r="K2863" s="53"/>
      <c r="L2863" s="52" t="str">
        <f t="shared" si="463"/>
        <v/>
      </c>
      <c r="M2863" s="52" t="str">
        <f t="shared" si="464"/>
        <v/>
      </c>
    </row>
    <row r="2864" spans="1:13" hidden="1" x14ac:dyDescent="0.3">
      <c r="A2864" s="143" t="str">
        <f t="shared" si="465"/>
        <v/>
      </c>
      <c r="B2864" s="140" t="str">
        <f t="shared" si="466"/>
        <v/>
      </c>
      <c r="C2864" s="143" t="str">
        <f t="shared" si="467"/>
        <v/>
      </c>
      <c r="D2864" s="53"/>
      <c r="E2864" s="26" t="str">
        <f t="shared" si="459"/>
        <v/>
      </c>
      <c r="F2864" s="26" t="str">
        <f t="shared" si="460"/>
        <v/>
      </c>
      <c r="G2864" s="26" t="str">
        <f t="shared" si="461"/>
        <v/>
      </c>
      <c r="H2864" s="26" t="str">
        <f t="shared" si="462"/>
        <v/>
      </c>
      <c r="I2864" s="53"/>
      <c r="J2864" s="53"/>
      <c r="K2864" s="53"/>
      <c r="L2864" s="52" t="str">
        <f t="shared" si="463"/>
        <v/>
      </c>
      <c r="M2864" s="52" t="str">
        <f t="shared" si="464"/>
        <v/>
      </c>
    </row>
    <row r="2865" spans="1:13" hidden="1" x14ac:dyDescent="0.3">
      <c r="A2865" s="143" t="str">
        <f t="shared" si="465"/>
        <v/>
      </c>
      <c r="B2865" s="140" t="str">
        <f t="shared" si="466"/>
        <v/>
      </c>
      <c r="C2865" s="143" t="str">
        <f t="shared" si="467"/>
        <v/>
      </c>
      <c r="D2865" s="53"/>
      <c r="E2865" s="26" t="str">
        <f t="shared" si="459"/>
        <v/>
      </c>
      <c r="F2865" s="26" t="str">
        <f t="shared" si="460"/>
        <v/>
      </c>
      <c r="G2865" s="26" t="str">
        <f t="shared" si="461"/>
        <v/>
      </c>
      <c r="H2865" s="26" t="str">
        <f t="shared" si="462"/>
        <v/>
      </c>
      <c r="I2865" s="53"/>
      <c r="J2865" s="53"/>
      <c r="K2865" s="53"/>
      <c r="L2865" s="52" t="str">
        <f t="shared" si="463"/>
        <v/>
      </c>
      <c r="M2865" s="52" t="str">
        <f t="shared" si="464"/>
        <v/>
      </c>
    </row>
    <row r="2866" spans="1:13" hidden="1" x14ac:dyDescent="0.3">
      <c r="A2866" s="143" t="str">
        <f t="shared" si="465"/>
        <v/>
      </c>
      <c r="B2866" s="140" t="str">
        <f t="shared" si="466"/>
        <v/>
      </c>
      <c r="C2866" s="143" t="str">
        <f t="shared" si="467"/>
        <v/>
      </c>
      <c r="D2866" s="53"/>
      <c r="E2866" s="26" t="str">
        <f t="shared" si="459"/>
        <v/>
      </c>
      <c r="F2866" s="26" t="str">
        <f t="shared" si="460"/>
        <v/>
      </c>
      <c r="G2866" s="26" t="str">
        <f t="shared" si="461"/>
        <v/>
      </c>
      <c r="H2866" s="26" t="str">
        <f t="shared" si="462"/>
        <v/>
      </c>
      <c r="I2866" s="53"/>
      <c r="J2866" s="53"/>
      <c r="K2866" s="53"/>
      <c r="L2866" s="52" t="str">
        <f t="shared" si="463"/>
        <v/>
      </c>
      <c r="M2866" s="52" t="str">
        <f t="shared" si="464"/>
        <v/>
      </c>
    </row>
    <row r="2867" spans="1:13" hidden="1" x14ac:dyDescent="0.3">
      <c r="A2867" s="143" t="str">
        <f t="shared" si="465"/>
        <v/>
      </c>
      <c r="B2867" s="140" t="str">
        <f t="shared" si="466"/>
        <v/>
      </c>
      <c r="C2867" s="143" t="str">
        <f t="shared" si="467"/>
        <v/>
      </c>
      <c r="D2867" s="53"/>
      <c r="E2867" s="26" t="str">
        <f t="shared" si="459"/>
        <v/>
      </c>
      <c r="F2867" s="26" t="str">
        <f t="shared" si="460"/>
        <v/>
      </c>
      <c r="G2867" s="26" t="str">
        <f t="shared" si="461"/>
        <v/>
      </c>
      <c r="H2867" s="26" t="str">
        <f t="shared" si="462"/>
        <v/>
      </c>
      <c r="I2867" s="53"/>
      <c r="J2867" s="53"/>
      <c r="K2867" s="53"/>
      <c r="L2867" s="52" t="str">
        <f t="shared" si="463"/>
        <v/>
      </c>
      <c r="M2867" s="52" t="str">
        <f t="shared" si="464"/>
        <v/>
      </c>
    </row>
    <row r="2868" spans="1:13" hidden="1" x14ac:dyDescent="0.3">
      <c r="A2868" s="143" t="str">
        <f t="shared" si="465"/>
        <v/>
      </c>
      <c r="B2868" s="140" t="str">
        <f t="shared" si="466"/>
        <v/>
      </c>
      <c r="C2868" s="143" t="str">
        <f t="shared" si="467"/>
        <v/>
      </c>
      <c r="D2868" s="53"/>
      <c r="E2868" s="26" t="str">
        <f t="shared" si="459"/>
        <v/>
      </c>
      <c r="F2868" s="26" t="str">
        <f t="shared" si="460"/>
        <v/>
      </c>
      <c r="G2868" s="26" t="str">
        <f t="shared" si="461"/>
        <v/>
      </c>
      <c r="H2868" s="26" t="str">
        <f t="shared" si="462"/>
        <v/>
      </c>
      <c r="I2868" s="53"/>
      <c r="J2868" s="53"/>
      <c r="K2868" s="53"/>
      <c r="L2868" s="52" t="str">
        <f t="shared" si="463"/>
        <v/>
      </c>
      <c r="M2868" s="52" t="str">
        <f t="shared" si="464"/>
        <v/>
      </c>
    </row>
    <row r="2869" spans="1:13" hidden="1" x14ac:dyDescent="0.3">
      <c r="A2869" s="143" t="str">
        <f t="shared" si="465"/>
        <v/>
      </c>
      <c r="B2869" s="140" t="str">
        <f t="shared" si="466"/>
        <v/>
      </c>
      <c r="C2869" s="143" t="str">
        <f t="shared" si="467"/>
        <v/>
      </c>
      <c r="D2869" s="53"/>
      <c r="E2869" s="26" t="str">
        <f t="shared" si="459"/>
        <v/>
      </c>
      <c r="F2869" s="26" t="str">
        <f t="shared" si="460"/>
        <v/>
      </c>
      <c r="G2869" s="26" t="str">
        <f t="shared" si="461"/>
        <v/>
      </c>
      <c r="H2869" s="26" t="str">
        <f t="shared" si="462"/>
        <v/>
      </c>
      <c r="I2869" s="53"/>
      <c r="J2869" s="53"/>
      <c r="K2869" s="53"/>
      <c r="L2869" s="52" t="str">
        <f t="shared" si="463"/>
        <v/>
      </c>
      <c r="M2869" s="52" t="str">
        <f t="shared" si="464"/>
        <v/>
      </c>
    </row>
    <row r="2870" spans="1:13" hidden="1" x14ac:dyDescent="0.3">
      <c r="A2870" s="143" t="str">
        <f t="shared" si="465"/>
        <v/>
      </c>
      <c r="B2870" s="140" t="str">
        <f t="shared" si="466"/>
        <v/>
      </c>
      <c r="C2870" s="143" t="str">
        <f t="shared" si="467"/>
        <v/>
      </c>
      <c r="D2870" s="53"/>
      <c r="E2870" s="26" t="str">
        <f t="shared" si="459"/>
        <v/>
      </c>
      <c r="F2870" s="26" t="str">
        <f t="shared" si="460"/>
        <v/>
      </c>
      <c r="G2870" s="26" t="str">
        <f t="shared" si="461"/>
        <v/>
      </c>
      <c r="H2870" s="26" t="str">
        <f t="shared" si="462"/>
        <v/>
      </c>
      <c r="I2870" s="53"/>
      <c r="J2870" s="53"/>
      <c r="K2870" s="53"/>
      <c r="L2870" s="52" t="str">
        <f t="shared" si="463"/>
        <v/>
      </c>
      <c r="M2870" s="52" t="str">
        <f t="shared" si="464"/>
        <v/>
      </c>
    </row>
    <row r="2871" spans="1:13" hidden="1" x14ac:dyDescent="0.3">
      <c r="A2871" s="143" t="str">
        <f t="shared" si="465"/>
        <v/>
      </c>
      <c r="B2871" s="140" t="str">
        <f t="shared" si="466"/>
        <v/>
      </c>
      <c r="C2871" s="143" t="str">
        <f t="shared" si="467"/>
        <v/>
      </c>
      <c r="D2871" s="53"/>
      <c r="E2871" s="26" t="str">
        <f t="shared" si="459"/>
        <v/>
      </c>
      <c r="F2871" s="26" t="str">
        <f t="shared" si="460"/>
        <v/>
      </c>
      <c r="G2871" s="26" t="str">
        <f t="shared" si="461"/>
        <v/>
      </c>
      <c r="H2871" s="26" t="str">
        <f t="shared" si="462"/>
        <v/>
      </c>
      <c r="I2871" s="53"/>
      <c r="J2871" s="53"/>
      <c r="K2871" s="53"/>
      <c r="L2871" s="52" t="str">
        <f t="shared" si="463"/>
        <v/>
      </c>
      <c r="M2871" s="52" t="str">
        <f t="shared" si="464"/>
        <v/>
      </c>
    </row>
    <row r="2872" spans="1:13" hidden="1" x14ac:dyDescent="0.3">
      <c r="A2872" s="143" t="str">
        <f t="shared" si="465"/>
        <v/>
      </c>
      <c r="B2872" s="140" t="str">
        <f t="shared" si="466"/>
        <v/>
      </c>
      <c r="C2872" s="143" t="str">
        <f t="shared" si="467"/>
        <v/>
      </c>
      <c r="D2872" s="53"/>
      <c r="E2872" s="26" t="str">
        <f t="shared" si="459"/>
        <v/>
      </c>
      <c r="F2872" s="26" t="str">
        <f t="shared" si="460"/>
        <v/>
      </c>
      <c r="G2872" s="26" t="str">
        <f t="shared" si="461"/>
        <v/>
      </c>
      <c r="H2872" s="26" t="str">
        <f t="shared" si="462"/>
        <v/>
      </c>
      <c r="I2872" s="53"/>
      <c r="J2872" s="53"/>
      <c r="K2872" s="53"/>
      <c r="L2872" s="52" t="str">
        <f t="shared" si="463"/>
        <v/>
      </c>
      <c r="M2872" s="52" t="str">
        <f t="shared" si="464"/>
        <v/>
      </c>
    </row>
    <row r="2873" spans="1:13" hidden="1" x14ac:dyDescent="0.3">
      <c r="A2873" s="143" t="str">
        <f t="shared" si="465"/>
        <v/>
      </c>
      <c r="B2873" s="140" t="str">
        <f t="shared" si="466"/>
        <v/>
      </c>
      <c r="C2873" s="143" t="str">
        <f t="shared" si="467"/>
        <v/>
      </c>
      <c r="D2873" s="53"/>
      <c r="E2873" s="26" t="str">
        <f t="shared" si="459"/>
        <v/>
      </c>
      <c r="F2873" s="26" t="str">
        <f t="shared" si="460"/>
        <v/>
      </c>
      <c r="G2873" s="26" t="str">
        <f t="shared" si="461"/>
        <v/>
      </c>
      <c r="H2873" s="26" t="str">
        <f t="shared" si="462"/>
        <v/>
      </c>
      <c r="I2873" s="53"/>
      <c r="J2873" s="53"/>
      <c r="K2873" s="53"/>
      <c r="L2873" s="52" t="str">
        <f t="shared" si="463"/>
        <v/>
      </c>
      <c r="M2873" s="52" t="str">
        <f t="shared" si="464"/>
        <v/>
      </c>
    </row>
    <row r="2874" spans="1:13" hidden="1" x14ac:dyDescent="0.3">
      <c r="A2874" s="143" t="str">
        <f t="shared" si="465"/>
        <v/>
      </c>
      <c r="B2874" s="140" t="str">
        <f t="shared" si="466"/>
        <v/>
      </c>
      <c r="C2874" s="143" t="str">
        <f t="shared" si="467"/>
        <v/>
      </c>
      <c r="D2874" s="53"/>
      <c r="E2874" s="26" t="str">
        <f t="shared" ref="E2874:E2937" si="468">IF(D2874="","",VLOOKUP(D2874,Master,3,FALSE))</f>
        <v/>
      </c>
      <c r="F2874" s="26" t="str">
        <f t="shared" ref="F2874:F2937" si="469">IF(D2874="","",VLOOKUP(D2874,Master,4,FALSE))</f>
        <v/>
      </c>
      <c r="G2874" s="26" t="str">
        <f t="shared" ref="G2874:G2937" si="470">IF(D2874="","",VLOOKUP(D2874,Master,5,FALSE))</f>
        <v/>
      </c>
      <c r="H2874" s="26" t="str">
        <f t="shared" ref="H2874:H2937" si="471">IF(D2874="","",VLOOKUP(D2874,Master,2,FALSE))</f>
        <v/>
      </c>
      <c r="I2874" s="53"/>
      <c r="J2874" s="53"/>
      <c r="K2874" s="53"/>
      <c r="L2874" s="52" t="str">
        <f t="shared" ref="L2874:L2937" si="472">IF(K2874="","",IF(I2874="",ROUND(HLOOKUP(J2874,kgList,K2874,FALSE),1),ROUND(HLOOKUP(I2874,kgList,K2874,FALSE),1)))</f>
        <v/>
      </c>
      <c r="M2874" s="52" t="str">
        <f t="shared" ref="M2874:M2937" si="473">IF(L2874="","",IF(COUNTA(I2874:J2874)&gt;1,"Edible or Inedible",IF(COUNTA(I2874)=1,L2874*1,IF(COUNTA(J2874)=1,L2874*1,"ERROR"))))</f>
        <v/>
      </c>
    </row>
    <row r="2875" spans="1:13" hidden="1" x14ac:dyDescent="0.3">
      <c r="A2875" s="143" t="str">
        <f t="shared" ref="A2875:A2938" si="474">IF(D2875="","",A2874)</f>
        <v/>
      </c>
      <c r="B2875" s="140" t="str">
        <f t="shared" ref="B2875:B2938" si="475">IF(D2875="","",B2874)</f>
        <v/>
      </c>
      <c r="C2875" s="143" t="str">
        <f t="shared" ref="C2875:C2938" si="476">IF(D2875="","",C2874)</f>
        <v/>
      </c>
      <c r="D2875" s="53"/>
      <c r="E2875" s="26" t="str">
        <f t="shared" si="468"/>
        <v/>
      </c>
      <c r="F2875" s="26" t="str">
        <f t="shared" si="469"/>
        <v/>
      </c>
      <c r="G2875" s="26" t="str">
        <f t="shared" si="470"/>
        <v/>
      </c>
      <c r="H2875" s="26" t="str">
        <f t="shared" si="471"/>
        <v/>
      </c>
      <c r="I2875" s="53"/>
      <c r="J2875" s="53"/>
      <c r="K2875" s="53"/>
      <c r="L2875" s="52" t="str">
        <f t="shared" si="472"/>
        <v/>
      </c>
      <c r="M2875" s="52" t="str">
        <f t="shared" si="473"/>
        <v/>
      </c>
    </row>
    <row r="2876" spans="1:13" hidden="1" x14ac:dyDescent="0.3">
      <c r="A2876" s="143" t="str">
        <f t="shared" si="474"/>
        <v/>
      </c>
      <c r="B2876" s="140" t="str">
        <f t="shared" si="475"/>
        <v/>
      </c>
      <c r="C2876" s="143" t="str">
        <f t="shared" si="476"/>
        <v/>
      </c>
      <c r="D2876" s="53"/>
      <c r="E2876" s="26" t="str">
        <f t="shared" si="468"/>
        <v/>
      </c>
      <c r="F2876" s="26" t="str">
        <f t="shared" si="469"/>
        <v/>
      </c>
      <c r="G2876" s="26" t="str">
        <f t="shared" si="470"/>
        <v/>
      </c>
      <c r="H2876" s="26" t="str">
        <f t="shared" si="471"/>
        <v/>
      </c>
      <c r="I2876" s="53"/>
      <c r="J2876" s="53"/>
      <c r="K2876" s="53"/>
      <c r="L2876" s="52" t="str">
        <f t="shared" si="472"/>
        <v/>
      </c>
      <c r="M2876" s="52" t="str">
        <f t="shared" si="473"/>
        <v/>
      </c>
    </row>
    <row r="2877" spans="1:13" hidden="1" x14ac:dyDescent="0.3">
      <c r="A2877" s="143" t="str">
        <f t="shared" si="474"/>
        <v/>
      </c>
      <c r="B2877" s="140" t="str">
        <f t="shared" si="475"/>
        <v/>
      </c>
      <c r="C2877" s="143" t="str">
        <f t="shared" si="476"/>
        <v/>
      </c>
      <c r="D2877" s="53"/>
      <c r="E2877" s="26" t="str">
        <f t="shared" si="468"/>
        <v/>
      </c>
      <c r="F2877" s="26" t="str">
        <f t="shared" si="469"/>
        <v/>
      </c>
      <c r="G2877" s="26" t="str">
        <f t="shared" si="470"/>
        <v/>
      </c>
      <c r="H2877" s="26" t="str">
        <f t="shared" si="471"/>
        <v/>
      </c>
      <c r="I2877" s="53"/>
      <c r="J2877" s="53"/>
      <c r="K2877" s="53"/>
      <c r="L2877" s="52" t="str">
        <f t="shared" si="472"/>
        <v/>
      </c>
      <c r="M2877" s="52" t="str">
        <f t="shared" si="473"/>
        <v/>
      </c>
    </row>
    <row r="2878" spans="1:13" hidden="1" x14ac:dyDescent="0.3">
      <c r="A2878" s="143" t="str">
        <f t="shared" si="474"/>
        <v/>
      </c>
      <c r="B2878" s="140" t="str">
        <f t="shared" si="475"/>
        <v/>
      </c>
      <c r="C2878" s="143" t="str">
        <f t="shared" si="476"/>
        <v/>
      </c>
      <c r="D2878" s="53"/>
      <c r="E2878" s="26" t="str">
        <f t="shared" si="468"/>
        <v/>
      </c>
      <c r="F2878" s="26" t="str">
        <f t="shared" si="469"/>
        <v/>
      </c>
      <c r="G2878" s="26" t="str">
        <f t="shared" si="470"/>
        <v/>
      </c>
      <c r="H2878" s="26" t="str">
        <f t="shared" si="471"/>
        <v/>
      </c>
      <c r="I2878" s="53"/>
      <c r="J2878" s="53"/>
      <c r="K2878" s="53"/>
      <c r="L2878" s="52" t="str">
        <f t="shared" si="472"/>
        <v/>
      </c>
      <c r="M2878" s="52" t="str">
        <f t="shared" si="473"/>
        <v/>
      </c>
    </row>
    <row r="2879" spans="1:13" hidden="1" x14ac:dyDescent="0.3">
      <c r="A2879" s="143" t="str">
        <f t="shared" si="474"/>
        <v/>
      </c>
      <c r="B2879" s="140" t="str">
        <f t="shared" si="475"/>
        <v/>
      </c>
      <c r="C2879" s="143" t="str">
        <f t="shared" si="476"/>
        <v/>
      </c>
      <c r="D2879" s="53"/>
      <c r="E2879" s="26" t="str">
        <f t="shared" si="468"/>
        <v/>
      </c>
      <c r="F2879" s="26" t="str">
        <f t="shared" si="469"/>
        <v/>
      </c>
      <c r="G2879" s="26" t="str">
        <f t="shared" si="470"/>
        <v/>
      </c>
      <c r="H2879" s="26" t="str">
        <f t="shared" si="471"/>
        <v/>
      </c>
      <c r="I2879" s="53"/>
      <c r="J2879" s="53"/>
      <c r="K2879" s="53"/>
      <c r="L2879" s="52" t="str">
        <f t="shared" si="472"/>
        <v/>
      </c>
      <c r="M2879" s="52" t="str">
        <f t="shared" si="473"/>
        <v/>
      </c>
    </row>
    <row r="2880" spans="1:13" hidden="1" x14ac:dyDescent="0.3">
      <c r="A2880" s="143" t="str">
        <f t="shared" si="474"/>
        <v/>
      </c>
      <c r="B2880" s="140" t="str">
        <f t="shared" si="475"/>
        <v/>
      </c>
      <c r="C2880" s="143" t="str">
        <f t="shared" si="476"/>
        <v/>
      </c>
      <c r="D2880" s="53"/>
      <c r="E2880" s="26" t="str">
        <f t="shared" si="468"/>
        <v/>
      </c>
      <c r="F2880" s="26" t="str">
        <f t="shared" si="469"/>
        <v/>
      </c>
      <c r="G2880" s="26" t="str">
        <f t="shared" si="470"/>
        <v/>
      </c>
      <c r="H2880" s="26" t="str">
        <f t="shared" si="471"/>
        <v/>
      </c>
      <c r="I2880" s="53"/>
      <c r="J2880" s="53"/>
      <c r="K2880" s="53"/>
      <c r="L2880" s="52" t="str">
        <f t="shared" si="472"/>
        <v/>
      </c>
      <c r="M2880" s="52" t="str">
        <f t="shared" si="473"/>
        <v/>
      </c>
    </row>
    <row r="2881" spans="1:13" hidden="1" x14ac:dyDescent="0.3">
      <c r="A2881" s="143" t="str">
        <f t="shared" si="474"/>
        <v/>
      </c>
      <c r="B2881" s="140" t="str">
        <f t="shared" si="475"/>
        <v/>
      </c>
      <c r="C2881" s="143" t="str">
        <f t="shared" si="476"/>
        <v/>
      </c>
      <c r="D2881" s="53"/>
      <c r="E2881" s="26" t="str">
        <f t="shared" si="468"/>
        <v/>
      </c>
      <c r="F2881" s="26" t="str">
        <f t="shared" si="469"/>
        <v/>
      </c>
      <c r="G2881" s="26" t="str">
        <f t="shared" si="470"/>
        <v/>
      </c>
      <c r="H2881" s="26" t="str">
        <f t="shared" si="471"/>
        <v/>
      </c>
      <c r="I2881" s="53"/>
      <c r="J2881" s="53"/>
      <c r="K2881" s="53"/>
      <c r="L2881" s="52" t="str">
        <f t="shared" si="472"/>
        <v/>
      </c>
      <c r="M2881" s="52" t="str">
        <f t="shared" si="473"/>
        <v/>
      </c>
    </row>
    <row r="2882" spans="1:13" hidden="1" x14ac:dyDescent="0.3">
      <c r="A2882" s="143" t="str">
        <f t="shared" si="474"/>
        <v/>
      </c>
      <c r="B2882" s="140" t="str">
        <f t="shared" si="475"/>
        <v/>
      </c>
      <c r="C2882" s="143" t="str">
        <f t="shared" si="476"/>
        <v/>
      </c>
      <c r="D2882" s="53"/>
      <c r="E2882" s="26" t="str">
        <f t="shared" si="468"/>
        <v/>
      </c>
      <c r="F2882" s="26" t="str">
        <f t="shared" si="469"/>
        <v/>
      </c>
      <c r="G2882" s="26" t="str">
        <f t="shared" si="470"/>
        <v/>
      </c>
      <c r="H2882" s="26" t="str">
        <f t="shared" si="471"/>
        <v/>
      </c>
      <c r="I2882" s="53"/>
      <c r="J2882" s="53"/>
      <c r="K2882" s="53"/>
      <c r="L2882" s="52" t="str">
        <f t="shared" si="472"/>
        <v/>
      </c>
      <c r="M2882" s="52" t="str">
        <f t="shared" si="473"/>
        <v/>
      </c>
    </row>
    <row r="2883" spans="1:13" hidden="1" x14ac:dyDescent="0.3">
      <c r="A2883" s="143" t="str">
        <f t="shared" si="474"/>
        <v/>
      </c>
      <c r="B2883" s="140" t="str">
        <f t="shared" si="475"/>
        <v/>
      </c>
      <c r="C2883" s="143" t="str">
        <f t="shared" si="476"/>
        <v/>
      </c>
      <c r="D2883" s="53"/>
      <c r="E2883" s="26" t="str">
        <f t="shared" si="468"/>
        <v/>
      </c>
      <c r="F2883" s="26" t="str">
        <f t="shared" si="469"/>
        <v/>
      </c>
      <c r="G2883" s="26" t="str">
        <f t="shared" si="470"/>
        <v/>
      </c>
      <c r="H2883" s="26" t="str">
        <f t="shared" si="471"/>
        <v/>
      </c>
      <c r="I2883" s="53"/>
      <c r="J2883" s="53"/>
      <c r="K2883" s="53"/>
      <c r="L2883" s="52" t="str">
        <f t="shared" si="472"/>
        <v/>
      </c>
      <c r="M2883" s="52" t="str">
        <f t="shared" si="473"/>
        <v/>
      </c>
    </row>
    <row r="2884" spans="1:13" hidden="1" x14ac:dyDescent="0.3">
      <c r="A2884" s="143" t="str">
        <f t="shared" si="474"/>
        <v/>
      </c>
      <c r="B2884" s="140" t="str">
        <f t="shared" si="475"/>
        <v/>
      </c>
      <c r="C2884" s="143" t="str">
        <f t="shared" si="476"/>
        <v/>
      </c>
      <c r="D2884" s="53"/>
      <c r="E2884" s="26" t="str">
        <f t="shared" si="468"/>
        <v/>
      </c>
      <c r="F2884" s="26" t="str">
        <f t="shared" si="469"/>
        <v/>
      </c>
      <c r="G2884" s="26" t="str">
        <f t="shared" si="470"/>
        <v/>
      </c>
      <c r="H2884" s="26" t="str">
        <f t="shared" si="471"/>
        <v/>
      </c>
      <c r="I2884" s="53"/>
      <c r="J2884" s="53"/>
      <c r="K2884" s="53"/>
      <c r="L2884" s="52" t="str">
        <f t="shared" si="472"/>
        <v/>
      </c>
      <c r="M2884" s="52" t="str">
        <f t="shared" si="473"/>
        <v/>
      </c>
    </row>
    <row r="2885" spans="1:13" hidden="1" x14ac:dyDescent="0.3">
      <c r="A2885" s="143" t="str">
        <f t="shared" si="474"/>
        <v/>
      </c>
      <c r="B2885" s="140" t="str">
        <f t="shared" si="475"/>
        <v/>
      </c>
      <c r="C2885" s="143" t="str">
        <f t="shared" si="476"/>
        <v/>
      </c>
      <c r="D2885" s="53"/>
      <c r="E2885" s="26" t="str">
        <f t="shared" si="468"/>
        <v/>
      </c>
      <c r="F2885" s="26" t="str">
        <f t="shared" si="469"/>
        <v/>
      </c>
      <c r="G2885" s="26" t="str">
        <f t="shared" si="470"/>
        <v/>
      </c>
      <c r="H2885" s="26" t="str">
        <f t="shared" si="471"/>
        <v/>
      </c>
      <c r="I2885" s="53"/>
      <c r="J2885" s="53"/>
      <c r="K2885" s="53"/>
      <c r="L2885" s="52" t="str">
        <f t="shared" si="472"/>
        <v/>
      </c>
      <c r="M2885" s="52" t="str">
        <f t="shared" si="473"/>
        <v/>
      </c>
    </row>
    <row r="2886" spans="1:13" hidden="1" x14ac:dyDescent="0.3">
      <c r="A2886" s="143" t="str">
        <f t="shared" si="474"/>
        <v/>
      </c>
      <c r="B2886" s="140" t="str">
        <f t="shared" si="475"/>
        <v/>
      </c>
      <c r="C2886" s="143" t="str">
        <f t="shared" si="476"/>
        <v/>
      </c>
      <c r="D2886" s="53"/>
      <c r="E2886" s="26" t="str">
        <f t="shared" si="468"/>
        <v/>
      </c>
      <c r="F2886" s="26" t="str">
        <f t="shared" si="469"/>
        <v/>
      </c>
      <c r="G2886" s="26" t="str">
        <f t="shared" si="470"/>
        <v/>
      </c>
      <c r="H2886" s="26" t="str">
        <f t="shared" si="471"/>
        <v/>
      </c>
      <c r="I2886" s="53"/>
      <c r="J2886" s="53"/>
      <c r="K2886" s="53"/>
      <c r="L2886" s="52" t="str">
        <f t="shared" si="472"/>
        <v/>
      </c>
      <c r="M2886" s="52" t="str">
        <f t="shared" si="473"/>
        <v/>
      </c>
    </row>
    <row r="2887" spans="1:13" hidden="1" x14ac:dyDescent="0.3">
      <c r="A2887" s="143" t="str">
        <f t="shared" si="474"/>
        <v/>
      </c>
      <c r="B2887" s="140" t="str">
        <f t="shared" si="475"/>
        <v/>
      </c>
      <c r="C2887" s="143" t="str">
        <f t="shared" si="476"/>
        <v/>
      </c>
      <c r="D2887" s="53"/>
      <c r="E2887" s="26" t="str">
        <f t="shared" si="468"/>
        <v/>
      </c>
      <c r="F2887" s="26" t="str">
        <f t="shared" si="469"/>
        <v/>
      </c>
      <c r="G2887" s="26" t="str">
        <f t="shared" si="470"/>
        <v/>
      </c>
      <c r="H2887" s="26" t="str">
        <f t="shared" si="471"/>
        <v/>
      </c>
      <c r="I2887" s="53"/>
      <c r="J2887" s="53"/>
      <c r="K2887" s="53"/>
      <c r="L2887" s="52" t="str">
        <f t="shared" si="472"/>
        <v/>
      </c>
      <c r="M2887" s="52" t="str">
        <f t="shared" si="473"/>
        <v/>
      </c>
    </row>
    <row r="2888" spans="1:13" hidden="1" x14ac:dyDescent="0.3">
      <c r="A2888" s="143" t="str">
        <f t="shared" si="474"/>
        <v/>
      </c>
      <c r="B2888" s="140" t="str">
        <f t="shared" si="475"/>
        <v/>
      </c>
      <c r="C2888" s="143" t="str">
        <f t="shared" si="476"/>
        <v/>
      </c>
      <c r="D2888" s="53"/>
      <c r="E2888" s="26" t="str">
        <f t="shared" si="468"/>
        <v/>
      </c>
      <c r="F2888" s="26" t="str">
        <f t="shared" si="469"/>
        <v/>
      </c>
      <c r="G2888" s="26" t="str">
        <f t="shared" si="470"/>
        <v/>
      </c>
      <c r="H2888" s="26" t="str">
        <f t="shared" si="471"/>
        <v/>
      </c>
      <c r="I2888" s="53"/>
      <c r="J2888" s="53"/>
      <c r="K2888" s="53"/>
      <c r="L2888" s="52" t="str">
        <f t="shared" si="472"/>
        <v/>
      </c>
      <c r="M2888" s="52" t="str">
        <f t="shared" si="473"/>
        <v/>
      </c>
    </row>
    <row r="2889" spans="1:13" hidden="1" x14ac:dyDescent="0.3">
      <c r="A2889" s="143" t="str">
        <f t="shared" si="474"/>
        <v/>
      </c>
      <c r="B2889" s="140" t="str">
        <f t="shared" si="475"/>
        <v/>
      </c>
      <c r="C2889" s="143" t="str">
        <f t="shared" si="476"/>
        <v/>
      </c>
      <c r="D2889" s="53"/>
      <c r="E2889" s="26" t="str">
        <f t="shared" si="468"/>
        <v/>
      </c>
      <c r="F2889" s="26" t="str">
        <f t="shared" si="469"/>
        <v/>
      </c>
      <c r="G2889" s="26" t="str">
        <f t="shared" si="470"/>
        <v/>
      </c>
      <c r="H2889" s="26" t="str">
        <f t="shared" si="471"/>
        <v/>
      </c>
      <c r="I2889" s="53"/>
      <c r="J2889" s="53"/>
      <c r="K2889" s="53"/>
      <c r="L2889" s="52" t="str">
        <f t="shared" si="472"/>
        <v/>
      </c>
      <c r="M2889" s="52" t="str">
        <f t="shared" si="473"/>
        <v/>
      </c>
    </row>
    <row r="2890" spans="1:13" hidden="1" x14ac:dyDescent="0.3">
      <c r="A2890" s="143" t="str">
        <f t="shared" si="474"/>
        <v/>
      </c>
      <c r="B2890" s="140" t="str">
        <f t="shared" si="475"/>
        <v/>
      </c>
      <c r="C2890" s="143" t="str">
        <f t="shared" si="476"/>
        <v/>
      </c>
      <c r="D2890" s="53"/>
      <c r="E2890" s="26" t="str">
        <f t="shared" si="468"/>
        <v/>
      </c>
      <c r="F2890" s="26" t="str">
        <f t="shared" si="469"/>
        <v/>
      </c>
      <c r="G2890" s="26" t="str">
        <f t="shared" si="470"/>
        <v/>
      </c>
      <c r="H2890" s="26" t="str">
        <f t="shared" si="471"/>
        <v/>
      </c>
      <c r="I2890" s="53"/>
      <c r="J2890" s="53"/>
      <c r="K2890" s="53"/>
      <c r="L2890" s="52" t="str">
        <f t="shared" si="472"/>
        <v/>
      </c>
      <c r="M2890" s="52" t="str">
        <f t="shared" si="473"/>
        <v/>
      </c>
    </row>
    <row r="2891" spans="1:13" hidden="1" x14ac:dyDescent="0.3">
      <c r="A2891" s="143" t="str">
        <f t="shared" si="474"/>
        <v/>
      </c>
      <c r="B2891" s="140" t="str">
        <f t="shared" si="475"/>
        <v/>
      </c>
      <c r="C2891" s="143" t="str">
        <f t="shared" si="476"/>
        <v/>
      </c>
      <c r="D2891" s="53"/>
      <c r="E2891" s="26" t="str">
        <f t="shared" si="468"/>
        <v/>
      </c>
      <c r="F2891" s="26" t="str">
        <f t="shared" si="469"/>
        <v/>
      </c>
      <c r="G2891" s="26" t="str">
        <f t="shared" si="470"/>
        <v/>
      </c>
      <c r="H2891" s="26" t="str">
        <f t="shared" si="471"/>
        <v/>
      </c>
      <c r="I2891" s="53"/>
      <c r="J2891" s="53"/>
      <c r="K2891" s="53"/>
      <c r="L2891" s="52" t="str">
        <f t="shared" si="472"/>
        <v/>
      </c>
      <c r="M2891" s="52" t="str">
        <f t="shared" si="473"/>
        <v/>
      </c>
    </row>
    <row r="2892" spans="1:13" hidden="1" x14ac:dyDescent="0.3">
      <c r="A2892" s="143" t="str">
        <f t="shared" si="474"/>
        <v/>
      </c>
      <c r="B2892" s="140" t="str">
        <f t="shared" si="475"/>
        <v/>
      </c>
      <c r="C2892" s="143" t="str">
        <f t="shared" si="476"/>
        <v/>
      </c>
      <c r="D2892" s="53"/>
      <c r="E2892" s="26" t="str">
        <f t="shared" si="468"/>
        <v/>
      </c>
      <c r="F2892" s="26" t="str">
        <f t="shared" si="469"/>
        <v/>
      </c>
      <c r="G2892" s="26" t="str">
        <f t="shared" si="470"/>
        <v/>
      </c>
      <c r="H2892" s="26" t="str">
        <f t="shared" si="471"/>
        <v/>
      </c>
      <c r="I2892" s="53"/>
      <c r="J2892" s="53"/>
      <c r="K2892" s="53"/>
      <c r="L2892" s="52" t="str">
        <f t="shared" si="472"/>
        <v/>
      </c>
      <c r="M2892" s="52" t="str">
        <f t="shared" si="473"/>
        <v/>
      </c>
    </row>
    <row r="2893" spans="1:13" hidden="1" x14ac:dyDescent="0.3">
      <c r="A2893" s="143" t="str">
        <f t="shared" si="474"/>
        <v/>
      </c>
      <c r="B2893" s="140" t="str">
        <f t="shared" si="475"/>
        <v/>
      </c>
      <c r="C2893" s="143" t="str">
        <f t="shared" si="476"/>
        <v/>
      </c>
      <c r="D2893" s="53"/>
      <c r="E2893" s="26" t="str">
        <f t="shared" si="468"/>
        <v/>
      </c>
      <c r="F2893" s="26" t="str">
        <f t="shared" si="469"/>
        <v/>
      </c>
      <c r="G2893" s="26" t="str">
        <f t="shared" si="470"/>
        <v/>
      </c>
      <c r="H2893" s="26" t="str">
        <f t="shared" si="471"/>
        <v/>
      </c>
      <c r="I2893" s="53"/>
      <c r="J2893" s="53"/>
      <c r="K2893" s="53"/>
      <c r="L2893" s="52" t="str">
        <f t="shared" si="472"/>
        <v/>
      </c>
      <c r="M2893" s="52" t="str">
        <f t="shared" si="473"/>
        <v/>
      </c>
    </row>
    <row r="2894" spans="1:13" hidden="1" x14ac:dyDescent="0.3">
      <c r="A2894" s="143" t="str">
        <f t="shared" si="474"/>
        <v/>
      </c>
      <c r="B2894" s="140" t="str">
        <f t="shared" si="475"/>
        <v/>
      </c>
      <c r="C2894" s="143" t="str">
        <f t="shared" si="476"/>
        <v/>
      </c>
      <c r="D2894" s="53"/>
      <c r="E2894" s="26" t="str">
        <f t="shared" si="468"/>
        <v/>
      </c>
      <c r="F2894" s="26" t="str">
        <f t="shared" si="469"/>
        <v/>
      </c>
      <c r="G2894" s="26" t="str">
        <f t="shared" si="470"/>
        <v/>
      </c>
      <c r="H2894" s="26" t="str">
        <f t="shared" si="471"/>
        <v/>
      </c>
      <c r="I2894" s="53"/>
      <c r="J2894" s="53"/>
      <c r="K2894" s="53"/>
      <c r="L2894" s="52" t="str">
        <f t="shared" si="472"/>
        <v/>
      </c>
      <c r="M2894" s="52" t="str">
        <f t="shared" si="473"/>
        <v/>
      </c>
    </row>
    <row r="2895" spans="1:13" hidden="1" x14ac:dyDescent="0.3">
      <c r="A2895" s="143" t="str">
        <f t="shared" si="474"/>
        <v/>
      </c>
      <c r="B2895" s="140" t="str">
        <f t="shared" si="475"/>
        <v/>
      </c>
      <c r="C2895" s="143" t="str">
        <f t="shared" si="476"/>
        <v/>
      </c>
      <c r="D2895" s="53"/>
      <c r="E2895" s="26" t="str">
        <f t="shared" si="468"/>
        <v/>
      </c>
      <c r="F2895" s="26" t="str">
        <f t="shared" si="469"/>
        <v/>
      </c>
      <c r="G2895" s="26" t="str">
        <f t="shared" si="470"/>
        <v/>
      </c>
      <c r="H2895" s="26" t="str">
        <f t="shared" si="471"/>
        <v/>
      </c>
      <c r="I2895" s="53"/>
      <c r="J2895" s="53"/>
      <c r="K2895" s="53"/>
      <c r="L2895" s="52" t="str">
        <f t="shared" si="472"/>
        <v/>
      </c>
      <c r="M2895" s="52" t="str">
        <f t="shared" si="473"/>
        <v/>
      </c>
    </row>
    <row r="2896" spans="1:13" hidden="1" x14ac:dyDescent="0.3">
      <c r="A2896" s="143" t="str">
        <f t="shared" si="474"/>
        <v/>
      </c>
      <c r="B2896" s="140" t="str">
        <f t="shared" si="475"/>
        <v/>
      </c>
      <c r="C2896" s="143" t="str">
        <f t="shared" si="476"/>
        <v/>
      </c>
      <c r="D2896" s="53"/>
      <c r="E2896" s="26" t="str">
        <f t="shared" si="468"/>
        <v/>
      </c>
      <c r="F2896" s="26" t="str">
        <f t="shared" si="469"/>
        <v/>
      </c>
      <c r="G2896" s="26" t="str">
        <f t="shared" si="470"/>
        <v/>
      </c>
      <c r="H2896" s="26" t="str">
        <f t="shared" si="471"/>
        <v/>
      </c>
      <c r="I2896" s="53"/>
      <c r="J2896" s="53"/>
      <c r="K2896" s="53"/>
      <c r="L2896" s="52" t="str">
        <f t="shared" si="472"/>
        <v/>
      </c>
      <c r="M2896" s="52" t="str">
        <f t="shared" si="473"/>
        <v/>
      </c>
    </row>
    <row r="2897" spans="1:13" hidden="1" x14ac:dyDescent="0.3">
      <c r="A2897" s="143" t="str">
        <f t="shared" si="474"/>
        <v/>
      </c>
      <c r="B2897" s="140" t="str">
        <f t="shared" si="475"/>
        <v/>
      </c>
      <c r="C2897" s="143" t="str">
        <f t="shared" si="476"/>
        <v/>
      </c>
      <c r="D2897" s="53"/>
      <c r="E2897" s="26" t="str">
        <f t="shared" si="468"/>
        <v/>
      </c>
      <c r="F2897" s="26" t="str">
        <f t="shared" si="469"/>
        <v/>
      </c>
      <c r="G2897" s="26" t="str">
        <f t="shared" si="470"/>
        <v/>
      </c>
      <c r="H2897" s="26" t="str">
        <f t="shared" si="471"/>
        <v/>
      </c>
      <c r="I2897" s="53"/>
      <c r="J2897" s="53"/>
      <c r="K2897" s="53"/>
      <c r="L2897" s="52" t="str">
        <f t="shared" si="472"/>
        <v/>
      </c>
      <c r="M2897" s="52" t="str">
        <f t="shared" si="473"/>
        <v/>
      </c>
    </row>
    <row r="2898" spans="1:13" hidden="1" x14ac:dyDescent="0.3">
      <c r="A2898" s="143" t="str">
        <f t="shared" si="474"/>
        <v/>
      </c>
      <c r="B2898" s="140" t="str">
        <f t="shared" si="475"/>
        <v/>
      </c>
      <c r="C2898" s="143" t="str">
        <f t="shared" si="476"/>
        <v/>
      </c>
      <c r="D2898" s="53"/>
      <c r="E2898" s="26" t="str">
        <f t="shared" si="468"/>
        <v/>
      </c>
      <c r="F2898" s="26" t="str">
        <f t="shared" si="469"/>
        <v/>
      </c>
      <c r="G2898" s="26" t="str">
        <f t="shared" si="470"/>
        <v/>
      </c>
      <c r="H2898" s="26" t="str">
        <f t="shared" si="471"/>
        <v/>
      </c>
      <c r="I2898" s="53"/>
      <c r="J2898" s="53"/>
      <c r="K2898" s="53"/>
      <c r="L2898" s="52" t="str">
        <f t="shared" si="472"/>
        <v/>
      </c>
      <c r="M2898" s="52" t="str">
        <f t="shared" si="473"/>
        <v/>
      </c>
    </row>
    <row r="2899" spans="1:13" hidden="1" x14ac:dyDescent="0.3">
      <c r="A2899" s="143" t="str">
        <f t="shared" si="474"/>
        <v/>
      </c>
      <c r="B2899" s="140" t="str">
        <f t="shared" si="475"/>
        <v/>
      </c>
      <c r="C2899" s="143" t="str">
        <f t="shared" si="476"/>
        <v/>
      </c>
      <c r="D2899" s="53"/>
      <c r="E2899" s="26" t="str">
        <f t="shared" si="468"/>
        <v/>
      </c>
      <c r="F2899" s="26" t="str">
        <f t="shared" si="469"/>
        <v/>
      </c>
      <c r="G2899" s="26" t="str">
        <f t="shared" si="470"/>
        <v/>
      </c>
      <c r="H2899" s="26" t="str">
        <f t="shared" si="471"/>
        <v/>
      </c>
      <c r="I2899" s="53"/>
      <c r="J2899" s="53"/>
      <c r="K2899" s="53"/>
      <c r="L2899" s="52" t="str">
        <f t="shared" si="472"/>
        <v/>
      </c>
      <c r="M2899" s="52" t="str">
        <f t="shared" si="473"/>
        <v/>
      </c>
    </row>
    <row r="2900" spans="1:13" hidden="1" x14ac:dyDescent="0.3">
      <c r="A2900" s="143" t="str">
        <f t="shared" si="474"/>
        <v/>
      </c>
      <c r="B2900" s="140" t="str">
        <f t="shared" si="475"/>
        <v/>
      </c>
      <c r="C2900" s="143" t="str">
        <f t="shared" si="476"/>
        <v/>
      </c>
      <c r="D2900" s="53"/>
      <c r="E2900" s="26" t="str">
        <f t="shared" si="468"/>
        <v/>
      </c>
      <c r="F2900" s="26" t="str">
        <f t="shared" si="469"/>
        <v/>
      </c>
      <c r="G2900" s="26" t="str">
        <f t="shared" si="470"/>
        <v/>
      </c>
      <c r="H2900" s="26" t="str">
        <f t="shared" si="471"/>
        <v/>
      </c>
      <c r="I2900" s="53"/>
      <c r="J2900" s="53"/>
      <c r="K2900" s="53"/>
      <c r="L2900" s="52" t="str">
        <f t="shared" si="472"/>
        <v/>
      </c>
      <c r="M2900" s="52" t="str">
        <f t="shared" si="473"/>
        <v/>
      </c>
    </row>
    <row r="2901" spans="1:13" hidden="1" x14ac:dyDescent="0.3">
      <c r="A2901" s="143" t="str">
        <f t="shared" si="474"/>
        <v/>
      </c>
      <c r="B2901" s="140" t="str">
        <f t="shared" si="475"/>
        <v/>
      </c>
      <c r="C2901" s="143" t="str">
        <f t="shared" si="476"/>
        <v/>
      </c>
      <c r="D2901" s="53"/>
      <c r="E2901" s="26" t="str">
        <f t="shared" si="468"/>
        <v/>
      </c>
      <c r="F2901" s="26" t="str">
        <f t="shared" si="469"/>
        <v/>
      </c>
      <c r="G2901" s="26" t="str">
        <f t="shared" si="470"/>
        <v/>
      </c>
      <c r="H2901" s="26" t="str">
        <f t="shared" si="471"/>
        <v/>
      </c>
      <c r="I2901" s="53"/>
      <c r="J2901" s="53"/>
      <c r="K2901" s="53"/>
      <c r="L2901" s="52" t="str">
        <f t="shared" si="472"/>
        <v/>
      </c>
      <c r="M2901" s="52" t="str">
        <f t="shared" si="473"/>
        <v/>
      </c>
    </row>
    <row r="2902" spans="1:13" hidden="1" x14ac:dyDescent="0.3">
      <c r="A2902" s="143" t="str">
        <f t="shared" si="474"/>
        <v/>
      </c>
      <c r="B2902" s="140" t="str">
        <f t="shared" si="475"/>
        <v/>
      </c>
      <c r="C2902" s="143" t="str">
        <f t="shared" si="476"/>
        <v/>
      </c>
      <c r="D2902" s="53"/>
      <c r="E2902" s="26" t="str">
        <f t="shared" si="468"/>
        <v/>
      </c>
      <c r="F2902" s="26" t="str">
        <f t="shared" si="469"/>
        <v/>
      </c>
      <c r="G2902" s="26" t="str">
        <f t="shared" si="470"/>
        <v/>
      </c>
      <c r="H2902" s="26" t="str">
        <f t="shared" si="471"/>
        <v/>
      </c>
      <c r="I2902" s="53"/>
      <c r="J2902" s="53"/>
      <c r="K2902" s="53"/>
      <c r="L2902" s="52" t="str">
        <f t="shared" si="472"/>
        <v/>
      </c>
      <c r="M2902" s="52" t="str">
        <f t="shared" si="473"/>
        <v/>
      </c>
    </row>
    <row r="2903" spans="1:13" hidden="1" x14ac:dyDescent="0.3">
      <c r="A2903" s="143" t="str">
        <f t="shared" si="474"/>
        <v/>
      </c>
      <c r="B2903" s="140" t="str">
        <f t="shared" si="475"/>
        <v/>
      </c>
      <c r="C2903" s="143" t="str">
        <f t="shared" si="476"/>
        <v/>
      </c>
      <c r="D2903" s="53"/>
      <c r="E2903" s="26" t="str">
        <f t="shared" si="468"/>
        <v/>
      </c>
      <c r="F2903" s="26" t="str">
        <f t="shared" si="469"/>
        <v/>
      </c>
      <c r="G2903" s="26" t="str">
        <f t="shared" si="470"/>
        <v/>
      </c>
      <c r="H2903" s="26" t="str">
        <f t="shared" si="471"/>
        <v/>
      </c>
      <c r="I2903" s="53"/>
      <c r="J2903" s="53"/>
      <c r="K2903" s="53"/>
      <c r="L2903" s="52" t="str">
        <f t="shared" si="472"/>
        <v/>
      </c>
      <c r="M2903" s="52" t="str">
        <f t="shared" si="473"/>
        <v/>
      </c>
    </row>
    <row r="2904" spans="1:13" hidden="1" x14ac:dyDescent="0.3">
      <c r="A2904" s="143" t="str">
        <f t="shared" si="474"/>
        <v/>
      </c>
      <c r="B2904" s="140" t="str">
        <f t="shared" si="475"/>
        <v/>
      </c>
      <c r="C2904" s="143" t="str">
        <f t="shared" si="476"/>
        <v/>
      </c>
      <c r="D2904" s="53"/>
      <c r="E2904" s="26" t="str">
        <f t="shared" si="468"/>
        <v/>
      </c>
      <c r="F2904" s="26" t="str">
        <f t="shared" si="469"/>
        <v/>
      </c>
      <c r="G2904" s="26" t="str">
        <f t="shared" si="470"/>
        <v/>
      </c>
      <c r="H2904" s="26" t="str">
        <f t="shared" si="471"/>
        <v/>
      </c>
      <c r="I2904" s="53"/>
      <c r="J2904" s="53"/>
      <c r="K2904" s="53"/>
      <c r="L2904" s="52" t="str">
        <f t="shared" si="472"/>
        <v/>
      </c>
      <c r="M2904" s="52" t="str">
        <f t="shared" si="473"/>
        <v/>
      </c>
    </row>
    <row r="2905" spans="1:13" hidden="1" x14ac:dyDescent="0.3">
      <c r="A2905" s="143" t="str">
        <f t="shared" si="474"/>
        <v/>
      </c>
      <c r="B2905" s="140" t="str">
        <f t="shared" si="475"/>
        <v/>
      </c>
      <c r="C2905" s="143" t="str">
        <f t="shared" si="476"/>
        <v/>
      </c>
      <c r="D2905" s="53"/>
      <c r="E2905" s="26" t="str">
        <f t="shared" si="468"/>
        <v/>
      </c>
      <c r="F2905" s="26" t="str">
        <f t="shared" si="469"/>
        <v/>
      </c>
      <c r="G2905" s="26" t="str">
        <f t="shared" si="470"/>
        <v/>
      </c>
      <c r="H2905" s="26" t="str">
        <f t="shared" si="471"/>
        <v/>
      </c>
      <c r="I2905" s="53"/>
      <c r="J2905" s="53"/>
      <c r="K2905" s="53"/>
      <c r="L2905" s="52" t="str">
        <f t="shared" si="472"/>
        <v/>
      </c>
      <c r="M2905" s="52" t="str">
        <f t="shared" si="473"/>
        <v/>
      </c>
    </row>
    <row r="2906" spans="1:13" hidden="1" x14ac:dyDescent="0.3">
      <c r="A2906" s="143" t="str">
        <f t="shared" si="474"/>
        <v/>
      </c>
      <c r="B2906" s="140" t="str">
        <f t="shared" si="475"/>
        <v/>
      </c>
      <c r="C2906" s="143" t="str">
        <f t="shared" si="476"/>
        <v/>
      </c>
      <c r="D2906" s="53"/>
      <c r="E2906" s="26" t="str">
        <f t="shared" si="468"/>
        <v/>
      </c>
      <c r="F2906" s="26" t="str">
        <f t="shared" si="469"/>
        <v/>
      </c>
      <c r="G2906" s="26" t="str">
        <f t="shared" si="470"/>
        <v/>
      </c>
      <c r="H2906" s="26" t="str">
        <f t="shared" si="471"/>
        <v/>
      </c>
      <c r="I2906" s="53"/>
      <c r="J2906" s="53"/>
      <c r="K2906" s="53"/>
      <c r="L2906" s="52" t="str">
        <f t="shared" si="472"/>
        <v/>
      </c>
      <c r="M2906" s="52" t="str">
        <f t="shared" si="473"/>
        <v/>
      </c>
    </row>
    <row r="2907" spans="1:13" hidden="1" x14ac:dyDescent="0.3">
      <c r="A2907" s="143" t="str">
        <f t="shared" si="474"/>
        <v/>
      </c>
      <c r="B2907" s="140" t="str">
        <f t="shared" si="475"/>
        <v/>
      </c>
      <c r="C2907" s="143" t="str">
        <f t="shared" si="476"/>
        <v/>
      </c>
      <c r="D2907" s="53"/>
      <c r="E2907" s="26" t="str">
        <f t="shared" si="468"/>
        <v/>
      </c>
      <c r="F2907" s="26" t="str">
        <f t="shared" si="469"/>
        <v/>
      </c>
      <c r="G2907" s="26" t="str">
        <f t="shared" si="470"/>
        <v/>
      </c>
      <c r="H2907" s="26" t="str">
        <f t="shared" si="471"/>
        <v/>
      </c>
      <c r="I2907" s="53"/>
      <c r="J2907" s="53"/>
      <c r="K2907" s="53"/>
      <c r="L2907" s="52" t="str">
        <f t="shared" si="472"/>
        <v/>
      </c>
      <c r="M2907" s="52" t="str">
        <f t="shared" si="473"/>
        <v/>
      </c>
    </row>
    <row r="2908" spans="1:13" hidden="1" x14ac:dyDescent="0.3">
      <c r="A2908" s="143" t="str">
        <f t="shared" si="474"/>
        <v/>
      </c>
      <c r="B2908" s="140" t="str">
        <f t="shared" si="475"/>
        <v/>
      </c>
      <c r="C2908" s="143" t="str">
        <f t="shared" si="476"/>
        <v/>
      </c>
      <c r="D2908" s="53"/>
      <c r="E2908" s="26" t="str">
        <f t="shared" si="468"/>
        <v/>
      </c>
      <c r="F2908" s="26" t="str">
        <f t="shared" si="469"/>
        <v/>
      </c>
      <c r="G2908" s="26" t="str">
        <f t="shared" si="470"/>
        <v/>
      </c>
      <c r="H2908" s="26" t="str">
        <f t="shared" si="471"/>
        <v/>
      </c>
      <c r="I2908" s="53"/>
      <c r="J2908" s="53"/>
      <c r="K2908" s="53"/>
      <c r="L2908" s="52" t="str">
        <f t="shared" si="472"/>
        <v/>
      </c>
      <c r="M2908" s="52" t="str">
        <f t="shared" si="473"/>
        <v/>
      </c>
    </row>
    <row r="2909" spans="1:13" hidden="1" x14ac:dyDescent="0.3">
      <c r="A2909" s="143" t="str">
        <f t="shared" si="474"/>
        <v/>
      </c>
      <c r="B2909" s="140" t="str">
        <f t="shared" si="475"/>
        <v/>
      </c>
      <c r="C2909" s="143" t="str">
        <f t="shared" si="476"/>
        <v/>
      </c>
      <c r="D2909" s="53"/>
      <c r="E2909" s="26" t="str">
        <f t="shared" si="468"/>
        <v/>
      </c>
      <c r="F2909" s="26" t="str">
        <f t="shared" si="469"/>
        <v/>
      </c>
      <c r="G2909" s="26" t="str">
        <f t="shared" si="470"/>
        <v/>
      </c>
      <c r="H2909" s="26" t="str">
        <f t="shared" si="471"/>
        <v/>
      </c>
      <c r="I2909" s="53"/>
      <c r="J2909" s="53"/>
      <c r="K2909" s="53"/>
      <c r="L2909" s="52" t="str">
        <f t="shared" si="472"/>
        <v/>
      </c>
      <c r="M2909" s="52" t="str">
        <f t="shared" si="473"/>
        <v/>
      </c>
    </row>
    <row r="2910" spans="1:13" hidden="1" x14ac:dyDescent="0.3">
      <c r="A2910" s="143" t="str">
        <f t="shared" si="474"/>
        <v/>
      </c>
      <c r="B2910" s="140" t="str">
        <f t="shared" si="475"/>
        <v/>
      </c>
      <c r="C2910" s="143" t="str">
        <f t="shared" si="476"/>
        <v/>
      </c>
      <c r="D2910" s="53"/>
      <c r="E2910" s="26" t="str">
        <f t="shared" si="468"/>
        <v/>
      </c>
      <c r="F2910" s="26" t="str">
        <f t="shared" si="469"/>
        <v/>
      </c>
      <c r="G2910" s="26" t="str">
        <f t="shared" si="470"/>
        <v/>
      </c>
      <c r="H2910" s="26" t="str">
        <f t="shared" si="471"/>
        <v/>
      </c>
      <c r="I2910" s="53"/>
      <c r="J2910" s="53"/>
      <c r="K2910" s="53"/>
      <c r="L2910" s="52" t="str">
        <f t="shared" si="472"/>
        <v/>
      </c>
      <c r="M2910" s="52" t="str">
        <f t="shared" si="473"/>
        <v/>
      </c>
    </row>
    <row r="2911" spans="1:13" hidden="1" x14ac:dyDescent="0.3">
      <c r="A2911" s="143" t="str">
        <f t="shared" si="474"/>
        <v/>
      </c>
      <c r="B2911" s="140" t="str">
        <f t="shared" si="475"/>
        <v/>
      </c>
      <c r="C2911" s="143" t="str">
        <f t="shared" si="476"/>
        <v/>
      </c>
      <c r="D2911" s="53"/>
      <c r="E2911" s="26" t="str">
        <f t="shared" si="468"/>
        <v/>
      </c>
      <c r="F2911" s="26" t="str">
        <f t="shared" si="469"/>
        <v/>
      </c>
      <c r="G2911" s="26" t="str">
        <f t="shared" si="470"/>
        <v/>
      </c>
      <c r="H2911" s="26" t="str">
        <f t="shared" si="471"/>
        <v/>
      </c>
      <c r="I2911" s="53"/>
      <c r="J2911" s="53"/>
      <c r="K2911" s="53"/>
      <c r="L2911" s="52" t="str">
        <f t="shared" si="472"/>
        <v/>
      </c>
      <c r="M2911" s="52" t="str">
        <f t="shared" si="473"/>
        <v/>
      </c>
    </row>
    <row r="2912" spans="1:13" hidden="1" x14ac:dyDescent="0.3">
      <c r="A2912" s="143" t="str">
        <f t="shared" si="474"/>
        <v/>
      </c>
      <c r="B2912" s="140" t="str">
        <f t="shared" si="475"/>
        <v/>
      </c>
      <c r="C2912" s="143" t="str">
        <f t="shared" si="476"/>
        <v/>
      </c>
      <c r="D2912" s="53"/>
      <c r="E2912" s="26" t="str">
        <f t="shared" si="468"/>
        <v/>
      </c>
      <c r="F2912" s="26" t="str">
        <f t="shared" si="469"/>
        <v/>
      </c>
      <c r="G2912" s="26" t="str">
        <f t="shared" si="470"/>
        <v/>
      </c>
      <c r="H2912" s="26" t="str">
        <f t="shared" si="471"/>
        <v/>
      </c>
      <c r="I2912" s="53"/>
      <c r="J2912" s="53"/>
      <c r="K2912" s="53"/>
      <c r="L2912" s="52" t="str">
        <f t="shared" si="472"/>
        <v/>
      </c>
      <c r="M2912" s="52" t="str">
        <f t="shared" si="473"/>
        <v/>
      </c>
    </row>
    <row r="2913" spans="1:13" hidden="1" x14ac:dyDescent="0.3">
      <c r="A2913" s="143" t="str">
        <f t="shared" si="474"/>
        <v/>
      </c>
      <c r="B2913" s="140" t="str">
        <f t="shared" si="475"/>
        <v/>
      </c>
      <c r="C2913" s="143" t="str">
        <f t="shared" si="476"/>
        <v/>
      </c>
      <c r="D2913" s="53"/>
      <c r="E2913" s="26" t="str">
        <f t="shared" si="468"/>
        <v/>
      </c>
      <c r="F2913" s="26" t="str">
        <f t="shared" si="469"/>
        <v/>
      </c>
      <c r="G2913" s="26" t="str">
        <f t="shared" si="470"/>
        <v/>
      </c>
      <c r="H2913" s="26" t="str">
        <f t="shared" si="471"/>
        <v/>
      </c>
      <c r="I2913" s="53"/>
      <c r="J2913" s="53"/>
      <c r="K2913" s="53"/>
      <c r="L2913" s="52" t="str">
        <f t="shared" si="472"/>
        <v/>
      </c>
      <c r="M2913" s="52" t="str">
        <f t="shared" si="473"/>
        <v/>
      </c>
    </row>
    <row r="2914" spans="1:13" hidden="1" x14ac:dyDescent="0.3">
      <c r="A2914" s="143" t="str">
        <f t="shared" si="474"/>
        <v/>
      </c>
      <c r="B2914" s="140" t="str">
        <f t="shared" si="475"/>
        <v/>
      </c>
      <c r="C2914" s="143" t="str">
        <f t="shared" si="476"/>
        <v/>
      </c>
      <c r="D2914" s="53"/>
      <c r="E2914" s="26" t="str">
        <f t="shared" si="468"/>
        <v/>
      </c>
      <c r="F2914" s="26" t="str">
        <f t="shared" si="469"/>
        <v/>
      </c>
      <c r="G2914" s="26" t="str">
        <f t="shared" si="470"/>
        <v/>
      </c>
      <c r="H2914" s="26" t="str">
        <f t="shared" si="471"/>
        <v/>
      </c>
      <c r="I2914" s="53"/>
      <c r="J2914" s="53"/>
      <c r="K2914" s="53"/>
      <c r="L2914" s="52" t="str">
        <f t="shared" si="472"/>
        <v/>
      </c>
      <c r="M2914" s="52" t="str">
        <f t="shared" si="473"/>
        <v/>
      </c>
    </row>
    <row r="2915" spans="1:13" hidden="1" x14ac:dyDescent="0.3">
      <c r="A2915" s="143" t="str">
        <f t="shared" si="474"/>
        <v/>
      </c>
      <c r="B2915" s="140" t="str">
        <f t="shared" si="475"/>
        <v/>
      </c>
      <c r="C2915" s="143" t="str">
        <f t="shared" si="476"/>
        <v/>
      </c>
      <c r="D2915" s="53"/>
      <c r="E2915" s="26" t="str">
        <f t="shared" si="468"/>
        <v/>
      </c>
      <c r="F2915" s="26" t="str">
        <f t="shared" si="469"/>
        <v/>
      </c>
      <c r="G2915" s="26" t="str">
        <f t="shared" si="470"/>
        <v/>
      </c>
      <c r="H2915" s="26" t="str">
        <f t="shared" si="471"/>
        <v/>
      </c>
      <c r="I2915" s="53"/>
      <c r="J2915" s="53"/>
      <c r="K2915" s="53"/>
      <c r="L2915" s="52" t="str">
        <f t="shared" si="472"/>
        <v/>
      </c>
      <c r="M2915" s="52" t="str">
        <f t="shared" si="473"/>
        <v/>
      </c>
    </row>
    <row r="2916" spans="1:13" hidden="1" x14ac:dyDescent="0.3">
      <c r="A2916" s="143" t="str">
        <f t="shared" si="474"/>
        <v/>
      </c>
      <c r="B2916" s="140" t="str">
        <f t="shared" si="475"/>
        <v/>
      </c>
      <c r="C2916" s="143" t="str">
        <f t="shared" si="476"/>
        <v/>
      </c>
      <c r="D2916" s="53"/>
      <c r="E2916" s="26" t="str">
        <f t="shared" si="468"/>
        <v/>
      </c>
      <c r="F2916" s="26" t="str">
        <f t="shared" si="469"/>
        <v/>
      </c>
      <c r="G2916" s="26" t="str">
        <f t="shared" si="470"/>
        <v/>
      </c>
      <c r="H2916" s="26" t="str">
        <f t="shared" si="471"/>
        <v/>
      </c>
      <c r="I2916" s="53"/>
      <c r="J2916" s="53"/>
      <c r="K2916" s="53"/>
      <c r="L2916" s="52" t="str">
        <f t="shared" si="472"/>
        <v/>
      </c>
      <c r="M2916" s="52" t="str">
        <f t="shared" si="473"/>
        <v/>
      </c>
    </row>
    <row r="2917" spans="1:13" hidden="1" x14ac:dyDescent="0.3">
      <c r="A2917" s="143" t="str">
        <f t="shared" si="474"/>
        <v/>
      </c>
      <c r="B2917" s="140" t="str">
        <f t="shared" si="475"/>
        <v/>
      </c>
      <c r="C2917" s="143" t="str">
        <f t="shared" si="476"/>
        <v/>
      </c>
      <c r="D2917" s="53"/>
      <c r="E2917" s="26" t="str">
        <f t="shared" si="468"/>
        <v/>
      </c>
      <c r="F2917" s="26" t="str">
        <f t="shared" si="469"/>
        <v/>
      </c>
      <c r="G2917" s="26" t="str">
        <f t="shared" si="470"/>
        <v/>
      </c>
      <c r="H2917" s="26" t="str">
        <f t="shared" si="471"/>
        <v/>
      </c>
      <c r="I2917" s="53"/>
      <c r="J2917" s="53"/>
      <c r="K2917" s="53"/>
      <c r="L2917" s="52" t="str">
        <f t="shared" si="472"/>
        <v/>
      </c>
      <c r="M2917" s="52" t="str">
        <f t="shared" si="473"/>
        <v/>
      </c>
    </row>
    <row r="2918" spans="1:13" hidden="1" x14ac:dyDescent="0.3">
      <c r="A2918" s="143" t="str">
        <f t="shared" si="474"/>
        <v/>
      </c>
      <c r="B2918" s="140" t="str">
        <f t="shared" si="475"/>
        <v/>
      </c>
      <c r="C2918" s="143" t="str">
        <f t="shared" si="476"/>
        <v/>
      </c>
      <c r="D2918" s="53"/>
      <c r="E2918" s="26" t="str">
        <f t="shared" si="468"/>
        <v/>
      </c>
      <c r="F2918" s="26" t="str">
        <f t="shared" si="469"/>
        <v/>
      </c>
      <c r="G2918" s="26" t="str">
        <f t="shared" si="470"/>
        <v/>
      </c>
      <c r="H2918" s="26" t="str">
        <f t="shared" si="471"/>
        <v/>
      </c>
      <c r="I2918" s="53"/>
      <c r="J2918" s="53"/>
      <c r="K2918" s="53"/>
      <c r="L2918" s="52" t="str">
        <f t="shared" si="472"/>
        <v/>
      </c>
      <c r="M2918" s="52" t="str">
        <f t="shared" si="473"/>
        <v/>
      </c>
    </row>
    <row r="2919" spans="1:13" hidden="1" x14ac:dyDescent="0.3">
      <c r="A2919" s="143" t="str">
        <f t="shared" si="474"/>
        <v/>
      </c>
      <c r="B2919" s="140" t="str">
        <f t="shared" si="475"/>
        <v/>
      </c>
      <c r="C2919" s="143" t="str">
        <f t="shared" si="476"/>
        <v/>
      </c>
      <c r="D2919" s="53"/>
      <c r="E2919" s="26" t="str">
        <f t="shared" si="468"/>
        <v/>
      </c>
      <c r="F2919" s="26" t="str">
        <f t="shared" si="469"/>
        <v/>
      </c>
      <c r="G2919" s="26" t="str">
        <f t="shared" si="470"/>
        <v/>
      </c>
      <c r="H2919" s="26" t="str">
        <f t="shared" si="471"/>
        <v/>
      </c>
      <c r="I2919" s="53"/>
      <c r="J2919" s="53"/>
      <c r="K2919" s="53"/>
      <c r="L2919" s="52" t="str">
        <f t="shared" si="472"/>
        <v/>
      </c>
      <c r="M2919" s="52" t="str">
        <f t="shared" si="473"/>
        <v/>
      </c>
    </row>
    <row r="2920" spans="1:13" hidden="1" x14ac:dyDescent="0.3">
      <c r="A2920" s="143" t="str">
        <f t="shared" si="474"/>
        <v/>
      </c>
      <c r="B2920" s="140" t="str">
        <f t="shared" si="475"/>
        <v/>
      </c>
      <c r="C2920" s="143" t="str">
        <f t="shared" si="476"/>
        <v/>
      </c>
      <c r="D2920" s="53"/>
      <c r="E2920" s="26" t="str">
        <f t="shared" si="468"/>
        <v/>
      </c>
      <c r="F2920" s="26" t="str">
        <f t="shared" si="469"/>
        <v/>
      </c>
      <c r="G2920" s="26" t="str">
        <f t="shared" si="470"/>
        <v/>
      </c>
      <c r="H2920" s="26" t="str">
        <f t="shared" si="471"/>
        <v/>
      </c>
      <c r="I2920" s="53"/>
      <c r="J2920" s="53"/>
      <c r="K2920" s="53"/>
      <c r="L2920" s="52" t="str">
        <f t="shared" si="472"/>
        <v/>
      </c>
      <c r="M2920" s="52" t="str">
        <f t="shared" si="473"/>
        <v/>
      </c>
    </row>
    <row r="2921" spans="1:13" hidden="1" x14ac:dyDescent="0.3">
      <c r="A2921" s="143" t="str">
        <f t="shared" si="474"/>
        <v/>
      </c>
      <c r="B2921" s="140" t="str">
        <f t="shared" si="475"/>
        <v/>
      </c>
      <c r="C2921" s="143" t="str">
        <f t="shared" si="476"/>
        <v/>
      </c>
      <c r="D2921" s="53"/>
      <c r="E2921" s="26" t="str">
        <f t="shared" si="468"/>
        <v/>
      </c>
      <c r="F2921" s="26" t="str">
        <f t="shared" si="469"/>
        <v/>
      </c>
      <c r="G2921" s="26" t="str">
        <f t="shared" si="470"/>
        <v/>
      </c>
      <c r="H2921" s="26" t="str">
        <f t="shared" si="471"/>
        <v/>
      </c>
      <c r="I2921" s="53"/>
      <c r="J2921" s="53"/>
      <c r="K2921" s="53"/>
      <c r="L2921" s="52" t="str">
        <f t="shared" si="472"/>
        <v/>
      </c>
      <c r="M2921" s="52" t="str">
        <f t="shared" si="473"/>
        <v/>
      </c>
    </row>
    <row r="2922" spans="1:13" hidden="1" x14ac:dyDescent="0.3">
      <c r="A2922" s="143" t="str">
        <f t="shared" si="474"/>
        <v/>
      </c>
      <c r="B2922" s="140" t="str">
        <f t="shared" si="475"/>
        <v/>
      </c>
      <c r="C2922" s="143" t="str">
        <f t="shared" si="476"/>
        <v/>
      </c>
      <c r="D2922" s="53"/>
      <c r="E2922" s="26" t="str">
        <f t="shared" si="468"/>
        <v/>
      </c>
      <c r="F2922" s="26" t="str">
        <f t="shared" si="469"/>
        <v/>
      </c>
      <c r="G2922" s="26" t="str">
        <f t="shared" si="470"/>
        <v/>
      </c>
      <c r="H2922" s="26" t="str">
        <f t="shared" si="471"/>
        <v/>
      </c>
      <c r="I2922" s="53"/>
      <c r="J2922" s="53"/>
      <c r="K2922" s="53"/>
      <c r="L2922" s="52" t="str">
        <f t="shared" si="472"/>
        <v/>
      </c>
      <c r="M2922" s="52" t="str">
        <f t="shared" si="473"/>
        <v/>
      </c>
    </row>
    <row r="2923" spans="1:13" hidden="1" x14ac:dyDescent="0.3">
      <c r="A2923" s="143" t="str">
        <f t="shared" si="474"/>
        <v/>
      </c>
      <c r="B2923" s="140" t="str">
        <f t="shared" si="475"/>
        <v/>
      </c>
      <c r="C2923" s="143" t="str">
        <f t="shared" si="476"/>
        <v/>
      </c>
      <c r="D2923" s="53"/>
      <c r="E2923" s="26" t="str">
        <f t="shared" si="468"/>
        <v/>
      </c>
      <c r="F2923" s="26" t="str">
        <f t="shared" si="469"/>
        <v/>
      </c>
      <c r="G2923" s="26" t="str">
        <f t="shared" si="470"/>
        <v/>
      </c>
      <c r="H2923" s="26" t="str">
        <f t="shared" si="471"/>
        <v/>
      </c>
      <c r="I2923" s="53"/>
      <c r="J2923" s="53"/>
      <c r="K2923" s="53"/>
      <c r="L2923" s="52" t="str">
        <f t="shared" si="472"/>
        <v/>
      </c>
      <c r="M2923" s="52" t="str">
        <f t="shared" si="473"/>
        <v/>
      </c>
    </row>
    <row r="2924" spans="1:13" hidden="1" x14ac:dyDescent="0.3">
      <c r="A2924" s="143" t="str">
        <f t="shared" si="474"/>
        <v/>
      </c>
      <c r="B2924" s="140" t="str">
        <f t="shared" si="475"/>
        <v/>
      </c>
      <c r="C2924" s="143" t="str">
        <f t="shared" si="476"/>
        <v/>
      </c>
      <c r="D2924" s="53"/>
      <c r="E2924" s="26" t="str">
        <f t="shared" si="468"/>
        <v/>
      </c>
      <c r="F2924" s="26" t="str">
        <f t="shared" si="469"/>
        <v/>
      </c>
      <c r="G2924" s="26" t="str">
        <f t="shared" si="470"/>
        <v/>
      </c>
      <c r="H2924" s="26" t="str">
        <f t="shared" si="471"/>
        <v/>
      </c>
      <c r="I2924" s="53"/>
      <c r="J2924" s="53"/>
      <c r="K2924" s="53"/>
      <c r="L2924" s="52" t="str">
        <f t="shared" si="472"/>
        <v/>
      </c>
      <c r="M2924" s="52" t="str">
        <f t="shared" si="473"/>
        <v/>
      </c>
    </row>
    <row r="2925" spans="1:13" hidden="1" x14ac:dyDescent="0.3">
      <c r="A2925" s="143" t="str">
        <f t="shared" si="474"/>
        <v/>
      </c>
      <c r="B2925" s="140" t="str">
        <f t="shared" si="475"/>
        <v/>
      </c>
      <c r="C2925" s="143" t="str">
        <f t="shared" si="476"/>
        <v/>
      </c>
      <c r="D2925" s="53"/>
      <c r="E2925" s="26" t="str">
        <f t="shared" si="468"/>
        <v/>
      </c>
      <c r="F2925" s="26" t="str">
        <f t="shared" si="469"/>
        <v/>
      </c>
      <c r="G2925" s="26" t="str">
        <f t="shared" si="470"/>
        <v/>
      </c>
      <c r="H2925" s="26" t="str">
        <f t="shared" si="471"/>
        <v/>
      </c>
      <c r="I2925" s="53"/>
      <c r="J2925" s="53"/>
      <c r="K2925" s="53"/>
      <c r="L2925" s="52" t="str">
        <f t="shared" si="472"/>
        <v/>
      </c>
      <c r="M2925" s="52" t="str">
        <f t="shared" si="473"/>
        <v/>
      </c>
    </row>
    <row r="2926" spans="1:13" hidden="1" x14ac:dyDescent="0.3">
      <c r="A2926" s="143" t="str">
        <f t="shared" si="474"/>
        <v/>
      </c>
      <c r="B2926" s="140" t="str">
        <f t="shared" si="475"/>
        <v/>
      </c>
      <c r="C2926" s="143" t="str">
        <f t="shared" si="476"/>
        <v/>
      </c>
      <c r="D2926" s="53"/>
      <c r="E2926" s="26" t="str">
        <f t="shared" si="468"/>
        <v/>
      </c>
      <c r="F2926" s="26" t="str">
        <f t="shared" si="469"/>
        <v/>
      </c>
      <c r="G2926" s="26" t="str">
        <f t="shared" si="470"/>
        <v/>
      </c>
      <c r="H2926" s="26" t="str">
        <f t="shared" si="471"/>
        <v/>
      </c>
      <c r="I2926" s="53"/>
      <c r="J2926" s="53"/>
      <c r="K2926" s="53"/>
      <c r="L2926" s="52" t="str">
        <f t="shared" si="472"/>
        <v/>
      </c>
      <c r="M2926" s="52" t="str">
        <f t="shared" si="473"/>
        <v/>
      </c>
    </row>
    <row r="2927" spans="1:13" hidden="1" x14ac:dyDescent="0.3">
      <c r="A2927" s="143" t="str">
        <f t="shared" si="474"/>
        <v/>
      </c>
      <c r="B2927" s="140" t="str">
        <f t="shared" si="475"/>
        <v/>
      </c>
      <c r="C2927" s="143" t="str">
        <f t="shared" si="476"/>
        <v/>
      </c>
      <c r="D2927" s="53"/>
      <c r="E2927" s="26" t="str">
        <f t="shared" si="468"/>
        <v/>
      </c>
      <c r="F2927" s="26" t="str">
        <f t="shared" si="469"/>
        <v/>
      </c>
      <c r="G2927" s="26" t="str">
        <f t="shared" si="470"/>
        <v/>
      </c>
      <c r="H2927" s="26" t="str">
        <f t="shared" si="471"/>
        <v/>
      </c>
      <c r="I2927" s="53"/>
      <c r="J2927" s="53"/>
      <c r="K2927" s="53"/>
      <c r="L2927" s="52" t="str">
        <f t="shared" si="472"/>
        <v/>
      </c>
      <c r="M2927" s="52" t="str">
        <f t="shared" si="473"/>
        <v/>
      </c>
    </row>
    <row r="2928" spans="1:13" hidden="1" x14ac:dyDescent="0.3">
      <c r="A2928" s="143" t="str">
        <f t="shared" si="474"/>
        <v/>
      </c>
      <c r="B2928" s="140" t="str">
        <f t="shared" si="475"/>
        <v/>
      </c>
      <c r="C2928" s="143" t="str">
        <f t="shared" si="476"/>
        <v/>
      </c>
      <c r="D2928" s="53"/>
      <c r="E2928" s="26" t="str">
        <f t="shared" si="468"/>
        <v/>
      </c>
      <c r="F2928" s="26" t="str">
        <f t="shared" si="469"/>
        <v/>
      </c>
      <c r="G2928" s="26" t="str">
        <f t="shared" si="470"/>
        <v/>
      </c>
      <c r="H2928" s="26" t="str">
        <f t="shared" si="471"/>
        <v/>
      </c>
      <c r="I2928" s="53"/>
      <c r="J2928" s="53"/>
      <c r="K2928" s="53"/>
      <c r="L2928" s="52" t="str">
        <f t="shared" si="472"/>
        <v/>
      </c>
      <c r="M2928" s="52" t="str">
        <f t="shared" si="473"/>
        <v/>
      </c>
    </row>
    <row r="2929" spans="1:13" hidden="1" x14ac:dyDescent="0.3">
      <c r="A2929" s="143" t="str">
        <f t="shared" si="474"/>
        <v/>
      </c>
      <c r="B2929" s="140" t="str">
        <f t="shared" si="475"/>
        <v/>
      </c>
      <c r="C2929" s="143" t="str">
        <f t="shared" si="476"/>
        <v/>
      </c>
      <c r="D2929" s="53"/>
      <c r="E2929" s="26" t="str">
        <f t="shared" si="468"/>
        <v/>
      </c>
      <c r="F2929" s="26" t="str">
        <f t="shared" si="469"/>
        <v/>
      </c>
      <c r="G2929" s="26" t="str">
        <f t="shared" si="470"/>
        <v/>
      </c>
      <c r="H2929" s="26" t="str">
        <f t="shared" si="471"/>
        <v/>
      </c>
      <c r="I2929" s="53"/>
      <c r="J2929" s="53"/>
      <c r="K2929" s="53"/>
      <c r="L2929" s="52" t="str">
        <f t="shared" si="472"/>
        <v/>
      </c>
      <c r="M2929" s="52" t="str">
        <f t="shared" si="473"/>
        <v/>
      </c>
    </row>
    <row r="2930" spans="1:13" hidden="1" x14ac:dyDescent="0.3">
      <c r="A2930" s="143" t="str">
        <f t="shared" si="474"/>
        <v/>
      </c>
      <c r="B2930" s="140" t="str">
        <f t="shared" si="475"/>
        <v/>
      </c>
      <c r="C2930" s="143" t="str">
        <f t="shared" si="476"/>
        <v/>
      </c>
      <c r="D2930" s="53"/>
      <c r="E2930" s="26" t="str">
        <f t="shared" si="468"/>
        <v/>
      </c>
      <c r="F2930" s="26" t="str">
        <f t="shared" si="469"/>
        <v/>
      </c>
      <c r="G2930" s="26" t="str">
        <f t="shared" si="470"/>
        <v/>
      </c>
      <c r="H2930" s="26" t="str">
        <f t="shared" si="471"/>
        <v/>
      </c>
      <c r="I2930" s="53"/>
      <c r="J2930" s="53"/>
      <c r="K2930" s="53"/>
      <c r="L2930" s="52" t="str">
        <f t="shared" si="472"/>
        <v/>
      </c>
      <c r="M2930" s="52" t="str">
        <f t="shared" si="473"/>
        <v/>
      </c>
    </row>
    <row r="2931" spans="1:13" hidden="1" x14ac:dyDescent="0.3">
      <c r="A2931" s="143" t="str">
        <f t="shared" si="474"/>
        <v/>
      </c>
      <c r="B2931" s="140" t="str">
        <f t="shared" si="475"/>
        <v/>
      </c>
      <c r="C2931" s="143" t="str">
        <f t="shared" si="476"/>
        <v/>
      </c>
      <c r="D2931" s="53"/>
      <c r="E2931" s="26" t="str">
        <f t="shared" si="468"/>
        <v/>
      </c>
      <c r="F2931" s="26" t="str">
        <f t="shared" si="469"/>
        <v/>
      </c>
      <c r="G2931" s="26" t="str">
        <f t="shared" si="470"/>
        <v/>
      </c>
      <c r="H2931" s="26" t="str">
        <f t="shared" si="471"/>
        <v/>
      </c>
      <c r="I2931" s="53"/>
      <c r="J2931" s="53"/>
      <c r="K2931" s="53"/>
      <c r="L2931" s="52" t="str">
        <f t="shared" si="472"/>
        <v/>
      </c>
      <c r="M2931" s="52" t="str">
        <f t="shared" si="473"/>
        <v/>
      </c>
    </row>
    <row r="2932" spans="1:13" hidden="1" x14ac:dyDescent="0.3">
      <c r="A2932" s="143" t="str">
        <f t="shared" si="474"/>
        <v/>
      </c>
      <c r="B2932" s="140" t="str">
        <f t="shared" si="475"/>
        <v/>
      </c>
      <c r="C2932" s="143" t="str">
        <f t="shared" si="476"/>
        <v/>
      </c>
      <c r="D2932" s="53"/>
      <c r="E2932" s="26" t="str">
        <f t="shared" si="468"/>
        <v/>
      </c>
      <c r="F2932" s="26" t="str">
        <f t="shared" si="469"/>
        <v/>
      </c>
      <c r="G2932" s="26" t="str">
        <f t="shared" si="470"/>
        <v/>
      </c>
      <c r="H2932" s="26" t="str">
        <f t="shared" si="471"/>
        <v/>
      </c>
      <c r="I2932" s="53"/>
      <c r="J2932" s="53"/>
      <c r="K2932" s="53"/>
      <c r="L2932" s="52" t="str">
        <f t="shared" si="472"/>
        <v/>
      </c>
      <c r="M2932" s="52" t="str">
        <f t="shared" si="473"/>
        <v/>
      </c>
    </row>
    <row r="2933" spans="1:13" hidden="1" x14ac:dyDescent="0.3">
      <c r="A2933" s="143" t="str">
        <f t="shared" si="474"/>
        <v/>
      </c>
      <c r="B2933" s="140" t="str">
        <f t="shared" si="475"/>
        <v/>
      </c>
      <c r="C2933" s="143" t="str">
        <f t="shared" si="476"/>
        <v/>
      </c>
      <c r="D2933" s="53"/>
      <c r="E2933" s="26" t="str">
        <f t="shared" si="468"/>
        <v/>
      </c>
      <c r="F2933" s="26" t="str">
        <f t="shared" si="469"/>
        <v/>
      </c>
      <c r="G2933" s="26" t="str">
        <f t="shared" si="470"/>
        <v/>
      </c>
      <c r="H2933" s="26" t="str">
        <f t="shared" si="471"/>
        <v/>
      </c>
      <c r="I2933" s="53"/>
      <c r="J2933" s="53"/>
      <c r="K2933" s="53"/>
      <c r="L2933" s="52" t="str">
        <f t="shared" si="472"/>
        <v/>
      </c>
      <c r="M2933" s="52" t="str">
        <f t="shared" si="473"/>
        <v/>
      </c>
    </row>
    <row r="2934" spans="1:13" hidden="1" x14ac:dyDescent="0.3">
      <c r="A2934" s="143" t="str">
        <f t="shared" si="474"/>
        <v/>
      </c>
      <c r="B2934" s="140" t="str">
        <f t="shared" si="475"/>
        <v/>
      </c>
      <c r="C2934" s="143" t="str">
        <f t="shared" si="476"/>
        <v/>
      </c>
      <c r="D2934" s="53"/>
      <c r="E2934" s="26" t="str">
        <f t="shared" si="468"/>
        <v/>
      </c>
      <c r="F2934" s="26" t="str">
        <f t="shared" si="469"/>
        <v/>
      </c>
      <c r="G2934" s="26" t="str">
        <f t="shared" si="470"/>
        <v/>
      </c>
      <c r="H2934" s="26" t="str">
        <f t="shared" si="471"/>
        <v/>
      </c>
      <c r="I2934" s="53"/>
      <c r="J2934" s="53"/>
      <c r="K2934" s="53"/>
      <c r="L2934" s="52" t="str">
        <f t="shared" si="472"/>
        <v/>
      </c>
      <c r="M2934" s="52" t="str">
        <f t="shared" si="473"/>
        <v/>
      </c>
    </row>
    <row r="2935" spans="1:13" hidden="1" x14ac:dyDescent="0.3">
      <c r="A2935" s="143" t="str">
        <f t="shared" si="474"/>
        <v/>
      </c>
      <c r="B2935" s="140" t="str">
        <f t="shared" si="475"/>
        <v/>
      </c>
      <c r="C2935" s="143" t="str">
        <f t="shared" si="476"/>
        <v/>
      </c>
      <c r="D2935" s="53"/>
      <c r="E2935" s="26" t="str">
        <f t="shared" si="468"/>
        <v/>
      </c>
      <c r="F2935" s="26" t="str">
        <f t="shared" si="469"/>
        <v/>
      </c>
      <c r="G2935" s="26" t="str">
        <f t="shared" si="470"/>
        <v/>
      </c>
      <c r="H2935" s="26" t="str">
        <f t="shared" si="471"/>
        <v/>
      </c>
      <c r="I2935" s="53"/>
      <c r="J2935" s="53"/>
      <c r="K2935" s="53"/>
      <c r="L2935" s="52" t="str">
        <f t="shared" si="472"/>
        <v/>
      </c>
      <c r="M2935" s="52" t="str">
        <f t="shared" si="473"/>
        <v/>
      </c>
    </row>
    <row r="2936" spans="1:13" hidden="1" x14ac:dyDescent="0.3">
      <c r="A2936" s="143" t="str">
        <f t="shared" si="474"/>
        <v/>
      </c>
      <c r="B2936" s="140" t="str">
        <f t="shared" si="475"/>
        <v/>
      </c>
      <c r="C2936" s="143" t="str">
        <f t="shared" si="476"/>
        <v/>
      </c>
      <c r="D2936" s="53"/>
      <c r="E2936" s="26" t="str">
        <f t="shared" si="468"/>
        <v/>
      </c>
      <c r="F2936" s="26" t="str">
        <f t="shared" si="469"/>
        <v/>
      </c>
      <c r="G2936" s="26" t="str">
        <f t="shared" si="470"/>
        <v/>
      </c>
      <c r="H2936" s="26" t="str">
        <f t="shared" si="471"/>
        <v/>
      </c>
      <c r="I2936" s="53"/>
      <c r="J2936" s="53"/>
      <c r="K2936" s="53"/>
      <c r="L2936" s="52" t="str">
        <f t="shared" si="472"/>
        <v/>
      </c>
      <c r="M2936" s="52" t="str">
        <f t="shared" si="473"/>
        <v/>
      </c>
    </row>
    <row r="2937" spans="1:13" hidden="1" x14ac:dyDescent="0.3">
      <c r="A2937" s="143" t="str">
        <f t="shared" si="474"/>
        <v/>
      </c>
      <c r="B2937" s="140" t="str">
        <f t="shared" si="475"/>
        <v/>
      </c>
      <c r="C2937" s="143" t="str">
        <f t="shared" si="476"/>
        <v/>
      </c>
      <c r="D2937" s="53"/>
      <c r="E2937" s="26" t="str">
        <f t="shared" si="468"/>
        <v/>
      </c>
      <c r="F2937" s="26" t="str">
        <f t="shared" si="469"/>
        <v/>
      </c>
      <c r="G2937" s="26" t="str">
        <f t="shared" si="470"/>
        <v/>
      </c>
      <c r="H2937" s="26" t="str">
        <f t="shared" si="471"/>
        <v/>
      </c>
      <c r="I2937" s="53"/>
      <c r="J2937" s="53"/>
      <c r="K2937" s="53"/>
      <c r="L2937" s="52" t="str">
        <f t="shared" si="472"/>
        <v/>
      </c>
      <c r="M2937" s="52" t="str">
        <f t="shared" si="473"/>
        <v/>
      </c>
    </row>
    <row r="2938" spans="1:13" hidden="1" x14ac:dyDescent="0.3">
      <c r="A2938" s="143" t="str">
        <f t="shared" si="474"/>
        <v/>
      </c>
      <c r="B2938" s="140" t="str">
        <f t="shared" si="475"/>
        <v/>
      </c>
      <c r="C2938" s="143" t="str">
        <f t="shared" si="476"/>
        <v/>
      </c>
      <c r="D2938" s="53"/>
      <c r="E2938" s="26" t="str">
        <f t="shared" ref="E2938:E3001" si="477">IF(D2938="","",VLOOKUP(D2938,Master,3,FALSE))</f>
        <v/>
      </c>
      <c r="F2938" s="26" t="str">
        <f t="shared" ref="F2938:F3001" si="478">IF(D2938="","",VLOOKUP(D2938,Master,4,FALSE))</f>
        <v/>
      </c>
      <c r="G2938" s="26" t="str">
        <f t="shared" ref="G2938:G3001" si="479">IF(D2938="","",VLOOKUP(D2938,Master,5,FALSE))</f>
        <v/>
      </c>
      <c r="H2938" s="26" t="str">
        <f t="shared" ref="H2938:H3001" si="480">IF(D2938="","",VLOOKUP(D2938,Master,2,FALSE))</f>
        <v/>
      </c>
      <c r="I2938" s="53"/>
      <c r="J2938" s="53"/>
      <c r="K2938" s="53"/>
      <c r="L2938" s="52" t="str">
        <f t="shared" ref="L2938:L3001" si="481">IF(K2938="","",IF(I2938="",ROUND(HLOOKUP(J2938,kgList,K2938,FALSE),1),ROUND(HLOOKUP(I2938,kgList,K2938,FALSE),1)))</f>
        <v/>
      </c>
      <c r="M2938" s="52" t="str">
        <f t="shared" ref="M2938:M3001" si="482">IF(L2938="","",IF(COUNTA(I2938:J2938)&gt;1,"Edible or Inedible",IF(COUNTA(I2938)=1,L2938*1,IF(COUNTA(J2938)=1,L2938*1,"ERROR"))))</f>
        <v/>
      </c>
    </row>
    <row r="2939" spans="1:13" hidden="1" x14ac:dyDescent="0.3">
      <c r="A2939" s="143" t="str">
        <f t="shared" ref="A2939:A3002" si="483">IF(D2939="","",A2938)</f>
        <v/>
      </c>
      <c r="B2939" s="140" t="str">
        <f t="shared" ref="B2939:B3002" si="484">IF(D2939="","",B2938)</f>
        <v/>
      </c>
      <c r="C2939" s="143" t="str">
        <f t="shared" ref="C2939:C3002" si="485">IF(D2939="","",C2938)</f>
        <v/>
      </c>
      <c r="D2939" s="53"/>
      <c r="E2939" s="26" t="str">
        <f t="shared" si="477"/>
        <v/>
      </c>
      <c r="F2939" s="26" t="str">
        <f t="shared" si="478"/>
        <v/>
      </c>
      <c r="G2939" s="26" t="str">
        <f t="shared" si="479"/>
        <v/>
      </c>
      <c r="H2939" s="26" t="str">
        <f t="shared" si="480"/>
        <v/>
      </c>
      <c r="I2939" s="53"/>
      <c r="J2939" s="53"/>
      <c r="K2939" s="53"/>
      <c r="L2939" s="52" t="str">
        <f t="shared" si="481"/>
        <v/>
      </c>
      <c r="M2939" s="52" t="str">
        <f t="shared" si="482"/>
        <v/>
      </c>
    </row>
    <row r="2940" spans="1:13" hidden="1" x14ac:dyDescent="0.3">
      <c r="A2940" s="143" t="str">
        <f t="shared" si="483"/>
        <v/>
      </c>
      <c r="B2940" s="140" t="str">
        <f t="shared" si="484"/>
        <v/>
      </c>
      <c r="C2940" s="143" t="str">
        <f t="shared" si="485"/>
        <v/>
      </c>
      <c r="D2940" s="53"/>
      <c r="E2940" s="26" t="str">
        <f t="shared" si="477"/>
        <v/>
      </c>
      <c r="F2940" s="26" t="str">
        <f t="shared" si="478"/>
        <v/>
      </c>
      <c r="G2940" s="26" t="str">
        <f t="shared" si="479"/>
        <v/>
      </c>
      <c r="H2940" s="26" t="str">
        <f t="shared" si="480"/>
        <v/>
      </c>
      <c r="I2940" s="53"/>
      <c r="J2940" s="53"/>
      <c r="K2940" s="53"/>
      <c r="L2940" s="52" t="str">
        <f t="shared" si="481"/>
        <v/>
      </c>
      <c r="M2940" s="52" t="str">
        <f t="shared" si="482"/>
        <v/>
      </c>
    </row>
    <row r="2941" spans="1:13" hidden="1" x14ac:dyDescent="0.3">
      <c r="A2941" s="143" t="str">
        <f t="shared" si="483"/>
        <v/>
      </c>
      <c r="B2941" s="140" t="str">
        <f t="shared" si="484"/>
        <v/>
      </c>
      <c r="C2941" s="143" t="str">
        <f t="shared" si="485"/>
        <v/>
      </c>
      <c r="D2941" s="53"/>
      <c r="E2941" s="26" t="str">
        <f t="shared" si="477"/>
        <v/>
      </c>
      <c r="F2941" s="26" t="str">
        <f t="shared" si="478"/>
        <v/>
      </c>
      <c r="G2941" s="26" t="str">
        <f t="shared" si="479"/>
        <v/>
      </c>
      <c r="H2941" s="26" t="str">
        <f t="shared" si="480"/>
        <v/>
      </c>
      <c r="I2941" s="53"/>
      <c r="J2941" s="53"/>
      <c r="K2941" s="53"/>
      <c r="L2941" s="52" t="str">
        <f t="shared" si="481"/>
        <v/>
      </c>
      <c r="M2941" s="52" t="str">
        <f t="shared" si="482"/>
        <v/>
      </c>
    </row>
    <row r="2942" spans="1:13" hidden="1" x14ac:dyDescent="0.3">
      <c r="A2942" s="143" t="str">
        <f t="shared" si="483"/>
        <v/>
      </c>
      <c r="B2942" s="140" t="str">
        <f t="shared" si="484"/>
        <v/>
      </c>
      <c r="C2942" s="143" t="str">
        <f t="shared" si="485"/>
        <v/>
      </c>
      <c r="D2942" s="53"/>
      <c r="E2942" s="26" t="str">
        <f t="shared" si="477"/>
        <v/>
      </c>
      <c r="F2942" s="26" t="str">
        <f t="shared" si="478"/>
        <v/>
      </c>
      <c r="G2942" s="26" t="str">
        <f t="shared" si="479"/>
        <v/>
      </c>
      <c r="H2942" s="26" t="str">
        <f t="shared" si="480"/>
        <v/>
      </c>
      <c r="I2942" s="53"/>
      <c r="J2942" s="53"/>
      <c r="K2942" s="53"/>
      <c r="L2942" s="52" t="str">
        <f t="shared" si="481"/>
        <v/>
      </c>
      <c r="M2942" s="52" t="str">
        <f t="shared" si="482"/>
        <v/>
      </c>
    </row>
    <row r="2943" spans="1:13" hidden="1" x14ac:dyDescent="0.3">
      <c r="A2943" s="143" t="str">
        <f t="shared" si="483"/>
        <v/>
      </c>
      <c r="B2943" s="140" t="str">
        <f t="shared" si="484"/>
        <v/>
      </c>
      <c r="C2943" s="143" t="str">
        <f t="shared" si="485"/>
        <v/>
      </c>
      <c r="D2943" s="53"/>
      <c r="E2943" s="26" t="str">
        <f t="shared" si="477"/>
        <v/>
      </c>
      <c r="F2943" s="26" t="str">
        <f t="shared" si="478"/>
        <v/>
      </c>
      <c r="G2943" s="26" t="str">
        <f t="shared" si="479"/>
        <v/>
      </c>
      <c r="H2943" s="26" t="str">
        <f t="shared" si="480"/>
        <v/>
      </c>
      <c r="I2943" s="53"/>
      <c r="J2943" s="53"/>
      <c r="K2943" s="53"/>
      <c r="L2943" s="52" t="str">
        <f t="shared" si="481"/>
        <v/>
      </c>
      <c r="M2943" s="52" t="str">
        <f t="shared" si="482"/>
        <v/>
      </c>
    </row>
    <row r="2944" spans="1:13" hidden="1" x14ac:dyDescent="0.3">
      <c r="A2944" s="143" t="str">
        <f t="shared" si="483"/>
        <v/>
      </c>
      <c r="B2944" s="140" t="str">
        <f t="shared" si="484"/>
        <v/>
      </c>
      <c r="C2944" s="143" t="str">
        <f t="shared" si="485"/>
        <v/>
      </c>
      <c r="D2944" s="53"/>
      <c r="E2944" s="26" t="str">
        <f t="shared" si="477"/>
        <v/>
      </c>
      <c r="F2944" s="26" t="str">
        <f t="shared" si="478"/>
        <v/>
      </c>
      <c r="G2944" s="26" t="str">
        <f t="shared" si="479"/>
        <v/>
      </c>
      <c r="H2944" s="26" t="str">
        <f t="shared" si="480"/>
        <v/>
      </c>
      <c r="I2944" s="53"/>
      <c r="J2944" s="53"/>
      <c r="K2944" s="53"/>
      <c r="L2944" s="52" t="str">
        <f t="shared" si="481"/>
        <v/>
      </c>
      <c r="M2944" s="52" t="str">
        <f t="shared" si="482"/>
        <v/>
      </c>
    </row>
    <row r="2945" spans="1:13" hidden="1" x14ac:dyDescent="0.3">
      <c r="A2945" s="143" t="str">
        <f t="shared" si="483"/>
        <v/>
      </c>
      <c r="B2945" s="140" t="str">
        <f t="shared" si="484"/>
        <v/>
      </c>
      <c r="C2945" s="143" t="str">
        <f t="shared" si="485"/>
        <v/>
      </c>
      <c r="D2945" s="53"/>
      <c r="E2945" s="26" t="str">
        <f t="shared" si="477"/>
        <v/>
      </c>
      <c r="F2945" s="26" t="str">
        <f t="shared" si="478"/>
        <v/>
      </c>
      <c r="G2945" s="26" t="str">
        <f t="shared" si="479"/>
        <v/>
      </c>
      <c r="H2945" s="26" t="str">
        <f t="shared" si="480"/>
        <v/>
      </c>
      <c r="I2945" s="53"/>
      <c r="J2945" s="53"/>
      <c r="K2945" s="53"/>
      <c r="L2945" s="52" t="str">
        <f t="shared" si="481"/>
        <v/>
      </c>
      <c r="M2945" s="52" t="str">
        <f t="shared" si="482"/>
        <v/>
      </c>
    </row>
    <row r="2946" spans="1:13" hidden="1" x14ac:dyDescent="0.3">
      <c r="A2946" s="143" t="str">
        <f t="shared" si="483"/>
        <v/>
      </c>
      <c r="B2946" s="140" t="str">
        <f t="shared" si="484"/>
        <v/>
      </c>
      <c r="C2946" s="143" t="str">
        <f t="shared" si="485"/>
        <v/>
      </c>
      <c r="D2946" s="53"/>
      <c r="E2946" s="26" t="str">
        <f t="shared" si="477"/>
        <v/>
      </c>
      <c r="F2946" s="26" t="str">
        <f t="shared" si="478"/>
        <v/>
      </c>
      <c r="G2946" s="26" t="str">
        <f t="shared" si="479"/>
        <v/>
      </c>
      <c r="H2946" s="26" t="str">
        <f t="shared" si="480"/>
        <v/>
      </c>
      <c r="I2946" s="53"/>
      <c r="J2946" s="53"/>
      <c r="K2946" s="53"/>
      <c r="L2946" s="52" t="str">
        <f t="shared" si="481"/>
        <v/>
      </c>
      <c r="M2946" s="52" t="str">
        <f t="shared" si="482"/>
        <v/>
      </c>
    </row>
    <row r="2947" spans="1:13" hidden="1" x14ac:dyDescent="0.3">
      <c r="A2947" s="143" t="str">
        <f t="shared" si="483"/>
        <v/>
      </c>
      <c r="B2947" s="140" t="str">
        <f t="shared" si="484"/>
        <v/>
      </c>
      <c r="C2947" s="143" t="str">
        <f t="shared" si="485"/>
        <v/>
      </c>
      <c r="D2947" s="53"/>
      <c r="E2947" s="26" t="str">
        <f t="shared" si="477"/>
        <v/>
      </c>
      <c r="F2947" s="26" t="str">
        <f t="shared" si="478"/>
        <v/>
      </c>
      <c r="G2947" s="26" t="str">
        <f t="shared" si="479"/>
        <v/>
      </c>
      <c r="H2947" s="26" t="str">
        <f t="shared" si="480"/>
        <v/>
      </c>
      <c r="I2947" s="53"/>
      <c r="J2947" s="53"/>
      <c r="K2947" s="53"/>
      <c r="L2947" s="52" t="str">
        <f t="shared" si="481"/>
        <v/>
      </c>
      <c r="M2947" s="52" t="str">
        <f t="shared" si="482"/>
        <v/>
      </c>
    </row>
    <row r="2948" spans="1:13" hidden="1" x14ac:dyDescent="0.3">
      <c r="A2948" s="143" t="str">
        <f t="shared" si="483"/>
        <v/>
      </c>
      <c r="B2948" s="140" t="str">
        <f t="shared" si="484"/>
        <v/>
      </c>
      <c r="C2948" s="143" t="str">
        <f t="shared" si="485"/>
        <v/>
      </c>
      <c r="D2948" s="53"/>
      <c r="E2948" s="26" t="str">
        <f t="shared" si="477"/>
        <v/>
      </c>
      <c r="F2948" s="26" t="str">
        <f t="shared" si="478"/>
        <v/>
      </c>
      <c r="G2948" s="26" t="str">
        <f t="shared" si="479"/>
        <v/>
      </c>
      <c r="H2948" s="26" t="str">
        <f t="shared" si="480"/>
        <v/>
      </c>
      <c r="I2948" s="53"/>
      <c r="J2948" s="53"/>
      <c r="K2948" s="53"/>
      <c r="L2948" s="52" t="str">
        <f t="shared" si="481"/>
        <v/>
      </c>
      <c r="M2948" s="52" t="str">
        <f t="shared" si="482"/>
        <v/>
      </c>
    </row>
    <row r="2949" spans="1:13" hidden="1" x14ac:dyDescent="0.3">
      <c r="A2949" s="143" t="str">
        <f t="shared" si="483"/>
        <v/>
      </c>
      <c r="B2949" s="140" t="str">
        <f t="shared" si="484"/>
        <v/>
      </c>
      <c r="C2949" s="143" t="str">
        <f t="shared" si="485"/>
        <v/>
      </c>
      <c r="D2949" s="53"/>
      <c r="E2949" s="26" t="str">
        <f t="shared" si="477"/>
        <v/>
      </c>
      <c r="F2949" s="26" t="str">
        <f t="shared" si="478"/>
        <v/>
      </c>
      <c r="G2949" s="26" t="str">
        <f t="shared" si="479"/>
        <v/>
      </c>
      <c r="H2949" s="26" t="str">
        <f t="shared" si="480"/>
        <v/>
      </c>
      <c r="I2949" s="53"/>
      <c r="J2949" s="53"/>
      <c r="K2949" s="53"/>
      <c r="L2949" s="52" t="str">
        <f t="shared" si="481"/>
        <v/>
      </c>
      <c r="M2949" s="52" t="str">
        <f t="shared" si="482"/>
        <v/>
      </c>
    </row>
    <row r="2950" spans="1:13" hidden="1" x14ac:dyDescent="0.3">
      <c r="A2950" s="143" t="str">
        <f t="shared" si="483"/>
        <v/>
      </c>
      <c r="B2950" s="140" t="str">
        <f t="shared" si="484"/>
        <v/>
      </c>
      <c r="C2950" s="143" t="str">
        <f t="shared" si="485"/>
        <v/>
      </c>
      <c r="D2950" s="53"/>
      <c r="E2950" s="26" t="str">
        <f t="shared" si="477"/>
        <v/>
      </c>
      <c r="F2950" s="26" t="str">
        <f t="shared" si="478"/>
        <v/>
      </c>
      <c r="G2950" s="26" t="str">
        <f t="shared" si="479"/>
        <v/>
      </c>
      <c r="H2950" s="26" t="str">
        <f t="shared" si="480"/>
        <v/>
      </c>
      <c r="I2950" s="53"/>
      <c r="J2950" s="53"/>
      <c r="K2950" s="53"/>
      <c r="L2950" s="52" t="str">
        <f t="shared" si="481"/>
        <v/>
      </c>
      <c r="M2950" s="52" t="str">
        <f t="shared" si="482"/>
        <v/>
      </c>
    </row>
    <row r="2951" spans="1:13" hidden="1" x14ac:dyDescent="0.3">
      <c r="A2951" s="143" t="str">
        <f t="shared" si="483"/>
        <v/>
      </c>
      <c r="B2951" s="140" t="str">
        <f t="shared" si="484"/>
        <v/>
      </c>
      <c r="C2951" s="143" t="str">
        <f t="shared" si="485"/>
        <v/>
      </c>
      <c r="D2951" s="53"/>
      <c r="E2951" s="26" t="str">
        <f t="shared" si="477"/>
        <v/>
      </c>
      <c r="F2951" s="26" t="str">
        <f t="shared" si="478"/>
        <v/>
      </c>
      <c r="G2951" s="26" t="str">
        <f t="shared" si="479"/>
        <v/>
      </c>
      <c r="H2951" s="26" t="str">
        <f t="shared" si="480"/>
        <v/>
      </c>
      <c r="I2951" s="53"/>
      <c r="J2951" s="53"/>
      <c r="K2951" s="53"/>
      <c r="L2951" s="52" t="str">
        <f t="shared" si="481"/>
        <v/>
      </c>
      <c r="M2951" s="52" t="str">
        <f t="shared" si="482"/>
        <v/>
      </c>
    </row>
    <row r="2952" spans="1:13" hidden="1" x14ac:dyDescent="0.3">
      <c r="A2952" s="143" t="str">
        <f t="shared" si="483"/>
        <v/>
      </c>
      <c r="B2952" s="140" t="str">
        <f t="shared" si="484"/>
        <v/>
      </c>
      <c r="C2952" s="143" t="str">
        <f t="shared" si="485"/>
        <v/>
      </c>
      <c r="D2952" s="53"/>
      <c r="E2952" s="26" t="str">
        <f t="shared" si="477"/>
        <v/>
      </c>
      <c r="F2952" s="26" t="str">
        <f t="shared" si="478"/>
        <v/>
      </c>
      <c r="G2952" s="26" t="str">
        <f t="shared" si="479"/>
        <v/>
      </c>
      <c r="H2952" s="26" t="str">
        <f t="shared" si="480"/>
        <v/>
      </c>
      <c r="I2952" s="53"/>
      <c r="J2952" s="53"/>
      <c r="K2952" s="53"/>
      <c r="L2952" s="52" t="str">
        <f t="shared" si="481"/>
        <v/>
      </c>
      <c r="M2952" s="52" t="str">
        <f t="shared" si="482"/>
        <v/>
      </c>
    </row>
    <row r="2953" spans="1:13" hidden="1" x14ac:dyDescent="0.3">
      <c r="A2953" s="143" t="str">
        <f t="shared" si="483"/>
        <v/>
      </c>
      <c r="B2953" s="140" t="str">
        <f t="shared" si="484"/>
        <v/>
      </c>
      <c r="C2953" s="143" t="str">
        <f t="shared" si="485"/>
        <v/>
      </c>
      <c r="D2953" s="53"/>
      <c r="E2953" s="26" t="str">
        <f t="shared" si="477"/>
        <v/>
      </c>
      <c r="F2953" s="26" t="str">
        <f t="shared" si="478"/>
        <v/>
      </c>
      <c r="G2953" s="26" t="str">
        <f t="shared" si="479"/>
        <v/>
      </c>
      <c r="H2953" s="26" t="str">
        <f t="shared" si="480"/>
        <v/>
      </c>
      <c r="I2953" s="53"/>
      <c r="J2953" s="53"/>
      <c r="K2953" s="53"/>
      <c r="L2953" s="52" t="str">
        <f t="shared" si="481"/>
        <v/>
      </c>
      <c r="M2953" s="52" t="str">
        <f t="shared" si="482"/>
        <v/>
      </c>
    </row>
    <row r="2954" spans="1:13" hidden="1" x14ac:dyDescent="0.3">
      <c r="A2954" s="143" t="str">
        <f t="shared" si="483"/>
        <v/>
      </c>
      <c r="B2954" s="140" t="str">
        <f t="shared" si="484"/>
        <v/>
      </c>
      <c r="C2954" s="143" t="str">
        <f t="shared" si="485"/>
        <v/>
      </c>
      <c r="D2954" s="53"/>
      <c r="E2954" s="26" t="str">
        <f t="shared" si="477"/>
        <v/>
      </c>
      <c r="F2954" s="26" t="str">
        <f t="shared" si="478"/>
        <v/>
      </c>
      <c r="G2954" s="26" t="str">
        <f t="shared" si="479"/>
        <v/>
      </c>
      <c r="H2954" s="26" t="str">
        <f t="shared" si="480"/>
        <v/>
      </c>
      <c r="I2954" s="53"/>
      <c r="J2954" s="53"/>
      <c r="K2954" s="53"/>
      <c r="L2954" s="52" t="str">
        <f t="shared" si="481"/>
        <v/>
      </c>
      <c r="M2954" s="52" t="str">
        <f t="shared" si="482"/>
        <v/>
      </c>
    </row>
    <row r="2955" spans="1:13" hidden="1" x14ac:dyDescent="0.3">
      <c r="A2955" s="143" t="str">
        <f t="shared" si="483"/>
        <v/>
      </c>
      <c r="B2955" s="140" t="str">
        <f t="shared" si="484"/>
        <v/>
      </c>
      <c r="C2955" s="143" t="str">
        <f t="shared" si="485"/>
        <v/>
      </c>
      <c r="D2955" s="53"/>
      <c r="E2955" s="26" t="str">
        <f t="shared" si="477"/>
        <v/>
      </c>
      <c r="F2955" s="26" t="str">
        <f t="shared" si="478"/>
        <v/>
      </c>
      <c r="G2955" s="26" t="str">
        <f t="shared" si="479"/>
        <v/>
      </c>
      <c r="H2955" s="26" t="str">
        <f t="shared" si="480"/>
        <v/>
      </c>
      <c r="I2955" s="53"/>
      <c r="J2955" s="53"/>
      <c r="K2955" s="53"/>
      <c r="L2955" s="52" t="str">
        <f t="shared" si="481"/>
        <v/>
      </c>
      <c r="M2955" s="52" t="str">
        <f t="shared" si="482"/>
        <v/>
      </c>
    </row>
    <row r="2956" spans="1:13" hidden="1" x14ac:dyDescent="0.3">
      <c r="A2956" s="143" t="str">
        <f t="shared" si="483"/>
        <v/>
      </c>
      <c r="B2956" s="140" t="str">
        <f t="shared" si="484"/>
        <v/>
      </c>
      <c r="C2956" s="143" t="str">
        <f t="shared" si="485"/>
        <v/>
      </c>
      <c r="D2956" s="53"/>
      <c r="E2956" s="26" t="str">
        <f t="shared" si="477"/>
        <v/>
      </c>
      <c r="F2956" s="26" t="str">
        <f t="shared" si="478"/>
        <v/>
      </c>
      <c r="G2956" s="26" t="str">
        <f t="shared" si="479"/>
        <v/>
      </c>
      <c r="H2956" s="26" t="str">
        <f t="shared" si="480"/>
        <v/>
      </c>
      <c r="I2956" s="53"/>
      <c r="J2956" s="53"/>
      <c r="K2956" s="53"/>
      <c r="L2956" s="52" t="str">
        <f t="shared" si="481"/>
        <v/>
      </c>
      <c r="M2956" s="52" t="str">
        <f t="shared" si="482"/>
        <v/>
      </c>
    </row>
    <row r="2957" spans="1:13" hidden="1" x14ac:dyDescent="0.3">
      <c r="A2957" s="143" t="str">
        <f t="shared" si="483"/>
        <v/>
      </c>
      <c r="B2957" s="140" t="str">
        <f t="shared" si="484"/>
        <v/>
      </c>
      <c r="C2957" s="143" t="str">
        <f t="shared" si="485"/>
        <v/>
      </c>
      <c r="D2957" s="53"/>
      <c r="E2957" s="26" t="str">
        <f t="shared" si="477"/>
        <v/>
      </c>
      <c r="F2957" s="26" t="str">
        <f t="shared" si="478"/>
        <v/>
      </c>
      <c r="G2957" s="26" t="str">
        <f t="shared" si="479"/>
        <v/>
      </c>
      <c r="H2957" s="26" t="str">
        <f t="shared" si="480"/>
        <v/>
      </c>
      <c r="I2957" s="53"/>
      <c r="J2957" s="53"/>
      <c r="K2957" s="53"/>
      <c r="L2957" s="52" t="str">
        <f t="shared" si="481"/>
        <v/>
      </c>
      <c r="M2957" s="52" t="str">
        <f t="shared" si="482"/>
        <v/>
      </c>
    </row>
    <row r="2958" spans="1:13" hidden="1" x14ac:dyDescent="0.3">
      <c r="A2958" s="143" t="str">
        <f t="shared" si="483"/>
        <v/>
      </c>
      <c r="B2958" s="140" t="str">
        <f t="shared" si="484"/>
        <v/>
      </c>
      <c r="C2958" s="143" t="str">
        <f t="shared" si="485"/>
        <v/>
      </c>
      <c r="D2958" s="53"/>
      <c r="E2958" s="26" t="str">
        <f t="shared" si="477"/>
        <v/>
      </c>
      <c r="F2958" s="26" t="str">
        <f t="shared" si="478"/>
        <v/>
      </c>
      <c r="G2958" s="26" t="str">
        <f t="shared" si="479"/>
        <v/>
      </c>
      <c r="H2958" s="26" t="str">
        <f t="shared" si="480"/>
        <v/>
      </c>
      <c r="I2958" s="53"/>
      <c r="J2958" s="53"/>
      <c r="K2958" s="53"/>
      <c r="L2958" s="52" t="str">
        <f t="shared" si="481"/>
        <v/>
      </c>
      <c r="M2958" s="52" t="str">
        <f t="shared" si="482"/>
        <v/>
      </c>
    </row>
    <row r="2959" spans="1:13" hidden="1" x14ac:dyDescent="0.3">
      <c r="A2959" s="143" t="str">
        <f t="shared" si="483"/>
        <v/>
      </c>
      <c r="B2959" s="140" t="str">
        <f t="shared" si="484"/>
        <v/>
      </c>
      <c r="C2959" s="143" t="str">
        <f t="shared" si="485"/>
        <v/>
      </c>
      <c r="D2959" s="53"/>
      <c r="E2959" s="26" t="str">
        <f t="shared" si="477"/>
        <v/>
      </c>
      <c r="F2959" s="26" t="str">
        <f t="shared" si="478"/>
        <v/>
      </c>
      <c r="G2959" s="26" t="str">
        <f t="shared" si="479"/>
        <v/>
      </c>
      <c r="H2959" s="26" t="str">
        <f t="shared" si="480"/>
        <v/>
      </c>
      <c r="I2959" s="53"/>
      <c r="J2959" s="53"/>
      <c r="K2959" s="53"/>
      <c r="L2959" s="52" t="str">
        <f t="shared" si="481"/>
        <v/>
      </c>
      <c r="M2959" s="52" t="str">
        <f t="shared" si="482"/>
        <v/>
      </c>
    </row>
    <row r="2960" spans="1:13" hidden="1" x14ac:dyDescent="0.3">
      <c r="A2960" s="143" t="str">
        <f t="shared" si="483"/>
        <v/>
      </c>
      <c r="B2960" s="140" t="str">
        <f t="shared" si="484"/>
        <v/>
      </c>
      <c r="C2960" s="143" t="str">
        <f t="shared" si="485"/>
        <v/>
      </c>
      <c r="D2960" s="53"/>
      <c r="E2960" s="26" t="str">
        <f t="shared" si="477"/>
        <v/>
      </c>
      <c r="F2960" s="26" t="str">
        <f t="shared" si="478"/>
        <v/>
      </c>
      <c r="G2960" s="26" t="str">
        <f t="shared" si="479"/>
        <v/>
      </c>
      <c r="H2960" s="26" t="str">
        <f t="shared" si="480"/>
        <v/>
      </c>
      <c r="I2960" s="53"/>
      <c r="J2960" s="53"/>
      <c r="K2960" s="53"/>
      <c r="L2960" s="52" t="str">
        <f t="shared" si="481"/>
        <v/>
      </c>
      <c r="M2960" s="52" t="str">
        <f t="shared" si="482"/>
        <v/>
      </c>
    </row>
    <row r="2961" spans="1:13" hidden="1" x14ac:dyDescent="0.3">
      <c r="A2961" s="143" t="str">
        <f t="shared" si="483"/>
        <v/>
      </c>
      <c r="B2961" s="140" t="str">
        <f t="shared" si="484"/>
        <v/>
      </c>
      <c r="C2961" s="143" t="str">
        <f t="shared" si="485"/>
        <v/>
      </c>
      <c r="D2961" s="53"/>
      <c r="E2961" s="26" t="str">
        <f t="shared" si="477"/>
        <v/>
      </c>
      <c r="F2961" s="26" t="str">
        <f t="shared" si="478"/>
        <v/>
      </c>
      <c r="G2961" s="26" t="str">
        <f t="shared" si="479"/>
        <v/>
      </c>
      <c r="H2961" s="26" t="str">
        <f t="shared" si="480"/>
        <v/>
      </c>
      <c r="I2961" s="53"/>
      <c r="J2961" s="53"/>
      <c r="K2961" s="53"/>
      <c r="L2961" s="52" t="str">
        <f t="shared" si="481"/>
        <v/>
      </c>
      <c r="M2961" s="52" t="str">
        <f t="shared" si="482"/>
        <v/>
      </c>
    </row>
    <row r="2962" spans="1:13" hidden="1" x14ac:dyDescent="0.3">
      <c r="A2962" s="143" t="str">
        <f t="shared" si="483"/>
        <v/>
      </c>
      <c r="B2962" s="140" t="str">
        <f t="shared" si="484"/>
        <v/>
      </c>
      <c r="C2962" s="143" t="str">
        <f t="shared" si="485"/>
        <v/>
      </c>
      <c r="D2962" s="53"/>
      <c r="E2962" s="26" t="str">
        <f t="shared" si="477"/>
        <v/>
      </c>
      <c r="F2962" s="26" t="str">
        <f t="shared" si="478"/>
        <v/>
      </c>
      <c r="G2962" s="26" t="str">
        <f t="shared" si="479"/>
        <v/>
      </c>
      <c r="H2962" s="26" t="str">
        <f t="shared" si="480"/>
        <v/>
      </c>
      <c r="I2962" s="53"/>
      <c r="J2962" s="53"/>
      <c r="K2962" s="53"/>
      <c r="L2962" s="52" t="str">
        <f t="shared" si="481"/>
        <v/>
      </c>
      <c r="M2962" s="52" t="str">
        <f t="shared" si="482"/>
        <v/>
      </c>
    </row>
    <row r="2963" spans="1:13" hidden="1" x14ac:dyDescent="0.3">
      <c r="A2963" s="143" t="str">
        <f t="shared" si="483"/>
        <v/>
      </c>
      <c r="B2963" s="140" t="str">
        <f t="shared" si="484"/>
        <v/>
      </c>
      <c r="C2963" s="143" t="str">
        <f t="shared" si="485"/>
        <v/>
      </c>
      <c r="D2963" s="53"/>
      <c r="E2963" s="26" t="str">
        <f t="shared" si="477"/>
        <v/>
      </c>
      <c r="F2963" s="26" t="str">
        <f t="shared" si="478"/>
        <v/>
      </c>
      <c r="G2963" s="26" t="str">
        <f t="shared" si="479"/>
        <v/>
      </c>
      <c r="H2963" s="26" t="str">
        <f t="shared" si="480"/>
        <v/>
      </c>
      <c r="I2963" s="53"/>
      <c r="J2963" s="53"/>
      <c r="K2963" s="53"/>
      <c r="L2963" s="52" t="str">
        <f t="shared" si="481"/>
        <v/>
      </c>
      <c r="M2963" s="52" t="str">
        <f t="shared" si="482"/>
        <v/>
      </c>
    </row>
    <row r="2964" spans="1:13" hidden="1" x14ac:dyDescent="0.3">
      <c r="A2964" s="143" t="str">
        <f t="shared" si="483"/>
        <v/>
      </c>
      <c r="B2964" s="140" t="str">
        <f t="shared" si="484"/>
        <v/>
      </c>
      <c r="C2964" s="143" t="str">
        <f t="shared" si="485"/>
        <v/>
      </c>
      <c r="D2964" s="53"/>
      <c r="E2964" s="26" t="str">
        <f t="shared" si="477"/>
        <v/>
      </c>
      <c r="F2964" s="26" t="str">
        <f t="shared" si="478"/>
        <v/>
      </c>
      <c r="G2964" s="26" t="str">
        <f t="shared" si="479"/>
        <v/>
      </c>
      <c r="H2964" s="26" t="str">
        <f t="shared" si="480"/>
        <v/>
      </c>
      <c r="I2964" s="53"/>
      <c r="J2964" s="53"/>
      <c r="K2964" s="53"/>
      <c r="L2964" s="52" t="str">
        <f t="shared" si="481"/>
        <v/>
      </c>
      <c r="M2964" s="52" t="str">
        <f t="shared" si="482"/>
        <v/>
      </c>
    </row>
    <row r="2965" spans="1:13" hidden="1" x14ac:dyDescent="0.3">
      <c r="A2965" s="143" t="str">
        <f t="shared" si="483"/>
        <v/>
      </c>
      <c r="B2965" s="140" t="str">
        <f t="shared" si="484"/>
        <v/>
      </c>
      <c r="C2965" s="143" t="str">
        <f t="shared" si="485"/>
        <v/>
      </c>
      <c r="D2965" s="53"/>
      <c r="E2965" s="26" t="str">
        <f t="shared" si="477"/>
        <v/>
      </c>
      <c r="F2965" s="26" t="str">
        <f t="shared" si="478"/>
        <v/>
      </c>
      <c r="G2965" s="26" t="str">
        <f t="shared" si="479"/>
        <v/>
      </c>
      <c r="H2965" s="26" t="str">
        <f t="shared" si="480"/>
        <v/>
      </c>
      <c r="I2965" s="53"/>
      <c r="J2965" s="53"/>
      <c r="K2965" s="53"/>
      <c r="L2965" s="52" t="str">
        <f t="shared" si="481"/>
        <v/>
      </c>
      <c r="M2965" s="52" t="str">
        <f t="shared" si="482"/>
        <v/>
      </c>
    </row>
    <row r="2966" spans="1:13" hidden="1" x14ac:dyDescent="0.3">
      <c r="A2966" s="143" t="str">
        <f t="shared" si="483"/>
        <v/>
      </c>
      <c r="B2966" s="140" t="str">
        <f t="shared" si="484"/>
        <v/>
      </c>
      <c r="C2966" s="143" t="str">
        <f t="shared" si="485"/>
        <v/>
      </c>
      <c r="D2966" s="53"/>
      <c r="E2966" s="26" t="str">
        <f t="shared" si="477"/>
        <v/>
      </c>
      <c r="F2966" s="26" t="str">
        <f t="shared" si="478"/>
        <v/>
      </c>
      <c r="G2966" s="26" t="str">
        <f t="shared" si="479"/>
        <v/>
      </c>
      <c r="H2966" s="26" t="str">
        <f t="shared" si="480"/>
        <v/>
      </c>
      <c r="I2966" s="53"/>
      <c r="J2966" s="53"/>
      <c r="K2966" s="53"/>
      <c r="L2966" s="52" t="str">
        <f t="shared" si="481"/>
        <v/>
      </c>
      <c r="M2966" s="52" t="str">
        <f t="shared" si="482"/>
        <v/>
      </c>
    </row>
    <row r="2967" spans="1:13" hidden="1" x14ac:dyDescent="0.3">
      <c r="A2967" s="143" t="str">
        <f t="shared" si="483"/>
        <v/>
      </c>
      <c r="B2967" s="140" t="str">
        <f t="shared" si="484"/>
        <v/>
      </c>
      <c r="C2967" s="143" t="str">
        <f t="shared" si="485"/>
        <v/>
      </c>
      <c r="D2967" s="53"/>
      <c r="E2967" s="26" t="str">
        <f t="shared" si="477"/>
        <v/>
      </c>
      <c r="F2967" s="26" t="str">
        <f t="shared" si="478"/>
        <v/>
      </c>
      <c r="G2967" s="26" t="str">
        <f t="shared" si="479"/>
        <v/>
      </c>
      <c r="H2967" s="26" t="str">
        <f t="shared" si="480"/>
        <v/>
      </c>
      <c r="I2967" s="53"/>
      <c r="J2967" s="53"/>
      <c r="K2967" s="53"/>
      <c r="L2967" s="52" t="str">
        <f t="shared" si="481"/>
        <v/>
      </c>
      <c r="M2967" s="52" t="str">
        <f t="shared" si="482"/>
        <v/>
      </c>
    </row>
    <row r="2968" spans="1:13" hidden="1" x14ac:dyDescent="0.3">
      <c r="A2968" s="143" t="str">
        <f t="shared" si="483"/>
        <v/>
      </c>
      <c r="B2968" s="140" t="str">
        <f t="shared" si="484"/>
        <v/>
      </c>
      <c r="C2968" s="143" t="str">
        <f t="shared" si="485"/>
        <v/>
      </c>
      <c r="D2968" s="53"/>
      <c r="E2968" s="26" t="str">
        <f t="shared" si="477"/>
        <v/>
      </c>
      <c r="F2968" s="26" t="str">
        <f t="shared" si="478"/>
        <v/>
      </c>
      <c r="G2968" s="26" t="str">
        <f t="shared" si="479"/>
        <v/>
      </c>
      <c r="H2968" s="26" t="str">
        <f t="shared" si="480"/>
        <v/>
      </c>
      <c r="I2968" s="53"/>
      <c r="J2968" s="53"/>
      <c r="K2968" s="53"/>
      <c r="L2968" s="52" t="str">
        <f t="shared" si="481"/>
        <v/>
      </c>
      <c r="M2968" s="52" t="str">
        <f t="shared" si="482"/>
        <v/>
      </c>
    </row>
    <row r="2969" spans="1:13" hidden="1" x14ac:dyDescent="0.3">
      <c r="A2969" s="143" t="str">
        <f t="shared" si="483"/>
        <v/>
      </c>
      <c r="B2969" s="140" t="str">
        <f t="shared" si="484"/>
        <v/>
      </c>
      <c r="C2969" s="143" t="str">
        <f t="shared" si="485"/>
        <v/>
      </c>
      <c r="D2969" s="53"/>
      <c r="E2969" s="26" t="str">
        <f t="shared" si="477"/>
        <v/>
      </c>
      <c r="F2969" s="26" t="str">
        <f t="shared" si="478"/>
        <v/>
      </c>
      <c r="G2969" s="26" t="str">
        <f t="shared" si="479"/>
        <v/>
      </c>
      <c r="H2969" s="26" t="str">
        <f t="shared" si="480"/>
        <v/>
      </c>
      <c r="I2969" s="53"/>
      <c r="J2969" s="53"/>
      <c r="K2969" s="53"/>
      <c r="L2969" s="52" t="str">
        <f t="shared" si="481"/>
        <v/>
      </c>
      <c r="M2969" s="52" t="str">
        <f t="shared" si="482"/>
        <v/>
      </c>
    </row>
    <row r="2970" spans="1:13" hidden="1" x14ac:dyDescent="0.3">
      <c r="A2970" s="143" t="str">
        <f t="shared" si="483"/>
        <v/>
      </c>
      <c r="B2970" s="140" t="str">
        <f t="shared" si="484"/>
        <v/>
      </c>
      <c r="C2970" s="143" t="str">
        <f t="shared" si="485"/>
        <v/>
      </c>
      <c r="D2970" s="53"/>
      <c r="E2970" s="26" t="str">
        <f t="shared" si="477"/>
        <v/>
      </c>
      <c r="F2970" s="26" t="str">
        <f t="shared" si="478"/>
        <v/>
      </c>
      <c r="G2970" s="26" t="str">
        <f t="shared" si="479"/>
        <v/>
      </c>
      <c r="H2970" s="26" t="str">
        <f t="shared" si="480"/>
        <v/>
      </c>
      <c r="I2970" s="53"/>
      <c r="J2970" s="53"/>
      <c r="K2970" s="53"/>
      <c r="L2970" s="52" t="str">
        <f t="shared" si="481"/>
        <v/>
      </c>
      <c r="M2970" s="52" t="str">
        <f t="shared" si="482"/>
        <v/>
      </c>
    </row>
    <row r="2971" spans="1:13" hidden="1" x14ac:dyDescent="0.3">
      <c r="A2971" s="143" t="str">
        <f t="shared" si="483"/>
        <v/>
      </c>
      <c r="B2971" s="140" t="str">
        <f t="shared" si="484"/>
        <v/>
      </c>
      <c r="C2971" s="143" t="str">
        <f t="shared" si="485"/>
        <v/>
      </c>
      <c r="D2971" s="53"/>
      <c r="E2971" s="26" t="str">
        <f t="shared" si="477"/>
        <v/>
      </c>
      <c r="F2971" s="26" t="str">
        <f t="shared" si="478"/>
        <v/>
      </c>
      <c r="G2971" s="26" t="str">
        <f t="shared" si="479"/>
        <v/>
      </c>
      <c r="H2971" s="26" t="str">
        <f t="shared" si="480"/>
        <v/>
      </c>
      <c r="I2971" s="53"/>
      <c r="J2971" s="53"/>
      <c r="K2971" s="53"/>
      <c r="L2971" s="52" t="str">
        <f t="shared" si="481"/>
        <v/>
      </c>
      <c r="M2971" s="52" t="str">
        <f t="shared" si="482"/>
        <v/>
      </c>
    </row>
    <row r="2972" spans="1:13" hidden="1" x14ac:dyDescent="0.3">
      <c r="A2972" s="143" t="str">
        <f t="shared" si="483"/>
        <v/>
      </c>
      <c r="B2972" s="140" t="str">
        <f t="shared" si="484"/>
        <v/>
      </c>
      <c r="C2972" s="143" t="str">
        <f t="shared" si="485"/>
        <v/>
      </c>
      <c r="D2972" s="53"/>
      <c r="E2972" s="26" t="str">
        <f t="shared" si="477"/>
        <v/>
      </c>
      <c r="F2972" s="26" t="str">
        <f t="shared" si="478"/>
        <v/>
      </c>
      <c r="G2972" s="26" t="str">
        <f t="shared" si="479"/>
        <v/>
      </c>
      <c r="H2972" s="26" t="str">
        <f t="shared" si="480"/>
        <v/>
      </c>
      <c r="I2972" s="53"/>
      <c r="J2972" s="53"/>
      <c r="K2972" s="53"/>
      <c r="L2972" s="52" t="str">
        <f t="shared" si="481"/>
        <v/>
      </c>
      <c r="M2972" s="52" t="str">
        <f t="shared" si="482"/>
        <v/>
      </c>
    </row>
    <row r="2973" spans="1:13" hidden="1" x14ac:dyDescent="0.3">
      <c r="A2973" s="143" t="str">
        <f t="shared" si="483"/>
        <v/>
      </c>
      <c r="B2973" s="140" t="str">
        <f t="shared" si="484"/>
        <v/>
      </c>
      <c r="C2973" s="143" t="str">
        <f t="shared" si="485"/>
        <v/>
      </c>
      <c r="D2973" s="53"/>
      <c r="E2973" s="26" t="str">
        <f t="shared" si="477"/>
        <v/>
      </c>
      <c r="F2973" s="26" t="str">
        <f t="shared" si="478"/>
        <v/>
      </c>
      <c r="G2973" s="26" t="str">
        <f t="shared" si="479"/>
        <v/>
      </c>
      <c r="H2973" s="26" t="str">
        <f t="shared" si="480"/>
        <v/>
      </c>
      <c r="I2973" s="53"/>
      <c r="J2973" s="53"/>
      <c r="K2973" s="53"/>
      <c r="L2973" s="52" t="str">
        <f t="shared" si="481"/>
        <v/>
      </c>
      <c r="M2973" s="52" t="str">
        <f t="shared" si="482"/>
        <v/>
      </c>
    </row>
    <row r="2974" spans="1:13" hidden="1" x14ac:dyDescent="0.3">
      <c r="A2974" s="143" t="str">
        <f t="shared" si="483"/>
        <v/>
      </c>
      <c r="B2974" s="140" t="str">
        <f t="shared" si="484"/>
        <v/>
      </c>
      <c r="C2974" s="143" t="str">
        <f t="shared" si="485"/>
        <v/>
      </c>
      <c r="D2974" s="53"/>
      <c r="E2974" s="26" t="str">
        <f t="shared" si="477"/>
        <v/>
      </c>
      <c r="F2974" s="26" t="str">
        <f t="shared" si="478"/>
        <v/>
      </c>
      <c r="G2974" s="26" t="str">
        <f t="shared" si="479"/>
        <v/>
      </c>
      <c r="H2974" s="26" t="str">
        <f t="shared" si="480"/>
        <v/>
      </c>
      <c r="I2974" s="53"/>
      <c r="J2974" s="53"/>
      <c r="K2974" s="53"/>
      <c r="L2974" s="52" t="str">
        <f t="shared" si="481"/>
        <v/>
      </c>
      <c r="M2974" s="52" t="str">
        <f t="shared" si="482"/>
        <v/>
      </c>
    </row>
    <row r="2975" spans="1:13" hidden="1" x14ac:dyDescent="0.3">
      <c r="A2975" s="143" t="str">
        <f t="shared" si="483"/>
        <v/>
      </c>
      <c r="B2975" s="140" t="str">
        <f t="shared" si="484"/>
        <v/>
      </c>
      <c r="C2975" s="143" t="str">
        <f t="shared" si="485"/>
        <v/>
      </c>
      <c r="D2975" s="53"/>
      <c r="E2975" s="26" t="str">
        <f t="shared" si="477"/>
        <v/>
      </c>
      <c r="F2975" s="26" t="str">
        <f t="shared" si="478"/>
        <v/>
      </c>
      <c r="G2975" s="26" t="str">
        <f t="shared" si="479"/>
        <v/>
      </c>
      <c r="H2975" s="26" t="str">
        <f t="shared" si="480"/>
        <v/>
      </c>
      <c r="I2975" s="53"/>
      <c r="J2975" s="53"/>
      <c r="K2975" s="53"/>
      <c r="L2975" s="52" t="str">
        <f t="shared" si="481"/>
        <v/>
      </c>
      <c r="M2975" s="52" t="str">
        <f t="shared" si="482"/>
        <v/>
      </c>
    </row>
    <row r="2976" spans="1:13" hidden="1" x14ac:dyDescent="0.3">
      <c r="A2976" s="143" t="str">
        <f t="shared" si="483"/>
        <v/>
      </c>
      <c r="B2976" s="140" t="str">
        <f t="shared" si="484"/>
        <v/>
      </c>
      <c r="C2976" s="143" t="str">
        <f t="shared" si="485"/>
        <v/>
      </c>
      <c r="D2976" s="53"/>
      <c r="E2976" s="26" t="str">
        <f t="shared" si="477"/>
        <v/>
      </c>
      <c r="F2976" s="26" t="str">
        <f t="shared" si="478"/>
        <v/>
      </c>
      <c r="G2976" s="26" t="str">
        <f t="shared" si="479"/>
        <v/>
      </c>
      <c r="H2976" s="26" t="str">
        <f t="shared" si="480"/>
        <v/>
      </c>
      <c r="I2976" s="53"/>
      <c r="J2976" s="53"/>
      <c r="K2976" s="53"/>
      <c r="L2976" s="52" t="str">
        <f t="shared" si="481"/>
        <v/>
      </c>
      <c r="M2976" s="52" t="str">
        <f t="shared" si="482"/>
        <v/>
      </c>
    </row>
    <row r="2977" spans="1:13" hidden="1" x14ac:dyDescent="0.3">
      <c r="A2977" s="143" t="str">
        <f t="shared" si="483"/>
        <v/>
      </c>
      <c r="B2977" s="140" t="str">
        <f t="shared" si="484"/>
        <v/>
      </c>
      <c r="C2977" s="143" t="str">
        <f t="shared" si="485"/>
        <v/>
      </c>
      <c r="D2977" s="53"/>
      <c r="E2977" s="26" t="str">
        <f t="shared" si="477"/>
        <v/>
      </c>
      <c r="F2977" s="26" t="str">
        <f t="shared" si="478"/>
        <v/>
      </c>
      <c r="G2977" s="26" t="str">
        <f t="shared" si="479"/>
        <v/>
      </c>
      <c r="H2977" s="26" t="str">
        <f t="shared" si="480"/>
        <v/>
      </c>
      <c r="I2977" s="53"/>
      <c r="J2977" s="53"/>
      <c r="K2977" s="53"/>
      <c r="L2977" s="52" t="str">
        <f t="shared" si="481"/>
        <v/>
      </c>
      <c r="M2977" s="52" t="str">
        <f t="shared" si="482"/>
        <v/>
      </c>
    </row>
    <row r="2978" spans="1:13" hidden="1" x14ac:dyDescent="0.3">
      <c r="A2978" s="143" t="str">
        <f t="shared" si="483"/>
        <v/>
      </c>
      <c r="B2978" s="140" t="str">
        <f t="shared" si="484"/>
        <v/>
      </c>
      <c r="C2978" s="143" t="str">
        <f t="shared" si="485"/>
        <v/>
      </c>
      <c r="D2978" s="53"/>
      <c r="E2978" s="26" t="str">
        <f t="shared" si="477"/>
        <v/>
      </c>
      <c r="F2978" s="26" t="str">
        <f t="shared" si="478"/>
        <v/>
      </c>
      <c r="G2978" s="26" t="str">
        <f t="shared" si="479"/>
        <v/>
      </c>
      <c r="H2978" s="26" t="str">
        <f t="shared" si="480"/>
        <v/>
      </c>
      <c r="I2978" s="53"/>
      <c r="J2978" s="53"/>
      <c r="K2978" s="53"/>
      <c r="L2978" s="52" t="str">
        <f t="shared" si="481"/>
        <v/>
      </c>
      <c r="M2978" s="52" t="str">
        <f t="shared" si="482"/>
        <v/>
      </c>
    </row>
    <row r="2979" spans="1:13" hidden="1" x14ac:dyDescent="0.3">
      <c r="A2979" s="143" t="str">
        <f t="shared" si="483"/>
        <v/>
      </c>
      <c r="B2979" s="140" t="str">
        <f t="shared" si="484"/>
        <v/>
      </c>
      <c r="C2979" s="143" t="str">
        <f t="shared" si="485"/>
        <v/>
      </c>
      <c r="D2979" s="53"/>
      <c r="E2979" s="26" t="str">
        <f t="shared" si="477"/>
        <v/>
      </c>
      <c r="F2979" s="26" t="str">
        <f t="shared" si="478"/>
        <v/>
      </c>
      <c r="G2979" s="26" t="str">
        <f t="shared" si="479"/>
        <v/>
      </c>
      <c r="H2979" s="26" t="str">
        <f t="shared" si="480"/>
        <v/>
      </c>
      <c r="I2979" s="53"/>
      <c r="J2979" s="53"/>
      <c r="K2979" s="53"/>
      <c r="L2979" s="52" t="str">
        <f t="shared" si="481"/>
        <v/>
      </c>
      <c r="M2979" s="52" t="str">
        <f t="shared" si="482"/>
        <v/>
      </c>
    </row>
    <row r="2980" spans="1:13" hidden="1" x14ac:dyDescent="0.3">
      <c r="A2980" s="143" t="str">
        <f t="shared" si="483"/>
        <v/>
      </c>
      <c r="B2980" s="140" t="str">
        <f t="shared" si="484"/>
        <v/>
      </c>
      <c r="C2980" s="143" t="str">
        <f t="shared" si="485"/>
        <v/>
      </c>
      <c r="D2980" s="53"/>
      <c r="E2980" s="26" t="str">
        <f t="shared" si="477"/>
        <v/>
      </c>
      <c r="F2980" s="26" t="str">
        <f t="shared" si="478"/>
        <v/>
      </c>
      <c r="G2980" s="26" t="str">
        <f t="shared" si="479"/>
        <v/>
      </c>
      <c r="H2980" s="26" t="str">
        <f t="shared" si="480"/>
        <v/>
      </c>
      <c r="I2980" s="53"/>
      <c r="J2980" s="53"/>
      <c r="K2980" s="53"/>
      <c r="L2980" s="52" t="str">
        <f t="shared" si="481"/>
        <v/>
      </c>
      <c r="M2980" s="52" t="str">
        <f t="shared" si="482"/>
        <v/>
      </c>
    </row>
    <row r="2981" spans="1:13" hidden="1" x14ac:dyDescent="0.3">
      <c r="A2981" s="143" t="str">
        <f t="shared" si="483"/>
        <v/>
      </c>
      <c r="B2981" s="140" t="str">
        <f t="shared" si="484"/>
        <v/>
      </c>
      <c r="C2981" s="143" t="str">
        <f t="shared" si="485"/>
        <v/>
      </c>
      <c r="D2981" s="53"/>
      <c r="E2981" s="26" t="str">
        <f t="shared" si="477"/>
        <v/>
      </c>
      <c r="F2981" s="26" t="str">
        <f t="shared" si="478"/>
        <v/>
      </c>
      <c r="G2981" s="26" t="str">
        <f t="shared" si="479"/>
        <v/>
      </c>
      <c r="H2981" s="26" t="str">
        <f t="shared" si="480"/>
        <v/>
      </c>
      <c r="I2981" s="53"/>
      <c r="J2981" s="53"/>
      <c r="K2981" s="53"/>
      <c r="L2981" s="52" t="str">
        <f t="shared" si="481"/>
        <v/>
      </c>
      <c r="M2981" s="52" t="str">
        <f t="shared" si="482"/>
        <v/>
      </c>
    </row>
    <row r="2982" spans="1:13" hidden="1" x14ac:dyDescent="0.3">
      <c r="A2982" s="143" t="str">
        <f t="shared" si="483"/>
        <v/>
      </c>
      <c r="B2982" s="140" t="str">
        <f t="shared" si="484"/>
        <v/>
      </c>
      <c r="C2982" s="143" t="str">
        <f t="shared" si="485"/>
        <v/>
      </c>
      <c r="D2982" s="53"/>
      <c r="E2982" s="26" t="str">
        <f t="shared" si="477"/>
        <v/>
      </c>
      <c r="F2982" s="26" t="str">
        <f t="shared" si="478"/>
        <v/>
      </c>
      <c r="G2982" s="26" t="str">
        <f t="shared" si="479"/>
        <v/>
      </c>
      <c r="H2982" s="26" t="str">
        <f t="shared" si="480"/>
        <v/>
      </c>
      <c r="I2982" s="53"/>
      <c r="J2982" s="53"/>
      <c r="K2982" s="53"/>
      <c r="L2982" s="52" t="str">
        <f t="shared" si="481"/>
        <v/>
      </c>
      <c r="M2982" s="52" t="str">
        <f t="shared" si="482"/>
        <v/>
      </c>
    </row>
    <row r="2983" spans="1:13" hidden="1" x14ac:dyDescent="0.3">
      <c r="A2983" s="143" t="str">
        <f t="shared" si="483"/>
        <v/>
      </c>
      <c r="B2983" s="140" t="str">
        <f t="shared" si="484"/>
        <v/>
      </c>
      <c r="C2983" s="143" t="str">
        <f t="shared" si="485"/>
        <v/>
      </c>
      <c r="D2983" s="53"/>
      <c r="E2983" s="26" t="str">
        <f t="shared" si="477"/>
        <v/>
      </c>
      <c r="F2983" s="26" t="str">
        <f t="shared" si="478"/>
        <v/>
      </c>
      <c r="G2983" s="26" t="str">
        <f t="shared" si="479"/>
        <v/>
      </c>
      <c r="H2983" s="26" t="str">
        <f t="shared" si="480"/>
        <v/>
      </c>
      <c r="I2983" s="53"/>
      <c r="J2983" s="53"/>
      <c r="K2983" s="53"/>
      <c r="L2983" s="52" t="str">
        <f t="shared" si="481"/>
        <v/>
      </c>
      <c r="M2983" s="52" t="str">
        <f t="shared" si="482"/>
        <v/>
      </c>
    </row>
    <row r="2984" spans="1:13" hidden="1" x14ac:dyDescent="0.3">
      <c r="A2984" s="143" t="str">
        <f t="shared" si="483"/>
        <v/>
      </c>
      <c r="B2984" s="140" t="str">
        <f t="shared" si="484"/>
        <v/>
      </c>
      <c r="C2984" s="143" t="str">
        <f t="shared" si="485"/>
        <v/>
      </c>
      <c r="D2984" s="53"/>
      <c r="E2984" s="26" t="str">
        <f t="shared" si="477"/>
        <v/>
      </c>
      <c r="F2984" s="26" t="str">
        <f t="shared" si="478"/>
        <v/>
      </c>
      <c r="G2984" s="26" t="str">
        <f t="shared" si="479"/>
        <v/>
      </c>
      <c r="H2984" s="26" t="str">
        <f t="shared" si="480"/>
        <v/>
      </c>
      <c r="I2984" s="53"/>
      <c r="J2984" s="53"/>
      <c r="K2984" s="53"/>
      <c r="L2984" s="52" t="str">
        <f t="shared" si="481"/>
        <v/>
      </c>
      <c r="M2984" s="52" t="str">
        <f t="shared" si="482"/>
        <v/>
      </c>
    </row>
    <row r="2985" spans="1:13" hidden="1" x14ac:dyDescent="0.3">
      <c r="A2985" s="143" t="str">
        <f t="shared" si="483"/>
        <v/>
      </c>
      <c r="B2985" s="140" t="str">
        <f t="shared" si="484"/>
        <v/>
      </c>
      <c r="C2985" s="143" t="str">
        <f t="shared" si="485"/>
        <v/>
      </c>
      <c r="D2985" s="53"/>
      <c r="E2985" s="26" t="str">
        <f t="shared" si="477"/>
        <v/>
      </c>
      <c r="F2985" s="26" t="str">
        <f t="shared" si="478"/>
        <v/>
      </c>
      <c r="G2985" s="26" t="str">
        <f t="shared" si="479"/>
        <v/>
      </c>
      <c r="H2985" s="26" t="str">
        <f t="shared" si="480"/>
        <v/>
      </c>
      <c r="I2985" s="53"/>
      <c r="J2985" s="53"/>
      <c r="K2985" s="53"/>
      <c r="L2985" s="52" t="str">
        <f t="shared" si="481"/>
        <v/>
      </c>
      <c r="M2985" s="52" t="str">
        <f t="shared" si="482"/>
        <v/>
      </c>
    </row>
    <row r="2986" spans="1:13" hidden="1" x14ac:dyDescent="0.3">
      <c r="A2986" s="143" t="str">
        <f t="shared" si="483"/>
        <v/>
      </c>
      <c r="B2986" s="140" t="str">
        <f t="shared" si="484"/>
        <v/>
      </c>
      <c r="C2986" s="143" t="str">
        <f t="shared" si="485"/>
        <v/>
      </c>
      <c r="D2986" s="53"/>
      <c r="E2986" s="26" t="str">
        <f t="shared" si="477"/>
        <v/>
      </c>
      <c r="F2986" s="26" t="str">
        <f t="shared" si="478"/>
        <v/>
      </c>
      <c r="G2986" s="26" t="str">
        <f t="shared" si="479"/>
        <v/>
      </c>
      <c r="H2986" s="26" t="str">
        <f t="shared" si="480"/>
        <v/>
      </c>
      <c r="I2986" s="53"/>
      <c r="J2986" s="53"/>
      <c r="K2986" s="53"/>
      <c r="L2986" s="52" t="str">
        <f t="shared" si="481"/>
        <v/>
      </c>
      <c r="M2986" s="52" t="str">
        <f t="shared" si="482"/>
        <v/>
      </c>
    </row>
    <row r="2987" spans="1:13" hidden="1" x14ac:dyDescent="0.3">
      <c r="A2987" s="143" t="str">
        <f t="shared" si="483"/>
        <v/>
      </c>
      <c r="B2987" s="140" t="str">
        <f t="shared" si="484"/>
        <v/>
      </c>
      <c r="C2987" s="143" t="str">
        <f t="shared" si="485"/>
        <v/>
      </c>
      <c r="D2987" s="53"/>
      <c r="E2987" s="26" t="str">
        <f t="shared" si="477"/>
        <v/>
      </c>
      <c r="F2987" s="26" t="str">
        <f t="shared" si="478"/>
        <v/>
      </c>
      <c r="G2987" s="26" t="str">
        <f t="shared" si="479"/>
        <v/>
      </c>
      <c r="H2987" s="26" t="str">
        <f t="shared" si="480"/>
        <v/>
      </c>
      <c r="I2987" s="53"/>
      <c r="J2987" s="53"/>
      <c r="K2987" s="53"/>
      <c r="L2987" s="52" t="str">
        <f t="shared" si="481"/>
        <v/>
      </c>
      <c r="M2987" s="52" t="str">
        <f t="shared" si="482"/>
        <v/>
      </c>
    </row>
    <row r="2988" spans="1:13" hidden="1" x14ac:dyDescent="0.3">
      <c r="A2988" s="143" t="str">
        <f t="shared" si="483"/>
        <v/>
      </c>
      <c r="B2988" s="140" t="str">
        <f t="shared" si="484"/>
        <v/>
      </c>
      <c r="C2988" s="143" t="str">
        <f t="shared" si="485"/>
        <v/>
      </c>
      <c r="D2988" s="53"/>
      <c r="E2988" s="26" t="str">
        <f t="shared" si="477"/>
        <v/>
      </c>
      <c r="F2988" s="26" t="str">
        <f t="shared" si="478"/>
        <v/>
      </c>
      <c r="G2988" s="26" t="str">
        <f t="shared" si="479"/>
        <v/>
      </c>
      <c r="H2988" s="26" t="str">
        <f t="shared" si="480"/>
        <v/>
      </c>
      <c r="I2988" s="53"/>
      <c r="J2988" s="53"/>
      <c r="K2988" s="53"/>
      <c r="L2988" s="52" t="str">
        <f t="shared" si="481"/>
        <v/>
      </c>
      <c r="M2988" s="52" t="str">
        <f t="shared" si="482"/>
        <v/>
      </c>
    </row>
    <row r="2989" spans="1:13" hidden="1" x14ac:dyDescent="0.3">
      <c r="A2989" s="143" t="str">
        <f t="shared" si="483"/>
        <v/>
      </c>
      <c r="B2989" s="140" t="str">
        <f t="shared" si="484"/>
        <v/>
      </c>
      <c r="C2989" s="143" t="str">
        <f t="shared" si="485"/>
        <v/>
      </c>
      <c r="D2989" s="53"/>
      <c r="E2989" s="26" t="str">
        <f t="shared" si="477"/>
        <v/>
      </c>
      <c r="F2989" s="26" t="str">
        <f t="shared" si="478"/>
        <v/>
      </c>
      <c r="G2989" s="26" t="str">
        <f t="shared" si="479"/>
        <v/>
      </c>
      <c r="H2989" s="26" t="str">
        <f t="shared" si="480"/>
        <v/>
      </c>
      <c r="I2989" s="53"/>
      <c r="J2989" s="53"/>
      <c r="K2989" s="53"/>
      <c r="L2989" s="52" t="str">
        <f t="shared" si="481"/>
        <v/>
      </c>
      <c r="M2989" s="52" t="str">
        <f t="shared" si="482"/>
        <v/>
      </c>
    </row>
    <row r="2990" spans="1:13" hidden="1" x14ac:dyDescent="0.3">
      <c r="A2990" s="143" t="str">
        <f t="shared" si="483"/>
        <v/>
      </c>
      <c r="B2990" s="140" t="str">
        <f t="shared" si="484"/>
        <v/>
      </c>
      <c r="C2990" s="143" t="str">
        <f t="shared" si="485"/>
        <v/>
      </c>
      <c r="D2990" s="53"/>
      <c r="E2990" s="26" t="str">
        <f t="shared" si="477"/>
        <v/>
      </c>
      <c r="F2990" s="26" t="str">
        <f t="shared" si="478"/>
        <v/>
      </c>
      <c r="G2990" s="26" t="str">
        <f t="shared" si="479"/>
        <v/>
      </c>
      <c r="H2990" s="26" t="str">
        <f t="shared" si="480"/>
        <v/>
      </c>
      <c r="I2990" s="53"/>
      <c r="J2990" s="53"/>
      <c r="K2990" s="53"/>
      <c r="L2990" s="52" t="str">
        <f t="shared" si="481"/>
        <v/>
      </c>
      <c r="M2990" s="52" t="str">
        <f t="shared" si="482"/>
        <v/>
      </c>
    </row>
    <row r="2991" spans="1:13" hidden="1" x14ac:dyDescent="0.3">
      <c r="A2991" s="143" t="str">
        <f t="shared" si="483"/>
        <v/>
      </c>
      <c r="B2991" s="140" t="str">
        <f t="shared" si="484"/>
        <v/>
      </c>
      <c r="C2991" s="143" t="str">
        <f t="shared" si="485"/>
        <v/>
      </c>
      <c r="D2991" s="53"/>
      <c r="E2991" s="26" t="str">
        <f t="shared" si="477"/>
        <v/>
      </c>
      <c r="F2991" s="26" t="str">
        <f t="shared" si="478"/>
        <v/>
      </c>
      <c r="G2991" s="26" t="str">
        <f t="shared" si="479"/>
        <v/>
      </c>
      <c r="H2991" s="26" t="str">
        <f t="shared" si="480"/>
        <v/>
      </c>
      <c r="I2991" s="53"/>
      <c r="J2991" s="53"/>
      <c r="K2991" s="53"/>
      <c r="L2991" s="52" t="str">
        <f t="shared" si="481"/>
        <v/>
      </c>
      <c r="M2991" s="52" t="str">
        <f t="shared" si="482"/>
        <v/>
      </c>
    </row>
    <row r="2992" spans="1:13" hidden="1" x14ac:dyDescent="0.3">
      <c r="A2992" s="143" t="str">
        <f t="shared" si="483"/>
        <v/>
      </c>
      <c r="B2992" s="140" t="str">
        <f t="shared" si="484"/>
        <v/>
      </c>
      <c r="C2992" s="143" t="str">
        <f t="shared" si="485"/>
        <v/>
      </c>
      <c r="D2992" s="53"/>
      <c r="E2992" s="26" t="str">
        <f t="shared" si="477"/>
        <v/>
      </c>
      <c r="F2992" s="26" t="str">
        <f t="shared" si="478"/>
        <v/>
      </c>
      <c r="G2992" s="26" t="str">
        <f t="shared" si="479"/>
        <v/>
      </c>
      <c r="H2992" s="26" t="str">
        <f t="shared" si="480"/>
        <v/>
      </c>
      <c r="I2992" s="53"/>
      <c r="J2992" s="53"/>
      <c r="K2992" s="53"/>
      <c r="L2992" s="52" t="str">
        <f t="shared" si="481"/>
        <v/>
      </c>
      <c r="M2992" s="52" t="str">
        <f t="shared" si="482"/>
        <v/>
      </c>
    </row>
    <row r="2993" spans="1:13" hidden="1" x14ac:dyDescent="0.3">
      <c r="A2993" s="143" t="str">
        <f t="shared" si="483"/>
        <v/>
      </c>
      <c r="B2993" s="140" t="str">
        <f t="shared" si="484"/>
        <v/>
      </c>
      <c r="C2993" s="143" t="str">
        <f t="shared" si="485"/>
        <v/>
      </c>
      <c r="D2993" s="53"/>
      <c r="E2993" s="26" t="str">
        <f t="shared" si="477"/>
        <v/>
      </c>
      <c r="F2993" s="26" t="str">
        <f t="shared" si="478"/>
        <v/>
      </c>
      <c r="G2993" s="26" t="str">
        <f t="shared" si="479"/>
        <v/>
      </c>
      <c r="H2993" s="26" t="str">
        <f t="shared" si="480"/>
        <v/>
      </c>
      <c r="I2993" s="53"/>
      <c r="J2993" s="53"/>
      <c r="K2993" s="53"/>
      <c r="L2993" s="52" t="str">
        <f t="shared" si="481"/>
        <v/>
      </c>
      <c r="M2993" s="52" t="str">
        <f t="shared" si="482"/>
        <v/>
      </c>
    </row>
    <row r="2994" spans="1:13" hidden="1" x14ac:dyDescent="0.3">
      <c r="A2994" s="143" t="str">
        <f t="shared" si="483"/>
        <v/>
      </c>
      <c r="B2994" s="140" t="str">
        <f t="shared" si="484"/>
        <v/>
      </c>
      <c r="C2994" s="143" t="str">
        <f t="shared" si="485"/>
        <v/>
      </c>
      <c r="D2994" s="53"/>
      <c r="E2994" s="26" t="str">
        <f t="shared" si="477"/>
        <v/>
      </c>
      <c r="F2994" s="26" t="str">
        <f t="shared" si="478"/>
        <v/>
      </c>
      <c r="G2994" s="26" t="str">
        <f t="shared" si="479"/>
        <v/>
      </c>
      <c r="H2994" s="26" t="str">
        <f t="shared" si="480"/>
        <v/>
      </c>
      <c r="I2994" s="53"/>
      <c r="J2994" s="53"/>
      <c r="K2994" s="53"/>
      <c r="L2994" s="52" t="str">
        <f t="shared" si="481"/>
        <v/>
      </c>
      <c r="M2994" s="52" t="str">
        <f t="shared" si="482"/>
        <v/>
      </c>
    </row>
    <row r="2995" spans="1:13" hidden="1" x14ac:dyDescent="0.3">
      <c r="A2995" s="143" t="str">
        <f t="shared" si="483"/>
        <v/>
      </c>
      <c r="B2995" s="140" t="str">
        <f t="shared" si="484"/>
        <v/>
      </c>
      <c r="C2995" s="143" t="str">
        <f t="shared" si="485"/>
        <v/>
      </c>
      <c r="D2995" s="53"/>
      <c r="E2995" s="26" t="str">
        <f t="shared" si="477"/>
        <v/>
      </c>
      <c r="F2995" s="26" t="str">
        <f t="shared" si="478"/>
        <v/>
      </c>
      <c r="G2995" s="26" t="str">
        <f t="shared" si="479"/>
        <v/>
      </c>
      <c r="H2995" s="26" t="str">
        <f t="shared" si="480"/>
        <v/>
      </c>
      <c r="I2995" s="53"/>
      <c r="J2995" s="53"/>
      <c r="K2995" s="53"/>
      <c r="L2995" s="52" t="str">
        <f t="shared" si="481"/>
        <v/>
      </c>
      <c r="M2995" s="52" t="str">
        <f t="shared" si="482"/>
        <v/>
      </c>
    </row>
    <row r="2996" spans="1:13" hidden="1" x14ac:dyDescent="0.3">
      <c r="A2996" s="143" t="str">
        <f t="shared" si="483"/>
        <v/>
      </c>
      <c r="B2996" s="140" t="str">
        <f t="shared" si="484"/>
        <v/>
      </c>
      <c r="C2996" s="143" t="str">
        <f t="shared" si="485"/>
        <v/>
      </c>
      <c r="D2996" s="53"/>
      <c r="E2996" s="26" t="str">
        <f t="shared" si="477"/>
        <v/>
      </c>
      <c r="F2996" s="26" t="str">
        <f t="shared" si="478"/>
        <v/>
      </c>
      <c r="G2996" s="26" t="str">
        <f t="shared" si="479"/>
        <v/>
      </c>
      <c r="H2996" s="26" t="str">
        <f t="shared" si="480"/>
        <v/>
      </c>
      <c r="I2996" s="53"/>
      <c r="J2996" s="53"/>
      <c r="K2996" s="53"/>
      <c r="L2996" s="52" t="str">
        <f t="shared" si="481"/>
        <v/>
      </c>
      <c r="M2996" s="52" t="str">
        <f t="shared" si="482"/>
        <v/>
      </c>
    </row>
    <row r="2997" spans="1:13" hidden="1" x14ac:dyDescent="0.3">
      <c r="A2997" s="143" t="str">
        <f t="shared" si="483"/>
        <v/>
      </c>
      <c r="B2997" s="140" t="str">
        <f t="shared" si="484"/>
        <v/>
      </c>
      <c r="C2997" s="143" t="str">
        <f t="shared" si="485"/>
        <v/>
      </c>
      <c r="D2997" s="53"/>
      <c r="E2997" s="26" t="str">
        <f t="shared" si="477"/>
        <v/>
      </c>
      <c r="F2997" s="26" t="str">
        <f t="shared" si="478"/>
        <v/>
      </c>
      <c r="G2997" s="26" t="str">
        <f t="shared" si="479"/>
        <v/>
      </c>
      <c r="H2997" s="26" t="str">
        <f t="shared" si="480"/>
        <v/>
      </c>
      <c r="I2997" s="53"/>
      <c r="J2997" s="53"/>
      <c r="K2997" s="53"/>
      <c r="L2997" s="52" t="str">
        <f t="shared" si="481"/>
        <v/>
      </c>
      <c r="M2997" s="52" t="str">
        <f t="shared" si="482"/>
        <v/>
      </c>
    </row>
    <row r="2998" spans="1:13" hidden="1" x14ac:dyDescent="0.3">
      <c r="A2998" s="143" t="str">
        <f t="shared" si="483"/>
        <v/>
      </c>
      <c r="B2998" s="140" t="str">
        <f t="shared" si="484"/>
        <v/>
      </c>
      <c r="C2998" s="143" t="str">
        <f t="shared" si="485"/>
        <v/>
      </c>
      <c r="D2998" s="53"/>
      <c r="E2998" s="26" t="str">
        <f t="shared" si="477"/>
        <v/>
      </c>
      <c r="F2998" s="26" t="str">
        <f t="shared" si="478"/>
        <v/>
      </c>
      <c r="G2998" s="26" t="str">
        <f t="shared" si="479"/>
        <v/>
      </c>
      <c r="H2998" s="26" t="str">
        <f t="shared" si="480"/>
        <v/>
      </c>
      <c r="I2998" s="53"/>
      <c r="J2998" s="53"/>
      <c r="K2998" s="53"/>
      <c r="L2998" s="52" t="str">
        <f t="shared" si="481"/>
        <v/>
      </c>
      <c r="M2998" s="52" t="str">
        <f t="shared" si="482"/>
        <v/>
      </c>
    </row>
    <row r="2999" spans="1:13" hidden="1" x14ac:dyDescent="0.3">
      <c r="A2999" s="143" t="str">
        <f t="shared" si="483"/>
        <v/>
      </c>
      <c r="B2999" s="140" t="str">
        <f t="shared" si="484"/>
        <v/>
      </c>
      <c r="C2999" s="143" t="str">
        <f t="shared" si="485"/>
        <v/>
      </c>
      <c r="D2999" s="53"/>
      <c r="E2999" s="26" t="str">
        <f t="shared" si="477"/>
        <v/>
      </c>
      <c r="F2999" s="26" t="str">
        <f t="shared" si="478"/>
        <v/>
      </c>
      <c r="G2999" s="26" t="str">
        <f t="shared" si="479"/>
        <v/>
      </c>
      <c r="H2999" s="26" t="str">
        <f t="shared" si="480"/>
        <v/>
      </c>
      <c r="I2999" s="53"/>
      <c r="J2999" s="53"/>
      <c r="K2999" s="53"/>
      <c r="L2999" s="52" t="str">
        <f t="shared" si="481"/>
        <v/>
      </c>
      <c r="M2999" s="52" t="str">
        <f t="shared" si="482"/>
        <v/>
      </c>
    </row>
    <row r="3000" spans="1:13" hidden="1" x14ac:dyDescent="0.3">
      <c r="A3000" s="143" t="str">
        <f t="shared" si="483"/>
        <v/>
      </c>
      <c r="B3000" s="140" t="str">
        <f t="shared" si="484"/>
        <v/>
      </c>
      <c r="C3000" s="143" t="str">
        <f t="shared" si="485"/>
        <v/>
      </c>
      <c r="D3000" s="53"/>
      <c r="E3000" s="26" t="str">
        <f t="shared" si="477"/>
        <v/>
      </c>
      <c r="F3000" s="26" t="str">
        <f t="shared" si="478"/>
        <v/>
      </c>
      <c r="G3000" s="26" t="str">
        <f t="shared" si="479"/>
        <v/>
      </c>
      <c r="H3000" s="26" t="str">
        <f t="shared" si="480"/>
        <v/>
      </c>
      <c r="I3000" s="53"/>
      <c r="J3000" s="53"/>
      <c r="K3000" s="53"/>
      <c r="L3000" s="52" t="str">
        <f t="shared" si="481"/>
        <v/>
      </c>
      <c r="M3000" s="52" t="str">
        <f t="shared" si="482"/>
        <v/>
      </c>
    </row>
    <row r="3001" spans="1:13" hidden="1" x14ac:dyDescent="0.3">
      <c r="A3001" s="143" t="str">
        <f t="shared" si="483"/>
        <v/>
      </c>
      <c r="B3001" s="140" t="str">
        <f t="shared" si="484"/>
        <v/>
      </c>
      <c r="C3001" s="143" t="str">
        <f t="shared" si="485"/>
        <v/>
      </c>
      <c r="D3001" s="53"/>
      <c r="E3001" s="26" t="str">
        <f t="shared" si="477"/>
        <v/>
      </c>
      <c r="F3001" s="26" t="str">
        <f t="shared" si="478"/>
        <v/>
      </c>
      <c r="G3001" s="26" t="str">
        <f t="shared" si="479"/>
        <v/>
      </c>
      <c r="H3001" s="26" t="str">
        <f t="shared" si="480"/>
        <v/>
      </c>
      <c r="I3001" s="53"/>
      <c r="J3001" s="53"/>
      <c r="K3001" s="53"/>
      <c r="L3001" s="52" t="str">
        <f t="shared" si="481"/>
        <v/>
      </c>
      <c r="M3001" s="52" t="str">
        <f t="shared" si="482"/>
        <v/>
      </c>
    </row>
    <row r="3002" spans="1:13" hidden="1" x14ac:dyDescent="0.3">
      <c r="A3002" s="143" t="str">
        <f t="shared" si="483"/>
        <v/>
      </c>
      <c r="B3002" s="140" t="str">
        <f t="shared" si="484"/>
        <v/>
      </c>
      <c r="C3002" s="143" t="str">
        <f t="shared" si="485"/>
        <v/>
      </c>
      <c r="D3002" s="53"/>
      <c r="E3002" s="26" t="str">
        <f t="shared" ref="E3002:E3065" si="486">IF(D3002="","",VLOOKUP(D3002,Master,3,FALSE))</f>
        <v/>
      </c>
      <c r="F3002" s="26" t="str">
        <f t="shared" ref="F3002:F3065" si="487">IF(D3002="","",VLOOKUP(D3002,Master,4,FALSE))</f>
        <v/>
      </c>
      <c r="G3002" s="26" t="str">
        <f t="shared" ref="G3002:G3065" si="488">IF(D3002="","",VLOOKUP(D3002,Master,5,FALSE))</f>
        <v/>
      </c>
      <c r="H3002" s="26" t="str">
        <f t="shared" ref="H3002:H3065" si="489">IF(D3002="","",VLOOKUP(D3002,Master,2,FALSE))</f>
        <v/>
      </c>
      <c r="I3002" s="53"/>
      <c r="J3002" s="53"/>
      <c r="K3002" s="53"/>
      <c r="L3002" s="52" t="str">
        <f t="shared" ref="L3002:L3065" si="490">IF(K3002="","",IF(I3002="",ROUND(HLOOKUP(J3002,kgList,K3002,FALSE),1),ROUND(HLOOKUP(I3002,kgList,K3002,FALSE),1)))</f>
        <v/>
      </c>
      <c r="M3002" s="52" t="str">
        <f t="shared" ref="M3002:M3065" si="491">IF(L3002="","",IF(COUNTA(I3002:J3002)&gt;1,"Edible or Inedible",IF(COUNTA(I3002)=1,L3002*1,IF(COUNTA(J3002)=1,L3002*1,"ERROR"))))</f>
        <v/>
      </c>
    </row>
    <row r="3003" spans="1:13" hidden="1" x14ac:dyDescent="0.3">
      <c r="A3003" s="143" t="str">
        <f t="shared" ref="A3003:A3066" si="492">IF(D3003="","",A3002)</f>
        <v/>
      </c>
      <c r="B3003" s="140" t="str">
        <f t="shared" ref="B3003:B3066" si="493">IF(D3003="","",B3002)</f>
        <v/>
      </c>
      <c r="C3003" s="143" t="str">
        <f t="shared" ref="C3003:C3066" si="494">IF(D3003="","",C3002)</f>
        <v/>
      </c>
      <c r="D3003" s="53"/>
      <c r="E3003" s="26" t="str">
        <f t="shared" si="486"/>
        <v/>
      </c>
      <c r="F3003" s="26" t="str">
        <f t="shared" si="487"/>
        <v/>
      </c>
      <c r="G3003" s="26" t="str">
        <f t="shared" si="488"/>
        <v/>
      </c>
      <c r="H3003" s="26" t="str">
        <f t="shared" si="489"/>
        <v/>
      </c>
      <c r="I3003" s="53"/>
      <c r="J3003" s="53"/>
      <c r="K3003" s="53"/>
      <c r="L3003" s="52" t="str">
        <f t="shared" si="490"/>
        <v/>
      </c>
      <c r="M3003" s="52" t="str">
        <f t="shared" si="491"/>
        <v/>
      </c>
    </row>
    <row r="3004" spans="1:13" hidden="1" x14ac:dyDescent="0.3">
      <c r="A3004" s="143" t="str">
        <f t="shared" si="492"/>
        <v/>
      </c>
      <c r="B3004" s="140" t="str">
        <f t="shared" si="493"/>
        <v/>
      </c>
      <c r="C3004" s="143" t="str">
        <f t="shared" si="494"/>
        <v/>
      </c>
      <c r="D3004" s="53"/>
      <c r="E3004" s="26" t="str">
        <f t="shared" si="486"/>
        <v/>
      </c>
      <c r="F3004" s="26" t="str">
        <f t="shared" si="487"/>
        <v/>
      </c>
      <c r="G3004" s="26" t="str">
        <f t="shared" si="488"/>
        <v/>
      </c>
      <c r="H3004" s="26" t="str">
        <f t="shared" si="489"/>
        <v/>
      </c>
      <c r="I3004" s="53"/>
      <c r="J3004" s="53"/>
      <c r="K3004" s="53"/>
      <c r="L3004" s="52" t="str">
        <f t="shared" si="490"/>
        <v/>
      </c>
      <c r="M3004" s="52" t="str">
        <f t="shared" si="491"/>
        <v/>
      </c>
    </row>
    <row r="3005" spans="1:13" hidden="1" x14ac:dyDescent="0.3">
      <c r="A3005" s="143" t="str">
        <f t="shared" si="492"/>
        <v/>
      </c>
      <c r="B3005" s="140" t="str">
        <f t="shared" si="493"/>
        <v/>
      </c>
      <c r="C3005" s="143" t="str">
        <f t="shared" si="494"/>
        <v/>
      </c>
      <c r="D3005" s="53"/>
      <c r="E3005" s="26" t="str">
        <f t="shared" si="486"/>
        <v/>
      </c>
      <c r="F3005" s="26" t="str">
        <f t="shared" si="487"/>
        <v/>
      </c>
      <c r="G3005" s="26" t="str">
        <f t="shared" si="488"/>
        <v/>
      </c>
      <c r="H3005" s="26" t="str">
        <f t="shared" si="489"/>
        <v/>
      </c>
      <c r="I3005" s="53"/>
      <c r="J3005" s="53"/>
      <c r="K3005" s="53"/>
      <c r="L3005" s="52" t="str">
        <f t="shared" si="490"/>
        <v/>
      </c>
      <c r="M3005" s="52" t="str">
        <f t="shared" si="491"/>
        <v/>
      </c>
    </row>
    <row r="3006" spans="1:13" hidden="1" x14ac:dyDescent="0.3">
      <c r="A3006" s="143" t="str">
        <f t="shared" si="492"/>
        <v/>
      </c>
      <c r="B3006" s="140" t="str">
        <f t="shared" si="493"/>
        <v/>
      </c>
      <c r="C3006" s="143" t="str">
        <f t="shared" si="494"/>
        <v/>
      </c>
      <c r="D3006" s="53"/>
      <c r="E3006" s="26" t="str">
        <f t="shared" si="486"/>
        <v/>
      </c>
      <c r="F3006" s="26" t="str">
        <f t="shared" si="487"/>
        <v/>
      </c>
      <c r="G3006" s="26" t="str">
        <f t="shared" si="488"/>
        <v/>
      </c>
      <c r="H3006" s="26" t="str">
        <f t="shared" si="489"/>
        <v/>
      </c>
      <c r="I3006" s="53"/>
      <c r="J3006" s="53"/>
      <c r="K3006" s="53"/>
      <c r="L3006" s="52" t="str">
        <f t="shared" si="490"/>
        <v/>
      </c>
      <c r="M3006" s="52" t="str">
        <f t="shared" si="491"/>
        <v/>
      </c>
    </row>
    <row r="3007" spans="1:13" hidden="1" x14ac:dyDescent="0.3">
      <c r="A3007" s="143" t="str">
        <f t="shared" si="492"/>
        <v/>
      </c>
      <c r="B3007" s="140" t="str">
        <f t="shared" si="493"/>
        <v/>
      </c>
      <c r="C3007" s="143" t="str">
        <f t="shared" si="494"/>
        <v/>
      </c>
      <c r="D3007" s="53"/>
      <c r="E3007" s="26" t="str">
        <f t="shared" si="486"/>
        <v/>
      </c>
      <c r="F3007" s="26" t="str">
        <f t="shared" si="487"/>
        <v/>
      </c>
      <c r="G3007" s="26" t="str">
        <f t="shared" si="488"/>
        <v/>
      </c>
      <c r="H3007" s="26" t="str">
        <f t="shared" si="489"/>
        <v/>
      </c>
      <c r="I3007" s="53"/>
      <c r="J3007" s="53"/>
      <c r="K3007" s="53"/>
      <c r="L3007" s="52" t="str">
        <f t="shared" si="490"/>
        <v/>
      </c>
      <c r="M3007" s="52" t="str">
        <f t="shared" si="491"/>
        <v/>
      </c>
    </row>
    <row r="3008" spans="1:13" hidden="1" x14ac:dyDescent="0.3">
      <c r="A3008" s="143" t="str">
        <f t="shared" si="492"/>
        <v/>
      </c>
      <c r="B3008" s="140" t="str">
        <f t="shared" si="493"/>
        <v/>
      </c>
      <c r="C3008" s="143" t="str">
        <f t="shared" si="494"/>
        <v/>
      </c>
      <c r="D3008" s="53"/>
      <c r="E3008" s="26" t="str">
        <f t="shared" si="486"/>
        <v/>
      </c>
      <c r="F3008" s="26" t="str">
        <f t="shared" si="487"/>
        <v/>
      </c>
      <c r="G3008" s="26" t="str">
        <f t="shared" si="488"/>
        <v/>
      </c>
      <c r="H3008" s="26" t="str">
        <f t="shared" si="489"/>
        <v/>
      </c>
      <c r="I3008" s="53"/>
      <c r="J3008" s="53"/>
      <c r="K3008" s="53"/>
      <c r="L3008" s="52" t="str">
        <f t="shared" si="490"/>
        <v/>
      </c>
      <c r="M3008" s="52" t="str">
        <f t="shared" si="491"/>
        <v/>
      </c>
    </row>
    <row r="3009" spans="1:13" hidden="1" x14ac:dyDescent="0.3">
      <c r="A3009" s="143" t="str">
        <f t="shared" si="492"/>
        <v/>
      </c>
      <c r="B3009" s="140" t="str">
        <f t="shared" si="493"/>
        <v/>
      </c>
      <c r="C3009" s="143" t="str">
        <f t="shared" si="494"/>
        <v/>
      </c>
      <c r="D3009" s="53"/>
      <c r="E3009" s="26" t="str">
        <f t="shared" si="486"/>
        <v/>
      </c>
      <c r="F3009" s="26" t="str">
        <f t="shared" si="487"/>
        <v/>
      </c>
      <c r="G3009" s="26" t="str">
        <f t="shared" si="488"/>
        <v/>
      </c>
      <c r="H3009" s="26" t="str">
        <f t="shared" si="489"/>
        <v/>
      </c>
      <c r="I3009" s="53"/>
      <c r="J3009" s="53"/>
      <c r="K3009" s="53"/>
      <c r="L3009" s="52" t="str">
        <f t="shared" si="490"/>
        <v/>
      </c>
      <c r="M3009" s="52" t="str">
        <f t="shared" si="491"/>
        <v/>
      </c>
    </row>
    <row r="3010" spans="1:13" hidden="1" x14ac:dyDescent="0.3">
      <c r="A3010" s="143" t="str">
        <f t="shared" si="492"/>
        <v/>
      </c>
      <c r="B3010" s="140" t="str">
        <f t="shared" si="493"/>
        <v/>
      </c>
      <c r="C3010" s="143" t="str">
        <f t="shared" si="494"/>
        <v/>
      </c>
      <c r="D3010" s="53"/>
      <c r="E3010" s="26" t="str">
        <f t="shared" si="486"/>
        <v/>
      </c>
      <c r="F3010" s="26" t="str">
        <f t="shared" si="487"/>
        <v/>
      </c>
      <c r="G3010" s="26" t="str">
        <f t="shared" si="488"/>
        <v/>
      </c>
      <c r="H3010" s="26" t="str">
        <f t="shared" si="489"/>
        <v/>
      </c>
      <c r="I3010" s="53"/>
      <c r="J3010" s="53"/>
      <c r="K3010" s="53"/>
      <c r="L3010" s="52" t="str">
        <f t="shared" si="490"/>
        <v/>
      </c>
      <c r="M3010" s="52" t="str">
        <f t="shared" si="491"/>
        <v/>
      </c>
    </row>
    <row r="3011" spans="1:13" hidden="1" x14ac:dyDescent="0.3">
      <c r="A3011" s="143" t="str">
        <f t="shared" si="492"/>
        <v/>
      </c>
      <c r="B3011" s="140" t="str">
        <f t="shared" si="493"/>
        <v/>
      </c>
      <c r="C3011" s="143" t="str">
        <f t="shared" si="494"/>
        <v/>
      </c>
      <c r="D3011" s="53"/>
      <c r="E3011" s="26" t="str">
        <f t="shared" si="486"/>
        <v/>
      </c>
      <c r="F3011" s="26" t="str">
        <f t="shared" si="487"/>
        <v/>
      </c>
      <c r="G3011" s="26" t="str">
        <f t="shared" si="488"/>
        <v/>
      </c>
      <c r="H3011" s="26" t="str">
        <f t="shared" si="489"/>
        <v/>
      </c>
      <c r="I3011" s="53"/>
      <c r="J3011" s="53"/>
      <c r="K3011" s="53"/>
      <c r="L3011" s="52" t="str">
        <f t="shared" si="490"/>
        <v/>
      </c>
      <c r="M3011" s="52" t="str">
        <f t="shared" si="491"/>
        <v/>
      </c>
    </row>
    <row r="3012" spans="1:13" hidden="1" x14ac:dyDescent="0.3">
      <c r="A3012" s="143" t="str">
        <f t="shared" si="492"/>
        <v/>
      </c>
      <c r="B3012" s="140" t="str">
        <f t="shared" si="493"/>
        <v/>
      </c>
      <c r="C3012" s="143" t="str">
        <f t="shared" si="494"/>
        <v/>
      </c>
      <c r="D3012" s="53"/>
      <c r="E3012" s="26" t="str">
        <f t="shared" si="486"/>
        <v/>
      </c>
      <c r="F3012" s="26" t="str">
        <f t="shared" si="487"/>
        <v/>
      </c>
      <c r="G3012" s="26" t="str">
        <f t="shared" si="488"/>
        <v/>
      </c>
      <c r="H3012" s="26" t="str">
        <f t="shared" si="489"/>
        <v/>
      </c>
      <c r="I3012" s="53"/>
      <c r="J3012" s="53"/>
      <c r="K3012" s="53"/>
      <c r="L3012" s="52" t="str">
        <f t="shared" si="490"/>
        <v/>
      </c>
      <c r="M3012" s="52" t="str">
        <f t="shared" si="491"/>
        <v/>
      </c>
    </row>
    <row r="3013" spans="1:13" hidden="1" x14ac:dyDescent="0.3">
      <c r="A3013" s="143" t="str">
        <f t="shared" si="492"/>
        <v/>
      </c>
      <c r="B3013" s="140" t="str">
        <f t="shared" si="493"/>
        <v/>
      </c>
      <c r="C3013" s="143" t="str">
        <f t="shared" si="494"/>
        <v/>
      </c>
      <c r="D3013" s="53"/>
      <c r="E3013" s="26" t="str">
        <f t="shared" si="486"/>
        <v/>
      </c>
      <c r="F3013" s="26" t="str">
        <f t="shared" si="487"/>
        <v/>
      </c>
      <c r="G3013" s="26" t="str">
        <f t="shared" si="488"/>
        <v/>
      </c>
      <c r="H3013" s="26" t="str">
        <f t="shared" si="489"/>
        <v/>
      </c>
      <c r="I3013" s="53"/>
      <c r="J3013" s="53"/>
      <c r="K3013" s="53"/>
      <c r="L3013" s="52" t="str">
        <f t="shared" si="490"/>
        <v/>
      </c>
      <c r="M3013" s="52" t="str">
        <f t="shared" si="491"/>
        <v/>
      </c>
    </row>
    <row r="3014" spans="1:13" hidden="1" x14ac:dyDescent="0.3">
      <c r="A3014" s="143" t="str">
        <f t="shared" si="492"/>
        <v/>
      </c>
      <c r="B3014" s="140" t="str">
        <f t="shared" si="493"/>
        <v/>
      </c>
      <c r="C3014" s="143" t="str">
        <f t="shared" si="494"/>
        <v/>
      </c>
      <c r="D3014" s="53"/>
      <c r="E3014" s="26" t="str">
        <f t="shared" si="486"/>
        <v/>
      </c>
      <c r="F3014" s="26" t="str">
        <f t="shared" si="487"/>
        <v/>
      </c>
      <c r="G3014" s="26" t="str">
        <f t="shared" si="488"/>
        <v/>
      </c>
      <c r="H3014" s="26" t="str">
        <f t="shared" si="489"/>
        <v/>
      </c>
      <c r="I3014" s="53"/>
      <c r="J3014" s="53"/>
      <c r="K3014" s="53"/>
      <c r="L3014" s="52" t="str">
        <f t="shared" si="490"/>
        <v/>
      </c>
      <c r="M3014" s="52" t="str">
        <f t="shared" si="491"/>
        <v/>
      </c>
    </row>
    <row r="3015" spans="1:13" hidden="1" x14ac:dyDescent="0.3">
      <c r="A3015" s="143" t="str">
        <f t="shared" si="492"/>
        <v/>
      </c>
      <c r="B3015" s="140" t="str">
        <f t="shared" si="493"/>
        <v/>
      </c>
      <c r="C3015" s="143" t="str">
        <f t="shared" si="494"/>
        <v/>
      </c>
      <c r="D3015" s="53"/>
      <c r="E3015" s="26" t="str">
        <f t="shared" si="486"/>
        <v/>
      </c>
      <c r="F3015" s="26" t="str">
        <f t="shared" si="487"/>
        <v/>
      </c>
      <c r="G3015" s="26" t="str">
        <f t="shared" si="488"/>
        <v/>
      </c>
      <c r="H3015" s="26" t="str">
        <f t="shared" si="489"/>
        <v/>
      </c>
      <c r="I3015" s="53"/>
      <c r="J3015" s="53"/>
      <c r="K3015" s="53"/>
      <c r="L3015" s="52" t="str">
        <f t="shared" si="490"/>
        <v/>
      </c>
      <c r="M3015" s="52" t="str">
        <f t="shared" si="491"/>
        <v/>
      </c>
    </row>
    <row r="3016" spans="1:13" hidden="1" x14ac:dyDescent="0.3">
      <c r="A3016" s="143" t="str">
        <f t="shared" si="492"/>
        <v/>
      </c>
      <c r="B3016" s="140" t="str">
        <f t="shared" si="493"/>
        <v/>
      </c>
      <c r="C3016" s="143" t="str">
        <f t="shared" si="494"/>
        <v/>
      </c>
      <c r="D3016" s="53"/>
      <c r="E3016" s="26" t="str">
        <f t="shared" si="486"/>
        <v/>
      </c>
      <c r="F3016" s="26" t="str">
        <f t="shared" si="487"/>
        <v/>
      </c>
      <c r="G3016" s="26" t="str">
        <f t="shared" si="488"/>
        <v/>
      </c>
      <c r="H3016" s="26" t="str">
        <f t="shared" si="489"/>
        <v/>
      </c>
      <c r="I3016" s="53"/>
      <c r="J3016" s="53"/>
      <c r="K3016" s="53"/>
      <c r="L3016" s="52" t="str">
        <f t="shared" si="490"/>
        <v/>
      </c>
      <c r="M3016" s="52" t="str">
        <f t="shared" si="491"/>
        <v/>
      </c>
    </row>
    <row r="3017" spans="1:13" hidden="1" x14ac:dyDescent="0.3">
      <c r="A3017" s="143" t="str">
        <f t="shared" si="492"/>
        <v/>
      </c>
      <c r="B3017" s="140" t="str">
        <f t="shared" si="493"/>
        <v/>
      </c>
      <c r="C3017" s="143" t="str">
        <f t="shared" si="494"/>
        <v/>
      </c>
      <c r="D3017" s="53"/>
      <c r="E3017" s="26" t="str">
        <f t="shared" si="486"/>
        <v/>
      </c>
      <c r="F3017" s="26" t="str">
        <f t="shared" si="487"/>
        <v/>
      </c>
      <c r="G3017" s="26" t="str">
        <f t="shared" si="488"/>
        <v/>
      </c>
      <c r="H3017" s="26" t="str">
        <f t="shared" si="489"/>
        <v/>
      </c>
      <c r="I3017" s="53"/>
      <c r="J3017" s="53"/>
      <c r="K3017" s="53"/>
      <c r="L3017" s="52" t="str">
        <f t="shared" si="490"/>
        <v/>
      </c>
      <c r="M3017" s="52" t="str">
        <f t="shared" si="491"/>
        <v/>
      </c>
    </row>
    <row r="3018" spans="1:13" hidden="1" x14ac:dyDescent="0.3">
      <c r="A3018" s="143" t="str">
        <f t="shared" si="492"/>
        <v/>
      </c>
      <c r="B3018" s="140" t="str">
        <f t="shared" si="493"/>
        <v/>
      </c>
      <c r="C3018" s="143" t="str">
        <f t="shared" si="494"/>
        <v/>
      </c>
      <c r="D3018" s="53"/>
      <c r="E3018" s="26" t="str">
        <f t="shared" si="486"/>
        <v/>
      </c>
      <c r="F3018" s="26" t="str">
        <f t="shared" si="487"/>
        <v/>
      </c>
      <c r="G3018" s="26" t="str">
        <f t="shared" si="488"/>
        <v/>
      </c>
      <c r="H3018" s="26" t="str">
        <f t="shared" si="489"/>
        <v/>
      </c>
      <c r="I3018" s="53"/>
      <c r="J3018" s="53"/>
      <c r="K3018" s="53"/>
      <c r="L3018" s="52" t="str">
        <f t="shared" si="490"/>
        <v/>
      </c>
      <c r="M3018" s="52" t="str">
        <f t="shared" si="491"/>
        <v/>
      </c>
    </row>
    <row r="3019" spans="1:13" hidden="1" x14ac:dyDescent="0.3">
      <c r="A3019" s="143" t="str">
        <f t="shared" si="492"/>
        <v/>
      </c>
      <c r="B3019" s="140" t="str">
        <f t="shared" si="493"/>
        <v/>
      </c>
      <c r="C3019" s="143" t="str">
        <f t="shared" si="494"/>
        <v/>
      </c>
      <c r="D3019" s="53"/>
      <c r="E3019" s="26" t="str">
        <f t="shared" si="486"/>
        <v/>
      </c>
      <c r="F3019" s="26" t="str">
        <f t="shared" si="487"/>
        <v/>
      </c>
      <c r="G3019" s="26" t="str">
        <f t="shared" si="488"/>
        <v/>
      </c>
      <c r="H3019" s="26" t="str">
        <f t="shared" si="489"/>
        <v/>
      </c>
      <c r="I3019" s="53"/>
      <c r="J3019" s="53"/>
      <c r="K3019" s="53"/>
      <c r="L3019" s="52" t="str">
        <f t="shared" si="490"/>
        <v/>
      </c>
      <c r="M3019" s="52" t="str">
        <f t="shared" si="491"/>
        <v/>
      </c>
    </row>
    <row r="3020" spans="1:13" hidden="1" x14ac:dyDescent="0.3">
      <c r="A3020" s="143" t="str">
        <f t="shared" si="492"/>
        <v/>
      </c>
      <c r="B3020" s="140" t="str">
        <f t="shared" si="493"/>
        <v/>
      </c>
      <c r="C3020" s="143" t="str">
        <f t="shared" si="494"/>
        <v/>
      </c>
      <c r="D3020" s="53"/>
      <c r="E3020" s="26" t="str">
        <f t="shared" si="486"/>
        <v/>
      </c>
      <c r="F3020" s="26" t="str">
        <f t="shared" si="487"/>
        <v/>
      </c>
      <c r="G3020" s="26" t="str">
        <f t="shared" si="488"/>
        <v/>
      </c>
      <c r="H3020" s="26" t="str">
        <f t="shared" si="489"/>
        <v/>
      </c>
      <c r="I3020" s="53"/>
      <c r="J3020" s="53"/>
      <c r="K3020" s="53"/>
      <c r="L3020" s="52" t="str">
        <f t="shared" si="490"/>
        <v/>
      </c>
      <c r="M3020" s="52" t="str">
        <f t="shared" si="491"/>
        <v/>
      </c>
    </row>
    <row r="3021" spans="1:13" hidden="1" x14ac:dyDescent="0.3">
      <c r="A3021" s="143" t="str">
        <f t="shared" si="492"/>
        <v/>
      </c>
      <c r="B3021" s="140" t="str">
        <f t="shared" si="493"/>
        <v/>
      </c>
      <c r="C3021" s="143" t="str">
        <f t="shared" si="494"/>
        <v/>
      </c>
      <c r="D3021" s="53"/>
      <c r="E3021" s="26" t="str">
        <f t="shared" si="486"/>
        <v/>
      </c>
      <c r="F3021" s="26" t="str">
        <f t="shared" si="487"/>
        <v/>
      </c>
      <c r="G3021" s="26" t="str">
        <f t="shared" si="488"/>
        <v/>
      </c>
      <c r="H3021" s="26" t="str">
        <f t="shared" si="489"/>
        <v/>
      </c>
      <c r="I3021" s="53"/>
      <c r="J3021" s="53"/>
      <c r="K3021" s="53"/>
      <c r="L3021" s="52" t="str">
        <f t="shared" si="490"/>
        <v/>
      </c>
      <c r="M3021" s="52" t="str">
        <f t="shared" si="491"/>
        <v/>
      </c>
    </row>
    <row r="3022" spans="1:13" hidden="1" x14ac:dyDescent="0.3">
      <c r="A3022" s="143" t="str">
        <f t="shared" si="492"/>
        <v/>
      </c>
      <c r="B3022" s="140" t="str">
        <f t="shared" si="493"/>
        <v/>
      </c>
      <c r="C3022" s="143" t="str">
        <f t="shared" si="494"/>
        <v/>
      </c>
      <c r="D3022" s="53"/>
      <c r="E3022" s="26" t="str">
        <f t="shared" si="486"/>
        <v/>
      </c>
      <c r="F3022" s="26" t="str">
        <f t="shared" si="487"/>
        <v/>
      </c>
      <c r="G3022" s="26" t="str">
        <f t="shared" si="488"/>
        <v/>
      </c>
      <c r="H3022" s="26" t="str">
        <f t="shared" si="489"/>
        <v/>
      </c>
      <c r="I3022" s="53"/>
      <c r="J3022" s="53"/>
      <c r="K3022" s="53"/>
      <c r="L3022" s="52" t="str">
        <f t="shared" si="490"/>
        <v/>
      </c>
      <c r="M3022" s="52" t="str">
        <f t="shared" si="491"/>
        <v/>
      </c>
    </row>
    <row r="3023" spans="1:13" hidden="1" x14ac:dyDescent="0.3">
      <c r="A3023" s="143" t="str">
        <f t="shared" si="492"/>
        <v/>
      </c>
      <c r="B3023" s="140" t="str">
        <f t="shared" si="493"/>
        <v/>
      </c>
      <c r="C3023" s="143" t="str">
        <f t="shared" si="494"/>
        <v/>
      </c>
      <c r="D3023" s="53"/>
      <c r="E3023" s="26" t="str">
        <f t="shared" si="486"/>
        <v/>
      </c>
      <c r="F3023" s="26" t="str">
        <f t="shared" si="487"/>
        <v/>
      </c>
      <c r="G3023" s="26" t="str">
        <f t="shared" si="488"/>
        <v/>
      </c>
      <c r="H3023" s="26" t="str">
        <f t="shared" si="489"/>
        <v/>
      </c>
      <c r="I3023" s="53"/>
      <c r="J3023" s="53"/>
      <c r="K3023" s="53"/>
      <c r="L3023" s="52" t="str">
        <f t="shared" si="490"/>
        <v/>
      </c>
      <c r="M3023" s="52" t="str">
        <f t="shared" si="491"/>
        <v/>
      </c>
    </row>
    <row r="3024" spans="1:13" hidden="1" x14ac:dyDescent="0.3">
      <c r="A3024" s="143" t="str">
        <f t="shared" si="492"/>
        <v/>
      </c>
      <c r="B3024" s="140" t="str">
        <f t="shared" si="493"/>
        <v/>
      </c>
      <c r="C3024" s="143" t="str">
        <f t="shared" si="494"/>
        <v/>
      </c>
      <c r="D3024" s="53"/>
      <c r="E3024" s="26" t="str">
        <f t="shared" si="486"/>
        <v/>
      </c>
      <c r="F3024" s="26" t="str">
        <f t="shared" si="487"/>
        <v/>
      </c>
      <c r="G3024" s="26" t="str">
        <f t="shared" si="488"/>
        <v/>
      </c>
      <c r="H3024" s="26" t="str">
        <f t="shared" si="489"/>
        <v/>
      </c>
      <c r="I3024" s="53"/>
      <c r="J3024" s="53"/>
      <c r="K3024" s="53"/>
      <c r="L3024" s="52" t="str">
        <f t="shared" si="490"/>
        <v/>
      </c>
      <c r="M3024" s="52" t="str">
        <f t="shared" si="491"/>
        <v/>
      </c>
    </row>
    <row r="3025" spans="1:13" hidden="1" x14ac:dyDescent="0.3">
      <c r="A3025" s="143" t="str">
        <f t="shared" si="492"/>
        <v/>
      </c>
      <c r="B3025" s="140" t="str">
        <f t="shared" si="493"/>
        <v/>
      </c>
      <c r="C3025" s="143" t="str">
        <f t="shared" si="494"/>
        <v/>
      </c>
      <c r="D3025" s="53"/>
      <c r="E3025" s="26" t="str">
        <f t="shared" si="486"/>
        <v/>
      </c>
      <c r="F3025" s="26" t="str">
        <f t="shared" si="487"/>
        <v/>
      </c>
      <c r="G3025" s="26" t="str">
        <f t="shared" si="488"/>
        <v/>
      </c>
      <c r="H3025" s="26" t="str">
        <f t="shared" si="489"/>
        <v/>
      </c>
      <c r="I3025" s="53"/>
      <c r="J3025" s="53"/>
      <c r="K3025" s="53"/>
      <c r="L3025" s="52" t="str">
        <f t="shared" si="490"/>
        <v/>
      </c>
      <c r="M3025" s="52" t="str">
        <f t="shared" si="491"/>
        <v/>
      </c>
    </row>
    <row r="3026" spans="1:13" hidden="1" x14ac:dyDescent="0.3">
      <c r="A3026" s="143" t="str">
        <f t="shared" si="492"/>
        <v/>
      </c>
      <c r="B3026" s="140" t="str">
        <f t="shared" si="493"/>
        <v/>
      </c>
      <c r="C3026" s="143" t="str">
        <f t="shared" si="494"/>
        <v/>
      </c>
      <c r="D3026" s="53"/>
      <c r="E3026" s="26" t="str">
        <f t="shared" si="486"/>
        <v/>
      </c>
      <c r="F3026" s="26" t="str">
        <f t="shared" si="487"/>
        <v/>
      </c>
      <c r="G3026" s="26" t="str">
        <f t="shared" si="488"/>
        <v/>
      </c>
      <c r="H3026" s="26" t="str">
        <f t="shared" si="489"/>
        <v/>
      </c>
      <c r="I3026" s="53"/>
      <c r="J3026" s="53"/>
      <c r="K3026" s="53"/>
      <c r="L3026" s="52" t="str">
        <f t="shared" si="490"/>
        <v/>
      </c>
      <c r="M3026" s="52" t="str">
        <f t="shared" si="491"/>
        <v/>
      </c>
    </row>
    <row r="3027" spans="1:13" hidden="1" x14ac:dyDescent="0.3">
      <c r="A3027" s="143" t="str">
        <f t="shared" si="492"/>
        <v/>
      </c>
      <c r="B3027" s="140" t="str">
        <f t="shared" si="493"/>
        <v/>
      </c>
      <c r="C3027" s="143" t="str">
        <f t="shared" si="494"/>
        <v/>
      </c>
      <c r="D3027" s="53"/>
      <c r="E3027" s="26" t="str">
        <f t="shared" si="486"/>
        <v/>
      </c>
      <c r="F3027" s="26" t="str">
        <f t="shared" si="487"/>
        <v/>
      </c>
      <c r="G3027" s="26" t="str">
        <f t="shared" si="488"/>
        <v/>
      </c>
      <c r="H3027" s="26" t="str">
        <f t="shared" si="489"/>
        <v/>
      </c>
      <c r="I3027" s="53"/>
      <c r="J3027" s="53"/>
      <c r="K3027" s="53"/>
      <c r="L3027" s="52" t="str">
        <f t="shared" si="490"/>
        <v/>
      </c>
      <c r="M3027" s="52" t="str">
        <f t="shared" si="491"/>
        <v/>
      </c>
    </row>
    <row r="3028" spans="1:13" hidden="1" x14ac:dyDescent="0.3">
      <c r="A3028" s="143" t="str">
        <f t="shared" si="492"/>
        <v/>
      </c>
      <c r="B3028" s="140" t="str">
        <f t="shared" si="493"/>
        <v/>
      </c>
      <c r="C3028" s="143" t="str">
        <f t="shared" si="494"/>
        <v/>
      </c>
      <c r="D3028" s="53"/>
      <c r="E3028" s="26" t="str">
        <f t="shared" si="486"/>
        <v/>
      </c>
      <c r="F3028" s="26" t="str">
        <f t="shared" si="487"/>
        <v/>
      </c>
      <c r="G3028" s="26" t="str">
        <f t="shared" si="488"/>
        <v/>
      </c>
      <c r="H3028" s="26" t="str">
        <f t="shared" si="489"/>
        <v/>
      </c>
      <c r="I3028" s="53"/>
      <c r="J3028" s="53"/>
      <c r="K3028" s="53"/>
      <c r="L3028" s="52" t="str">
        <f t="shared" si="490"/>
        <v/>
      </c>
      <c r="M3028" s="52" t="str">
        <f t="shared" si="491"/>
        <v/>
      </c>
    </row>
    <row r="3029" spans="1:13" hidden="1" x14ac:dyDescent="0.3">
      <c r="A3029" s="143" t="str">
        <f t="shared" si="492"/>
        <v/>
      </c>
      <c r="B3029" s="140" t="str">
        <f t="shared" si="493"/>
        <v/>
      </c>
      <c r="C3029" s="143" t="str">
        <f t="shared" si="494"/>
        <v/>
      </c>
      <c r="D3029" s="53"/>
      <c r="E3029" s="26" t="str">
        <f t="shared" si="486"/>
        <v/>
      </c>
      <c r="F3029" s="26" t="str">
        <f t="shared" si="487"/>
        <v/>
      </c>
      <c r="G3029" s="26" t="str">
        <f t="shared" si="488"/>
        <v/>
      </c>
      <c r="H3029" s="26" t="str">
        <f t="shared" si="489"/>
        <v/>
      </c>
      <c r="I3029" s="53"/>
      <c r="J3029" s="53"/>
      <c r="K3029" s="53"/>
      <c r="L3029" s="52" t="str">
        <f t="shared" si="490"/>
        <v/>
      </c>
      <c r="M3029" s="52" t="str">
        <f t="shared" si="491"/>
        <v/>
      </c>
    </row>
    <row r="3030" spans="1:13" hidden="1" x14ac:dyDescent="0.3">
      <c r="A3030" s="143" t="str">
        <f t="shared" si="492"/>
        <v/>
      </c>
      <c r="B3030" s="140" t="str">
        <f t="shared" si="493"/>
        <v/>
      </c>
      <c r="C3030" s="143" t="str">
        <f t="shared" si="494"/>
        <v/>
      </c>
      <c r="D3030" s="53"/>
      <c r="E3030" s="26" t="str">
        <f t="shared" si="486"/>
        <v/>
      </c>
      <c r="F3030" s="26" t="str">
        <f t="shared" si="487"/>
        <v/>
      </c>
      <c r="G3030" s="26" t="str">
        <f t="shared" si="488"/>
        <v/>
      </c>
      <c r="H3030" s="26" t="str">
        <f t="shared" si="489"/>
        <v/>
      </c>
      <c r="I3030" s="53"/>
      <c r="J3030" s="53"/>
      <c r="K3030" s="53"/>
      <c r="L3030" s="52" t="str">
        <f t="shared" si="490"/>
        <v/>
      </c>
      <c r="M3030" s="52" t="str">
        <f t="shared" si="491"/>
        <v/>
      </c>
    </row>
    <row r="3031" spans="1:13" hidden="1" x14ac:dyDescent="0.3">
      <c r="A3031" s="143" t="str">
        <f t="shared" si="492"/>
        <v/>
      </c>
      <c r="B3031" s="140" t="str">
        <f t="shared" si="493"/>
        <v/>
      </c>
      <c r="C3031" s="143" t="str">
        <f t="shared" si="494"/>
        <v/>
      </c>
      <c r="D3031" s="53"/>
      <c r="E3031" s="26" t="str">
        <f t="shared" si="486"/>
        <v/>
      </c>
      <c r="F3031" s="26" t="str">
        <f t="shared" si="487"/>
        <v/>
      </c>
      <c r="G3031" s="26" t="str">
        <f t="shared" si="488"/>
        <v/>
      </c>
      <c r="H3031" s="26" t="str">
        <f t="shared" si="489"/>
        <v/>
      </c>
      <c r="I3031" s="53"/>
      <c r="J3031" s="53"/>
      <c r="K3031" s="53"/>
      <c r="L3031" s="52" t="str">
        <f t="shared" si="490"/>
        <v/>
      </c>
      <c r="M3031" s="52" t="str">
        <f t="shared" si="491"/>
        <v/>
      </c>
    </row>
    <row r="3032" spans="1:13" hidden="1" x14ac:dyDescent="0.3">
      <c r="A3032" s="143" t="str">
        <f t="shared" si="492"/>
        <v/>
      </c>
      <c r="B3032" s="140" t="str">
        <f t="shared" si="493"/>
        <v/>
      </c>
      <c r="C3032" s="143" t="str">
        <f t="shared" si="494"/>
        <v/>
      </c>
      <c r="D3032" s="53"/>
      <c r="E3032" s="26" t="str">
        <f t="shared" si="486"/>
        <v/>
      </c>
      <c r="F3032" s="26" t="str">
        <f t="shared" si="487"/>
        <v/>
      </c>
      <c r="G3032" s="26" t="str">
        <f t="shared" si="488"/>
        <v/>
      </c>
      <c r="H3032" s="26" t="str">
        <f t="shared" si="489"/>
        <v/>
      </c>
      <c r="I3032" s="53"/>
      <c r="J3032" s="53"/>
      <c r="K3032" s="53"/>
      <c r="L3032" s="52" t="str">
        <f t="shared" si="490"/>
        <v/>
      </c>
      <c r="M3032" s="52" t="str">
        <f t="shared" si="491"/>
        <v/>
      </c>
    </row>
    <row r="3033" spans="1:13" hidden="1" x14ac:dyDescent="0.3">
      <c r="A3033" s="143" t="str">
        <f t="shared" si="492"/>
        <v/>
      </c>
      <c r="B3033" s="140" t="str">
        <f t="shared" si="493"/>
        <v/>
      </c>
      <c r="C3033" s="143" t="str">
        <f t="shared" si="494"/>
        <v/>
      </c>
      <c r="D3033" s="53"/>
      <c r="E3033" s="26" t="str">
        <f t="shared" si="486"/>
        <v/>
      </c>
      <c r="F3033" s="26" t="str">
        <f t="shared" si="487"/>
        <v/>
      </c>
      <c r="G3033" s="26" t="str">
        <f t="shared" si="488"/>
        <v/>
      </c>
      <c r="H3033" s="26" t="str">
        <f t="shared" si="489"/>
        <v/>
      </c>
      <c r="I3033" s="53"/>
      <c r="J3033" s="53"/>
      <c r="K3033" s="53"/>
      <c r="L3033" s="52" t="str">
        <f t="shared" si="490"/>
        <v/>
      </c>
      <c r="M3033" s="52" t="str">
        <f t="shared" si="491"/>
        <v/>
      </c>
    </row>
    <row r="3034" spans="1:13" hidden="1" x14ac:dyDescent="0.3">
      <c r="A3034" s="143" t="str">
        <f t="shared" si="492"/>
        <v/>
      </c>
      <c r="B3034" s="140" t="str">
        <f t="shared" si="493"/>
        <v/>
      </c>
      <c r="C3034" s="143" t="str">
        <f t="shared" si="494"/>
        <v/>
      </c>
      <c r="D3034" s="53"/>
      <c r="E3034" s="26" t="str">
        <f t="shared" si="486"/>
        <v/>
      </c>
      <c r="F3034" s="26" t="str">
        <f t="shared" si="487"/>
        <v/>
      </c>
      <c r="G3034" s="26" t="str">
        <f t="shared" si="488"/>
        <v/>
      </c>
      <c r="H3034" s="26" t="str">
        <f t="shared" si="489"/>
        <v/>
      </c>
      <c r="I3034" s="53"/>
      <c r="J3034" s="53"/>
      <c r="K3034" s="53"/>
      <c r="L3034" s="52" t="str">
        <f t="shared" si="490"/>
        <v/>
      </c>
      <c r="M3034" s="52" t="str">
        <f t="shared" si="491"/>
        <v/>
      </c>
    </row>
    <row r="3035" spans="1:13" hidden="1" x14ac:dyDescent="0.3">
      <c r="A3035" s="143" t="str">
        <f t="shared" si="492"/>
        <v/>
      </c>
      <c r="B3035" s="140" t="str">
        <f t="shared" si="493"/>
        <v/>
      </c>
      <c r="C3035" s="143" t="str">
        <f t="shared" si="494"/>
        <v/>
      </c>
      <c r="D3035" s="53"/>
      <c r="E3035" s="26" t="str">
        <f t="shared" si="486"/>
        <v/>
      </c>
      <c r="F3035" s="26" t="str">
        <f t="shared" si="487"/>
        <v/>
      </c>
      <c r="G3035" s="26" t="str">
        <f t="shared" si="488"/>
        <v/>
      </c>
      <c r="H3035" s="26" t="str">
        <f t="shared" si="489"/>
        <v/>
      </c>
      <c r="I3035" s="53"/>
      <c r="J3035" s="53"/>
      <c r="K3035" s="53"/>
      <c r="L3035" s="52" t="str">
        <f t="shared" si="490"/>
        <v/>
      </c>
      <c r="M3035" s="52" t="str">
        <f t="shared" si="491"/>
        <v/>
      </c>
    </row>
    <row r="3036" spans="1:13" hidden="1" x14ac:dyDescent="0.3">
      <c r="A3036" s="143" t="str">
        <f t="shared" si="492"/>
        <v/>
      </c>
      <c r="B3036" s="140" t="str">
        <f t="shared" si="493"/>
        <v/>
      </c>
      <c r="C3036" s="143" t="str">
        <f t="shared" si="494"/>
        <v/>
      </c>
      <c r="D3036" s="53"/>
      <c r="E3036" s="26" t="str">
        <f t="shared" si="486"/>
        <v/>
      </c>
      <c r="F3036" s="26" t="str">
        <f t="shared" si="487"/>
        <v/>
      </c>
      <c r="G3036" s="26" t="str">
        <f t="shared" si="488"/>
        <v/>
      </c>
      <c r="H3036" s="26" t="str">
        <f t="shared" si="489"/>
        <v/>
      </c>
      <c r="I3036" s="53"/>
      <c r="J3036" s="53"/>
      <c r="K3036" s="53"/>
      <c r="L3036" s="52" t="str">
        <f t="shared" si="490"/>
        <v/>
      </c>
      <c r="M3036" s="52" t="str">
        <f t="shared" si="491"/>
        <v/>
      </c>
    </row>
    <row r="3037" spans="1:13" hidden="1" x14ac:dyDescent="0.3">
      <c r="A3037" s="143" t="str">
        <f t="shared" si="492"/>
        <v/>
      </c>
      <c r="B3037" s="140" t="str">
        <f t="shared" si="493"/>
        <v/>
      </c>
      <c r="C3037" s="143" t="str">
        <f t="shared" si="494"/>
        <v/>
      </c>
      <c r="D3037" s="53"/>
      <c r="E3037" s="26" t="str">
        <f t="shared" si="486"/>
        <v/>
      </c>
      <c r="F3037" s="26" t="str">
        <f t="shared" si="487"/>
        <v/>
      </c>
      <c r="G3037" s="26" t="str">
        <f t="shared" si="488"/>
        <v/>
      </c>
      <c r="H3037" s="26" t="str">
        <f t="shared" si="489"/>
        <v/>
      </c>
      <c r="I3037" s="53"/>
      <c r="J3037" s="53"/>
      <c r="K3037" s="53"/>
      <c r="L3037" s="52" t="str">
        <f t="shared" si="490"/>
        <v/>
      </c>
      <c r="M3037" s="52" t="str">
        <f t="shared" si="491"/>
        <v/>
      </c>
    </row>
    <row r="3038" spans="1:13" hidden="1" x14ac:dyDescent="0.3">
      <c r="A3038" s="143" t="str">
        <f t="shared" si="492"/>
        <v/>
      </c>
      <c r="B3038" s="140" t="str">
        <f t="shared" si="493"/>
        <v/>
      </c>
      <c r="C3038" s="143" t="str">
        <f t="shared" si="494"/>
        <v/>
      </c>
      <c r="D3038" s="53"/>
      <c r="E3038" s="26" t="str">
        <f t="shared" si="486"/>
        <v/>
      </c>
      <c r="F3038" s="26" t="str">
        <f t="shared" si="487"/>
        <v/>
      </c>
      <c r="G3038" s="26" t="str">
        <f t="shared" si="488"/>
        <v/>
      </c>
      <c r="H3038" s="26" t="str">
        <f t="shared" si="489"/>
        <v/>
      </c>
      <c r="I3038" s="53"/>
      <c r="J3038" s="53"/>
      <c r="K3038" s="53"/>
      <c r="L3038" s="52" t="str">
        <f t="shared" si="490"/>
        <v/>
      </c>
      <c r="M3038" s="52" t="str">
        <f t="shared" si="491"/>
        <v/>
      </c>
    </row>
    <row r="3039" spans="1:13" hidden="1" x14ac:dyDescent="0.3">
      <c r="A3039" s="143" t="str">
        <f t="shared" si="492"/>
        <v/>
      </c>
      <c r="B3039" s="140" t="str">
        <f t="shared" si="493"/>
        <v/>
      </c>
      <c r="C3039" s="143" t="str">
        <f t="shared" si="494"/>
        <v/>
      </c>
      <c r="D3039" s="53"/>
      <c r="E3039" s="26" t="str">
        <f t="shared" si="486"/>
        <v/>
      </c>
      <c r="F3039" s="26" t="str">
        <f t="shared" si="487"/>
        <v/>
      </c>
      <c r="G3039" s="26" t="str">
        <f t="shared" si="488"/>
        <v/>
      </c>
      <c r="H3039" s="26" t="str">
        <f t="shared" si="489"/>
        <v/>
      </c>
      <c r="I3039" s="53"/>
      <c r="J3039" s="53"/>
      <c r="K3039" s="53"/>
      <c r="L3039" s="52" t="str">
        <f t="shared" si="490"/>
        <v/>
      </c>
      <c r="M3039" s="52" t="str">
        <f t="shared" si="491"/>
        <v/>
      </c>
    </row>
    <row r="3040" spans="1:13" hidden="1" x14ac:dyDescent="0.3">
      <c r="A3040" s="143" t="str">
        <f t="shared" si="492"/>
        <v/>
      </c>
      <c r="B3040" s="140" t="str">
        <f t="shared" si="493"/>
        <v/>
      </c>
      <c r="C3040" s="143" t="str">
        <f t="shared" si="494"/>
        <v/>
      </c>
      <c r="D3040" s="53"/>
      <c r="E3040" s="26" t="str">
        <f t="shared" si="486"/>
        <v/>
      </c>
      <c r="F3040" s="26" t="str">
        <f t="shared" si="487"/>
        <v/>
      </c>
      <c r="G3040" s="26" t="str">
        <f t="shared" si="488"/>
        <v/>
      </c>
      <c r="H3040" s="26" t="str">
        <f t="shared" si="489"/>
        <v/>
      </c>
      <c r="I3040" s="53"/>
      <c r="J3040" s="53"/>
      <c r="K3040" s="53"/>
      <c r="L3040" s="52" t="str">
        <f t="shared" si="490"/>
        <v/>
      </c>
      <c r="M3040" s="52" t="str">
        <f t="shared" si="491"/>
        <v/>
      </c>
    </row>
    <row r="3041" spans="1:13" hidden="1" x14ac:dyDescent="0.3">
      <c r="A3041" s="143" t="str">
        <f t="shared" si="492"/>
        <v/>
      </c>
      <c r="B3041" s="140" t="str">
        <f t="shared" si="493"/>
        <v/>
      </c>
      <c r="C3041" s="143" t="str">
        <f t="shared" si="494"/>
        <v/>
      </c>
      <c r="D3041" s="53"/>
      <c r="E3041" s="26" t="str">
        <f t="shared" si="486"/>
        <v/>
      </c>
      <c r="F3041" s="26" t="str">
        <f t="shared" si="487"/>
        <v/>
      </c>
      <c r="G3041" s="26" t="str">
        <f t="shared" si="488"/>
        <v/>
      </c>
      <c r="H3041" s="26" t="str">
        <f t="shared" si="489"/>
        <v/>
      </c>
      <c r="I3041" s="53"/>
      <c r="J3041" s="53"/>
      <c r="K3041" s="53"/>
      <c r="L3041" s="52" t="str">
        <f t="shared" si="490"/>
        <v/>
      </c>
      <c r="M3041" s="52" t="str">
        <f t="shared" si="491"/>
        <v/>
      </c>
    </row>
    <row r="3042" spans="1:13" hidden="1" x14ac:dyDescent="0.3">
      <c r="A3042" s="143" t="str">
        <f t="shared" si="492"/>
        <v/>
      </c>
      <c r="B3042" s="140" t="str">
        <f t="shared" si="493"/>
        <v/>
      </c>
      <c r="C3042" s="143" t="str">
        <f t="shared" si="494"/>
        <v/>
      </c>
      <c r="D3042" s="53"/>
      <c r="E3042" s="26" t="str">
        <f t="shared" si="486"/>
        <v/>
      </c>
      <c r="F3042" s="26" t="str">
        <f t="shared" si="487"/>
        <v/>
      </c>
      <c r="G3042" s="26" t="str">
        <f t="shared" si="488"/>
        <v/>
      </c>
      <c r="H3042" s="26" t="str">
        <f t="shared" si="489"/>
        <v/>
      </c>
      <c r="I3042" s="53"/>
      <c r="J3042" s="53"/>
      <c r="K3042" s="53"/>
      <c r="L3042" s="52" t="str">
        <f t="shared" si="490"/>
        <v/>
      </c>
      <c r="M3042" s="52" t="str">
        <f t="shared" si="491"/>
        <v/>
      </c>
    </row>
    <row r="3043" spans="1:13" hidden="1" x14ac:dyDescent="0.3">
      <c r="A3043" s="143" t="str">
        <f t="shared" si="492"/>
        <v/>
      </c>
      <c r="B3043" s="140" t="str">
        <f t="shared" si="493"/>
        <v/>
      </c>
      <c r="C3043" s="143" t="str">
        <f t="shared" si="494"/>
        <v/>
      </c>
      <c r="D3043" s="53"/>
      <c r="E3043" s="26" t="str">
        <f t="shared" si="486"/>
        <v/>
      </c>
      <c r="F3043" s="26" t="str">
        <f t="shared" si="487"/>
        <v/>
      </c>
      <c r="G3043" s="26" t="str">
        <f t="shared" si="488"/>
        <v/>
      </c>
      <c r="H3043" s="26" t="str">
        <f t="shared" si="489"/>
        <v/>
      </c>
      <c r="I3043" s="53"/>
      <c r="J3043" s="53"/>
      <c r="K3043" s="53"/>
      <c r="L3043" s="52" t="str">
        <f t="shared" si="490"/>
        <v/>
      </c>
      <c r="M3043" s="52" t="str">
        <f t="shared" si="491"/>
        <v/>
      </c>
    </row>
    <row r="3044" spans="1:13" hidden="1" x14ac:dyDescent="0.3">
      <c r="A3044" s="143" t="str">
        <f t="shared" si="492"/>
        <v/>
      </c>
      <c r="B3044" s="140" t="str">
        <f t="shared" si="493"/>
        <v/>
      </c>
      <c r="C3044" s="143" t="str">
        <f t="shared" si="494"/>
        <v/>
      </c>
      <c r="D3044" s="53"/>
      <c r="E3044" s="26" t="str">
        <f t="shared" si="486"/>
        <v/>
      </c>
      <c r="F3044" s="26" t="str">
        <f t="shared" si="487"/>
        <v/>
      </c>
      <c r="G3044" s="26" t="str">
        <f t="shared" si="488"/>
        <v/>
      </c>
      <c r="H3044" s="26" t="str">
        <f t="shared" si="489"/>
        <v/>
      </c>
      <c r="I3044" s="53"/>
      <c r="J3044" s="53"/>
      <c r="K3044" s="53"/>
      <c r="L3044" s="52" t="str">
        <f t="shared" si="490"/>
        <v/>
      </c>
      <c r="M3044" s="52" t="str">
        <f t="shared" si="491"/>
        <v/>
      </c>
    </row>
    <row r="3045" spans="1:13" hidden="1" x14ac:dyDescent="0.3">
      <c r="A3045" s="143" t="str">
        <f t="shared" si="492"/>
        <v/>
      </c>
      <c r="B3045" s="140" t="str">
        <f t="shared" si="493"/>
        <v/>
      </c>
      <c r="C3045" s="143" t="str">
        <f t="shared" si="494"/>
        <v/>
      </c>
      <c r="D3045" s="53"/>
      <c r="E3045" s="26" t="str">
        <f t="shared" si="486"/>
        <v/>
      </c>
      <c r="F3045" s="26" t="str">
        <f t="shared" si="487"/>
        <v/>
      </c>
      <c r="G3045" s="26" t="str">
        <f t="shared" si="488"/>
        <v/>
      </c>
      <c r="H3045" s="26" t="str">
        <f t="shared" si="489"/>
        <v/>
      </c>
      <c r="I3045" s="53"/>
      <c r="J3045" s="53"/>
      <c r="K3045" s="53"/>
      <c r="L3045" s="52" t="str">
        <f t="shared" si="490"/>
        <v/>
      </c>
      <c r="M3045" s="52" t="str">
        <f t="shared" si="491"/>
        <v/>
      </c>
    </row>
    <row r="3046" spans="1:13" hidden="1" x14ac:dyDescent="0.3">
      <c r="A3046" s="143" t="str">
        <f t="shared" si="492"/>
        <v/>
      </c>
      <c r="B3046" s="140" t="str">
        <f t="shared" si="493"/>
        <v/>
      </c>
      <c r="C3046" s="143" t="str">
        <f t="shared" si="494"/>
        <v/>
      </c>
      <c r="D3046" s="53"/>
      <c r="E3046" s="26" t="str">
        <f t="shared" si="486"/>
        <v/>
      </c>
      <c r="F3046" s="26" t="str">
        <f t="shared" si="487"/>
        <v/>
      </c>
      <c r="G3046" s="26" t="str">
        <f t="shared" si="488"/>
        <v/>
      </c>
      <c r="H3046" s="26" t="str">
        <f t="shared" si="489"/>
        <v/>
      </c>
      <c r="I3046" s="53"/>
      <c r="J3046" s="53"/>
      <c r="K3046" s="53"/>
      <c r="L3046" s="52" t="str">
        <f t="shared" si="490"/>
        <v/>
      </c>
      <c r="M3046" s="52" t="str">
        <f t="shared" si="491"/>
        <v/>
      </c>
    </row>
    <row r="3047" spans="1:13" hidden="1" x14ac:dyDescent="0.3">
      <c r="A3047" s="143" t="str">
        <f t="shared" si="492"/>
        <v/>
      </c>
      <c r="B3047" s="140" t="str">
        <f t="shared" si="493"/>
        <v/>
      </c>
      <c r="C3047" s="143" t="str">
        <f t="shared" si="494"/>
        <v/>
      </c>
      <c r="D3047" s="53"/>
      <c r="E3047" s="26" t="str">
        <f t="shared" si="486"/>
        <v/>
      </c>
      <c r="F3047" s="26" t="str">
        <f t="shared" si="487"/>
        <v/>
      </c>
      <c r="G3047" s="26" t="str">
        <f t="shared" si="488"/>
        <v/>
      </c>
      <c r="H3047" s="26" t="str">
        <f t="shared" si="489"/>
        <v/>
      </c>
      <c r="I3047" s="53"/>
      <c r="J3047" s="53"/>
      <c r="K3047" s="53"/>
      <c r="L3047" s="52" t="str">
        <f t="shared" si="490"/>
        <v/>
      </c>
      <c r="M3047" s="52" t="str">
        <f t="shared" si="491"/>
        <v/>
      </c>
    </row>
    <row r="3048" spans="1:13" hidden="1" x14ac:dyDescent="0.3">
      <c r="A3048" s="143" t="str">
        <f t="shared" si="492"/>
        <v/>
      </c>
      <c r="B3048" s="140" t="str">
        <f t="shared" si="493"/>
        <v/>
      </c>
      <c r="C3048" s="143" t="str">
        <f t="shared" si="494"/>
        <v/>
      </c>
      <c r="D3048" s="53"/>
      <c r="E3048" s="26" t="str">
        <f t="shared" si="486"/>
        <v/>
      </c>
      <c r="F3048" s="26" t="str">
        <f t="shared" si="487"/>
        <v/>
      </c>
      <c r="G3048" s="26" t="str">
        <f t="shared" si="488"/>
        <v/>
      </c>
      <c r="H3048" s="26" t="str">
        <f t="shared" si="489"/>
        <v/>
      </c>
      <c r="I3048" s="53"/>
      <c r="J3048" s="53"/>
      <c r="K3048" s="53"/>
      <c r="L3048" s="52" t="str">
        <f t="shared" si="490"/>
        <v/>
      </c>
      <c r="M3048" s="52" t="str">
        <f t="shared" si="491"/>
        <v/>
      </c>
    </row>
    <row r="3049" spans="1:13" hidden="1" x14ac:dyDescent="0.3">
      <c r="A3049" s="143" t="str">
        <f t="shared" si="492"/>
        <v/>
      </c>
      <c r="B3049" s="140" t="str">
        <f t="shared" si="493"/>
        <v/>
      </c>
      <c r="C3049" s="143" t="str">
        <f t="shared" si="494"/>
        <v/>
      </c>
      <c r="D3049" s="53"/>
      <c r="E3049" s="26" t="str">
        <f t="shared" si="486"/>
        <v/>
      </c>
      <c r="F3049" s="26" t="str">
        <f t="shared" si="487"/>
        <v/>
      </c>
      <c r="G3049" s="26" t="str">
        <f t="shared" si="488"/>
        <v/>
      </c>
      <c r="H3049" s="26" t="str">
        <f t="shared" si="489"/>
        <v/>
      </c>
      <c r="I3049" s="53"/>
      <c r="J3049" s="53"/>
      <c r="K3049" s="53"/>
      <c r="L3049" s="52" t="str">
        <f t="shared" si="490"/>
        <v/>
      </c>
      <c r="M3049" s="52" t="str">
        <f t="shared" si="491"/>
        <v/>
      </c>
    </row>
    <row r="3050" spans="1:13" hidden="1" x14ac:dyDescent="0.3">
      <c r="A3050" s="143" t="str">
        <f t="shared" si="492"/>
        <v/>
      </c>
      <c r="B3050" s="140" t="str">
        <f t="shared" si="493"/>
        <v/>
      </c>
      <c r="C3050" s="143" t="str">
        <f t="shared" si="494"/>
        <v/>
      </c>
      <c r="D3050" s="53"/>
      <c r="E3050" s="26" t="str">
        <f t="shared" si="486"/>
        <v/>
      </c>
      <c r="F3050" s="26" t="str">
        <f t="shared" si="487"/>
        <v/>
      </c>
      <c r="G3050" s="26" t="str">
        <f t="shared" si="488"/>
        <v/>
      </c>
      <c r="H3050" s="26" t="str">
        <f t="shared" si="489"/>
        <v/>
      </c>
      <c r="I3050" s="53"/>
      <c r="J3050" s="53"/>
      <c r="K3050" s="53"/>
      <c r="L3050" s="52" t="str">
        <f t="shared" si="490"/>
        <v/>
      </c>
      <c r="M3050" s="52" t="str">
        <f t="shared" si="491"/>
        <v/>
      </c>
    </row>
    <row r="3051" spans="1:13" hidden="1" x14ac:dyDescent="0.3">
      <c r="A3051" s="143" t="str">
        <f t="shared" si="492"/>
        <v/>
      </c>
      <c r="B3051" s="140" t="str">
        <f t="shared" si="493"/>
        <v/>
      </c>
      <c r="C3051" s="143" t="str">
        <f t="shared" si="494"/>
        <v/>
      </c>
      <c r="D3051" s="53"/>
      <c r="E3051" s="26" t="str">
        <f t="shared" si="486"/>
        <v/>
      </c>
      <c r="F3051" s="26" t="str">
        <f t="shared" si="487"/>
        <v/>
      </c>
      <c r="G3051" s="26" t="str">
        <f t="shared" si="488"/>
        <v/>
      </c>
      <c r="H3051" s="26" t="str">
        <f t="shared" si="489"/>
        <v/>
      </c>
      <c r="I3051" s="53"/>
      <c r="J3051" s="53"/>
      <c r="K3051" s="53"/>
      <c r="L3051" s="52" t="str">
        <f t="shared" si="490"/>
        <v/>
      </c>
      <c r="M3051" s="52" t="str">
        <f t="shared" si="491"/>
        <v/>
      </c>
    </row>
    <row r="3052" spans="1:13" hidden="1" x14ac:dyDescent="0.3">
      <c r="A3052" s="143" t="str">
        <f t="shared" si="492"/>
        <v/>
      </c>
      <c r="B3052" s="140" t="str">
        <f t="shared" si="493"/>
        <v/>
      </c>
      <c r="C3052" s="143" t="str">
        <f t="shared" si="494"/>
        <v/>
      </c>
      <c r="D3052" s="53"/>
      <c r="E3052" s="26" t="str">
        <f t="shared" si="486"/>
        <v/>
      </c>
      <c r="F3052" s="26" t="str">
        <f t="shared" si="487"/>
        <v/>
      </c>
      <c r="G3052" s="26" t="str">
        <f t="shared" si="488"/>
        <v/>
      </c>
      <c r="H3052" s="26" t="str">
        <f t="shared" si="489"/>
        <v/>
      </c>
      <c r="I3052" s="53"/>
      <c r="J3052" s="53"/>
      <c r="K3052" s="53"/>
      <c r="L3052" s="52" t="str">
        <f t="shared" si="490"/>
        <v/>
      </c>
      <c r="M3052" s="52" t="str">
        <f t="shared" si="491"/>
        <v/>
      </c>
    </row>
    <row r="3053" spans="1:13" hidden="1" x14ac:dyDescent="0.3">
      <c r="A3053" s="143" t="str">
        <f t="shared" si="492"/>
        <v/>
      </c>
      <c r="B3053" s="140" t="str">
        <f t="shared" si="493"/>
        <v/>
      </c>
      <c r="C3053" s="143" t="str">
        <f t="shared" si="494"/>
        <v/>
      </c>
      <c r="D3053" s="53"/>
      <c r="E3053" s="26" t="str">
        <f t="shared" si="486"/>
        <v/>
      </c>
      <c r="F3053" s="26" t="str">
        <f t="shared" si="487"/>
        <v/>
      </c>
      <c r="G3053" s="26" t="str">
        <f t="shared" si="488"/>
        <v/>
      </c>
      <c r="H3053" s="26" t="str">
        <f t="shared" si="489"/>
        <v/>
      </c>
      <c r="I3053" s="53"/>
      <c r="J3053" s="53"/>
      <c r="K3053" s="53"/>
      <c r="L3053" s="52" t="str">
        <f t="shared" si="490"/>
        <v/>
      </c>
      <c r="M3053" s="52" t="str">
        <f t="shared" si="491"/>
        <v/>
      </c>
    </row>
    <row r="3054" spans="1:13" hidden="1" x14ac:dyDescent="0.3">
      <c r="A3054" s="143" t="str">
        <f t="shared" si="492"/>
        <v/>
      </c>
      <c r="B3054" s="140" t="str">
        <f t="shared" si="493"/>
        <v/>
      </c>
      <c r="C3054" s="143" t="str">
        <f t="shared" si="494"/>
        <v/>
      </c>
      <c r="D3054" s="53"/>
      <c r="E3054" s="26" t="str">
        <f t="shared" si="486"/>
        <v/>
      </c>
      <c r="F3054" s="26" t="str">
        <f t="shared" si="487"/>
        <v/>
      </c>
      <c r="G3054" s="26" t="str">
        <f t="shared" si="488"/>
        <v/>
      </c>
      <c r="H3054" s="26" t="str">
        <f t="shared" si="489"/>
        <v/>
      </c>
      <c r="I3054" s="53"/>
      <c r="J3054" s="53"/>
      <c r="K3054" s="53"/>
      <c r="L3054" s="52" t="str">
        <f t="shared" si="490"/>
        <v/>
      </c>
      <c r="M3054" s="52" t="str">
        <f t="shared" si="491"/>
        <v/>
      </c>
    </row>
    <row r="3055" spans="1:13" hidden="1" x14ac:dyDescent="0.3">
      <c r="A3055" s="143" t="str">
        <f t="shared" si="492"/>
        <v/>
      </c>
      <c r="B3055" s="140" t="str">
        <f t="shared" si="493"/>
        <v/>
      </c>
      <c r="C3055" s="143" t="str">
        <f t="shared" si="494"/>
        <v/>
      </c>
      <c r="D3055" s="53"/>
      <c r="E3055" s="26" t="str">
        <f t="shared" si="486"/>
        <v/>
      </c>
      <c r="F3055" s="26" t="str">
        <f t="shared" si="487"/>
        <v/>
      </c>
      <c r="G3055" s="26" t="str">
        <f t="shared" si="488"/>
        <v/>
      </c>
      <c r="H3055" s="26" t="str">
        <f t="shared" si="489"/>
        <v/>
      </c>
      <c r="I3055" s="53"/>
      <c r="J3055" s="53"/>
      <c r="K3055" s="53"/>
      <c r="L3055" s="52" t="str">
        <f t="shared" si="490"/>
        <v/>
      </c>
      <c r="M3055" s="52" t="str">
        <f t="shared" si="491"/>
        <v/>
      </c>
    </row>
    <row r="3056" spans="1:13" hidden="1" x14ac:dyDescent="0.3">
      <c r="A3056" s="143" t="str">
        <f t="shared" si="492"/>
        <v/>
      </c>
      <c r="B3056" s="140" t="str">
        <f t="shared" si="493"/>
        <v/>
      </c>
      <c r="C3056" s="143" t="str">
        <f t="shared" si="494"/>
        <v/>
      </c>
      <c r="D3056" s="53"/>
      <c r="E3056" s="26" t="str">
        <f t="shared" si="486"/>
        <v/>
      </c>
      <c r="F3056" s="26" t="str">
        <f t="shared" si="487"/>
        <v/>
      </c>
      <c r="G3056" s="26" t="str">
        <f t="shared" si="488"/>
        <v/>
      </c>
      <c r="H3056" s="26" t="str">
        <f t="shared" si="489"/>
        <v/>
      </c>
      <c r="I3056" s="53"/>
      <c r="J3056" s="53"/>
      <c r="K3056" s="53"/>
      <c r="L3056" s="52" t="str">
        <f t="shared" si="490"/>
        <v/>
      </c>
      <c r="M3056" s="52" t="str">
        <f t="shared" si="491"/>
        <v/>
      </c>
    </row>
    <row r="3057" spans="1:13" hidden="1" x14ac:dyDescent="0.3">
      <c r="A3057" s="143" t="str">
        <f t="shared" si="492"/>
        <v/>
      </c>
      <c r="B3057" s="140" t="str">
        <f t="shared" si="493"/>
        <v/>
      </c>
      <c r="C3057" s="143" t="str">
        <f t="shared" si="494"/>
        <v/>
      </c>
      <c r="D3057" s="53"/>
      <c r="E3057" s="26" t="str">
        <f t="shared" si="486"/>
        <v/>
      </c>
      <c r="F3057" s="26" t="str">
        <f t="shared" si="487"/>
        <v/>
      </c>
      <c r="G3057" s="26" t="str">
        <f t="shared" si="488"/>
        <v/>
      </c>
      <c r="H3057" s="26" t="str">
        <f t="shared" si="489"/>
        <v/>
      </c>
      <c r="I3057" s="53"/>
      <c r="J3057" s="53"/>
      <c r="K3057" s="53"/>
      <c r="L3057" s="52" t="str">
        <f t="shared" si="490"/>
        <v/>
      </c>
      <c r="M3057" s="52" t="str">
        <f t="shared" si="491"/>
        <v/>
      </c>
    </row>
    <row r="3058" spans="1:13" hidden="1" x14ac:dyDescent="0.3">
      <c r="A3058" s="143" t="str">
        <f t="shared" si="492"/>
        <v/>
      </c>
      <c r="B3058" s="140" t="str">
        <f t="shared" si="493"/>
        <v/>
      </c>
      <c r="C3058" s="143" t="str">
        <f t="shared" si="494"/>
        <v/>
      </c>
      <c r="D3058" s="53"/>
      <c r="E3058" s="26" t="str">
        <f t="shared" si="486"/>
        <v/>
      </c>
      <c r="F3058" s="26" t="str">
        <f t="shared" si="487"/>
        <v/>
      </c>
      <c r="G3058" s="26" t="str">
        <f t="shared" si="488"/>
        <v/>
      </c>
      <c r="H3058" s="26" t="str">
        <f t="shared" si="489"/>
        <v/>
      </c>
      <c r="I3058" s="53"/>
      <c r="J3058" s="53"/>
      <c r="K3058" s="53"/>
      <c r="L3058" s="52" t="str">
        <f t="shared" si="490"/>
        <v/>
      </c>
      <c r="M3058" s="52" t="str">
        <f t="shared" si="491"/>
        <v/>
      </c>
    </row>
    <row r="3059" spans="1:13" hidden="1" x14ac:dyDescent="0.3">
      <c r="A3059" s="143" t="str">
        <f t="shared" si="492"/>
        <v/>
      </c>
      <c r="B3059" s="140" t="str">
        <f t="shared" si="493"/>
        <v/>
      </c>
      <c r="C3059" s="143" t="str">
        <f t="shared" si="494"/>
        <v/>
      </c>
      <c r="D3059" s="53"/>
      <c r="E3059" s="26" t="str">
        <f t="shared" si="486"/>
        <v/>
      </c>
      <c r="F3059" s="26" t="str">
        <f t="shared" si="487"/>
        <v/>
      </c>
      <c r="G3059" s="26" t="str">
        <f t="shared" si="488"/>
        <v/>
      </c>
      <c r="H3059" s="26" t="str">
        <f t="shared" si="489"/>
        <v/>
      </c>
      <c r="I3059" s="53"/>
      <c r="J3059" s="53"/>
      <c r="K3059" s="53"/>
      <c r="L3059" s="52" t="str">
        <f t="shared" si="490"/>
        <v/>
      </c>
      <c r="M3059" s="52" t="str">
        <f t="shared" si="491"/>
        <v/>
      </c>
    </row>
    <row r="3060" spans="1:13" hidden="1" x14ac:dyDescent="0.3">
      <c r="A3060" s="143" t="str">
        <f t="shared" si="492"/>
        <v/>
      </c>
      <c r="B3060" s="140" t="str">
        <f t="shared" si="493"/>
        <v/>
      </c>
      <c r="C3060" s="143" t="str">
        <f t="shared" si="494"/>
        <v/>
      </c>
      <c r="D3060" s="53"/>
      <c r="E3060" s="26" t="str">
        <f t="shared" si="486"/>
        <v/>
      </c>
      <c r="F3060" s="26" t="str">
        <f t="shared" si="487"/>
        <v/>
      </c>
      <c r="G3060" s="26" t="str">
        <f t="shared" si="488"/>
        <v/>
      </c>
      <c r="H3060" s="26" t="str">
        <f t="shared" si="489"/>
        <v/>
      </c>
      <c r="I3060" s="53"/>
      <c r="J3060" s="53"/>
      <c r="K3060" s="53"/>
      <c r="L3060" s="52" t="str">
        <f t="shared" si="490"/>
        <v/>
      </c>
      <c r="M3060" s="52" t="str">
        <f t="shared" si="491"/>
        <v/>
      </c>
    </row>
    <row r="3061" spans="1:13" hidden="1" x14ac:dyDescent="0.3">
      <c r="A3061" s="143" t="str">
        <f t="shared" si="492"/>
        <v/>
      </c>
      <c r="B3061" s="140" t="str">
        <f t="shared" si="493"/>
        <v/>
      </c>
      <c r="C3061" s="143" t="str">
        <f t="shared" si="494"/>
        <v/>
      </c>
      <c r="D3061" s="53"/>
      <c r="E3061" s="26" t="str">
        <f t="shared" si="486"/>
        <v/>
      </c>
      <c r="F3061" s="26" t="str">
        <f t="shared" si="487"/>
        <v/>
      </c>
      <c r="G3061" s="26" t="str">
        <f t="shared" si="488"/>
        <v/>
      </c>
      <c r="H3061" s="26" t="str">
        <f t="shared" si="489"/>
        <v/>
      </c>
      <c r="I3061" s="53"/>
      <c r="J3061" s="53"/>
      <c r="K3061" s="53"/>
      <c r="L3061" s="52" t="str">
        <f t="shared" si="490"/>
        <v/>
      </c>
      <c r="M3061" s="52" t="str">
        <f t="shared" si="491"/>
        <v/>
      </c>
    </row>
    <row r="3062" spans="1:13" hidden="1" x14ac:dyDescent="0.3">
      <c r="A3062" s="143" t="str">
        <f t="shared" si="492"/>
        <v/>
      </c>
      <c r="B3062" s="140" t="str">
        <f t="shared" si="493"/>
        <v/>
      </c>
      <c r="C3062" s="143" t="str">
        <f t="shared" si="494"/>
        <v/>
      </c>
      <c r="D3062" s="53"/>
      <c r="E3062" s="26" t="str">
        <f t="shared" si="486"/>
        <v/>
      </c>
      <c r="F3062" s="26" t="str">
        <f t="shared" si="487"/>
        <v/>
      </c>
      <c r="G3062" s="26" t="str">
        <f t="shared" si="488"/>
        <v/>
      </c>
      <c r="H3062" s="26" t="str">
        <f t="shared" si="489"/>
        <v/>
      </c>
      <c r="I3062" s="53"/>
      <c r="J3062" s="53"/>
      <c r="K3062" s="53"/>
      <c r="L3062" s="52" t="str">
        <f t="shared" si="490"/>
        <v/>
      </c>
      <c r="M3062" s="52" t="str">
        <f t="shared" si="491"/>
        <v/>
      </c>
    </row>
    <row r="3063" spans="1:13" hidden="1" x14ac:dyDescent="0.3">
      <c r="A3063" s="143" t="str">
        <f t="shared" si="492"/>
        <v/>
      </c>
      <c r="B3063" s="140" t="str">
        <f t="shared" si="493"/>
        <v/>
      </c>
      <c r="C3063" s="143" t="str">
        <f t="shared" si="494"/>
        <v/>
      </c>
      <c r="D3063" s="53"/>
      <c r="E3063" s="26" t="str">
        <f t="shared" si="486"/>
        <v/>
      </c>
      <c r="F3063" s="26" t="str">
        <f t="shared" si="487"/>
        <v/>
      </c>
      <c r="G3063" s="26" t="str">
        <f t="shared" si="488"/>
        <v/>
      </c>
      <c r="H3063" s="26" t="str">
        <f t="shared" si="489"/>
        <v/>
      </c>
      <c r="I3063" s="53"/>
      <c r="J3063" s="53"/>
      <c r="K3063" s="53"/>
      <c r="L3063" s="52" t="str">
        <f t="shared" si="490"/>
        <v/>
      </c>
      <c r="M3063" s="52" t="str">
        <f t="shared" si="491"/>
        <v/>
      </c>
    </row>
    <row r="3064" spans="1:13" hidden="1" x14ac:dyDescent="0.3">
      <c r="A3064" s="143" t="str">
        <f t="shared" si="492"/>
        <v/>
      </c>
      <c r="B3064" s="140" t="str">
        <f t="shared" si="493"/>
        <v/>
      </c>
      <c r="C3064" s="143" t="str">
        <f t="shared" si="494"/>
        <v/>
      </c>
      <c r="D3064" s="53"/>
      <c r="E3064" s="26" t="str">
        <f t="shared" si="486"/>
        <v/>
      </c>
      <c r="F3064" s="26" t="str">
        <f t="shared" si="487"/>
        <v/>
      </c>
      <c r="G3064" s="26" t="str">
        <f t="shared" si="488"/>
        <v/>
      </c>
      <c r="H3064" s="26" t="str">
        <f t="shared" si="489"/>
        <v/>
      </c>
      <c r="I3064" s="53"/>
      <c r="J3064" s="53"/>
      <c r="K3064" s="53"/>
      <c r="L3064" s="52" t="str">
        <f t="shared" si="490"/>
        <v/>
      </c>
      <c r="M3064" s="52" t="str">
        <f t="shared" si="491"/>
        <v/>
      </c>
    </row>
    <row r="3065" spans="1:13" hidden="1" x14ac:dyDescent="0.3">
      <c r="A3065" s="143" t="str">
        <f t="shared" si="492"/>
        <v/>
      </c>
      <c r="B3065" s="140" t="str">
        <f t="shared" si="493"/>
        <v/>
      </c>
      <c r="C3065" s="143" t="str">
        <f t="shared" si="494"/>
        <v/>
      </c>
      <c r="D3065" s="53"/>
      <c r="E3065" s="26" t="str">
        <f t="shared" si="486"/>
        <v/>
      </c>
      <c r="F3065" s="26" t="str">
        <f t="shared" si="487"/>
        <v/>
      </c>
      <c r="G3065" s="26" t="str">
        <f t="shared" si="488"/>
        <v/>
      </c>
      <c r="H3065" s="26" t="str">
        <f t="shared" si="489"/>
        <v/>
      </c>
      <c r="I3065" s="53"/>
      <c r="J3065" s="53"/>
      <c r="K3065" s="53"/>
      <c r="L3065" s="52" t="str">
        <f t="shared" si="490"/>
        <v/>
      </c>
      <c r="M3065" s="52" t="str">
        <f t="shared" si="491"/>
        <v/>
      </c>
    </row>
    <row r="3066" spans="1:13" hidden="1" x14ac:dyDescent="0.3">
      <c r="A3066" s="143" t="str">
        <f t="shared" si="492"/>
        <v/>
      </c>
      <c r="B3066" s="140" t="str">
        <f t="shared" si="493"/>
        <v/>
      </c>
      <c r="C3066" s="143" t="str">
        <f t="shared" si="494"/>
        <v/>
      </c>
      <c r="D3066" s="53"/>
      <c r="E3066" s="26" t="str">
        <f t="shared" ref="E3066:E3129" si="495">IF(D3066="","",VLOOKUP(D3066,Master,3,FALSE))</f>
        <v/>
      </c>
      <c r="F3066" s="26" t="str">
        <f t="shared" ref="F3066:F3129" si="496">IF(D3066="","",VLOOKUP(D3066,Master,4,FALSE))</f>
        <v/>
      </c>
      <c r="G3066" s="26" t="str">
        <f t="shared" ref="G3066:G3129" si="497">IF(D3066="","",VLOOKUP(D3066,Master,5,FALSE))</f>
        <v/>
      </c>
      <c r="H3066" s="26" t="str">
        <f t="shared" ref="H3066:H3129" si="498">IF(D3066="","",VLOOKUP(D3066,Master,2,FALSE))</f>
        <v/>
      </c>
      <c r="I3066" s="53"/>
      <c r="J3066" s="53"/>
      <c r="K3066" s="53"/>
      <c r="L3066" s="52" t="str">
        <f t="shared" ref="L3066:L3129" si="499">IF(K3066="","",IF(I3066="",ROUND(HLOOKUP(J3066,kgList,K3066,FALSE),1),ROUND(HLOOKUP(I3066,kgList,K3066,FALSE),1)))</f>
        <v/>
      </c>
      <c r="M3066" s="52" t="str">
        <f t="shared" ref="M3066:M3129" si="500">IF(L3066="","",IF(COUNTA(I3066:J3066)&gt;1,"Edible or Inedible",IF(COUNTA(I3066)=1,L3066*1,IF(COUNTA(J3066)=1,L3066*1,"ERROR"))))</f>
        <v/>
      </c>
    </row>
    <row r="3067" spans="1:13" hidden="1" x14ac:dyDescent="0.3">
      <c r="A3067" s="143" t="str">
        <f t="shared" ref="A3067:A3130" si="501">IF(D3067="","",A3066)</f>
        <v/>
      </c>
      <c r="B3067" s="140" t="str">
        <f t="shared" ref="B3067:B3130" si="502">IF(D3067="","",B3066)</f>
        <v/>
      </c>
      <c r="C3067" s="143" t="str">
        <f t="shared" ref="C3067:C3130" si="503">IF(D3067="","",C3066)</f>
        <v/>
      </c>
      <c r="D3067" s="53"/>
      <c r="E3067" s="26" t="str">
        <f t="shared" si="495"/>
        <v/>
      </c>
      <c r="F3067" s="26" t="str">
        <f t="shared" si="496"/>
        <v/>
      </c>
      <c r="G3067" s="26" t="str">
        <f t="shared" si="497"/>
        <v/>
      </c>
      <c r="H3067" s="26" t="str">
        <f t="shared" si="498"/>
        <v/>
      </c>
      <c r="I3067" s="53"/>
      <c r="J3067" s="53"/>
      <c r="K3067" s="53"/>
      <c r="L3067" s="52" t="str">
        <f t="shared" si="499"/>
        <v/>
      </c>
      <c r="M3067" s="52" t="str">
        <f t="shared" si="500"/>
        <v/>
      </c>
    </row>
    <row r="3068" spans="1:13" hidden="1" x14ac:dyDescent="0.3">
      <c r="A3068" s="143" t="str">
        <f t="shared" si="501"/>
        <v/>
      </c>
      <c r="B3068" s="140" t="str">
        <f t="shared" si="502"/>
        <v/>
      </c>
      <c r="C3068" s="143" t="str">
        <f t="shared" si="503"/>
        <v/>
      </c>
      <c r="D3068" s="53"/>
      <c r="E3068" s="26" t="str">
        <f t="shared" si="495"/>
        <v/>
      </c>
      <c r="F3068" s="26" t="str">
        <f t="shared" si="496"/>
        <v/>
      </c>
      <c r="G3068" s="26" t="str">
        <f t="shared" si="497"/>
        <v/>
      </c>
      <c r="H3068" s="26" t="str">
        <f t="shared" si="498"/>
        <v/>
      </c>
      <c r="I3068" s="53"/>
      <c r="J3068" s="53"/>
      <c r="K3068" s="53"/>
      <c r="L3068" s="52" t="str">
        <f t="shared" si="499"/>
        <v/>
      </c>
      <c r="M3068" s="52" t="str">
        <f t="shared" si="500"/>
        <v/>
      </c>
    </row>
    <row r="3069" spans="1:13" hidden="1" x14ac:dyDescent="0.3">
      <c r="A3069" s="143" t="str">
        <f t="shared" si="501"/>
        <v/>
      </c>
      <c r="B3069" s="140" t="str">
        <f t="shared" si="502"/>
        <v/>
      </c>
      <c r="C3069" s="143" t="str">
        <f t="shared" si="503"/>
        <v/>
      </c>
      <c r="D3069" s="53"/>
      <c r="E3069" s="26" t="str">
        <f t="shared" si="495"/>
        <v/>
      </c>
      <c r="F3069" s="26" t="str">
        <f t="shared" si="496"/>
        <v/>
      </c>
      <c r="G3069" s="26" t="str">
        <f t="shared" si="497"/>
        <v/>
      </c>
      <c r="H3069" s="26" t="str">
        <f t="shared" si="498"/>
        <v/>
      </c>
      <c r="I3069" s="53"/>
      <c r="J3069" s="53"/>
      <c r="K3069" s="53"/>
      <c r="L3069" s="52" t="str">
        <f t="shared" si="499"/>
        <v/>
      </c>
      <c r="M3069" s="52" t="str">
        <f t="shared" si="500"/>
        <v/>
      </c>
    </row>
    <row r="3070" spans="1:13" hidden="1" x14ac:dyDescent="0.3">
      <c r="A3070" s="143" t="str">
        <f t="shared" si="501"/>
        <v/>
      </c>
      <c r="B3070" s="140" t="str">
        <f t="shared" si="502"/>
        <v/>
      </c>
      <c r="C3070" s="143" t="str">
        <f t="shared" si="503"/>
        <v/>
      </c>
      <c r="D3070" s="53"/>
      <c r="E3070" s="26" t="str">
        <f t="shared" si="495"/>
        <v/>
      </c>
      <c r="F3070" s="26" t="str">
        <f t="shared" si="496"/>
        <v/>
      </c>
      <c r="G3070" s="26" t="str">
        <f t="shared" si="497"/>
        <v/>
      </c>
      <c r="H3070" s="26" t="str">
        <f t="shared" si="498"/>
        <v/>
      </c>
      <c r="I3070" s="53"/>
      <c r="J3070" s="53"/>
      <c r="K3070" s="53"/>
      <c r="L3070" s="52" t="str">
        <f t="shared" si="499"/>
        <v/>
      </c>
      <c r="M3070" s="52" t="str">
        <f t="shared" si="500"/>
        <v/>
      </c>
    </row>
    <row r="3071" spans="1:13" hidden="1" x14ac:dyDescent="0.3">
      <c r="A3071" s="143" t="str">
        <f t="shared" si="501"/>
        <v/>
      </c>
      <c r="B3071" s="140" t="str">
        <f t="shared" si="502"/>
        <v/>
      </c>
      <c r="C3071" s="143" t="str">
        <f t="shared" si="503"/>
        <v/>
      </c>
      <c r="D3071" s="53"/>
      <c r="E3071" s="26" t="str">
        <f t="shared" si="495"/>
        <v/>
      </c>
      <c r="F3071" s="26" t="str">
        <f t="shared" si="496"/>
        <v/>
      </c>
      <c r="G3071" s="26" t="str">
        <f t="shared" si="497"/>
        <v/>
      </c>
      <c r="H3071" s="26" t="str">
        <f t="shared" si="498"/>
        <v/>
      </c>
      <c r="I3071" s="53"/>
      <c r="J3071" s="53"/>
      <c r="K3071" s="53"/>
      <c r="L3071" s="52" t="str">
        <f t="shared" si="499"/>
        <v/>
      </c>
      <c r="M3071" s="52" t="str">
        <f t="shared" si="500"/>
        <v/>
      </c>
    </row>
    <row r="3072" spans="1:13" hidden="1" x14ac:dyDescent="0.3">
      <c r="A3072" s="143" t="str">
        <f t="shared" si="501"/>
        <v/>
      </c>
      <c r="B3072" s="140" t="str">
        <f t="shared" si="502"/>
        <v/>
      </c>
      <c r="C3072" s="143" t="str">
        <f t="shared" si="503"/>
        <v/>
      </c>
      <c r="D3072" s="53"/>
      <c r="E3072" s="26" t="str">
        <f t="shared" si="495"/>
        <v/>
      </c>
      <c r="F3072" s="26" t="str">
        <f t="shared" si="496"/>
        <v/>
      </c>
      <c r="G3072" s="26" t="str">
        <f t="shared" si="497"/>
        <v/>
      </c>
      <c r="H3072" s="26" t="str">
        <f t="shared" si="498"/>
        <v/>
      </c>
      <c r="I3072" s="53"/>
      <c r="J3072" s="53"/>
      <c r="K3072" s="53"/>
      <c r="L3072" s="52" t="str">
        <f t="shared" si="499"/>
        <v/>
      </c>
      <c r="M3072" s="52" t="str">
        <f t="shared" si="500"/>
        <v/>
      </c>
    </row>
    <row r="3073" spans="1:13" hidden="1" x14ac:dyDescent="0.3">
      <c r="A3073" s="143" t="str">
        <f t="shared" si="501"/>
        <v/>
      </c>
      <c r="B3073" s="140" t="str">
        <f t="shared" si="502"/>
        <v/>
      </c>
      <c r="C3073" s="143" t="str">
        <f t="shared" si="503"/>
        <v/>
      </c>
      <c r="D3073" s="53"/>
      <c r="E3073" s="26" t="str">
        <f t="shared" si="495"/>
        <v/>
      </c>
      <c r="F3073" s="26" t="str">
        <f t="shared" si="496"/>
        <v/>
      </c>
      <c r="G3073" s="26" t="str">
        <f t="shared" si="497"/>
        <v/>
      </c>
      <c r="H3073" s="26" t="str">
        <f t="shared" si="498"/>
        <v/>
      </c>
      <c r="I3073" s="53"/>
      <c r="J3073" s="53"/>
      <c r="K3073" s="53"/>
      <c r="L3073" s="52" t="str">
        <f t="shared" si="499"/>
        <v/>
      </c>
      <c r="M3073" s="52" t="str">
        <f t="shared" si="500"/>
        <v/>
      </c>
    </row>
    <row r="3074" spans="1:13" hidden="1" x14ac:dyDescent="0.3">
      <c r="A3074" s="143" t="str">
        <f t="shared" si="501"/>
        <v/>
      </c>
      <c r="B3074" s="140" t="str">
        <f t="shared" si="502"/>
        <v/>
      </c>
      <c r="C3074" s="143" t="str">
        <f t="shared" si="503"/>
        <v/>
      </c>
      <c r="D3074" s="53"/>
      <c r="E3074" s="26" t="str">
        <f t="shared" si="495"/>
        <v/>
      </c>
      <c r="F3074" s="26" t="str">
        <f t="shared" si="496"/>
        <v/>
      </c>
      <c r="G3074" s="26" t="str">
        <f t="shared" si="497"/>
        <v/>
      </c>
      <c r="H3074" s="26" t="str">
        <f t="shared" si="498"/>
        <v/>
      </c>
      <c r="I3074" s="53"/>
      <c r="J3074" s="53"/>
      <c r="K3074" s="53"/>
      <c r="L3074" s="52" t="str">
        <f t="shared" si="499"/>
        <v/>
      </c>
      <c r="M3074" s="52" t="str">
        <f t="shared" si="500"/>
        <v/>
      </c>
    </row>
    <row r="3075" spans="1:13" hidden="1" x14ac:dyDescent="0.3">
      <c r="A3075" s="143" t="str">
        <f t="shared" si="501"/>
        <v/>
      </c>
      <c r="B3075" s="140" t="str">
        <f t="shared" si="502"/>
        <v/>
      </c>
      <c r="C3075" s="143" t="str">
        <f t="shared" si="503"/>
        <v/>
      </c>
      <c r="D3075" s="53"/>
      <c r="E3075" s="26" t="str">
        <f t="shared" si="495"/>
        <v/>
      </c>
      <c r="F3075" s="26" t="str">
        <f t="shared" si="496"/>
        <v/>
      </c>
      <c r="G3075" s="26" t="str">
        <f t="shared" si="497"/>
        <v/>
      </c>
      <c r="H3075" s="26" t="str">
        <f t="shared" si="498"/>
        <v/>
      </c>
      <c r="I3075" s="53"/>
      <c r="J3075" s="53"/>
      <c r="K3075" s="53"/>
      <c r="L3075" s="52" t="str">
        <f t="shared" si="499"/>
        <v/>
      </c>
      <c r="M3075" s="52" t="str">
        <f t="shared" si="500"/>
        <v/>
      </c>
    </row>
    <row r="3076" spans="1:13" hidden="1" x14ac:dyDescent="0.3">
      <c r="A3076" s="143" t="str">
        <f t="shared" si="501"/>
        <v/>
      </c>
      <c r="B3076" s="140" t="str">
        <f t="shared" si="502"/>
        <v/>
      </c>
      <c r="C3076" s="143" t="str">
        <f t="shared" si="503"/>
        <v/>
      </c>
      <c r="D3076" s="53"/>
      <c r="E3076" s="26" t="str">
        <f t="shared" si="495"/>
        <v/>
      </c>
      <c r="F3076" s="26" t="str">
        <f t="shared" si="496"/>
        <v/>
      </c>
      <c r="G3076" s="26" t="str">
        <f t="shared" si="497"/>
        <v/>
      </c>
      <c r="H3076" s="26" t="str">
        <f t="shared" si="498"/>
        <v/>
      </c>
      <c r="I3076" s="53"/>
      <c r="J3076" s="53"/>
      <c r="K3076" s="53"/>
      <c r="L3076" s="52" t="str">
        <f t="shared" si="499"/>
        <v/>
      </c>
      <c r="M3076" s="52" t="str">
        <f t="shared" si="500"/>
        <v/>
      </c>
    </row>
    <row r="3077" spans="1:13" hidden="1" x14ac:dyDescent="0.3">
      <c r="A3077" s="143" t="str">
        <f t="shared" si="501"/>
        <v/>
      </c>
      <c r="B3077" s="140" t="str">
        <f t="shared" si="502"/>
        <v/>
      </c>
      <c r="C3077" s="143" t="str">
        <f t="shared" si="503"/>
        <v/>
      </c>
      <c r="D3077" s="53"/>
      <c r="E3077" s="26" t="str">
        <f t="shared" si="495"/>
        <v/>
      </c>
      <c r="F3077" s="26" t="str">
        <f t="shared" si="496"/>
        <v/>
      </c>
      <c r="G3077" s="26" t="str">
        <f t="shared" si="497"/>
        <v/>
      </c>
      <c r="H3077" s="26" t="str">
        <f t="shared" si="498"/>
        <v/>
      </c>
      <c r="I3077" s="53"/>
      <c r="J3077" s="53"/>
      <c r="K3077" s="53"/>
      <c r="L3077" s="52" t="str">
        <f t="shared" si="499"/>
        <v/>
      </c>
      <c r="M3077" s="52" t="str">
        <f t="shared" si="500"/>
        <v/>
      </c>
    </row>
    <row r="3078" spans="1:13" hidden="1" x14ac:dyDescent="0.3">
      <c r="A3078" s="143" t="str">
        <f t="shared" si="501"/>
        <v/>
      </c>
      <c r="B3078" s="140" t="str">
        <f t="shared" si="502"/>
        <v/>
      </c>
      <c r="C3078" s="143" t="str">
        <f t="shared" si="503"/>
        <v/>
      </c>
      <c r="D3078" s="53"/>
      <c r="E3078" s="26" t="str">
        <f t="shared" si="495"/>
        <v/>
      </c>
      <c r="F3078" s="26" t="str">
        <f t="shared" si="496"/>
        <v/>
      </c>
      <c r="G3078" s="26" t="str">
        <f t="shared" si="497"/>
        <v/>
      </c>
      <c r="H3078" s="26" t="str">
        <f t="shared" si="498"/>
        <v/>
      </c>
      <c r="I3078" s="53"/>
      <c r="J3078" s="53"/>
      <c r="K3078" s="53"/>
      <c r="L3078" s="52" t="str">
        <f t="shared" si="499"/>
        <v/>
      </c>
      <c r="M3078" s="52" t="str">
        <f t="shared" si="500"/>
        <v/>
      </c>
    </row>
    <row r="3079" spans="1:13" hidden="1" x14ac:dyDescent="0.3">
      <c r="A3079" s="143" t="str">
        <f t="shared" si="501"/>
        <v/>
      </c>
      <c r="B3079" s="140" t="str">
        <f t="shared" si="502"/>
        <v/>
      </c>
      <c r="C3079" s="143" t="str">
        <f t="shared" si="503"/>
        <v/>
      </c>
      <c r="D3079" s="53"/>
      <c r="E3079" s="26" t="str">
        <f t="shared" si="495"/>
        <v/>
      </c>
      <c r="F3079" s="26" t="str">
        <f t="shared" si="496"/>
        <v/>
      </c>
      <c r="G3079" s="26" t="str">
        <f t="shared" si="497"/>
        <v/>
      </c>
      <c r="H3079" s="26" t="str">
        <f t="shared" si="498"/>
        <v/>
      </c>
      <c r="I3079" s="53"/>
      <c r="J3079" s="53"/>
      <c r="K3079" s="53"/>
      <c r="L3079" s="52" t="str">
        <f t="shared" si="499"/>
        <v/>
      </c>
      <c r="M3079" s="52" t="str">
        <f t="shared" si="500"/>
        <v/>
      </c>
    </row>
    <row r="3080" spans="1:13" hidden="1" x14ac:dyDescent="0.3">
      <c r="A3080" s="143" t="str">
        <f t="shared" si="501"/>
        <v/>
      </c>
      <c r="B3080" s="140" t="str">
        <f t="shared" si="502"/>
        <v/>
      </c>
      <c r="C3080" s="143" t="str">
        <f t="shared" si="503"/>
        <v/>
      </c>
      <c r="D3080" s="53"/>
      <c r="E3080" s="26" t="str">
        <f t="shared" si="495"/>
        <v/>
      </c>
      <c r="F3080" s="26" t="str">
        <f t="shared" si="496"/>
        <v/>
      </c>
      <c r="G3080" s="26" t="str">
        <f t="shared" si="497"/>
        <v/>
      </c>
      <c r="H3080" s="26" t="str">
        <f t="shared" si="498"/>
        <v/>
      </c>
      <c r="I3080" s="53"/>
      <c r="J3080" s="53"/>
      <c r="K3080" s="53"/>
      <c r="L3080" s="52" t="str">
        <f t="shared" si="499"/>
        <v/>
      </c>
      <c r="M3080" s="52" t="str">
        <f t="shared" si="500"/>
        <v/>
      </c>
    </row>
    <row r="3081" spans="1:13" hidden="1" x14ac:dyDescent="0.3">
      <c r="A3081" s="143" t="str">
        <f t="shared" si="501"/>
        <v/>
      </c>
      <c r="B3081" s="140" t="str">
        <f t="shared" si="502"/>
        <v/>
      </c>
      <c r="C3081" s="143" t="str">
        <f t="shared" si="503"/>
        <v/>
      </c>
      <c r="D3081" s="53"/>
      <c r="E3081" s="26" t="str">
        <f t="shared" si="495"/>
        <v/>
      </c>
      <c r="F3081" s="26" t="str">
        <f t="shared" si="496"/>
        <v/>
      </c>
      <c r="G3081" s="26" t="str">
        <f t="shared" si="497"/>
        <v/>
      </c>
      <c r="H3081" s="26" t="str">
        <f t="shared" si="498"/>
        <v/>
      </c>
      <c r="I3081" s="53"/>
      <c r="J3081" s="53"/>
      <c r="K3081" s="53"/>
      <c r="L3081" s="52" t="str">
        <f t="shared" si="499"/>
        <v/>
      </c>
      <c r="M3081" s="52" t="str">
        <f t="shared" si="500"/>
        <v/>
      </c>
    </row>
    <row r="3082" spans="1:13" hidden="1" x14ac:dyDescent="0.3">
      <c r="A3082" s="143" t="str">
        <f t="shared" si="501"/>
        <v/>
      </c>
      <c r="B3082" s="140" t="str">
        <f t="shared" si="502"/>
        <v/>
      </c>
      <c r="C3082" s="143" t="str">
        <f t="shared" si="503"/>
        <v/>
      </c>
      <c r="D3082" s="53"/>
      <c r="E3082" s="26" t="str">
        <f t="shared" si="495"/>
        <v/>
      </c>
      <c r="F3082" s="26" t="str">
        <f t="shared" si="496"/>
        <v/>
      </c>
      <c r="G3082" s="26" t="str">
        <f t="shared" si="497"/>
        <v/>
      </c>
      <c r="H3082" s="26" t="str">
        <f t="shared" si="498"/>
        <v/>
      </c>
      <c r="I3082" s="53"/>
      <c r="J3082" s="53"/>
      <c r="K3082" s="53"/>
      <c r="L3082" s="52" t="str">
        <f t="shared" si="499"/>
        <v/>
      </c>
      <c r="M3082" s="52" t="str">
        <f t="shared" si="500"/>
        <v/>
      </c>
    </row>
    <row r="3083" spans="1:13" hidden="1" x14ac:dyDescent="0.3">
      <c r="A3083" s="143" t="str">
        <f t="shared" si="501"/>
        <v/>
      </c>
      <c r="B3083" s="140" t="str">
        <f t="shared" si="502"/>
        <v/>
      </c>
      <c r="C3083" s="143" t="str">
        <f t="shared" si="503"/>
        <v/>
      </c>
      <c r="D3083" s="53"/>
      <c r="E3083" s="26" t="str">
        <f t="shared" si="495"/>
        <v/>
      </c>
      <c r="F3083" s="26" t="str">
        <f t="shared" si="496"/>
        <v/>
      </c>
      <c r="G3083" s="26" t="str">
        <f t="shared" si="497"/>
        <v/>
      </c>
      <c r="H3083" s="26" t="str">
        <f t="shared" si="498"/>
        <v/>
      </c>
      <c r="I3083" s="53"/>
      <c r="J3083" s="53"/>
      <c r="K3083" s="53"/>
      <c r="L3083" s="52" t="str">
        <f t="shared" si="499"/>
        <v/>
      </c>
      <c r="M3083" s="52" t="str">
        <f t="shared" si="500"/>
        <v/>
      </c>
    </row>
    <row r="3084" spans="1:13" hidden="1" x14ac:dyDescent="0.3">
      <c r="A3084" s="143" t="str">
        <f t="shared" si="501"/>
        <v/>
      </c>
      <c r="B3084" s="140" t="str">
        <f t="shared" si="502"/>
        <v/>
      </c>
      <c r="C3084" s="143" t="str">
        <f t="shared" si="503"/>
        <v/>
      </c>
      <c r="D3084" s="53"/>
      <c r="E3084" s="26" t="str">
        <f t="shared" si="495"/>
        <v/>
      </c>
      <c r="F3084" s="26" t="str">
        <f t="shared" si="496"/>
        <v/>
      </c>
      <c r="G3084" s="26" t="str">
        <f t="shared" si="497"/>
        <v/>
      </c>
      <c r="H3084" s="26" t="str">
        <f t="shared" si="498"/>
        <v/>
      </c>
      <c r="I3084" s="53"/>
      <c r="J3084" s="53"/>
      <c r="K3084" s="53"/>
      <c r="L3084" s="52" t="str">
        <f t="shared" si="499"/>
        <v/>
      </c>
      <c r="M3084" s="52" t="str">
        <f t="shared" si="500"/>
        <v/>
      </c>
    </row>
    <row r="3085" spans="1:13" hidden="1" x14ac:dyDescent="0.3">
      <c r="A3085" s="143" t="str">
        <f t="shared" si="501"/>
        <v/>
      </c>
      <c r="B3085" s="140" t="str">
        <f t="shared" si="502"/>
        <v/>
      </c>
      <c r="C3085" s="143" t="str">
        <f t="shared" si="503"/>
        <v/>
      </c>
      <c r="D3085" s="53"/>
      <c r="E3085" s="26" t="str">
        <f t="shared" si="495"/>
        <v/>
      </c>
      <c r="F3085" s="26" t="str">
        <f t="shared" si="496"/>
        <v/>
      </c>
      <c r="G3085" s="26" t="str">
        <f t="shared" si="497"/>
        <v/>
      </c>
      <c r="H3085" s="26" t="str">
        <f t="shared" si="498"/>
        <v/>
      </c>
      <c r="I3085" s="53"/>
      <c r="J3085" s="53"/>
      <c r="K3085" s="53"/>
      <c r="L3085" s="52" t="str">
        <f t="shared" si="499"/>
        <v/>
      </c>
      <c r="M3085" s="52" t="str">
        <f t="shared" si="500"/>
        <v/>
      </c>
    </row>
    <row r="3086" spans="1:13" hidden="1" x14ac:dyDescent="0.3">
      <c r="A3086" s="143" t="str">
        <f t="shared" si="501"/>
        <v/>
      </c>
      <c r="B3086" s="140" t="str">
        <f t="shared" si="502"/>
        <v/>
      </c>
      <c r="C3086" s="143" t="str">
        <f t="shared" si="503"/>
        <v/>
      </c>
      <c r="D3086" s="53"/>
      <c r="E3086" s="26" t="str">
        <f t="shared" si="495"/>
        <v/>
      </c>
      <c r="F3086" s="26" t="str">
        <f t="shared" si="496"/>
        <v/>
      </c>
      <c r="G3086" s="26" t="str">
        <f t="shared" si="497"/>
        <v/>
      </c>
      <c r="H3086" s="26" t="str">
        <f t="shared" si="498"/>
        <v/>
      </c>
      <c r="I3086" s="53"/>
      <c r="J3086" s="53"/>
      <c r="K3086" s="53"/>
      <c r="L3086" s="52" t="str">
        <f t="shared" si="499"/>
        <v/>
      </c>
      <c r="M3086" s="52" t="str">
        <f t="shared" si="500"/>
        <v/>
      </c>
    </row>
    <row r="3087" spans="1:13" hidden="1" x14ac:dyDescent="0.3">
      <c r="A3087" s="143" t="str">
        <f t="shared" si="501"/>
        <v/>
      </c>
      <c r="B3087" s="140" t="str">
        <f t="shared" si="502"/>
        <v/>
      </c>
      <c r="C3087" s="143" t="str">
        <f t="shared" si="503"/>
        <v/>
      </c>
      <c r="D3087" s="53"/>
      <c r="E3087" s="26" t="str">
        <f t="shared" si="495"/>
        <v/>
      </c>
      <c r="F3087" s="26" t="str">
        <f t="shared" si="496"/>
        <v/>
      </c>
      <c r="G3087" s="26" t="str">
        <f t="shared" si="497"/>
        <v/>
      </c>
      <c r="H3087" s="26" t="str">
        <f t="shared" si="498"/>
        <v/>
      </c>
      <c r="I3087" s="53"/>
      <c r="J3087" s="53"/>
      <c r="K3087" s="53"/>
      <c r="L3087" s="52" t="str">
        <f t="shared" si="499"/>
        <v/>
      </c>
      <c r="M3087" s="52" t="str">
        <f t="shared" si="500"/>
        <v/>
      </c>
    </row>
    <row r="3088" spans="1:13" hidden="1" x14ac:dyDescent="0.3">
      <c r="A3088" s="143" t="str">
        <f t="shared" si="501"/>
        <v/>
      </c>
      <c r="B3088" s="140" t="str">
        <f t="shared" si="502"/>
        <v/>
      </c>
      <c r="C3088" s="143" t="str">
        <f t="shared" si="503"/>
        <v/>
      </c>
      <c r="D3088" s="53"/>
      <c r="E3088" s="26" t="str">
        <f t="shared" si="495"/>
        <v/>
      </c>
      <c r="F3088" s="26" t="str">
        <f t="shared" si="496"/>
        <v/>
      </c>
      <c r="G3088" s="26" t="str">
        <f t="shared" si="497"/>
        <v/>
      </c>
      <c r="H3088" s="26" t="str">
        <f t="shared" si="498"/>
        <v/>
      </c>
      <c r="I3088" s="53"/>
      <c r="J3088" s="53"/>
      <c r="K3088" s="53"/>
      <c r="L3088" s="52" t="str">
        <f t="shared" si="499"/>
        <v/>
      </c>
      <c r="M3088" s="52" t="str">
        <f t="shared" si="500"/>
        <v/>
      </c>
    </row>
    <row r="3089" spans="1:13" hidden="1" x14ac:dyDescent="0.3">
      <c r="A3089" s="143" t="str">
        <f t="shared" si="501"/>
        <v/>
      </c>
      <c r="B3089" s="140" t="str">
        <f t="shared" si="502"/>
        <v/>
      </c>
      <c r="C3089" s="143" t="str">
        <f t="shared" si="503"/>
        <v/>
      </c>
      <c r="D3089" s="53"/>
      <c r="E3089" s="26" t="str">
        <f t="shared" si="495"/>
        <v/>
      </c>
      <c r="F3089" s="26" t="str">
        <f t="shared" si="496"/>
        <v/>
      </c>
      <c r="G3089" s="26" t="str">
        <f t="shared" si="497"/>
        <v/>
      </c>
      <c r="H3089" s="26" t="str">
        <f t="shared" si="498"/>
        <v/>
      </c>
      <c r="I3089" s="53"/>
      <c r="J3089" s="53"/>
      <c r="K3089" s="53"/>
      <c r="L3089" s="52" t="str">
        <f t="shared" si="499"/>
        <v/>
      </c>
      <c r="M3089" s="52" t="str">
        <f t="shared" si="500"/>
        <v/>
      </c>
    </row>
    <row r="3090" spans="1:13" hidden="1" x14ac:dyDescent="0.3">
      <c r="A3090" s="143" t="str">
        <f t="shared" si="501"/>
        <v/>
      </c>
      <c r="B3090" s="140" t="str">
        <f t="shared" si="502"/>
        <v/>
      </c>
      <c r="C3090" s="143" t="str">
        <f t="shared" si="503"/>
        <v/>
      </c>
      <c r="D3090" s="53"/>
      <c r="E3090" s="26" t="str">
        <f t="shared" si="495"/>
        <v/>
      </c>
      <c r="F3090" s="26" t="str">
        <f t="shared" si="496"/>
        <v/>
      </c>
      <c r="G3090" s="26" t="str">
        <f t="shared" si="497"/>
        <v/>
      </c>
      <c r="H3090" s="26" t="str">
        <f t="shared" si="498"/>
        <v/>
      </c>
      <c r="I3090" s="53"/>
      <c r="J3090" s="53"/>
      <c r="K3090" s="53"/>
      <c r="L3090" s="52" t="str">
        <f t="shared" si="499"/>
        <v/>
      </c>
      <c r="M3090" s="52" t="str">
        <f t="shared" si="500"/>
        <v/>
      </c>
    </row>
    <row r="3091" spans="1:13" hidden="1" x14ac:dyDescent="0.3">
      <c r="A3091" s="143" t="str">
        <f t="shared" si="501"/>
        <v/>
      </c>
      <c r="B3091" s="140" t="str">
        <f t="shared" si="502"/>
        <v/>
      </c>
      <c r="C3091" s="143" t="str">
        <f t="shared" si="503"/>
        <v/>
      </c>
      <c r="D3091" s="53"/>
      <c r="E3091" s="26" t="str">
        <f t="shared" si="495"/>
        <v/>
      </c>
      <c r="F3091" s="26" t="str">
        <f t="shared" si="496"/>
        <v/>
      </c>
      <c r="G3091" s="26" t="str">
        <f t="shared" si="497"/>
        <v/>
      </c>
      <c r="H3091" s="26" t="str">
        <f t="shared" si="498"/>
        <v/>
      </c>
      <c r="I3091" s="53"/>
      <c r="J3091" s="53"/>
      <c r="K3091" s="53"/>
      <c r="L3091" s="52" t="str">
        <f t="shared" si="499"/>
        <v/>
      </c>
      <c r="M3091" s="52" t="str">
        <f t="shared" si="500"/>
        <v/>
      </c>
    </row>
    <row r="3092" spans="1:13" hidden="1" x14ac:dyDescent="0.3">
      <c r="A3092" s="143" t="str">
        <f t="shared" si="501"/>
        <v/>
      </c>
      <c r="B3092" s="140" t="str">
        <f t="shared" si="502"/>
        <v/>
      </c>
      <c r="C3092" s="143" t="str">
        <f t="shared" si="503"/>
        <v/>
      </c>
      <c r="D3092" s="53"/>
      <c r="E3092" s="26" t="str">
        <f t="shared" si="495"/>
        <v/>
      </c>
      <c r="F3092" s="26" t="str">
        <f t="shared" si="496"/>
        <v/>
      </c>
      <c r="G3092" s="26" t="str">
        <f t="shared" si="497"/>
        <v/>
      </c>
      <c r="H3092" s="26" t="str">
        <f t="shared" si="498"/>
        <v/>
      </c>
      <c r="I3092" s="53"/>
      <c r="J3092" s="53"/>
      <c r="K3092" s="53"/>
      <c r="L3092" s="52" t="str">
        <f t="shared" si="499"/>
        <v/>
      </c>
      <c r="M3092" s="52" t="str">
        <f t="shared" si="500"/>
        <v/>
      </c>
    </row>
    <row r="3093" spans="1:13" hidden="1" x14ac:dyDescent="0.3">
      <c r="A3093" s="143" t="str">
        <f t="shared" si="501"/>
        <v/>
      </c>
      <c r="B3093" s="140" t="str">
        <f t="shared" si="502"/>
        <v/>
      </c>
      <c r="C3093" s="143" t="str">
        <f t="shared" si="503"/>
        <v/>
      </c>
      <c r="D3093" s="53"/>
      <c r="E3093" s="26" t="str">
        <f t="shared" si="495"/>
        <v/>
      </c>
      <c r="F3093" s="26" t="str">
        <f t="shared" si="496"/>
        <v/>
      </c>
      <c r="G3093" s="26" t="str">
        <f t="shared" si="497"/>
        <v/>
      </c>
      <c r="H3093" s="26" t="str">
        <f t="shared" si="498"/>
        <v/>
      </c>
      <c r="I3093" s="53"/>
      <c r="J3093" s="53"/>
      <c r="K3093" s="53"/>
      <c r="L3093" s="52" t="str">
        <f t="shared" si="499"/>
        <v/>
      </c>
      <c r="M3093" s="52" t="str">
        <f t="shared" si="500"/>
        <v/>
      </c>
    </row>
    <row r="3094" spans="1:13" hidden="1" x14ac:dyDescent="0.3">
      <c r="A3094" s="143" t="str">
        <f t="shared" si="501"/>
        <v/>
      </c>
      <c r="B3094" s="140" t="str">
        <f t="shared" si="502"/>
        <v/>
      </c>
      <c r="C3094" s="143" t="str">
        <f t="shared" si="503"/>
        <v/>
      </c>
      <c r="D3094" s="53"/>
      <c r="E3094" s="26" t="str">
        <f t="shared" si="495"/>
        <v/>
      </c>
      <c r="F3094" s="26" t="str">
        <f t="shared" si="496"/>
        <v/>
      </c>
      <c r="G3094" s="26" t="str">
        <f t="shared" si="497"/>
        <v/>
      </c>
      <c r="H3094" s="26" t="str">
        <f t="shared" si="498"/>
        <v/>
      </c>
      <c r="I3094" s="53"/>
      <c r="J3094" s="53"/>
      <c r="K3094" s="53"/>
      <c r="L3094" s="52" t="str">
        <f t="shared" si="499"/>
        <v/>
      </c>
      <c r="M3094" s="52" t="str">
        <f t="shared" si="500"/>
        <v/>
      </c>
    </row>
    <row r="3095" spans="1:13" hidden="1" x14ac:dyDescent="0.3">
      <c r="A3095" s="143" t="str">
        <f t="shared" si="501"/>
        <v/>
      </c>
      <c r="B3095" s="140" t="str">
        <f t="shared" si="502"/>
        <v/>
      </c>
      <c r="C3095" s="143" t="str">
        <f t="shared" si="503"/>
        <v/>
      </c>
      <c r="D3095" s="53"/>
      <c r="E3095" s="26" t="str">
        <f t="shared" si="495"/>
        <v/>
      </c>
      <c r="F3095" s="26" t="str">
        <f t="shared" si="496"/>
        <v/>
      </c>
      <c r="G3095" s="26" t="str">
        <f t="shared" si="497"/>
        <v/>
      </c>
      <c r="H3095" s="26" t="str">
        <f t="shared" si="498"/>
        <v/>
      </c>
      <c r="I3095" s="53"/>
      <c r="J3095" s="53"/>
      <c r="K3095" s="53"/>
      <c r="L3095" s="52" t="str">
        <f t="shared" si="499"/>
        <v/>
      </c>
      <c r="M3095" s="52" t="str">
        <f t="shared" si="500"/>
        <v/>
      </c>
    </row>
    <row r="3096" spans="1:13" hidden="1" x14ac:dyDescent="0.3">
      <c r="A3096" s="143" t="str">
        <f t="shared" si="501"/>
        <v/>
      </c>
      <c r="B3096" s="140" t="str">
        <f t="shared" si="502"/>
        <v/>
      </c>
      <c r="C3096" s="143" t="str">
        <f t="shared" si="503"/>
        <v/>
      </c>
      <c r="D3096" s="53"/>
      <c r="E3096" s="26" t="str">
        <f t="shared" si="495"/>
        <v/>
      </c>
      <c r="F3096" s="26" t="str">
        <f t="shared" si="496"/>
        <v/>
      </c>
      <c r="G3096" s="26" t="str">
        <f t="shared" si="497"/>
        <v/>
      </c>
      <c r="H3096" s="26" t="str">
        <f t="shared" si="498"/>
        <v/>
      </c>
      <c r="I3096" s="53"/>
      <c r="J3096" s="53"/>
      <c r="K3096" s="53"/>
      <c r="L3096" s="52" t="str">
        <f t="shared" si="499"/>
        <v/>
      </c>
      <c r="M3096" s="52" t="str">
        <f t="shared" si="500"/>
        <v/>
      </c>
    </row>
    <row r="3097" spans="1:13" hidden="1" x14ac:dyDescent="0.3">
      <c r="A3097" s="143" t="str">
        <f t="shared" si="501"/>
        <v/>
      </c>
      <c r="B3097" s="140" t="str">
        <f t="shared" si="502"/>
        <v/>
      </c>
      <c r="C3097" s="143" t="str">
        <f t="shared" si="503"/>
        <v/>
      </c>
      <c r="D3097" s="53"/>
      <c r="E3097" s="26" t="str">
        <f t="shared" si="495"/>
        <v/>
      </c>
      <c r="F3097" s="26" t="str">
        <f t="shared" si="496"/>
        <v/>
      </c>
      <c r="G3097" s="26" t="str">
        <f t="shared" si="497"/>
        <v/>
      </c>
      <c r="H3097" s="26" t="str">
        <f t="shared" si="498"/>
        <v/>
      </c>
      <c r="I3097" s="53"/>
      <c r="J3097" s="53"/>
      <c r="K3097" s="53"/>
      <c r="L3097" s="52" t="str">
        <f t="shared" si="499"/>
        <v/>
      </c>
      <c r="M3097" s="52" t="str">
        <f t="shared" si="500"/>
        <v/>
      </c>
    </row>
    <row r="3098" spans="1:13" hidden="1" x14ac:dyDescent="0.3">
      <c r="A3098" s="143" t="str">
        <f t="shared" si="501"/>
        <v/>
      </c>
      <c r="B3098" s="140" t="str">
        <f t="shared" si="502"/>
        <v/>
      </c>
      <c r="C3098" s="143" t="str">
        <f t="shared" si="503"/>
        <v/>
      </c>
      <c r="D3098" s="53"/>
      <c r="E3098" s="26" t="str">
        <f t="shared" si="495"/>
        <v/>
      </c>
      <c r="F3098" s="26" t="str">
        <f t="shared" si="496"/>
        <v/>
      </c>
      <c r="G3098" s="26" t="str">
        <f t="shared" si="497"/>
        <v/>
      </c>
      <c r="H3098" s="26" t="str">
        <f t="shared" si="498"/>
        <v/>
      </c>
      <c r="I3098" s="53"/>
      <c r="J3098" s="53"/>
      <c r="K3098" s="53"/>
      <c r="L3098" s="52" t="str">
        <f t="shared" si="499"/>
        <v/>
      </c>
      <c r="M3098" s="52" t="str">
        <f t="shared" si="500"/>
        <v/>
      </c>
    </row>
    <row r="3099" spans="1:13" hidden="1" x14ac:dyDescent="0.3">
      <c r="A3099" s="143" t="str">
        <f t="shared" si="501"/>
        <v/>
      </c>
      <c r="B3099" s="140" t="str">
        <f t="shared" si="502"/>
        <v/>
      </c>
      <c r="C3099" s="143" t="str">
        <f t="shared" si="503"/>
        <v/>
      </c>
      <c r="D3099" s="53"/>
      <c r="E3099" s="26" t="str">
        <f t="shared" si="495"/>
        <v/>
      </c>
      <c r="F3099" s="26" t="str">
        <f t="shared" si="496"/>
        <v/>
      </c>
      <c r="G3099" s="26" t="str">
        <f t="shared" si="497"/>
        <v/>
      </c>
      <c r="H3099" s="26" t="str">
        <f t="shared" si="498"/>
        <v/>
      </c>
      <c r="I3099" s="53"/>
      <c r="J3099" s="53"/>
      <c r="K3099" s="53"/>
      <c r="L3099" s="52" t="str">
        <f t="shared" si="499"/>
        <v/>
      </c>
      <c r="M3099" s="52" t="str">
        <f t="shared" si="500"/>
        <v/>
      </c>
    </row>
    <row r="3100" spans="1:13" hidden="1" x14ac:dyDescent="0.3">
      <c r="A3100" s="143" t="str">
        <f t="shared" si="501"/>
        <v/>
      </c>
      <c r="B3100" s="140" t="str">
        <f t="shared" si="502"/>
        <v/>
      </c>
      <c r="C3100" s="143" t="str">
        <f t="shared" si="503"/>
        <v/>
      </c>
      <c r="D3100" s="53"/>
      <c r="E3100" s="26" t="str">
        <f t="shared" si="495"/>
        <v/>
      </c>
      <c r="F3100" s="26" t="str">
        <f t="shared" si="496"/>
        <v/>
      </c>
      <c r="G3100" s="26" t="str">
        <f t="shared" si="497"/>
        <v/>
      </c>
      <c r="H3100" s="26" t="str">
        <f t="shared" si="498"/>
        <v/>
      </c>
      <c r="I3100" s="53"/>
      <c r="J3100" s="53"/>
      <c r="K3100" s="53"/>
      <c r="L3100" s="52" t="str">
        <f t="shared" si="499"/>
        <v/>
      </c>
      <c r="M3100" s="52" t="str">
        <f t="shared" si="500"/>
        <v/>
      </c>
    </row>
    <row r="3101" spans="1:13" hidden="1" x14ac:dyDescent="0.3">
      <c r="A3101" s="143" t="str">
        <f t="shared" si="501"/>
        <v/>
      </c>
      <c r="B3101" s="140" t="str">
        <f t="shared" si="502"/>
        <v/>
      </c>
      <c r="C3101" s="143" t="str">
        <f t="shared" si="503"/>
        <v/>
      </c>
      <c r="D3101" s="53"/>
      <c r="E3101" s="26" t="str">
        <f t="shared" si="495"/>
        <v/>
      </c>
      <c r="F3101" s="26" t="str">
        <f t="shared" si="496"/>
        <v/>
      </c>
      <c r="G3101" s="26" t="str">
        <f t="shared" si="497"/>
        <v/>
      </c>
      <c r="H3101" s="26" t="str">
        <f t="shared" si="498"/>
        <v/>
      </c>
      <c r="I3101" s="53"/>
      <c r="J3101" s="53"/>
      <c r="K3101" s="53"/>
      <c r="L3101" s="52" t="str">
        <f t="shared" si="499"/>
        <v/>
      </c>
      <c r="M3101" s="52" t="str">
        <f t="shared" si="500"/>
        <v/>
      </c>
    </row>
    <row r="3102" spans="1:13" hidden="1" x14ac:dyDescent="0.3">
      <c r="A3102" s="143" t="str">
        <f t="shared" si="501"/>
        <v/>
      </c>
      <c r="B3102" s="140" t="str">
        <f t="shared" si="502"/>
        <v/>
      </c>
      <c r="C3102" s="143" t="str">
        <f t="shared" si="503"/>
        <v/>
      </c>
      <c r="D3102" s="53"/>
      <c r="E3102" s="26" t="str">
        <f t="shared" si="495"/>
        <v/>
      </c>
      <c r="F3102" s="26" t="str">
        <f t="shared" si="496"/>
        <v/>
      </c>
      <c r="G3102" s="26" t="str">
        <f t="shared" si="497"/>
        <v/>
      </c>
      <c r="H3102" s="26" t="str">
        <f t="shared" si="498"/>
        <v/>
      </c>
      <c r="I3102" s="53"/>
      <c r="J3102" s="53"/>
      <c r="K3102" s="53"/>
      <c r="L3102" s="52" t="str">
        <f t="shared" si="499"/>
        <v/>
      </c>
      <c r="M3102" s="52" t="str">
        <f t="shared" si="500"/>
        <v/>
      </c>
    </row>
    <row r="3103" spans="1:13" hidden="1" x14ac:dyDescent="0.3">
      <c r="A3103" s="143" t="str">
        <f t="shared" si="501"/>
        <v/>
      </c>
      <c r="B3103" s="140" t="str">
        <f t="shared" si="502"/>
        <v/>
      </c>
      <c r="C3103" s="143" t="str">
        <f t="shared" si="503"/>
        <v/>
      </c>
      <c r="D3103" s="53"/>
      <c r="E3103" s="26" t="str">
        <f t="shared" si="495"/>
        <v/>
      </c>
      <c r="F3103" s="26" t="str">
        <f t="shared" si="496"/>
        <v/>
      </c>
      <c r="G3103" s="26" t="str">
        <f t="shared" si="497"/>
        <v/>
      </c>
      <c r="H3103" s="26" t="str">
        <f t="shared" si="498"/>
        <v/>
      </c>
      <c r="I3103" s="53"/>
      <c r="J3103" s="53"/>
      <c r="K3103" s="53"/>
      <c r="L3103" s="52" t="str">
        <f t="shared" si="499"/>
        <v/>
      </c>
      <c r="M3103" s="52" t="str">
        <f t="shared" si="500"/>
        <v/>
      </c>
    </row>
    <row r="3104" spans="1:13" hidden="1" x14ac:dyDescent="0.3">
      <c r="A3104" s="143" t="str">
        <f t="shared" si="501"/>
        <v/>
      </c>
      <c r="B3104" s="140" t="str">
        <f t="shared" si="502"/>
        <v/>
      </c>
      <c r="C3104" s="143" t="str">
        <f t="shared" si="503"/>
        <v/>
      </c>
      <c r="D3104" s="53"/>
      <c r="E3104" s="26" t="str">
        <f t="shared" si="495"/>
        <v/>
      </c>
      <c r="F3104" s="26" t="str">
        <f t="shared" si="496"/>
        <v/>
      </c>
      <c r="G3104" s="26" t="str">
        <f t="shared" si="497"/>
        <v/>
      </c>
      <c r="H3104" s="26" t="str">
        <f t="shared" si="498"/>
        <v/>
      </c>
      <c r="I3104" s="53"/>
      <c r="J3104" s="53"/>
      <c r="K3104" s="53"/>
      <c r="L3104" s="52" t="str">
        <f t="shared" si="499"/>
        <v/>
      </c>
      <c r="M3104" s="52" t="str">
        <f t="shared" si="500"/>
        <v/>
      </c>
    </row>
    <row r="3105" spans="1:13" hidden="1" x14ac:dyDescent="0.3">
      <c r="A3105" s="143" t="str">
        <f t="shared" si="501"/>
        <v/>
      </c>
      <c r="B3105" s="140" t="str">
        <f t="shared" si="502"/>
        <v/>
      </c>
      <c r="C3105" s="143" t="str">
        <f t="shared" si="503"/>
        <v/>
      </c>
      <c r="D3105" s="53"/>
      <c r="E3105" s="26" t="str">
        <f t="shared" si="495"/>
        <v/>
      </c>
      <c r="F3105" s="26" t="str">
        <f t="shared" si="496"/>
        <v/>
      </c>
      <c r="G3105" s="26" t="str">
        <f t="shared" si="497"/>
        <v/>
      </c>
      <c r="H3105" s="26" t="str">
        <f t="shared" si="498"/>
        <v/>
      </c>
      <c r="I3105" s="53"/>
      <c r="J3105" s="53"/>
      <c r="K3105" s="53"/>
      <c r="L3105" s="52" t="str">
        <f t="shared" si="499"/>
        <v/>
      </c>
      <c r="M3105" s="52" t="str">
        <f t="shared" si="500"/>
        <v/>
      </c>
    </row>
    <row r="3106" spans="1:13" hidden="1" x14ac:dyDescent="0.3">
      <c r="A3106" s="143" t="str">
        <f t="shared" si="501"/>
        <v/>
      </c>
      <c r="B3106" s="140" t="str">
        <f t="shared" si="502"/>
        <v/>
      </c>
      <c r="C3106" s="143" t="str">
        <f t="shared" si="503"/>
        <v/>
      </c>
      <c r="D3106" s="53"/>
      <c r="E3106" s="26" t="str">
        <f t="shared" si="495"/>
        <v/>
      </c>
      <c r="F3106" s="26" t="str">
        <f t="shared" si="496"/>
        <v/>
      </c>
      <c r="G3106" s="26" t="str">
        <f t="shared" si="497"/>
        <v/>
      </c>
      <c r="H3106" s="26" t="str">
        <f t="shared" si="498"/>
        <v/>
      </c>
      <c r="I3106" s="53"/>
      <c r="J3106" s="53"/>
      <c r="K3106" s="53"/>
      <c r="L3106" s="52" t="str">
        <f t="shared" si="499"/>
        <v/>
      </c>
      <c r="M3106" s="52" t="str">
        <f t="shared" si="500"/>
        <v/>
      </c>
    </row>
    <row r="3107" spans="1:13" hidden="1" x14ac:dyDescent="0.3">
      <c r="A3107" s="143" t="str">
        <f t="shared" si="501"/>
        <v/>
      </c>
      <c r="B3107" s="140" t="str">
        <f t="shared" si="502"/>
        <v/>
      </c>
      <c r="C3107" s="143" t="str">
        <f t="shared" si="503"/>
        <v/>
      </c>
      <c r="D3107" s="53"/>
      <c r="E3107" s="26" t="str">
        <f t="shared" si="495"/>
        <v/>
      </c>
      <c r="F3107" s="26" t="str">
        <f t="shared" si="496"/>
        <v/>
      </c>
      <c r="G3107" s="26" t="str">
        <f t="shared" si="497"/>
        <v/>
      </c>
      <c r="H3107" s="26" t="str">
        <f t="shared" si="498"/>
        <v/>
      </c>
      <c r="I3107" s="53"/>
      <c r="J3107" s="53"/>
      <c r="K3107" s="53"/>
      <c r="L3107" s="52" t="str">
        <f t="shared" si="499"/>
        <v/>
      </c>
      <c r="M3107" s="52" t="str">
        <f t="shared" si="500"/>
        <v/>
      </c>
    </row>
    <row r="3108" spans="1:13" hidden="1" x14ac:dyDescent="0.3">
      <c r="A3108" s="143" t="str">
        <f t="shared" si="501"/>
        <v/>
      </c>
      <c r="B3108" s="140" t="str">
        <f t="shared" si="502"/>
        <v/>
      </c>
      <c r="C3108" s="143" t="str">
        <f t="shared" si="503"/>
        <v/>
      </c>
      <c r="D3108" s="53"/>
      <c r="E3108" s="26" t="str">
        <f t="shared" si="495"/>
        <v/>
      </c>
      <c r="F3108" s="26" t="str">
        <f t="shared" si="496"/>
        <v/>
      </c>
      <c r="G3108" s="26" t="str">
        <f t="shared" si="497"/>
        <v/>
      </c>
      <c r="H3108" s="26" t="str">
        <f t="shared" si="498"/>
        <v/>
      </c>
      <c r="I3108" s="53"/>
      <c r="J3108" s="53"/>
      <c r="K3108" s="53"/>
      <c r="L3108" s="52" t="str">
        <f t="shared" si="499"/>
        <v/>
      </c>
      <c r="M3108" s="52" t="str">
        <f t="shared" si="500"/>
        <v/>
      </c>
    </row>
    <row r="3109" spans="1:13" hidden="1" x14ac:dyDescent="0.3">
      <c r="A3109" s="143" t="str">
        <f t="shared" si="501"/>
        <v/>
      </c>
      <c r="B3109" s="140" t="str">
        <f t="shared" si="502"/>
        <v/>
      </c>
      <c r="C3109" s="143" t="str">
        <f t="shared" si="503"/>
        <v/>
      </c>
      <c r="D3109" s="53"/>
      <c r="E3109" s="26" t="str">
        <f t="shared" si="495"/>
        <v/>
      </c>
      <c r="F3109" s="26" t="str">
        <f t="shared" si="496"/>
        <v/>
      </c>
      <c r="G3109" s="26" t="str">
        <f t="shared" si="497"/>
        <v/>
      </c>
      <c r="H3109" s="26" t="str">
        <f t="shared" si="498"/>
        <v/>
      </c>
      <c r="I3109" s="53"/>
      <c r="J3109" s="53"/>
      <c r="K3109" s="53"/>
      <c r="L3109" s="52" t="str">
        <f t="shared" si="499"/>
        <v/>
      </c>
      <c r="M3109" s="52" t="str">
        <f t="shared" si="500"/>
        <v/>
      </c>
    </row>
    <row r="3110" spans="1:13" hidden="1" x14ac:dyDescent="0.3">
      <c r="A3110" s="143" t="str">
        <f t="shared" si="501"/>
        <v/>
      </c>
      <c r="B3110" s="140" t="str">
        <f t="shared" si="502"/>
        <v/>
      </c>
      <c r="C3110" s="143" t="str">
        <f t="shared" si="503"/>
        <v/>
      </c>
      <c r="D3110" s="53"/>
      <c r="E3110" s="26" t="str">
        <f t="shared" si="495"/>
        <v/>
      </c>
      <c r="F3110" s="26" t="str">
        <f t="shared" si="496"/>
        <v/>
      </c>
      <c r="G3110" s="26" t="str">
        <f t="shared" si="497"/>
        <v/>
      </c>
      <c r="H3110" s="26" t="str">
        <f t="shared" si="498"/>
        <v/>
      </c>
      <c r="I3110" s="53"/>
      <c r="J3110" s="53"/>
      <c r="K3110" s="53"/>
      <c r="L3110" s="52" t="str">
        <f t="shared" si="499"/>
        <v/>
      </c>
      <c r="M3110" s="52" t="str">
        <f t="shared" si="500"/>
        <v/>
      </c>
    </row>
    <row r="3111" spans="1:13" hidden="1" x14ac:dyDescent="0.3">
      <c r="A3111" s="143" t="str">
        <f t="shared" si="501"/>
        <v/>
      </c>
      <c r="B3111" s="140" t="str">
        <f t="shared" si="502"/>
        <v/>
      </c>
      <c r="C3111" s="143" t="str">
        <f t="shared" si="503"/>
        <v/>
      </c>
      <c r="D3111" s="53"/>
      <c r="E3111" s="26" t="str">
        <f t="shared" si="495"/>
        <v/>
      </c>
      <c r="F3111" s="26" t="str">
        <f t="shared" si="496"/>
        <v/>
      </c>
      <c r="G3111" s="26" t="str">
        <f t="shared" si="497"/>
        <v/>
      </c>
      <c r="H3111" s="26" t="str">
        <f t="shared" si="498"/>
        <v/>
      </c>
      <c r="I3111" s="53"/>
      <c r="J3111" s="53"/>
      <c r="K3111" s="53"/>
      <c r="L3111" s="52" t="str">
        <f t="shared" si="499"/>
        <v/>
      </c>
      <c r="M3111" s="52" t="str">
        <f t="shared" si="500"/>
        <v/>
      </c>
    </row>
    <row r="3112" spans="1:13" hidden="1" x14ac:dyDescent="0.3">
      <c r="A3112" s="143" t="str">
        <f t="shared" si="501"/>
        <v/>
      </c>
      <c r="B3112" s="140" t="str">
        <f t="shared" si="502"/>
        <v/>
      </c>
      <c r="C3112" s="143" t="str">
        <f t="shared" si="503"/>
        <v/>
      </c>
      <c r="D3112" s="53"/>
      <c r="E3112" s="26" t="str">
        <f t="shared" si="495"/>
        <v/>
      </c>
      <c r="F3112" s="26" t="str">
        <f t="shared" si="496"/>
        <v/>
      </c>
      <c r="G3112" s="26" t="str">
        <f t="shared" si="497"/>
        <v/>
      </c>
      <c r="H3112" s="26" t="str">
        <f t="shared" si="498"/>
        <v/>
      </c>
      <c r="I3112" s="53"/>
      <c r="J3112" s="53"/>
      <c r="K3112" s="53"/>
      <c r="L3112" s="52" t="str">
        <f t="shared" si="499"/>
        <v/>
      </c>
      <c r="M3112" s="52" t="str">
        <f t="shared" si="500"/>
        <v/>
      </c>
    </row>
    <row r="3113" spans="1:13" hidden="1" x14ac:dyDescent="0.3">
      <c r="A3113" s="143" t="str">
        <f t="shared" si="501"/>
        <v/>
      </c>
      <c r="B3113" s="140" t="str">
        <f t="shared" si="502"/>
        <v/>
      </c>
      <c r="C3113" s="143" t="str">
        <f t="shared" si="503"/>
        <v/>
      </c>
      <c r="D3113" s="53"/>
      <c r="E3113" s="26" t="str">
        <f t="shared" si="495"/>
        <v/>
      </c>
      <c r="F3113" s="26" t="str">
        <f t="shared" si="496"/>
        <v/>
      </c>
      <c r="G3113" s="26" t="str">
        <f t="shared" si="497"/>
        <v/>
      </c>
      <c r="H3113" s="26" t="str">
        <f t="shared" si="498"/>
        <v/>
      </c>
      <c r="I3113" s="53"/>
      <c r="J3113" s="53"/>
      <c r="K3113" s="53"/>
      <c r="L3113" s="52" t="str">
        <f t="shared" si="499"/>
        <v/>
      </c>
      <c r="M3113" s="52" t="str">
        <f t="shared" si="500"/>
        <v/>
      </c>
    </row>
    <row r="3114" spans="1:13" hidden="1" x14ac:dyDescent="0.3">
      <c r="A3114" s="143" t="str">
        <f t="shared" si="501"/>
        <v/>
      </c>
      <c r="B3114" s="140" t="str">
        <f t="shared" si="502"/>
        <v/>
      </c>
      <c r="C3114" s="143" t="str">
        <f t="shared" si="503"/>
        <v/>
      </c>
      <c r="D3114" s="53"/>
      <c r="E3114" s="26" t="str">
        <f t="shared" si="495"/>
        <v/>
      </c>
      <c r="F3114" s="26" t="str">
        <f t="shared" si="496"/>
        <v/>
      </c>
      <c r="G3114" s="26" t="str">
        <f t="shared" si="497"/>
        <v/>
      </c>
      <c r="H3114" s="26" t="str">
        <f t="shared" si="498"/>
        <v/>
      </c>
      <c r="I3114" s="53"/>
      <c r="J3114" s="53"/>
      <c r="K3114" s="53"/>
      <c r="L3114" s="52" t="str">
        <f t="shared" si="499"/>
        <v/>
      </c>
      <c r="M3114" s="52" t="str">
        <f t="shared" si="500"/>
        <v/>
      </c>
    </row>
    <row r="3115" spans="1:13" hidden="1" x14ac:dyDescent="0.3">
      <c r="A3115" s="143" t="str">
        <f t="shared" si="501"/>
        <v/>
      </c>
      <c r="B3115" s="140" t="str">
        <f t="shared" si="502"/>
        <v/>
      </c>
      <c r="C3115" s="143" t="str">
        <f t="shared" si="503"/>
        <v/>
      </c>
      <c r="D3115" s="53"/>
      <c r="E3115" s="26" t="str">
        <f t="shared" si="495"/>
        <v/>
      </c>
      <c r="F3115" s="26" t="str">
        <f t="shared" si="496"/>
        <v/>
      </c>
      <c r="G3115" s="26" t="str">
        <f t="shared" si="497"/>
        <v/>
      </c>
      <c r="H3115" s="26" t="str">
        <f t="shared" si="498"/>
        <v/>
      </c>
      <c r="I3115" s="53"/>
      <c r="J3115" s="53"/>
      <c r="K3115" s="53"/>
      <c r="L3115" s="52" t="str">
        <f t="shared" si="499"/>
        <v/>
      </c>
      <c r="M3115" s="52" t="str">
        <f t="shared" si="500"/>
        <v/>
      </c>
    </row>
    <row r="3116" spans="1:13" hidden="1" x14ac:dyDescent="0.3">
      <c r="A3116" s="143" t="str">
        <f t="shared" si="501"/>
        <v/>
      </c>
      <c r="B3116" s="140" t="str">
        <f t="shared" si="502"/>
        <v/>
      </c>
      <c r="C3116" s="143" t="str">
        <f t="shared" si="503"/>
        <v/>
      </c>
      <c r="D3116" s="53"/>
      <c r="E3116" s="26" t="str">
        <f t="shared" si="495"/>
        <v/>
      </c>
      <c r="F3116" s="26" t="str">
        <f t="shared" si="496"/>
        <v/>
      </c>
      <c r="G3116" s="26" t="str">
        <f t="shared" si="497"/>
        <v/>
      </c>
      <c r="H3116" s="26" t="str">
        <f t="shared" si="498"/>
        <v/>
      </c>
      <c r="I3116" s="53"/>
      <c r="J3116" s="53"/>
      <c r="K3116" s="53"/>
      <c r="L3116" s="52" t="str">
        <f t="shared" si="499"/>
        <v/>
      </c>
      <c r="M3116" s="52" t="str">
        <f t="shared" si="500"/>
        <v/>
      </c>
    </row>
    <row r="3117" spans="1:13" hidden="1" x14ac:dyDescent="0.3">
      <c r="A3117" s="143" t="str">
        <f t="shared" si="501"/>
        <v/>
      </c>
      <c r="B3117" s="140" t="str">
        <f t="shared" si="502"/>
        <v/>
      </c>
      <c r="C3117" s="143" t="str">
        <f t="shared" si="503"/>
        <v/>
      </c>
      <c r="D3117" s="53"/>
      <c r="E3117" s="26" t="str">
        <f t="shared" si="495"/>
        <v/>
      </c>
      <c r="F3117" s="26" t="str">
        <f t="shared" si="496"/>
        <v/>
      </c>
      <c r="G3117" s="26" t="str">
        <f t="shared" si="497"/>
        <v/>
      </c>
      <c r="H3117" s="26" t="str">
        <f t="shared" si="498"/>
        <v/>
      </c>
      <c r="I3117" s="53"/>
      <c r="J3117" s="53"/>
      <c r="K3117" s="53"/>
      <c r="L3117" s="52" t="str">
        <f t="shared" si="499"/>
        <v/>
      </c>
      <c r="M3117" s="52" t="str">
        <f t="shared" si="500"/>
        <v/>
      </c>
    </row>
    <row r="3118" spans="1:13" hidden="1" x14ac:dyDescent="0.3">
      <c r="A3118" s="143" t="str">
        <f t="shared" si="501"/>
        <v/>
      </c>
      <c r="B3118" s="140" t="str">
        <f t="shared" si="502"/>
        <v/>
      </c>
      <c r="C3118" s="143" t="str">
        <f t="shared" si="503"/>
        <v/>
      </c>
      <c r="D3118" s="53"/>
      <c r="E3118" s="26" t="str">
        <f t="shared" si="495"/>
        <v/>
      </c>
      <c r="F3118" s="26" t="str">
        <f t="shared" si="496"/>
        <v/>
      </c>
      <c r="G3118" s="26" t="str">
        <f t="shared" si="497"/>
        <v/>
      </c>
      <c r="H3118" s="26" t="str">
        <f t="shared" si="498"/>
        <v/>
      </c>
      <c r="I3118" s="53"/>
      <c r="J3118" s="53"/>
      <c r="K3118" s="53"/>
      <c r="L3118" s="52" t="str">
        <f t="shared" si="499"/>
        <v/>
      </c>
      <c r="M3118" s="52" t="str">
        <f t="shared" si="500"/>
        <v/>
      </c>
    </row>
    <row r="3119" spans="1:13" hidden="1" x14ac:dyDescent="0.3">
      <c r="A3119" s="143" t="str">
        <f t="shared" si="501"/>
        <v/>
      </c>
      <c r="B3119" s="140" t="str">
        <f t="shared" si="502"/>
        <v/>
      </c>
      <c r="C3119" s="143" t="str">
        <f t="shared" si="503"/>
        <v/>
      </c>
      <c r="D3119" s="53"/>
      <c r="E3119" s="26" t="str">
        <f t="shared" si="495"/>
        <v/>
      </c>
      <c r="F3119" s="26" t="str">
        <f t="shared" si="496"/>
        <v/>
      </c>
      <c r="G3119" s="26" t="str">
        <f t="shared" si="497"/>
        <v/>
      </c>
      <c r="H3119" s="26" t="str">
        <f t="shared" si="498"/>
        <v/>
      </c>
      <c r="I3119" s="53"/>
      <c r="J3119" s="53"/>
      <c r="K3119" s="53"/>
      <c r="L3119" s="52" t="str">
        <f t="shared" si="499"/>
        <v/>
      </c>
      <c r="M3119" s="52" t="str">
        <f t="shared" si="500"/>
        <v/>
      </c>
    </row>
    <row r="3120" spans="1:13" hidden="1" x14ac:dyDescent="0.3">
      <c r="A3120" s="143" t="str">
        <f t="shared" si="501"/>
        <v/>
      </c>
      <c r="B3120" s="140" t="str">
        <f t="shared" si="502"/>
        <v/>
      </c>
      <c r="C3120" s="143" t="str">
        <f t="shared" si="503"/>
        <v/>
      </c>
      <c r="D3120" s="53"/>
      <c r="E3120" s="26" t="str">
        <f t="shared" si="495"/>
        <v/>
      </c>
      <c r="F3120" s="26" t="str">
        <f t="shared" si="496"/>
        <v/>
      </c>
      <c r="G3120" s="26" t="str">
        <f t="shared" si="497"/>
        <v/>
      </c>
      <c r="H3120" s="26" t="str">
        <f t="shared" si="498"/>
        <v/>
      </c>
      <c r="I3120" s="53"/>
      <c r="J3120" s="53"/>
      <c r="K3120" s="53"/>
      <c r="L3120" s="52" t="str">
        <f t="shared" si="499"/>
        <v/>
      </c>
      <c r="M3120" s="52" t="str">
        <f t="shared" si="500"/>
        <v/>
      </c>
    </row>
    <row r="3121" spans="1:13" hidden="1" x14ac:dyDescent="0.3">
      <c r="A3121" s="143" t="str">
        <f t="shared" si="501"/>
        <v/>
      </c>
      <c r="B3121" s="140" t="str">
        <f t="shared" si="502"/>
        <v/>
      </c>
      <c r="C3121" s="143" t="str">
        <f t="shared" si="503"/>
        <v/>
      </c>
      <c r="D3121" s="53"/>
      <c r="E3121" s="26" t="str">
        <f t="shared" si="495"/>
        <v/>
      </c>
      <c r="F3121" s="26" t="str">
        <f t="shared" si="496"/>
        <v/>
      </c>
      <c r="G3121" s="26" t="str">
        <f t="shared" si="497"/>
        <v/>
      </c>
      <c r="H3121" s="26" t="str">
        <f t="shared" si="498"/>
        <v/>
      </c>
      <c r="I3121" s="53"/>
      <c r="J3121" s="53"/>
      <c r="K3121" s="53"/>
      <c r="L3121" s="52" t="str">
        <f t="shared" si="499"/>
        <v/>
      </c>
      <c r="M3121" s="52" t="str">
        <f t="shared" si="500"/>
        <v/>
      </c>
    </row>
    <row r="3122" spans="1:13" hidden="1" x14ac:dyDescent="0.3">
      <c r="A3122" s="143" t="str">
        <f t="shared" si="501"/>
        <v/>
      </c>
      <c r="B3122" s="140" t="str">
        <f t="shared" si="502"/>
        <v/>
      </c>
      <c r="C3122" s="143" t="str">
        <f t="shared" si="503"/>
        <v/>
      </c>
      <c r="D3122" s="53"/>
      <c r="E3122" s="26" t="str">
        <f t="shared" si="495"/>
        <v/>
      </c>
      <c r="F3122" s="26" t="str">
        <f t="shared" si="496"/>
        <v/>
      </c>
      <c r="G3122" s="26" t="str">
        <f t="shared" si="497"/>
        <v/>
      </c>
      <c r="H3122" s="26" t="str">
        <f t="shared" si="498"/>
        <v/>
      </c>
      <c r="I3122" s="53"/>
      <c r="J3122" s="53"/>
      <c r="K3122" s="53"/>
      <c r="L3122" s="52" t="str">
        <f t="shared" si="499"/>
        <v/>
      </c>
      <c r="M3122" s="52" t="str">
        <f t="shared" si="500"/>
        <v/>
      </c>
    </row>
    <row r="3123" spans="1:13" hidden="1" x14ac:dyDescent="0.3">
      <c r="A3123" s="143" t="str">
        <f t="shared" si="501"/>
        <v/>
      </c>
      <c r="B3123" s="140" t="str">
        <f t="shared" si="502"/>
        <v/>
      </c>
      <c r="C3123" s="143" t="str">
        <f t="shared" si="503"/>
        <v/>
      </c>
      <c r="D3123" s="53"/>
      <c r="E3123" s="26" t="str">
        <f t="shared" si="495"/>
        <v/>
      </c>
      <c r="F3123" s="26" t="str">
        <f t="shared" si="496"/>
        <v/>
      </c>
      <c r="G3123" s="26" t="str">
        <f t="shared" si="497"/>
        <v/>
      </c>
      <c r="H3123" s="26" t="str">
        <f t="shared" si="498"/>
        <v/>
      </c>
      <c r="I3123" s="53"/>
      <c r="J3123" s="53"/>
      <c r="K3123" s="53"/>
      <c r="L3123" s="52" t="str">
        <f t="shared" si="499"/>
        <v/>
      </c>
      <c r="M3123" s="52" t="str">
        <f t="shared" si="500"/>
        <v/>
      </c>
    </row>
    <row r="3124" spans="1:13" hidden="1" x14ac:dyDescent="0.3">
      <c r="A3124" s="143" t="str">
        <f t="shared" si="501"/>
        <v/>
      </c>
      <c r="B3124" s="140" t="str">
        <f t="shared" si="502"/>
        <v/>
      </c>
      <c r="C3124" s="143" t="str">
        <f t="shared" si="503"/>
        <v/>
      </c>
      <c r="D3124" s="53"/>
      <c r="E3124" s="26" t="str">
        <f t="shared" si="495"/>
        <v/>
      </c>
      <c r="F3124" s="26" t="str">
        <f t="shared" si="496"/>
        <v/>
      </c>
      <c r="G3124" s="26" t="str">
        <f t="shared" si="497"/>
        <v/>
      </c>
      <c r="H3124" s="26" t="str">
        <f t="shared" si="498"/>
        <v/>
      </c>
      <c r="I3124" s="53"/>
      <c r="J3124" s="53"/>
      <c r="K3124" s="53"/>
      <c r="L3124" s="52" t="str">
        <f t="shared" si="499"/>
        <v/>
      </c>
      <c r="M3124" s="52" t="str">
        <f t="shared" si="500"/>
        <v/>
      </c>
    </row>
    <row r="3125" spans="1:13" hidden="1" x14ac:dyDescent="0.3">
      <c r="A3125" s="143" t="str">
        <f t="shared" si="501"/>
        <v/>
      </c>
      <c r="B3125" s="140" t="str">
        <f t="shared" si="502"/>
        <v/>
      </c>
      <c r="C3125" s="143" t="str">
        <f t="shared" si="503"/>
        <v/>
      </c>
      <c r="D3125" s="53"/>
      <c r="E3125" s="26" t="str">
        <f t="shared" si="495"/>
        <v/>
      </c>
      <c r="F3125" s="26" t="str">
        <f t="shared" si="496"/>
        <v/>
      </c>
      <c r="G3125" s="26" t="str">
        <f t="shared" si="497"/>
        <v/>
      </c>
      <c r="H3125" s="26" t="str">
        <f t="shared" si="498"/>
        <v/>
      </c>
      <c r="I3125" s="53"/>
      <c r="J3125" s="53"/>
      <c r="K3125" s="53"/>
      <c r="L3125" s="52" t="str">
        <f t="shared" si="499"/>
        <v/>
      </c>
      <c r="M3125" s="52" t="str">
        <f t="shared" si="500"/>
        <v/>
      </c>
    </row>
    <row r="3126" spans="1:13" hidden="1" x14ac:dyDescent="0.3">
      <c r="A3126" s="143" t="str">
        <f t="shared" si="501"/>
        <v/>
      </c>
      <c r="B3126" s="140" t="str">
        <f t="shared" si="502"/>
        <v/>
      </c>
      <c r="C3126" s="143" t="str">
        <f t="shared" si="503"/>
        <v/>
      </c>
      <c r="D3126" s="53"/>
      <c r="E3126" s="26" t="str">
        <f t="shared" si="495"/>
        <v/>
      </c>
      <c r="F3126" s="26" t="str">
        <f t="shared" si="496"/>
        <v/>
      </c>
      <c r="G3126" s="26" t="str">
        <f t="shared" si="497"/>
        <v/>
      </c>
      <c r="H3126" s="26" t="str">
        <f t="shared" si="498"/>
        <v/>
      </c>
      <c r="I3126" s="53"/>
      <c r="J3126" s="53"/>
      <c r="K3126" s="53"/>
      <c r="L3126" s="52" t="str">
        <f t="shared" si="499"/>
        <v/>
      </c>
      <c r="M3126" s="52" t="str">
        <f t="shared" si="500"/>
        <v/>
      </c>
    </row>
    <row r="3127" spans="1:13" hidden="1" x14ac:dyDescent="0.3">
      <c r="A3127" s="143" t="str">
        <f t="shared" si="501"/>
        <v/>
      </c>
      <c r="B3127" s="140" t="str">
        <f t="shared" si="502"/>
        <v/>
      </c>
      <c r="C3127" s="143" t="str">
        <f t="shared" si="503"/>
        <v/>
      </c>
      <c r="D3127" s="53"/>
      <c r="E3127" s="26" t="str">
        <f t="shared" si="495"/>
        <v/>
      </c>
      <c r="F3127" s="26" t="str">
        <f t="shared" si="496"/>
        <v/>
      </c>
      <c r="G3127" s="26" t="str">
        <f t="shared" si="497"/>
        <v/>
      </c>
      <c r="H3127" s="26" t="str">
        <f t="shared" si="498"/>
        <v/>
      </c>
      <c r="I3127" s="53"/>
      <c r="J3127" s="53"/>
      <c r="K3127" s="53"/>
      <c r="L3127" s="52" t="str">
        <f t="shared" si="499"/>
        <v/>
      </c>
      <c r="M3127" s="52" t="str">
        <f t="shared" si="500"/>
        <v/>
      </c>
    </row>
    <row r="3128" spans="1:13" hidden="1" x14ac:dyDescent="0.3">
      <c r="A3128" s="143" t="str">
        <f t="shared" si="501"/>
        <v/>
      </c>
      <c r="B3128" s="140" t="str">
        <f t="shared" si="502"/>
        <v/>
      </c>
      <c r="C3128" s="143" t="str">
        <f t="shared" si="503"/>
        <v/>
      </c>
      <c r="D3128" s="53"/>
      <c r="E3128" s="26" t="str">
        <f t="shared" si="495"/>
        <v/>
      </c>
      <c r="F3128" s="26" t="str">
        <f t="shared" si="496"/>
        <v/>
      </c>
      <c r="G3128" s="26" t="str">
        <f t="shared" si="497"/>
        <v/>
      </c>
      <c r="H3128" s="26" t="str">
        <f t="shared" si="498"/>
        <v/>
      </c>
      <c r="I3128" s="53"/>
      <c r="J3128" s="53"/>
      <c r="K3128" s="53"/>
      <c r="L3128" s="52" t="str">
        <f t="shared" si="499"/>
        <v/>
      </c>
      <c r="M3128" s="52" t="str">
        <f t="shared" si="500"/>
        <v/>
      </c>
    </row>
    <row r="3129" spans="1:13" hidden="1" x14ac:dyDescent="0.3">
      <c r="A3129" s="143" t="str">
        <f t="shared" si="501"/>
        <v/>
      </c>
      <c r="B3129" s="140" t="str">
        <f t="shared" si="502"/>
        <v/>
      </c>
      <c r="C3129" s="143" t="str">
        <f t="shared" si="503"/>
        <v/>
      </c>
      <c r="D3129" s="53"/>
      <c r="E3129" s="26" t="str">
        <f t="shared" si="495"/>
        <v/>
      </c>
      <c r="F3129" s="26" t="str">
        <f t="shared" si="496"/>
        <v/>
      </c>
      <c r="G3129" s="26" t="str">
        <f t="shared" si="497"/>
        <v/>
      </c>
      <c r="H3129" s="26" t="str">
        <f t="shared" si="498"/>
        <v/>
      </c>
      <c r="I3129" s="53"/>
      <c r="J3129" s="53"/>
      <c r="K3129" s="53"/>
      <c r="L3129" s="52" t="str">
        <f t="shared" si="499"/>
        <v/>
      </c>
      <c r="M3129" s="52" t="str">
        <f t="shared" si="500"/>
        <v/>
      </c>
    </row>
    <row r="3130" spans="1:13" hidden="1" x14ac:dyDescent="0.3">
      <c r="A3130" s="143" t="str">
        <f t="shared" si="501"/>
        <v/>
      </c>
      <c r="B3130" s="140" t="str">
        <f t="shared" si="502"/>
        <v/>
      </c>
      <c r="C3130" s="143" t="str">
        <f t="shared" si="503"/>
        <v/>
      </c>
      <c r="D3130" s="53"/>
      <c r="E3130" s="26" t="str">
        <f t="shared" ref="E3130:E3193" si="504">IF(D3130="","",VLOOKUP(D3130,Master,3,FALSE))</f>
        <v/>
      </c>
      <c r="F3130" s="26" t="str">
        <f t="shared" ref="F3130:F3193" si="505">IF(D3130="","",VLOOKUP(D3130,Master,4,FALSE))</f>
        <v/>
      </c>
      <c r="G3130" s="26" t="str">
        <f t="shared" ref="G3130:G3193" si="506">IF(D3130="","",VLOOKUP(D3130,Master,5,FALSE))</f>
        <v/>
      </c>
      <c r="H3130" s="26" t="str">
        <f t="shared" ref="H3130:H3193" si="507">IF(D3130="","",VLOOKUP(D3130,Master,2,FALSE))</f>
        <v/>
      </c>
      <c r="I3130" s="53"/>
      <c r="J3130" s="53"/>
      <c r="K3130" s="53"/>
      <c r="L3130" s="52" t="str">
        <f t="shared" ref="L3130:L3193" si="508">IF(K3130="","",IF(I3130="",ROUND(HLOOKUP(J3130,kgList,K3130,FALSE),1),ROUND(HLOOKUP(I3130,kgList,K3130,FALSE),1)))</f>
        <v/>
      </c>
      <c r="M3130" s="52" t="str">
        <f t="shared" ref="M3130:M3193" si="509">IF(L3130="","",IF(COUNTA(I3130:J3130)&gt;1,"Edible or Inedible",IF(COUNTA(I3130)=1,L3130*1,IF(COUNTA(J3130)=1,L3130*1,"ERROR"))))</f>
        <v/>
      </c>
    </row>
    <row r="3131" spans="1:13" hidden="1" x14ac:dyDescent="0.3">
      <c r="A3131" s="143" t="str">
        <f t="shared" ref="A3131:A3194" si="510">IF(D3131="","",A3130)</f>
        <v/>
      </c>
      <c r="B3131" s="140" t="str">
        <f t="shared" ref="B3131:B3194" si="511">IF(D3131="","",B3130)</f>
        <v/>
      </c>
      <c r="C3131" s="143" t="str">
        <f t="shared" ref="C3131:C3194" si="512">IF(D3131="","",C3130)</f>
        <v/>
      </c>
      <c r="D3131" s="53"/>
      <c r="E3131" s="26" t="str">
        <f t="shared" si="504"/>
        <v/>
      </c>
      <c r="F3131" s="26" t="str">
        <f t="shared" si="505"/>
        <v/>
      </c>
      <c r="G3131" s="26" t="str">
        <f t="shared" si="506"/>
        <v/>
      </c>
      <c r="H3131" s="26" t="str">
        <f t="shared" si="507"/>
        <v/>
      </c>
      <c r="I3131" s="53"/>
      <c r="J3131" s="53"/>
      <c r="K3131" s="53"/>
      <c r="L3131" s="52" t="str">
        <f t="shared" si="508"/>
        <v/>
      </c>
      <c r="M3131" s="52" t="str">
        <f t="shared" si="509"/>
        <v/>
      </c>
    </row>
    <row r="3132" spans="1:13" hidden="1" x14ac:dyDescent="0.3">
      <c r="A3132" s="143" t="str">
        <f t="shared" si="510"/>
        <v/>
      </c>
      <c r="B3132" s="140" t="str">
        <f t="shared" si="511"/>
        <v/>
      </c>
      <c r="C3132" s="143" t="str">
        <f t="shared" si="512"/>
        <v/>
      </c>
      <c r="D3132" s="53"/>
      <c r="E3132" s="26" t="str">
        <f t="shared" si="504"/>
        <v/>
      </c>
      <c r="F3132" s="26" t="str">
        <f t="shared" si="505"/>
        <v/>
      </c>
      <c r="G3132" s="26" t="str">
        <f t="shared" si="506"/>
        <v/>
      </c>
      <c r="H3132" s="26" t="str">
        <f t="shared" si="507"/>
        <v/>
      </c>
      <c r="I3132" s="53"/>
      <c r="J3132" s="53"/>
      <c r="K3132" s="53"/>
      <c r="L3132" s="52" t="str">
        <f t="shared" si="508"/>
        <v/>
      </c>
      <c r="M3132" s="52" t="str">
        <f t="shared" si="509"/>
        <v/>
      </c>
    </row>
    <row r="3133" spans="1:13" hidden="1" x14ac:dyDescent="0.3">
      <c r="A3133" s="143" t="str">
        <f t="shared" si="510"/>
        <v/>
      </c>
      <c r="B3133" s="140" t="str">
        <f t="shared" si="511"/>
        <v/>
      </c>
      <c r="C3133" s="143" t="str">
        <f t="shared" si="512"/>
        <v/>
      </c>
      <c r="D3133" s="53"/>
      <c r="E3133" s="26" t="str">
        <f t="shared" si="504"/>
        <v/>
      </c>
      <c r="F3133" s="26" t="str">
        <f t="shared" si="505"/>
        <v/>
      </c>
      <c r="G3133" s="26" t="str">
        <f t="shared" si="506"/>
        <v/>
      </c>
      <c r="H3133" s="26" t="str">
        <f t="shared" si="507"/>
        <v/>
      </c>
      <c r="I3133" s="53"/>
      <c r="J3133" s="53"/>
      <c r="K3133" s="53"/>
      <c r="L3133" s="52" t="str">
        <f t="shared" si="508"/>
        <v/>
      </c>
      <c r="M3133" s="52" t="str">
        <f t="shared" si="509"/>
        <v/>
      </c>
    </row>
    <row r="3134" spans="1:13" hidden="1" x14ac:dyDescent="0.3">
      <c r="A3134" s="143" t="str">
        <f t="shared" si="510"/>
        <v/>
      </c>
      <c r="B3134" s="140" t="str">
        <f t="shared" si="511"/>
        <v/>
      </c>
      <c r="C3134" s="143" t="str">
        <f t="shared" si="512"/>
        <v/>
      </c>
      <c r="D3134" s="53"/>
      <c r="E3134" s="26" t="str">
        <f t="shared" si="504"/>
        <v/>
      </c>
      <c r="F3134" s="26" t="str">
        <f t="shared" si="505"/>
        <v/>
      </c>
      <c r="G3134" s="26" t="str">
        <f t="shared" si="506"/>
        <v/>
      </c>
      <c r="H3134" s="26" t="str">
        <f t="shared" si="507"/>
        <v/>
      </c>
      <c r="I3134" s="53"/>
      <c r="J3134" s="53"/>
      <c r="K3134" s="53"/>
      <c r="L3134" s="52" t="str">
        <f t="shared" si="508"/>
        <v/>
      </c>
      <c r="M3134" s="52" t="str">
        <f t="shared" si="509"/>
        <v/>
      </c>
    </row>
    <row r="3135" spans="1:13" hidden="1" x14ac:dyDescent="0.3">
      <c r="A3135" s="143" t="str">
        <f t="shared" si="510"/>
        <v/>
      </c>
      <c r="B3135" s="140" t="str">
        <f t="shared" si="511"/>
        <v/>
      </c>
      <c r="C3135" s="143" t="str">
        <f t="shared" si="512"/>
        <v/>
      </c>
      <c r="D3135" s="53"/>
      <c r="E3135" s="26" t="str">
        <f t="shared" si="504"/>
        <v/>
      </c>
      <c r="F3135" s="26" t="str">
        <f t="shared" si="505"/>
        <v/>
      </c>
      <c r="G3135" s="26" t="str">
        <f t="shared" si="506"/>
        <v/>
      </c>
      <c r="H3135" s="26" t="str">
        <f t="shared" si="507"/>
        <v/>
      </c>
      <c r="I3135" s="53"/>
      <c r="J3135" s="53"/>
      <c r="K3135" s="53"/>
      <c r="L3135" s="52" t="str">
        <f t="shared" si="508"/>
        <v/>
      </c>
      <c r="M3135" s="52" t="str">
        <f t="shared" si="509"/>
        <v/>
      </c>
    </row>
    <row r="3136" spans="1:13" hidden="1" x14ac:dyDescent="0.3">
      <c r="A3136" s="143" t="str">
        <f t="shared" si="510"/>
        <v/>
      </c>
      <c r="B3136" s="140" t="str">
        <f t="shared" si="511"/>
        <v/>
      </c>
      <c r="C3136" s="143" t="str">
        <f t="shared" si="512"/>
        <v/>
      </c>
      <c r="D3136" s="53"/>
      <c r="E3136" s="26" t="str">
        <f t="shared" si="504"/>
        <v/>
      </c>
      <c r="F3136" s="26" t="str">
        <f t="shared" si="505"/>
        <v/>
      </c>
      <c r="G3136" s="26" t="str">
        <f t="shared" si="506"/>
        <v/>
      </c>
      <c r="H3136" s="26" t="str">
        <f t="shared" si="507"/>
        <v/>
      </c>
      <c r="I3136" s="53"/>
      <c r="J3136" s="53"/>
      <c r="K3136" s="53"/>
      <c r="L3136" s="52" t="str">
        <f t="shared" si="508"/>
        <v/>
      </c>
      <c r="M3136" s="52" t="str">
        <f t="shared" si="509"/>
        <v/>
      </c>
    </row>
    <row r="3137" spans="1:13" hidden="1" x14ac:dyDescent="0.3">
      <c r="A3137" s="143" t="str">
        <f t="shared" si="510"/>
        <v/>
      </c>
      <c r="B3137" s="140" t="str">
        <f t="shared" si="511"/>
        <v/>
      </c>
      <c r="C3137" s="143" t="str">
        <f t="shared" si="512"/>
        <v/>
      </c>
      <c r="D3137" s="53"/>
      <c r="E3137" s="26" t="str">
        <f t="shared" si="504"/>
        <v/>
      </c>
      <c r="F3137" s="26" t="str">
        <f t="shared" si="505"/>
        <v/>
      </c>
      <c r="G3137" s="26" t="str">
        <f t="shared" si="506"/>
        <v/>
      </c>
      <c r="H3137" s="26" t="str">
        <f t="shared" si="507"/>
        <v/>
      </c>
      <c r="I3137" s="53"/>
      <c r="J3137" s="53"/>
      <c r="K3137" s="53"/>
      <c r="L3137" s="52" t="str">
        <f t="shared" si="508"/>
        <v/>
      </c>
      <c r="M3137" s="52" t="str">
        <f t="shared" si="509"/>
        <v/>
      </c>
    </row>
    <row r="3138" spans="1:13" hidden="1" x14ac:dyDescent="0.3">
      <c r="A3138" s="143" t="str">
        <f t="shared" si="510"/>
        <v/>
      </c>
      <c r="B3138" s="140" t="str">
        <f t="shared" si="511"/>
        <v/>
      </c>
      <c r="C3138" s="143" t="str">
        <f t="shared" si="512"/>
        <v/>
      </c>
      <c r="D3138" s="53"/>
      <c r="E3138" s="26" t="str">
        <f t="shared" si="504"/>
        <v/>
      </c>
      <c r="F3138" s="26" t="str">
        <f t="shared" si="505"/>
        <v/>
      </c>
      <c r="G3138" s="26" t="str">
        <f t="shared" si="506"/>
        <v/>
      </c>
      <c r="H3138" s="26" t="str">
        <f t="shared" si="507"/>
        <v/>
      </c>
      <c r="I3138" s="53"/>
      <c r="J3138" s="53"/>
      <c r="K3138" s="53"/>
      <c r="L3138" s="52" t="str">
        <f t="shared" si="508"/>
        <v/>
      </c>
      <c r="M3138" s="52" t="str">
        <f t="shared" si="509"/>
        <v/>
      </c>
    </row>
    <row r="3139" spans="1:13" hidden="1" x14ac:dyDescent="0.3">
      <c r="A3139" s="143" t="str">
        <f t="shared" si="510"/>
        <v/>
      </c>
      <c r="B3139" s="140" t="str">
        <f t="shared" si="511"/>
        <v/>
      </c>
      <c r="C3139" s="143" t="str">
        <f t="shared" si="512"/>
        <v/>
      </c>
      <c r="D3139" s="53"/>
      <c r="E3139" s="26" t="str">
        <f t="shared" si="504"/>
        <v/>
      </c>
      <c r="F3139" s="26" t="str">
        <f t="shared" si="505"/>
        <v/>
      </c>
      <c r="G3139" s="26" t="str">
        <f t="shared" si="506"/>
        <v/>
      </c>
      <c r="H3139" s="26" t="str">
        <f t="shared" si="507"/>
        <v/>
      </c>
      <c r="I3139" s="53"/>
      <c r="J3139" s="53"/>
      <c r="K3139" s="53"/>
      <c r="L3139" s="52" t="str">
        <f t="shared" si="508"/>
        <v/>
      </c>
      <c r="M3139" s="52" t="str">
        <f t="shared" si="509"/>
        <v/>
      </c>
    </row>
    <row r="3140" spans="1:13" hidden="1" x14ac:dyDescent="0.3">
      <c r="A3140" s="143" t="str">
        <f t="shared" si="510"/>
        <v/>
      </c>
      <c r="B3140" s="140" t="str">
        <f t="shared" si="511"/>
        <v/>
      </c>
      <c r="C3140" s="143" t="str">
        <f t="shared" si="512"/>
        <v/>
      </c>
      <c r="D3140" s="53"/>
      <c r="E3140" s="26" t="str">
        <f t="shared" si="504"/>
        <v/>
      </c>
      <c r="F3140" s="26" t="str">
        <f t="shared" si="505"/>
        <v/>
      </c>
      <c r="G3140" s="26" t="str">
        <f t="shared" si="506"/>
        <v/>
      </c>
      <c r="H3140" s="26" t="str">
        <f t="shared" si="507"/>
        <v/>
      </c>
      <c r="I3140" s="53"/>
      <c r="J3140" s="53"/>
      <c r="K3140" s="53"/>
      <c r="L3140" s="52" t="str">
        <f t="shared" si="508"/>
        <v/>
      </c>
      <c r="M3140" s="52" t="str">
        <f t="shared" si="509"/>
        <v/>
      </c>
    </row>
    <row r="3141" spans="1:13" hidden="1" x14ac:dyDescent="0.3">
      <c r="A3141" s="143" t="str">
        <f t="shared" si="510"/>
        <v/>
      </c>
      <c r="B3141" s="140" t="str">
        <f t="shared" si="511"/>
        <v/>
      </c>
      <c r="C3141" s="143" t="str">
        <f t="shared" si="512"/>
        <v/>
      </c>
      <c r="D3141" s="53"/>
      <c r="E3141" s="26" t="str">
        <f t="shared" si="504"/>
        <v/>
      </c>
      <c r="F3141" s="26" t="str">
        <f t="shared" si="505"/>
        <v/>
      </c>
      <c r="G3141" s="26" t="str">
        <f t="shared" si="506"/>
        <v/>
      </c>
      <c r="H3141" s="26" t="str">
        <f t="shared" si="507"/>
        <v/>
      </c>
      <c r="I3141" s="53"/>
      <c r="J3141" s="53"/>
      <c r="K3141" s="53"/>
      <c r="L3141" s="52" t="str">
        <f t="shared" si="508"/>
        <v/>
      </c>
      <c r="M3141" s="52" t="str">
        <f t="shared" si="509"/>
        <v/>
      </c>
    </row>
    <row r="3142" spans="1:13" hidden="1" x14ac:dyDescent="0.3">
      <c r="A3142" s="143" t="str">
        <f t="shared" si="510"/>
        <v/>
      </c>
      <c r="B3142" s="140" t="str">
        <f t="shared" si="511"/>
        <v/>
      </c>
      <c r="C3142" s="143" t="str">
        <f t="shared" si="512"/>
        <v/>
      </c>
      <c r="D3142" s="53"/>
      <c r="E3142" s="26" t="str">
        <f t="shared" si="504"/>
        <v/>
      </c>
      <c r="F3142" s="26" t="str">
        <f t="shared" si="505"/>
        <v/>
      </c>
      <c r="G3142" s="26" t="str">
        <f t="shared" si="506"/>
        <v/>
      </c>
      <c r="H3142" s="26" t="str">
        <f t="shared" si="507"/>
        <v/>
      </c>
      <c r="I3142" s="53"/>
      <c r="J3142" s="53"/>
      <c r="K3142" s="53"/>
      <c r="L3142" s="52" t="str">
        <f t="shared" si="508"/>
        <v/>
      </c>
      <c r="M3142" s="52" t="str">
        <f t="shared" si="509"/>
        <v/>
      </c>
    </row>
    <row r="3143" spans="1:13" hidden="1" x14ac:dyDescent="0.3">
      <c r="A3143" s="143" t="str">
        <f t="shared" si="510"/>
        <v/>
      </c>
      <c r="B3143" s="140" t="str">
        <f t="shared" si="511"/>
        <v/>
      </c>
      <c r="C3143" s="143" t="str">
        <f t="shared" si="512"/>
        <v/>
      </c>
      <c r="D3143" s="53"/>
      <c r="E3143" s="26" t="str">
        <f t="shared" si="504"/>
        <v/>
      </c>
      <c r="F3143" s="26" t="str">
        <f t="shared" si="505"/>
        <v/>
      </c>
      <c r="G3143" s="26" t="str">
        <f t="shared" si="506"/>
        <v/>
      </c>
      <c r="H3143" s="26" t="str">
        <f t="shared" si="507"/>
        <v/>
      </c>
      <c r="I3143" s="53"/>
      <c r="J3143" s="53"/>
      <c r="K3143" s="53"/>
      <c r="L3143" s="52" t="str">
        <f t="shared" si="508"/>
        <v/>
      </c>
      <c r="M3143" s="52" t="str">
        <f t="shared" si="509"/>
        <v/>
      </c>
    </row>
    <row r="3144" spans="1:13" hidden="1" x14ac:dyDescent="0.3">
      <c r="A3144" s="143" t="str">
        <f t="shared" si="510"/>
        <v/>
      </c>
      <c r="B3144" s="140" t="str">
        <f t="shared" si="511"/>
        <v/>
      </c>
      <c r="C3144" s="143" t="str">
        <f t="shared" si="512"/>
        <v/>
      </c>
      <c r="D3144" s="53"/>
      <c r="E3144" s="26" t="str">
        <f t="shared" si="504"/>
        <v/>
      </c>
      <c r="F3144" s="26" t="str">
        <f t="shared" si="505"/>
        <v/>
      </c>
      <c r="G3144" s="26" t="str">
        <f t="shared" si="506"/>
        <v/>
      </c>
      <c r="H3144" s="26" t="str">
        <f t="shared" si="507"/>
        <v/>
      </c>
      <c r="I3144" s="53"/>
      <c r="J3144" s="53"/>
      <c r="K3144" s="53"/>
      <c r="L3144" s="52" t="str">
        <f t="shared" si="508"/>
        <v/>
      </c>
      <c r="M3144" s="52" t="str">
        <f t="shared" si="509"/>
        <v/>
      </c>
    </row>
    <row r="3145" spans="1:13" hidden="1" x14ac:dyDescent="0.3">
      <c r="A3145" s="143" t="str">
        <f t="shared" si="510"/>
        <v/>
      </c>
      <c r="B3145" s="140" t="str">
        <f t="shared" si="511"/>
        <v/>
      </c>
      <c r="C3145" s="143" t="str">
        <f t="shared" si="512"/>
        <v/>
      </c>
      <c r="D3145" s="53"/>
      <c r="E3145" s="26" t="str">
        <f t="shared" si="504"/>
        <v/>
      </c>
      <c r="F3145" s="26" t="str">
        <f t="shared" si="505"/>
        <v/>
      </c>
      <c r="G3145" s="26" t="str">
        <f t="shared" si="506"/>
        <v/>
      </c>
      <c r="H3145" s="26" t="str">
        <f t="shared" si="507"/>
        <v/>
      </c>
      <c r="I3145" s="53"/>
      <c r="J3145" s="53"/>
      <c r="K3145" s="53"/>
      <c r="L3145" s="52" t="str">
        <f t="shared" si="508"/>
        <v/>
      </c>
      <c r="M3145" s="52" t="str">
        <f t="shared" si="509"/>
        <v/>
      </c>
    </row>
    <row r="3146" spans="1:13" hidden="1" x14ac:dyDescent="0.3">
      <c r="A3146" s="143" t="str">
        <f t="shared" si="510"/>
        <v/>
      </c>
      <c r="B3146" s="140" t="str">
        <f t="shared" si="511"/>
        <v/>
      </c>
      <c r="C3146" s="143" t="str">
        <f t="shared" si="512"/>
        <v/>
      </c>
      <c r="D3146" s="53"/>
      <c r="E3146" s="26" t="str">
        <f t="shared" si="504"/>
        <v/>
      </c>
      <c r="F3146" s="26" t="str">
        <f t="shared" si="505"/>
        <v/>
      </c>
      <c r="G3146" s="26" t="str">
        <f t="shared" si="506"/>
        <v/>
      </c>
      <c r="H3146" s="26" t="str">
        <f t="shared" si="507"/>
        <v/>
      </c>
      <c r="I3146" s="53"/>
      <c r="J3146" s="53"/>
      <c r="K3146" s="53"/>
      <c r="L3146" s="52" t="str">
        <f t="shared" si="508"/>
        <v/>
      </c>
      <c r="M3146" s="52" t="str">
        <f t="shared" si="509"/>
        <v/>
      </c>
    </row>
    <row r="3147" spans="1:13" hidden="1" x14ac:dyDescent="0.3">
      <c r="A3147" s="143" t="str">
        <f t="shared" si="510"/>
        <v/>
      </c>
      <c r="B3147" s="140" t="str">
        <f t="shared" si="511"/>
        <v/>
      </c>
      <c r="C3147" s="143" t="str">
        <f t="shared" si="512"/>
        <v/>
      </c>
      <c r="D3147" s="53"/>
      <c r="E3147" s="26" t="str">
        <f t="shared" si="504"/>
        <v/>
      </c>
      <c r="F3147" s="26" t="str">
        <f t="shared" si="505"/>
        <v/>
      </c>
      <c r="G3147" s="26" t="str">
        <f t="shared" si="506"/>
        <v/>
      </c>
      <c r="H3147" s="26" t="str">
        <f t="shared" si="507"/>
        <v/>
      </c>
      <c r="I3147" s="53"/>
      <c r="J3147" s="53"/>
      <c r="K3147" s="53"/>
      <c r="L3147" s="52" t="str">
        <f t="shared" si="508"/>
        <v/>
      </c>
      <c r="M3147" s="52" t="str">
        <f t="shared" si="509"/>
        <v/>
      </c>
    </row>
    <row r="3148" spans="1:13" hidden="1" x14ac:dyDescent="0.3">
      <c r="A3148" s="143" t="str">
        <f t="shared" si="510"/>
        <v/>
      </c>
      <c r="B3148" s="140" t="str">
        <f t="shared" si="511"/>
        <v/>
      </c>
      <c r="C3148" s="143" t="str">
        <f t="shared" si="512"/>
        <v/>
      </c>
      <c r="D3148" s="53"/>
      <c r="E3148" s="26" t="str">
        <f t="shared" si="504"/>
        <v/>
      </c>
      <c r="F3148" s="26" t="str">
        <f t="shared" si="505"/>
        <v/>
      </c>
      <c r="G3148" s="26" t="str">
        <f t="shared" si="506"/>
        <v/>
      </c>
      <c r="H3148" s="26" t="str">
        <f t="shared" si="507"/>
        <v/>
      </c>
      <c r="I3148" s="53"/>
      <c r="J3148" s="53"/>
      <c r="K3148" s="53"/>
      <c r="L3148" s="52" t="str">
        <f t="shared" si="508"/>
        <v/>
      </c>
      <c r="M3148" s="52" t="str">
        <f t="shared" si="509"/>
        <v/>
      </c>
    </row>
    <row r="3149" spans="1:13" hidden="1" x14ac:dyDescent="0.3">
      <c r="A3149" s="143" t="str">
        <f t="shared" si="510"/>
        <v/>
      </c>
      <c r="B3149" s="140" t="str">
        <f t="shared" si="511"/>
        <v/>
      </c>
      <c r="C3149" s="143" t="str">
        <f t="shared" si="512"/>
        <v/>
      </c>
      <c r="D3149" s="53"/>
      <c r="E3149" s="26" t="str">
        <f t="shared" si="504"/>
        <v/>
      </c>
      <c r="F3149" s="26" t="str">
        <f t="shared" si="505"/>
        <v/>
      </c>
      <c r="G3149" s="26" t="str">
        <f t="shared" si="506"/>
        <v/>
      </c>
      <c r="H3149" s="26" t="str">
        <f t="shared" si="507"/>
        <v/>
      </c>
      <c r="I3149" s="53"/>
      <c r="J3149" s="53"/>
      <c r="K3149" s="53"/>
      <c r="L3149" s="52" t="str">
        <f t="shared" si="508"/>
        <v/>
      </c>
      <c r="M3149" s="52" t="str">
        <f t="shared" si="509"/>
        <v/>
      </c>
    </row>
    <row r="3150" spans="1:13" hidden="1" x14ac:dyDescent="0.3">
      <c r="A3150" s="143" t="str">
        <f t="shared" si="510"/>
        <v/>
      </c>
      <c r="B3150" s="140" t="str">
        <f t="shared" si="511"/>
        <v/>
      </c>
      <c r="C3150" s="143" t="str">
        <f t="shared" si="512"/>
        <v/>
      </c>
      <c r="D3150" s="53"/>
      <c r="E3150" s="26" t="str">
        <f t="shared" si="504"/>
        <v/>
      </c>
      <c r="F3150" s="26" t="str">
        <f t="shared" si="505"/>
        <v/>
      </c>
      <c r="G3150" s="26" t="str">
        <f t="shared" si="506"/>
        <v/>
      </c>
      <c r="H3150" s="26" t="str">
        <f t="shared" si="507"/>
        <v/>
      </c>
      <c r="I3150" s="53"/>
      <c r="J3150" s="53"/>
      <c r="K3150" s="53"/>
      <c r="L3150" s="52" t="str">
        <f t="shared" si="508"/>
        <v/>
      </c>
      <c r="M3150" s="52" t="str">
        <f t="shared" si="509"/>
        <v/>
      </c>
    </row>
    <row r="3151" spans="1:13" hidden="1" x14ac:dyDescent="0.3">
      <c r="A3151" s="143" t="str">
        <f t="shared" si="510"/>
        <v/>
      </c>
      <c r="B3151" s="140" t="str">
        <f t="shared" si="511"/>
        <v/>
      </c>
      <c r="C3151" s="143" t="str">
        <f t="shared" si="512"/>
        <v/>
      </c>
      <c r="D3151" s="53"/>
      <c r="E3151" s="26" t="str">
        <f t="shared" si="504"/>
        <v/>
      </c>
      <c r="F3151" s="26" t="str">
        <f t="shared" si="505"/>
        <v/>
      </c>
      <c r="G3151" s="26" t="str">
        <f t="shared" si="506"/>
        <v/>
      </c>
      <c r="H3151" s="26" t="str">
        <f t="shared" si="507"/>
        <v/>
      </c>
      <c r="I3151" s="53"/>
      <c r="J3151" s="53"/>
      <c r="K3151" s="53"/>
      <c r="L3151" s="52" t="str">
        <f t="shared" si="508"/>
        <v/>
      </c>
      <c r="M3151" s="52" t="str">
        <f t="shared" si="509"/>
        <v/>
      </c>
    </row>
    <row r="3152" spans="1:13" hidden="1" x14ac:dyDescent="0.3">
      <c r="A3152" s="143" t="str">
        <f t="shared" si="510"/>
        <v/>
      </c>
      <c r="B3152" s="140" t="str">
        <f t="shared" si="511"/>
        <v/>
      </c>
      <c r="C3152" s="143" t="str">
        <f t="shared" si="512"/>
        <v/>
      </c>
      <c r="D3152" s="53"/>
      <c r="E3152" s="26" t="str">
        <f t="shared" si="504"/>
        <v/>
      </c>
      <c r="F3152" s="26" t="str">
        <f t="shared" si="505"/>
        <v/>
      </c>
      <c r="G3152" s="26" t="str">
        <f t="shared" si="506"/>
        <v/>
      </c>
      <c r="H3152" s="26" t="str">
        <f t="shared" si="507"/>
        <v/>
      </c>
      <c r="I3152" s="53"/>
      <c r="J3152" s="53"/>
      <c r="K3152" s="53"/>
      <c r="L3152" s="52" t="str">
        <f t="shared" si="508"/>
        <v/>
      </c>
      <c r="M3152" s="52" t="str">
        <f t="shared" si="509"/>
        <v/>
      </c>
    </row>
    <row r="3153" spans="1:13" hidden="1" x14ac:dyDescent="0.3">
      <c r="A3153" s="143" t="str">
        <f t="shared" si="510"/>
        <v/>
      </c>
      <c r="B3153" s="140" t="str">
        <f t="shared" si="511"/>
        <v/>
      </c>
      <c r="C3153" s="143" t="str">
        <f t="shared" si="512"/>
        <v/>
      </c>
      <c r="D3153" s="53"/>
      <c r="E3153" s="26" t="str">
        <f t="shared" si="504"/>
        <v/>
      </c>
      <c r="F3153" s="26" t="str">
        <f t="shared" si="505"/>
        <v/>
      </c>
      <c r="G3153" s="26" t="str">
        <f t="shared" si="506"/>
        <v/>
      </c>
      <c r="H3153" s="26" t="str">
        <f t="shared" si="507"/>
        <v/>
      </c>
      <c r="I3153" s="53"/>
      <c r="J3153" s="53"/>
      <c r="K3153" s="53"/>
      <c r="L3153" s="52" t="str">
        <f t="shared" si="508"/>
        <v/>
      </c>
      <c r="M3153" s="52" t="str">
        <f t="shared" si="509"/>
        <v/>
      </c>
    </row>
    <row r="3154" spans="1:13" hidden="1" x14ac:dyDescent="0.3">
      <c r="A3154" s="143" t="str">
        <f t="shared" si="510"/>
        <v/>
      </c>
      <c r="B3154" s="140" t="str">
        <f t="shared" si="511"/>
        <v/>
      </c>
      <c r="C3154" s="143" t="str">
        <f t="shared" si="512"/>
        <v/>
      </c>
      <c r="D3154" s="53"/>
      <c r="E3154" s="26" t="str">
        <f t="shared" si="504"/>
        <v/>
      </c>
      <c r="F3154" s="26" t="str">
        <f t="shared" si="505"/>
        <v/>
      </c>
      <c r="G3154" s="26" t="str">
        <f t="shared" si="506"/>
        <v/>
      </c>
      <c r="H3154" s="26" t="str">
        <f t="shared" si="507"/>
        <v/>
      </c>
      <c r="I3154" s="53"/>
      <c r="J3154" s="53"/>
      <c r="K3154" s="53"/>
      <c r="L3154" s="52" t="str">
        <f t="shared" si="508"/>
        <v/>
      </c>
      <c r="M3154" s="52" t="str">
        <f t="shared" si="509"/>
        <v/>
      </c>
    </row>
    <row r="3155" spans="1:13" hidden="1" x14ac:dyDescent="0.3">
      <c r="A3155" s="143" t="str">
        <f t="shared" si="510"/>
        <v/>
      </c>
      <c r="B3155" s="140" t="str">
        <f t="shared" si="511"/>
        <v/>
      </c>
      <c r="C3155" s="143" t="str">
        <f t="shared" si="512"/>
        <v/>
      </c>
      <c r="D3155" s="53"/>
      <c r="E3155" s="26" t="str">
        <f t="shared" si="504"/>
        <v/>
      </c>
      <c r="F3155" s="26" t="str">
        <f t="shared" si="505"/>
        <v/>
      </c>
      <c r="G3155" s="26" t="str">
        <f t="shared" si="506"/>
        <v/>
      </c>
      <c r="H3155" s="26" t="str">
        <f t="shared" si="507"/>
        <v/>
      </c>
      <c r="I3155" s="53"/>
      <c r="J3155" s="53"/>
      <c r="K3155" s="53"/>
      <c r="L3155" s="52" t="str">
        <f t="shared" si="508"/>
        <v/>
      </c>
      <c r="M3155" s="52" t="str">
        <f t="shared" si="509"/>
        <v/>
      </c>
    </row>
    <row r="3156" spans="1:13" hidden="1" x14ac:dyDescent="0.3">
      <c r="A3156" s="143" t="str">
        <f t="shared" si="510"/>
        <v/>
      </c>
      <c r="B3156" s="140" t="str">
        <f t="shared" si="511"/>
        <v/>
      </c>
      <c r="C3156" s="143" t="str">
        <f t="shared" si="512"/>
        <v/>
      </c>
      <c r="D3156" s="53"/>
      <c r="E3156" s="26" t="str">
        <f t="shared" si="504"/>
        <v/>
      </c>
      <c r="F3156" s="26" t="str">
        <f t="shared" si="505"/>
        <v/>
      </c>
      <c r="G3156" s="26" t="str">
        <f t="shared" si="506"/>
        <v/>
      </c>
      <c r="H3156" s="26" t="str">
        <f t="shared" si="507"/>
        <v/>
      </c>
      <c r="I3156" s="53"/>
      <c r="J3156" s="53"/>
      <c r="K3156" s="53"/>
      <c r="L3156" s="52" t="str">
        <f t="shared" si="508"/>
        <v/>
      </c>
      <c r="M3156" s="52" t="str">
        <f t="shared" si="509"/>
        <v/>
      </c>
    </row>
    <row r="3157" spans="1:13" hidden="1" x14ac:dyDescent="0.3">
      <c r="A3157" s="143" t="str">
        <f t="shared" si="510"/>
        <v/>
      </c>
      <c r="B3157" s="140" t="str">
        <f t="shared" si="511"/>
        <v/>
      </c>
      <c r="C3157" s="143" t="str">
        <f t="shared" si="512"/>
        <v/>
      </c>
      <c r="D3157" s="53"/>
      <c r="E3157" s="26" t="str">
        <f t="shared" si="504"/>
        <v/>
      </c>
      <c r="F3157" s="26" t="str">
        <f t="shared" si="505"/>
        <v/>
      </c>
      <c r="G3157" s="26" t="str">
        <f t="shared" si="506"/>
        <v/>
      </c>
      <c r="H3157" s="26" t="str">
        <f t="shared" si="507"/>
        <v/>
      </c>
      <c r="I3157" s="53"/>
      <c r="J3157" s="53"/>
      <c r="K3157" s="53"/>
      <c r="L3157" s="52" t="str">
        <f t="shared" si="508"/>
        <v/>
      </c>
      <c r="M3157" s="52" t="str">
        <f t="shared" si="509"/>
        <v/>
      </c>
    </row>
    <row r="3158" spans="1:13" hidden="1" x14ac:dyDescent="0.3">
      <c r="A3158" s="143" t="str">
        <f t="shared" si="510"/>
        <v/>
      </c>
      <c r="B3158" s="140" t="str">
        <f t="shared" si="511"/>
        <v/>
      </c>
      <c r="C3158" s="143" t="str">
        <f t="shared" si="512"/>
        <v/>
      </c>
      <c r="D3158" s="53"/>
      <c r="E3158" s="26" t="str">
        <f t="shared" si="504"/>
        <v/>
      </c>
      <c r="F3158" s="26" t="str">
        <f t="shared" si="505"/>
        <v/>
      </c>
      <c r="G3158" s="26" t="str">
        <f t="shared" si="506"/>
        <v/>
      </c>
      <c r="H3158" s="26" t="str">
        <f t="shared" si="507"/>
        <v/>
      </c>
      <c r="I3158" s="53"/>
      <c r="J3158" s="53"/>
      <c r="K3158" s="53"/>
      <c r="L3158" s="52" t="str">
        <f t="shared" si="508"/>
        <v/>
      </c>
      <c r="M3158" s="52" t="str">
        <f t="shared" si="509"/>
        <v/>
      </c>
    </row>
    <row r="3159" spans="1:13" hidden="1" x14ac:dyDescent="0.3">
      <c r="A3159" s="143" t="str">
        <f t="shared" si="510"/>
        <v/>
      </c>
      <c r="B3159" s="140" t="str">
        <f t="shared" si="511"/>
        <v/>
      </c>
      <c r="C3159" s="143" t="str">
        <f t="shared" si="512"/>
        <v/>
      </c>
      <c r="D3159" s="53"/>
      <c r="E3159" s="26" t="str">
        <f t="shared" si="504"/>
        <v/>
      </c>
      <c r="F3159" s="26" t="str">
        <f t="shared" si="505"/>
        <v/>
      </c>
      <c r="G3159" s="26" t="str">
        <f t="shared" si="506"/>
        <v/>
      </c>
      <c r="H3159" s="26" t="str">
        <f t="shared" si="507"/>
        <v/>
      </c>
      <c r="I3159" s="53"/>
      <c r="J3159" s="53"/>
      <c r="K3159" s="53"/>
      <c r="L3159" s="52" t="str">
        <f t="shared" si="508"/>
        <v/>
      </c>
      <c r="M3159" s="52" t="str">
        <f t="shared" si="509"/>
        <v/>
      </c>
    </row>
    <row r="3160" spans="1:13" hidden="1" x14ac:dyDescent="0.3">
      <c r="A3160" s="143" t="str">
        <f t="shared" si="510"/>
        <v/>
      </c>
      <c r="B3160" s="140" t="str">
        <f t="shared" si="511"/>
        <v/>
      </c>
      <c r="C3160" s="143" t="str">
        <f t="shared" si="512"/>
        <v/>
      </c>
      <c r="D3160" s="53"/>
      <c r="E3160" s="26" t="str">
        <f t="shared" si="504"/>
        <v/>
      </c>
      <c r="F3160" s="26" t="str">
        <f t="shared" si="505"/>
        <v/>
      </c>
      <c r="G3160" s="26" t="str">
        <f t="shared" si="506"/>
        <v/>
      </c>
      <c r="H3160" s="26" t="str">
        <f t="shared" si="507"/>
        <v/>
      </c>
      <c r="I3160" s="53"/>
      <c r="J3160" s="53"/>
      <c r="K3160" s="53"/>
      <c r="L3160" s="52" t="str">
        <f t="shared" si="508"/>
        <v/>
      </c>
      <c r="M3160" s="52" t="str">
        <f t="shared" si="509"/>
        <v/>
      </c>
    </row>
    <row r="3161" spans="1:13" hidden="1" x14ac:dyDescent="0.3">
      <c r="A3161" s="143" t="str">
        <f t="shared" si="510"/>
        <v/>
      </c>
      <c r="B3161" s="140" t="str">
        <f t="shared" si="511"/>
        <v/>
      </c>
      <c r="C3161" s="143" t="str">
        <f t="shared" si="512"/>
        <v/>
      </c>
      <c r="D3161" s="53"/>
      <c r="E3161" s="26" t="str">
        <f t="shared" si="504"/>
        <v/>
      </c>
      <c r="F3161" s="26" t="str">
        <f t="shared" si="505"/>
        <v/>
      </c>
      <c r="G3161" s="26" t="str">
        <f t="shared" si="506"/>
        <v/>
      </c>
      <c r="H3161" s="26" t="str">
        <f t="shared" si="507"/>
        <v/>
      </c>
      <c r="I3161" s="53"/>
      <c r="J3161" s="53"/>
      <c r="K3161" s="53"/>
      <c r="L3161" s="52" t="str">
        <f t="shared" si="508"/>
        <v/>
      </c>
      <c r="M3161" s="52" t="str">
        <f t="shared" si="509"/>
        <v/>
      </c>
    </row>
    <row r="3162" spans="1:13" hidden="1" x14ac:dyDescent="0.3">
      <c r="A3162" s="143" t="str">
        <f t="shared" si="510"/>
        <v/>
      </c>
      <c r="B3162" s="140" t="str">
        <f t="shared" si="511"/>
        <v/>
      </c>
      <c r="C3162" s="143" t="str">
        <f t="shared" si="512"/>
        <v/>
      </c>
      <c r="D3162" s="53"/>
      <c r="E3162" s="26" t="str">
        <f t="shared" si="504"/>
        <v/>
      </c>
      <c r="F3162" s="26" t="str">
        <f t="shared" si="505"/>
        <v/>
      </c>
      <c r="G3162" s="26" t="str">
        <f t="shared" si="506"/>
        <v/>
      </c>
      <c r="H3162" s="26" t="str">
        <f t="shared" si="507"/>
        <v/>
      </c>
      <c r="I3162" s="53"/>
      <c r="J3162" s="53"/>
      <c r="K3162" s="53"/>
      <c r="L3162" s="52" t="str">
        <f t="shared" si="508"/>
        <v/>
      </c>
      <c r="M3162" s="52" t="str">
        <f t="shared" si="509"/>
        <v/>
      </c>
    </row>
    <row r="3163" spans="1:13" hidden="1" x14ac:dyDescent="0.3">
      <c r="A3163" s="143" t="str">
        <f t="shared" si="510"/>
        <v/>
      </c>
      <c r="B3163" s="140" t="str">
        <f t="shared" si="511"/>
        <v/>
      </c>
      <c r="C3163" s="143" t="str">
        <f t="shared" si="512"/>
        <v/>
      </c>
      <c r="D3163" s="53"/>
      <c r="E3163" s="26" t="str">
        <f t="shared" si="504"/>
        <v/>
      </c>
      <c r="F3163" s="26" t="str">
        <f t="shared" si="505"/>
        <v/>
      </c>
      <c r="G3163" s="26" t="str">
        <f t="shared" si="506"/>
        <v/>
      </c>
      <c r="H3163" s="26" t="str">
        <f t="shared" si="507"/>
        <v/>
      </c>
      <c r="I3163" s="53"/>
      <c r="J3163" s="53"/>
      <c r="K3163" s="53"/>
      <c r="L3163" s="52" t="str">
        <f t="shared" si="508"/>
        <v/>
      </c>
      <c r="M3163" s="52" t="str">
        <f t="shared" si="509"/>
        <v/>
      </c>
    </row>
    <row r="3164" spans="1:13" hidden="1" x14ac:dyDescent="0.3">
      <c r="A3164" s="143" t="str">
        <f t="shared" si="510"/>
        <v/>
      </c>
      <c r="B3164" s="140" t="str">
        <f t="shared" si="511"/>
        <v/>
      </c>
      <c r="C3164" s="143" t="str">
        <f t="shared" si="512"/>
        <v/>
      </c>
      <c r="D3164" s="53"/>
      <c r="E3164" s="26" t="str">
        <f t="shared" si="504"/>
        <v/>
      </c>
      <c r="F3164" s="26" t="str">
        <f t="shared" si="505"/>
        <v/>
      </c>
      <c r="G3164" s="26" t="str">
        <f t="shared" si="506"/>
        <v/>
      </c>
      <c r="H3164" s="26" t="str">
        <f t="shared" si="507"/>
        <v/>
      </c>
      <c r="I3164" s="53"/>
      <c r="J3164" s="53"/>
      <c r="K3164" s="53"/>
      <c r="L3164" s="52" t="str">
        <f t="shared" si="508"/>
        <v/>
      </c>
      <c r="M3164" s="52" t="str">
        <f t="shared" si="509"/>
        <v/>
      </c>
    </row>
    <row r="3165" spans="1:13" hidden="1" x14ac:dyDescent="0.3">
      <c r="A3165" s="143" t="str">
        <f t="shared" si="510"/>
        <v/>
      </c>
      <c r="B3165" s="140" t="str">
        <f t="shared" si="511"/>
        <v/>
      </c>
      <c r="C3165" s="143" t="str">
        <f t="shared" si="512"/>
        <v/>
      </c>
      <c r="D3165" s="53"/>
      <c r="E3165" s="26" t="str">
        <f t="shared" si="504"/>
        <v/>
      </c>
      <c r="F3165" s="26" t="str">
        <f t="shared" si="505"/>
        <v/>
      </c>
      <c r="G3165" s="26" t="str">
        <f t="shared" si="506"/>
        <v/>
      </c>
      <c r="H3165" s="26" t="str">
        <f t="shared" si="507"/>
        <v/>
      </c>
      <c r="I3165" s="53"/>
      <c r="J3165" s="53"/>
      <c r="K3165" s="53"/>
      <c r="L3165" s="52" t="str">
        <f t="shared" si="508"/>
        <v/>
      </c>
      <c r="M3165" s="52" t="str">
        <f t="shared" si="509"/>
        <v/>
      </c>
    </row>
    <row r="3166" spans="1:13" hidden="1" x14ac:dyDescent="0.3">
      <c r="A3166" s="143" t="str">
        <f t="shared" si="510"/>
        <v/>
      </c>
      <c r="B3166" s="140" t="str">
        <f t="shared" si="511"/>
        <v/>
      </c>
      <c r="C3166" s="143" t="str">
        <f t="shared" si="512"/>
        <v/>
      </c>
      <c r="D3166" s="53"/>
      <c r="E3166" s="26" t="str">
        <f t="shared" si="504"/>
        <v/>
      </c>
      <c r="F3166" s="26" t="str">
        <f t="shared" si="505"/>
        <v/>
      </c>
      <c r="G3166" s="26" t="str">
        <f t="shared" si="506"/>
        <v/>
      </c>
      <c r="H3166" s="26" t="str">
        <f t="shared" si="507"/>
        <v/>
      </c>
      <c r="I3166" s="53"/>
      <c r="J3166" s="53"/>
      <c r="K3166" s="53"/>
      <c r="L3166" s="52" t="str">
        <f t="shared" si="508"/>
        <v/>
      </c>
      <c r="M3166" s="52" t="str">
        <f t="shared" si="509"/>
        <v/>
      </c>
    </row>
    <row r="3167" spans="1:13" hidden="1" x14ac:dyDescent="0.3">
      <c r="A3167" s="143" t="str">
        <f t="shared" si="510"/>
        <v/>
      </c>
      <c r="B3167" s="140" t="str">
        <f t="shared" si="511"/>
        <v/>
      </c>
      <c r="C3167" s="143" t="str">
        <f t="shared" si="512"/>
        <v/>
      </c>
      <c r="D3167" s="53"/>
      <c r="E3167" s="26" t="str">
        <f t="shared" si="504"/>
        <v/>
      </c>
      <c r="F3167" s="26" t="str">
        <f t="shared" si="505"/>
        <v/>
      </c>
      <c r="G3167" s="26" t="str">
        <f t="shared" si="506"/>
        <v/>
      </c>
      <c r="H3167" s="26" t="str">
        <f t="shared" si="507"/>
        <v/>
      </c>
      <c r="I3167" s="53"/>
      <c r="J3167" s="53"/>
      <c r="K3167" s="53"/>
      <c r="L3167" s="52" t="str">
        <f t="shared" si="508"/>
        <v/>
      </c>
      <c r="M3167" s="52" t="str">
        <f t="shared" si="509"/>
        <v/>
      </c>
    </row>
    <row r="3168" spans="1:13" hidden="1" x14ac:dyDescent="0.3">
      <c r="A3168" s="143" t="str">
        <f t="shared" si="510"/>
        <v/>
      </c>
      <c r="B3168" s="140" t="str">
        <f t="shared" si="511"/>
        <v/>
      </c>
      <c r="C3168" s="143" t="str">
        <f t="shared" si="512"/>
        <v/>
      </c>
      <c r="D3168" s="53"/>
      <c r="E3168" s="26" t="str">
        <f t="shared" si="504"/>
        <v/>
      </c>
      <c r="F3168" s="26" t="str">
        <f t="shared" si="505"/>
        <v/>
      </c>
      <c r="G3168" s="26" t="str">
        <f t="shared" si="506"/>
        <v/>
      </c>
      <c r="H3168" s="26" t="str">
        <f t="shared" si="507"/>
        <v/>
      </c>
      <c r="I3168" s="53"/>
      <c r="J3168" s="53"/>
      <c r="K3168" s="53"/>
      <c r="L3168" s="52" t="str">
        <f t="shared" si="508"/>
        <v/>
      </c>
      <c r="M3168" s="52" t="str">
        <f t="shared" si="509"/>
        <v/>
      </c>
    </row>
    <row r="3169" spans="1:13" hidden="1" x14ac:dyDescent="0.3">
      <c r="A3169" s="143" t="str">
        <f t="shared" si="510"/>
        <v/>
      </c>
      <c r="B3169" s="140" t="str">
        <f t="shared" si="511"/>
        <v/>
      </c>
      <c r="C3169" s="143" t="str">
        <f t="shared" si="512"/>
        <v/>
      </c>
      <c r="D3169" s="53"/>
      <c r="E3169" s="26" t="str">
        <f t="shared" si="504"/>
        <v/>
      </c>
      <c r="F3169" s="26" t="str">
        <f t="shared" si="505"/>
        <v/>
      </c>
      <c r="G3169" s="26" t="str">
        <f t="shared" si="506"/>
        <v/>
      </c>
      <c r="H3169" s="26" t="str">
        <f t="shared" si="507"/>
        <v/>
      </c>
      <c r="I3169" s="53"/>
      <c r="J3169" s="53"/>
      <c r="K3169" s="53"/>
      <c r="L3169" s="52" t="str">
        <f t="shared" si="508"/>
        <v/>
      </c>
      <c r="M3169" s="52" t="str">
        <f t="shared" si="509"/>
        <v/>
      </c>
    </row>
    <row r="3170" spans="1:13" hidden="1" x14ac:dyDescent="0.3">
      <c r="A3170" s="143" t="str">
        <f t="shared" si="510"/>
        <v/>
      </c>
      <c r="B3170" s="140" t="str">
        <f t="shared" si="511"/>
        <v/>
      </c>
      <c r="C3170" s="143" t="str">
        <f t="shared" si="512"/>
        <v/>
      </c>
      <c r="D3170" s="53"/>
      <c r="E3170" s="26" t="str">
        <f t="shared" si="504"/>
        <v/>
      </c>
      <c r="F3170" s="26" t="str">
        <f t="shared" si="505"/>
        <v/>
      </c>
      <c r="G3170" s="26" t="str">
        <f t="shared" si="506"/>
        <v/>
      </c>
      <c r="H3170" s="26" t="str">
        <f t="shared" si="507"/>
        <v/>
      </c>
      <c r="I3170" s="53"/>
      <c r="J3170" s="53"/>
      <c r="K3170" s="53"/>
      <c r="L3170" s="52" t="str">
        <f t="shared" si="508"/>
        <v/>
      </c>
      <c r="M3170" s="52" t="str">
        <f t="shared" si="509"/>
        <v/>
      </c>
    </row>
    <row r="3171" spans="1:13" hidden="1" x14ac:dyDescent="0.3">
      <c r="A3171" s="143" t="str">
        <f t="shared" si="510"/>
        <v/>
      </c>
      <c r="B3171" s="140" t="str">
        <f t="shared" si="511"/>
        <v/>
      </c>
      <c r="C3171" s="143" t="str">
        <f t="shared" si="512"/>
        <v/>
      </c>
      <c r="D3171" s="53"/>
      <c r="E3171" s="26" t="str">
        <f t="shared" si="504"/>
        <v/>
      </c>
      <c r="F3171" s="26" t="str">
        <f t="shared" si="505"/>
        <v/>
      </c>
      <c r="G3171" s="26" t="str">
        <f t="shared" si="506"/>
        <v/>
      </c>
      <c r="H3171" s="26" t="str">
        <f t="shared" si="507"/>
        <v/>
      </c>
      <c r="I3171" s="53"/>
      <c r="J3171" s="53"/>
      <c r="K3171" s="53"/>
      <c r="L3171" s="52" t="str">
        <f t="shared" si="508"/>
        <v/>
      </c>
      <c r="M3171" s="52" t="str">
        <f t="shared" si="509"/>
        <v/>
      </c>
    </row>
    <row r="3172" spans="1:13" hidden="1" x14ac:dyDescent="0.3">
      <c r="A3172" s="143" t="str">
        <f t="shared" si="510"/>
        <v/>
      </c>
      <c r="B3172" s="140" t="str">
        <f t="shared" si="511"/>
        <v/>
      </c>
      <c r="C3172" s="143" t="str">
        <f t="shared" si="512"/>
        <v/>
      </c>
      <c r="D3172" s="53"/>
      <c r="E3172" s="26" t="str">
        <f t="shared" si="504"/>
        <v/>
      </c>
      <c r="F3172" s="26" t="str">
        <f t="shared" si="505"/>
        <v/>
      </c>
      <c r="G3172" s="26" t="str">
        <f t="shared" si="506"/>
        <v/>
      </c>
      <c r="H3172" s="26" t="str">
        <f t="shared" si="507"/>
        <v/>
      </c>
      <c r="I3172" s="53"/>
      <c r="J3172" s="53"/>
      <c r="K3172" s="53"/>
      <c r="L3172" s="52" t="str">
        <f t="shared" si="508"/>
        <v/>
      </c>
      <c r="M3172" s="52" t="str">
        <f t="shared" si="509"/>
        <v/>
      </c>
    </row>
    <row r="3173" spans="1:13" hidden="1" x14ac:dyDescent="0.3">
      <c r="A3173" s="143" t="str">
        <f t="shared" si="510"/>
        <v/>
      </c>
      <c r="B3173" s="140" t="str">
        <f t="shared" si="511"/>
        <v/>
      </c>
      <c r="C3173" s="143" t="str">
        <f t="shared" si="512"/>
        <v/>
      </c>
      <c r="D3173" s="53"/>
      <c r="E3173" s="26" t="str">
        <f t="shared" si="504"/>
        <v/>
      </c>
      <c r="F3173" s="26" t="str">
        <f t="shared" si="505"/>
        <v/>
      </c>
      <c r="G3173" s="26" t="str">
        <f t="shared" si="506"/>
        <v/>
      </c>
      <c r="H3173" s="26" t="str">
        <f t="shared" si="507"/>
        <v/>
      </c>
      <c r="I3173" s="53"/>
      <c r="J3173" s="53"/>
      <c r="K3173" s="53"/>
      <c r="L3173" s="52" t="str">
        <f t="shared" si="508"/>
        <v/>
      </c>
      <c r="M3173" s="52" t="str">
        <f t="shared" si="509"/>
        <v/>
      </c>
    </row>
    <row r="3174" spans="1:13" hidden="1" x14ac:dyDescent="0.3">
      <c r="A3174" s="143" t="str">
        <f t="shared" si="510"/>
        <v/>
      </c>
      <c r="B3174" s="140" t="str">
        <f t="shared" si="511"/>
        <v/>
      </c>
      <c r="C3174" s="143" t="str">
        <f t="shared" si="512"/>
        <v/>
      </c>
      <c r="D3174" s="53"/>
      <c r="E3174" s="26" t="str">
        <f t="shared" si="504"/>
        <v/>
      </c>
      <c r="F3174" s="26" t="str">
        <f t="shared" si="505"/>
        <v/>
      </c>
      <c r="G3174" s="26" t="str">
        <f t="shared" si="506"/>
        <v/>
      </c>
      <c r="H3174" s="26" t="str">
        <f t="shared" si="507"/>
        <v/>
      </c>
      <c r="I3174" s="53"/>
      <c r="J3174" s="53"/>
      <c r="K3174" s="53"/>
      <c r="L3174" s="52" t="str">
        <f t="shared" si="508"/>
        <v/>
      </c>
      <c r="M3174" s="52" t="str">
        <f t="shared" si="509"/>
        <v/>
      </c>
    </row>
    <row r="3175" spans="1:13" hidden="1" x14ac:dyDescent="0.3">
      <c r="A3175" s="143" t="str">
        <f t="shared" si="510"/>
        <v/>
      </c>
      <c r="B3175" s="140" t="str">
        <f t="shared" si="511"/>
        <v/>
      </c>
      <c r="C3175" s="143" t="str">
        <f t="shared" si="512"/>
        <v/>
      </c>
      <c r="D3175" s="53"/>
      <c r="E3175" s="26" t="str">
        <f t="shared" si="504"/>
        <v/>
      </c>
      <c r="F3175" s="26" t="str">
        <f t="shared" si="505"/>
        <v/>
      </c>
      <c r="G3175" s="26" t="str">
        <f t="shared" si="506"/>
        <v/>
      </c>
      <c r="H3175" s="26" t="str">
        <f t="shared" si="507"/>
        <v/>
      </c>
      <c r="I3175" s="53"/>
      <c r="J3175" s="53"/>
      <c r="K3175" s="53"/>
      <c r="L3175" s="52" t="str">
        <f t="shared" si="508"/>
        <v/>
      </c>
      <c r="M3175" s="52" t="str">
        <f t="shared" si="509"/>
        <v/>
      </c>
    </row>
    <row r="3176" spans="1:13" hidden="1" x14ac:dyDescent="0.3">
      <c r="A3176" s="143" t="str">
        <f t="shared" si="510"/>
        <v/>
      </c>
      <c r="B3176" s="140" t="str">
        <f t="shared" si="511"/>
        <v/>
      </c>
      <c r="C3176" s="143" t="str">
        <f t="shared" si="512"/>
        <v/>
      </c>
      <c r="D3176" s="53"/>
      <c r="E3176" s="26" t="str">
        <f t="shared" si="504"/>
        <v/>
      </c>
      <c r="F3176" s="26" t="str">
        <f t="shared" si="505"/>
        <v/>
      </c>
      <c r="G3176" s="26" t="str">
        <f t="shared" si="506"/>
        <v/>
      </c>
      <c r="H3176" s="26" t="str">
        <f t="shared" si="507"/>
        <v/>
      </c>
      <c r="I3176" s="53"/>
      <c r="J3176" s="53"/>
      <c r="K3176" s="53"/>
      <c r="L3176" s="52" t="str">
        <f t="shared" si="508"/>
        <v/>
      </c>
      <c r="M3176" s="52" t="str">
        <f t="shared" si="509"/>
        <v/>
      </c>
    </row>
    <row r="3177" spans="1:13" hidden="1" x14ac:dyDescent="0.3">
      <c r="A3177" s="143" t="str">
        <f t="shared" si="510"/>
        <v/>
      </c>
      <c r="B3177" s="140" t="str">
        <f t="shared" si="511"/>
        <v/>
      </c>
      <c r="C3177" s="143" t="str">
        <f t="shared" si="512"/>
        <v/>
      </c>
      <c r="D3177" s="53"/>
      <c r="E3177" s="26" t="str">
        <f t="shared" si="504"/>
        <v/>
      </c>
      <c r="F3177" s="26" t="str">
        <f t="shared" si="505"/>
        <v/>
      </c>
      <c r="G3177" s="26" t="str">
        <f t="shared" si="506"/>
        <v/>
      </c>
      <c r="H3177" s="26" t="str">
        <f t="shared" si="507"/>
        <v/>
      </c>
      <c r="I3177" s="53"/>
      <c r="J3177" s="53"/>
      <c r="K3177" s="53"/>
      <c r="L3177" s="52" t="str">
        <f t="shared" si="508"/>
        <v/>
      </c>
      <c r="M3177" s="52" t="str">
        <f t="shared" si="509"/>
        <v/>
      </c>
    </row>
    <row r="3178" spans="1:13" hidden="1" x14ac:dyDescent="0.3">
      <c r="A3178" s="143" t="str">
        <f t="shared" si="510"/>
        <v/>
      </c>
      <c r="B3178" s="140" t="str">
        <f t="shared" si="511"/>
        <v/>
      </c>
      <c r="C3178" s="143" t="str">
        <f t="shared" si="512"/>
        <v/>
      </c>
      <c r="D3178" s="53"/>
      <c r="E3178" s="26" t="str">
        <f t="shared" si="504"/>
        <v/>
      </c>
      <c r="F3178" s="26" t="str">
        <f t="shared" si="505"/>
        <v/>
      </c>
      <c r="G3178" s="26" t="str">
        <f t="shared" si="506"/>
        <v/>
      </c>
      <c r="H3178" s="26" t="str">
        <f t="shared" si="507"/>
        <v/>
      </c>
      <c r="I3178" s="53"/>
      <c r="J3178" s="53"/>
      <c r="K3178" s="53"/>
      <c r="L3178" s="52" t="str">
        <f t="shared" si="508"/>
        <v/>
      </c>
      <c r="M3178" s="52" t="str">
        <f t="shared" si="509"/>
        <v/>
      </c>
    </row>
    <row r="3179" spans="1:13" hidden="1" x14ac:dyDescent="0.3">
      <c r="A3179" s="143" t="str">
        <f t="shared" si="510"/>
        <v/>
      </c>
      <c r="B3179" s="140" t="str">
        <f t="shared" si="511"/>
        <v/>
      </c>
      <c r="C3179" s="143" t="str">
        <f t="shared" si="512"/>
        <v/>
      </c>
      <c r="D3179" s="53"/>
      <c r="E3179" s="26" t="str">
        <f t="shared" si="504"/>
        <v/>
      </c>
      <c r="F3179" s="26" t="str">
        <f t="shared" si="505"/>
        <v/>
      </c>
      <c r="G3179" s="26" t="str">
        <f t="shared" si="506"/>
        <v/>
      </c>
      <c r="H3179" s="26" t="str">
        <f t="shared" si="507"/>
        <v/>
      </c>
      <c r="I3179" s="53"/>
      <c r="J3179" s="53"/>
      <c r="K3179" s="53"/>
      <c r="L3179" s="52" t="str">
        <f t="shared" si="508"/>
        <v/>
      </c>
      <c r="M3179" s="52" t="str">
        <f t="shared" si="509"/>
        <v/>
      </c>
    </row>
    <row r="3180" spans="1:13" hidden="1" x14ac:dyDescent="0.3">
      <c r="A3180" s="143" t="str">
        <f t="shared" si="510"/>
        <v/>
      </c>
      <c r="B3180" s="140" t="str">
        <f t="shared" si="511"/>
        <v/>
      </c>
      <c r="C3180" s="143" t="str">
        <f t="shared" si="512"/>
        <v/>
      </c>
      <c r="D3180" s="53"/>
      <c r="E3180" s="26" t="str">
        <f t="shared" si="504"/>
        <v/>
      </c>
      <c r="F3180" s="26" t="str">
        <f t="shared" si="505"/>
        <v/>
      </c>
      <c r="G3180" s="26" t="str">
        <f t="shared" si="506"/>
        <v/>
      </c>
      <c r="H3180" s="26" t="str">
        <f t="shared" si="507"/>
        <v/>
      </c>
      <c r="I3180" s="53"/>
      <c r="J3180" s="53"/>
      <c r="K3180" s="53"/>
      <c r="L3180" s="52" t="str">
        <f t="shared" si="508"/>
        <v/>
      </c>
      <c r="M3180" s="52" t="str">
        <f t="shared" si="509"/>
        <v/>
      </c>
    </row>
    <row r="3181" spans="1:13" hidden="1" x14ac:dyDescent="0.3">
      <c r="A3181" s="143" t="str">
        <f t="shared" si="510"/>
        <v/>
      </c>
      <c r="B3181" s="140" t="str">
        <f t="shared" si="511"/>
        <v/>
      </c>
      <c r="C3181" s="143" t="str">
        <f t="shared" si="512"/>
        <v/>
      </c>
      <c r="D3181" s="53"/>
      <c r="E3181" s="26" t="str">
        <f t="shared" si="504"/>
        <v/>
      </c>
      <c r="F3181" s="26" t="str">
        <f t="shared" si="505"/>
        <v/>
      </c>
      <c r="G3181" s="26" t="str">
        <f t="shared" si="506"/>
        <v/>
      </c>
      <c r="H3181" s="26" t="str">
        <f t="shared" si="507"/>
        <v/>
      </c>
      <c r="I3181" s="53"/>
      <c r="J3181" s="53"/>
      <c r="K3181" s="53"/>
      <c r="L3181" s="52" t="str">
        <f t="shared" si="508"/>
        <v/>
      </c>
      <c r="M3181" s="52" t="str">
        <f t="shared" si="509"/>
        <v/>
      </c>
    </row>
    <row r="3182" spans="1:13" hidden="1" x14ac:dyDescent="0.3">
      <c r="A3182" s="143" t="str">
        <f t="shared" si="510"/>
        <v/>
      </c>
      <c r="B3182" s="140" t="str">
        <f t="shared" si="511"/>
        <v/>
      </c>
      <c r="C3182" s="143" t="str">
        <f t="shared" si="512"/>
        <v/>
      </c>
      <c r="D3182" s="53"/>
      <c r="E3182" s="26" t="str">
        <f t="shared" si="504"/>
        <v/>
      </c>
      <c r="F3182" s="26" t="str">
        <f t="shared" si="505"/>
        <v/>
      </c>
      <c r="G3182" s="26" t="str">
        <f t="shared" si="506"/>
        <v/>
      </c>
      <c r="H3182" s="26" t="str">
        <f t="shared" si="507"/>
        <v/>
      </c>
      <c r="I3182" s="53"/>
      <c r="J3182" s="53"/>
      <c r="K3182" s="53"/>
      <c r="L3182" s="52" t="str">
        <f t="shared" si="508"/>
        <v/>
      </c>
      <c r="M3182" s="52" t="str">
        <f t="shared" si="509"/>
        <v/>
      </c>
    </row>
    <row r="3183" spans="1:13" hidden="1" x14ac:dyDescent="0.3">
      <c r="A3183" s="143" t="str">
        <f t="shared" si="510"/>
        <v/>
      </c>
      <c r="B3183" s="140" t="str">
        <f t="shared" si="511"/>
        <v/>
      </c>
      <c r="C3183" s="143" t="str">
        <f t="shared" si="512"/>
        <v/>
      </c>
      <c r="D3183" s="53"/>
      <c r="E3183" s="26" t="str">
        <f t="shared" si="504"/>
        <v/>
      </c>
      <c r="F3183" s="26" t="str">
        <f t="shared" si="505"/>
        <v/>
      </c>
      <c r="G3183" s="26" t="str">
        <f t="shared" si="506"/>
        <v/>
      </c>
      <c r="H3183" s="26" t="str">
        <f t="shared" si="507"/>
        <v/>
      </c>
      <c r="I3183" s="53"/>
      <c r="J3183" s="53"/>
      <c r="K3183" s="53"/>
      <c r="L3183" s="52" t="str">
        <f t="shared" si="508"/>
        <v/>
      </c>
      <c r="M3183" s="52" t="str">
        <f t="shared" si="509"/>
        <v/>
      </c>
    </row>
    <row r="3184" spans="1:13" hidden="1" x14ac:dyDescent="0.3">
      <c r="A3184" s="143" t="str">
        <f t="shared" si="510"/>
        <v/>
      </c>
      <c r="B3184" s="140" t="str">
        <f t="shared" si="511"/>
        <v/>
      </c>
      <c r="C3184" s="143" t="str">
        <f t="shared" si="512"/>
        <v/>
      </c>
      <c r="D3184" s="53"/>
      <c r="E3184" s="26" t="str">
        <f t="shared" si="504"/>
        <v/>
      </c>
      <c r="F3184" s="26" t="str">
        <f t="shared" si="505"/>
        <v/>
      </c>
      <c r="G3184" s="26" t="str">
        <f t="shared" si="506"/>
        <v/>
      </c>
      <c r="H3184" s="26" t="str">
        <f t="shared" si="507"/>
        <v/>
      </c>
      <c r="I3184" s="53"/>
      <c r="J3184" s="53"/>
      <c r="K3184" s="53"/>
      <c r="L3184" s="52" t="str">
        <f t="shared" si="508"/>
        <v/>
      </c>
      <c r="M3184" s="52" t="str">
        <f t="shared" si="509"/>
        <v/>
      </c>
    </row>
    <row r="3185" spans="1:13" hidden="1" x14ac:dyDescent="0.3">
      <c r="A3185" s="143" t="str">
        <f t="shared" si="510"/>
        <v/>
      </c>
      <c r="B3185" s="140" t="str">
        <f t="shared" si="511"/>
        <v/>
      </c>
      <c r="C3185" s="143" t="str">
        <f t="shared" si="512"/>
        <v/>
      </c>
      <c r="D3185" s="53"/>
      <c r="E3185" s="26" t="str">
        <f t="shared" si="504"/>
        <v/>
      </c>
      <c r="F3185" s="26" t="str">
        <f t="shared" si="505"/>
        <v/>
      </c>
      <c r="G3185" s="26" t="str">
        <f t="shared" si="506"/>
        <v/>
      </c>
      <c r="H3185" s="26" t="str">
        <f t="shared" si="507"/>
        <v/>
      </c>
      <c r="I3185" s="53"/>
      <c r="J3185" s="53"/>
      <c r="K3185" s="53"/>
      <c r="L3185" s="52" t="str">
        <f t="shared" si="508"/>
        <v/>
      </c>
      <c r="M3185" s="52" t="str">
        <f t="shared" si="509"/>
        <v/>
      </c>
    </row>
    <row r="3186" spans="1:13" hidden="1" x14ac:dyDescent="0.3">
      <c r="A3186" s="143" t="str">
        <f t="shared" si="510"/>
        <v/>
      </c>
      <c r="B3186" s="140" t="str">
        <f t="shared" si="511"/>
        <v/>
      </c>
      <c r="C3186" s="143" t="str">
        <f t="shared" si="512"/>
        <v/>
      </c>
      <c r="D3186" s="53"/>
      <c r="E3186" s="26" t="str">
        <f t="shared" si="504"/>
        <v/>
      </c>
      <c r="F3186" s="26" t="str">
        <f t="shared" si="505"/>
        <v/>
      </c>
      <c r="G3186" s="26" t="str">
        <f t="shared" si="506"/>
        <v/>
      </c>
      <c r="H3186" s="26" t="str">
        <f t="shared" si="507"/>
        <v/>
      </c>
      <c r="I3186" s="53"/>
      <c r="J3186" s="53"/>
      <c r="K3186" s="53"/>
      <c r="L3186" s="52" t="str">
        <f t="shared" si="508"/>
        <v/>
      </c>
      <c r="M3186" s="52" t="str">
        <f t="shared" si="509"/>
        <v/>
      </c>
    </row>
    <row r="3187" spans="1:13" hidden="1" x14ac:dyDescent="0.3">
      <c r="A3187" s="143" t="str">
        <f t="shared" si="510"/>
        <v/>
      </c>
      <c r="B3187" s="140" t="str">
        <f t="shared" si="511"/>
        <v/>
      </c>
      <c r="C3187" s="143" t="str">
        <f t="shared" si="512"/>
        <v/>
      </c>
      <c r="D3187" s="53"/>
      <c r="E3187" s="26" t="str">
        <f t="shared" si="504"/>
        <v/>
      </c>
      <c r="F3187" s="26" t="str">
        <f t="shared" si="505"/>
        <v/>
      </c>
      <c r="G3187" s="26" t="str">
        <f t="shared" si="506"/>
        <v/>
      </c>
      <c r="H3187" s="26" t="str">
        <f t="shared" si="507"/>
        <v/>
      </c>
      <c r="I3187" s="53"/>
      <c r="J3187" s="53"/>
      <c r="K3187" s="53"/>
      <c r="L3187" s="52" t="str">
        <f t="shared" si="508"/>
        <v/>
      </c>
      <c r="M3187" s="52" t="str">
        <f t="shared" si="509"/>
        <v/>
      </c>
    </row>
    <row r="3188" spans="1:13" hidden="1" x14ac:dyDescent="0.3">
      <c r="A3188" s="143" t="str">
        <f t="shared" si="510"/>
        <v/>
      </c>
      <c r="B3188" s="140" t="str">
        <f t="shared" si="511"/>
        <v/>
      </c>
      <c r="C3188" s="143" t="str">
        <f t="shared" si="512"/>
        <v/>
      </c>
      <c r="D3188" s="53"/>
      <c r="E3188" s="26" t="str">
        <f t="shared" si="504"/>
        <v/>
      </c>
      <c r="F3188" s="26" t="str">
        <f t="shared" si="505"/>
        <v/>
      </c>
      <c r="G3188" s="26" t="str">
        <f t="shared" si="506"/>
        <v/>
      </c>
      <c r="H3188" s="26" t="str">
        <f t="shared" si="507"/>
        <v/>
      </c>
      <c r="I3188" s="53"/>
      <c r="J3188" s="53"/>
      <c r="K3188" s="53"/>
      <c r="L3188" s="52" t="str">
        <f t="shared" si="508"/>
        <v/>
      </c>
      <c r="M3188" s="52" t="str">
        <f t="shared" si="509"/>
        <v/>
      </c>
    </row>
    <row r="3189" spans="1:13" hidden="1" x14ac:dyDescent="0.3">
      <c r="A3189" s="143" t="str">
        <f t="shared" si="510"/>
        <v/>
      </c>
      <c r="B3189" s="140" t="str">
        <f t="shared" si="511"/>
        <v/>
      </c>
      <c r="C3189" s="143" t="str">
        <f t="shared" si="512"/>
        <v/>
      </c>
      <c r="D3189" s="53"/>
      <c r="E3189" s="26" t="str">
        <f t="shared" si="504"/>
        <v/>
      </c>
      <c r="F3189" s="26" t="str">
        <f t="shared" si="505"/>
        <v/>
      </c>
      <c r="G3189" s="26" t="str">
        <f t="shared" si="506"/>
        <v/>
      </c>
      <c r="H3189" s="26" t="str">
        <f t="shared" si="507"/>
        <v/>
      </c>
      <c r="I3189" s="53"/>
      <c r="J3189" s="53"/>
      <c r="K3189" s="53"/>
      <c r="L3189" s="52" t="str">
        <f t="shared" si="508"/>
        <v/>
      </c>
      <c r="M3189" s="52" t="str">
        <f t="shared" si="509"/>
        <v/>
      </c>
    </row>
    <row r="3190" spans="1:13" hidden="1" x14ac:dyDescent="0.3">
      <c r="A3190" s="143" t="str">
        <f t="shared" si="510"/>
        <v/>
      </c>
      <c r="B3190" s="140" t="str">
        <f t="shared" si="511"/>
        <v/>
      </c>
      <c r="C3190" s="143" t="str">
        <f t="shared" si="512"/>
        <v/>
      </c>
      <c r="D3190" s="53"/>
      <c r="E3190" s="26" t="str">
        <f t="shared" si="504"/>
        <v/>
      </c>
      <c r="F3190" s="26" t="str">
        <f t="shared" si="505"/>
        <v/>
      </c>
      <c r="G3190" s="26" t="str">
        <f t="shared" si="506"/>
        <v/>
      </c>
      <c r="H3190" s="26" t="str">
        <f t="shared" si="507"/>
        <v/>
      </c>
      <c r="I3190" s="53"/>
      <c r="J3190" s="53"/>
      <c r="K3190" s="53"/>
      <c r="L3190" s="52" t="str">
        <f t="shared" si="508"/>
        <v/>
      </c>
      <c r="M3190" s="52" t="str">
        <f t="shared" si="509"/>
        <v/>
      </c>
    </row>
    <row r="3191" spans="1:13" hidden="1" x14ac:dyDescent="0.3">
      <c r="A3191" s="143" t="str">
        <f t="shared" si="510"/>
        <v/>
      </c>
      <c r="B3191" s="140" t="str">
        <f t="shared" si="511"/>
        <v/>
      </c>
      <c r="C3191" s="143" t="str">
        <f t="shared" si="512"/>
        <v/>
      </c>
      <c r="D3191" s="53"/>
      <c r="E3191" s="26" t="str">
        <f t="shared" si="504"/>
        <v/>
      </c>
      <c r="F3191" s="26" t="str">
        <f t="shared" si="505"/>
        <v/>
      </c>
      <c r="G3191" s="26" t="str">
        <f t="shared" si="506"/>
        <v/>
      </c>
      <c r="H3191" s="26" t="str">
        <f t="shared" si="507"/>
        <v/>
      </c>
      <c r="I3191" s="53"/>
      <c r="J3191" s="53"/>
      <c r="K3191" s="53"/>
      <c r="L3191" s="52" t="str">
        <f t="shared" si="508"/>
        <v/>
      </c>
      <c r="M3191" s="52" t="str">
        <f t="shared" si="509"/>
        <v/>
      </c>
    </row>
    <row r="3192" spans="1:13" hidden="1" x14ac:dyDescent="0.3">
      <c r="A3192" s="143" t="str">
        <f t="shared" si="510"/>
        <v/>
      </c>
      <c r="B3192" s="140" t="str">
        <f t="shared" si="511"/>
        <v/>
      </c>
      <c r="C3192" s="143" t="str">
        <f t="shared" si="512"/>
        <v/>
      </c>
      <c r="D3192" s="53"/>
      <c r="E3192" s="26" t="str">
        <f t="shared" si="504"/>
        <v/>
      </c>
      <c r="F3192" s="26" t="str">
        <f t="shared" si="505"/>
        <v/>
      </c>
      <c r="G3192" s="26" t="str">
        <f t="shared" si="506"/>
        <v/>
      </c>
      <c r="H3192" s="26" t="str">
        <f t="shared" si="507"/>
        <v/>
      </c>
      <c r="I3192" s="53"/>
      <c r="J3192" s="53"/>
      <c r="K3192" s="53"/>
      <c r="L3192" s="52" t="str">
        <f t="shared" si="508"/>
        <v/>
      </c>
      <c r="M3192" s="52" t="str">
        <f t="shared" si="509"/>
        <v/>
      </c>
    </row>
    <row r="3193" spans="1:13" hidden="1" x14ac:dyDescent="0.3">
      <c r="A3193" s="143" t="str">
        <f t="shared" si="510"/>
        <v/>
      </c>
      <c r="B3193" s="140" t="str">
        <f t="shared" si="511"/>
        <v/>
      </c>
      <c r="C3193" s="143" t="str">
        <f t="shared" si="512"/>
        <v/>
      </c>
      <c r="D3193" s="53"/>
      <c r="E3193" s="26" t="str">
        <f t="shared" si="504"/>
        <v/>
      </c>
      <c r="F3193" s="26" t="str">
        <f t="shared" si="505"/>
        <v/>
      </c>
      <c r="G3193" s="26" t="str">
        <f t="shared" si="506"/>
        <v/>
      </c>
      <c r="H3193" s="26" t="str">
        <f t="shared" si="507"/>
        <v/>
      </c>
      <c r="I3193" s="53"/>
      <c r="J3193" s="53"/>
      <c r="K3193" s="53"/>
      <c r="L3193" s="52" t="str">
        <f t="shared" si="508"/>
        <v/>
      </c>
      <c r="M3193" s="52" t="str">
        <f t="shared" si="509"/>
        <v/>
      </c>
    </row>
    <row r="3194" spans="1:13" hidden="1" x14ac:dyDescent="0.3">
      <c r="A3194" s="143" t="str">
        <f t="shared" si="510"/>
        <v/>
      </c>
      <c r="B3194" s="140" t="str">
        <f t="shared" si="511"/>
        <v/>
      </c>
      <c r="C3194" s="143" t="str">
        <f t="shared" si="512"/>
        <v/>
      </c>
      <c r="D3194" s="53"/>
      <c r="E3194" s="26" t="str">
        <f t="shared" ref="E3194:E3257" si="513">IF(D3194="","",VLOOKUP(D3194,Master,3,FALSE))</f>
        <v/>
      </c>
      <c r="F3194" s="26" t="str">
        <f t="shared" ref="F3194:F3257" si="514">IF(D3194="","",VLOOKUP(D3194,Master,4,FALSE))</f>
        <v/>
      </c>
      <c r="G3194" s="26" t="str">
        <f t="shared" ref="G3194:G3257" si="515">IF(D3194="","",VLOOKUP(D3194,Master,5,FALSE))</f>
        <v/>
      </c>
      <c r="H3194" s="26" t="str">
        <f t="shared" ref="H3194:H3257" si="516">IF(D3194="","",VLOOKUP(D3194,Master,2,FALSE))</f>
        <v/>
      </c>
      <c r="I3194" s="53"/>
      <c r="J3194" s="53"/>
      <c r="K3194" s="53"/>
      <c r="L3194" s="52" t="str">
        <f t="shared" ref="L3194:L3257" si="517">IF(K3194="","",IF(I3194="",ROUND(HLOOKUP(J3194,kgList,K3194,FALSE),1),ROUND(HLOOKUP(I3194,kgList,K3194,FALSE),1)))</f>
        <v/>
      </c>
      <c r="M3194" s="52" t="str">
        <f t="shared" ref="M3194:M3257" si="518">IF(L3194="","",IF(COUNTA(I3194:J3194)&gt;1,"Edible or Inedible",IF(COUNTA(I3194)=1,L3194*1,IF(COUNTA(J3194)=1,L3194*1,"ERROR"))))</f>
        <v/>
      </c>
    </row>
    <row r="3195" spans="1:13" hidden="1" x14ac:dyDescent="0.3">
      <c r="A3195" s="143" t="str">
        <f t="shared" ref="A3195:A3258" si="519">IF(D3195="","",A3194)</f>
        <v/>
      </c>
      <c r="B3195" s="140" t="str">
        <f t="shared" ref="B3195:B3258" si="520">IF(D3195="","",B3194)</f>
        <v/>
      </c>
      <c r="C3195" s="143" t="str">
        <f t="shared" ref="C3195:C3258" si="521">IF(D3195="","",C3194)</f>
        <v/>
      </c>
      <c r="D3195" s="53"/>
      <c r="E3195" s="26" t="str">
        <f t="shared" si="513"/>
        <v/>
      </c>
      <c r="F3195" s="26" t="str">
        <f t="shared" si="514"/>
        <v/>
      </c>
      <c r="G3195" s="26" t="str">
        <f t="shared" si="515"/>
        <v/>
      </c>
      <c r="H3195" s="26" t="str">
        <f t="shared" si="516"/>
        <v/>
      </c>
      <c r="I3195" s="53"/>
      <c r="J3195" s="53"/>
      <c r="K3195" s="53"/>
      <c r="L3195" s="52" t="str">
        <f t="shared" si="517"/>
        <v/>
      </c>
      <c r="M3195" s="52" t="str">
        <f t="shared" si="518"/>
        <v/>
      </c>
    </row>
    <row r="3196" spans="1:13" hidden="1" x14ac:dyDescent="0.3">
      <c r="A3196" s="143" t="str">
        <f t="shared" si="519"/>
        <v/>
      </c>
      <c r="B3196" s="140" t="str">
        <f t="shared" si="520"/>
        <v/>
      </c>
      <c r="C3196" s="143" t="str">
        <f t="shared" si="521"/>
        <v/>
      </c>
      <c r="D3196" s="53"/>
      <c r="E3196" s="26" t="str">
        <f t="shared" si="513"/>
        <v/>
      </c>
      <c r="F3196" s="26" t="str">
        <f t="shared" si="514"/>
        <v/>
      </c>
      <c r="G3196" s="26" t="str">
        <f t="shared" si="515"/>
        <v/>
      </c>
      <c r="H3196" s="26" t="str">
        <f t="shared" si="516"/>
        <v/>
      </c>
      <c r="I3196" s="53"/>
      <c r="J3196" s="53"/>
      <c r="K3196" s="53"/>
      <c r="L3196" s="52" t="str">
        <f t="shared" si="517"/>
        <v/>
      </c>
      <c r="M3196" s="52" t="str">
        <f t="shared" si="518"/>
        <v/>
      </c>
    </row>
    <row r="3197" spans="1:13" hidden="1" x14ac:dyDescent="0.3">
      <c r="A3197" s="143" t="str">
        <f t="shared" si="519"/>
        <v/>
      </c>
      <c r="B3197" s="140" t="str">
        <f t="shared" si="520"/>
        <v/>
      </c>
      <c r="C3197" s="143" t="str">
        <f t="shared" si="521"/>
        <v/>
      </c>
      <c r="D3197" s="53"/>
      <c r="E3197" s="26" t="str">
        <f t="shared" si="513"/>
        <v/>
      </c>
      <c r="F3197" s="26" t="str">
        <f t="shared" si="514"/>
        <v/>
      </c>
      <c r="G3197" s="26" t="str">
        <f t="shared" si="515"/>
        <v/>
      </c>
      <c r="H3197" s="26" t="str">
        <f t="shared" si="516"/>
        <v/>
      </c>
      <c r="I3197" s="53"/>
      <c r="J3197" s="53"/>
      <c r="K3197" s="53"/>
      <c r="L3197" s="52" t="str">
        <f t="shared" si="517"/>
        <v/>
      </c>
      <c r="M3197" s="52" t="str">
        <f t="shared" si="518"/>
        <v/>
      </c>
    </row>
    <row r="3198" spans="1:13" hidden="1" x14ac:dyDescent="0.3">
      <c r="A3198" s="143" t="str">
        <f t="shared" si="519"/>
        <v/>
      </c>
      <c r="B3198" s="140" t="str">
        <f t="shared" si="520"/>
        <v/>
      </c>
      <c r="C3198" s="143" t="str">
        <f t="shared" si="521"/>
        <v/>
      </c>
      <c r="D3198" s="53"/>
      <c r="E3198" s="26" t="str">
        <f t="shared" si="513"/>
        <v/>
      </c>
      <c r="F3198" s="26" t="str">
        <f t="shared" si="514"/>
        <v/>
      </c>
      <c r="G3198" s="26" t="str">
        <f t="shared" si="515"/>
        <v/>
      </c>
      <c r="H3198" s="26" t="str">
        <f t="shared" si="516"/>
        <v/>
      </c>
      <c r="I3198" s="53"/>
      <c r="J3198" s="53"/>
      <c r="K3198" s="53"/>
      <c r="L3198" s="52" t="str">
        <f t="shared" si="517"/>
        <v/>
      </c>
      <c r="M3198" s="52" t="str">
        <f t="shared" si="518"/>
        <v/>
      </c>
    </row>
    <row r="3199" spans="1:13" hidden="1" x14ac:dyDescent="0.3">
      <c r="A3199" s="143" t="str">
        <f t="shared" si="519"/>
        <v/>
      </c>
      <c r="B3199" s="140" t="str">
        <f t="shared" si="520"/>
        <v/>
      </c>
      <c r="C3199" s="143" t="str">
        <f t="shared" si="521"/>
        <v/>
      </c>
      <c r="D3199" s="53"/>
      <c r="E3199" s="26" t="str">
        <f t="shared" si="513"/>
        <v/>
      </c>
      <c r="F3199" s="26" t="str">
        <f t="shared" si="514"/>
        <v/>
      </c>
      <c r="G3199" s="26" t="str">
        <f t="shared" si="515"/>
        <v/>
      </c>
      <c r="H3199" s="26" t="str">
        <f t="shared" si="516"/>
        <v/>
      </c>
      <c r="I3199" s="53"/>
      <c r="J3199" s="53"/>
      <c r="K3199" s="53"/>
      <c r="L3199" s="52" t="str">
        <f t="shared" si="517"/>
        <v/>
      </c>
      <c r="M3199" s="52" t="str">
        <f t="shared" si="518"/>
        <v/>
      </c>
    </row>
    <row r="3200" spans="1:13" hidden="1" x14ac:dyDescent="0.3">
      <c r="A3200" s="143" t="str">
        <f t="shared" si="519"/>
        <v/>
      </c>
      <c r="B3200" s="140" t="str">
        <f t="shared" si="520"/>
        <v/>
      </c>
      <c r="C3200" s="143" t="str">
        <f t="shared" si="521"/>
        <v/>
      </c>
      <c r="D3200" s="53"/>
      <c r="E3200" s="26" t="str">
        <f t="shared" si="513"/>
        <v/>
      </c>
      <c r="F3200" s="26" t="str">
        <f t="shared" si="514"/>
        <v/>
      </c>
      <c r="G3200" s="26" t="str">
        <f t="shared" si="515"/>
        <v/>
      </c>
      <c r="H3200" s="26" t="str">
        <f t="shared" si="516"/>
        <v/>
      </c>
      <c r="I3200" s="53"/>
      <c r="J3200" s="53"/>
      <c r="K3200" s="53"/>
      <c r="L3200" s="52" t="str">
        <f t="shared" si="517"/>
        <v/>
      </c>
      <c r="M3200" s="52" t="str">
        <f t="shared" si="518"/>
        <v/>
      </c>
    </row>
    <row r="3201" spans="1:13" hidden="1" x14ac:dyDescent="0.3">
      <c r="A3201" s="143" t="str">
        <f t="shared" si="519"/>
        <v/>
      </c>
      <c r="B3201" s="140" t="str">
        <f t="shared" si="520"/>
        <v/>
      </c>
      <c r="C3201" s="143" t="str">
        <f t="shared" si="521"/>
        <v/>
      </c>
      <c r="D3201" s="53"/>
      <c r="E3201" s="26" t="str">
        <f t="shared" si="513"/>
        <v/>
      </c>
      <c r="F3201" s="26" t="str">
        <f t="shared" si="514"/>
        <v/>
      </c>
      <c r="G3201" s="26" t="str">
        <f t="shared" si="515"/>
        <v/>
      </c>
      <c r="H3201" s="26" t="str">
        <f t="shared" si="516"/>
        <v/>
      </c>
      <c r="I3201" s="53"/>
      <c r="J3201" s="53"/>
      <c r="K3201" s="53"/>
      <c r="L3201" s="52" t="str">
        <f t="shared" si="517"/>
        <v/>
      </c>
      <c r="M3201" s="52" t="str">
        <f t="shared" si="518"/>
        <v/>
      </c>
    </row>
    <row r="3202" spans="1:13" hidden="1" x14ac:dyDescent="0.3">
      <c r="A3202" s="143" t="str">
        <f t="shared" si="519"/>
        <v/>
      </c>
      <c r="B3202" s="140" t="str">
        <f t="shared" si="520"/>
        <v/>
      </c>
      <c r="C3202" s="143" t="str">
        <f t="shared" si="521"/>
        <v/>
      </c>
      <c r="D3202" s="53"/>
      <c r="E3202" s="26" t="str">
        <f t="shared" si="513"/>
        <v/>
      </c>
      <c r="F3202" s="26" t="str">
        <f t="shared" si="514"/>
        <v/>
      </c>
      <c r="G3202" s="26" t="str">
        <f t="shared" si="515"/>
        <v/>
      </c>
      <c r="H3202" s="26" t="str">
        <f t="shared" si="516"/>
        <v/>
      </c>
      <c r="I3202" s="53"/>
      <c r="J3202" s="53"/>
      <c r="K3202" s="53"/>
      <c r="L3202" s="52" t="str">
        <f t="shared" si="517"/>
        <v/>
      </c>
      <c r="M3202" s="52" t="str">
        <f t="shared" si="518"/>
        <v/>
      </c>
    </row>
    <row r="3203" spans="1:13" hidden="1" x14ac:dyDescent="0.3">
      <c r="A3203" s="143" t="str">
        <f t="shared" si="519"/>
        <v/>
      </c>
      <c r="B3203" s="140" t="str">
        <f t="shared" si="520"/>
        <v/>
      </c>
      <c r="C3203" s="143" t="str">
        <f t="shared" si="521"/>
        <v/>
      </c>
      <c r="D3203" s="53"/>
      <c r="E3203" s="26" t="str">
        <f t="shared" si="513"/>
        <v/>
      </c>
      <c r="F3203" s="26" t="str">
        <f t="shared" si="514"/>
        <v/>
      </c>
      <c r="G3203" s="26" t="str">
        <f t="shared" si="515"/>
        <v/>
      </c>
      <c r="H3203" s="26" t="str">
        <f t="shared" si="516"/>
        <v/>
      </c>
      <c r="I3203" s="53"/>
      <c r="J3203" s="53"/>
      <c r="K3203" s="53"/>
      <c r="L3203" s="52" t="str">
        <f t="shared" si="517"/>
        <v/>
      </c>
      <c r="M3203" s="52" t="str">
        <f t="shared" si="518"/>
        <v/>
      </c>
    </row>
    <row r="3204" spans="1:13" hidden="1" x14ac:dyDescent="0.3">
      <c r="A3204" s="143" t="str">
        <f t="shared" si="519"/>
        <v/>
      </c>
      <c r="B3204" s="140" t="str">
        <f t="shared" si="520"/>
        <v/>
      </c>
      <c r="C3204" s="143" t="str">
        <f t="shared" si="521"/>
        <v/>
      </c>
      <c r="D3204" s="53"/>
      <c r="E3204" s="26" t="str">
        <f t="shared" si="513"/>
        <v/>
      </c>
      <c r="F3204" s="26" t="str">
        <f t="shared" si="514"/>
        <v/>
      </c>
      <c r="G3204" s="26" t="str">
        <f t="shared" si="515"/>
        <v/>
      </c>
      <c r="H3204" s="26" t="str">
        <f t="shared" si="516"/>
        <v/>
      </c>
      <c r="I3204" s="53"/>
      <c r="J3204" s="53"/>
      <c r="K3204" s="53"/>
      <c r="L3204" s="52" t="str">
        <f t="shared" si="517"/>
        <v/>
      </c>
      <c r="M3204" s="52" t="str">
        <f t="shared" si="518"/>
        <v/>
      </c>
    </row>
    <row r="3205" spans="1:13" hidden="1" x14ac:dyDescent="0.3">
      <c r="A3205" s="143" t="str">
        <f t="shared" si="519"/>
        <v/>
      </c>
      <c r="B3205" s="140" t="str">
        <f t="shared" si="520"/>
        <v/>
      </c>
      <c r="C3205" s="143" t="str">
        <f t="shared" si="521"/>
        <v/>
      </c>
      <c r="D3205" s="53"/>
      <c r="E3205" s="26" t="str">
        <f t="shared" si="513"/>
        <v/>
      </c>
      <c r="F3205" s="26" t="str">
        <f t="shared" si="514"/>
        <v/>
      </c>
      <c r="G3205" s="26" t="str">
        <f t="shared" si="515"/>
        <v/>
      </c>
      <c r="H3205" s="26" t="str">
        <f t="shared" si="516"/>
        <v/>
      </c>
      <c r="I3205" s="53"/>
      <c r="J3205" s="53"/>
      <c r="K3205" s="53"/>
      <c r="L3205" s="52" t="str">
        <f t="shared" si="517"/>
        <v/>
      </c>
      <c r="M3205" s="52" t="str">
        <f t="shared" si="518"/>
        <v/>
      </c>
    </row>
    <row r="3206" spans="1:13" hidden="1" x14ac:dyDescent="0.3">
      <c r="A3206" s="143" t="str">
        <f t="shared" si="519"/>
        <v/>
      </c>
      <c r="B3206" s="140" t="str">
        <f t="shared" si="520"/>
        <v/>
      </c>
      <c r="C3206" s="143" t="str">
        <f t="shared" si="521"/>
        <v/>
      </c>
      <c r="D3206" s="53"/>
      <c r="E3206" s="26" t="str">
        <f t="shared" si="513"/>
        <v/>
      </c>
      <c r="F3206" s="26" t="str">
        <f t="shared" si="514"/>
        <v/>
      </c>
      <c r="G3206" s="26" t="str">
        <f t="shared" si="515"/>
        <v/>
      </c>
      <c r="H3206" s="26" t="str">
        <f t="shared" si="516"/>
        <v/>
      </c>
      <c r="I3206" s="53"/>
      <c r="J3206" s="53"/>
      <c r="K3206" s="53"/>
      <c r="L3206" s="52" t="str">
        <f t="shared" si="517"/>
        <v/>
      </c>
      <c r="M3206" s="52" t="str">
        <f t="shared" si="518"/>
        <v/>
      </c>
    </row>
    <row r="3207" spans="1:13" hidden="1" x14ac:dyDescent="0.3">
      <c r="A3207" s="143" t="str">
        <f t="shared" si="519"/>
        <v/>
      </c>
      <c r="B3207" s="140" t="str">
        <f t="shared" si="520"/>
        <v/>
      </c>
      <c r="C3207" s="143" t="str">
        <f t="shared" si="521"/>
        <v/>
      </c>
      <c r="D3207" s="53"/>
      <c r="E3207" s="26" t="str">
        <f t="shared" si="513"/>
        <v/>
      </c>
      <c r="F3207" s="26" t="str">
        <f t="shared" si="514"/>
        <v/>
      </c>
      <c r="G3207" s="26" t="str">
        <f t="shared" si="515"/>
        <v/>
      </c>
      <c r="H3207" s="26" t="str">
        <f t="shared" si="516"/>
        <v/>
      </c>
      <c r="I3207" s="53"/>
      <c r="J3207" s="53"/>
      <c r="K3207" s="53"/>
      <c r="L3207" s="52" t="str">
        <f t="shared" si="517"/>
        <v/>
      </c>
      <c r="M3207" s="52" t="str">
        <f t="shared" si="518"/>
        <v/>
      </c>
    </row>
    <row r="3208" spans="1:13" hidden="1" x14ac:dyDescent="0.3">
      <c r="A3208" s="143" t="str">
        <f t="shared" si="519"/>
        <v/>
      </c>
      <c r="B3208" s="140" t="str">
        <f t="shared" si="520"/>
        <v/>
      </c>
      <c r="C3208" s="143" t="str">
        <f t="shared" si="521"/>
        <v/>
      </c>
      <c r="D3208" s="53"/>
      <c r="E3208" s="26" t="str">
        <f t="shared" si="513"/>
        <v/>
      </c>
      <c r="F3208" s="26" t="str">
        <f t="shared" si="514"/>
        <v/>
      </c>
      <c r="G3208" s="26" t="str">
        <f t="shared" si="515"/>
        <v/>
      </c>
      <c r="H3208" s="26" t="str">
        <f t="shared" si="516"/>
        <v/>
      </c>
      <c r="I3208" s="53"/>
      <c r="J3208" s="53"/>
      <c r="K3208" s="53"/>
      <c r="L3208" s="52" t="str">
        <f t="shared" si="517"/>
        <v/>
      </c>
      <c r="M3208" s="52" t="str">
        <f t="shared" si="518"/>
        <v/>
      </c>
    </row>
    <row r="3209" spans="1:13" hidden="1" x14ac:dyDescent="0.3">
      <c r="A3209" s="143" t="str">
        <f t="shared" si="519"/>
        <v/>
      </c>
      <c r="B3209" s="140" t="str">
        <f t="shared" si="520"/>
        <v/>
      </c>
      <c r="C3209" s="143" t="str">
        <f t="shared" si="521"/>
        <v/>
      </c>
      <c r="D3209" s="53"/>
      <c r="E3209" s="26" t="str">
        <f t="shared" si="513"/>
        <v/>
      </c>
      <c r="F3209" s="26" t="str">
        <f t="shared" si="514"/>
        <v/>
      </c>
      <c r="G3209" s="26" t="str">
        <f t="shared" si="515"/>
        <v/>
      </c>
      <c r="H3209" s="26" t="str">
        <f t="shared" si="516"/>
        <v/>
      </c>
      <c r="I3209" s="53"/>
      <c r="J3209" s="53"/>
      <c r="K3209" s="53"/>
      <c r="L3209" s="52" t="str">
        <f t="shared" si="517"/>
        <v/>
      </c>
      <c r="M3209" s="52" t="str">
        <f t="shared" si="518"/>
        <v/>
      </c>
    </row>
    <row r="3210" spans="1:13" hidden="1" x14ac:dyDescent="0.3">
      <c r="A3210" s="143" t="str">
        <f t="shared" si="519"/>
        <v/>
      </c>
      <c r="B3210" s="140" t="str">
        <f t="shared" si="520"/>
        <v/>
      </c>
      <c r="C3210" s="143" t="str">
        <f t="shared" si="521"/>
        <v/>
      </c>
      <c r="D3210" s="53"/>
      <c r="E3210" s="26" t="str">
        <f t="shared" si="513"/>
        <v/>
      </c>
      <c r="F3210" s="26" t="str">
        <f t="shared" si="514"/>
        <v/>
      </c>
      <c r="G3210" s="26" t="str">
        <f t="shared" si="515"/>
        <v/>
      </c>
      <c r="H3210" s="26" t="str">
        <f t="shared" si="516"/>
        <v/>
      </c>
      <c r="I3210" s="53"/>
      <c r="J3210" s="53"/>
      <c r="K3210" s="53"/>
      <c r="L3210" s="52" t="str">
        <f t="shared" si="517"/>
        <v/>
      </c>
      <c r="M3210" s="52" t="str">
        <f t="shared" si="518"/>
        <v/>
      </c>
    </row>
    <row r="3211" spans="1:13" hidden="1" x14ac:dyDescent="0.3">
      <c r="A3211" s="143" t="str">
        <f t="shared" si="519"/>
        <v/>
      </c>
      <c r="B3211" s="140" t="str">
        <f t="shared" si="520"/>
        <v/>
      </c>
      <c r="C3211" s="143" t="str">
        <f t="shared" si="521"/>
        <v/>
      </c>
      <c r="D3211" s="53"/>
      <c r="E3211" s="26" t="str">
        <f t="shared" si="513"/>
        <v/>
      </c>
      <c r="F3211" s="26" t="str">
        <f t="shared" si="514"/>
        <v/>
      </c>
      <c r="G3211" s="26" t="str">
        <f t="shared" si="515"/>
        <v/>
      </c>
      <c r="H3211" s="26" t="str">
        <f t="shared" si="516"/>
        <v/>
      </c>
      <c r="I3211" s="53"/>
      <c r="J3211" s="53"/>
      <c r="K3211" s="53"/>
      <c r="L3211" s="52" t="str">
        <f t="shared" si="517"/>
        <v/>
      </c>
      <c r="M3211" s="52" t="str">
        <f t="shared" si="518"/>
        <v/>
      </c>
    </row>
    <row r="3212" spans="1:13" hidden="1" x14ac:dyDescent="0.3">
      <c r="A3212" s="143" t="str">
        <f t="shared" si="519"/>
        <v/>
      </c>
      <c r="B3212" s="140" t="str">
        <f t="shared" si="520"/>
        <v/>
      </c>
      <c r="C3212" s="143" t="str">
        <f t="shared" si="521"/>
        <v/>
      </c>
      <c r="D3212" s="53"/>
      <c r="E3212" s="26" t="str">
        <f t="shared" si="513"/>
        <v/>
      </c>
      <c r="F3212" s="26" t="str">
        <f t="shared" si="514"/>
        <v/>
      </c>
      <c r="G3212" s="26" t="str">
        <f t="shared" si="515"/>
        <v/>
      </c>
      <c r="H3212" s="26" t="str">
        <f t="shared" si="516"/>
        <v/>
      </c>
      <c r="I3212" s="53"/>
      <c r="J3212" s="53"/>
      <c r="K3212" s="53"/>
      <c r="L3212" s="52" t="str">
        <f t="shared" si="517"/>
        <v/>
      </c>
      <c r="M3212" s="52" t="str">
        <f t="shared" si="518"/>
        <v/>
      </c>
    </row>
    <row r="3213" spans="1:13" hidden="1" x14ac:dyDescent="0.3">
      <c r="A3213" s="143" t="str">
        <f t="shared" si="519"/>
        <v/>
      </c>
      <c r="B3213" s="140" t="str">
        <f t="shared" si="520"/>
        <v/>
      </c>
      <c r="C3213" s="143" t="str">
        <f t="shared" si="521"/>
        <v/>
      </c>
      <c r="D3213" s="53"/>
      <c r="E3213" s="26" t="str">
        <f t="shared" si="513"/>
        <v/>
      </c>
      <c r="F3213" s="26" t="str">
        <f t="shared" si="514"/>
        <v/>
      </c>
      <c r="G3213" s="26" t="str">
        <f t="shared" si="515"/>
        <v/>
      </c>
      <c r="H3213" s="26" t="str">
        <f t="shared" si="516"/>
        <v/>
      </c>
      <c r="I3213" s="53"/>
      <c r="J3213" s="53"/>
      <c r="K3213" s="53"/>
      <c r="L3213" s="52" t="str">
        <f t="shared" si="517"/>
        <v/>
      </c>
      <c r="M3213" s="52" t="str">
        <f t="shared" si="518"/>
        <v/>
      </c>
    </row>
    <row r="3214" spans="1:13" hidden="1" x14ac:dyDescent="0.3">
      <c r="A3214" s="143" t="str">
        <f t="shared" si="519"/>
        <v/>
      </c>
      <c r="B3214" s="140" t="str">
        <f t="shared" si="520"/>
        <v/>
      </c>
      <c r="C3214" s="143" t="str">
        <f t="shared" si="521"/>
        <v/>
      </c>
      <c r="D3214" s="53"/>
      <c r="E3214" s="26" t="str">
        <f t="shared" si="513"/>
        <v/>
      </c>
      <c r="F3214" s="26" t="str">
        <f t="shared" si="514"/>
        <v/>
      </c>
      <c r="G3214" s="26" t="str">
        <f t="shared" si="515"/>
        <v/>
      </c>
      <c r="H3214" s="26" t="str">
        <f t="shared" si="516"/>
        <v/>
      </c>
      <c r="I3214" s="53"/>
      <c r="J3214" s="53"/>
      <c r="K3214" s="53"/>
      <c r="L3214" s="52" t="str">
        <f t="shared" si="517"/>
        <v/>
      </c>
      <c r="M3214" s="52" t="str">
        <f t="shared" si="518"/>
        <v/>
      </c>
    </row>
    <row r="3215" spans="1:13" hidden="1" x14ac:dyDescent="0.3">
      <c r="A3215" s="143" t="str">
        <f t="shared" si="519"/>
        <v/>
      </c>
      <c r="B3215" s="140" t="str">
        <f t="shared" si="520"/>
        <v/>
      </c>
      <c r="C3215" s="143" t="str">
        <f t="shared" si="521"/>
        <v/>
      </c>
      <c r="D3215" s="53"/>
      <c r="E3215" s="26" t="str">
        <f t="shared" si="513"/>
        <v/>
      </c>
      <c r="F3215" s="26" t="str">
        <f t="shared" si="514"/>
        <v/>
      </c>
      <c r="G3215" s="26" t="str">
        <f t="shared" si="515"/>
        <v/>
      </c>
      <c r="H3215" s="26" t="str">
        <f t="shared" si="516"/>
        <v/>
      </c>
      <c r="I3215" s="53"/>
      <c r="J3215" s="53"/>
      <c r="K3215" s="53"/>
      <c r="L3215" s="52" t="str">
        <f t="shared" si="517"/>
        <v/>
      </c>
      <c r="M3215" s="52" t="str">
        <f t="shared" si="518"/>
        <v/>
      </c>
    </row>
    <row r="3216" spans="1:13" hidden="1" x14ac:dyDescent="0.3">
      <c r="A3216" s="143" t="str">
        <f t="shared" si="519"/>
        <v/>
      </c>
      <c r="B3216" s="140" t="str">
        <f t="shared" si="520"/>
        <v/>
      </c>
      <c r="C3216" s="143" t="str">
        <f t="shared" si="521"/>
        <v/>
      </c>
      <c r="D3216" s="53"/>
      <c r="E3216" s="26" t="str">
        <f t="shared" si="513"/>
        <v/>
      </c>
      <c r="F3216" s="26" t="str">
        <f t="shared" si="514"/>
        <v/>
      </c>
      <c r="G3216" s="26" t="str">
        <f t="shared" si="515"/>
        <v/>
      </c>
      <c r="H3216" s="26" t="str">
        <f t="shared" si="516"/>
        <v/>
      </c>
      <c r="I3216" s="53"/>
      <c r="J3216" s="53"/>
      <c r="K3216" s="53"/>
      <c r="L3216" s="52" t="str">
        <f t="shared" si="517"/>
        <v/>
      </c>
      <c r="M3216" s="52" t="str">
        <f t="shared" si="518"/>
        <v/>
      </c>
    </row>
    <row r="3217" spans="1:13" hidden="1" x14ac:dyDescent="0.3">
      <c r="A3217" s="143" t="str">
        <f t="shared" si="519"/>
        <v/>
      </c>
      <c r="B3217" s="140" t="str">
        <f t="shared" si="520"/>
        <v/>
      </c>
      <c r="C3217" s="143" t="str">
        <f t="shared" si="521"/>
        <v/>
      </c>
      <c r="D3217" s="53"/>
      <c r="E3217" s="26" t="str">
        <f t="shared" si="513"/>
        <v/>
      </c>
      <c r="F3217" s="26" t="str">
        <f t="shared" si="514"/>
        <v/>
      </c>
      <c r="G3217" s="26" t="str">
        <f t="shared" si="515"/>
        <v/>
      </c>
      <c r="H3217" s="26" t="str">
        <f t="shared" si="516"/>
        <v/>
      </c>
      <c r="I3217" s="53"/>
      <c r="J3217" s="53"/>
      <c r="K3217" s="53"/>
      <c r="L3217" s="52" t="str">
        <f t="shared" si="517"/>
        <v/>
      </c>
      <c r="M3217" s="52" t="str">
        <f t="shared" si="518"/>
        <v/>
      </c>
    </row>
    <row r="3218" spans="1:13" hidden="1" x14ac:dyDescent="0.3">
      <c r="A3218" s="143" t="str">
        <f t="shared" si="519"/>
        <v/>
      </c>
      <c r="B3218" s="140" t="str">
        <f t="shared" si="520"/>
        <v/>
      </c>
      <c r="C3218" s="143" t="str">
        <f t="shared" si="521"/>
        <v/>
      </c>
      <c r="D3218" s="53"/>
      <c r="E3218" s="26" t="str">
        <f t="shared" si="513"/>
        <v/>
      </c>
      <c r="F3218" s="26" t="str">
        <f t="shared" si="514"/>
        <v/>
      </c>
      <c r="G3218" s="26" t="str">
        <f t="shared" si="515"/>
        <v/>
      </c>
      <c r="H3218" s="26" t="str">
        <f t="shared" si="516"/>
        <v/>
      </c>
      <c r="I3218" s="53"/>
      <c r="J3218" s="53"/>
      <c r="K3218" s="53"/>
      <c r="L3218" s="52" t="str">
        <f t="shared" si="517"/>
        <v/>
      </c>
      <c r="M3218" s="52" t="str">
        <f t="shared" si="518"/>
        <v/>
      </c>
    </row>
    <row r="3219" spans="1:13" hidden="1" x14ac:dyDescent="0.3">
      <c r="A3219" s="143" t="str">
        <f t="shared" si="519"/>
        <v/>
      </c>
      <c r="B3219" s="140" t="str">
        <f t="shared" si="520"/>
        <v/>
      </c>
      <c r="C3219" s="143" t="str">
        <f t="shared" si="521"/>
        <v/>
      </c>
      <c r="D3219" s="53"/>
      <c r="E3219" s="26" t="str">
        <f t="shared" si="513"/>
        <v/>
      </c>
      <c r="F3219" s="26" t="str">
        <f t="shared" si="514"/>
        <v/>
      </c>
      <c r="G3219" s="26" t="str">
        <f t="shared" si="515"/>
        <v/>
      </c>
      <c r="H3219" s="26" t="str">
        <f t="shared" si="516"/>
        <v/>
      </c>
      <c r="I3219" s="53"/>
      <c r="J3219" s="53"/>
      <c r="K3219" s="53"/>
      <c r="L3219" s="52" t="str">
        <f t="shared" si="517"/>
        <v/>
      </c>
      <c r="M3219" s="52" t="str">
        <f t="shared" si="518"/>
        <v/>
      </c>
    </row>
    <row r="3220" spans="1:13" hidden="1" x14ac:dyDescent="0.3">
      <c r="A3220" s="143" t="str">
        <f t="shared" si="519"/>
        <v/>
      </c>
      <c r="B3220" s="140" t="str">
        <f t="shared" si="520"/>
        <v/>
      </c>
      <c r="C3220" s="143" t="str">
        <f t="shared" si="521"/>
        <v/>
      </c>
      <c r="D3220" s="53"/>
      <c r="E3220" s="26" t="str">
        <f t="shared" si="513"/>
        <v/>
      </c>
      <c r="F3220" s="26" t="str">
        <f t="shared" si="514"/>
        <v/>
      </c>
      <c r="G3220" s="26" t="str">
        <f t="shared" si="515"/>
        <v/>
      </c>
      <c r="H3220" s="26" t="str">
        <f t="shared" si="516"/>
        <v/>
      </c>
      <c r="I3220" s="53"/>
      <c r="J3220" s="53"/>
      <c r="K3220" s="53"/>
      <c r="L3220" s="52" t="str">
        <f t="shared" si="517"/>
        <v/>
      </c>
      <c r="M3220" s="52" t="str">
        <f t="shared" si="518"/>
        <v/>
      </c>
    </row>
    <row r="3221" spans="1:13" hidden="1" x14ac:dyDescent="0.3">
      <c r="A3221" s="143" t="str">
        <f t="shared" si="519"/>
        <v/>
      </c>
      <c r="B3221" s="140" t="str">
        <f t="shared" si="520"/>
        <v/>
      </c>
      <c r="C3221" s="143" t="str">
        <f t="shared" si="521"/>
        <v/>
      </c>
      <c r="D3221" s="53"/>
      <c r="E3221" s="26" t="str">
        <f t="shared" si="513"/>
        <v/>
      </c>
      <c r="F3221" s="26" t="str">
        <f t="shared" si="514"/>
        <v/>
      </c>
      <c r="G3221" s="26" t="str">
        <f t="shared" si="515"/>
        <v/>
      </c>
      <c r="H3221" s="26" t="str">
        <f t="shared" si="516"/>
        <v/>
      </c>
      <c r="I3221" s="53"/>
      <c r="J3221" s="53"/>
      <c r="K3221" s="53"/>
      <c r="L3221" s="52" t="str">
        <f t="shared" si="517"/>
        <v/>
      </c>
      <c r="M3221" s="52" t="str">
        <f t="shared" si="518"/>
        <v/>
      </c>
    </row>
    <row r="3222" spans="1:13" hidden="1" x14ac:dyDescent="0.3">
      <c r="A3222" s="143" t="str">
        <f t="shared" si="519"/>
        <v/>
      </c>
      <c r="B3222" s="140" t="str">
        <f t="shared" si="520"/>
        <v/>
      </c>
      <c r="C3222" s="143" t="str">
        <f t="shared" si="521"/>
        <v/>
      </c>
      <c r="D3222" s="53"/>
      <c r="E3222" s="26" t="str">
        <f t="shared" si="513"/>
        <v/>
      </c>
      <c r="F3222" s="26" t="str">
        <f t="shared" si="514"/>
        <v/>
      </c>
      <c r="G3222" s="26" t="str">
        <f t="shared" si="515"/>
        <v/>
      </c>
      <c r="H3222" s="26" t="str">
        <f t="shared" si="516"/>
        <v/>
      </c>
      <c r="I3222" s="53"/>
      <c r="J3222" s="53"/>
      <c r="K3222" s="53"/>
      <c r="L3222" s="52" t="str">
        <f t="shared" si="517"/>
        <v/>
      </c>
      <c r="M3222" s="52" t="str">
        <f t="shared" si="518"/>
        <v/>
      </c>
    </row>
    <row r="3223" spans="1:13" hidden="1" x14ac:dyDescent="0.3">
      <c r="A3223" s="143" t="str">
        <f t="shared" si="519"/>
        <v/>
      </c>
      <c r="B3223" s="140" t="str">
        <f t="shared" si="520"/>
        <v/>
      </c>
      <c r="C3223" s="143" t="str">
        <f t="shared" si="521"/>
        <v/>
      </c>
      <c r="D3223" s="53"/>
      <c r="E3223" s="26" t="str">
        <f t="shared" si="513"/>
        <v/>
      </c>
      <c r="F3223" s="26" t="str">
        <f t="shared" si="514"/>
        <v/>
      </c>
      <c r="G3223" s="26" t="str">
        <f t="shared" si="515"/>
        <v/>
      </c>
      <c r="H3223" s="26" t="str">
        <f t="shared" si="516"/>
        <v/>
      </c>
      <c r="I3223" s="53"/>
      <c r="J3223" s="53"/>
      <c r="K3223" s="53"/>
      <c r="L3223" s="52" t="str">
        <f t="shared" si="517"/>
        <v/>
      </c>
      <c r="M3223" s="52" t="str">
        <f t="shared" si="518"/>
        <v/>
      </c>
    </row>
    <row r="3224" spans="1:13" hidden="1" x14ac:dyDescent="0.3">
      <c r="A3224" s="143" t="str">
        <f t="shared" si="519"/>
        <v/>
      </c>
      <c r="B3224" s="140" t="str">
        <f t="shared" si="520"/>
        <v/>
      </c>
      <c r="C3224" s="143" t="str">
        <f t="shared" si="521"/>
        <v/>
      </c>
      <c r="D3224" s="53"/>
      <c r="E3224" s="26" t="str">
        <f t="shared" si="513"/>
        <v/>
      </c>
      <c r="F3224" s="26" t="str">
        <f t="shared" si="514"/>
        <v/>
      </c>
      <c r="G3224" s="26" t="str">
        <f t="shared" si="515"/>
        <v/>
      </c>
      <c r="H3224" s="26" t="str">
        <f t="shared" si="516"/>
        <v/>
      </c>
      <c r="I3224" s="53"/>
      <c r="J3224" s="53"/>
      <c r="K3224" s="53"/>
      <c r="L3224" s="52" t="str">
        <f t="shared" si="517"/>
        <v/>
      </c>
      <c r="M3224" s="52" t="str">
        <f t="shared" si="518"/>
        <v/>
      </c>
    </row>
    <row r="3225" spans="1:13" hidden="1" x14ac:dyDescent="0.3">
      <c r="A3225" s="143" t="str">
        <f t="shared" si="519"/>
        <v/>
      </c>
      <c r="B3225" s="140" t="str">
        <f t="shared" si="520"/>
        <v/>
      </c>
      <c r="C3225" s="143" t="str">
        <f t="shared" si="521"/>
        <v/>
      </c>
      <c r="D3225" s="53"/>
      <c r="E3225" s="26" t="str">
        <f t="shared" si="513"/>
        <v/>
      </c>
      <c r="F3225" s="26" t="str">
        <f t="shared" si="514"/>
        <v/>
      </c>
      <c r="G3225" s="26" t="str">
        <f t="shared" si="515"/>
        <v/>
      </c>
      <c r="H3225" s="26" t="str">
        <f t="shared" si="516"/>
        <v/>
      </c>
      <c r="I3225" s="53"/>
      <c r="J3225" s="53"/>
      <c r="K3225" s="53"/>
      <c r="L3225" s="52" t="str">
        <f t="shared" si="517"/>
        <v/>
      </c>
      <c r="M3225" s="52" t="str">
        <f t="shared" si="518"/>
        <v/>
      </c>
    </row>
    <row r="3226" spans="1:13" hidden="1" x14ac:dyDescent="0.3">
      <c r="A3226" s="143" t="str">
        <f t="shared" si="519"/>
        <v/>
      </c>
      <c r="B3226" s="140" t="str">
        <f t="shared" si="520"/>
        <v/>
      </c>
      <c r="C3226" s="143" t="str">
        <f t="shared" si="521"/>
        <v/>
      </c>
      <c r="D3226" s="53"/>
      <c r="E3226" s="26" t="str">
        <f t="shared" si="513"/>
        <v/>
      </c>
      <c r="F3226" s="26" t="str">
        <f t="shared" si="514"/>
        <v/>
      </c>
      <c r="G3226" s="26" t="str">
        <f t="shared" si="515"/>
        <v/>
      </c>
      <c r="H3226" s="26" t="str">
        <f t="shared" si="516"/>
        <v/>
      </c>
      <c r="I3226" s="53"/>
      <c r="J3226" s="53"/>
      <c r="K3226" s="53"/>
      <c r="L3226" s="52" t="str">
        <f t="shared" si="517"/>
        <v/>
      </c>
      <c r="M3226" s="52" t="str">
        <f t="shared" si="518"/>
        <v/>
      </c>
    </row>
    <row r="3227" spans="1:13" hidden="1" x14ac:dyDescent="0.3">
      <c r="A3227" s="143" t="str">
        <f t="shared" si="519"/>
        <v/>
      </c>
      <c r="B3227" s="140" t="str">
        <f t="shared" si="520"/>
        <v/>
      </c>
      <c r="C3227" s="143" t="str">
        <f t="shared" si="521"/>
        <v/>
      </c>
      <c r="D3227" s="53"/>
      <c r="E3227" s="26" t="str">
        <f t="shared" si="513"/>
        <v/>
      </c>
      <c r="F3227" s="26" t="str">
        <f t="shared" si="514"/>
        <v/>
      </c>
      <c r="G3227" s="26" t="str">
        <f t="shared" si="515"/>
        <v/>
      </c>
      <c r="H3227" s="26" t="str">
        <f t="shared" si="516"/>
        <v/>
      </c>
      <c r="I3227" s="53"/>
      <c r="J3227" s="53"/>
      <c r="K3227" s="53"/>
      <c r="L3227" s="52" t="str">
        <f t="shared" si="517"/>
        <v/>
      </c>
      <c r="M3227" s="52" t="str">
        <f t="shared" si="518"/>
        <v/>
      </c>
    </row>
    <row r="3228" spans="1:13" hidden="1" x14ac:dyDescent="0.3">
      <c r="A3228" s="143" t="str">
        <f t="shared" si="519"/>
        <v/>
      </c>
      <c r="B3228" s="140" t="str">
        <f t="shared" si="520"/>
        <v/>
      </c>
      <c r="C3228" s="143" t="str">
        <f t="shared" si="521"/>
        <v/>
      </c>
      <c r="D3228" s="53"/>
      <c r="E3228" s="26" t="str">
        <f t="shared" si="513"/>
        <v/>
      </c>
      <c r="F3228" s="26" t="str">
        <f t="shared" si="514"/>
        <v/>
      </c>
      <c r="G3228" s="26" t="str">
        <f t="shared" si="515"/>
        <v/>
      </c>
      <c r="H3228" s="26" t="str">
        <f t="shared" si="516"/>
        <v/>
      </c>
      <c r="I3228" s="53"/>
      <c r="J3228" s="53"/>
      <c r="K3228" s="53"/>
      <c r="L3228" s="52" t="str">
        <f t="shared" si="517"/>
        <v/>
      </c>
      <c r="M3228" s="52" t="str">
        <f t="shared" si="518"/>
        <v/>
      </c>
    </row>
    <row r="3229" spans="1:13" hidden="1" x14ac:dyDescent="0.3">
      <c r="A3229" s="143" t="str">
        <f t="shared" si="519"/>
        <v/>
      </c>
      <c r="B3229" s="140" t="str">
        <f t="shared" si="520"/>
        <v/>
      </c>
      <c r="C3229" s="143" t="str">
        <f t="shared" si="521"/>
        <v/>
      </c>
      <c r="D3229" s="53"/>
      <c r="E3229" s="26" t="str">
        <f t="shared" si="513"/>
        <v/>
      </c>
      <c r="F3229" s="26" t="str">
        <f t="shared" si="514"/>
        <v/>
      </c>
      <c r="G3229" s="26" t="str">
        <f t="shared" si="515"/>
        <v/>
      </c>
      <c r="H3229" s="26" t="str">
        <f t="shared" si="516"/>
        <v/>
      </c>
      <c r="I3229" s="53"/>
      <c r="J3229" s="53"/>
      <c r="K3229" s="53"/>
      <c r="L3229" s="52" t="str">
        <f t="shared" si="517"/>
        <v/>
      </c>
      <c r="M3229" s="52" t="str">
        <f t="shared" si="518"/>
        <v/>
      </c>
    </row>
    <row r="3230" spans="1:13" hidden="1" x14ac:dyDescent="0.3">
      <c r="A3230" s="143" t="str">
        <f t="shared" si="519"/>
        <v/>
      </c>
      <c r="B3230" s="140" t="str">
        <f t="shared" si="520"/>
        <v/>
      </c>
      <c r="C3230" s="143" t="str">
        <f t="shared" si="521"/>
        <v/>
      </c>
      <c r="D3230" s="53"/>
      <c r="E3230" s="26" t="str">
        <f t="shared" si="513"/>
        <v/>
      </c>
      <c r="F3230" s="26" t="str">
        <f t="shared" si="514"/>
        <v/>
      </c>
      <c r="G3230" s="26" t="str">
        <f t="shared" si="515"/>
        <v/>
      </c>
      <c r="H3230" s="26" t="str">
        <f t="shared" si="516"/>
        <v/>
      </c>
      <c r="I3230" s="53"/>
      <c r="J3230" s="53"/>
      <c r="K3230" s="53"/>
      <c r="L3230" s="52" t="str">
        <f t="shared" si="517"/>
        <v/>
      </c>
      <c r="M3230" s="52" t="str">
        <f t="shared" si="518"/>
        <v/>
      </c>
    </row>
    <row r="3231" spans="1:13" hidden="1" x14ac:dyDescent="0.3">
      <c r="A3231" s="143" t="str">
        <f t="shared" si="519"/>
        <v/>
      </c>
      <c r="B3231" s="140" t="str">
        <f t="shared" si="520"/>
        <v/>
      </c>
      <c r="C3231" s="143" t="str">
        <f t="shared" si="521"/>
        <v/>
      </c>
      <c r="D3231" s="53"/>
      <c r="E3231" s="26" t="str">
        <f t="shared" si="513"/>
        <v/>
      </c>
      <c r="F3231" s="26" t="str">
        <f t="shared" si="514"/>
        <v/>
      </c>
      <c r="G3231" s="26" t="str">
        <f t="shared" si="515"/>
        <v/>
      </c>
      <c r="H3231" s="26" t="str">
        <f t="shared" si="516"/>
        <v/>
      </c>
      <c r="I3231" s="53"/>
      <c r="J3231" s="53"/>
      <c r="K3231" s="53"/>
      <c r="L3231" s="52" t="str">
        <f t="shared" si="517"/>
        <v/>
      </c>
      <c r="M3231" s="52" t="str">
        <f t="shared" si="518"/>
        <v/>
      </c>
    </row>
    <row r="3232" spans="1:13" hidden="1" x14ac:dyDescent="0.3">
      <c r="A3232" s="143" t="str">
        <f t="shared" si="519"/>
        <v/>
      </c>
      <c r="B3232" s="140" t="str">
        <f t="shared" si="520"/>
        <v/>
      </c>
      <c r="C3232" s="143" t="str">
        <f t="shared" si="521"/>
        <v/>
      </c>
      <c r="D3232" s="53"/>
      <c r="E3232" s="26" t="str">
        <f t="shared" si="513"/>
        <v/>
      </c>
      <c r="F3232" s="26" t="str">
        <f t="shared" si="514"/>
        <v/>
      </c>
      <c r="G3232" s="26" t="str">
        <f t="shared" si="515"/>
        <v/>
      </c>
      <c r="H3232" s="26" t="str">
        <f t="shared" si="516"/>
        <v/>
      </c>
      <c r="I3232" s="53"/>
      <c r="J3232" s="53"/>
      <c r="K3232" s="53"/>
      <c r="L3232" s="52" t="str">
        <f t="shared" si="517"/>
        <v/>
      </c>
      <c r="M3232" s="52" t="str">
        <f t="shared" si="518"/>
        <v/>
      </c>
    </row>
    <row r="3233" spans="1:13" hidden="1" x14ac:dyDescent="0.3">
      <c r="A3233" s="143" t="str">
        <f t="shared" si="519"/>
        <v/>
      </c>
      <c r="B3233" s="140" t="str">
        <f t="shared" si="520"/>
        <v/>
      </c>
      <c r="C3233" s="143" t="str">
        <f t="shared" si="521"/>
        <v/>
      </c>
      <c r="D3233" s="53"/>
      <c r="E3233" s="26" t="str">
        <f t="shared" si="513"/>
        <v/>
      </c>
      <c r="F3233" s="26" t="str">
        <f t="shared" si="514"/>
        <v/>
      </c>
      <c r="G3233" s="26" t="str">
        <f t="shared" si="515"/>
        <v/>
      </c>
      <c r="H3233" s="26" t="str">
        <f t="shared" si="516"/>
        <v/>
      </c>
      <c r="I3233" s="53"/>
      <c r="J3233" s="53"/>
      <c r="K3233" s="53"/>
      <c r="L3233" s="52" t="str">
        <f t="shared" si="517"/>
        <v/>
      </c>
      <c r="M3233" s="52" t="str">
        <f t="shared" si="518"/>
        <v/>
      </c>
    </row>
    <row r="3234" spans="1:13" hidden="1" x14ac:dyDescent="0.3">
      <c r="A3234" s="143" t="str">
        <f t="shared" si="519"/>
        <v/>
      </c>
      <c r="B3234" s="140" t="str">
        <f t="shared" si="520"/>
        <v/>
      </c>
      <c r="C3234" s="143" t="str">
        <f t="shared" si="521"/>
        <v/>
      </c>
      <c r="D3234" s="53"/>
      <c r="E3234" s="26" t="str">
        <f t="shared" si="513"/>
        <v/>
      </c>
      <c r="F3234" s="26" t="str">
        <f t="shared" si="514"/>
        <v/>
      </c>
      <c r="G3234" s="26" t="str">
        <f t="shared" si="515"/>
        <v/>
      </c>
      <c r="H3234" s="26" t="str">
        <f t="shared" si="516"/>
        <v/>
      </c>
      <c r="I3234" s="53"/>
      <c r="J3234" s="53"/>
      <c r="K3234" s="53"/>
      <c r="L3234" s="52" t="str">
        <f t="shared" si="517"/>
        <v/>
      </c>
      <c r="M3234" s="52" t="str">
        <f t="shared" si="518"/>
        <v/>
      </c>
    </row>
    <row r="3235" spans="1:13" hidden="1" x14ac:dyDescent="0.3">
      <c r="A3235" s="143" t="str">
        <f t="shared" si="519"/>
        <v/>
      </c>
      <c r="B3235" s="140" t="str">
        <f t="shared" si="520"/>
        <v/>
      </c>
      <c r="C3235" s="143" t="str">
        <f t="shared" si="521"/>
        <v/>
      </c>
      <c r="D3235" s="53"/>
      <c r="E3235" s="26" t="str">
        <f t="shared" si="513"/>
        <v/>
      </c>
      <c r="F3235" s="26" t="str">
        <f t="shared" si="514"/>
        <v/>
      </c>
      <c r="G3235" s="26" t="str">
        <f t="shared" si="515"/>
        <v/>
      </c>
      <c r="H3235" s="26" t="str">
        <f t="shared" si="516"/>
        <v/>
      </c>
      <c r="I3235" s="53"/>
      <c r="J3235" s="53"/>
      <c r="K3235" s="53"/>
      <c r="L3235" s="52" t="str">
        <f t="shared" si="517"/>
        <v/>
      </c>
      <c r="M3235" s="52" t="str">
        <f t="shared" si="518"/>
        <v/>
      </c>
    </row>
    <row r="3236" spans="1:13" hidden="1" x14ac:dyDescent="0.3">
      <c r="A3236" s="143" t="str">
        <f t="shared" si="519"/>
        <v/>
      </c>
      <c r="B3236" s="140" t="str">
        <f t="shared" si="520"/>
        <v/>
      </c>
      <c r="C3236" s="143" t="str">
        <f t="shared" si="521"/>
        <v/>
      </c>
      <c r="D3236" s="53"/>
      <c r="E3236" s="26" t="str">
        <f t="shared" si="513"/>
        <v/>
      </c>
      <c r="F3236" s="26" t="str">
        <f t="shared" si="514"/>
        <v/>
      </c>
      <c r="G3236" s="26" t="str">
        <f t="shared" si="515"/>
        <v/>
      </c>
      <c r="H3236" s="26" t="str">
        <f t="shared" si="516"/>
        <v/>
      </c>
      <c r="I3236" s="53"/>
      <c r="J3236" s="53"/>
      <c r="K3236" s="53"/>
      <c r="L3236" s="52" t="str">
        <f t="shared" si="517"/>
        <v/>
      </c>
      <c r="M3236" s="52" t="str">
        <f t="shared" si="518"/>
        <v/>
      </c>
    </row>
    <row r="3237" spans="1:13" hidden="1" x14ac:dyDescent="0.3">
      <c r="A3237" s="143" t="str">
        <f t="shared" si="519"/>
        <v/>
      </c>
      <c r="B3237" s="140" t="str">
        <f t="shared" si="520"/>
        <v/>
      </c>
      <c r="C3237" s="143" t="str">
        <f t="shared" si="521"/>
        <v/>
      </c>
      <c r="D3237" s="53"/>
      <c r="E3237" s="26" t="str">
        <f t="shared" si="513"/>
        <v/>
      </c>
      <c r="F3237" s="26" t="str">
        <f t="shared" si="514"/>
        <v/>
      </c>
      <c r="G3237" s="26" t="str">
        <f t="shared" si="515"/>
        <v/>
      </c>
      <c r="H3237" s="26" t="str">
        <f t="shared" si="516"/>
        <v/>
      </c>
      <c r="I3237" s="53"/>
      <c r="J3237" s="53"/>
      <c r="K3237" s="53"/>
      <c r="L3237" s="52" t="str">
        <f t="shared" si="517"/>
        <v/>
      </c>
      <c r="M3237" s="52" t="str">
        <f t="shared" si="518"/>
        <v/>
      </c>
    </row>
    <row r="3238" spans="1:13" hidden="1" x14ac:dyDescent="0.3">
      <c r="A3238" s="143" t="str">
        <f t="shared" si="519"/>
        <v/>
      </c>
      <c r="B3238" s="140" t="str">
        <f t="shared" si="520"/>
        <v/>
      </c>
      <c r="C3238" s="143" t="str">
        <f t="shared" si="521"/>
        <v/>
      </c>
      <c r="D3238" s="53"/>
      <c r="E3238" s="26" t="str">
        <f t="shared" si="513"/>
        <v/>
      </c>
      <c r="F3238" s="26" t="str">
        <f t="shared" si="514"/>
        <v/>
      </c>
      <c r="G3238" s="26" t="str">
        <f t="shared" si="515"/>
        <v/>
      </c>
      <c r="H3238" s="26" t="str">
        <f t="shared" si="516"/>
        <v/>
      </c>
      <c r="I3238" s="53"/>
      <c r="J3238" s="53"/>
      <c r="K3238" s="53"/>
      <c r="L3238" s="52" t="str">
        <f t="shared" si="517"/>
        <v/>
      </c>
      <c r="M3238" s="52" t="str">
        <f t="shared" si="518"/>
        <v/>
      </c>
    </row>
    <row r="3239" spans="1:13" hidden="1" x14ac:dyDescent="0.3">
      <c r="A3239" s="143" t="str">
        <f t="shared" si="519"/>
        <v/>
      </c>
      <c r="B3239" s="140" t="str">
        <f t="shared" si="520"/>
        <v/>
      </c>
      <c r="C3239" s="143" t="str">
        <f t="shared" si="521"/>
        <v/>
      </c>
      <c r="D3239" s="53"/>
      <c r="E3239" s="26" t="str">
        <f t="shared" si="513"/>
        <v/>
      </c>
      <c r="F3239" s="26" t="str">
        <f t="shared" si="514"/>
        <v/>
      </c>
      <c r="G3239" s="26" t="str">
        <f t="shared" si="515"/>
        <v/>
      </c>
      <c r="H3239" s="26" t="str">
        <f t="shared" si="516"/>
        <v/>
      </c>
      <c r="I3239" s="53"/>
      <c r="J3239" s="53"/>
      <c r="K3239" s="53"/>
      <c r="L3239" s="52" t="str">
        <f t="shared" si="517"/>
        <v/>
      </c>
      <c r="M3239" s="52" t="str">
        <f t="shared" si="518"/>
        <v/>
      </c>
    </row>
    <row r="3240" spans="1:13" hidden="1" x14ac:dyDescent="0.3">
      <c r="A3240" s="143" t="str">
        <f t="shared" si="519"/>
        <v/>
      </c>
      <c r="B3240" s="140" t="str">
        <f t="shared" si="520"/>
        <v/>
      </c>
      <c r="C3240" s="143" t="str">
        <f t="shared" si="521"/>
        <v/>
      </c>
      <c r="D3240" s="53"/>
      <c r="E3240" s="26" t="str">
        <f t="shared" si="513"/>
        <v/>
      </c>
      <c r="F3240" s="26" t="str">
        <f t="shared" si="514"/>
        <v/>
      </c>
      <c r="G3240" s="26" t="str">
        <f t="shared" si="515"/>
        <v/>
      </c>
      <c r="H3240" s="26" t="str">
        <f t="shared" si="516"/>
        <v/>
      </c>
      <c r="I3240" s="53"/>
      <c r="J3240" s="53"/>
      <c r="K3240" s="53"/>
      <c r="L3240" s="52" t="str">
        <f t="shared" si="517"/>
        <v/>
      </c>
      <c r="M3240" s="52" t="str">
        <f t="shared" si="518"/>
        <v/>
      </c>
    </row>
    <row r="3241" spans="1:13" hidden="1" x14ac:dyDescent="0.3">
      <c r="A3241" s="143" t="str">
        <f t="shared" si="519"/>
        <v/>
      </c>
      <c r="B3241" s="140" t="str">
        <f t="shared" si="520"/>
        <v/>
      </c>
      <c r="C3241" s="143" t="str">
        <f t="shared" si="521"/>
        <v/>
      </c>
      <c r="D3241" s="53"/>
      <c r="E3241" s="26" t="str">
        <f t="shared" si="513"/>
        <v/>
      </c>
      <c r="F3241" s="26" t="str">
        <f t="shared" si="514"/>
        <v/>
      </c>
      <c r="G3241" s="26" t="str">
        <f t="shared" si="515"/>
        <v/>
      </c>
      <c r="H3241" s="26" t="str">
        <f t="shared" si="516"/>
        <v/>
      </c>
      <c r="I3241" s="53"/>
      <c r="J3241" s="53"/>
      <c r="K3241" s="53"/>
      <c r="L3241" s="52" t="str">
        <f t="shared" si="517"/>
        <v/>
      </c>
      <c r="M3241" s="52" t="str">
        <f t="shared" si="518"/>
        <v/>
      </c>
    </row>
    <row r="3242" spans="1:13" hidden="1" x14ac:dyDescent="0.3">
      <c r="A3242" s="143" t="str">
        <f t="shared" si="519"/>
        <v/>
      </c>
      <c r="B3242" s="140" t="str">
        <f t="shared" si="520"/>
        <v/>
      </c>
      <c r="C3242" s="143" t="str">
        <f t="shared" si="521"/>
        <v/>
      </c>
      <c r="D3242" s="53"/>
      <c r="E3242" s="26" t="str">
        <f t="shared" si="513"/>
        <v/>
      </c>
      <c r="F3242" s="26" t="str">
        <f t="shared" si="514"/>
        <v/>
      </c>
      <c r="G3242" s="26" t="str">
        <f t="shared" si="515"/>
        <v/>
      </c>
      <c r="H3242" s="26" t="str">
        <f t="shared" si="516"/>
        <v/>
      </c>
      <c r="I3242" s="53"/>
      <c r="J3242" s="53"/>
      <c r="K3242" s="53"/>
      <c r="L3242" s="52" t="str">
        <f t="shared" si="517"/>
        <v/>
      </c>
      <c r="M3242" s="52" t="str">
        <f t="shared" si="518"/>
        <v/>
      </c>
    </row>
    <row r="3243" spans="1:13" hidden="1" x14ac:dyDescent="0.3">
      <c r="A3243" s="143" t="str">
        <f t="shared" si="519"/>
        <v/>
      </c>
      <c r="B3243" s="140" t="str">
        <f t="shared" si="520"/>
        <v/>
      </c>
      <c r="C3243" s="143" t="str">
        <f t="shared" si="521"/>
        <v/>
      </c>
      <c r="D3243" s="53"/>
      <c r="E3243" s="26" t="str">
        <f t="shared" si="513"/>
        <v/>
      </c>
      <c r="F3243" s="26" t="str">
        <f t="shared" si="514"/>
        <v/>
      </c>
      <c r="G3243" s="26" t="str">
        <f t="shared" si="515"/>
        <v/>
      </c>
      <c r="H3243" s="26" t="str">
        <f t="shared" si="516"/>
        <v/>
      </c>
      <c r="I3243" s="53"/>
      <c r="J3243" s="53"/>
      <c r="K3243" s="53"/>
      <c r="L3243" s="52" t="str">
        <f t="shared" si="517"/>
        <v/>
      </c>
      <c r="M3243" s="52" t="str">
        <f t="shared" si="518"/>
        <v/>
      </c>
    </row>
    <row r="3244" spans="1:13" hidden="1" x14ac:dyDescent="0.3">
      <c r="A3244" s="143" t="str">
        <f t="shared" si="519"/>
        <v/>
      </c>
      <c r="B3244" s="140" t="str">
        <f t="shared" si="520"/>
        <v/>
      </c>
      <c r="C3244" s="143" t="str">
        <f t="shared" si="521"/>
        <v/>
      </c>
      <c r="D3244" s="53"/>
      <c r="E3244" s="26" t="str">
        <f t="shared" si="513"/>
        <v/>
      </c>
      <c r="F3244" s="26" t="str">
        <f t="shared" si="514"/>
        <v/>
      </c>
      <c r="G3244" s="26" t="str">
        <f t="shared" si="515"/>
        <v/>
      </c>
      <c r="H3244" s="26" t="str">
        <f t="shared" si="516"/>
        <v/>
      </c>
      <c r="I3244" s="53"/>
      <c r="J3244" s="53"/>
      <c r="K3244" s="53"/>
      <c r="L3244" s="52" t="str">
        <f t="shared" si="517"/>
        <v/>
      </c>
      <c r="M3244" s="52" t="str">
        <f t="shared" si="518"/>
        <v/>
      </c>
    </row>
    <row r="3245" spans="1:13" hidden="1" x14ac:dyDescent="0.3">
      <c r="A3245" s="143" t="str">
        <f t="shared" si="519"/>
        <v/>
      </c>
      <c r="B3245" s="140" t="str">
        <f t="shared" si="520"/>
        <v/>
      </c>
      <c r="C3245" s="143" t="str">
        <f t="shared" si="521"/>
        <v/>
      </c>
      <c r="D3245" s="53"/>
      <c r="E3245" s="26" t="str">
        <f t="shared" si="513"/>
        <v/>
      </c>
      <c r="F3245" s="26" t="str">
        <f t="shared" si="514"/>
        <v/>
      </c>
      <c r="G3245" s="26" t="str">
        <f t="shared" si="515"/>
        <v/>
      </c>
      <c r="H3245" s="26" t="str">
        <f t="shared" si="516"/>
        <v/>
      </c>
      <c r="I3245" s="53"/>
      <c r="J3245" s="53"/>
      <c r="K3245" s="53"/>
      <c r="L3245" s="52" t="str">
        <f t="shared" si="517"/>
        <v/>
      </c>
      <c r="M3245" s="52" t="str">
        <f t="shared" si="518"/>
        <v/>
      </c>
    </row>
    <row r="3246" spans="1:13" hidden="1" x14ac:dyDescent="0.3">
      <c r="A3246" s="143" t="str">
        <f t="shared" si="519"/>
        <v/>
      </c>
      <c r="B3246" s="140" t="str">
        <f t="shared" si="520"/>
        <v/>
      </c>
      <c r="C3246" s="143" t="str">
        <f t="shared" si="521"/>
        <v/>
      </c>
      <c r="D3246" s="53"/>
      <c r="E3246" s="26" t="str">
        <f t="shared" si="513"/>
        <v/>
      </c>
      <c r="F3246" s="26" t="str">
        <f t="shared" si="514"/>
        <v/>
      </c>
      <c r="G3246" s="26" t="str">
        <f t="shared" si="515"/>
        <v/>
      </c>
      <c r="H3246" s="26" t="str">
        <f t="shared" si="516"/>
        <v/>
      </c>
      <c r="I3246" s="53"/>
      <c r="J3246" s="53"/>
      <c r="K3246" s="53"/>
      <c r="L3246" s="52" t="str">
        <f t="shared" si="517"/>
        <v/>
      </c>
      <c r="M3246" s="52" t="str">
        <f t="shared" si="518"/>
        <v/>
      </c>
    </row>
    <row r="3247" spans="1:13" hidden="1" x14ac:dyDescent="0.3">
      <c r="A3247" s="143" t="str">
        <f t="shared" si="519"/>
        <v/>
      </c>
      <c r="B3247" s="140" t="str">
        <f t="shared" si="520"/>
        <v/>
      </c>
      <c r="C3247" s="143" t="str">
        <f t="shared" si="521"/>
        <v/>
      </c>
      <c r="D3247" s="53"/>
      <c r="E3247" s="26" t="str">
        <f t="shared" si="513"/>
        <v/>
      </c>
      <c r="F3247" s="26" t="str">
        <f t="shared" si="514"/>
        <v/>
      </c>
      <c r="G3247" s="26" t="str">
        <f t="shared" si="515"/>
        <v/>
      </c>
      <c r="H3247" s="26" t="str">
        <f t="shared" si="516"/>
        <v/>
      </c>
      <c r="I3247" s="53"/>
      <c r="J3247" s="53"/>
      <c r="K3247" s="53"/>
      <c r="L3247" s="52" t="str">
        <f t="shared" si="517"/>
        <v/>
      </c>
      <c r="M3247" s="52" t="str">
        <f t="shared" si="518"/>
        <v/>
      </c>
    </row>
    <row r="3248" spans="1:13" hidden="1" x14ac:dyDescent="0.3">
      <c r="A3248" s="143" t="str">
        <f t="shared" si="519"/>
        <v/>
      </c>
      <c r="B3248" s="140" t="str">
        <f t="shared" si="520"/>
        <v/>
      </c>
      <c r="C3248" s="143" t="str">
        <f t="shared" si="521"/>
        <v/>
      </c>
      <c r="D3248" s="53"/>
      <c r="E3248" s="26" t="str">
        <f t="shared" si="513"/>
        <v/>
      </c>
      <c r="F3248" s="26" t="str">
        <f t="shared" si="514"/>
        <v/>
      </c>
      <c r="G3248" s="26" t="str">
        <f t="shared" si="515"/>
        <v/>
      </c>
      <c r="H3248" s="26" t="str">
        <f t="shared" si="516"/>
        <v/>
      </c>
      <c r="I3248" s="53"/>
      <c r="J3248" s="53"/>
      <c r="K3248" s="53"/>
      <c r="L3248" s="52" t="str">
        <f t="shared" si="517"/>
        <v/>
      </c>
      <c r="M3248" s="52" t="str">
        <f t="shared" si="518"/>
        <v/>
      </c>
    </row>
    <row r="3249" spans="1:13" hidden="1" x14ac:dyDescent="0.3">
      <c r="A3249" s="143" t="str">
        <f t="shared" si="519"/>
        <v/>
      </c>
      <c r="B3249" s="140" t="str">
        <f t="shared" si="520"/>
        <v/>
      </c>
      <c r="C3249" s="143" t="str">
        <f t="shared" si="521"/>
        <v/>
      </c>
      <c r="D3249" s="53"/>
      <c r="E3249" s="26" t="str">
        <f t="shared" si="513"/>
        <v/>
      </c>
      <c r="F3249" s="26" t="str">
        <f t="shared" si="514"/>
        <v/>
      </c>
      <c r="G3249" s="26" t="str">
        <f t="shared" si="515"/>
        <v/>
      </c>
      <c r="H3249" s="26" t="str">
        <f t="shared" si="516"/>
        <v/>
      </c>
      <c r="I3249" s="53"/>
      <c r="J3249" s="53"/>
      <c r="K3249" s="53"/>
      <c r="L3249" s="52" t="str">
        <f t="shared" si="517"/>
        <v/>
      </c>
      <c r="M3249" s="52" t="str">
        <f t="shared" si="518"/>
        <v/>
      </c>
    </row>
    <row r="3250" spans="1:13" hidden="1" x14ac:dyDescent="0.3">
      <c r="A3250" s="143" t="str">
        <f t="shared" si="519"/>
        <v/>
      </c>
      <c r="B3250" s="140" t="str">
        <f t="shared" si="520"/>
        <v/>
      </c>
      <c r="C3250" s="143" t="str">
        <f t="shared" si="521"/>
        <v/>
      </c>
      <c r="D3250" s="53"/>
      <c r="E3250" s="26" t="str">
        <f t="shared" si="513"/>
        <v/>
      </c>
      <c r="F3250" s="26" t="str">
        <f t="shared" si="514"/>
        <v/>
      </c>
      <c r="G3250" s="26" t="str">
        <f t="shared" si="515"/>
        <v/>
      </c>
      <c r="H3250" s="26" t="str">
        <f t="shared" si="516"/>
        <v/>
      </c>
      <c r="I3250" s="53"/>
      <c r="J3250" s="53"/>
      <c r="K3250" s="53"/>
      <c r="L3250" s="52" t="str">
        <f t="shared" si="517"/>
        <v/>
      </c>
      <c r="M3250" s="52" t="str">
        <f t="shared" si="518"/>
        <v/>
      </c>
    </row>
    <row r="3251" spans="1:13" hidden="1" x14ac:dyDescent="0.3">
      <c r="A3251" s="143" t="str">
        <f t="shared" si="519"/>
        <v/>
      </c>
      <c r="B3251" s="140" t="str">
        <f t="shared" si="520"/>
        <v/>
      </c>
      <c r="C3251" s="143" t="str">
        <f t="shared" si="521"/>
        <v/>
      </c>
      <c r="D3251" s="53"/>
      <c r="E3251" s="26" t="str">
        <f t="shared" si="513"/>
        <v/>
      </c>
      <c r="F3251" s="26" t="str">
        <f t="shared" si="514"/>
        <v/>
      </c>
      <c r="G3251" s="26" t="str">
        <f t="shared" si="515"/>
        <v/>
      </c>
      <c r="H3251" s="26" t="str">
        <f t="shared" si="516"/>
        <v/>
      </c>
      <c r="I3251" s="53"/>
      <c r="J3251" s="53"/>
      <c r="K3251" s="53"/>
      <c r="L3251" s="52" t="str">
        <f t="shared" si="517"/>
        <v/>
      </c>
      <c r="M3251" s="52" t="str">
        <f t="shared" si="518"/>
        <v/>
      </c>
    </row>
    <row r="3252" spans="1:13" hidden="1" x14ac:dyDescent="0.3">
      <c r="A3252" s="143" t="str">
        <f t="shared" si="519"/>
        <v/>
      </c>
      <c r="B3252" s="140" t="str">
        <f t="shared" si="520"/>
        <v/>
      </c>
      <c r="C3252" s="143" t="str">
        <f t="shared" si="521"/>
        <v/>
      </c>
      <c r="D3252" s="53"/>
      <c r="E3252" s="26" t="str">
        <f t="shared" si="513"/>
        <v/>
      </c>
      <c r="F3252" s="26" t="str">
        <f t="shared" si="514"/>
        <v/>
      </c>
      <c r="G3252" s="26" t="str">
        <f t="shared" si="515"/>
        <v/>
      </c>
      <c r="H3252" s="26" t="str">
        <f t="shared" si="516"/>
        <v/>
      </c>
      <c r="I3252" s="53"/>
      <c r="J3252" s="53"/>
      <c r="K3252" s="53"/>
      <c r="L3252" s="52" t="str">
        <f t="shared" si="517"/>
        <v/>
      </c>
      <c r="M3252" s="52" t="str">
        <f t="shared" si="518"/>
        <v/>
      </c>
    </row>
    <row r="3253" spans="1:13" hidden="1" x14ac:dyDescent="0.3">
      <c r="A3253" s="143" t="str">
        <f t="shared" si="519"/>
        <v/>
      </c>
      <c r="B3253" s="140" t="str">
        <f t="shared" si="520"/>
        <v/>
      </c>
      <c r="C3253" s="143" t="str">
        <f t="shared" si="521"/>
        <v/>
      </c>
      <c r="D3253" s="53"/>
      <c r="E3253" s="26" t="str">
        <f t="shared" si="513"/>
        <v/>
      </c>
      <c r="F3253" s="26" t="str">
        <f t="shared" si="514"/>
        <v/>
      </c>
      <c r="G3253" s="26" t="str">
        <f t="shared" si="515"/>
        <v/>
      </c>
      <c r="H3253" s="26" t="str">
        <f t="shared" si="516"/>
        <v/>
      </c>
      <c r="I3253" s="53"/>
      <c r="J3253" s="53"/>
      <c r="K3253" s="53"/>
      <c r="L3253" s="52" t="str">
        <f t="shared" si="517"/>
        <v/>
      </c>
      <c r="M3253" s="52" t="str">
        <f t="shared" si="518"/>
        <v/>
      </c>
    </row>
    <row r="3254" spans="1:13" hidden="1" x14ac:dyDescent="0.3">
      <c r="A3254" s="143" t="str">
        <f t="shared" si="519"/>
        <v/>
      </c>
      <c r="B3254" s="140" t="str">
        <f t="shared" si="520"/>
        <v/>
      </c>
      <c r="C3254" s="143" t="str">
        <f t="shared" si="521"/>
        <v/>
      </c>
      <c r="D3254" s="53"/>
      <c r="E3254" s="26" t="str">
        <f t="shared" si="513"/>
        <v/>
      </c>
      <c r="F3254" s="26" t="str">
        <f t="shared" si="514"/>
        <v/>
      </c>
      <c r="G3254" s="26" t="str">
        <f t="shared" si="515"/>
        <v/>
      </c>
      <c r="H3254" s="26" t="str">
        <f t="shared" si="516"/>
        <v/>
      </c>
      <c r="I3254" s="53"/>
      <c r="J3254" s="53"/>
      <c r="K3254" s="53"/>
      <c r="L3254" s="52" t="str">
        <f t="shared" si="517"/>
        <v/>
      </c>
      <c r="M3254" s="52" t="str">
        <f t="shared" si="518"/>
        <v/>
      </c>
    </row>
    <row r="3255" spans="1:13" hidden="1" x14ac:dyDescent="0.3">
      <c r="A3255" s="143" t="str">
        <f t="shared" si="519"/>
        <v/>
      </c>
      <c r="B3255" s="140" t="str">
        <f t="shared" si="520"/>
        <v/>
      </c>
      <c r="C3255" s="143" t="str">
        <f t="shared" si="521"/>
        <v/>
      </c>
      <c r="D3255" s="53"/>
      <c r="E3255" s="26" t="str">
        <f t="shared" si="513"/>
        <v/>
      </c>
      <c r="F3255" s="26" t="str">
        <f t="shared" si="514"/>
        <v/>
      </c>
      <c r="G3255" s="26" t="str">
        <f t="shared" si="515"/>
        <v/>
      </c>
      <c r="H3255" s="26" t="str">
        <f t="shared" si="516"/>
        <v/>
      </c>
      <c r="I3255" s="53"/>
      <c r="J3255" s="53"/>
      <c r="K3255" s="53"/>
      <c r="L3255" s="52" t="str">
        <f t="shared" si="517"/>
        <v/>
      </c>
      <c r="M3255" s="52" t="str">
        <f t="shared" si="518"/>
        <v/>
      </c>
    </row>
    <row r="3256" spans="1:13" hidden="1" x14ac:dyDescent="0.3">
      <c r="A3256" s="143" t="str">
        <f t="shared" si="519"/>
        <v/>
      </c>
      <c r="B3256" s="140" t="str">
        <f t="shared" si="520"/>
        <v/>
      </c>
      <c r="C3256" s="143" t="str">
        <f t="shared" si="521"/>
        <v/>
      </c>
      <c r="D3256" s="53"/>
      <c r="E3256" s="26" t="str">
        <f t="shared" si="513"/>
        <v/>
      </c>
      <c r="F3256" s="26" t="str">
        <f t="shared" si="514"/>
        <v/>
      </c>
      <c r="G3256" s="26" t="str">
        <f t="shared" si="515"/>
        <v/>
      </c>
      <c r="H3256" s="26" t="str">
        <f t="shared" si="516"/>
        <v/>
      </c>
      <c r="I3256" s="53"/>
      <c r="J3256" s="53"/>
      <c r="K3256" s="53"/>
      <c r="L3256" s="52" t="str">
        <f t="shared" si="517"/>
        <v/>
      </c>
      <c r="M3256" s="52" t="str">
        <f t="shared" si="518"/>
        <v/>
      </c>
    </row>
    <row r="3257" spans="1:13" hidden="1" x14ac:dyDescent="0.3">
      <c r="A3257" s="143" t="str">
        <f t="shared" si="519"/>
        <v/>
      </c>
      <c r="B3257" s="140" t="str">
        <f t="shared" si="520"/>
        <v/>
      </c>
      <c r="C3257" s="143" t="str">
        <f t="shared" si="521"/>
        <v/>
      </c>
      <c r="D3257" s="53"/>
      <c r="E3257" s="26" t="str">
        <f t="shared" si="513"/>
        <v/>
      </c>
      <c r="F3257" s="26" t="str">
        <f t="shared" si="514"/>
        <v/>
      </c>
      <c r="G3257" s="26" t="str">
        <f t="shared" si="515"/>
        <v/>
      </c>
      <c r="H3257" s="26" t="str">
        <f t="shared" si="516"/>
        <v/>
      </c>
      <c r="I3257" s="53"/>
      <c r="J3257" s="53"/>
      <c r="K3257" s="53"/>
      <c r="L3257" s="52" t="str">
        <f t="shared" si="517"/>
        <v/>
      </c>
      <c r="M3257" s="52" t="str">
        <f t="shared" si="518"/>
        <v/>
      </c>
    </row>
    <row r="3258" spans="1:13" hidden="1" x14ac:dyDescent="0.3">
      <c r="A3258" s="143" t="str">
        <f t="shared" si="519"/>
        <v/>
      </c>
      <c r="B3258" s="140" t="str">
        <f t="shared" si="520"/>
        <v/>
      </c>
      <c r="C3258" s="143" t="str">
        <f t="shared" si="521"/>
        <v/>
      </c>
      <c r="D3258" s="53"/>
      <c r="E3258" s="26" t="str">
        <f t="shared" ref="E3258:E3321" si="522">IF(D3258="","",VLOOKUP(D3258,Master,3,FALSE))</f>
        <v/>
      </c>
      <c r="F3258" s="26" t="str">
        <f t="shared" ref="F3258:F3321" si="523">IF(D3258="","",VLOOKUP(D3258,Master,4,FALSE))</f>
        <v/>
      </c>
      <c r="G3258" s="26" t="str">
        <f t="shared" ref="G3258:G3321" si="524">IF(D3258="","",VLOOKUP(D3258,Master,5,FALSE))</f>
        <v/>
      </c>
      <c r="H3258" s="26" t="str">
        <f t="shared" ref="H3258:H3321" si="525">IF(D3258="","",VLOOKUP(D3258,Master,2,FALSE))</f>
        <v/>
      </c>
      <c r="I3258" s="53"/>
      <c r="J3258" s="53"/>
      <c r="K3258" s="53"/>
      <c r="L3258" s="52" t="str">
        <f t="shared" ref="L3258:L3321" si="526">IF(K3258="","",IF(I3258="",ROUND(HLOOKUP(J3258,kgList,K3258,FALSE),1),ROUND(HLOOKUP(I3258,kgList,K3258,FALSE),1)))</f>
        <v/>
      </c>
      <c r="M3258" s="52" t="str">
        <f t="shared" ref="M3258:M3321" si="527">IF(L3258="","",IF(COUNTA(I3258:J3258)&gt;1,"Edible or Inedible",IF(COUNTA(I3258)=1,L3258*1,IF(COUNTA(J3258)=1,L3258*1,"ERROR"))))</f>
        <v/>
      </c>
    </row>
    <row r="3259" spans="1:13" hidden="1" x14ac:dyDescent="0.3">
      <c r="A3259" s="143" t="str">
        <f t="shared" ref="A3259:A3322" si="528">IF(D3259="","",A3258)</f>
        <v/>
      </c>
      <c r="B3259" s="140" t="str">
        <f t="shared" ref="B3259:B3322" si="529">IF(D3259="","",B3258)</f>
        <v/>
      </c>
      <c r="C3259" s="143" t="str">
        <f t="shared" ref="C3259:C3322" si="530">IF(D3259="","",C3258)</f>
        <v/>
      </c>
      <c r="D3259" s="53"/>
      <c r="E3259" s="26" t="str">
        <f t="shared" si="522"/>
        <v/>
      </c>
      <c r="F3259" s="26" t="str">
        <f t="shared" si="523"/>
        <v/>
      </c>
      <c r="G3259" s="26" t="str">
        <f t="shared" si="524"/>
        <v/>
      </c>
      <c r="H3259" s="26" t="str">
        <f t="shared" si="525"/>
        <v/>
      </c>
      <c r="I3259" s="53"/>
      <c r="J3259" s="53"/>
      <c r="K3259" s="53"/>
      <c r="L3259" s="52" t="str">
        <f t="shared" si="526"/>
        <v/>
      </c>
      <c r="M3259" s="52" t="str">
        <f t="shared" si="527"/>
        <v/>
      </c>
    </row>
    <row r="3260" spans="1:13" hidden="1" x14ac:dyDescent="0.3">
      <c r="A3260" s="143" t="str">
        <f t="shared" si="528"/>
        <v/>
      </c>
      <c r="B3260" s="140" t="str">
        <f t="shared" si="529"/>
        <v/>
      </c>
      <c r="C3260" s="143" t="str">
        <f t="shared" si="530"/>
        <v/>
      </c>
      <c r="D3260" s="53"/>
      <c r="E3260" s="26" t="str">
        <f t="shared" si="522"/>
        <v/>
      </c>
      <c r="F3260" s="26" t="str">
        <f t="shared" si="523"/>
        <v/>
      </c>
      <c r="G3260" s="26" t="str">
        <f t="shared" si="524"/>
        <v/>
      </c>
      <c r="H3260" s="26" t="str">
        <f t="shared" si="525"/>
        <v/>
      </c>
      <c r="I3260" s="53"/>
      <c r="J3260" s="53"/>
      <c r="K3260" s="53"/>
      <c r="L3260" s="52" t="str">
        <f t="shared" si="526"/>
        <v/>
      </c>
      <c r="M3260" s="52" t="str">
        <f t="shared" si="527"/>
        <v/>
      </c>
    </row>
    <row r="3261" spans="1:13" hidden="1" x14ac:dyDescent="0.3">
      <c r="A3261" s="143" t="str">
        <f t="shared" si="528"/>
        <v/>
      </c>
      <c r="B3261" s="140" t="str">
        <f t="shared" si="529"/>
        <v/>
      </c>
      <c r="C3261" s="143" t="str">
        <f t="shared" si="530"/>
        <v/>
      </c>
      <c r="D3261" s="53"/>
      <c r="E3261" s="26" t="str">
        <f t="shared" si="522"/>
        <v/>
      </c>
      <c r="F3261" s="26" t="str">
        <f t="shared" si="523"/>
        <v/>
      </c>
      <c r="G3261" s="26" t="str">
        <f t="shared" si="524"/>
        <v/>
      </c>
      <c r="H3261" s="26" t="str">
        <f t="shared" si="525"/>
        <v/>
      </c>
      <c r="I3261" s="53"/>
      <c r="J3261" s="53"/>
      <c r="K3261" s="53"/>
      <c r="L3261" s="52" t="str">
        <f t="shared" si="526"/>
        <v/>
      </c>
      <c r="M3261" s="52" t="str">
        <f t="shared" si="527"/>
        <v/>
      </c>
    </row>
    <row r="3262" spans="1:13" hidden="1" x14ac:dyDescent="0.3">
      <c r="A3262" s="143" t="str">
        <f t="shared" si="528"/>
        <v/>
      </c>
      <c r="B3262" s="140" t="str">
        <f t="shared" si="529"/>
        <v/>
      </c>
      <c r="C3262" s="143" t="str">
        <f t="shared" si="530"/>
        <v/>
      </c>
      <c r="D3262" s="53"/>
      <c r="E3262" s="26" t="str">
        <f t="shared" si="522"/>
        <v/>
      </c>
      <c r="F3262" s="26" t="str">
        <f t="shared" si="523"/>
        <v/>
      </c>
      <c r="G3262" s="26" t="str">
        <f t="shared" si="524"/>
        <v/>
      </c>
      <c r="H3262" s="26" t="str">
        <f t="shared" si="525"/>
        <v/>
      </c>
      <c r="I3262" s="53"/>
      <c r="J3262" s="53"/>
      <c r="K3262" s="53"/>
      <c r="L3262" s="52" t="str">
        <f t="shared" si="526"/>
        <v/>
      </c>
      <c r="M3262" s="52" t="str">
        <f t="shared" si="527"/>
        <v/>
      </c>
    </row>
    <row r="3263" spans="1:13" hidden="1" x14ac:dyDescent="0.3">
      <c r="A3263" s="143" t="str">
        <f t="shared" si="528"/>
        <v/>
      </c>
      <c r="B3263" s="140" t="str">
        <f t="shared" si="529"/>
        <v/>
      </c>
      <c r="C3263" s="143" t="str">
        <f t="shared" si="530"/>
        <v/>
      </c>
      <c r="D3263" s="53"/>
      <c r="E3263" s="26" t="str">
        <f t="shared" si="522"/>
        <v/>
      </c>
      <c r="F3263" s="26" t="str">
        <f t="shared" si="523"/>
        <v/>
      </c>
      <c r="G3263" s="26" t="str">
        <f t="shared" si="524"/>
        <v/>
      </c>
      <c r="H3263" s="26" t="str">
        <f t="shared" si="525"/>
        <v/>
      </c>
      <c r="I3263" s="53"/>
      <c r="J3263" s="53"/>
      <c r="K3263" s="53"/>
      <c r="L3263" s="52" t="str">
        <f t="shared" si="526"/>
        <v/>
      </c>
      <c r="M3263" s="52" t="str">
        <f t="shared" si="527"/>
        <v/>
      </c>
    </row>
    <row r="3264" spans="1:13" hidden="1" x14ac:dyDescent="0.3">
      <c r="A3264" s="143" t="str">
        <f t="shared" si="528"/>
        <v/>
      </c>
      <c r="B3264" s="140" t="str">
        <f t="shared" si="529"/>
        <v/>
      </c>
      <c r="C3264" s="143" t="str">
        <f t="shared" si="530"/>
        <v/>
      </c>
      <c r="D3264" s="53"/>
      <c r="E3264" s="26" t="str">
        <f t="shared" si="522"/>
        <v/>
      </c>
      <c r="F3264" s="26" t="str">
        <f t="shared" si="523"/>
        <v/>
      </c>
      <c r="G3264" s="26" t="str">
        <f t="shared" si="524"/>
        <v/>
      </c>
      <c r="H3264" s="26" t="str">
        <f t="shared" si="525"/>
        <v/>
      </c>
      <c r="I3264" s="53"/>
      <c r="J3264" s="53"/>
      <c r="K3264" s="53"/>
      <c r="L3264" s="52" t="str">
        <f t="shared" si="526"/>
        <v/>
      </c>
      <c r="M3264" s="52" t="str">
        <f t="shared" si="527"/>
        <v/>
      </c>
    </row>
    <row r="3265" spans="1:13" hidden="1" x14ac:dyDescent="0.3">
      <c r="A3265" s="143" t="str">
        <f t="shared" si="528"/>
        <v/>
      </c>
      <c r="B3265" s="140" t="str">
        <f t="shared" si="529"/>
        <v/>
      </c>
      <c r="C3265" s="143" t="str">
        <f t="shared" si="530"/>
        <v/>
      </c>
      <c r="D3265" s="53"/>
      <c r="E3265" s="26" t="str">
        <f t="shared" si="522"/>
        <v/>
      </c>
      <c r="F3265" s="26" t="str">
        <f t="shared" si="523"/>
        <v/>
      </c>
      <c r="G3265" s="26" t="str">
        <f t="shared" si="524"/>
        <v/>
      </c>
      <c r="H3265" s="26" t="str">
        <f t="shared" si="525"/>
        <v/>
      </c>
      <c r="I3265" s="53"/>
      <c r="J3265" s="53"/>
      <c r="K3265" s="53"/>
      <c r="L3265" s="52" t="str">
        <f t="shared" si="526"/>
        <v/>
      </c>
      <c r="M3265" s="52" t="str">
        <f t="shared" si="527"/>
        <v/>
      </c>
    </row>
    <row r="3266" spans="1:13" hidden="1" x14ac:dyDescent="0.3">
      <c r="A3266" s="143" t="str">
        <f t="shared" si="528"/>
        <v/>
      </c>
      <c r="B3266" s="140" t="str">
        <f t="shared" si="529"/>
        <v/>
      </c>
      <c r="C3266" s="143" t="str">
        <f t="shared" si="530"/>
        <v/>
      </c>
      <c r="D3266" s="53"/>
      <c r="E3266" s="26" t="str">
        <f t="shared" si="522"/>
        <v/>
      </c>
      <c r="F3266" s="26" t="str">
        <f t="shared" si="523"/>
        <v/>
      </c>
      <c r="G3266" s="26" t="str">
        <f t="shared" si="524"/>
        <v/>
      </c>
      <c r="H3266" s="26" t="str">
        <f t="shared" si="525"/>
        <v/>
      </c>
      <c r="I3266" s="53"/>
      <c r="J3266" s="53"/>
      <c r="K3266" s="53"/>
      <c r="L3266" s="52" t="str">
        <f t="shared" si="526"/>
        <v/>
      </c>
      <c r="M3266" s="52" t="str">
        <f t="shared" si="527"/>
        <v/>
      </c>
    </row>
    <row r="3267" spans="1:13" hidden="1" x14ac:dyDescent="0.3">
      <c r="A3267" s="143" t="str">
        <f t="shared" si="528"/>
        <v/>
      </c>
      <c r="B3267" s="140" t="str">
        <f t="shared" si="529"/>
        <v/>
      </c>
      <c r="C3267" s="143" t="str">
        <f t="shared" si="530"/>
        <v/>
      </c>
      <c r="D3267" s="53"/>
      <c r="E3267" s="26" t="str">
        <f t="shared" si="522"/>
        <v/>
      </c>
      <c r="F3267" s="26" t="str">
        <f t="shared" si="523"/>
        <v/>
      </c>
      <c r="G3267" s="26" t="str">
        <f t="shared" si="524"/>
        <v/>
      </c>
      <c r="H3267" s="26" t="str">
        <f t="shared" si="525"/>
        <v/>
      </c>
      <c r="I3267" s="53"/>
      <c r="J3267" s="53"/>
      <c r="K3267" s="53"/>
      <c r="L3267" s="52" t="str">
        <f t="shared" si="526"/>
        <v/>
      </c>
      <c r="M3267" s="52" t="str">
        <f t="shared" si="527"/>
        <v/>
      </c>
    </row>
    <row r="3268" spans="1:13" hidden="1" x14ac:dyDescent="0.3">
      <c r="A3268" s="143" t="str">
        <f t="shared" si="528"/>
        <v/>
      </c>
      <c r="B3268" s="140" t="str">
        <f t="shared" si="529"/>
        <v/>
      </c>
      <c r="C3268" s="143" t="str">
        <f t="shared" si="530"/>
        <v/>
      </c>
      <c r="D3268" s="53"/>
      <c r="E3268" s="26" t="str">
        <f t="shared" si="522"/>
        <v/>
      </c>
      <c r="F3268" s="26" t="str">
        <f t="shared" si="523"/>
        <v/>
      </c>
      <c r="G3268" s="26" t="str">
        <f t="shared" si="524"/>
        <v/>
      </c>
      <c r="H3268" s="26" t="str">
        <f t="shared" si="525"/>
        <v/>
      </c>
      <c r="I3268" s="53"/>
      <c r="J3268" s="53"/>
      <c r="K3268" s="53"/>
      <c r="L3268" s="52" t="str">
        <f t="shared" si="526"/>
        <v/>
      </c>
      <c r="M3268" s="52" t="str">
        <f t="shared" si="527"/>
        <v/>
      </c>
    </row>
    <row r="3269" spans="1:13" hidden="1" x14ac:dyDescent="0.3">
      <c r="A3269" s="143" t="str">
        <f t="shared" si="528"/>
        <v/>
      </c>
      <c r="B3269" s="140" t="str">
        <f t="shared" si="529"/>
        <v/>
      </c>
      <c r="C3269" s="143" t="str">
        <f t="shared" si="530"/>
        <v/>
      </c>
      <c r="D3269" s="53"/>
      <c r="E3269" s="26" t="str">
        <f t="shared" si="522"/>
        <v/>
      </c>
      <c r="F3269" s="26" t="str">
        <f t="shared" si="523"/>
        <v/>
      </c>
      <c r="G3269" s="26" t="str">
        <f t="shared" si="524"/>
        <v/>
      </c>
      <c r="H3269" s="26" t="str">
        <f t="shared" si="525"/>
        <v/>
      </c>
      <c r="I3269" s="53"/>
      <c r="J3269" s="53"/>
      <c r="K3269" s="53"/>
      <c r="L3269" s="52" t="str">
        <f t="shared" si="526"/>
        <v/>
      </c>
      <c r="M3269" s="52" t="str">
        <f t="shared" si="527"/>
        <v/>
      </c>
    </row>
    <row r="3270" spans="1:13" hidden="1" x14ac:dyDescent="0.3">
      <c r="A3270" s="143" t="str">
        <f t="shared" si="528"/>
        <v/>
      </c>
      <c r="B3270" s="140" t="str">
        <f t="shared" si="529"/>
        <v/>
      </c>
      <c r="C3270" s="143" t="str">
        <f t="shared" si="530"/>
        <v/>
      </c>
      <c r="D3270" s="53"/>
      <c r="E3270" s="26" t="str">
        <f t="shared" si="522"/>
        <v/>
      </c>
      <c r="F3270" s="26" t="str">
        <f t="shared" si="523"/>
        <v/>
      </c>
      <c r="G3270" s="26" t="str">
        <f t="shared" si="524"/>
        <v/>
      </c>
      <c r="H3270" s="26" t="str">
        <f t="shared" si="525"/>
        <v/>
      </c>
      <c r="I3270" s="53"/>
      <c r="J3270" s="53"/>
      <c r="K3270" s="53"/>
      <c r="L3270" s="52" t="str">
        <f t="shared" si="526"/>
        <v/>
      </c>
      <c r="M3270" s="52" t="str">
        <f t="shared" si="527"/>
        <v/>
      </c>
    </row>
    <row r="3271" spans="1:13" hidden="1" x14ac:dyDescent="0.3">
      <c r="A3271" s="143" t="str">
        <f t="shared" si="528"/>
        <v/>
      </c>
      <c r="B3271" s="140" t="str">
        <f t="shared" si="529"/>
        <v/>
      </c>
      <c r="C3271" s="143" t="str">
        <f t="shared" si="530"/>
        <v/>
      </c>
      <c r="D3271" s="53"/>
      <c r="E3271" s="26" t="str">
        <f t="shared" si="522"/>
        <v/>
      </c>
      <c r="F3271" s="26" t="str">
        <f t="shared" si="523"/>
        <v/>
      </c>
      <c r="G3271" s="26" t="str">
        <f t="shared" si="524"/>
        <v/>
      </c>
      <c r="H3271" s="26" t="str">
        <f t="shared" si="525"/>
        <v/>
      </c>
      <c r="I3271" s="53"/>
      <c r="J3271" s="53"/>
      <c r="K3271" s="53"/>
      <c r="L3271" s="52" t="str">
        <f t="shared" si="526"/>
        <v/>
      </c>
      <c r="M3271" s="52" t="str">
        <f t="shared" si="527"/>
        <v/>
      </c>
    </row>
    <row r="3272" spans="1:13" hidden="1" x14ac:dyDescent="0.3">
      <c r="A3272" s="143" t="str">
        <f t="shared" si="528"/>
        <v/>
      </c>
      <c r="B3272" s="140" t="str">
        <f t="shared" si="529"/>
        <v/>
      </c>
      <c r="C3272" s="143" t="str">
        <f t="shared" si="530"/>
        <v/>
      </c>
      <c r="D3272" s="53"/>
      <c r="E3272" s="26" t="str">
        <f t="shared" si="522"/>
        <v/>
      </c>
      <c r="F3272" s="26" t="str">
        <f t="shared" si="523"/>
        <v/>
      </c>
      <c r="G3272" s="26" t="str">
        <f t="shared" si="524"/>
        <v/>
      </c>
      <c r="H3272" s="26" t="str">
        <f t="shared" si="525"/>
        <v/>
      </c>
      <c r="I3272" s="53"/>
      <c r="J3272" s="53"/>
      <c r="K3272" s="53"/>
      <c r="L3272" s="52" t="str">
        <f t="shared" si="526"/>
        <v/>
      </c>
      <c r="M3272" s="52" t="str">
        <f t="shared" si="527"/>
        <v/>
      </c>
    </row>
    <row r="3273" spans="1:13" hidden="1" x14ac:dyDescent="0.3">
      <c r="A3273" s="143" t="str">
        <f t="shared" si="528"/>
        <v/>
      </c>
      <c r="B3273" s="140" t="str">
        <f t="shared" si="529"/>
        <v/>
      </c>
      <c r="C3273" s="143" t="str">
        <f t="shared" si="530"/>
        <v/>
      </c>
      <c r="D3273" s="53"/>
      <c r="E3273" s="26" t="str">
        <f t="shared" si="522"/>
        <v/>
      </c>
      <c r="F3273" s="26" t="str">
        <f t="shared" si="523"/>
        <v/>
      </c>
      <c r="G3273" s="26" t="str">
        <f t="shared" si="524"/>
        <v/>
      </c>
      <c r="H3273" s="26" t="str">
        <f t="shared" si="525"/>
        <v/>
      </c>
      <c r="I3273" s="53"/>
      <c r="J3273" s="53"/>
      <c r="K3273" s="53"/>
      <c r="L3273" s="52" t="str">
        <f t="shared" si="526"/>
        <v/>
      </c>
      <c r="M3273" s="52" t="str">
        <f t="shared" si="527"/>
        <v/>
      </c>
    </row>
    <row r="3274" spans="1:13" hidden="1" x14ac:dyDescent="0.3">
      <c r="A3274" s="143" t="str">
        <f t="shared" si="528"/>
        <v/>
      </c>
      <c r="B3274" s="140" t="str">
        <f t="shared" si="529"/>
        <v/>
      </c>
      <c r="C3274" s="143" t="str">
        <f t="shared" si="530"/>
        <v/>
      </c>
      <c r="D3274" s="53"/>
      <c r="E3274" s="26" t="str">
        <f t="shared" si="522"/>
        <v/>
      </c>
      <c r="F3274" s="26" t="str">
        <f t="shared" si="523"/>
        <v/>
      </c>
      <c r="G3274" s="26" t="str">
        <f t="shared" si="524"/>
        <v/>
      </c>
      <c r="H3274" s="26" t="str">
        <f t="shared" si="525"/>
        <v/>
      </c>
      <c r="I3274" s="53"/>
      <c r="J3274" s="53"/>
      <c r="K3274" s="53"/>
      <c r="L3274" s="52" t="str">
        <f t="shared" si="526"/>
        <v/>
      </c>
      <c r="M3274" s="52" t="str">
        <f t="shared" si="527"/>
        <v/>
      </c>
    </row>
    <row r="3275" spans="1:13" hidden="1" x14ac:dyDescent="0.3">
      <c r="A3275" s="143" t="str">
        <f t="shared" si="528"/>
        <v/>
      </c>
      <c r="B3275" s="140" t="str">
        <f t="shared" si="529"/>
        <v/>
      </c>
      <c r="C3275" s="143" t="str">
        <f t="shared" si="530"/>
        <v/>
      </c>
      <c r="D3275" s="53"/>
      <c r="E3275" s="26" t="str">
        <f t="shared" si="522"/>
        <v/>
      </c>
      <c r="F3275" s="26" t="str">
        <f t="shared" si="523"/>
        <v/>
      </c>
      <c r="G3275" s="26" t="str">
        <f t="shared" si="524"/>
        <v/>
      </c>
      <c r="H3275" s="26" t="str">
        <f t="shared" si="525"/>
        <v/>
      </c>
      <c r="I3275" s="53"/>
      <c r="J3275" s="53"/>
      <c r="K3275" s="53"/>
      <c r="L3275" s="52" t="str">
        <f t="shared" si="526"/>
        <v/>
      </c>
      <c r="M3275" s="52" t="str">
        <f t="shared" si="527"/>
        <v/>
      </c>
    </row>
    <row r="3276" spans="1:13" hidden="1" x14ac:dyDescent="0.3">
      <c r="A3276" s="143" t="str">
        <f t="shared" si="528"/>
        <v/>
      </c>
      <c r="B3276" s="140" t="str">
        <f t="shared" si="529"/>
        <v/>
      </c>
      <c r="C3276" s="143" t="str">
        <f t="shared" si="530"/>
        <v/>
      </c>
      <c r="D3276" s="53"/>
      <c r="E3276" s="26" t="str">
        <f t="shared" si="522"/>
        <v/>
      </c>
      <c r="F3276" s="26" t="str">
        <f t="shared" si="523"/>
        <v/>
      </c>
      <c r="G3276" s="26" t="str">
        <f t="shared" si="524"/>
        <v/>
      </c>
      <c r="H3276" s="26" t="str">
        <f t="shared" si="525"/>
        <v/>
      </c>
      <c r="I3276" s="53"/>
      <c r="J3276" s="53"/>
      <c r="K3276" s="53"/>
      <c r="L3276" s="52" t="str">
        <f t="shared" si="526"/>
        <v/>
      </c>
      <c r="M3276" s="52" t="str">
        <f t="shared" si="527"/>
        <v/>
      </c>
    </row>
    <row r="3277" spans="1:13" hidden="1" x14ac:dyDescent="0.3">
      <c r="A3277" s="143" t="str">
        <f t="shared" si="528"/>
        <v/>
      </c>
      <c r="B3277" s="140" t="str">
        <f t="shared" si="529"/>
        <v/>
      </c>
      <c r="C3277" s="143" t="str">
        <f t="shared" si="530"/>
        <v/>
      </c>
      <c r="D3277" s="53"/>
      <c r="E3277" s="26" t="str">
        <f t="shared" si="522"/>
        <v/>
      </c>
      <c r="F3277" s="26" t="str">
        <f t="shared" si="523"/>
        <v/>
      </c>
      <c r="G3277" s="26" t="str">
        <f t="shared" si="524"/>
        <v/>
      </c>
      <c r="H3277" s="26" t="str">
        <f t="shared" si="525"/>
        <v/>
      </c>
      <c r="I3277" s="53"/>
      <c r="J3277" s="53"/>
      <c r="K3277" s="53"/>
      <c r="L3277" s="52" t="str">
        <f t="shared" si="526"/>
        <v/>
      </c>
      <c r="M3277" s="52" t="str">
        <f t="shared" si="527"/>
        <v/>
      </c>
    </row>
    <row r="3278" spans="1:13" hidden="1" x14ac:dyDescent="0.3">
      <c r="A3278" s="143" t="str">
        <f t="shared" si="528"/>
        <v/>
      </c>
      <c r="B3278" s="140" t="str">
        <f t="shared" si="529"/>
        <v/>
      </c>
      <c r="C3278" s="143" t="str">
        <f t="shared" si="530"/>
        <v/>
      </c>
      <c r="D3278" s="53"/>
      <c r="E3278" s="26" t="str">
        <f t="shared" si="522"/>
        <v/>
      </c>
      <c r="F3278" s="26" t="str">
        <f t="shared" si="523"/>
        <v/>
      </c>
      <c r="G3278" s="26" t="str">
        <f t="shared" si="524"/>
        <v/>
      </c>
      <c r="H3278" s="26" t="str">
        <f t="shared" si="525"/>
        <v/>
      </c>
      <c r="I3278" s="53"/>
      <c r="J3278" s="53"/>
      <c r="K3278" s="53"/>
      <c r="L3278" s="52" t="str">
        <f t="shared" si="526"/>
        <v/>
      </c>
      <c r="M3278" s="52" t="str">
        <f t="shared" si="527"/>
        <v/>
      </c>
    </row>
    <row r="3279" spans="1:13" hidden="1" x14ac:dyDescent="0.3">
      <c r="A3279" s="143" t="str">
        <f t="shared" si="528"/>
        <v/>
      </c>
      <c r="B3279" s="140" t="str">
        <f t="shared" si="529"/>
        <v/>
      </c>
      <c r="C3279" s="143" t="str">
        <f t="shared" si="530"/>
        <v/>
      </c>
      <c r="D3279" s="53"/>
      <c r="E3279" s="26" t="str">
        <f t="shared" si="522"/>
        <v/>
      </c>
      <c r="F3279" s="26" t="str">
        <f t="shared" si="523"/>
        <v/>
      </c>
      <c r="G3279" s="26" t="str">
        <f t="shared" si="524"/>
        <v/>
      </c>
      <c r="H3279" s="26" t="str">
        <f t="shared" si="525"/>
        <v/>
      </c>
      <c r="I3279" s="53"/>
      <c r="J3279" s="53"/>
      <c r="K3279" s="53"/>
      <c r="L3279" s="52" t="str">
        <f t="shared" si="526"/>
        <v/>
      </c>
      <c r="M3279" s="52" t="str">
        <f t="shared" si="527"/>
        <v/>
      </c>
    </row>
    <row r="3280" spans="1:13" hidden="1" x14ac:dyDescent="0.3">
      <c r="A3280" s="143" t="str">
        <f t="shared" si="528"/>
        <v/>
      </c>
      <c r="B3280" s="140" t="str">
        <f t="shared" si="529"/>
        <v/>
      </c>
      <c r="C3280" s="143" t="str">
        <f t="shared" si="530"/>
        <v/>
      </c>
      <c r="D3280" s="53"/>
      <c r="E3280" s="26" t="str">
        <f t="shared" si="522"/>
        <v/>
      </c>
      <c r="F3280" s="26" t="str">
        <f t="shared" si="523"/>
        <v/>
      </c>
      <c r="G3280" s="26" t="str">
        <f t="shared" si="524"/>
        <v/>
      </c>
      <c r="H3280" s="26" t="str">
        <f t="shared" si="525"/>
        <v/>
      </c>
      <c r="I3280" s="53"/>
      <c r="J3280" s="53"/>
      <c r="K3280" s="53"/>
      <c r="L3280" s="52" t="str">
        <f t="shared" si="526"/>
        <v/>
      </c>
      <c r="M3280" s="52" t="str">
        <f t="shared" si="527"/>
        <v/>
      </c>
    </row>
    <row r="3281" spans="1:13" hidden="1" x14ac:dyDescent="0.3">
      <c r="A3281" s="143" t="str">
        <f t="shared" si="528"/>
        <v/>
      </c>
      <c r="B3281" s="140" t="str">
        <f t="shared" si="529"/>
        <v/>
      </c>
      <c r="C3281" s="143" t="str">
        <f t="shared" si="530"/>
        <v/>
      </c>
      <c r="D3281" s="53"/>
      <c r="E3281" s="26" t="str">
        <f t="shared" si="522"/>
        <v/>
      </c>
      <c r="F3281" s="26" t="str">
        <f t="shared" si="523"/>
        <v/>
      </c>
      <c r="G3281" s="26" t="str">
        <f t="shared" si="524"/>
        <v/>
      </c>
      <c r="H3281" s="26" t="str">
        <f t="shared" si="525"/>
        <v/>
      </c>
      <c r="I3281" s="53"/>
      <c r="J3281" s="53"/>
      <c r="K3281" s="53"/>
      <c r="L3281" s="52" t="str">
        <f t="shared" si="526"/>
        <v/>
      </c>
      <c r="M3281" s="52" t="str">
        <f t="shared" si="527"/>
        <v/>
      </c>
    </row>
    <row r="3282" spans="1:13" hidden="1" x14ac:dyDescent="0.3">
      <c r="A3282" s="143" t="str">
        <f t="shared" si="528"/>
        <v/>
      </c>
      <c r="B3282" s="140" t="str">
        <f t="shared" si="529"/>
        <v/>
      </c>
      <c r="C3282" s="143" t="str">
        <f t="shared" si="530"/>
        <v/>
      </c>
      <c r="D3282" s="53"/>
      <c r="E3282" s="26" t="str">
        <f t="shared" si="522"/>
        <v/>
      </c>
      <c r="F3282" s="26" t="str">
        <f t="shared" si="523"/>
        <v/>
      </c>
      <c r="G3282" s="26" t="str">
        <f t="shared" si="524"/>
        <v/>
      </c>
      <c r="H3282" s="26" t="str">
        <f t="shared" si="525"/>
        <v/>
      </c>
      <c r="I3282" s="53"/>
      <c r="J3282" s="53"/>
      <c r="K3282" s="53"/>
      <c r="L3282" s="52" t="str">
        <f t="shared" si="526"/>
        <v/>
      </c>
      <c r="M3282" s="52" t="str">
        <f t="shared" si="527"/>
        <v/>
      </c>
    </row>
    <row r="3283" spans="1:13" hidden="1" x14ac:dyDescent="0.3">
      <c r="A3283" s="143" t="str">
        <f t="shared" si="528"/>
        <v/>
      </c>
      <c r="B3283" s="140" t="str">
        <f t="shared" si="529"/>
        <v/>
      </c>
      <c r="C3283" s="143" t="str">
        <f t="shared" si="530"/>
        <v/>
      </c>
      <c r="D3283" s="53"/>
      <c r="E3283" s="26" t="str">
        <f t="shared" si="522"/>
        <v/>
      </c>
      <c r="F3283" s="26" t="str">
        <f t="shared" si="523"/>
        <v/>
      </c>
      <c r="G3283" s="26" t="str">
        <f t="shared" si="524"/>
        <v/>
      </c>
      <c r="H3283" s="26" t="str">
        <f t="shared" si="525"/>
        <v/>
      </c>
      <c r="I3283" s="53"/>
      <c r="J3283" s="53"/>
      <c r="K3283" s="53"/>
      <c r="L3283" s="52" t="str">
        <f t="shared" si="526"/>
        <v/>
      </c>
      <c r="M3283" s="52" t="str">
        <f t="shared" si="527"/>
        <v/>
      </c>
    </row>
    <row r="3284" spans="1:13" hidden="1" x14ac:dyDescent="0.3">
      <c r="A3284" s="143" t="str">
        <f t="shared" si="528"/>
        <v/>
      </c>
      <c r="B3284" s="140" t="str">
        <f t="shared" si="529"/>
        <v/>
      </c>
      <c r="C3284" s="143" t="str">
        <f t="shared" si="530"/>
        <v/>
      </c>
      <c r="D3284" s="53"/>
      <c r="E3284" s="26" t="str">
        <f t="shared" si="522"/>
        <v/>
      </c>
      <c r="F3284" s="26" t="str">
        <f t="shared" si="523"/>
        <v/>
      </c>
      <c r="G3284" s="26" t="str">
        <f t="shared" si="524"/>
        <v/>
      </c>
      <c r="H3284" s="26" t="str">
        <f t="shared" si="525"/>
        <v/>
      </c>
      <c r="I3284" s="53"/>
      <c r="J3284" s="53"/>
      <c r="K3284" s="53"/>
      <c r="L3284" s="52" t="str">
        <f t="shared" si="526"/>
        <v/>
      </c>
      <c r="M3284" s="52" t="str">
        <f t="shared" si="527"/>
        <v/>
      </c>
    </row>
    <row r="3285" spans="1:13" hidden="1" x14ac:dyDescent="0.3">
      <c r="A3285" s="143" t="str">
        <f t="shared" si="528"/>
        <v/>
      </c>
      <c r="B3285" s="140" t="str">
        <f t="shared" si="529"/>
        <v/>
      </c>
      <c r="C3285" s="143" t="str">
        <f t="shared" si="530"/>
        <v/>
      </c>
      <c r="D3285" s="53"/>
      <c r="E3285" s="26" t="str">
        <f t="shared" si="522"/>
        <v/>
      </c>
      <c r="F3285" s="26" t="str">
        <f t="shared" si="523"/>
        <v/>
      </c>
      <c r="G3285" s="26" t="str">
        <f t="shared" si="524"/>
        <v/>
      </c>
      <c r="H3285" s="26" t="str">
        <f t="shared" si="525"/>
        <v/>
      </c>
      <c r="I3285" s="53"/>
      <c r="J3285" s="53"/>
      <c r="K3285" s="53"/>
      <c r="L3285" s="52" t="str">
        <f t="shared" si="526"/>
        <v/>
      </c>
      <c r="M3285" s="52" t="str">
        <f t="shared" si="527"/>
        <v/>
      </c>
    </row>
    <row r="3286" spans="1:13" hidden="1" x14ac:dyDescent="0.3">
      <c r="A3286" s="143" t="str">
        <f t="shared" si="528"/>
        <v/>
      </c>
      <c r="B3286" s="140" t="str">
        <f t="shared" si="529"/>
        <v/>
      </c>
      <c r="C3286" s="143" t="str">
        <f t="shared" si="530"/>
        <v/>
      </c>
      <c r="D3286" s="53"/>
      <c r="E3286" s="26" t="str">
        <f t="shared" si="522"/>
        <v/>
      </c>
      <c r="F3286" s="26" t="str">
        <f t="shared" si="523"/>
        <v/>
      </c>
      <c r="G3286" s="26" t="str">
        <f t="shared" si="524"/>
        <v/>
      </c>
      <c r="H3286" s="26" t="str">
        <f t="shared" si="525"/>
        <v/>
      </c>
      <c r="I3286" s="53"/>
      <c r="J3286" s="53"/>
      <c r="K3286" s="53"/>
      <c r="L3286" s="52" t="str">
        <f t="shared" si="526"/>
        <v/>
      </c>
      <c r="M3286" s="52" t="str">
        <f t="shared" si="527"/>
        <v/>
      </c>
    </row>
    <row r="3287" spans="1:13" hidden="1" x14ac:dyDescent="0.3">
      <c r="A3287" s="143" t="str">
        <f t="shared" si="528"/>
        <v/>
      </c>
      <c r="B3287" s="140" t="str">
        <f t="shared" si="529"/>
        <v/>
      </c>
      <c r="C3287" s="143" t="str">
        <f t="shared" si="530"/>
        <v/>
      </c>
      <c r="D3287" s="53"/>
      <c r="E3287" s="26" t="str">
        <f t="shared" si="522"/>
        <v/>
      </c>
      <c r="F3287" s="26" t="str">
        <f t="shared" si="523"/>
        <v/>
      </c>
      <c r="G3287" s="26" t="str">
        <f t="shared" si="524"/>
        <v/>
      </c>
      <c r="H3287" s="26" t="str">
        <f t="shared" si="525"/>
        <v/>
      </c>
      <c r="I3287" s="53"/>
      <c r="J3287" s="53"/>
      <c r="K3287" s="53"/>
      <c r="L3287" s="52" t="str">
        <f t="shared" si="526"/>
        <v/>
      </c>
      <c r="M3287" s="52" t="str">
        <f t="shared" si="527"/>
        <v/>
      </c>
    </row>
    <row r="3288" spans="1:13" hidden="1" x14ac:dyDescent="0.3">
      <c r="A3288" s="143" t="str">
        <f t="shared" si="528"/>
        <v/>
      </c>
      <c r="B3288" s="140" t="str">
        <f t="shared" si="529"/>
        <v/>
      </c>
      <c r="C3288" s="143" t="str">
        <f t="shared" si="530"/>
        <v/>
      </c>
      <c r="D3288" s="53"/>
      <c r="E3288" s="26" t="str">
        <f t="shared" si="522"/>
        <v/>
      </c>
      <c r="F3288" s="26" t="str">
        <f t="shared" si="523"/>
        <v/>
      </c>
      <c r="G3288" s="26" t="str">
        <f t="shared" si="524"/>
        <v/>
      </c>
      <c r="H3288" s="26" t="str">
        <f t="shared" si="525"/>
        <v/>
      </c>
      <c r="I3288" s="53"/>
      <c r="J3288" s="53"/>
      <c r="K3288" s="53"/>
      <c r="L3288" s="52" t="str">
        <f t="shared" si="526"/>
        <v/>
      </c>
      <c r="M3288" s="52" t="str">
        <f t="shared" si="527"/>
        <v/>
      </c>
    </row>
    <row r="3289" spans="1:13" hidden="1" x14ac:dyDescent="0.3">
      <c r="A3289" s="143" t="str">
        <f t="shared" si="528"/>
        <v/>
      </c>
      <c r="B3289" s="140" t="str">
        <f t="shared" si="529"/>
        <v/>
      </c>
      <c r="C3289" s="143" t="str">
        <f t="shared" si="530"/>
        <v/>
      </c>
      <c r="D3289" s="53"/>
      <c r="E3289" s="26" t="str">
        <f t="shared" si="522"/>
        <v/>
      </c>
      <c r="F3289" s="26" t="str">
        <f t="shared" si="523"/>
        <v/>
      </c>
      <c r="G3289" s="26" t="str">
        <f t="shared" si="524"/>
        <v/>
      </c>
      <c r="H3289" s="26" t="str">
        <f t="shared" si="525"/>
        <v/>
      </c>
      <c r="I3289" s="53"/>
      <c r="J3289" s="53"/>
      <c r="K3289" s="53"/>
      <c r="L3289" s="52" t="str">
        <f t="shared" si="526"/>
        <v/>
      </c>
      <c r="M3289" s="52" t="str">
        <f t="shared" si="527"/>
        <v/>
      </c>
    </row>
    <row r="3290" spans="1:13" hidden="1" x14ac:dyDescent="0.3">
      <c r="A3290" s="143" t="str">
        <f t="shared" si="528"/>
        <v/>
      </c>
      <c r="B3290" s="140" t="str">
        <f t="shared" si="529"/>
        <v/>
      </c>
      <c r="C3290" s="143" t="str">
        <f t="shared" si="530"/>
        <v/>
      </c>
      <c r="D3290" s="53"/>
      <c r="E3290" s="26" t="str">
        <f t="shared" si="522"/>
        <v/>
      </c>
      <c r="F3290" s="26" t="str">
        <f t="shared" si="523"/>
        <v/>
      </c>
      <c r="G3290" s="26" t="str">
        <f t="shared" si="524"/>
        <v/>
      </c>
      <c r="H3290" s="26" t="str">
        <f t="shared" si="525"/>
        <v/>
      </c>
      <c r="I3290" s="53"/>
      <c r="J3290" s="53"/>
      <c r="K3290" s="53"/>
      <c r="L3290" s="52" t="str">
        <f t="shared" si="526"/>
        <v/>
      </c>
      <c r="M3290" s="52" t="str">
        <f t="shared" si="527"/>
        <v/>
      </c>
    </row>
    <row r="3291" spans="1:13" hidden="1" x14ac:dyDescent="0.3">
      <c r="A3291" s="143" t="str">
        <f t="shared" si="528"/>
        <v/>
      </c>
      <c r="B3291" s="140" t="str">
        <f t="shared" si="529"/>
        <v/>
      </c>
      <c r="C3291" s="143" t="str">
        <f t="shared" si="530"/>
        <v/>
      </c>
      <c r="D3291" s="53"/>
      <c r="E3291" s="26" t="str">
        <f t="shared" si="522"/>
        <v/>
      </c>
      <c r="F3291" s="26" t="str">
        <f t="shared" si="523"/>
        <v/>
      </c>
      <c r="G3291" s="26" t="str">
        <f t="shared" si="524"/>
        <v/>
      </c>
      <c r="H3291" s="26" t="str">
        <f t="shared" si="525"/>
        <v/>
      </c>
      <c r="I3291" s="53"/>
      <c r="J3291" s="53"/>
      <c r="K3291" s="53"/>
      <c r="L3291" s="52" t="str">
        <f t="shared" si="526"/>
        <v/>
      </c>
      <c r="M3291" s="52" t="str">
        <f t="shared" si="527"/>
        <v/>
      </c>
    </row>
    <row r="3292" spans="1:13" hidden="1" x14ac:dyDescent="0.3">
      <c r="A3292" s="143" t="str">
        <f t="shared" si="528"/>
        <v/>
      </c>
      <c r="B3292" s="140" t="str">
        <f t="shared" si="529"/>
        <v/>
      </c>
      <c r="C3292" s="143" t="str">
        <f t="shared" si="530"/>
        <v/>
      </c>
      <c r="D3292" s="53"/>
      <c r="E3292" s="26" t="str">
        <f t="shared" si="522"/>
        <v/>
      </c>
      <c r="F3292" s="26" t="str">
        <f t="shared" si="523"/>
        <v/>
      </c>
      <c r="G3292" s="26" t="str">
        <f t="shared" si="524"/>
        <v/>
      </c>
      <c r="H3292" s="26" t="str">
        <f t="shared" si="525"/>
        <v/>
      </c>
      <c r="I3292" s="53"/>
      <c r="J3292" s="53"/>
      <c r="K3292" s="53"/>
      <c r="L3292" s="52" t="str">
        <f t="shared" si="526"/>
        <v/>
      </c>
      <c r="M3292" s="52" t="str">
        <f t="shared" si="527"/>
        <v/>
      </c>
    </row>
    <row r="3293" spans="1:13" hidden="1" x14ac:dyDescent="0.3">
      <c r="A3293" s="143" t="str">
        <f t="shared" si="528"/>
        <v/>
      </c>
      <c r="B3293" s="140" t="str">
        <f t="shared" si="529"/>
        <v/>
      </c>
      <c r="C3293" s="143" t="str">
        <f t="shared" si="530"/>
        <v/>
      </c>
      <c r="D3293" s="53"/>
      <c r="E3293" s="26" t="str">
        <f t="shared" si="522"/>
        <v/>
      </c>
      <c r="F3293" s="26" t="str">
        <f t="shared" si="523"/>
        <v/>
      </c>
      <c r="G3293" s="26" t="str">
        <f t="shared" si="524"/>
        <v/>
      </c>
      <c r="H3293" s="26" t="str">
        <f t="shared" si="525"/>
        <v/>
      </c>
      <c r="I3293" s="53"/>
      <c r="J3293" s="53"/>
      <c r="K3293" s="53"/>
      <c r="L3293" s="52" t="str">
        <f t="shared" si="526"/>
        <v/>
      </c>
      <c r="M3293" s="52" t="str">
        <f t="shared" si="527"/>
        <v/>
      </c>
    </row>
    <row r="3294" spans="1:13" hidden="1" x14ac:dyDescent="0.3">
      <c r="A3294" s="143" t="str">
        <f t="shared" si="528"/>
        <v/>
      </c>
      <c r="B3294" s="140" t="str">
        <f t="shared" si="529"/>
        <v/>
      </c>
      <c r="C3294" s="143" t="str">
        <f t="shared" si="530"/>
        <v/>
      </c>
      <c r="D3294" s="53"/>
      <c r="E3294" s="26" t="str">
        <f t="shared" si="522"/>
        <v/>
      </c>
      <c r="F3294" s="26" t="str">
        <f t="shared" si="523"/>
        <v/>
      </c>
      <c r="G3294" s="26" t="str">
        <f t="shared" si="524"/>
        <v/>
      </c>
      <c r="H3294" s="26" t="str">
        <f t="shared" si="525"/>
        <v/>
      </c>
      <c r="I3294" s="53"/>
      <c r="J3294" s="53"/>
      <c r="K3294" s="53"/>
      <c r="L3294" s="52" t="str">
        <f t="shared" si="526"/>
        <v/>
      </c>
      <c r="M3294" s="52" t="str">
        <f t="shared" si="527"/>
        <v/>
      </c>
    </row>
    <row r="3295" spans="1:13" hidden="1" x14ac:dyDescent="0.3">
      <c r="A3295" s="143" t="str">
        <f t="shared" si="528"/>
        <v/>
      </c>
      <c r="B3295" s="140" t="str">
        <f t="shared" si="529"/>
        <v/>
      </c>
      <c r="C3295" s="143" t="str">
        <f t="shared" si="530"/>
        <v/>
      </c>
      <c r="D3295" s="53"/>
      <c r="E3295" s="26" t="str">
        <f t="shared" si="522"/>
        <v/>
      </c>
      <c r="F3295" s="26" t="str">
        <f t="shared" si="523"/>
        <v/>
      </c>
      <c r="G3295" s="26" t="str">
        <f t="shared" si="524"/>
        <v/>
      </c>
      <c r="H3295" s="26" t="str">
        <f t="shared" si="525"/>
        <v/>
      </c>
      <c r="I3295" s="53"/>
      <c r="J3295" s="53"/>
      <c r="K3295" s="53"/>
      <c r="L3295" s="52" t="str">
        <f t="shared" si="526"/>
        <v/>
      </c>
      <c r="M3295" s="52" t="str">
        <f t="shared" si="527"/>
        <v/>
      </c>
    </row>
    <row r="3296" spans="1:13" hidden="1" x14ac:dyDescent="0.3">
      <c r="A3296" s="143" t="str">
        <f t="shared" si="528"/>
        <v/>
      </c>
      <c r="B3296" s="140" t="str">
        <f t="shared" si="529"/>
        <v/>
      </c>
      <c r="C3296" s="143" t="str">
        <f t="shared" si="530"/>
        <v/>
      </c>
      <c r="D3296" s="53"/>
      <c r="E3296" s="26" t="str">
        <f t="shared" si="522"/>
        <v/>
      </c>
      <c r="F3296" s="26" t="str">
        <f t="shared" si="523"/>
        <v/>
      </c>
      <c r="G3296" s="26" t="str">
        <f t="shared" si="524"/>
        <v/>
      </c>
      <c r="H3296" s="26" t="str">
        <f t="shared" si="525"/>
        <v/>
      </c>
      <c r="I3296" s="53"/>
      <c r="J3296" s="53"/>
      <c r="K3296" s="53"/>
      <c r="L3296" s="52" t="str">
        <f t="shared" si="526"/>
        <v/>
      </c>
      <c r="M3296" s="52" t="str">
        <f t="shared" si="527"/>
        <v/>
      </c>
    </row>
    <row r="3297" spans="1:13" hidden="1" x14ac:dyDescent="0.3">
      <c r="A3297" s="143" t="str">
        <f t="shared" si="528"/>
        <v/>
      </c>
      <c r="B3297" s="140" t="str">
        <f t="shared" si="529"/>
        <v/>
      </c>
      <c r="C3297" s="143" t="str">
        <f t="shared" si="530"/>
        <v/>
      </c>
      <c r="D3297" s="53"/>
      <c r="E3297" s="26" t="str">
        <f t="shared" si="522"/>
        <v/>
      </c>
      <c r="F3297" s="26" t="str">
        <f t="shared" si="523"/>
        <v/>
      </c>
      <c r="G3297" s="26" t="str">
        <f t="shared" si="524"/>
        <v/>
      </c>
      <c r="H3297" s="26" t="str">
        <f t="shared" si="525"/>
        <v/>
      </c>
      <c r="I3297" s="53"/>
      <c r="J3297" s="53"/>
      <c r="K3297" s="53"/>
      <c r="L3297" s="52" t="str">
        <f t="shared" si="526"/>
        <v/>
      </c>
      <c r="M3297" s="52" t="str">
        <f t="shared" si="527"/>
        <v/>
      </c>
    </row>
    <row r="3298" spans="1:13" hidden="1" x14ac:dyDescent="0.3">
      <c r="A3298" s="143" t="str">
        <f t="shared" si="528"/>
        <v/>
      </c>
      <c r="B3298" s="140" t="str">
        <f t="shared" si="529"/>
        <v/>
      </c>
      <c r="C3298" s="143" t="str">
        <f t="shared" si="530"/>
        <v/>
      </c>
      <c r="D3298" s="53"/>
      <c r="E3298" s="26" t="str">
        <f t="shared" si="522"/>
        <v/>
      </c>
      <c r="F3298" s="26" t="str">
        <f t="shared" si="523"/>
        <v/>
      </c>
      <c r="G3298" s="26" t="str">
        <f t="shared" si="524"/>
        <v/>
      </c>
      <c r="H3298" s="26" t="str">
        <f t="shared" si="525"/>
        <v/>
      </c>
      <c r="I3298" s="53"/>
      <c r="J3298" s="53"/>
      <c r="K3298" s="53"/>
      <c r="L3298" s="52" t="str">
        <f t="shared" si="526"/>
        <v/>
      </c>
      <c r="M3298" s="52" t="str">
        <f t="shared" si="527"/>
        <v/>
      </c>
    </row>
    <row r="3299" spans="1:13" hidden="1" x14ac:dyDescent="0.3">
      <c r="A3299" s="143" t="str">
        <f t="shared" si="528"/>
        <v/>
      </c>
      <c r="B3299" s="140" t="str">
        <f t="shared" si="529"/>
        <v/>
      </c>
      <c r="C3299" s="143" t="str">
        <f t="shared" si="530"/>
        <v/>
      </c>
      <c r="D3299" s="53"/>
      <c r="E3299" s="26" t="str">
        <f t="shared" si="522"/>
        <v/>
      </c>
      <c r="F3299" s="26" t="str">
        <f t="shared" si="523"/>
        <v/>
      </c>
      <c r="G3299" s="26" t="str">
        <f t="shared" si="524"/>
        <v/>
      </c>
      <c r="H3299" s="26" t="str">
        <f t="shared" si="525"/>
        <v/>
      </c>
      <c r="I3299" s="53"/>
      <c r="J3299" s="53"/>
      <c r="K3299" s="53"/>
      <c r="L3299" s="52" t="str">
        <f t="shared" si="526"/>
        <v/>
      </c>
      <c r="M3299" s="52" t="str">
        <f t="shared" si="527"/>
        <v/>
      </c>
    </row>
    <row r="3300" spans="1:13" hidden="1" x14ac:dyDescent="0.3">
      <c r="A3300" s="143" t="str">
        <f t="shared" si="528"/>
        <v/>
      </c>
      <c r="B3300" s="140" t="str">
        <f t="shared" si="529"/>
        <v/>
      </c>
      <c r="C3300" s="143" t="str">
        <f t="shared" si="530"/>
        <v/>
      </c>
      <c r="D3300" s="53"/>
      <c r="E3300" s="26" t="str">
        <f t="shared" si="522"/>
        <v/>
      </c>
      <c r="F3300" s="26" t="str">
        <f t="shared" si="523"/>
        <v/>
      </c>
      <c r="G3300" s="26" t="str">
        <f t="shared" si="524"/>
        <v/>
      </c>
      <c r="H3300" s="26" t="str">
        <f t="shared" si="525"/>
        <v/>
      </c>
      <c r="I3300" s="53"/>
      <c r="J3300" s="53"/>
      <c r="K3300" s="53"/>
      <c r="L3300" s="52" t="str">
        <f t="shared" si="526"/>
        <v/>
      </c>
      <c r="M3300" s="52" t="str">
        <f t="shared" si="527"/>
        <v/>
      </c>
    </row>
    <row r="3301" spans="1:13" hidden="1" x14ac:dyDescent="0.3">
      <c r="A3301" s="143" t="str">
        <f t="shared" si="528"/>
        <v/>
      </c>
      <c r="B3301" s="140" t="str">
        <f t="shared" si="529"/>
        <v/>
      </c>
      <c r="C3301" s="143" t="str">
        <f t="shared" si="530"/>
        <v/>
      </c>
      <c r="D3301" s="53"/>
      <c r="E3301" s="26" t="str">
        <f t="shared" si="522"/>
        <v/>
      </c>
      <c r="F3301" s="26" t="str">
        <f t="shared" si="523"/>
        <v/>
      </c>
      <c r="G3301" s="26" t="str">
        <f t="shared" si="524"/>
        <v/>
      </c>
      <c r="H3301" s="26" t="str">
        <f t="shared" si="525"/>
        <v/>
      </c>
      <c r="I3301" s="53"/>
      <c r="J3301" s="53"/>
      <c r="K3301" s="53"/>
      <c r="L3301" s="52" t="str">
        <f t="shared" si="526"/>
        <v/>
      </c>
      <c r="M3301" s="52" t="str">
        <f t="shared" si="527"/>
        <v/>
      </c>
    </row>
    <row r="3302" spans="1:13" hidden="1" x14ac:dyDescent="0.3">
      <c r="A3302" s="143" t="str">
        <f t="shared" si="528"/>
        <v/>
      </c>
      <c r="B3302" s="140" t="str">
        <f t="shared" si="529"/>
        <v/>
      </c>
      <c r="C3302" s="143" t="str">
        <f t="shared" si="530"/>
        <v/>
      </c>
      <c r="D3302" s="53"/>
      <c r="E3302" s="26" t="str">
        <f t="shared" si="522"/>
        <v/>
      </c>
      <c r="F3302" s="26" t="str">
        <f t="shared" si="523"/>
        <v/>
      </c>
      <c r="G3302" s="26" t="str">
        <f t="shared" si="524"/>
        <v/>
      </c>
      <c r="H3302" s="26" t="str">
        <f t="shared" si="525"/>
        <v/>
      </c>
      <c r="I3302" s="53"/>
      <c r="J3302" s="53"/>
      <c r="K3302" s="53"/>
      <c r="L3302" s="52" t="str">
        <f t="shared" si="526"/>
        <v/>
      </c>
      <c r="M3302" s="52" t="str">
        <f t="shared" si="527"/>
        <v/>
      </c>
    </row>
    <row r="3303" spans="1:13" hidden="1" x14ac:dyDescent="0.3">
      <c r="A3303" s="143" t="str">
        <f t="shared" si="528"/>
        <v/>
      </c>
      <c r="B3303" s="140" t="str">
        <f t="shared" si="529"/>
        <v/>
      </c>
      <c r="C3303" s="143" t="str">
        <f t="shared" si="530"/>
        <v/>
      </c>
      <c r="D3303" s="53"/>
      <c r="E3303" s="26" t="str">
        <f t="shared" si="522"/>
        <v/>
      </c>
      <c r="F3303" s="26" t="str">
        <f t="shared" si="523"/>
        <v/>
      </c>
      <c r="G3303" s="26" t="str">
        <f t="shared" si="524"/>
        <v/>
      </c>
      <c r="H3303" s="26" t="str">
        <f t="shared" si="525"/>
        <v/>
      </c>
      <c r="I3303" s="53"/>
      <c r="J3303" s="53"/>
      <c r="K3303" s="53"/>
      <c r="L3303" s="52" t="str">
        <f t="shared" si="526"/>
        <v/>
      </c>
      <c r="M3303" s="52" t="str">
        <f t="shared" si="527"/>
        <v/>
      </c>
    </row>
    <row r="3304" spans="1:13" hidden="1" x14ac:dyDescent="0.3">
      <c r="A3304" s="143" t="str">
        <f t="shared" si="528"/>
        <v/>
      </c>
      <c r="B3304" s="140" t="str">
        <f t="shared" si="529"/>
        <v/>
      </c>
      <c r="C3304" s="143" t="str">
        <f t="shared" si="530"/>
        <v/>
      </c>
      <c r="D3304" s="53"/>
      <c r="E3304" s="26" t="str">
        <f t="shared" si="522"/>
        <v/>
      </c>
      <c r="F3304" s="26" t="str">
        <f t="shared" si="523"/>
        <v/>
      </c>
      <c r="G3304" s="26" t="str">
        <f t="shared" si="524"/>
        <v/>
      </c>
      <c r="H3304" s="26" t="str">
        <f t="shared" si="525"/>
        <v/>
      </c>
      <c r="I3304" s="53"/>
      <c r="J3304" s="53"/>
      <c r="K3304" s="53"/>
      <c r="L3304" s="52" t="str">
        <f t="shared" si="526"/>
        <v/>
      </c>
      <c r="M3304" s="52" t="str">
        <f t="shared" si="527"/>
        <v/>
      </c>
    </row>
    <row r="3305" spans="1:13" hidden="1" x14ac:dyDescent="0.3">
      <c r="A3305" s="143" t="str">
        <f t="shared" si="528"/>
        <v/>
      </c>
      <c r="B3305" s="140" t="str">
        <f t="shared" si="529"/>
        <v/>
      </c>
      <c r="C3305" s="143" t="str">
        <f t="shared" si="530"/>
        <v/>
      </c>
      <c r="D3305" s="53"/>
      <c r="E3305" s="26" t="str">
        <f t="shared" si="522"/>
        <v/>
      </c>
      <c r="F3305" s="26" t="str">
        <f t="shared" si="523"/>
        <v/>
      </c>
      <c r="G3305" s="26" t="str">
        <f t="shared" si="524"/>
        <v/>
      </c>
      <c r="H3305" s="26" t="str">
        <f t="shared" si="525"/>
        <v/>
      </c>
      <c r="I3305" s="53"/>
      <c r="J3305" s="53"/>
      <c r="K3305" s="53"/>
      <c r="L3305" s="52" t="str">
        <f t="shared" si="526"/>
        <v/>
      </c>
      <c r="M3305" s="52" t="str">
        <f t="shared" si="527"/>
        <v/>
      </c>
    </row>
    <row r="3306" spans="1:13" hidden="1" x14ac:dyDescent="0.3">
      <c r="A3306" s="143" t="str">
        <f t="shared" si="528"/>
        <v/>
      </c>
      <c r="B3306" s="140" t="str">
        <f t="shared" si="529"/>
        <v/>
      </c>
      <c r="C3306" s="143" t="str">
        <f t="shared" si="530"/>
        <v/>
      </c>
      <c r="D3306" s="53"/>
      <c r="E3306" s="26" t="str">
        <f t="shared" si="522"/>
        <v/>
      </c>
      <c r="F3306" s="26" t="str">
        <f t="shared" si="523"/>
        <v/>
      </c>
      <c r="G3306" s="26" t="str">
        <f t="shared" si="524"/>
        <v/>
      </c>
      <c r="H3306" s="26" t="str">
        <f t="shared" si="525"/>
        <v/>
      </c>
      <c r="I3306" s="53"/>
      <c r="J3306" s="53"/>
      <c r="K3306" s="53"/>
      <c r="L3306" s="52" t="str">
        <f t="shared" si="526"/>
        <v/>
      </c>
      <c r="M3306" s="52" t="str">
        <f t="shared" si="527"/>
        <v/>
      </c>
    </row>
    <row r="3307" spans="1:13" hidden="1" x14ac:dyDescent="0.3">
      <c r="A3307" s="143" t="str">
        <f t="shared" si="528"/>
        <v/>
      </c>
      <c r="B3307" s="140" t="str">
        <f t="shared" si="529"/>
        <v/>
      </c>
      <c r="C3307" s="143" t="str">
        <f t="shared" si="530"/>
        <v/>
      </c>
      <c r="D3307" s="53"/>
      <c r="E3307" s="26" t="str">
        <f t="shared" si="522"/>
        <v/>
      </c>
      <c r="F3307" s="26" t="str">
        <f t="shared" si="523"/>
        <v/>
      </c>
      <c r="G3307" s="26" t="str">
        <f t="shared" si="524"/>
        <v/>
      </c>
      <c r="H3307" s="26" t="str">
        <f t="shared" si="525"/>
        <v/>
      </c>
      <c r="I3307" s="53"/>
      <c r="J3307" s="53"/>
      <c r="K3307" s="53"/>
      <c r="L3307" s="52" t="str">
        <f t="shared" si="526"/>
        <v/>
      </c>
      <c r="M3307" s="52" t="str">
        <f t="shared" si="527"/>
        <v/>
      </c>
    </row>
    <row r="3308" spans="1:13" hidden="1" x14ac:dyDescent="0.3">
      <c r="A3308" s="143" t="str">
        <f t="shared" si="528"/>
        <v/>
      </c>
      <c r="B3308" s="140" t="str">
        <f t="shared" si="529"/>
        <v/>
      </c>
      <c r="C3308" s="143" t="str">
        <f t="shared" si="530"/>
        <v/>
      </c>
      <c r="D3308" s="53"/>
      <c r="E3308" s="26" t="str">
        <f t="shared" si="522"/>
        <v/>
      </c>
      <c r="F3308" s="26" t="str">
        <f t="shared" si="523"/>
        <v/>
      </c>
      <c r="G3308" s="26" t="str">
        <f t="shared" si="524"/>
        <v/>
      </c>
      <c r="H3308" s="26" t="str">
        <f t="shared" si="525"/>
        <v/>
      </c>
      <c r="I3308" s="53"/>
      <c r="J3308" s="53"/>
      <c r="K3308" s="53"/>
      <c r="L3308" s="52" t="str">
        <f t="shared" si="526"/>
        <v/>
      </c>
      <c r="M3308" s="52" t="str">
        <f t="shared" si="527"/>
        <v/>
      </c>
    </row>
    <row r="3309" spans="1:13" hidden="1" x14ac:dyDescent="0.3">
      <c r="A3309" s="143" t="str">
        <f t="shared" si="528"/>
        <v/>
      </c>
      <c r="B3309" s="140" t="str">
        <f t="shared" si="529"/>
        <v/>
      </c>
      <c r="C3309" s="143" t="str">
        <f t="shared" si="530"/>
        <v/>
      </c>
      <c r="D3309" s="53"/>
      <c r="E3309" s="26" t="str">
        <f t="shared" si="522"/>
        <v/>
      </c>
      <c r="F3309" s="26" t="str">
        <f t="shared" si="523"/>
        <v/>
      </c>
      <c r="G3309" s="26" t="str">
        <f t="shared" si="524"/>
        <v/>
      </c>
      <c r="H3309" s="26" t="str">
        <f t="shared" si="525"/>
        <v/>
      </c>
      <c r="I3309" s="53"/>
      <c r="J3309" s="53"/>
      <c r="K3309" s="53"/>
      <c r="L3309" s="52" t="str">
        <f t="shared" si="526"/>
        <v/>
      </c>
      <c r="M3309" s="52" t="str">
        <f t="shared" si="527"/>
        <v/>
      </c>
    </row>
    <row r="3310" spans="1:13" hidden="1" x14ac:dyDescent="0.3">
      <c r="A3310" s="143" t="str">
        <f t="shared" si="528"/>
        <v/>
      </c>
      <c r="B3310" s="140" t="str">
        <f t="shared" si="529"/>
        <v/>
      </c>
      <c r="C3310" s="143" t="str">
        <f t="shared" si="530"/>
        <v/>
      </c>
      <c r="D3310" s="53"/>
      <c r="E3310" s="26" t="str">
        <f t="shared" si="522"/>
        <v/>
      </c>
      <c r="F3310" s="26" t="str">
        <f t="shared" si="523"/>
        <v/>
      </c>
      <c r="G3310" s="26" t="str">
        <f t="shared" si="524"/>
        <v/>
      </c>
      <c r="H3310" s="26" t="str">
        <f t="shared" si="525"/>
        <v/>
      </c>
      <c r="I3310" s="53"/>
      <c r="J3310" s="53"/>
      <c r="K3310" s="53"/>
      <c r="L3310" s="52" t="str">
        <f t="shared" si="526"/>
        <v/>
      </c>
      <c r="M3310" s="52" t="str">
        <f t="shared" si="527"/>
        <v/>
      </c>
    </row>
    <row r="3311" spans="1:13" hidden="1" x14ac:dyDescent="0.3">
      <c r="A3311" s="143" t="str">
        <f t="shared" si="528"/>
        <v/>
      </c>
      <c r="B3311" s="140" t="str">
        <f t="shared" si="529"/>
        <v/>
      </c>
      <c r="C3311" s="143" t="str">
        <f t="shared" si="530"/>
        <v/>
      </c>
      <c r="D3311" s="53"/>
      <c r="E3311" s="26" t="str">
        <f t="shared" si="522"/>
        <v/>
      </c>
      <c r="F3311" s="26" t="str">
        <f t="shared" si="523"/>
        <v/>
      </c>
      <c r="G3311" s="26" t="str">
        <f t="shared" si="524"/>
        <v/>
      </c>
      <c r="H3311" s="26" t="str">
        <f t="shared" si="525"/>
        <v/>
      </c>
      <c r="I3311" s="53"/>
      <c r="J3311" s="53"/>
      <c r="K3311" s="53"/>
      <c r="L3311" s="52" t="str">
        <f t="shared" si="526"/>
        <v/>
      </c>
      <c r="M3311" s="52" t="str">
        <f t="shared" si="527"/>
        <v/>
      </c>
    </row>
    <row r="3312" spans="1:13" hidden="1" x14ac:dyDescent="0.3">
      <c r="A3312" s="143" t="str">
        <f t="shared" si="528"/>
        <v/>
      </c>
      <c r="B3312" s="140" t="str">
        <f t="shared" si="529"/>
        <v/>
      </c>
      <c r="C3312" s="143" t="str">
        <f t="shared" si="530"/>
        <v/>
      </c>
      <c r="D3312" s="53"/>
      <c r="E3312" s="26" t="str">
        <f t="shared" si="522"/>
        <v/>
      </c>
      <c r="F3312" s="26" t="str">
        <f t="shared" si="523"/>
        <v/>
      </c>
      <c r="G3312" s="26" t="str">
        <f t="shared" si="524"/>
        <v/>
      </c>
      <c r="H3312" s="26" t="str">
        <f t="shared" si="525"/>
        <v/>
      </c>
      <c r="I3312" s="53"/>
      <c r="J3312" s="53"/>
      <c r="K3312" s="53"/>
      <c r="L3312" s="52" t="str">
        <f t="shared" si="526"/>
        <v/>
      </c>
      <c r="M3312" s="52" t="str">
        <f t="shared" si="527"/>
        <v/>
      </c>
    </row>
    <row r="3313" spans="1:13" hidden="1" x14ac:dyDescent="0.3">
      <c r="A3313" s="143" t="str">
        <f t="shared" si="528"/>
        <v/>
      </c>
      <c r="B3313" s="140" t="str">
        <f t="shared" si="529"/>
        <v/>
      </c>
      <c r="C3313" s="143" t="str">
        <f t="shared" si="530"/>
        <v/>
      </c>
      <c r="D3313" s="53"/>
      <c r="E3313" s="26" t="str">
        <f t="shared" si="522"/>
        <v/>
      </c>
      <c r="F3313" s="26" t="str">
        <f t="shared" si="523"/>
        <v/>
      </c>
      <c r="G3313" s="26" t="str">
        <f t="shared" si="524"/>
        <v/>
      </c>
      <c r="H3313" s="26" t="str">
        <f t="shared" si="525"/>
        <v/>
      </c>
      <c r="I3313" s="53"/>
      <c r="J3313" s="53"/>
      <c r="K3313" s="53"/>
      <c r="L3313" s="52" t="str">
        <f t="shared" si="526"/>
        <v/>
      </c>
      <c r="M3313" s="52" t="str">
        <f t="shared" si="527"/>
        <v/>
      </c>
    </row>
    <row r="3314" spans="1:13" hidden="1" x14ac:dyDescent="0.3">
      <c r="A3314" s="143" t="str">
        <f t="shared" si="528"/>
        <v/>
      </c>
      <c r="B3314" s="140" t="str">
        <f t="shared" si="529"/>
        <v/>
      </c>
      <c r="C3314" s="143" t="str">
        <f t="shared" si="530"/>
        <v/>
      </c>
      <c r="D3314" s="53"/>
      <c r="E3314" s="26" t="str">
        <f t="shared" si="522"/>
        <v/>
      </c>
      <c r="F3314" s="26" t="str">
        <f t="shared" si="523"/>
        <v/>
      </c>
      <c r="G3314" s="26" t="str">
        <f t="shared" si="524"/>
        <v/>
      </c>
      <c r="H3314" s="26" t="str">
        <f t="shared" si="525"/>
        <v/>
      </c>
      <c r="I3314" s="53"/>
      <c r="J3314" s="53"/>
      <c r="K3314" s="53"/>
      <c r="L3314" s="52" t="str">
        <f t="shared" si="526"/>
        <v/>
      </c>
      <c r="M3314" s="52" t="str">
        <f t="shared" si="527"/>
        <v/>
      </c>
    </row>
    <row r="3315" spans="1:13" hidden="1" x14ac:dyDescent="0.3">
      <c r="A3315" s="143" t="str">
        <f t="shared" si="528"/>
        <v/>
      </c>
      <c r="B3315" s="140" t="str">
        <f t="shared" si="529"/>
        <v/>
      </c>
      <c r="C3315" s="143" t="str">
        <f t="shared" si="530"/>
        <v/>
      </c>
      <c r="D3315" s="53"/>
      <c r="E3315" s="26" t="str">
        <f t="shared" si="522"/>
        <v/>
      </c>
      <c r="F3315" s="26" t="str">
        <f t="shared" si="523"/>
        <v/>
      </c>
      <c r="G3315" s="26" t="str">
        <f t="shared" si="524"/>
        <v/>
      </c>
      <c r="H3315" s="26" t="str">
        <f t="shared" si="525"/>
        <v/>
      </c>
      <c r="I3315" s="53"/>
      <c r="J3315" s="53"/>
      <c r="K3315" s="53"/>
      <c r="L3315" s="52" t="str">
        <f t="shared" si="526"/>
        <v/>
      </c>
      <c r="M3315" s="52" t="str">
        <f t="shared" si="527"/>
        <v/>
      </c>
    </row>
    <row r="3316" spans="1:13" hidden="1" x14ac:dyDescent="0.3">
      <c r="A3316" s="143" t="str">
        <f t="shared" si="528"/>
        <v/>
      </c>
      <c r="B3316" s="140" t="str">
        <f t="shared" si="529"/>
        <v/>
      </c>
      <c r="C3316" s="143" t="str">
        <f t="shared" si="530"/>
        <v/>
      </c>
      <c r="D3316" s="53"/>
      <c r="E3316" s="26" t="str">
        <f t="shared" si="522"/>
        <v/>
      </c>
      <c r="F3316" s="26" t="str">
        <f t="shared" si="523"/>
        <v/>
      </c>
      <c r="G3316" s="26" t="str">
        <f t="shared" si="524"/>
        <v/>
      </c>
      <c r="H3316" s="26" t="str">
        <f t="shared" si="525"/>
        <v/>
      </c>
      <c r="I3316" s="53"/>
      <c r="J3316" s="53"/>
      <c r="K3316" s="53"/>
      <c r="L3316" s="52" t="str">
        <f t="shared" si="526"/>
        <v/>
      </c>
      <c r="M3316" s="52" t="str">
        <f t="shared" si="527"/>
        <v/>
      </c>
    </row>
    <row r="3317" spans="1:13" hidden="1" x14ac:dyDescent="0.3">
      <c r="A3317" s="143" t="str">
        <f t="shared" si="528"/>
        <v/>
      </c>
      <c r="B3317" s="140" t="str">
        <f t="shared" si="529"/>
        <v/>
      </c>
      <c r="C3317" s="143" t="str">
        <f t="shared" si="530"/>
        <v/>
      </c>
      <c r="D3317" s="53"/>
      <c r="E3317" s="26" t="str">
        <f t="shared" si="522"/>
        <v/>
      </c>
      <c r="F3317" s="26" t="str">
        <f t="shared" si="523"/>
        <v/>
      </c>
      <c r="G3317" s="26" t="str">
        <f t="shared" si="524"/>
        <v/>
      </c>
      <c r="H3317" s="26" t="str">
        <f t="shared" si="525"/>
        <v/>
      </c>
      <c r="I3317" s="53"/>
      <c r="J3317" s="53"/>
      <c r="K3317" s="53"/>
      <c r="L3317" s="52" t="str">
        <f t="shared" si="526"/>
        <v/>
      </c>
      <c r="M3317" s="52" t="str">
        <f t="shared" si="527"/>
        <v/>
      </c>
    </row>
    <row r="3318" spans="1:13" hidden="1" x14ac:dyDescent="0.3">
      <c r="A3318" s="143" t="str">
        <f t="shared" si="528"/>
        <v/>
      </c>
      <c r="B3318" s="140" t="str">
        <f t="shared" si="529"/>
        <v/>
      </c>
      <c r="C3318" s="143" t="str">
        <f t="shared" si="530"/>
        <v/>
      </c>
      <c r="D3318" s="53"/>
      <c r="E3318" s="26" t="str">
        <f t="shared" si="522"/>
        <v/>
      </c>
      <c r="F3318" s="26" t="str">
        <f t="shared" si="523"/>
        <v/>
      </c>
      <c r="G3318" s="26" t="str">
        <f t="shared" si="524"/>
        <v/>
      </c>
      <c r="H3318" s="26" t="str">
        <f t="shared" si="525"/>
        <v/>
      </c>
      <c r="I3318" s="53"/>
      <c r="J3318" s="53"/>
      <c r="K3318" s="53"/>
      <c r="L3318" s="52" t="str">
        <f t="shared" si="526"/>
        <v/>
      </c>
      <c r="M3318" s="52" t="str">
        <f t="shared" si="527"/>
        <v/>
      </c>
    </row>
    <row r="3319" spans="1:13" hidden="1" x14ac:dyDescent="0.3">
      <c r="A3319" s="143" t="str">
        <f t="shared" si="528"/>
        <v/>
      </c>
      <c r="B3319" s="140" t="str">
        <f t="shared" si="529"/>
        <v/>
      </c>
      <c r="C3319" s="143" t="str">
        <f t="shared" si="530"/>
        <v/>
      </c>
      <c r="D3319" s="53"/>
      <c r="E3319" s="26" t="str">
        <f t="shared" si="522"/>
        <v/>
      </c>
      <c r="F3319" s="26" t="str">
        <f t="shared" si="523"/>
        <v/>
      </c>
      <c r="G3319" s="26" t="str">
        <f t="shared" si="524"/>
        <v/>
      </c>
      <c r="H3319" s="26" t="str">
        <f t="shared" si="525"/>
        <v/>
      </c>
      <c r="I3319" s="53"/>
      <c r="J3319" s="53"/>
      <c r="K3319" s="53"/>
      <c r="L3319" s="52" t="str">
        <f t="shared" si="526"/>
        <v/>
      </c>
      <c r="M3319" s="52" t="str">
        <f t="shared" si="527"/>
        <v/>
      </c>
    </row>
    <row r="3320" spans="1:13" hidden="1" x14ac:dyDescent="0.3">
      <c r="A3320" s="143" t="str">
        <f t="shared" si="528"/>
        <v/>
      </c>
      <c r="B3320" s="140" t="str">
        <f t="shared" si="529"/>
        <v/>
      </c>
      <c r="C3320" s="143" t="str">
        <f t="shared" si="530"/>
        <v/>
      </c>
      <c r="D3320" s="53"/>
      <c r="E3320" s="26" t="str">
        <f t="shared" si="522"/>
        <v/>
      </c>
      <c r="F3320" s="26" t="str">
        <f t="shared" si="523"/>
        <v/>
      </c>
      <c r="G3320" s="26" t="str">
        <f t="shared" si="524"/>
        <v/>
      </c>
      <c r="H3320" s="26" t="str">
        <f t="shared" si="525"/>
        <v/>
      </c>
      <c r="I3320" s="53"/>
      <c r="J3320" s="53"/>
      <c r="K3320" s="53"/>
      <c r="L3320" s="52" t="str">
        <f t="shared" si="526"/>
        <v/>
      </c>
      <c r="M3320" s="52" t="str">
        <f t="shared" si="527"/>
        <v/>
      </c>
    </row>
    <row r="3321" spans="1:13" hidden="1" x14ac:dyDescent="0.3">
      <c r="A3321" s="143" t="str">
        <f t="shared" si="528"/>
        <v/>
      </c>
      <c r="B3321" s="140" t="str">
        <f t="shared" si="529"/>
        <v/>
      </c>
      <c r="C3321" s="143" t="str">
        <f t="shared" si="530"/>
        <v/>
      </c>
      <c r="D3321" s="53"/>
      <c r="E3321" s="26" t="str">
        <f t="shared" si="522"/>
        <v/>
      </c>
      <c r="F3321" s="26" t="str">
        <f t="shared" si="523"/>
        <v/>
      </c>
      <c r="G3321" s="26" t="str">
        <f t="shared" si="524"/>
        <v/>
      </c>
      <c r="H3321" s="26" t="str">
        <f t="shared" si="525"/>
        <v/>
      </c>
      <c r="I3321" s="53"/>
      <c r="J3321" s="53"/>
      <c r="K3321" s="53"/>
      <c r="L3321" s="52" t="str">
        <f t="shared" si="526"/>
        <v/>
      </c>
      <c r="M3321" s="52" t="str">
        <f t="shared" si="527"/>
        <v/>
      </c>
    </row>
    <row r="3322" spans="1:13" hidden="1" x14ac:dyDescent="0.3">
      <c r="A3322" s="143" t="str">
        <f t="shared" si="528"/>
        <v/>
      </c>
      <c r="B3322" s="140" t="str">
        <f t="shared" si="529"/>
        <v/>
      </c>
      <c r="C3322" s="143" t="str">
        <f t="shared" si="530"/>
        <v/>
      </c>
      <c r="D3322" s="53"/>
      <c r="E3322" s="26" t="str">
        <f t="shared" ref="E3322:E3385" si="531">IF(D3322="","",VLOOKUP(D3322,Master,3,FALSE))</f>
        <v/>
      </c>
      <c r="F3322" s="26" t="str">
        <f t="shared" ref="F3322:F3385" si="532">IF(D3322="","",VLOOKUP(D3322,Master,4,FALSE))</f>
        <v/>
      </c>
      <c r="G3322" s="26" t="str">
        <f t="shared" ref="G3322:G3385" si="533">IF(D3322="","",VLOOKUP(D3322,Master,5,FALSE))</f>
        <v/>
      </c>
      <c r="H3322" s="26" t="str">
        <f t="shared" ref="H3322:H3385" si="534">IF(D3322="","",VLOOKUP(D3322,Master,2,FALSE))</f>
        <v/>
      </c>
      <c r="I3322" s="53"/>
      <c r="J3322" s="53"/>
      <c r="K3322" s="53"/>
      <c r="L3322" s="52" t="str">
        <f t="shared" ref="L3322:L3385" si="535">IF(K3322="","",IF(I3322="",ROUND(HLOOKUP(J3322,kgList,K3322,FALSE),1),ROUND(HLOOKUP(I3322,kgList,K3322,FALSE),1)))</f>
        <v/>
      </c>
      <c r="M3322" s="52" t="str">
        <f t="shared" ref="M3322:M3385" si="536">IF(L3322="","",IF(COUNTA(I3322:J3322)&gt;1,"Edible or Inedible",IF(COUNTA(I3322)=1,L3322*1,IF(COUNTA(J3322)=1,L3322*1,"ERROR"))))</f>
        <v/>
      </c>
    </row>
    <row r="3323" spans="1:13" hidden="1" x14ac:dyDescent="0.3">
      <c r="A3323" s="143" t="str">
        <f t="shared" ref="A3323:A3386" si="537">IF(D3323="","",A3322)</f>
        <v/>
      </c>
      <c r="B3323" s="140" t="str">
        <f t="shared" ref="B3323:B3386" si="538">IF(D3323="","",B3322)</f>
        <v/>
      </c>
      <c r="C3323" s="143" t="str">
        <f t="shared" ref="C3323:C3386" si="539">IF(D3323="","",C3322)</f>
        <v/>
      </c>
      <c r="D3323" s="53"/>
      <c r="E3323" s="26" t="str">
        <f t="shared" si="531"/>
        <v/>
      </c>
      <c r="F3323" s="26" t="str">
        <f t="shared" si="532"/>
        <v/>
      </c>
      <c r="G3323" s="26" t="str">
        <f t="shared" si="533"/>
        <v/>
      </c>
      <c r="H3323" s="26" t="str">
        <f t="shared" si="534"/>
        <v/>
      </c>
      <c r="I3323" s="53"/>
      <c r="J3323" s="53"/>
      <c r="K3323" s="53"/>
      <c r="L3323" s="52" t="str">
        <f t="shared" si="535"/>
        <v/>
      </c>
      <c r="M3323" s="52" t="str">
        <f t="shared" si="536"/>
        <v/>
      </c>
    </row>
    <row r="3324" spans="1:13" hidden="1" x14ac:dyDescent="0.3">
      <c r="A3324" s="143" t="str">
        <f t="shared" si="537"/>
        <v/>
      </c>
      <c r="B3324" s="140" t="str">
        <f t="shared" si="538"/>
        <v/>
      </c>
      <c r="C3324" s="143" t="str">
        <f t="shared" si="539"/>
        <v/>
      </c>
      <c r="D3324" s="53"/>
      <c r="E3324" s="26" t="str">
        <f t="shared" si="531"/>
        <v/>
      </c>
      <c r="F3324" s="26" t="str">
        <f t="shared" si="532"/>
        <v/>
      </c>
      <c r="G3324" s="26" t="str">
        <f t="shared" si="533"/>
        <v/>
      </c>
      <c r="H3324" s="26" t="str">
        <f t="shared" si="534"/>
        <v/>
      </c>
      <c r="I3324" s="53"/>
      <c r="J3324" s="53"/>
      <c r="K3324" s="53"/>
      <c r="L3324" s="52" t="str">
        <f t="shared" si="535"/>
        <v/>
      </c>
      <c r="M3324" s="52" t="str">
        <f t="shared" si="536"/>
        <v/>
      </c>
    </row>
    <row r="3325" spans="1:13" hidden="1" x14ac:dyDescent="0.3">
      <c r="A3325" s="143" t="str">
        <f t="shared" si="537"/>
        <v/>
      </c>
      <c r="B3325" s="140" t="str">
        <f t="shared" si="538"/>
        <v/>
      </c>
      <c r="C3325" s="143" t="str">
        <f t="shared" si="539"/>
        <v/>
      </c>
      <c r="D3325" s="53"/>
      <c r="E3325" s="26" t="str">
        <f t="shared" si="531"/>
        <v/>
      </c>
      <c r="F3325" s="26" t="str">
        <f t="shared" si="532"/>
        <v/>
      </c>
      <c r="G3325" s="26" t="str">
        <f t="shared" si="533"/>
        <v/>
      </c>
      <c r="H3325" s="26" t="str">
        <f t="shared" si="534"/>
        <v/>
      </c>
      <c r="I3325" s="53"/>
      <c r="J3325" s="53"/>
      <c r="K3325" s="53"/>
      <c r="L3325" s="52" t="str">
        <f t="shared" si="535"/>
        <v/>
      </c>
      <c r="M3325" s="52" t="str">
        <f t="shared" si="536"/>
        <v/>
      </c>
    </row>
    <row r="3326" spans="1:13" hidden="1" x14ac:dyDescent="0.3">
      <c r="A3326" s="143" t="str">
        <f t="shared" si="537"/>
        <v/>
      </c>
      <c r="B3326" s="140" t="str">
        <f t="shared" si="538"/>
        <v/>
      </c>
      <c r="C3326" s="143" t="str">
        <f t="shared" si="539"/>
        <v/>
      </c>
      <c r="D3326" s="53"/>
      <c r="E3326" s="26" t="str">
        <f t="shared" si="531"/>
        <v/>
      </c>
      <c r="F3326" s="26" t="str">
        <f t="shared" si="532"/>
        <v/>
      </c>
      <c r="G3326" s="26" t="str">
        <f t="shared" si="533"/>
        <v/>
      </c>
      <c r="H3326" s="26" t="str">
        <f t="shared" si="534"/>
        <v/>
      </c>
      <c r="I3326" s="53"/>
      <c r="J3326" s="53"/>
      <c r="K3326" s="53"/>
      <c r="L3326" s="52" t="str">
        <f t="shared" si="535"/>
        <v/>
      </c>
      <c r="M3326" s="52" t="str">
        <f t="shared" si="536"/>
        <v/>
      </c>
    </row>
    <row r="3327" spans="1:13" hidden="1" x14ac:dyDescent="0.3">
      <c r="A3327" s="143" t="str">
        <f t="shared" si="537"/>
        <v/>
      </c>
      <c r="B3327" s="140" t="str">
        <f t="shared" si="538"/>
        <v/>
      </c>
      <c r="C3327" s="143" t="str">
        <f t="shared" si="539"/>
        <v/>
      </c>
      <c r="D3327" s="53"/>
      <c r="E3327" s="26" t="str">
        <f t="shared" si="531"/>
        <v/>
      </c>
      <c r="F3327" s="26" t="str">
        <f t="shared" si="532"/>
        <v/>
      </c>
      <c r="G3327" s="26" t="str">
        <f t="shared" si="533"/>
        <v/>
      </c>
      <c r="H3327" s="26" t="str">
        <f t="shared" si="534"/>
        <v/>
      </c>
      <c r="I3327" s="53"/>
      <c r="J3327" s="53"/>
      <c r="K3327" s="53"/>
      <c r="L3327" s="52" t="str">
        <f t="shared" si="535"/>
        <v/>
      </c>
      <c r="M3327" s="52" t="str">
        <f t="shared" si="536"/>
        <v/>
      </c>
    </row>
    <row r="3328" spans="1:13" hidden="1" x14ac:dyDescent="0.3">
      <c r="A3328" s="143" t="str">
        <f t="shared" si="537"/>
        <v/>
      </c>
      <c r="B3328" s="140" t="str">
        <f t="shared" si="538"/>
        <v/>
      </c>
      <c r="C3328" s="143" t="str">
        <f t="shared" si="539"/>
        <v/>
      </c>
      <c r="D3328" s="53"/>
      <c r="E3328" s="26" t="str">
        <f t="shared" si="531"/>
        <v/>
      </c>
      <c r="F3328" s="26" t="str">
        <f t="shared" si="532"/>
        <v/>
      </c>
      <c r="G3328" s="26" t="str">
        <f t="shared" si="533"/>
        <v/>
      </c>
      <c r="H3328" s="26" t="str">
        <f t="shared" si="534"/>
        <v/>
      </c>
      <c r="I3328" s="53"/>
      <c r="J3328" s="53"/>
      <c r="K3328" s="53"/>
      <c r="L3328" s="52" t="str">
        <f t="shared" si="535"/>
        <v/>
      </c>
      <c r="M3328" s="52" t="str">
        <f t="shared" si="536"/>
        <v/>
      </c>
    </row>
    <row r="3329" spans="1:13" hidden="1" x14ac:dyDescent="0.3">
      <c r="A3329" s="143" t="str">
        <f t="shared" si="537"/>
        <v/>
      </c>
      <c r="B3329" s="140" t="str">
        <f t="shared" si="538"/>
        <v/>
      </c>
      <c r="C3329" s="143" t="str">
        <f t="shared" si="539"/>
        <v/>
      </c>
      <c r="D3329" s="53"/>
      <c r="E3329" s="26" t="str">
        <f t="shared" si="531"/>
        <v/>
      </c>
      <c r="F3329" s="26" t="str">
        <f t="shared" si="532"/>
        <v/>
      </c>
      <c r="G3329" s="26" t="str">
        <f t="shared" si="533"/>
        <v/>
      </c>
      <c r="H3329" s="26" t="str">
        <f t="shared" si="534"/>
        <v/>
      </c>
      <c r="I3329" s="53"/>
      <c r="J3329" s="53"/>
      <c r="K3329" s="53"/>
      <c r="L3329" s="52" t="str">
        <f t="shared" si="535"/>
        <v/>
      </c>
      <c r="M3329" s="52" t="str">
        <f t="shared" si="536"/>
        <v/>
      </c>
    </row>
    <row r="3330" spans="1:13" hidden="1" x14ac:dyDescent="0.3">
      <c r="A3330" s="143" t="str">
        <f t="shared" si="537"/>
        <v/>
      </c>
      <c r="B3330" s="140" t="str">
        <f t="shared" si="538"/>
        <v/>
      </c>
      <c r="C3330" s="143" t="str">
        <f t="shared" si="539"/>
        <v/>
      </c>
      <c r="D3330" s="53"/>
      <c r="E3330" s="26" t="str">
        <f t="shared" si="531"/>
        <v/>
      </c>
      <c r="F3330" s="26" t="str">
        <f t="shared" si="532"/>
        <v/>
      </c>
      <c r="G3330" s="26" t="str">
        <f t="shared" si="533"/>
        <v/>
      </c>
      <c r="H3330" s="26" t="str">
        <f t="shared" si="534"/>
        <v/>
      </c>
      <c r="I3330" s="53"/>
      <c r="J3330" s="53"/>
      <c r="K3330" s="53"/>
      <c r="L3330" s="52" t="str">
        <f t="shared" si="535"/>
        <v/>
      </c>
      <c r="M3330" s="52" t="str">
        <f t="shared" si="536"/>
        <v/>
      </c>
    </row>
    <row r="3331" spans="1:13" hidden="1" x14ac:dyDescent="0.3">
      <c r="A3331" s="143" t="str">
        <f t="shared" si="537"/>
        <v/>
      </c>
      <c r="B3331" s="140" t="str">
        <f t="shared" si="538"/>
        <v/>
      </c>
      <c r="C3331" s="143" t="str">
        <f t="shared" si="539"/>
        <v/>
      </c>
      <c r="D3331" s="53"/>
      <c r="E3331" s="26" t="str">
        <f t="shared" si="531"/>
        <v/>
      </c>
      <c r="F3331" s="26" t="str">
        <f t="shared" si="532"/>
        <v/>
      </c>
      <c r="G3331" s="26" t="str">
        <f t="shared" si="533"/>
        <v/>
      </c>
      <c r="H3331" s="26" t="str">
        <f t="shared" si="534"/>
        <v/>
      </c>
      <c r="I3331" s="53"/>
      <c r="J3331" s="53"/>
      <c r="K3331" s="53"/>
      <c r="L3331" s="52" t="str">
        <f t="shared" si="535"/>
        <v/>
      </c>
      <c r="M3331" s="52" t="str">
        <f t="shared" si="536"/>
        <v/>
      </c>
    </row>
    <row r="3332" spans="1:13" hidden="1" x14ac:dyDescent="0.3">
      <c r="A3332" s="143" t="str">
        <f t="shared" si="537"/>
        <v/>
      </c>
      <c r="B3332" s="140" t="str">
        <f t="shared" si="538"/>
        <v/>
      </c>
      <c r="C3332" s="143" t="str">
        <f t="shared" si="539"/>
        <v/>
      </c>
      <c r="D3332" s="53"/>
      <c r="E3332" s="26" t="str">
        <f t="shared" si="531"/>
        <v/>
      </c>
      <c r="F3332" s="26" t="str">
        <f t="shared" si="532"/>
        <v/>
      </c>
      <c r="G3332" s="26" t="str">
        <f t="shared" si="533"/>
        <v/>
      </c>
      <c r="H3332" s="26" t="str">
        <f t="shared" si="534"/>
        <v/>
      </c>
      <c r="I3332" s="53"/>
      <c r="J3332" s="53"/>
      <c r="K3332" s="53"/>
      <c r="L3332" s="52" t="str">
        <f t="shared" si="535"/>
        <v/>
      </c>
      <c r="M3332" s="52" t="str">
        <f t="shared" si="536"/>
        <v/>
      </c>
    </row>
    <row r="3333" spans="1:13" hidden="1" x14ac:dyDescent="0.3">
      <c r="A3333" s="143" t="str">
        <f t="shared" si="537"/>
        <v/>
      </c>
      <c r="B3333" s="140" t="str">
        <f t="shared" si="538"/>
        <v/>
      </c>
      <c r="C3333" s="143" t="str">
        <f t="shared" si="539"/>
        <v/>
      </c>
      <c r="D3333" s="53"/>
      <c r="E3333" s="26" t="str">
        <f t="shared" si="531"/>
        <v/>
      </c>
      <c r="F3333" s="26" t="str">
        <f t="shared" si="532"/>
        <v/>
      </c>
      <c r="G3333" s="26" t="str">
        <f t="shared" si="533"/>
        <v/>
      </c>
      <c r="H3333" s="26" t="str">
        <f t="shared" si="534"/>
        <v/>
      </c>
      <c r="I3333" s="53"/>
      <c r="J3333" s="53"/>
      <c r="K3333" s="53"/>
      <c r="L3333" s="52" t="str">
        <f t="shared" si="535"/>
        <v/>
      </c>
      <c r="M3333" s="52" t="str">
        <f t="shared" si="536"/>
        <v/>
      </c>
    </row>
    <row r="3334" spans="1:13" hidden="1" x14ac:dyDescent="0.3">
      <c r="A3334" s="143" t="str">
        <f t="shared" si="537"/>
        <v/>
      </c>
      <c r="B3334" s="140" t="str">
        <f t="shared" si="538"/>
        <v/>
      </c>
      <c r="C3334" s="143" t="str">
        <f t="shared" si="539"/>
        <v/>
      </c>
      <c r="D3334" s="53"/>
      <c r="E3334" s="26" t="str">
        <f t="shared" si="531"/>
        <v/>
      </c>
      <c r="F3334" s="26" t="str">
        <f t="shared" si="532"/>
        <v/>
      </c>
      <c r="G3334" s="26" t="str">
        <f t="shared" si="533"/>
        <v/>
      </c>
      <c r="H3334" s="26" t="str">
        <f t="shared" si="534"/>
        <v/>
      </c>
      <c r="I3334" s="53"/>
      <c r="J3334" s="53"/>
      <c r="K3334" s="53"/>
      <c r="L3334" s="52" t="str">
        <f t="shared" si="535"/>
        <v/>
      </c>
      <c r="M3334" s="52" t="str">
        <f t="shared" si="536"/>
        <v/>
      </c>
    </row>
    <row r="3335" spans="1:13" hidden="1" x14ac:dyDescent="0.3">
      <c r="A3335" s="143" t="str">
        <f t="shared" si="537"/>
        <v/>
      </c>
      <c r="B3335" s="140" t="str">
        <f t="shared" si="538"/>
        <v/>
      </c>
      <c r="C3335" s="143" t="str">
        <f t="shared" si="539"/>
        <v/>
      </c>
      <c r="D3335" s="53"/>
      <c r="E3335" s="26" t="str">
        <f t="shared" si="531"/>
        <v/>
      </c>
      <c r="F3335" s="26" t="str">
        <f t="shared" si="532"/>
        <v/>
      </c>
      <c r="G3335" s="26" t="str">
        <f t="shared" si="533"/>
        <v/>
      </c>
      <c r="H3335" s="26" t="str">
        <f t="shared" si="534"/>
        <v/>
      </c>
      <c r="I3335" s="53"/>
      <c r="J3335" s="53"/>
      <c r="K3335" s="53"/>
      <c r="L3335" s="52" t="str">
        <f t="shared" si="535"/>
        <v/>
      </c>
      <c r="M3335" s="52" t="str">
        <f t="shared" si="536"/>
        <v/>
      </c>
    </row>
    <row r="3336" spans="1:13" hidden="1" x14ac:dyDescent="0.3">
      <c r="A3336" s="143" t="str">
        <f t="shared" si="537"/>
        <v/>
      </c>
      <c r="B3336" s="140" t="str">
        <f t="shared" si="538"/>
        <v/>
      </c>
      <c r="C3336" s="143" t="str">
        <f t="shared" si="539"/>
        <v/>
      </c>
      <c r="D3336" s="53"/>
      <c r="E3336" s="26" t="str">
        <f t="shared" si="531"/>
        <v/>
      </c>
      <c r="F3336" s="26" t="str">
        <f t="shared" si="532"/>
        <v/>
      </c>
      <c r="G3336" s="26" t="str">
        <f t="shared" si="533"/>
        <v/>
      </c>
      <c r="H3336" s="26" t="str">
        <f t="shared" si="534"/>
        <v/>
      </c>
      <c r="I3336" s="53"/>
      <c r="J3336" s="53"/>
      <c r="K3336" s="53"/>
      <c r="L3336" s="52" t="str">
        <f t="shared" si="535"/>
        <v/>
      </c>
      <c r="M3336" s="52" t="str">
        <f t="shared" si="536"/>
        <v/>
      </c>
    </row>
    <row r="3337" spans="1:13" hidden="1" x14ac:dyDescent="0.3">
      <c r="A3337" s="143" t="str">
        <f t="shared" si="537"/>
        <v/>
      </c>
      <c r="B3337" s="140" t="str">
        <f t="shared" si="538"/>
        <v/>
      </c>
      <c r="C3337" s="143" t="str">
        <f t="shared" si="539"/>
        <v/>
      </c>
      <c r="D3337" s="53"/>
      <c r="E3337" s="26" t="str">
        <f t="shared" si="531"/>
        <v/>
      </c>
      <c r="F3337" s="26" t="str">
        <f t="shared" si="532"/>
        <v/>
      </c>
      <c r="G3337" s="26" t="str">
        <f t="shared" si="533"/>
        <v/>
      </c>
      <c r="H3337" s="26" t="str">
        <f t="shared" si="534"/>
        <v/>
      </c>
      <c r="I3337" s="53"/>
      <c r="J3337" s="53"/>
      <c r="K3337" s="53"/>
      <c r="L3337" s="52" t="str">
        <f t="shared" si="535"/>
        <v/>
      </c>
      <c r="M3337" s="52" t="str">
        <f t="shared" si="536"/>
        <v/>
      </c>
    </row>
    <row r="3338" spans="1:13" hidden="1" x14ac:dyDescent="0.3">
      <c r="A3338" s="143" t="str">
        <f t="shared" si="537"/>
        <v/>
      </c>
      <c r="B3338" s="140" t="str">
        <f t="shared" si="538"/>
        <v/>
      </c>
      <c r="C3338" s="143" t="str">
        <f t="shared" si="539"/>
        <v/>
      </c>
      <c r="D3338" s="53"/>
      <c r="E3338" s="26" t="str">
        <f t="shared" si="531"/>
        <v/>
      </c>
      <c r="F3338" s="26" t="str">
        <f t="shared" si="532"/>
        <v/>
      </c>
      <c r="G3338" s="26" t="str">
        <f t="shared" si="533"/>
        <v/>
      </c>
      <c r="H3338" s="26" t="str">
        <f t="shared" si="534"/>
        <v/>
      </c>
      <c r="I3338" s="53"/>
      <c r="J3338" s="53"/>
      <c r="K3338" s="53"/>
      <c r="L3338" s="52" t="str">
        <f t="shared" si="535"/>
        <v/>
      </c>
      <c r="M3338" s="52" t="str">
        <f t="shared" si="536"/>
        <v/>
      </c>
    </row>
    <row r="3339" spans="1:13" hidden="1" x14ac:dyDescent="0.3">
      <c r="A3339" s="143" t="str">
        <f t="shared" si="537"/>
        <v/>
      </c>
      <c r="B3339" s="140" t="str">
        <f t="shared" si="538"/>
        <v/>
      </c>
      <c r="C3339" s="143" t="str">
        <f t="shared" si="539"/>
        <v/>
      </c>
      <c r="D3339" s="53"/>
      <c r="E3339" s="26" t="str">
        <f t="shared" si="531"/>
        <v/>
      </c>
      <c r="F3339" s="26" t="str">
        <f t="shared" si="532"/>
        <v/>
      </c>
      <c r="G3339" s="26" t="str">
        <f t="shared" si="533"/>
        <v/>
      </c>
      <c r="H3339" s="26" t="str">
        <f t="shared" si="534"/>
        <v/>
      </c>
      <c r="I3339" s="53"/>
      <c r="J3339" s="53"/>
      <c r="K3339" s="53"/>
      <c r="L3339" s="52" t="str">
        <f t="shared" si="535"/>
        <v/>
      </c>
      <c r="M3339" s="52" t="str">
        <f t="shared" si="536"/>
        <v/>
      </c>
    </row>
    <row r="3340" spans="1:13" hidden="1" x14ac:dyDescent="0.3">
      <c r="A3340" s="143" t="str">
        <f t="shared" si="537"/>
        <v/>
      </c>
      <c r="B3340" s="140" t="str">
        <f t="shared" si="538"/>
        <v/>
      </c>
      <c r="C3340" s="143" t="str">
        <f t="shared" si="539"/>
        <v/>
      </c>
      <c r="D3340" s="53"/>
      <c r="E3340" s="26" t="str">
        <f t="shared" si="531"/>
        <v/>
      </c>
      <c r="F3340" s="26" t="str">
        <f t="shared" si="532"/>
        <v/>
      </c>
      <c r="G3340" s="26" t="str">
        <f t="shared" si="533"/>
        <v/>
      </c>
      <c r="H3340" s="26" t="str">
        <f t="shared" si="534"/>
        <v/>
      </c>
      <c r="I3340" s="53"/>
      <c r="J3340" s="53"/>
      <c r="K3340" s="53"/>
      <c r="L3340" s="52" t="str">
        <f t="shared" si="535"/>
        <v/>
      </c>
      <c r="M3340" s="52" t="str">
        <f t="shared" si="536"/>
        <v/>
      </c>
    </row>
    <row r="3341" spans="1:13" hidden="1" x14ac:dyDescent="0.3">
      <c r="A3341" s="143" t="str">
        <f t="shared" si="537"/>
        <v/>
      </c>
      <c r="B3341" s="140" t="str">
        <f t="shared" si="538"/>
        <v/>
      </c>
      <c r="C3341" s="143" t="str">
        <f t="shared" si="539"/>
        <v/>
      </c>
      <c r="D3341" s="53"/>
      <c r="E3341" s="26" t="str">
        <f t="shared" si="531"/>
        <v/>
      </c>
      <c r="F3341" s="26" t="str">
        <f t="shared" si="532"/>
        <v/>
      </c>
      <c r="G3341" s="26" t="str">
        <f t="shared" si="533"/>
        <v/>
      </c>
      <c r="H3341" s="26" t="str">
        <f t="shared" si="534"/>
        <v/>
      </c>
      <c r="I3341" s="53"/>
      <c r="J3341" s="53"/>
      <c r="K3341" s="53"/>
      <c r="L3341" s="52" t="str">
        <f t="shared" si="535"/>
        <v/>
      </c>
      <c r="M3341" s="52" t="str">
        <f t="shared" si="536"/>
        <v/>
      </c>
    </row>
    <row r="3342" spans="1:13" hidden="1" x14ac:dyDescent="0.3">
      <c r="A3342" s="143" t="str">
        <f t="shared" si="537"/>
        <v/>
      </c>
      <c r="B3342" s="140" t="str">
        <f t="shared" si="538"/>
        <v/>
      </c>
      <c r="C3342" s="143" t="str">
        <f t="shared" si="539"/>
        <v/>
      </c>
      <c r="D3342" s="53"/>
      <c r="E3342" s="26" t="str">
        <f t="shared" si="531"/>
        <v/>
      </c>
      <c r="F3342" s="26" t="str">
        <f t="shared" si="532"/>
        <v/>
      </c>
      <c r="G3342" s="26" t="str">
        <f t="shared" si="533"/>
        <v/>
      </c>
      <c r="H3342" s="26" t="str">
        <f t="shared" si="534"/>
        <v/>
      </c>
      <c r="I3342" s="53"/>
      <c r="J3342" s="53"/>
      <c r="K3342" s="53"/>
      <c r="L3342" s="52" t="str">
        <f t="shared" si="535"/>
        <v/>
      </c>
      <c r="M3342" s="52" t="str">
        <f t="shared" si="536"/>
        <v/>
      </c>
    </row>
    <row r="3343" spans="1:13" hidden="1" x14ac:dyDescent="0.3">
      <c r="A3343" s="143" t="str">
        <f t="shared" si="537"/>
        <v/>
      </c>
      <c r="B3343" s="140" t="str">
        <f t="shared" si="538"/>
        <v/>
      </c>
      <c r="C3343" s="143" t="str">
        <f t="shared" si="539"/>
        <v/>
      </c>
      <c r="D3343" s="53"/>
      <c r="E3343" s="26" t="str">
        <f t="shared" si="531"/>
        <v/>
      </c>
      <c r="F3343" s="26" t="str">
        <f t="shared" si="532"/>
        <v/>
      </c>
      <c r="G3343" s="26" t="str">
        <f t="shared" si="533"/>
        <v/>
      </c>
      <c r="H3343" s="26" t="str">
        <f t="shared" si="534"/>
        <v/>
      </c>
      <c r="I3343" s="53"/>
      <c r="J3343" s="53"/>
      <c r="K3343" s="53"/>
      <c r="L3343" s="52" t="str">
        <f t="shared" si="535"/>
        <v/>
      </c>
      <c r="M3343" s="52" t="str">
        <f t="shared" si="536"/>
        <v/>
      </c>
    </row>
    <row r="3344" spans="1:13" hidden="1" x14ac:dyDescent="0.3">
      <c r="A3344" s="143" t="str">
        <f t="shared" si="537"/>
        <v/>
      </c>
      <c r="B3344" s="140" t="str">
        <f t="shared" si="538"/>
        <v/>
      </c>
      <c r="C3344" s="143" t="str">
        <f t="shared" si="539"/>
        <v/>
      </c>
      <c r="D3344" s="53"/>
      <c r="E3344" s="26" t="str">
        <f t="shared" si="531"/>
        <v/>
      </c>
      <c r="F3344" s="26" t="str">
        <f t="shared" si="532"/>
        <v/>
      </c>
      <c r="G3344" s="26" t="str">
        <f t="shared" si="533"/>
        <v/>
      </c>
      <c r="H3344" s="26" t="str">
        <f t="shared" si="534"/>
        <v/>
      </c>
      <c r="I3344" s="53"/>
      <c r="J3344" s="53"/>
      <c r="K3344" s="53"/>
      <c r="L3344" s="52" t="str">
        <f t="shared" si="535"/>
        <v/>
      </c>
      <c r="M3344" s="52" t="str">
        <f t="shared" si="536"/>
        <v/>
      </c>
    </row>
    <row r="3345" spans="1:13" hidden="1" x14ac:dyDescent="0.3">
      <c r="A3345" s="143" t="str">
        <f t="shared" si="537"/>
        <v/>
      </c>
      <c r="B3345" s="140" t="str">
        <f t="shared" si="538"/>
        <v/>
      </c>
      <c r="C3345" s="143" t="str">
        <f t="shared" si="539"/>
        <v/>
      </c>
      <c r="D3345" s="53"/>
      <c r="E3345" s="26" t="str">
        <f t="shared" si="531"/>
        <v/>
      </c>
      <c r="F3345" s="26" t="str">
        <f t="shared" si="532"/>
        <v/>
      </c>
      <c r="G3345" s="26" t="str">
        <f t="shared" si="533"/>
        <v/>
      </c>
      <c r="H3345" s="26" t="str">
        <f t="shared" si="534"/>
        <v/>
      </c>
      <c r="I3345" s="53"/>
      <c r="J3345" s="53"/>
      <c r="K3345" s="53"/>
      <c r="L3345" s="52" t="str">
        <f t="shared" si="535"/>
        <v/>
      </c>
      <c r="M3345" s="52" t="str">
        <f t="shared" si="536"/>
        <v/>
      </c>
    </row>
    <row r="3346" spans="1:13" hidden="1" x14ac:dyDescent="0.3">
      <c r="A3346" s="143" t="str">
        <f t="shared" si="537"/>
        <v/>
      </c>
      <c r="B3346" s="140" t="str">
        <f t="shared" si="538"/>
        <v/>
      </c>
      <c r="C3346" s="143" t="str">
        <f t="shared" si="539"/>
        <v/>
      </c>
      <c r="D3346" s="53"/>
      <c r="E3346" s="26" t="str">
        <f t="shared" si="531"/>
        <v/>
      </c>
      <c r="F3346" s="26" t="str">
        <f t="shared" si="532"/>
        <v/>
      </c>
      <c r="G3346" s="26" t="str">
        <f t="shared" si="533"/>
        <v/>
      </c>
      <c r="H3346" s="26" t="str">
        <f t="shared" si="534"/>
        <v/>
      </c>
      <c r="I3346" s="53"/>
      <c r="J3346" s="53"/>
      <c r="K3346" s="53"/>
      <c r="L3346" s="52" t="str">
        <f t="shared" si="535"/>
        <v/>
      </c>
      <c r="M3346" s="52" t="str">
        <f t="shared" si="536"/>
        <v/>
      </c>
    </row>
    <row r="3347" spans="1:13" hidden="1" x14ac:dyDescent="0.3">
      <c r="A3347" s="143" t="str">
        <f t="shared" si="537"/>
        <v/>
      </c>
      <c r="B3347" s="140" t="str">
        <f t="shared" si="538"/>
        <v/>
      </c>
      <c r="C3347" s="143" t="str">
        <f t="shared" si="539"/>
        <v/>
      </c>
      <c r="D3347" s="53"/>
      <c r="E3347" s="26" t="str">
        <f t="shared" si="531"/>
        <v/>
      </c>
      <c r="F3347" s="26" t="str">
        <f t="shared" si="532"/>
        <v/>
      </c>
      <c r="G3347" s="26" t="str">
        <f t="shared" si="533"/>
        <v/>
      </c>
      <c r="H3347" s="26" t="str">
        <f t="shared" si="534"/>
        <v/>
      </c>
      <c r="I3347" s="53"/>
      <c r="J3347" s="53"/>
      <c r="K3347" s="53"/>
      <c r="L3347" s="52" t="str">
        <f t="shared" si="535"/>
        <v/>
      </c>
      <c r="M3347" s="52" t="str">
        <f t="shared" si="536"/>
        <v/>
      </c>
    </row>
    <row r="3348" spans="1:13" hidden="1" x14ac:dyDescent="0.3">
      <c r="A3348" s="143" t="str">
        <f t="shared" si="537"/>
        <v/>
      </c>
      <c r="B3348" s="140" t="str">
        <f t="shared" si="538"/>
        <v/>
      </c>
      <c r="C3348" s="143" t="str">
        <f t="shared" si="539"/>
        <v/>
      </c>
      <c r="D3348" s="53"/>
      <c r="E3348" s="26" t="str">
        <f t="shared" si="531"/>
        <v/>
      </c>
      <c r="F3348" s="26" t="str">
        <f t="shared" si="532"/>
        <v/>
      </c>
      <c r="G3348" s="26" t="str">
        <f t="shared" si="533"/>
        <v/>
      </c>
      <c r="H3348" s="26" t="str">
        <f t="shared" si="534"/>
        <v/>
      </c>
      <c r="I3348" s="53"/>
      <c r="J3348" s="53"/>
      <c r="K3348" s="53"/>
      <c r="L3348" s="52" t="str">
        <f t="shared" si="535"/>
        <v/>
      </c>
      <c r="M3348" s="52" t="str">
        <f t="shared" si="536"/>
        <v/>
      </c>
    </row>
    <row r="3349" spans="1:13" hidden="1" x14ac:dyDescent="0.3">
      <c r="A3349" s="143" t="str">
        <f t="shared" si="537"/>
        <v/>
      </c>
      <c r="B3349" s="140" t="str">
        <f t="shared" si="538"/>
        <v/>
      </c>
      <c r="C3349" s="143" t="str">
        <f t="shared" si="539"/>
        <v/>
      </c>
      <c r="D3349" s="53"/>
      <c r="E3349" s="26" t="str">
        <f t="shared" si="531"/>
        <v/>
      </c>
      <c r="F3349" s="26" t="str">
        <f t="shared" si="532"/>
        <v/>
      </c>
      <c r="G3349" s="26" t="str">
        <f t="shared" si="533"/>
        <v/>
      </c>
      <c r="H3349" s="26" t="str">
        <f t="shared" si="534"/>
        <v/>
      </c>
      <c r="I3349" s="53"/>
      <c r="J3349" s="53"/>
      <c r="K3349" s="53"/>
      <c r="L3349" s="52" t="str">
        <f t="shared" si="535"/>
        <v/>
      </c>
      <c r="M3349" s="52" t="str">
        <f t="shared" si="536"/>
        <v/>
      </c>
    </row>
    <row r="3350" spans="1:13" hidden="1" x14ac:dyDescent="0.3">
      <c r="A3350" s="143" t="str">
        <f t="shared" si="537"/>
        <v/>
      </c>
      <c r="B3350" s="140" t="str">
        <f t="shared" si="538"/>
        <v/>
      </c>
      <c r="C3350" s="143" t="str">
        <f t="shared" si="539"/>
        <v/>
      </c>
      <c r="D3350" s="53"/>
      <c r="E3350" s="26" t="str">
        <f t="shared" si="531"/>
        <v/>
      </c>
      <c r="F3350" s="26" t="str">
        <f t="shared" si="532"/>
        <v/>
      </c>
      <c r="G3350" s="26" t="str">
        <f t="shared" si="533"/>
        <v/>
      </c>
      <c r="H3350" s="26" t="str">
        <f t="shared" si="534"/>
        <v/>
      </c>
      <c r="I3350" s="53"/>
      <c r="J3350" s="53"/>
      <c r="K3350" s="53"/>
      <c r="L3350" s="52" t="str">
        <f t="shared" si="535"/>
        <v/>
      </c>
      <c r="M3350" s="52" t="str">
        <f t="shared" si="536"/>
        <v/>
      </c>
    </row>
    <row r="3351" spans="1:13" hidden="1" x14ac:dyDescent="0.3">
      <c r="A3351" s="143" t="str">
        <f t="shared" si="537"/>
        <v/>
      </c>
      <c r="B3351" s="140" t="str">
        <f t="shared" si="538"/>
        <v/>
      </c>
      <c r="C3351" s="143" t="str">
        <f t="shared" si="539"/>
        <v/>
      </c>
      <c r="D3351" s="53"/>
      <c r="E3351" s="26" t="str">
        <f t="shared" si="531"/>
        <v/>
      </c>
      <c r="F3351" s="26" t="str">
        <f t="shared" si="532"/>
        <v/>
      </c>
      <c r="G3351" s="26" t="str">
        <f t="shared" si="533"/>
        <v/>
      </c>
      <c r="H3351" s="26" t="str">
        <f t="shared" si="534"/>
        <v/>
      </c>
      <c r="I3351" s="53"/>
      <c r="J3351" s="53"/>
      <c r="K3351" s="53"/>
      <c r="L3351" s="52" t="str">
        <f t="shared" si="535"/>
        <v/>
      </c>
      <c r="M3351" s="52" t="str">
        <f t="shared" si="536"/>
        <v/>
      </c>
    </row>
    <row r="3352" spans="1:13" hidden="1" x14ac:dyDescent="0.3">
      <c r="A3352" s="143" t="str">
        <f t="shared" si="537"/>
        <v/>
      </c>
      <c r="B3352" s="140" t="str">
        <f t="shared" si="538"/>
        <v/>
      </c>
      <c r="C3352" s="143" t="str">
        <f t="shared" si="539"/>
        <v/>
      </c>
      <c r="D3352" s="53"/>
      <c r="E3352" s="26" t="str">
        <f t="shared" si="531"/>
        <v/>
      </c>
      <c r="F3352" s="26" t="str">
        <f t="shared" si="532"/>
        <v/>
      </c>
      <c r="G3352" s="26" t="str">
        <f t="shared" si="533"/>
        <v/>
      </c>
      <c r="H3352" s="26" t="str">
        <f t="shared" si="534"/>
        <v/>
      </c>
      <c r="I3352" s="53"/>
      <c r="J3352" s="53"/>
      <c r="K3352" s="53"/>
      <c r="L3352" s="52" t="str">
        <f t="shared" si="535"/>
        <v/>
      </c>
      <c r="M3352" s="52" t="str">
        <f t="shared" si="536"/>
        <v/>
      </c>
    </row>
    <row r="3353" spans="1:13" hidden="1" x14ac:dyDescent="0.3">
      <c r="A3353" s="143" t="str">
        <f t="shared" si="537"/>
        <v/>
      </c>
      <c r="B3353" s="140" t="str">
        <f t="shared" si="538"/>
        <v/>
      </c>
      <c r="C3353" s="143" t="str">
        <f t="shared" si="539"/>
        <v/>
      </c>
      <c r="D3353" s="53"/>
      <c r="E3353" s="26" t="str">
        <f t="shared" si="531"/>
        <v/>
      </c>
      <c r="F3353" s="26" t="str">
        <f t="shared" si="532"/>
        <v/>
      </c>
      <c r="G3353" s="26" t="str">
        <f t="shared" si="533"/>
        <v/>
      </c>
      <c r="H3353" s="26" t="str">
        <f t="shared" si="534"/>
        <v/>
      </c>
      <c r="I3353" s="53"/>
      <c r="J3353" s="53"/>
      <c r="K3353" s="53"/>
      <c r="L3353" s="52" t="str">
        <f t="shared" si="535"/>
        <v/>
      </c>
      <c r="M3353" s="52" t="str">
        <f t="shared" si="536"/>
        <v/>
      </c>
    </row>
    <row r="3354" spans="1:13" hidden="1" x14ac:dyDescent="0.3">
      <c r="A3354" s="143" t="str">
        <f t="shared" si="537"/>
        <v/>
      </c>
      <c r="B3354" s="140" t="str">
        <f t="shared" si="538"/>
        <v/>
      </c>
      <c r="C3354" s="143" t="str">
        <f t="shared" si="539"/>
        <v/>
      </c>
      <c r="D3354" s="53"/>
      <c r="E3354" s="26" t="str">
        <f t="shared" si="531"/>
        <v/>
      </c>
      <c r="F3354" s="26" t="str">
        <f t="shared" si="532"/>
        <v/>
      </c>
      <c r="G3354" s="26" t="str">
        <f t="shared" si="533"/>
        <v/>
      </c>
      <c r="H3354" s="26" t="str">
        <f t="shared" si="534"/>
        <v/>
      </c>
      <c r="I3354" s="53"/>
      <c r="J3354" s="53"/>
      <c r="K3354" s="53"/>
      <c r="L3354" s="52" t="str">
        <f t="shared" si="535"/>
        <v/>
      </c>
      <c r="M3354" s="52" t="str">
        <f t="shared" si="536"/>
        <v/>
      </c>
    </row>
    <row r="3355" spans="1:13" hidden="1" x14ac:dyDescent="0.3">
      <c r="A3355" s="143" t="str">
        <f t="shared" si="537"/>
        <v/>
      </c>
      <c r="B3355" s="140" t="str">
        <f t="shared" si="538"/>
        <v/>
      </c>
      <c r="C3355" s="143" t="str">
        <f t="shared" si="539"/>
        <v/>
      </c>
      <c r="D3355" s="53"/>
      <c r="E3355" s="26" t="str">
        <f t="shared" si="531"/>
        <v/>
      </c>
      <c r="F3355" s="26" t="str">
        <f t="shared" si="532"/>
        <v/>
      </c>
      <c r="G3355" s="26" t="str">
        <f t="shared" si="533"/>
        <v/>
      </c>
      <c r="H3355" s="26" t="str">
        <f t="shared" si="534"/>
        <v/>
      </c>
      <c r="I3355" s="53"/>
      <c r="J3355" s="53"/>
      <c r="K3355" s="53"/>
      <c r="L3355" s="52" t="str">
        <f t="shared" si="535"/>
        <v/>
      </c>
      <c r="M3355" s="52" t="str">
        <f t="shared" si="536"/>
        <v/>
      </c>
    </row>
    <row r="3356" spans="1:13" hidden="1" x14ac:dyDescent="0.3">
      <c r="A3356" s="143" t="str">
        <f t="shared" si="537"/>
        <v/>
      </c>
      <c r="B3356" s="140" t="str">
        <f t="shared" si="538"/>
        <v/>
      </c>
      <c r="C3356" s="143" t="str">
        <f t="shared" si="539"/>
        <v/>
      </c>
      <c r="D3356" s="53"/>
      <c r="E3356" s="26" t="str">
        <f t="shared" si="531"/>
        <v/>
      </c>
      <c r="F3356" s="26" t="str">
        <f t="shared" si="532"/>
        <v/>
      </c>
      <c r="G3356" s="26" t="str">
        <f t="shared" si="533"/>
        <v/>
      </c>
      <c r="H3356" s="26" t="str">
        <f t="shared" si="534"/>
        <v/>
      </c>
      <c r="I3356" s="53"/>
      <c r="J3356" s="53"/>
      <c r="K3356" s="53"/>
      <c r="L3356" s="52" t="str">
        <f t="shared" si="535"/>
        <v/>
      </c>
      <c r="M3356" s="52" t="str">
        <f t="shared" si="536"/>
        <v/>
      </c>
    </row>
    <row r="3357" spans="1:13" hidden="1" x14ac:dyDescent="0.3">
      <c r="A3357" s="143" t="str">
        <f t="shared" si="537"/>
        <v/>
      </c>
      <c r="B3357" s="140" t="str">
        <f t="shared" si="538"/>
        <v/>
      </c>
      <c r="C3357" s="143" t="str">
        <f t="shared" si="539"/>
        <v/>
      </c>
      <c r="D3357" s="53"/>
      <c r="E3357" s="26" t="str">
        <f t="shared" si="531"/>
        <v/>
      </c>
      <c r="F3357" s="26" t="str">
        <f t="shared" si="532"/>
        <v/>
      </c>
      <c r="G3357" s="26" t="str">
        <f t="shared" si="533"/>
        <v/>
      </c>
      <c r="H3357" s="26" t="str">
        <f t="shared" si="534"/>
        <v/>
      </c>
      <c r="I3357" s="53"/>
      <c r="J3357" s="53"/>
      <c r="K3357" s="53"/>
      <c r="L3357" s="52" t="str">
        <f t="shared" si="535"/>
        <v/>
      </c>
      <c r="M3357" s="52" t="str">
        <f t="shared" si="536"/>
        <v/>
      </c>
    </row>
    <row r="3358" spans="1:13" hidden="1" x14ac:dyDescent="0.3">
      <c r="A3358" s="143" t="str">
        <f t="shared" si="537"/>
        <v/>
      </c>
      <c r="B3358" s="140" t="str">
        <f t="shared" si="538"/>
        <v/>
      </c>
      <c r="C3358" s="143" t="str">
        <f t="shared" si="539"/>
        <v/>
      </c>
      <c r="D3358" s="53"/>
      <c r="E3358" s="26" t="str">
        <f t="shared" si="531"/>
        <v/>
      </c>
      <c r="F3358" s="26" t="str">
        <f t="shared" si="532"/>
        <v/>
      </c>
      <c r="G3358" s="26" t="str">
        <f t="shared" si="533"/>
        <v/>
      </c>
      <c r="H3358" s="26" t="str">
        <f t="shared" si="534"/>
        <v/>
      </c>
      <c r="I3358" s="53"/>
      <c r="J3358" s="53"/>
      <c r="K3358" s="53"/>
      <c r="L3358" s="52" t="str">
        <f t="shared" si="535"/>
        <v/>
      </c>
      <c r="M3358" s="52" t="str">
        <f t="shared" si="536"/>
        <v/>
      </c>
    </row>
    <row r="3359" spans="1:13" hidden="1" x14ac:dyDescent="0.3">
      <c r="A3359" s="143" t="str">
        <f t="shared" si="537"/>
        <v/>
      </c>
      <c r="B3359" s="140" t="str">
        <f t="shared" si="538"/>
        <v/>
      </c>
      <c r="C3359" s="143" t="str">
        <f t="shared" si="539"/>
        <v/>
      </c>
      <c r="D3359" s="53"/>
      <c r="E3359" s="26" t="str">
        <f t="shared" si="531"/>
        <v/>
      </c>
      <c r="F3359" s="26" t="str">
        <f t="shared" si="532"/>
        <v/>
      </c>
      <c r="G3359" s="26" t="str">
        <f t="shared" si="533"/>
        <v/>
      </c>
      <c r="H3359" s="26" t="str">
        <f t="shared" si="534"/>
        <v/>
      </c>
      <c r="I3359" s="53"/>
      <c r="J3359" s="53"/>
      <c r="K3359" s="53"/>
      <c r="L3359" s="52" t="str">
        <f t="shared" si="535"/>
        <v/>
      </c>
      <c r="M3359" s="52" t="str">
        <f t="shared" si="536"/>
        <v/>
      </c>
    </row>
    <row r="3360" spans="1:13" hidden="1" x14ac:dyDescent="0.3">
      <c r="A3360" s="143" t="str">
        <f t="shared" si="537"/>
        <v/>
      </c>
      <c r="B3360" s="140" t="str">
        <f t="shared" si="538"/>
        <v/>
      </c>
      <c r="C3360" s="143" t="str">
        <f t="shared" si="539"/>
        <v/>
      </c>
      <c r="D3360" s="53"/>
      <c r="E3360" s="26" t="str">
        <f t="shared" si="531"/>
        <v/>
      </c>
      <c r="F3360" s="26" t="str">
        <f t="shared" si="532"/>
        <v/>
      </c>
      <c r="G3360" s="26" t="str">
        <f t="shared" si="533"/>
        <v/>
      </c>
      <c r="H3360" s="26" t="str">
        <f t="shared" si="534"/>
        <v/>
      </c>
      <c r="I3360" s="53"/>
      <c r="J3360" s="53"/>
      <c r="K3360" s="53"/>
      <c r="L3360" s="52" t="str">
        <f t="shared" si="535"/>
        <v/>
      </c>
      <c r="M3360" s="52" t="str">
        <f t="shared" si="536"/>
        <v/>
      </c>
    </row>
    <row r="3361" spans="1:13" hidden="1" x14ac:dyDescent="0.3">
      <c r="A3361" s="143" t="str">
        <f t="shared" si="537"/>
        <v/>
      </c>
      <c r="B3361" s="140" t="str">
        <f t="shared" si="538"/>
        <v/>
      </c>
      <c r="C3361" s="143" t="str">
        <f t="shared" si="539"/>
        <v/>
      </c>
      <c r="D3361" s="53"/>
      <c r="E3361" s="26" t="str">
        <f t="shared" si="531"/>
        <v/>
      </c>
      <c r="F3361" s="26" t="str">
        <f t="shared" si="532"/>
        <v/>
      </c>
      <c r="G3361" s="26" t="str">
        <f t="shared" si="533"/>
        <v/>
      </c>
      <c r="H3361" s="26" t="str">
        <f t="shared" si="534"/>
        <v/>
      </c>
      <c r="I3361" s="53"/>
      <c r="J3361" s="53"/>
      <c r="K3361" s="53"/>
      <c r="L3361" s="52" t="str">
        <f t="shared" si="535"/>
        <v/>
      </c>
      <c r="M3361" s="52" t="str">
        <f t="shared" si="536"/>
        <v/>
      </c>
    </row>
    <row r="3362" spans="1:13" hidden="1" x14ac:dyDescent="0.3">
      <c r="A3362" s="143" t="str">
        <f t="shared" si="537"/>
        <v/>
      </c>
      <c r="B3362" s="140" t="str">
        <f t="shared" si="538"/>
        <v/>
      </c>
      <c r="C3362" s="143" t="str">
        <f t="shared" si="539"/>
        <v/>
      </c>
      <c r="D3362" s="53"/>
      <c r="E3362" s="26" t="str">
        <f t="shared" si="531"/>
        <v/>
      </c>
      <c r="F3362" s="26" t="str">
        <f t="shared" si="532"/>
        <v/>
      </c>
      <c r="G3362" s="26" t="str">
        <f t="shared" si="533"/>
        <v/>
      </c>
      <c r="H3362" s="26" t="str">
        <f t="shared" si="534"/>
        <v/>
      </c>
      <c r="I3362" s="53"/>
      <c r="J3362" s="53"/>
      <c r="K3362" s="53"/>
      <c r="L3362" s="52" t="str">
        <f t="shared" si="535"/>
        <v/>
      </c>
      <c r="M3362" s="52" t="str">
        <f t="shared" si="536"/>
        <v/>
      </c>
    </row>
    <row r="3363" spans="1:13" hidden="1" x14ac:dyDescent="0.3">
      <c r="A3363" s="143" t="str">
        <f t="shared" si="537"/>
        <v/>
      </c>
      <c r="B3363" s="140" t="str">
        <f t="shared" si="538"/>
        <v/>
      </c>
      <c r="C3363" s="143" t="str">
        <f t="shared" si="539"/>
        <v/>
      </c>
      <c r="D3363" s="53"/>
      <c r="E3363" s="26" t="str">
        <f t="shared" si="531"/>
        <v/>
      </c>
      <c r="F3363" s="26" t="str">
        <f t="shared" si="532"/>
        <v/>
      </c>
      <c r="G3363" s="26" t="str">
        <f t="shared" si="533"/>
        <v/>
      </c>
      <c r="H3363" s="26" t="str">
        <f t="shared" si="534"/>
        <v/>
      </c>
      <c r="I3363" s="53"/>
      <c r="J3363" s="53"/>
      <c r="K3363" s="53"/>
      <c r="L3363" s="52" t="str">
        <f t="shared" si="535"/>
        <v/>
      </c>
      <c r="M3363" s="52" t="str">
        <f t="shared" si="536"/>
        <v/>
      </c>
    </row>
    <row r="3364" spans="1:13" hidden="1" x14ac:dyDescent="0.3">
      <c r="A3364" s="143" t="str">
        <f t="shared" si="537"/>
        <v/>
      </c>
      <c r="B3364" s="140" t="str">
        <f t="shared" si="538"/>
        <v/>
      </c>
      <c r="C3364" s="143" t="str">
        <f t="shared" si="539"/>
        <v/>
      </c>
      <c r="D3364" s="53"/>
      <c r="E3364" s="26" t="str">
        <f t="shared" si="531"/>
        <v/>
      </c>
      <c r="F3364" s="26" t="str">
        <f t="shared" si="532"/>
        <v/>
      </c>
      <c r="G3364" s="26" t="str">
        <f t="shared" si="533"/>
        <v/>
      </c>
      <c r="H3364" s="26" t="str">
        <f t="shared" si="534"/>
        <v/>
      </c>
      <c r="I3364" s="53"/>
      <c r="J3364" s="53"/>
      <c r="K3364" s="53"/>
      <c r="L3364" s="52" t="str">
        <f t="shared" si="535"/>
        <v/>
      </c>
      <c r="M3364" s="52" t="str">
        <f t="shared" si="536"/>
        <v/>
      </c>
    </row>
    <row r="3365" spans="1:13" hidden="1" x14ac:dyDescent="0.3">
      <c r="A3365" s="143" t="str">
        <f t="shared" si="537"/>
        <v/>
      </c>
      <c r="B3365" s="140" t="str">
        <f t="shared" si="538"/>
        <v/>
      </c>
      <c r="C3365" s="143" t="str">
        <f t="shared" si="539"/>
        <v/>
      </c>
      <c r="D3365" s="53"/>
      <c r="E3365" s="26" t="str">
        <f t="shared" si="531"/>
        <v/>
      </c>
      <c r="F3365" s="26" t="str">
        <f t="shared" si="532"/>
        <v/>
      </c>
      <c r="G3365" s="26" t="str">
        <f t="shared" si="533"/>
        <v/>
      </c>
      <c r="H3365" s="26" t="str">
        <f t="shared" si="534"/>
        <v/>
      </c>
      <c r="I3365" s="53"/>
      <c r="J3365" s="53"/>
      <c r="K3365" s="53"/>
      <c r="L3365" s="52" t="str">
        <f t="shared" si="535"/>
        <v/>
      </c>
      <c r="M3365" s="52" t="str">
        <f t="shared" si="536"/>
        <v/>
      </c>
    </row>
    <row r="3366" spans="1:13" hidden="1" x14ac:dyDescent="0.3">
      <c r="A3366" s="143" t="str">
        <f t="shared" si="537"/>
        <v/>
      </c>
      <c r="B3366" s="140" t="str">
        <f t="shared" si="538"/>
        <v/>
      </c>
      <c r="C3366" s="143" t="str">
        <f t="shared" si="539"/>
        <v/>
      </c>
      <c r="D3366" s="53"/>
      <c r="E3366" s="26" t="str">
        <f t="shared" si="531"/>
        <v/>
      </c>
      <c r="F3366" s="26" t="str">
        <f t="shared" si="532"/>
        <v/>
      </c>
      <c r="G3366" s="26" t="str">
        <f t="shared" si="533"/>
        <v/>
      </c>
      <c r="H3366" s="26" t="str">
        <f t="shared" si="534"/>
        <v/>
      </c>
      <c r="I3366" s="53"/>
      <c r="J3366" s="53"/>
      <c r="K3366" s="53"/>
      <c r="L3366" s="52" t="str">
        <f t="shared" si="535"/>
        <v/>
      </c>
      <c r="M3366" s="52" t="str">
        <f t="shared" si="536"/>
        <v/>
      </c>
    </row>
    <row r="3367" spans="1:13" hidden="1" x14ac:dyDescent="0.3">
      <c r="A3367" s="143" t="str">
        <f t="shared" si="537"/>
        <v/>
      </c>
      <c r="B3367" s="140" t="str">
        <f t="shared" si="538"/>
        <v/>
      </c>
      <c r="C3367" s="143" t="str">
        <f t="shared" si="539"/>
        <v/>
      </c>
      <c r="D3367" s="53"/>
      <c r="E3367" s="26" t="str">
        <f t="shared" si="531"/>
        <v/>
      </c>
      <c r="F3367" s="26" t="str">
        <f t="shared" si="532"/>
        <v/>
      </c>
      <c r="G3367" s="26" t="str">
        <f t="shared" si="533"/>
        <v/>
      </c>
      <c r="H3367" s="26" t="str">
        <f t="shared" si="534"/>
        <v/>
      </c>
      <c r="I3367" s="53"/>
      <c r="J3367" s="53"/>
      <c r="K3367" s="53"/>
      <c r="L3367" s="52" t="str">
        <f t="shared" si="535"/>
        <v/>
      </c>
      <c r="M3367" s="52" t="str">
        <f t="shared" si="536"/>
        <v/>
      </c>
    </row>
    <row r="3368" spans="1:13" hidden="1" x14ac:dyDescent="0.3">
      <c r="A3368" s="143" t="str">
        <f t="shared" si="537"/>
        <v/>
      </c>
      <c r="B3368" s="140" t="str">
        <f t="shared" si="538"/>
        <v/>
      </c>
      <c r="C3368" s="143" t="str">
        <f t="shared" si="539"/>
        <v/>
      </c>
      <c r="D3368" s="53"/>
      <c r="E3368" s="26" t="str">
        <f t="shared" si="531"/>
        <v/>
      </c>
      <c r="F3368" s="26" t="str">
        <f t="shared" si="532"/>
        <v/>
      </c>
      <c r="G3368" s="26" t="str">
        <f t="shared" si="533"/>
        <v/>
      </c>
      <c r="H3368" s="26" t="str">
        <f t="shared" si="534"/>
        <v/>
      </c>
      <c r="I3368" s="53"/>
      <c r="J3368" s="53"/>
      <c r="K3368" s="53"/>
      <c r="L3368" s="52" t="str">
        <f t="shared" si="535"/>
        <v/>
      </c>
      <c r="M3368" s="52" t="str">
        <f t="shared" si="536"/>
        <v/>
      </c>
    </row>
    <row r="3369" spans="1:13" hidden="1" x14ac:dyDescent="0.3">
      <c r="A3369" s="143" t="str">
        <f t="shared" si="537"/>
        <v/>
      </c>
      <c r="B3369" s="140" t="str">
        <f t="shared" si="538"/>
        <v/>
      </c>
      <c r="C3369" s="143" t="str">
        <f t="shared" si="539"/>
        <v/>
      </c>
      <c r="D3369" s="53"/>
      <c r="E3369" s="26" t="str">
        <f t="shared" si="531"/>
        <v/>
      </c>
      <c r="F3369" s="26" t="str">
        <f t="shared" si="532"/>
        <v/>
      </c>
      <c r="G3369" s="26" t="str">
        <f t="shared" si="533"/>
        <v/>
      </c>
      <c r="H3369" s="26" t="str">
        <f t="shared" si="534"/>
        <v/>
      </c>
      <c r="I3369" s="53"/>
      <c r="J3369" s="53"/>
      <c r="K3369" s="53"/>
      <c r="L3369" s="52" t="str">
        <f t="shared" si="535"/>
        <v/>
      </c>
      <c r="M3369" s="52" t="str">
        <f t="shared" si="536"/>
        <v/>
      </c>
    </row>
    <row r="3370" spans="1:13" hidden="1" x14ac:dyDescent="0.3">
      <c r="A3370" s="143" t="str">
        <f t="shared" si="537"/>
        <v/>
      </c>
      <c r="B3370" s="140" t="str">
        <f t="shared" si="538"/>
        <v/>
      </c>
      <c r="C3370" s="143" t="str">
        <f t="shared" si="539"/>
        <v/>
      </c>
      <c r="D3370" s="53"/>
      <c r="E3370" s="26" t="str">
        <f t="shared" si="531"/>
        <v/>
      </c>
      <c r="F3370" s="26" t="str">
        <f t="shared" si="532"/>
        <v/>
      </c>
      <c r="G3370" s="26" t="str">
        <f t="shared" si="533"/>
        <v/>
      </c>
      <c r="H3370" s="26" t="str">
        <f t="shared" si="534"/>
        <v/>
      </c>
      <c r="I3370" s="53"/>
      <c r="J3370" s="53"/>
      <c r="K3370" s="53"/>
      <c r="L3370" s="52" t="str">
        <f t="shared" si="535"/>
        <v/>
      </c>
      <c r="M3370" s="52" t="str">
        <f t="shared" si="536"/>
        <v/>
      </c>
    </row>
    <row r="3371" spans="1:13" hidden="1" x14ac:dyDescent="0.3">
      <c r="A3371" s="143" t="str">
        <f t="shared" si="537"/>
        <v/>
      </c>
      <c r="B3371" s="140" t="str">
        <f t="shared" si="538"/>
        <v/>
      </c>
      <c r="C3371" s="143" t="str">
        <f t="shared" si="539"/>
        <v/>
      </c>
      <c r="D3371" s="53"/>
      <c r="E3371" s="26" t="str">
        <f t="shared" si="531"/>
        <v/>
      </c>
      <c r="F3371" s="26" t="str">
        <f t="shared" si="532"/>
        <v/>
      </c>
      <c r="G3371" s="26" t="str">
        <f t="shared" si="533"/>
        <v/>
      </c>
      <c r="H3371" s="26" t="str">
        <f t="shared" si="534"/>
        <v/>
      </c>
      <c r="I3371" s="53"/>
      <c r="J3371" s="53"/>
      <c r="K3371" s="53"/>
      <c r="L3371" s="52" t="str">
        <f t="shared" si="535"/>
        <v/>
      </c>
      <c r="M3371" s="52" t="str">
        <f t="shared" si="536"/>
        <v/>
      </c>
    </row>
    <row r="3372" spans="1:13" hidden="1" x14ac:dyDescent="0.3">
      <c r="A3372" s="143" t="str">
        <f t="shared" si="537"/>
        <v/>
      </c>
      <c r="B3372" s="140" t="str">
        <f t="shared" si="538"/>
        <v/>
      </c>
      <c r="C3372" s="143" t="str">
        <f t="shared" si="539"/>
        <v/>
      </c>
      <c r="D3372" s="53"/>
      <c r="E3372" s="26" t="str">
        <f t="shared" si="531"/>
        <v/>
      </c>
      <c r="F3372" s="26" t="str">
        <f t="shared" si="532"/>
        <v/>
      </c>
      <c r="G3372" s="26" t="str">
        <f t="shared" si="533"/>
        <v/>
      </c>
      <c r="H3372" s="26" t="str">
        <f t="shared" si="534"/>
        <v/>
      </c>
      <c r="I3372" s="53"/>
      <c r="J3372" s="53"/>
      <c r="K3372" s="53"/>
      <c r="L3372" s="52" t="str">
        <f t="shared" si="535"/>
        <v/>
      </c>
      <c r="M3372" s="52" t="str">
        <f t="shared" si="536"/>
        <v/>
      </c>
    </row>
    <row r="3373" spans="1:13" hidden="1" x14ac:dyDescent="0.3">
      <c r="A3373" s="143" t="str">
        <f t="shared" si="537"/>
        <v/>
      </c>
      <c r="B3373" s="140" t="str">
        <f t="shared" si="538"/>
        <v/>
      </c>
      <c r="C3373" s="143" t="str">
        <f t="shared" si="539"/>
        <v/>
      </c>
      <c r="D3373" s="53"/>
      <c r="E3373" s="26" t="str">
        <f t="shared" si="531"/>
        <v/>
      </c>
      <c r="F3373" s="26" t="str">
        <f t="shared" si="532"/>
        <v/>
      </c>
      <c r="G3373" s="26" t="str">
        <f t="shared" si="533"/>
        <v/>
      </c>
      <c r="H3373" s="26" t="str">
        <f t="shared" si="534"/>
        <v/>
      </c>
      <c r="I3373" s="53"/>
      <c r="J3373" s="53"/>
      <c r="K3373" s="53"/>
      <c r="L3373" s="52" t="str">
        <f t="shared" si="535"/>
        <v/>
      </c>
      <c r="M3373" s="52" t="str">
        <f t="shared" si="536"/>
        <v/>
      </c>
    </row>
    <row r="3374" spans="1:13" hidden="1" x14ac:dyDescent="0.3">
      <c r="A3374" s="143" t="str">
        <f t="shared" si="537"/>
        <v/>
      </c>
      <c r="B3374" s="140" t="str">
        <f t="shared" si="538"/>
        <v/>
      </c>
      <c r="C3374" s="143" t="str">
        <f t="shared" si="539"/>
        <v/>
      </c>
      <c r="D3374" s="53"/>
      <c r="E3374" s="26" t="str">
        <f t="shared" si="531"/>
        <v/>
      </c>
      <c r="F3374" s="26" t="str">
        <f t="shared" si="532"/>
        <v/>
      </c>
      <c r="G3374" s="26" t="str">
        <f t="shared" si="533"/>
        <v/>
      </c>
      <c r="H3374" s="26" t="str">
        <f t="shared" si="534"/>
        <v/>
      </c>
      <c r="I3374" s="53"/>
      <c r="J3374" s="53"/>
      <c r="K3374" s="53"/>
      <c r="L3374" s="52" t="str">
        <f t="shared" si="535"/>
        <v/>
      </c>
      <c r="M3374" s="52" t="str">
        <f t="shared" si="536"/>
        <v/>
      </c>
    </row>
    <row r="3375" spans="1:13" hidden="1" x14ac:dyDescent="0.3">
      <c r="A3375" s="143" t="str">
        <f t="shared" si="537"/>
        <v/>
      </c>
      <c r="B3375" s="140" t="str">
        <f t="shared" si="538"/>
        <v/>
      </c>
      <c r="C3375" s="143" t="str">
        <f t="shared" si="539"/>
        <v/>
      </c>
      <c r="D3375" s="53"/>
      <c r="E3375" s="26" t="str">
        <f t="shared" si="531"/>
        <v/>
      </c>
      <c r="F3375" s="26" t="str">
        <f t="shared" si="532"/>
        <v/>
      </c>
      <c r="G3375" s="26" t="str">
        <f t="shared" si="533"/>
        <v/>
      </c>
      <c r="H3375" s="26" t="str">
        <f t="shared" si="534"/>
        <v/>
      </c>
      <c r="I3375" s="53"/>
      <c r="J3375" s="53"/>
      <c r="K3375" s="53"/>
      <c r="L3375" s="52" t="str">
        <f t="shared" si="535"/>
        <v/>
      </c>
      <c r="M3375" s="52" t="str">
        <f t="shared" si="536"/>
        <v/>
      </c>
    </row>
    <row r="3376" spans="1:13" hidden="1" x14ac:dyDescent="0.3">
      <c r="A3376" s="143" t="str">
        <f t="shared" si="537"/>
        <v/>
      </c>
      <c r="B3376" s="140" t="str">
        <f t="shared" si="538"/>
        <v/>
      </c>
      <c r="C3376" s="143" t="str">
        <f t="shared" si="539"/>
        <v/>
      </c>
      <c r="D3376" s="53"/>
      <c r="E3376" s="26" t="str">
        <f t="shared" si="531"/>
        <v/>
      </c>
      <c r="F3376" s="26" t="str">
        <f t="shared" si="532"/>
        <v/>
      </c>
      <c r="G3376" s="26" t="str">
        <f t="shared" si="533"/>
        <v/>
      </c>
      <c r="H3376" s="26" t="str">
        <f t="shared" si="534"/>
        <v/>
      </c>
      <c r="I3376" s="53"/>
      <c r="J3376" s="53"/>
      <c r="K3376" s="53"/>
      <c r="L3376" s="52" t="str">
        <f t="shared" si="535"/>
        <v/>
      </c>
      <c r="M3376" s="52" t="str">
        <f t="shared" si="536"/>
        <v/>
      </c>
    </row>
    <row r="3377" spans="1:13" hidden="1" x14ac:dyDescent="0.3">
      <c r="A3377" s="143" t="str">
        <f t="shared" si="537"/>
        <v/>
      </c>
      <c r="B3377" s="140" t="str">
        <f t="shared" si="538"/>
        <v/>
      </c>
      <c r="C3377" s="143" t="str">
        <f t="shared" si="539"/>
        <v/>
      </c>
      <c r="D3377" s="53"/>
      <c r="E3377" s="26" t="str">
        <f t="shared" si="531"/>
        <v/>
      </c>
      <c r="F3377" s="26" t="str">
        <f t="shared" si="532"/>
        <v/>
      </c>
      <c r="G3377" s="26" t="str">
        <f t="shared" si="533"/>
        <v/>
      </c>
      <c r="H3377" s="26" t="str">
        <f t="shared" si="534"/>
        <v/>
      </c>
      <c r="I3377" s="53"/>
      <c r="J3377" s="53"/>
      <c r="K3377" s="53"/>
      <c r="L3377" s="52" t="str">
        <f t="shared" si="535"/>
        <v/>
      </c>
      <c r="M3377" s="52" t="str">
        <f t="shared" si="536"/>
        <v/>
      </c>
    </row>
    <row r="3378" spans="1:13" hidden="1" x14ac:dyDescent="0.3">
      <c r="A3378" s="143" t="str">
        <f t="shared" si="537"/>
        <v/>
      </c>
      <c r="B3378" s="140" t="str">
        <f t="shared" si="538"/>
        <v/>
      </c>
      <c r="C3378" s="143" t="str">
        <f t="shared" si="539"/>
        <v/>
      </c>
      <c r="D3378" s="53"/>
      <c r="E3378" s="26" t="str">
        <f t="shared" si="531"/>
        <v/>
      </c>
      <c r="F3378" s="26" t="str">
        <f t="shared" si="532"/>
        <v/>
      </c>
      <c r="G3378" s="26" t="str">
        <f t="shared" si="533"/>
        <v/>
      </c>
      <c r="H3378" s="26" t="str">
        <f t="shared" si="534"/>
        <v/>
      </c>
      <c r="I3378" s="53"/>
      <c r="J3378" s="53"/>
      <c r="K3378" s="53"/>
      <c r="L3378" s="52" t="str">
        <f t="shared" si="535"/>
        <v/>
      </c>
      <c r="M3378" s="52" t="str">
        <f t="shared" si="536"/>
        <v/>
      </c>
    </row>
    <row r="3379" spans="1:13" hidden="1" x14ac:dyDescent="0.3">
      <c r="A3379" s="143" t="str">
        <f t="shared" si="537"/>
        <v/>
      </c>
      <c r="B3379" s="140" t="str">
        <f t="shared" si="538"/>
        <v/>
      </c>
      <c r="C3379" s="143" t="str">
        <f t="shared" si="539"/>
        <v/>
      </c>
      <c r="D3379" s="53"/>
      <c r="E3379" s="26" t="str">
        <f t="shared" si="531"/>
        <v/>
      </c>
      <c r="F3379" s="26" t="str">
        <f t="shared" si="532"/>
        <v/>
      </c>
      <c r="G3379" s="26" t="str">
        <f t="shared" si="533"/>
        <v/>
      </c>
      <c r="H3379" s="26" t="str">
        <f t="shared" si="534"/>
        <v/>
      </c>
      <c r="I3379" s="53"/>
      <c r="J3379" s="53"/>
      <c r="K3379" s="53"/>
      <c r="L3379" s="52" t="str">
        <f t="shared" si="535"/>
        <v/>
      </c>
      <c r="M3379" s="52" t="str">
        <f t="shared" si="536"/>
        <v/>
      </c>
    </row>
    <row r="3380" spans="1:13" hidden="1" x14ac:dyDescent="0.3">
      <c r="A3380" s="143" t="str">
        <f t="shared" si="537"/>
        <v/>
      </c>
      <c r="B3380" s="140" t="str">
        <f t="shared" si="538"/>
        <v/>
      </c>
      <c r="C3380" s="143" t="str">
        <f t="shared" si="539"/>
        <v/>
      </c>
      <c r="D3380" s="53"/>
      <c r="E3380" s="26" t="str">
        <f t="shared" si="531"/>
        <v/>
      </c>
      <c r="F3380" s="26" t="str">
        <f t="shared" si="532"/>
        <v/>
      </c>
      <c r="G3380" s="26" t="str">
        <f t="shared" si="533"/>
        <v/>
      </c>
      <c r="H3380" s="26" t="str">
        <f t="shared" si="534"/>
        <v/>
      </c>
      <c r="I3380" s="53"/>
      <c r="J3380" s="53"/>
      <c r="K3380" s="53"/>
      <c r="L3380" s="52" t="str">
        <f t="shared" si="535"/>
        <v/>
      </c>
      <c r="M3380" s="52" t="str">
        <f t="shared" si="536"/>
        <v/>
      </c>
    </row>
    <row r="3381" spans="1:13" hidden="1" x14ac:dyDescent="0.3">
      <c r="A3381" s="143" t="str">
        <f t="shared" si="537"/>
        <v/>
      </c>
      <c r="B3381" s="140" t="str">
        <f t="shared" si="538"/>
        <v/>
      </c>
      <c r="C3381" s="143" t="str">
        <f t="shared" si="539"/>
        <v/>
      </c>
      <c r="D3381" s="53"/>
      <c r="E3381" s="26" t="str">
        <f t="shared" si="531"/>
        <v/>
      </c>
      <c r="F3381" s="26" t="str">
        <f t="shared" si="532"/>
        <v/>
      </c>
      <c r="G3381" s="26" t="str">
        <f t="shared" si="533"/>
        <v/>
      </c>
      <c r="H3381" s="26" t="str">
        <f t="shared" si="534"/>
        <v/>
      </c>
      <c r="I3381" s="53"/>
      <c r="J3381" s="53"/>
      <c r="K3381" s="53"/>
      <c r="L3381" s="52" t="str">
        <f t="shared" si="535"/>
        <v/>
      </c>
      <c r="M3381" s="52" t="str">
        <f t="shared" si="536"/>
        <v/>
      </c>
    </row>
    <row r="3382" spans="1:13" hidden="1" x14ac:dyDescent="0.3">
      <c r="A3382" s="143" t="str">
        <f t="shared" si="537"/>
        <v/>
      </c>
      <c r="B3382" s="140" t="str">
        <f t="shared" si="538"/>
        <v/>
      </c>
      <c r="C3382" s="143" t="str">
        <f t="shared" si="539"/>
        <v/>
      </c>
      <c r="D3382" s="53"/>
      <c r="E3382" s="26" t="str">
        <f t="shared" si="531"/>
        <v/>
      </c>
      <c r="F3382" s="26" t="str">
        <f t="shared" si="532"/>
        <v/>
      </c>
      <c r="G3382" s="26" t="str">
        <f t="shared" si="533"/>
        <v/>
      </c>
      <c r="H3382" s="26" t="str">
        <f t="shared" si="534"/>
        <v/>
      </c>
      <c r="I3382" s="53"/>
      <c r="J3382" s="53"/>
      <c r="K3382" s="53"/>
      <c r="L3382" s="52" t="str">
        <f t="shared" si="535"/>
        <v/>
      </c>
      <c r="M3382" s="52" t="str">
        <f t="shared" si="536"/>
        <v/>
      </c>
    </row>
    <row r="3383" spans="1:13" hidden="1" x14ac:dyDescent="0.3">
      <c r="A3383" s="143" t="str">
        <f t="shared" si="537"/>
        <v/>
      </c>
      <c r="B3383" s="140" t="str">
        <f t="shared" si="538"/>
        <v/>
      </c>
      <c r="C3383" s="143" t="str">
        <f t="shared" si="539"/>
        <v/>
      </c>
      <c r="D3383" s="53"/>
      <c r="E3383" s="26" t="str">
        <f t="shared" si="531"/>
        <v/>
      </c>
      <c r="F3383" s="26" t="str">
        <f t="shared" si="532"/>
        <v/>
      </c>
      <c r="G3383" s="26" t="str">
        <f t="shared" si="533"/>
        <v/>
      </c>
      <c r="H3383" s="26" t="str">
        <f t="shared" si="534"/>
        <v/>
      </c>
      <c r="I3383" s="53"/>
      <c r="J3383" s="53"/>
      <c r="K3383" s="53"/>
      <c r="L3383" s="52" t="str">
        <f t="shared" si="535"/>
        <v/>
      </c>
      <c r="M3383" s="52" t="str">
        <f t="shared" si="536"/>
        <v/>
      </c>
    </row>
    <row r="3384" spans="1:13" hidden="1" x14ac:dyDescent="0.3">
      <c r="A3384" s="143" t="str">
        <f t="shared" si="537"/>
        <v/>
      </c>
      <c r="B3384" s="140" t="str">
        <f t="shared" si="538"/>
        <v/>
      </c>
      <c r="C3384" s="143" t="str">
        <f t="shared" si="539"/>
        <v/>
      </c>
      <c r="D3384" s="53"/>
      <c r="E3384" s="26" t="str">
        <f t="shared" si="531"/>
        <v/>
      </c>
      <c r="F3384" s="26" t="str">
        <f t="shared" si="532"/>
        <v/>
      </c>
      <c r="G3384" s="26" t="str">
        <f t="shared" si="533"/>
        <v/>
      </c>
      <c r="H3384" s="26" t="str">
        <f t="shared" si="534"/>
        <v/>
      </c>
      <c r="I3384" s="53"/>
      <c r="J3384" s="53"/>
      <c r="K3384" s="53"/>
      <c r="L3384" s="52" t="str">
        <f t="shared" si="535"/>
        <v/>
      </c>
      <c r="M3384" s="52" t="str">
        <f t="shared" si="536"/>
        <v/>
      </c>
    </row>
    <row r="3385" spans="1:13" hidden="1" x14ac:dyDescent="0.3">
      <c r="A3385" s="143" t="str">
        <f t="shared" si="537"/>
        <v/>
      </c>
      <c r="B3385" s="140" t="str">
        <f t="shared" si="538"/>
        <v/>
      </c>
      <c r="C3385" s="143" t="str">
        <f t="shared" si="539"/>
        <v/>
      </c>
      <c r="D3385" s="53"/>
      <c r="E3385" s="26" t="str">
        <f t="shared" si="531"/>
        <v/>
      </c>
      <c r="F3385" s="26" t="str">
        <f t="shared" si="532"/>
        <v/>
      </c>
      <c r="G3385" s="26" t="str">
        <f t="shared" si="533"/>
        <v/>
      </c>
      <c r="H3385" s="26" t="str">
        <f t="shared" si="534"/>
        <v/>
      </c>
      <c r="I3385" s="53"/>
      <c r="J3385" s="53"/>
      <c r="K3385" s="53"/>
      <c r="L3385" s="52" t="str">
        <f t="shared" si="535"/>
        <v/>
      </c>
      <c r="M3385" s="52" t="str">
        <f t="shared" si="536"/>
        <v/>
      </c>
    </row>
    <row r="3386" spans="1:13" hidden="1" x14ac:dyDescent="0.3">
      <c r="A3386" s="143" t="str">
        <f t="shared" si="537"/>
        <v/>
      </c>
      <c r="B3386" s="140" t="str">
        <f t="shared" si="538"/>
        <v/>
      </c>
      <c r="C3386" s="143" t="str">
        <f t="shared" si="539"/>
        <v/>
      </c>
      <c r="D3386" s="53"/>
      <c r="E3386" s="26" t="str">
        <f t="shared" ref="E3386:E3449" si="540">IF(D3386="","",VLOOKUP(D3386,Master,3,FALSE))</f>
        <v/>
      </c>
      <c r="F3386" s="26" t="str">
        <f t="shared" ref="F3386:F3449" si="541">IF(D3386="","",VLOOKUP(D3386,Master,4,FALSE))</f>
        <v/>
      </c>
      <c r="G3386" s="26" t="str">
        <f t="shared" ref="G3386:G3449" si="542">IF(D3386="","",VLOOKUP(D3386,Master,5,FALSE))</f>
        <v/>
      </c>
      <c r="H3386" s="26" t="str">
        <f t="shared" ref="H3386:H3449" si="543">IF(D3386="","",VLOOKUP(D3386,Master,2,FALSE))</f>
        <v/>
      </c>
      <c r="I3386" s="53"/>
      <c r="J3386" s="53"/>
      <c r="K3386" s="53"/>
      <c r="L3386" s="52" t="str">
        <f t="shared" ref="L3386:L3449" si="544">IF(K3386="","",IF(I3386="",ROUND(HLOOKUP(J3386,kgList,K3386,FALSE),1),ROUND(HLOOKUP(I3386,kgList,K3386,FALSE),1)))</f>
        <v/>
      </c>
      <c r="M3386" s="52" t="str">
        <f t="shared" ref="M3386:M3449" si="545">IF(L3386="","",IF(COUNTA(I3386:J3386)&gt;1,"Edible or Inedible",IF(COUNTA(I3386)=1,L3386*1,IF(COUNTA(J3386)=1,L3386*1,"ERROR"))))</f>
        <v/>
      </c>
    </row>
    <row r="3387" spans="1:13" hidden="1" x14ac:dyDescent="0.3">
      <c r="A3387" s="143" t="str">
        <f t="shared" ref="A3387:A3450" si="546">IF(D3387="","",A3386)</f>
        <v/>
      </c>
      <c r="B3387" s="140" t="str">
        <f t="shared" ref="B3387:B3450" si="547">IF(D3387="","",B3386)</f>
        <v/>
      </c>
      <c r="C3387" s="143" t="str">
        <f t="shared" ref="C3387:C3450" si="548">IF(D3387="","",C3386)</f>
        <v/>
      </c>
      <c r="D3387" s="53"/>
      <c r="E3387" s="26" t="str">
        <f t="shared" si="540"/>
        <v/>
      </c>
      <c r="F3387" s="26" t="str">
        <f t="shared" si="541"/>
        <v/>
      </c>
      <c r="G3387" s="26" t="str">
        <f t="shared" si="542"/>
        <v/>
      </c>
      <c r="H3387" s="26" t="str">
        <f t="shared" si="543"/>
        <v/>
      </c>
      <c r="I3387" s="53"/>
      <c r="J3387" s="53"/>
      <c r="K3387" s="53"/>
      <c r="L3387" s="52" t="str">
        <f t="shared" si="544"/>
        <v/>
      </c>
      <c r="M3387" s="52" t="str">
        <f t="shared" si="545"/>
        <v/>
      </c>
    </row>
    <row r="3388" spans="1:13" hidden="1" x14ac:dyDescent="0.3">
      <c r="A3388" s="143" t="str">
        <f t="shared" si="546"/>
        <v/>
      </c>
      <c r="B3388" s="140" t="str">
        <f t="shared" si="547"/>
        <v/>
      </c>
      <c r="C3388" s="143" t="str">
        <f t="shared" si="548"/>
        <v/>
      </c>
      <c r="D3388" s="53"/>
      <c r="E3388" s="26" t="str">
        <f t="shared" si="540"/>
        <v/>
      </c>
      <c r="F3388" s="26" t="str">
        <f t="shared" si="541"/>
        <v/>
      </c>
      <c r="G3388" s="26" t="str">
        <f t="shared" si="542"/>
        <v/>
      </c>
      <c r="H3388" s="26" t="str">
        <f t="shared" si="543"/>
        <v/>
      </c>
      <c r="I3388" s="53"/>
      <c r="J3388" s="53"/>
      <c r="K3388" s="53"/>
      <c r="L3388" s="52" t="str">
        <f t="shared" si="544"/>
        <v/>
      </c>
      <c r="M3388" s="52" t="str">
        <f t="shared" si="545"/>
        <v/>
      </c>
    </row>
    <row r="3389" spans="1:13" hidden="1" x14ac:dyDescent="0.3">
      <c r="A3389" s="143" t="str">
        <f t="shared" si="546"/>
        <v/>
      </c>
      <c r="B3389" s="140" t="str">
        <f t="shared" si="547"/>
        <v/>
      </c>
      <c r="C3389" s="143" t="str">
        <f t="shared" si="548"/>
        <v/>
      </c>
      <c r="D3389" s="53"/>
      <c r="E3389" s="26" t="str">
        <f t="shared" si="540"/>
        <v/>
      </c>
      <c r="F3389" s="26" t="str">
        <f t="shared" si="541"/>
        <v/>
      </c>
      <c r="G3389" s="26" t="str">
        <f t="shared" si="542"/>
        <v/>
      </c>
      <c r="H3389" s="26" t="str">
        <f t="shared" si="543"/>
        <v/>
      </c>
      <c r="I3389" s="53"/>
      <c r="J3389" s="53"/>
      <c r="K3389" s="53"/>
      <c r="L3389" s="52" t="str">
        <f t="shared" si="544"/>
        <v/>
      </c>
      <c r="M3389" s="52" t="str">
        <f t="shared" si="545"/>
        <v/>
      </c>
    </row>
    <row r="3390" spans="1:13" hidden="1" x14ac:dyDescent="0.3">
      <c r="A3390" s="143" t="str">
        <f t="shared" si="546"/>
        <v/>
      </c>
      <c r="B3390" s="140" t="str">
        <f t="shared" si="547"/>
        <v/>
      </c>
      <c r="C3390" s="143" t="str">
        <f t="shared" si="548"/>
        <v/>
      </c>
      <c r="D3390" s="53"/>
      <c r="E3390" s="26" t="str">
        <f t="shared" si="540"/>
        <v/>
      </c>
      <c r="F3390" s="26" t="str">
        <f t="shared" si="541"/>
        <v/>
      </c>
      <c r="G3390" s="26" t="str">
        <f t="shared" si="542"/>
        <v/>
      </c>
      <c r="H3390" s="26" t="str">
        <f t="shared" si="543"/>
        <v/>
      </c>
      <c r="I3390" s="53"/>
      <c r="J3390" s="53"/>
      <c r="K3390" s="53"/>
      <c r="L3390" s="52" t="str">
        <f t="shared" si="544"/>
        <v/>
      </c>
      <c r="M3390" s="52" t="str">
        <f t="shared" si="545"/>
        <v/>
      </c>
    </row>
    <row r="3391" spans="1:13" hidden="1" x14ac:dyDescent="0.3">
      <c r="A3391" s="143" t="str">
        <f t="shared" si="546"/>
        <v/>
      </c>
      <c r="B3391" s="140" t="str">
        <f t="shared" si="547"/>
        <v/>
      </c>
      <c r="C3391" s="143" t="str">
        <f t="shared" si="548"/>
        <v/>
      </c>
      <c r="D3391" s="53"/>
      <c r="E3391" s="26" t="str">
        <f t="shared" si="540"/>
        <v/>
      </c>
      <c r="F3391" s="26" t="str">
        <f t="shared" si="541"/>
        <v/>
      </c>
      <c r="G3391" s="26" t="str">
        <f t="shared" si="542"/>
        <v/>
      </c>
      <c r="H3391" s="26" t="str">
        <f t="shared" si="543"/>
        <v/>
      </c>
      <c r="I3391" s="53"/>
      <c r="J3391" s="53"/>
      <c r="K3391" s="53"/>
      <c r="L3391" s="52" t="str">
        <f t="shared" si="544"/>
        <v/>
      </c>
      <c r="M3391" s="52" t="str">
        <f t="shared" si="545"/>
        <v/>
      </c>
    </row>
    <row r="3392" spans="1:13" hidden="1" x14ac:dyDescent="0.3">
      <c r="A3392" s="143" t="str">
        <f t="shared" si="546"/>
        <v/>
      </c>
      <c r="B3392" s="140" t="str">
        <f t="shared" si="547"/>
        <v/>
      </c>
      <c r="C3392" s="143" t="str">
        <f t="shared" si="548"/>
        <v/>
      </c>
      <c r="D3392" s="53"/>
      <c r="E3392" s="26" t="str">
        <f t="shared" si="540"/>
        <v/>
      </c>
      <c r="F3392" s="26" t="str">
        <f t="shared" si="541"/>
        <v/>
      </c>
      <c r="G3392" s="26" t="str">
        <f t="shared" si="542"/>
        <v/>
      </c>
      <c r="H3392" s="26" t="str">
        <f t="shared" si="543"/>
        <v/>
      </c>
      <c r="I3392" s="53"/>
      <c r="J3392" s="53"/>
      <c r="K3392" s="53"/>
      <c r="L3392" s="52" t="str">
        <f t="shared" si="544"/>
        <v/>
      </c>
      <c r="M3392" s="52" t="str">
        <f t="shared" si="545"/>
        <v/>
      </c>
    </row>
    <row r="3393" spans="1:13" hidden="1" x14ac:dyDescent="0.3">
      <c r="A3393" s="143" t="str">
        <f t="shared" si="546"/>
        <v/>
      </c>
      <c r="B3393" s="140" t="str">
        <f t="shared" si="547"/>
        <v/>
      </c>
      <c r="C3393" s="143" t="str">
        <f t="shared" si="548"/>
        <v/>
      </c>
      <c r="D3393" s="53"/>
      <c r="E3393" s="26" t="str">
        <f t="shared" si="540"/>
        <v/>
      </c>
      <c r="F3393" s="26" t="str">
        <f t="shared" si="541"/>
        <v/>
      </c>
      <c r="G3393" s="26" t="str">
        <f t="shared" si="542"/>
        <v/>
      </c>
      <c r="H3393" s="26" t="str">
        <f t="shared" si="543"/>
        <v/>
      </c>
      <c r="I3393" s="53"/>
      <c r="J3393" s="53"/>
      <c r="K3393" s="53"/>
      <c r="L3393" s="52" t="str">
        <f t="shared" si="544"/>
        <v/>
      </c>
      <c r="M3393" s="52" t="str">
        <f t="shared" si="545"/>
        <v/>
      </c>
    </row>
    <row r="3394" spans="1:13" hidden="1" x14ac:dyDescent="0.3">
      <c r="A3394" s="143" t="str">
        <f t="shared" si="546"/>
        <v/>
      </c>
      <c r="B3394" s="140" t="str">
        <f t="shared" si="547"/>
        <v/>
      </c>
      <c r="C3394" s="143" t="str">
        <f t="shared" si="548"/>
        <v/>
      </c>
      <c r="D3394" s="53"/>
      <c r="E3394" s="26" t="str">
        <f t="shared" si="540"/>
        <v/>
      </c>
      <c r="F3394" s="26" t="str">
        <f t="shared" si="541"/>
        <v/>
      </c>
      <c r="G3394" s="26" t="str">
        <f t="shared" si="542"/>
        <v/>
      </c>
      <c r="H3394" s="26" t="str">
        <f t="shared" si="543"/>
        <v/>
      </c>
      <c r="I3394" s="53"/>
      <c r="J3394" s="53"/>
      <c r="K3394" s="53"/>
      <c r="L3394" s="52" t="str">
        <f t="shared" si="544"/>
        <v/>
      </c>
      <c r="M3394" s="52" t="str">
        <f t="shared" si="545"/>
        <v/>
      </c>
    </row>
    <row r="3395" spans="1:13" hidden="1" x14ac:dyDescent="0.3">
      <c r="A3395" s="143" t="str">
        <f t="shared" si="546"/>
        <v/>
      </c>
      <c r="B3395" s="140" t="str">
        <f t="shared" si="547"/>
        <v/>
      </c>
      <c r="C3395" s="143" t="str">
        <f t="shared" si="548"/>
        <v/>
      </c>
      <c r="D3395" s="53"/>
      <c r="E3395" s="26" t="str">
        <f t="shared" si="540"/>
        <v/>
      </c>
      <c r="F3395" s="26" t="str">
        <f t="shared" si="541"/>
        <v/>
      </c>
      <c r="G3395" s="26" t="str">
        <f t="shared" si="542"/>
        <v/>
      </c>
      <c r="H3395" s="26" t="str">
        <f t="shared" si="543"/>
        <v/>
      </c>
      <c r="I3395" s="53"/>
      <c r="J3395" s="53"/>
      <c r="K3395" s="53"/>
      <c r="L3395" s="52" t="str">
        <f t="shared" si="544"/>
        <v/>
      </c>
      <c r="M3395" s="52" t="str">
        <f t="shared" si="545"/>
        <v/>
      </c>
    </row>
    <row r="3396" spans="1:13" hidden="1" x14ac:dyDescent="0.3">
      <c r="A3396" s="143" t="str">
        <f t="shared" si="546"/>
        <v/>
      </c>
      <c r="B3396" s="140" t="str">
        <f t="shared" si="547"/>
        <v/>
      </c>
      <c r="C3396" s="143" t="str">
        <f t="shared" si="548"/>
        <v/>
      </c>
      <c r="D3396" s="53"/>
      <c r="E3396" s="26" t="str">
        <f t="shared" si="540"/>
        <v/>
      </c>
      <c r="F3396" s="26" t="str">
        <f t="shared" si="541"/>
        <v/>
      </c>
      <c r="G3396" s="26" t="str">
        <f t="shared" si="542"/>
        <v/>
      </c>
      <c r="H3396" s="26" t="str">
        <f t="shared" si="543"/>
        <v/>
      </c>
      <c r="I3396" s="53"/>
      <c r="J3396" s="53"/>
      <c r="K3396" s="53"/>
      <c r="L3396" s="52" t="str">
        <f t="shared" si="544"/>
        <v/>
      </c>
      <c r="M3396" s="52" t="str">
        <f t="shared" si="545"/>
        <v/>
      </c>
    </row>
    <row r="3397" spans="1:13" hidden="1" x14ac:dyDescent="0.3">
      <c r="A3397" s="143" t="str">
        <f t="shared" si="546"/>
        <v/>
      </c>
      <c r="B3397" s="140" t="str">
        <f t="shared" si="547"/>
        <v/>
      </c>
      <c r="C3397" s="143" t="str">
        <f t="shared" si="548"/>
        <v/>
      </c>
      <c r="D3397" s="53"/>
      <c r="E3397" s="26" t="str">
        <f t="shared" si="540"/>
        <v/>
      </c>
      <c r="F3397" s="26" t="str">
        <f t="shared" si="541"/>
        <v/>
      </c>
      <c r="G3397" s="26" t="str">
        <f t="shared" si="542"/>
        <v/>
      </c>
      <c r="H3397" s="26" t="str">
        <f t="shared" si="543"/>
        <v/>
      </c>
      <c r="I3397" s="53"/>
      <c r="J3397" s="53"/>
      <c r="K3397" s="53"/>
      <c r="L3397" s="52" t="str">
        <f t="shared" si="544"/>
        <v/>
      </c>
      <c r="M3397" s="52" t="str">
        <f t="shared" si="545"/>
        <v/>
      </c>
    </row>
    <row r="3398" spans="1:13" hidden="1" x14ac:dyDescent="0.3">
      <c r="A3398" s="143" t="str">
        <f t="shared" si="546"/>
        <v/>
      </c>
      <c r="B3398" s="140" t="str">
        <f t="shared" si="547"/>
        <v/>
      </c>
      <c r="C3398" s="143" t="str">
        <f t="shared" si="548"/>
        <v/>
      </c>
      <c r="D3398" s="53"/>
      <c r="E3398" s="26" t="str">
        <f t="shared" si="540"/>
        <v/>
      </c>
      <c r="F3398" s="26" t="str">
        <f t="shared" si="541"/>
        <v/>
      </c>
      <c r="G3398" s="26" t="str">
        <f t="shared" si="542"/>
        <v/>
      </c>
      <c r="H3398" s="26" t="str">
        <f t="shared" si="543"/>
        <v/>
      </c>
      <c r="I3398" s="53"/>
      <c r="J3398" s="53"/>
      <c r="K3398" s="53"/>
      <c r="L3398" s="52" t="str">
        <f t="shared" si="544"/>
        <v/>
      </c>
      <c r="M3398" s="52" t="str">
        <f t="shared" si="545"/>
        <v/>
      </c>
    </row>
    <row r="3399" spans="1:13" hidden="1" x14ac:dyDescent="0.3">
      <c r="A3399" s="143" t="str">
        <f t="shared" si="546"/>
        <v/>
      </c>
      <c r="B3399" s="140" t="str">
        <f t="shared" si="547"/>
        <v/>
      </c>
      <c r="C3399" s="143" t="str">
        <f t="shared" si="548"/>
        <v/>
      </c>
      <c r="D3399" s="53"/>
      <c r="E3399" s="26" t="str">
        <f t="shared" si="540"/>
        <v/>
      </c>
      <c r="F3399" s="26" t="str">
        <f t="shared" si="541"/>
        <v/>
      </c>
      <c r="G3399" s="26" t="str">
        <f t="shared" si="542"/>
        <v/>
      </c>
      <c r="H3399" s="26" t="str">
        <f t="shared" si="543"/>
        <v/>
      </c>
      <c r="I3399" s="53"/>
      <c r="J3399" s="53"/>
      <c r="K3399" s="53"/>
      <c r="L3399" s="52" t="str">
        <f t="shared" si="544"/>
        <v/>
      </c>
      <c r="M3399" s="52" t="str">
        <f t="shared" si="545"/>
        <v/>
      </c>
    </row>
    <row r="3400" spans="1:13" hidden="1" x14ac:dyDescent="0.3">
      <c r="A3400" s="143" t="str">
        <f t="shared" si="546"/>
        <v/>
      </c>
      <c r="B3400" s="140" t="str">
        <f t="shared" si="547"/>
        <v/>
      </c>
      <c r="C3400" s="143" t="str">
        <f t="shared" si="548"/>
        <v/>
      </c>
      <c r="D3400" s="53"/>
      <c r="E3400" s="26" t="str">
        <f t="shared" si="540"/>
        <v/>
      </c>
      <c r="F3400" s="26" t="str">
        <f t="shared" si="541"/>
        <v/>
      </c>
      <c r="G3400" s="26" t="str">
        <f t="shared" si="542"/>
        <v/>
      </c>
      <c r="H3400" s="26" t="str">
        <f t="shared" si="543"/>
        <v/>
      </c>
      <c r="I3400" s="53"/>
      <c r="J3400" s="53"/>
      <c r="K3400" s="53"/>
      <c r="L3400" s="52" t="str">
        <f t="shared" si="544"/>
        <v/>
      </c>
      <c r="M3400" s="52" t="str">
        <f t="shared" si="545"/>
        <v/>
      </c>
    </row>
    <row r="3401" spans="1:13" hidden="1" x14ac:dyDescent="0.3">
      <c r="A3401" s="143" t="str">
        <f t="shared" si="546"/>
        <v/>
      </c>
      <c r="B3401" s="140" t="str">
        <f t="shared" si="547"/>
        <v/>
      </c>
      <c r="C3401" s="143" t="str">
        <f t="shared" si="548"/>
        <v/>
      </c>
      <c r="D3401" s="53"/>
      <c r="E3401" s="26" t="str">
        <f t="shared" si="540"/>
        <v/>
      </c>
      <c r="F3401" s="26" t="str">
        <f t="shared" si="541"/>
        <v/>
      </c>
      <c r="G3401" s="26" t="str">
        <f t="shared" si="542"/>
        <v/>
      </c>
      <c r="H3401" s="26" t="str">
        <f t="shared" si="543"/>
        <v/>
      </c>
      <c r="I3401" s="53"/>
      <c r="J3401" s="53"/>
      <c r="K3401" s="53"/>
      <c r="L3401" s="52" t="str">
        <f t="shared" si="544"/>
        <v/>
      </c>
      <c r="M3401" s="52" t="str">
        <f t="shared" si="545"/>
        <v/>
      </c>
    </row>
    <row r="3402" spans="1:13" hidden="1" x14ac:dyDescent="0.3">
      <c r="A3402" s="143" t="str">
        <f t="shared" si="546"/>
        <v/>
      </c>
      <c r="B3402" s="140" t="str">
        <f t="shared" si="547"/>
        <v/>
      </c>
      <c r="C3402" s="143" t="str">
        <f t="shared" si="548"/>
        <v/>
      </c>
      <c r="D3402" s="53"/>
      <c r="E3402" s="26" t="str">
        <f t="shared" si="540"/>
        <v/>
      </c>
      <c r="F3402" s="26" t="str">
        <f t="shared" si="541"/>
        <v/>
      </c>
      <c r="G3402" s="26" t="str">
        <f t="shared" si="542"/>
        <v/>
      </c>
      <c r="H3402" s="26" t="str">
        <f t="shared" si="543"/>
        <v/>
      </c>
      <c r="I3402" s="53"/>
      <c r="J3402" s="53"/>
      <c r="K3402" s="53"/>
      <c r="L3402" s="52" t="str">
        <f t="shared" si="544"/>
        <v/>
      </c>
      <c r="M3402" s="52" t="str">
        <f t="shared" si="545"/>
        <v/>
      </c>
    </row>
    <row r="3403" spans="1:13" hidden="1" x14ac:dyDescent="0.3">
      <c r="A3403" s="143" t="str">
        <f t="shared" si="546"/>
        <v/>
      </c>
      <c r="B3403" s="140" t="str">
        <f t="shared" si="547"/>
        <v/>
      </c>
      <c r="C3403" s="143" t="str">
        <f t="shared" si="548"/>
        <v/>
      </c>
      <c r="D3403" s="53"/>
      <c r="E3403" s="26" t="str">
        <f t="shared" si="540"/>
        <v/>
      </c>
      <c r="F3403" s="26" t="str">
        <f t="shared" si="541"/>
        <v/>
      </c>
      <c r="G3403" s="26" t="str">
        <f t="shared" si="542"/>
        <v/>
      </c>
      <c r="H3403" s="26" t="str">
        <f t="shared" si="543"/>
        <v/>
      </c>
      <c r="I3403" s="53"/>
      <c r="J3403" s="53"/>
      <c r="K3403" s="53"/>
      <c r="L3403" s="52" t="str">
        <f t="shared" si="544"/>
        <v/>
      </c>
      <c r="M3403" s="52" t="str">
        <f t="shared" si="545"/>
        <v/>
      </c>
    </row>
    <row r="3404" spans="1:13" hidden="1" x14ac:dyDescent="0.3">
      <c r="A3404" s="143" t="str">
        <f t="shared" si="546"/>
        <v/>
      </c>
      <c r="B3404" s="140" t="str">
        <f t="shared" si="547"/>
        <v/>
      </c>
      <c r="C3404" s="143" t="str">
        <f t="shared" si="548"/>
        <v/>
      </c>
      <c r="D3404" s="53"/>
      <c r="E3404" s="26" t="str">
        <f t="shared" si="540"/>
        <v/>
      </c>
      <c r="F3404" s="26" t="str">
        <f t="shared" si="541"/>
        <v/>
      </c>
      <c r="G3404" s="26" t="str">
        <f t="shared" si="542"/>
        <v/>
      </c>
      <c r="H3404" s="26" t="str">
        <f t="shared" si="543"/>
        <v/>
      </c>
      <c r="I3404" s="53"/>
      <c r="J3404" s="53"/>
      <c r="K3404" s="53"/>
      <c r="L3404" s="52" t="str">
        <f t="shared" si="544"/>
        <v/>
      </c>
      <c r="M3404" s="52" t="str">
        <f t="shared" si="545"/>
        <v/>
      </c>
    </row>
    <row r="3405" spans="1:13" hidden="1" x14ac:dyDescent="0.3">
      <c r="A3405" s="143" t="str">
        <f t="shared" si="546"/>
        <v/>
      </c>
      <c r="B3405" s="140" t="str">
        <f t="shared" si="547"/>
        <v/>
      </c>
      <c r="C3405" s="143" t="str">
        <f t="shared" si="548"/>
        <v/>
      </c>
      <c r="D3405" s="53"/>
      <c r="E3405" s="26" t="str">
        <f t="shared" si="540"/>
        <v/>
      </c>
      <c r="F3405" s="26" t="str">
        <f t="shared" si="541"/>
        <v/>
      </c>
      <c r="G3405" s="26" t="str">
        <f t="shared" si="542"/>
        <v/>
      </c>
      <c r="H3405" s="26" t="str">
        <f t="shared" si="543"/>
        <v/>
      </c>
      <c r="I3405" s="53"/>
      <c r="J3405" s="53"/>
      <c r="K3405" s="53"/>
      <c r="L3405" s="52" t="str">
        <f t="shared" si="544"/>
        <v/>
      </c>
      <c r="M3405" s="52" t="str">
        <f t="shared" si="545"/>
        <v/>
      </c>
    </row>
    <row r="3406" spans="1:13" hidden="1" x14ac:dyDescent="0.3">
      <c r="A3406" s="143" t="str">
        <f t="shared" si="546"/>
        <v/>
      </c>
      <c r="B3406" s="140" t="str">
        <f t="shared" si="547"/>
        <v/>
      </c>
      <c r="C3406" s="143" t="str">
        <f t="shared" si="548"/>
        <v/>
      </c>
      <c r="D3406" s="53"/>
      <c r="E3406" s="26" t="str">
        <f t="shared" si="540"/>
        <v/>
      </c>
      <c r="F3406" s="26" t="str">
        <f t="shared" si="541"/>
        <v/>
      </c>
      <c r="G3406" s="26" t="str">
        <f t="shared" si="542"/>
        <v/>
      </c>
      <c r="H3406" s="26" t="str">
        <f t="shared" si="543"/>
        <v/>
      </c>
      <c r="I3406" s="53"/>
      <c r="J3406" s="53"/>
      <c r="K3406" s="53"/>
      <c r="L3406" s="52" t="str">
        <f t="shared" si="544"/>
        <v/>
      </c>
      <c r="M3406" s="52" t="str">
        <f t="shared" si="545"/>
        <v/>
      </c>
    </row>
    <row r="3407" spans="1:13" hidden="1" x14ac:dyDescent="0.3">
      <c r="A3407" s="143" t="str">
        <f t="shared" si="546"/>
        <v/>
      </c>
      <c r="B3407" s="140" t="str">
        <f t="shared" si="547"/>
        <v/>
      </c>
      <c r="C3407" s="143" t="str">
        <f t="shared" si="548"/>
        <v/>
      </c>
      <c r="D3407" s="53"/>
      <c r="E3407" s="26" t="str">
        <f t="shared" si="540"/>
        <v/>
      </c>
      <c r="F3407" s="26" t="str">
        <f t="shared" si="541"/>
        <v/>
      </c>
      <c r="G3407" s="26" t="str">
        <f t="shared" si="542"/>
        <v/>
      </c>
      <c r="H3407" s="26" t="str">
        <f t="shared" si="543"/>
        <v/>
      </c>
      <c r="I3407" s="53"/>
      <c r="J3407" s="53"/>
      <c r="K3407" s="53"/>
      <c r="L3407" s="52" t="str">
        <f t="shared" si="544"/>
        <v/>
      </c>
      <c r="M3407" s="52" t="str">
        <f t="shared" si="545"/>
        <v/>
      </c>
    </row>
    <row r="3408" spans="1:13" hidden="1" x14ac:dyDescent="0.3">
      <c r="A3408" s="143" t="str">
        <f t="shared" si="546"/>
        <v/>
      </c>
      <c r="B3408" s="140" t="str">
        <f t="shared" si="547"/>
        <v/>
      </c>
      <c r="C3408" s="143" t="str">
        <f t="shared" si="548"/>
        <v/>
      </c>
      <c r="D3408" s="53"/>
      <c r="E3408" s="26" t="str">
        <f t="shared" si="540"/>
        <v/>
      </c>
      <c r="F3408" s="26" t="str">
        <f t="shared" si="541"/>
        <v/>
      </c>
      <c r="G3408" s="26" t="str">
        <f t="shared" si="542"/>
        <v/>
      </c>
      <c r="H3408" s="26" t="str">
        <f t="shared" si="543"/>
        <v/>
      </c>
      <c r="I3408" s="53"/>
      <c r="J3408" s="53"/>
      <c r="K3408" s="53"/>
      <c r="L3408" s="52" t="str">
        <f t="shared" si="544"/>
        <v/>
      </c>
      <c r="M3408" s="52" t="str">
        <f t="shared" si="545"/>
        <v/>
      </c>
    </row>
    <row r="3409" spans="1:13" hidden="1" x14ac:dyDescent="0.3">
      <c r="A3409" s="143" t="str">
        <f t="shared" si="546"/>
        <v/>
      </c>
      <c r="B3409" s="140" t="str">
        <f t="shared" si="547"/>
        <v/>
      </c>
      <c r="C3409" s="143" t="str">
        <f t="shared" si="548"/>
        <v/>
      </c>
      <c r="D3409" s="53"/>
      <c r="E3409" s="26" t="str">
        <f t="shared" si="540"/>
        <v/>
      </c>
      <c r="F3409" s="26" t="str">
        <f t="shared" si="541"/>
        <v/>
      </c>
      <c r="G3409" s="26" t="str">
        <f t="shared" si="542"/>
        <v/>
      </c>
      <c r="H3409" s="26" t="str">
        <f t="shared" si="543"/>
        <v/>
      </c>
      <c r="I3409" s="53"/>
      <c r="J3409" s="53"/>
      <c r="K3409" s="53"/>
      <c r="L3409" s="52" t="str">
        <f t="shared" si="544"/>
        <v/>
      </c>
      <c r="M3409" s="52" t="str">
        <f t="shared" si="545"/>
        <v/>
      </c>
    </row>
    <row r="3410" spans="1:13" hidden="1" x14ac:dyDescent="0.3">
      <c r="A3410" s="143" t="str">
        <f t="shared" si="546"/>
        <v/>
      </c>
      <c r="B3410" s="140" t="str">
        <f t="shared" si="547"/>
        <v/>
      </c>
      <c r="C3410" s="143" t="str">
        <f t="shared" si="548"/>
        <v/>
      </c>
      <c r="D3410" s="53"/>
      <c r="E3410" s="26" t="str">
        <f t="shared" si="540"/>
        <v/>
      </c>
      <c r="F3410" s="26" t="str">
        <f t="shared" si="541"/>
        <v/>
      </c>
      <c r="G3410" s="26" t="str">
        <f t="shared" si="542"/>
        <v/>
      </c>
      <c r="H3410" s="26" t="str">
        <f t="shared" si="543"/>
        <v/>
      </c>
      <c r="I3410" s="53"/>
      <c r="J3410" s="53"/>
      <c r="K3410" s="53"/>
      <c r="L3410" s="52" t="str">
        <f t="shared" si="544"/>
        <v/>
      </c>
      <c r="M3410" s="52" t="str">
        <f t="shared" si="545"/>
        <v/>
      </c>
    </row>
    <row r="3411" spans="1:13" hidden="1" x14ac:dyDescent="0.3">
      <c r="A3411" s="143" t="str">
        <f t="shared" si="546"/>
        <v/>
      </c>
      <c r="B3411" s="140" t="str">
        <f t="shared" si="547"/>
        <v/>
      </c>
      <c r="C3411" s="143" t="str">
        <f t="shared" si="548"/>
        <v/>
      </c>
      <c r="D3411" s="53"/>
      <c r="E3411" s="26" t="str">
        <f t="shared" si="540"/>
        <v/>
      </c>
      <c r="F3411" s="26" t="str">
        <f t="shared" si="541"/>
        <v/>
      </c>
      <c r="G3411" s="26" t="str">
        <f t="shared" si="542"/>
        <v/>
      </c>
      <c r="H3411" s="26" t="str">
        <f t="shared" si="543"/>
        <v/>
      </c>
      <c r="I3411" s="53"/>
      <c r="J3411" s="53"/>
      <c r="K3411" s="53"/>
      <c r="L3411" s="52" t="str">
        <f t="shared" si="544"/>
        <v/>
      </c>
      <c r="M3411" s="52" t="str">
        <f t="shared" si="545"/>
        <v/>
      </c>
    </row>
    <row r="3412" spans="1:13" hidden="1" x14ac:dyDescent="0.3">
      <c r="A3412" s="143" t="str">
        <f t="shared" si="546"/>
        <v/>
      </c>
      <c r="B3412" s="140" t="str">
        <f t="shared" si="547"/>
        <v/>
      </c>
      <c r="C3412" s="143" t="str">
        <f t="shared" si="548"/>
        <v/>
      </c>
      <c r="D3412" s="53"/>
      <c r="E3412" s="26" t="str">
        <f t="shared" si="540"/>
        <v/>
      </c>
      <c r="F3412" s="26" t="str">
        <f t="shared" si="541"/>
        <v/>
      </c>
      <c r="G3412" s="26" t="str">
        <f t="shared" si="542"/>
        <v/>
      </c>
      <c r="H3412" s="26" t="str">
        <f t="shared" si="543"/>
        <v/>
      </c>
      <c r="I3412" s="53"/>
      <c r="J3412" s="53"/>
      <c r="K3412" s="53"/>
      <c r="L3412" s="52" t="str">
        <f t="shared" si="544"/>
        <v/>
      </c>
      <c r="M3412" s="52" t="str">
        <f t="shared" si="545"/>
        <v/>
      </c>
    </row>
    <row r="3413" spans="1:13" hidden="1" x14ac:dyDescent="0.3">
      <c r="A3413" s="143" t="str">
        <f t="shared" si="546"/>
        <v/>
      </c>
      <c r="B3413" s="140" t="str">
        <f t="shared" si="547"/>
        <v/>
      </c>
      <c r="C3413" s="143" t="str">
        <f t="shared" si="548"/>
        <v/>
      </c>
      <c r="D3413" s="53"/>
      <c r="E3413" s="26" t="str">
        <f t="shared" si="540"/>
        <v/>
      </c>
      <c r="F3413" s="26" t="str">
        <f t="shared" si="541"/>
        <v/>
      </c>
      <c r="G3413" s="26" t="str">
        <f t="shared" si="542"/>
        <v/>
      </c>
      <c r="H3413" s="26" t="str">
        <f t="shared" si="543"/>
        <v/>
      </c>
      <c r="I3413" s="53"/>
      <c r="J3413" s="53"/>
      <c r="K3413" s="53"/>
      <c r="L3413" s="52" t="str">
        <f t="shared" si="544"/>
        <v/>
      </c>
      <c r="M3413" s="52" t="str">
        <f t="shared" si="545"/>
        <v/>
      </c>
    </row>
    <row r="3414" spans="1:13" hidden="1" x14ac:dyDescent="0.3">
      <c r="A3414" s="143" t="str">
        <f t="shared" si="546"/>
        <v/>
      </c>
      <c r="B3414" s="140" t="str">
        <f t="shared" si="547"/>
        <v/>
      </c>
      <c r="C3414" s="143" t="str">
        <f t="shared" si="548"/>
        <v/>
      </c>
      <c r="D3414" s="53"/>
      <c r="E3414" s="26" t="str">
        <f t="shared" si="540"/>
        <v/>
      </c>
      <c r="F3414" s="26" t="str">
        <f t="shared" si="541"/>
        <v/>
      </c>
      <c r="G3414" s="26" t="str">
        <f t="shared" si="542"/>
        <v/>
      </c>
      <c r="H3414" s="26" t="str">
        <f t="shared" si="543"/>
        <v/>
      </c>
      <c r="I3414" s="53"/>
      <c r="J3414" s="53"/>
      <c r="K3414" s="53"/>
      <c r="L3414" s="52" t="str">
        <f t="shared" si="544"/>
        <v/>
      </c>
      <c r="M3414" s="52" t="str">
        <f t="shared" si="545"/>
        <v/>
      </c>
    </row>
    <row r="3415" spans="1:13" hidden="1" x14ac:dyDescent="0.3">
      <c r="A3415" s="143" t="str">
        <f t="shared" si="546"/>
        <v/>
      </c>
      <c r="B3415" s="140" t="str">
        <f t="shared" si="547"/>
        <v/>
      </c>
      <c r="C3415" s="143" t="str">
        <f t="shared" si="548"/>
        <v/>
      </c>
      <c r="D3415" s="53"/>
      <c r="E3415" s="26" t="str">
        <f t="shared" si="540"/>
        <v/>
      </c>
      <c r="F3415" s="26" t="str">
        <f t="shared" si="541"/>
        <v/>
      </c>
      <c r="G3415" s="26" t="str">
        <f t="shared" si="542"/>
        <v/>
      </c>
      <c r="H3415" s="26" t="str">
        <f t="shared" si="543"/>
        <v/>
      </c>
      <c r="I3415" s="53"/>
      <c r="J3415" s="53"/>
      <c r="K3415" s="53"/>
      <c r="L3415" s="52" t="str">
        <f t="shared" si="544"/>
        <v/>
      </c>
      <c r="M3415" s="52" t="str">
        <f t="shared" si="545"/>
        <v/>
      </c>
    </row>
    <row r="3416" spans="1:13" hidden="1" x14ac:dyDescent="0.3">
      <c r="A3416" s="143" t="str">
        <f t="shared" si="546"/>
        <v/>
      </c>
      <c r="B3416" s="140" t="str">
        <f t="shared" si="547"/>
        <v/>
      </c>
      <c r="C3416" s="143" t="str">
        <f t="shared" si="548"/>
        <v/>
      </c>
      <c r="D3416" s="53"/>
      <c r="E3416" s="26" t="str">
        <f t="shared" si="540"/>
        <v/>
      </c>
      <c r="F3416" s="26" t="str">
        <f t="shared" si="541"/>
        <v/>
      </c>
      <c r="G3416" s="26" t="str">
        <f t="shared" si="542"/>
        <v/>
      </c>
      <c r="H3416" s="26" t="str">
        <f t="shared" si="543"/>
        <v/>
      </c>
      <c r="I3416" s="53"/>
      <c r="J3416" s="53"/>
      <c r="K3416" s="53"/>
      <c r="L3416" s="52" t="str">
        <f t="shared" si="544"/>
        <v/>
      </c>
      <c r="M3416" s="52" t="str">
        <f t="shared" si="545"/>
        <v/>
      </c>
    </row>
    <row r="3417" spans="1:13" hidden="1" x14ac:dyDescent="0.3">
      <c r="A3417" s="143" t="str">
        <f t="shared" si="546"/>
        <v/>
      </c>
      <c r="B3417" s="140" t="str">
        <f t="shared" si="547"/>
        <v/>
      </c>
      <c r="C3417" s="143" t="str">
        <f t="shared" si="548"/>
        <v/>
      </c>
      <c r="D3417" s="53"/>
      <c r="E3417" s="26" t="str">
        <f t="shared" si="540"/>
        <v/>
      </c>
      <c r="F3417" s="26" t="str">
        <f t="shared" si="541"/>
        <v/>
      </c>
      <c r="G3417" s="26" t="str">
        <f t="shared" si="542"/>
        <v/>
      </c>
      <c r="H3417" s="26" t="str">
        <f t="shared" si="543"/>
        <v/>
      </c>
      <c r="I3417" s="53"/>
      <c r="J3417" s="53"/>
      <c r="K3417" s="53"/>
      <c r="L3417" s="52" t="str">
        <f t="shared" si="544"/>
        <v/>
      </c>
      <c r="M3417" s="52" t="str">
        <f t="shared" si="545"/>
        <v/>
      </c>
    </row>
    <row r="3418" spans="1:13" hidden="1" x14ac:dyDescent="0.3">
      <c r="A3418" s="143" t="str">
        <f t="shared" si="546"/>
        <v/>
      </c>
      <c r="B3418" s="140" t="str">
        <f t="shared" si="547"/>
        <v/>
      </c>
      <c r="C3418" s="143" t="str">
        <f t="shared" si="548"/>
        <v/>
      </c>
      <c r="D3418" s="53"/>
      <c r="E3418" s="26" t="str">
        <f t="shared" si="540"/>
        <v/>
      </c>
      <c r="F3418" s="26" t="str">
        <f t="shared" si="541"/>
        <v/>
      </c>
      <c r="G3418" s="26" t="str">
        <f t="shared" si="542"/>
        <v/>
      </c>
      <c r="H3418" s="26" t="str">
        <f t="shared" si="543"/>
        <v/>
      </c>
      <c r="I3418" s="53"/>
      <c r="J3418" s="53"/>
      <c r="K3418" s="53"/>
      <c r="L3418" s="52" t="str">
        <f t="shared" si="544"/>
        <v/>
      </c>
      <c r="M3418" s="52" t="str">
        <f t="shared" si="545"/>
        <v/>
      </c>
    </row>
    <row r="3419" spans="1:13" hidden="1" x14ac:dyDescent="0.3">
      <c r="A3419" s="143" t="str">
        <f t="shared" si="546"/>
        <v/>
      </c>
      <c r="B3419" s="140" t="str">
        <f t="shared" si="547"/>
        <v/>
      </c>
      <c r="C3419" s="143" t="str">
        <f t="shared" si="548"/>
        <v/>
      </c>
      <c r="D3419" s="53"/>
      <c r="E3419" s="26" t="str">
        <f t="shared" si="540"/>
        <v/>
      </c>
      <c r="F3419" s="26" t="str">
        <f t="shared" si="541"/>
        <v/>
      </c>
      <c r="G3419" s="26" t="str">
        <f t="shared" si="542"/>
        <v/>
      </c>
      <c r="H3419" s="26" t="str">
        <f t="shared" si="543"/>
        <v/>
      </c>
      <c r="I3419" s="53"/>
      <c r="J3419" s="53"/>
      <c r="K3419" s="53"/>
      <c r="L3419" s="52" t="str">
        <f t="shared" si="544"/>
        <v/>
      </c>
      <c r="M3419" s="52" t="str">
        <f t="shared" si="545"/>
        <v/>
      </c>
    </row>
    <row r="3420" spans="1:13" hidden="1" x14ac:dyDescent="0.3">
      <c r="A3420" s="143" t="str">
        <f t="shared" si="546"/>
        <v/>
      </c>
      <c r="B3420" s="140" t="str">
        <f t="shared" si="547"/>
        <v/>
      </c>
      <c r="C3420" s="143" t="str">
        <f t="shared" si="548"/>
        <v/>
      </c>
      <c r="D3420" s="53"/>
      <c r="E3420" s="26" t="str">
        <f t="shared" si="540"/>
        <v/>
      </c>
      <c r="F3420" s="26" t="str">
        <f t="shared" si="541"/>
        <v/>
      </c>
      <c r="G3420" s="26" t="str">
        <f t="shared" si="542"/>
        <v/>
      </c>
      <c r="H3420" s="26" t="str">
        <f t="shared" si="543"/>
        <v/>
      </c>
      <c r="I3420" s="53"/>
      <c r="J3420" s="53"/>
      <c r="K3420" s="53"/>
      <c r="L3420" s="52" t="str">
        <f t="shared" si="544"/>
        <v/>
      </c>
      <c r="M3420" s="52" t="str">
        <f t="shared" si="545"/>
        <v/>
      </c>
    </row>
    <row r="3421" spans="1:13" hidden="1" x14ac:dyDescent="0.3">
      <c r="A3421" s="143" t="str">
        <f t="shared" si="546"/>
        <v/>
      </c>
      <c r="B3421" s="140" t="str">
        <f t="shared" si="547"/>
        <v/>
      </c>
      <c r="C3421" s="143" t="str">
        <f t="shared" si="548"/>
        <v/>
      </c>
      <c r="D3421" s="53"/>
      <c r="E3421" s="26" t="str">
        <f t="shared" si="540"/>
        <v/>
      </c>
      <c r="F3421" s="26" t="str">
        <f t="shared" si="541"/>
        <v/>
      </c>
      <c r="G3421" s="26" t="str">
        <f t="shared" si="542"/>
        <v/>
      </c>
      <c r="H3421" s="26" t="str">
        <f t="shared" si="543"/>
        <v/>
      </c>
      <c r="I3421" s="53"/>
      <c r="J3421" s="53"/>
      <c r="K3421" s="53"/>
      <c r="L3421" s="52" t="str">
        <f t="shared" si="544"/>
        <v/>
      </c>
      <c r="M3421" s="52" t="str">
        <f t="shared" si="545"/>
        <v/>
      </c>
    </row>
    <row r="3422" spans="1:13" hidden="1" x14ac:dyDescent="0.3">
      <c r="A3422" s="143" t="str">
        <f t="shared" si="546"/>
        <v/>
      </c>
      <c r="B3422" s="140" t="str">
        <f t="shared" si="547"/>
        <v/>
      </c>
      <c r="C3422" s="143" t="str">
        <f t="shared" si="548"/>
        <v/>
      </c>
      <c r="D3422" s="53"/>
      <c r="E3422" s="26" t="str">
        <f t="shared" si="540"/>
        <v/>
      </c>
      <c r="F3422" s="26" t="str">
        <f t="shared" si="541"/>
        <v/>
      </c>
      <c r="G3422" s="26" t="str">
        <f t="shared" si="542"/>
        <v/>
      </c>
      <c r="H3422" s="26" t="str">
        <f t="shared" si="543"/>
        <v/>
      </c>
      <c r="I3422" s="53"/>
      <c r="J3422" s="53"/>
      <c r="K3422" s="53"/>
      <c r="L3422" s="52" t="str">
        <f t="shared" si="544"/>
        <v/>
      </c>
      <c r="M3422" s="52" t="str">
        <f t="shared" si="545"/>
        <v/>
      </c>
    </row>
    <row r="3423" spans="1:13" hidden="1" x14ac:dyDescent="0.3">
      <c r="A3423" s="143" t="str">
        <f t="shared" si="546"/>
        <v/>
      </c>
      <c r="B3423" s="140" t="str">
        <f t="shared" si="547"/>
        <v/>
      </c>
      <c r="C3423" s="143" t="str">
        <f t="shared" si="548"/>
        <v/>
      </c>
      <c r="D3423" s="53"/>
      <c r="E3423" s="26" t="str">
        <f t="shared" si="540"/>
        <v/>
      </c>
      <c r="F3423" s="26" t="str">
        <f t="shared" si="541"/>
        <v/>
      </c>
      <c r="G3423" s="26" t="str">
        <f t="shared" si="542"/>
        <v/>
      </c>
      <c r="H3423" s="26" t="str">
        <f t="shared" si="543"/>
        <v/>
      </c>
      <c r="I3423" s="53"/>
      <c r="J3423" s="53"/>
      <c r="K3423" s="53"/>
      <c r="L3423" s="52" t="str">
        <f t="shared" si="544"/>
        <v/>
      </c>
      <c r="M3423" s="52" t="str">
        <f t="shared" si="545"/>
        <v/>
      </c>
    </row>
    <row r="3424" spans="1:13" hidden="1" x14ac:dyDescent="0.3">
      <c r="A3424" s="143" t="str">
        <f t="shared" si="546"/>
        <v/>
      </c>
      <c r="B3424" s="140" t="str">
        <f t="shared" si="547"/>
        <v/>
      </c>
      <c r="C3424" s="143" t="str">
        <f t="shared" si="548"/>
        <v/>
      </c>
      <c r="D3424" s="53"/>
      <c r="E3424" s="26" t="str">
        <f t="shared" si="540"/>
        <v/>
      </c>
      <c r="F3424" s="26" t="str">
        <f t="shared" si="541"/>
        <v/>
      </c>
      <c r="G3424" s="26" t="str">
        <f t="shared" si="542"/>
        <v/>
      </c>
      <c r="H3424" s="26" t="str">
        <f t="shared" si="543"/>
        <v/>
      </c>
      <c r="I3424" s="53"/>
      <c r="J3424" s="53"/>
      <c r="K3424" s="53"/>
      <c r="L3424" s="52" t="str">
        <f t="shared" si="544"/>
        <v/>
      </c>
      <c r="M3424" s="52" t="str">
        <f t="shared" si="545"/>
        <v/>
      </c>
    </row>
    <row r="3425" spans="1:13" hidden="1" x14ac:dyDescent="0.3">
      <c r="A3425" s="143" t="str">
        <f t="shared" si="546"/>
        <v/>
      </c>
      <c r="B3425" s="140" t="str">
        <f t="shared" si="547"/>
        <v/>
      </c>
      <c r="C3425" s="143" t="str">
        <f t="shared" si="548"/>
        <v/>
      </c>
      <c r="D3425" s="53"/>
      <c r="E3425" s="26" t="str">
        <f t="shared" si="540"/>
        <v/>
      </c>
      <c r="F3425" s="26" t="str">
        <f t="shared" si="541"/>
        <v/>
      </c>
      <c r="G3425" s="26" t="str">
        <f t="shared" si="542"/>
        <v/>
      </c>
      <c r="H3425" s="26" t="str">
        <f t="shared" si="543"/>
        <v/>
      </c>
      <c r="I3425" s="53"/>
      <c r="J3425" s="53"/>
      <c r="K3425" s="53"/>
      <c r="L3425" s="52" t="str">
        <f t="shared" si="544"/>
        <v/>
      </c>
      <c r="M3425" s="52" t="str">
        <f t="shared" si="545"/>
        <v/>
      </c>
    </row>
    <row r="3426" spans="1:13" hidden="1" x14ac:dyDescent="0.3">
      <c r="A3426" s="143" t="str">
        <f t="shared" si="546"/>
        <v/>
      </c>
      <c r="B3426" s="140" t="str">
        <f t="shared" si="547"/>
        <v/>
      </c>
      <c r="C3426" s="143" t="str">
        <f t="shared" si="548"/>
        <v/>
      </c>
      <c r="D3426" s="53"/>
      <c r="E3426" s="26" t="str">
        <f t="shared" si="540"/>
        <v/>
      </c>
      <c r="F3426" s="26" t="str">
        <f t="shared" si="541"/>
        <v/>
      </c>
      <c r="G3426" s="26" t="str">
        <f t="shared" si="542"/>
        <v/>
      </c>
      <c r="H3426" s="26" t="str">
        <f t="shared" si="543"/>
        <v/>
      </c>
      <c r="I3426" s="53"/>
      <c r="J3426" s="53"/>
      <c r="K3426" s="53"/>
      <c r="L3426" s="52" t="str">
        <f t="shared" si="544"/>
        <v/>
      </c>
      <c r="M3426" s="52" t="str">
        <f t="shared" si="545"/>
        <v/>
      </c>
    </row>
    <row r="3427" spans="1:13" hidden="1" x14ac:dyDescent="0.3">
      <c r="A3427" s="143" t="str">
        <f t="shared" si="546"/>
        <v/>
      </c>
      <c r="B3427" s="140" t="str">
        <f t="shared" si="547"/>
        <v/>
      </c>
      <c r="C3427" s="143" t="str">
        <f t="shared" si="548"/>
        <v/>
      </c>
      <c r="D3427" s="53"/>
      <c r="E3427" s="26" t="str">
        <f t="shared" si="540"/>
        <v/>
      </c>
      <c r="F3427" s="26" t="str">
        <f t="shared" si="541"/>
        <v/>
      </c>
      <c r="G3427" s="26" t="str">
        <f t="shared" si="542"/>
        <v/>
      </c>
      <c r="H3427" s="26" t="str">
        <f t="shared" si="543"/>
        <v/>
      </c>
      <c r="I3427" s="53"/>
      <c r="J3427" s="53"/>
      <c r="K3427" s="53"/>
      <c r="L3427" s="52" t="str">
        <f t="shared" si="544"/>
        <v/>
      </c>
      <c r="M3427" s="52" t="str">
        <f t="shared" si="545"/>
        <v/>
      </c>
    </row>
    <row r="3428" spans="1:13" hidden="1" x14ac:dyDescent="0.3">
      <c r="A3428" s="143" t="str">
        <f t="shared" si="546"/>
        <v/>
      </c>
      <c r="B3428" s="140" t="str">
        <f t="shared" si="547"/>
        <v/>
      </c>
      <c r="C3428" s="143" t="str">
        <f t="shared" si="548"/>
        <v/>
      </c>
      <c r="D3428" s="53"/>
      <c r="E3428" s="26" t="str">
        <f t="shared" si="540"/>
        <v/>
      </c>
      <c r="F3428" s="26" t="str">
        <f t="shared" si="541"/>
        <v/>
      </c>
      <c r="G3428" s="26" t="str">
        <f t="shared" si="542"/>
        <v/>
      </c>
      <c r="H3428" s="26" t="str">
        <f t="shared" si="543"/>
        <v/>
      </c>
      <c r="I3428" s="53"/>
      <c r="J3428" s="53"/>
      <c r="K3428" s="53"/>
      <c r="L3428" s="52" t="str">
        <f t="shared" si="544"/>
        <v/>
      </c>
      <c r="M3428" s="52" t="str">
        <f t="shared" si="545"/>
        <v/>
      </c>
    </row>
    <row r="3429" spans="1:13" hidden="1" x14ac:dyDescent="0.3">
      <c r="A3429" s="143" t="str">
        <f t="shared" si="546"/>
        <v/>
      </c>
      <c r="B3429" s="140" t="str">
        <f t="shared" si="547"/>
        <v/>
      </c>
      <c r="C3429" s="143" t="str">
        <f t="shared" si="548"/>
        <v/>
      </c>
      <c r="D3429" s="53"/>
      <c r="E3429" s="26" t="str">
        <f t="shared" si="540"/>
        <v/>
      </c>
      <c r="F3429" s="26" t="str">
        <f t="shared" si="541"/>
        <v/>
      </c>
      <c r="G3429" s="26" t="str">
        <f t="shared" si="542"/>
        <v/>
      </c>
      <c r="H3429" s="26" t="str">
        <f t="shared" si="543"/>
        <v/>
      </c>
      <c r="I3429" s="53"/>
      <c r="J3429" s="53"/>
      <c r="K3429" s="53"/>
      <c r="L3429" s="52" t="str">
        <f t="shared" si="544"/>
        <v/>
      </c>
      <c r="M3429" s="52" t="str">
        <f t="shared" si="545"/>
        <v/>
      </c>
    </row>
    <row r="3430" spans="1:13" hidden="1" x14ac:dyDescent="0.3">
      <c r="A3430" s="143" t="str">
        <f t="shared" si="546"/>
        <v/>
      </c>
      <c r="B3430" s="140" t="str">
        <f t="shared" si="547"/>
        <v/>
      </c>
      <c r="C3430" s="143" t="str">
        <f t="shared" si="548"/>
        <v/>
      </c>
      <c r="D3430" s="53"/>
      <c r="E3430" s="26" t="str">
        <f t="shared" si="540"/>
        <v/>
      </c>
      <c r="F3430" s="26" t="str">
        <f t="shared" si="541"/>
        <v/>
      </c>
      <c r="G3430" s="26" t="str">
        <f t="shared" si="542"/>
        <v/>
      </c>
      <c r="H3430" s="26" t="str">
        <f t="shared" si="543"/>
        <v/>
      </c>
      <c r="I3430" s="53"/>
      <c r="J3430" s="53"/>
      <c r="K3430" s="53"/>
      <c r="L3430" s="52" t="str">
        <f t="shared" si="544"/>
        <v/>
      </c>
      <c r="M3430" s="52" t="str">
        <f t="shared" si="545"/>
        <v/>
      </c>
    </row>
    <row r="3431" spans="1:13" hidden="1" x14ac:dyDescent="0.3">
      <c r="A3431" s="143" t="str">
        <f t="shared" si="546"/>
        <v/>
      </c>
      <c r="B3431" s="140" t="str">
        <f t="shared" si="547"/>
        <v/>
      </c>
      <c r="C3431" s="143" t="str">
        <f t="shared" si="548"/>
        <v/>
      </c>
      <c r="D3431" s="53"/>
      <c r="E3431" s="26" t="str">
        <f t="shared" si="540"/>
        <v/>
      </c>
      <c r="F3431" s="26" t="str">
        <f t="shared" si="541"/>
        <v/>
      </c>
      <c r="G3431" s="26" t="str">
        <f t="shared" si="542"/>
        <v/>
      </c>
      <c r="H3431" s="26" t="str">
        <f t="shared" si="543"/>
        <v/>
      </c>
      <c r="I3431" s="53"/>
      <c r="J3431" s="53"/>
      <c r="K3431" s="53"/>
      <c r="L3431" s="52" t="str">
        <f t="shared" si="544"/>
        <v/>
      </c>
      <c r="M3431" s="52" t="str">
        <f t="shared" si="545"/>
        <v/>
      </c>
    </row>
    <row r="3432" spans="1:13" hidden="1" x14ac:dyDescent="0.3">
      <c r="A3432" s="143" t="str">
        <f t="shared" si="546"/>
        <v/>
      </c>
      <c r="B3432" s="140" t="str">
        <f t="shared" si="547"/>
        <v/>
      </c>
      <c r="C3432" s="143" t="str">
        <f t="shared" si="548"/>
        <v/>
      </c>
      <c r="D3432" s="53"/>
      <c r="E3432" s="26" t="str">
        <f t="shared" si="540"/>
        <v/>
      </c>
      <c r="F3432" s="26" t="str">
        <f t="shared" si="541"/>
        <v/>
      </c>
      <c r="G3432" s="26" t="str">
        <f t="shared" si="542"/>
        <v/>
      </c>
      <c r="H3432" s="26" t="str">
        <f t="shared" si="543"/>
        <v/>
      </c>
      <c r="I3432" s="53"/>
      <c r="J3432" s="53"/>
      <c r="K3432" s="53"/>
      <c r="L3432" s="52" t="str">
        <f t="shared" si="544"/>
        <v/>
      </c>
      <c r="M3432" s="52" t="str">
        <f t="shared" si="545"/>
        <v/>
      </c>
    </row>
    <row r="3433" spans="1:13" hidden="1" x14ac:dyDescent="0.3">
      <c r="A3433" s="143" t="str">
        <f t="shared" si="546"/>
        <v/>
      </c>
      <c r="B3433" s="140" t="str">
        <f t="shared" si="547"/>
        <v/>
      </c>
      <c r="C3433" s="143" t="str">
        <f t="shared" si="548"/>
        <v/>
      </c>
      <c r="D3433" s="53"/>
      <c r="E3433" s="26" t="str">
        <f t="shared" si="540"/>
        <v/>
      </c>
      <c r="F3433" s="26" t="str">
        <f t="shared" si="541"/>
        <v/>
      </c>
      <c r="G3433" s="26" t="str">
        <f t="shared" si="542"/>
        <v/>
      </c>
      <c r="H3433" s="26" t="str">
        <f t="shared" si="543"/>
        <v/>
      </c>
      <c r="I3433" s="53"/>
      <c r="J3433" s="53"/>
      <c r="K3433" s="53"/>
      <c r="L3433" s="52" t="str">
        <f t="shared" si="544"/>
        <v/>
      </c>
      <c r="M3433" s="52" t="str">
        <f t="shared" si="545"/>
        <v/>
      </c>
    </row>
    <row r="3434" spans="1:13" hidden="1" x14ac:dyDescent="0.3">
      <c r="A3434" s="143" t="str">
        <f t="shared" si="546"/>
        <v/>
      </c>
      <c r="B3434" s="140" t="str">
        <f t="shared" si="547"/>
        <v/>
      </c>
      <c r="C3434" s="143" t="str">
        <f t="shared" si="548"/>
        <v/>
      </c>
      <c r="D3434" s="53"/>
      <c r="E3434" s="26" t="str">
        <f t="shared" si="540"/>
        <v/>
      </c>
      <c r="F3434" s="26" t="str">
        <f t="shared" si="541"/>
        <v/>
      </c>
      <c r="G3434" s="26" t="str">
        <f t="shared" si="542"/>
        <v/>
      </c>
      <c r="H3434" s="26" t="str">
        <f t="shared" si="543"/>
        <v/>
      </c>
      <c r="I3434" s="53"/>
      <c r="J3434" s="53"/>
      <c r="K3434" s="53"/>
      <c r="L3434" s="52" t="str">
        <f t="shared" si="544"/>
        <v/>
      </c>
      <c r="M3434" s="52" t="str">
        <f t="shared" si="545"/>
        <v/>
      </c>
    </row>
    <row r="3435" spans="1:13" hidden="1" x14ac:dyDescent="0.3">
      <c r="A3435" s="143" t="str">
        <f t="shared" si="546"/>
        <v/>
      </c>
      <c r="B3435" s="140" t="str">
        <f t="shared" si="547"/>
        <v/>
      </c>
      <c r="C3435" s="143" t="str">
        <f t="shared" si="548"/>
        <v/>
      </c>
      <c r="D3435" s="53"/>
      <c r="E3435" s="26" t="str">
        <f t="shared" si="540"/>
        <v/>
      </c>
      <c r="F3435" s="26" t="str">
        <f t="shared" si="541"/>
        <v/>
      </c>
      <c r="G3435" s="26" t="str">
        <f t="shared" si="542"/>
        <v/>
      </c>
      <c r="H3435" s="26" t="str">
        <f t="shared" si="543"/>
        <v/>
      </c>
      <c r="I3435" s="53"/>
      <c r="J3435" s="53"/>
      <c r="K3435" s="53"/>
      <c r="L3435" s="52" t="str">
        <f t="shared" si="544"/>
        <v/>
      </c>
      <c r="M3435" s="52" t="str">
        <f t="shared" si="545"/>
        <v/>
      </c>
    </row>
    <row r="3436" spans="1:13" hidden="1" x14ac:dyDescent="0.3">
      <c r="A3436" s="143" t="str">
        <f t="shared" si="546"/>
        <v/>
      </c>
      <c r="B3436" s="140" t="str">
        <f t="shared" si="547"/>
        <v/>
      </c>
      <c r="C3436" s="143" t="str">
        <f t="shared" si="548"/>
        <v/>
      </c>
      <c r="D3436" s="53"/>
      <c r="E3436" s="26" t="str">
        <f t="shared" si="540"/>
        <v/>
      </c>
      <c r="F3436" s="26" t="str">
        <f t="shared" si="541"/>
        <v/>
      </c>
      <c r="G3436" s="26" t="str">
        <f t="shared" si="542"/>
        <v/>
      </c>
      <c r="H3436" s="26" t="str">
        <f t="shared" si="543"/>
        <v/>
      </c>
      <c r="I3436" s="53"/>
      <c r="J3436" s="53"/>
      <c r="K3436" s="53"/>
      <c r="L3436" s="52" t="str">
        <f t="shared" si="544"/>
        <v/>
      </c>
      <c r="M3436" s="52" t="str">
        <f t="shared" si="545"/>
        <v/>
      </c>
    </row>
    <row r="3437" spans="1:13" hidden="1" x14ac:dyDescent="0.3">
      <c r="A3437" s="143" t="str">
        <f t="shared" si="546"/>
        <v/>
      </c>
      <c r="B3437" s="140" t="str">
        <f t="shared" si="547"/>
        <v/>
      </c>
      <c r="C3437" s="143" t="str">
        <f t="shared" si="548"/>
        <v/>
      </c>
      <c r="D3437" s="53"/>
      <c r="E3437" s="26" t="str">
        <f t="shared" si="540"/>
        <v/>
      </c>
      <c r="F3437" s="26" t="str">
        <f t="shared" si="541"/>
        <v/>
      </c>
      <c r="G3437" s="26" t="str">
        <f t="shared" si="542"/>
        <v/>
      </c>
      <c r="H3437" s="26" t="str">
        <f t="shared" si="543"/>
        <v/>
      </c>
      <c r="I3437" s="53"/>
      <c r="J3437" s="53"/>
      <c r="K3437" s="53"/>
      <c r="L3437" s="52" t="str">
        <f t="shared" si="544"/>
        <v/>
      </c>
      <c r="M3437" s="52" t="str">
        <f t="shared" si="545"/>
        <v/>
      </c>
    </row>
    <row r="3438" spans="1:13" hidden="1" x14ac:dyDescent="0.3">
      <c r="A3438" s="143" t="str">
        <f t="shared" si="546"/>
        <v/>
      </c>
      <c r="B3438" s="140" t="str">
        <f t="shared" si="547"/>
        <v/>
      </c>
      <c r="C3438" s="143" t="str">
        <f t="shared" si="548"/>
        <v/>
      </c>
      <c r="D3438" s="53"/>
      <c r="E3438" s="26" t="str">
        <f t="shared" si="540"/>
        <v/>
      </c>
      <c r="F3438" s="26" t="str">
        <f t="shared" si="541"/>
        <v/>
      </c>
      <c r="G3438" s="26" t="str">
        <f t="shared" si="542"/>
        <v/>
      </c>
      <c r="H3438" s="26" t="str">
        <f t="shared" si="543"/>
        <v/>
      </c>
      <c r="I3438" s="53"/>
      <c r="J3438" s="53"/>
      <c r="K3438" s="53"/>
      <c r="L3438" s="52" t="str">
        <f t="shared" si="544"/>
        <v/>
      </c>
      <c r="M3438" s="52" t="str">
        <f t="shared" si="545"/>
        <v/>
      </c>
    </row>
    <row r="3439" spans="1:13" hidden="1" x14ac:dyDescent="0.3">
      <c r="A3439" s="143" t="str">
        <f t="shared" si="546"/>
        <v/>
      </c>
      <c r="B3439" s="140" t="str">
        <f t="shared" si="547"/>
        <v/>
      </c>
      <c r="C3439" s="143" t="str">
        <f t="shared" si="548"/>
        <v/>
      </c>
      <c r="D3439" s="53"/>
      <c r="E3439" s="26" t="str">
        <f t="shared" si="540"/>
        <v/>
      </c>
      <c r="F3439" s="26" t="str">
        <f t="shared" si="541"/>
        <v/>
      </c>
      <c r="G3439" s="26" t="str">
        <f t="shared" si="542"/>
        <v/>
      </c>
      <c r="H3439" s="26" t="str">
        <f t="shared" si="543"/>
        <v/>
      </c>
      <c r="I3439" s="53"/>
      <c r="J3439" s="53"/>
      <c r="K3439" s="53"/>
      <c r="L3439" s="52" t="str">
        <f t="shared" si="544"/>
        <v/>
      </c>
      <c r="M3439" s="52" t="str">
        <f t="shared" si="545"/>
        <v/>
      </c>
    </row>
    <row r="3440" spans="1:13" hidden="1" x14ac:dyDescent="0.3">
      <c r="A3440" s="143" t="str">
        <f t="shared" si="546"/>
        <v/>
      </c>
      <c r="B3440" s="140" t="str">
        <f t="shared" si="547"/>
        <v/>
      </c>
      <c r="C3440" s="143" t="str">
        <f t="shared" si="548"/>
        <v/>
      </c>
      <c r="D3440" s="53"/>
      <c r="E3440" s="26" t="str">
        <f t="shared" si="540"/>
        <v/>
      </c>
      <c r="F3440" s="26" t="str">
        <f t="shared" si="541"/>
        <v/>
      </c>
      <c r="G3440" s="26" t="str">
        <f t="shared" si="542"/>
        <v/>
      </c>
      <c r="H3440" s="26" t="str">
        <f t="shared" si="543"/>
        <v/>
      </c>
      <c r="I3440" s="53"/>
      <c r="J3440" s="53"/>
      <c r="K3440" s="53"/>
      <c r="L3440" s="52" t="str">
        <f t="shared" si="544"/>
        <v/>
      </c>
      <c r="M3440" s="52" t="str">
        <f t="shared" si="545"/>
        <v/>
      </c>
    </row>
    <row r="3441" spans="1:13" hidden="1" x14ac:dyDescent="0.3">
      <c r="A3441" s="143" t="str">
        <f t="shared" si="546"/>
        <v/>
      </c>
      <c r="B3441" s="140" t="str">
        <f t="shared" si="547"/>
        <v/>
      </c>
      <c r="C3441" s="143" t="str">
        <f t="shared" si="548"/>
        <v/>
      </c>
      <c r="D3441" s="53"/>
      <c r="E3441" s="26" t="str">
        <f t="shared" si="540"/>
        <v/>
      </c>
      <c r="F3441" s="26" t="str">
        <f t="shared" si="541"/>
        <v/>
      </c>
      <c r="G3441" s="26" t="str">
        <f t="shared" si="542"/>
        <v/>
      </c>
      <c r="H3441" s="26" t="str">
        <f t="shared" si="543"/>
        <v/>
      </c>
      <c r="I3441" s="53"/>
      <c r="J3441" s="53"/>
      <c r="K3441" s="53"/>
      <c r="L3441" s="52" t="str">
        <f t="shared" si="544"/>
        <v/>
      </c>
      <c r="M3441" s="52" t="str">
        <f t="shared" si="545"/>
        <v/>
      </c>
    </row>
    <row r="3442" spans="1:13" hidden="1" x14ac:dyDescent="0.3">
      <c r="A3442" s="143" t="str">
        <f t="shared" si="546"/>
        <v/>
      </c>
      <c r="B3442" s="140" t="str">
        <f t="shared" si="547"/>
        <v/>
      </c>
      <c r="C3442" s="143" t="str">
        <f t="shared" si="548"/>
        <v/>
      </c>
      <c r="D3442" s="53"/>
      <c r="E3442" s="26" t="str">
        <f t="shared" si="540"/>
        <v/>
      </c>
      <c r="F3442" s="26" t="str">
        <f t="shared" si="541"/>
        <v/>
      </c>
      <c r="G3442" s="26" t="str">
        <f t="shared" si="542"/>
        <v/>
      </c>
      <c r="H3442" s="26" t="str">
        <f t="shared" si="543"/>
        <v/>
      </c>
      <c r="I3442" s="53"/>
      <c r="J3442" s="53"/>
      <c r="K3442" s="53"/>
      <c r="L3442" s="52" t="str">
        <f t="shared" si="544"/>
        <v/>
      </c>
      <c r="M3442" s="52" t="str">
        <f t="shared" si="545"/>
        <v/>
      </c>
    </row>
    <row r="3443" spans="1:13" hidden="1" x14ac:dyDescent="0.3">
      <c r="A3443" s="143" t="str">
        <f t="shared" si="546"/>
        <v/>
      </c>
      <c r="B3443" s="140" t="str">
        <f t="shared" si="547"/>
        <v/>
      </c>
      <c r="C3443" s="143" t="str">
        <f t="shared" si="548"/>
        <v/>
      </c>
      <c r="D3443" s="53"/>
      <c r="E3443" s="26" t="str">
        <f t="shared" si="540"/>
        <v/>
      </c>
      <c r="F3443" s="26" t="str">
        <f t="shared" si="541"/>
        <v/>
      </c>
      <c r="G3443" s="26" t="str">
        <f t="shared" si="542"/>
        <v/>
      </c>
      <c r="H3443" s="26" t="str">
        <f t="shared" si="543"/>
        <v/>
      </c>
      <c r="I3443" s="53"/>
      <c r="J3443" s="53"/>
      <c r="K3443" s="53"/>
      <c r="L3443" s="52" t="str">
        <f t="shared" si="544"/>
        <v/>
      </c>
      <c r="M3443" s="52" t="str">
        <f t="shared" si="545"/>
        <v/>
      </c>
    </row>
    <row r="3444" spans="1:13" hidden="1" x14ac:dyDescent="0.3">
      <c r="A3444" s="143" t="str">
        <f t="shared" si="546"/>
        <v/>
      </c>
      <c r="B3444" s="140" t="str">
        <f t="shared" si="547"/>
        <v/>
      </c>
      <c r="C3444" s="143" t="str">
        <f t="shared" si="548"/>
        <v/>
      </c>
      <c r="D3444" s="53"/>
      <c r="E3444" s="26" t="str">
        <f t="shared" si="540"/>
        <v/>
      </c>
      <c r="F3444" s="26" t="str">
        <f t="shared" si="541"/>
        <v/>
      </c>
      <c r="G3444" s="26" t="str">
        <f t="shared" si="542"/>
        <v/>
      </c>
      <c r="H3444" s="26" t="str">
        <f t="shared" si="543"/>
        <v/>
      </c>
      <c r="I3444" s="53"/>
      <c r="J3444" s="53"/>
      <c r="K3444" s="53"/>
      <c r="L3444" s="52" t="str">
        <f t="shared" si="544"/>
        <v/>
      </c>
      <c r="M3444" s="52" t="str">
        <f t="shared" si="545"/>
        <v/>
      </c>
    </row>
    <row r="3445" spans="1:13" hidden="1" x14ac:dyDescent="0.3">
      <c r="A3445" s="143" t="str">
        <f t="shared" si="546"/>
        <v/>
      </c>
      <c r="B3445" s="140" t="str">
        <f t="shared" si="547"/>
        <v/>
      </c>
      <c r="C3445" s="143" t="str">
        <f t="shared" si="548"/>
        <v/>
      </c>
      <c r="D3445" s="53"/>
      <c r="E3445" s="26" t="str">
        <f t="shared" si="540"/>
        <v/>
      </c>
      <c r="F3445" s="26" t="str">
        <f t="shared" si="541"/>
        <v/>
      </c>
      <c r="G3445" s="26" t="str">
        <f t="shared" si="542"/>
        <v/>
      </c>
      <c r="H3445" s="26" t="str">
        <f t="shared" si="543"/>
        <v/>
      </c>
      <c r="I3445" s="53"/>
      <c r="J3445" s="53"/>
      <c r="K3445" s="53"/>
      <c r="L3445" s="52" t="str">
        <f t="shared" si="544"/>
        <v/>
      </c>
      <c r="M3445" s="52" t="str">
        <f t="shared" si="545"/>
        <v/>
      </c>
    </row>
    <row r="3446" spans="1:13" hidden="1" x14ac:dyDescent="0.3">
      <c r="A3446" s="143" t="str">
        <f t="shared" si="546"/>
        <v/>
      </c>
      <c r="B3446" s="140" t="str">
        <f t="shared" si="547"/>
        <v/>
      </c>
      <c r="C3446" s="143" t="str">
        <f t="shared" si="548"/>
        <v/>
      </c>
      <c r="D3446" s="53"/>
      <c r="E3446" s="26" t="str">
        <f t="shared" si="540"/>
        <v/>
      </c>
      <c r="F3446" s="26" t="str">
        <f t="shared" si="541"/>
        <v/>
      </c>
      <c r="G3446" s="26" t="str">
        <f t="shared" si="542"/>
        <v/>
      </c>
      <c r="H3446" s="26" t="str">
        <f t="shared" si="543"/>
        <v/>
      </c>
      <c r="I3446" s="53"/>
      <c r="J3446" s="53"/>
      <c r="K3446" s="53"/>
      <c r="L3446" s="52" t="str">
        <f t="shared" si="544"/>
        <v/>
      </c>
      <c r="M3446" s="52" t="str">
        <f t="shared" si="545"/>
        <v/>
      </c>
    </row>
    <row r="3447" spans="1:13" hidden="1" x14ac:dyDescent="0.3">
      <c r="A3447" s="143" t="str">
        <f t="shared" si="546"/>
        <v/>
      </c>
      <c r="B3447" s="140" t="str">
        <f t="shared" si="547"/>
        <v/>
      </c>
      <c r="C3447" s="143" t="str">
        <f t="shared" si="548"/>
        <v/>
      </c>
      <c r="D3447" s="53"/>
      <c r="E3447" s="26" t="str">
        <f t="shared" si="540"/>
        <v/>
      </c>
      <c r="F3447" s="26" t="str">
        <f t="shared" si="541"/>
        <v/>
      </c>
      <c r="G3447" s="26" t="str">
        <f t="shared" si="542"/>
        <v/>
      </c>
      <c r="H3447" s="26" t="str">
        <f t="shared" si="543"/>
        <v/>
      </c>
      <c r="I3447" s="53"/>
      <c r="J3447" s="53"/>
      <c r="K3447" s="53"/>
      <c r="L3447" s="52" t="str">
        <f t="shared" si="544"/>
        <v/>
      </c>
      <c r="M3447" s="52" t="str">
        <f t="shared" si="545"/>
        <v/>
      </c>
    </row>
    <row r="3448" spans="1:13" hidden="1" x14ac:dyDescent="0.3">
      <c r="A3448" s="143" t="str">
        <f t="shared" si="546"/>
        <v/>
      </c>
      <c r="B3448" s="140" t="str">
        <f t="shared" si="547"/>
        <v/>
      </c>
      <c r="C3448" s="143" t="str">
        <f t="shared" si="548"/>
        <v/>
      </c>
      <c r="D3448" s="53"/>
      <c r="E3448" s="26" t="str">
        <f t="shared" si="540"/>
        <v/>
      </c>
      <c r="F3448" s="26" t="str">
        <f t="shared" si="541"/>
        <v/>
      </c>
      <c r="G3448" s="26" t="str">
        <f t="shared" si="542"/>
        <v/>
      </c>
      <c r="H3448" s="26" t="str">
        <f t="shared" si="543"/>
        <v/>
      </c>
      <c r="I3448" s="53"/>
      <c r="J3448" s="53"/>
      <c r="K3448" s="53"/>
      <c r="L3448" s="52" t="str">
        <f t="shared" si="544"/>
        <v/>
      </c>
      <c r="M3448" s="52" t="str">
        <f t="shared" si="545"/>
        <v/>
      </c>
    </row>
    <row r="3449" spans="1:13" hidden="1" x14ac:dyDescent="0.3">
      <c r="A3449" s="143" t="str">
        <f t="shared" si="546"/>
        <v/>
      </c>
      <c r="B3449" s="140" t="str">
        <f t="shared" si="547"/>
        <v/>
      </c>
      <c r="C3449" s="143" t="str">
        <f t="shared" si="548"/>
        <v/>
      </c>
      <c r="D3449" s="53"/>
      <c r="E3449" s="26" t="str">
        <f t="shared" si="540"/>
        <v/>
      </c>
      <c r="F3449" s="26" t="str">
        <f t="shared" si="541"/>
        <v/>
      </c>
      <c r="G3449" s="26" t="str">
        <f t="shared" si="542"/>
        <v/>
      </c>
      <c r="H3449" s="26" t="str">
        <f t="shared" si="543"/>
        <v/>
      </c>
      <c r="I3449" s="53"/>
      <c r="J3449" s="53"/>
      <c r="K3449" s="53"/>
      <c r="L3449" s="52" t="str">
        <f t="shared" si="544"/>
        <v/>
      </c>
      <c r="M3449" s="52" t="str">
        <f t="shared" si="545"/>
        <v/>
      </c>
    </row>
    <row r="3450" spans="1:13" hidden="1" x14ac:dyDescent="0.3">
      <c r="A3450" s="143" t="str">
        <f t="shared" si="546"/>
        <v/>
      </c>
      <c r="B3450" s="140" t="str">
        <f t="shared" si="547"/>
        <v/>
      </c>
      <c r="C3450" s="143" t="str">
        <f t="shared" si="548"/>
        <v/>
      </c>
      <c r="D3450" s="53"/>
      <c r="E3450" s="26" t="str">
        <f t="shared" ref="E3450:E3513" si="549">IF(D3450="","",VLOOKUP(D3450,Master,3,FALSE))</f>
        <v/>
      </c>
      <c r="F3450" s="26" t="str">
        <f t="shared" ref="F3450:F3513" si="550">IF(D3450="","",VLOOKUP(D3450,Master,4,FALSE))</f>
        <v/>
      </c>
      <c r="G3450" s="26" t="str">
        <f t="shared" ref="G3450:G3513" si="551">IF(D3450="","",VLOOKUP(D3450,Master,5,FALSE))</f>
        <v/>
      </c>
      <c r="H3450" s="26" t="str">
        <f t="shared" ref="H3450:H3513" si="552">IF(D3450="","",VLOOKUP(D3450,Master,2,FALSE))</f>
        <v/>
      </c>
      <c r="I3450" s="53"/>
      <c r="J3450" s="53"/>
      <c r="K3450" s="53"/>
      <c r="L3450" s="52" t="str">
        <f t="shared" ref="L3450:L3513" si="553">IF(K3450="","",IF(I3450="",ROUND(HLOOKUP(J3450,kgList,K3450,FALSE),1),ROUND(HLOOKUP(I3450,kgList,K3450,FALSE),1)))</f>
        <v/>
      </c>
      <c r="M3450" s="52" t="str">
        <f t="shared" ref="M3450:M3513" si="554">IF(L3450="","",IF(COUNTA(I3450:J3450)&gt;1,"Edible or Inedible",IF(COUNTA(I3450)=1,L3450*1,IF(COUNTA(J3450)=1,L3450*1,"ERROR"))))</f>
        <v/>
      </c>
    </row>
    <row r="3451" spans="1:13" hidden="1" x14ac:dyDescent="0.3">
      <c r="A3451" s="143" t="str">
        <f t="shared" ref="A3451:A3514" si="555">IF(D3451="","",A3450)</f>
        <v/>
      </c>
      <c r="B3451" s="140" t="str">
        <f t="shared" ref="B3451:B3514" si="556">IF(D3451="","",B3450)</f>
        <v/>
      </c>
      <c r="C3451" s="143" t="str">
        <f t="shared" ref="C3451:C3514" si="557">IF(D3451="","",C3450)</f>
        <v/>
      </c>
      <c r="D3451" s="53"/>
      <c r="E3451" s="26" t="str">
        <f t="shared" si="549"/>
        <v/>
      </c>
      <c r="F3451" s="26" t="str">
        <f t="shared" si="550"/>
        <v/>
      </c>
      <c r="G3451" s="26" t="str">
        <f t="shared" si="551"/>
        <v/>
      </c>
      <c r="H3451" s="26" t="str">
        <f t="shared" si="552"/>
        <v/>
      </c>
      <c r="I3451" s="53"/>
      <c r="J3451" s="53"/>
      <c r="K3451" s="53"/>
      <c r="L3451" s="52" t="str">
        <f t="shared" si="553"/>
        <v/>
      </c>
      <c r="M3451" s="52" t="str">
        <f t="shared" si="554"/>
        <v/>
      </c>
    </row>
    <row r="3452" spans="1:13" hidden="1" x14ac:dyDescent="0.3">
      <c r="A3452" s="143" t="str">
        <f t="shared" si="555"/>
        <v/>
      </c>
      <c r="B3452" s="140" t="str">
        <f t="shared" si="556"/>
        <v/>
      </c>
      <c r="C3452" s="143" t="str">
        <f t="shared" si="557"/>
        <v/>
      </c>
      <c r="D3452" s="53"/>
      <c r="E3452" s="26" t="str">
        <f t="shared" si="549"/>
        <v/>
      </c>
      <c r="F3452" s="26" t="str">
        <f t="shared" si="550"/>
        <v/>
      </c>
      <c r="G3452" s="26" t="str">
        <f t="shared" si="551"/>
        <v/>
      </c>
      <c r="H3452" s="26" t="str">
        <f t="shared" si="552"/>
        <v/>
      </c>
      <c r="I3452" s="53"/>
      <c r="J3452" s="53"/>
      <c r="K3452" s="53"/>
      <c r="L3452" s="52" t="str">
        <f t="shared" si="553"/>
        <v/>
      </c>
      <c r="M3452" s="52" t="str">
        <f t="shared" si="554"/>
        <v/>
      </c>
    </row>
    <row r="3453" spans="1:13" hidden="1" x14ac:dyDescent="0.3">
      <c r="A3453" s="143" t="str">
        <f t="shared" si="555"/>
        <v/>
      </c>
      <c r="B3453" s="140" t="str">
        <f t="shared" si="556"/>
        <v/>
      </c>
      <c r="C3453" s="143" t="str">
        <f t="shared" si="557"/>
        <v/>
      </c>
      <c r="D3453" s="53"/>
      <c r="E3453" s="26" t="str">
        <f t="shared" si="549"/>
        <v/>
      </c>
      <c r="F3453" s="26" t="str">
        <f t="shared" si="550"/>
        <v/>
      </c>
      <c r="G3453" s="26" t="str">
        <f t="shared" si="551"/>
        <v/>
      </c>
      <c r="H3453" s="26" t="str">
        <f t="shared" si="552"/>
        <v/>
      </c>
      <c r="I3453" s="53"/>
      <c r="J3453" s="53"/>
      <c r="K3453" s="53"/>
      <c r="L3453" s="52" t="str">
        <f t="shared" si="553"/>
        <v/>
      </c>
      <c r="M3453" s="52" t="str">
        <f t="shared" si="554"/>
        <v/>
      </c>
    </row>
    <row r="3454" spans="1:13" hidden="1" x14ac:dyDescent="0.3">
      <c r="A3454" s="143" t="str">
        <f t="shared" si="555"/>
        <v/>
      </c>
      <c r="B3454" s="140" t="str">
        <f t="shared" si="556"/>
        <v/>
      </c>
      <c r="C3454" s="143" t="str">
        <f t="shared" si="557"/>
        <v/>
      </c>
      <c r="D3454" s="53"/>
      <c r="E3454" s="26" t="str">
        <f t="shared" si="549"/>
        <v/>
      </c>
      <c r="F3454" s="26" t="str">
        <f t="shared" si="550"/>
        <v/>
      </c>
      <c r="G3454" s="26" t="str">
        <f t="shared" si="551"/>
        <v/>
      </c>
      <c r="H3454" s="26" t="str">
        <f t="shared" si="552"/>
        <v/>
      </c>
      <c r="I3454" s="53"/>
      <c r="J3454" s="53"/>
      <c r="K3454" s="53"/>
      <c r="L3454" s="52" t="str">
        <f t="shared" si="553"/>
        <v/>
      </c>
      <c r="M3454" s="52" t="str">
        <f t="shared" si="554"/>
        <v/>
      </c>
    </row>
    <row r="3455" spans="1:13" hidden="1" x14ac:dyDescent="0.3">
      <c r="A3455" s="143" t="str">
        <f t="shared" si="555"/>
        <v/>
      </c>
      <c r="B3455" s="140" t="str">
        <f t="shared" si="556"/>
        <v/>
      </c>
      <c r="C3455" s="143" t="str">
        <f t="shared" si="557"/>
        <v/>
      </c>
      <c r="D3455" s="53"/>
      <c r="E3455" s="26" t="str">
        <f t="shared" si="549"/>
        <v/>
      </c>
      <c r="F3455" s="26" t="str">
        <f t="shared" si="550"/>
        <v/>
      </c>
      <c r="G3455" s="26" t="str">
        <f t="shared" si="551"/>
        <v/>
      </c>
      <c r="H3455" s="26" t="str">
        <f t="shared" si="552"/>
        <v/>
      </c>
      <c r="I3455" s="53"/>
      <c r="J3455" s="53"/>
      <c r="K3455" s="53"/>
      <c r="L3455" s="52" t="str">
        <f t="shared" si="553"/>
        <v/>
      </c>
      <c r="M3455" s="52" t="str">
        <f t="shared" si="554"/>
        <v/>
      </c>
    </row>
    <row r="3456" spans="1:13" hidden="1" x14ac:dyDescent="0.3">
      <c r="A3456" s="143" t="str">
        <f t="shared" si="555"/>
        <v/>
      </c>
      <c r="B3456" s="140" t="str">
        <f t="shared" si="556"/>
        <v/>
      </c>
      <c r="C3456" s="143" t="str">
        <f t="shared" si="557"/>
        <v/>
      </c>
      <c r="D3456" s="53"/>
      <c r="E3456" s="26" t="str">
        <f t="shared" si="549"/>
        <v/>
      </c>
      <c r="F3456" s="26" t="str">
        <f t="shared" si="550"/>
        <v/>
      </c>
      <c r="G3456" s="26" t="str">
        <f t="shared" si="551"/>
        <v/>
      </c>
      <c r="H3456" s="26" t="str">
        <f t="shared" si="552"/>
        <v/>
      </c>
      <c r="I3456" s="53"/>
      <c r="J3456" s="53"/>
      <c r="K3456" s="53"/>
      <c r="L3456" s="52" t="str">
        <f t="shared" si="553"/>
        <v/>
      </c>
      <c r="M3456" s="52" t="str">
        <f t="shared" si="554"/>
        <v/>
      </c>
    </row>
    <row r="3457" spans="1:13" hidden="1" x14ac:dyDescent="0.3">
      <c r="A3457" s="143" t="str">
        <f t="shared" si="555"/>
        <v/>
      </c>
      <c r="B3457" s="140" t="str">
        <f t="shared" si="556"/>
        <v/>
      </c>
      <c r="C3457" s="143" t="str">
        <f t="shared" si="557"/>
        <v/>
      </c>
      <c r="D3457" s="53"/>
      <c r="E3457" s="26" t="str">
        <f t="shared" si="549"/>
        <v/>
      </c>
      <c r="F3457" s="26" t="str">
        <f t="shared" si="550"/>
        <v/>
      </c>
      <c r="G3457" s="26" t="str">
        <f t="shared" si="551"/>
        <v/>
      </c>
      <c r="H3457" s="26" t="str">
        <f t="shared" si="552"/>
        <v/>
      </c>
      <c r="I3457" s="53"/>
      <c r="J3457" s="53"/>
      <c r="K3457" s="53"/>
      <c r="L3457" s="52" t="str">
        <f t="shared" si="553"/>
        <v/>
      </c>
      <c r="M3457" s="52" t="str">
        <f t="shared" si="554"/>
        <v/>
      </c>
    </row>
    <row r="3458" spans="1:13" hidden="1" x14ac:dyDescent="0.3">
      <c r="A3458" s="143" t="str">
        <f t="shared" si="555"/>
        <v/>
      </c>
      <c r="B3458" s="140" t="str">
        <f t="shared" si="556"/>
        <v/>
      </c>
      <c r="C3458" s="143" t="str">
        <f t="shared" si="557"/>
        <v/>
      </c>
      <c r="D3458" s="53"/>
      <c r="E3458" s="26" t="str">
        <f t="shared" si="549"/>
        <v/>
      </c>
      <c r="F3458" s="26" t="str">
        <f t="shared" si="550"/>
        <v/>
      </c>
      <c r="G3458" s="26" t="str">
        <f t="shared" si="551"/>
        <v/>
      </c>
      <c r="H3458" s="26" t="str">
        <f t="shared" si="552"/>
        <v/>
      </c>
      <c r="I3458" s="53"/>
      <c r="J3458" s="53"/>
      <c r="K3458" s="53"/>
      <c r="L3458" s="52" t="str">
        <f t="shared" si="553"/>
        <v/>
      </c>
      <c r="M3458" s="52" t="str">
        <f t="shared" si="554"/>
        <v/>
      </c>
    </row>
    <row r="3459" spans="1:13" hidden="1" x14ac:dyDescent="0.3">
      <c r="A3459" s="143" t="str">
        <f t="shared" si="555"/>
        <v/>
      </c>
      <c r="B3459" s="140" t="str">
        <f t="shared" si="556"/>
        <v/>
      </c>
      <c r="C3459" s="143" t="str">
        <f t="shared" si="557"/>
        <v/>
      </c>
      <c r="D3459" s="53"/>
      <c r="E3459" s="26" t="str">
        <f t="shared" si="549"/>
        <v/>
      </c>
      <c r="F3459" s="26" t="str">
        <f t="shared" si="550"/>
        <v/>
      </c>
      <c r="G3459" s="26" t="str">
        <f t="shared" si="551"/>
        <v/>
      </c>
      <c r="H3459" s="26" t="str">
        <f t="shared" si="552"/>
        <v/>
      </c>
      <c r="I3459" s="53"/>
      <c r="J3459" s="53"/>
      <c r="K3459" s="53"/>
      <c r="L3459" s="52" t="str">
        <f t="shared" si="553"/>
        <v/>
      </c>
      <c r="M3459" s="52" t="str">
        <f t="shared" si="554"/>
        <v/>
      </c>
    </row>
    <row r="3460" spans="1:13" hidden="1" x14ac:dyDescent="0.3">
      <c r="A3460" s="143" t="str">
        <f t="shared" si="555"/>
        <v/>
      </c>
      <c r="B3460" s="140" t="str">
        <f t="shared" si="556"/>
        <v/>
      </c>
      <c r="C3460" s="143" t="str">
        <f t="shared" si="557"/>
        <v/>
      </c>
      <c r="D3460" s="53"/>
      <c r="E3460" s="26" t="str">
        <f t="shared" si="549"/>
        <v/>
      </c>
      <c r="F3460" s="26" t="str">
        <f t="shared" si="550"/>
        <v/>
      </c>
      <c r="G3460" s="26" t="str">
        <f t="shared" si="551"/>
        <v/>
      </c>
      <c r="H3460" s="26" t="str">
        <f t="shared" si="552"/>
        <v/>
      </c>
      <c r="I3460" s="53"/>
      <c r="J3460" s="53"/>
      <c r="K3460" s="53"/>
      <c r="L3460" s="52" t="str">
        <f t="shared" si="553"/>
        <v/>
      </c>
      <c r="M3460" s="52" t="str">
        <f t="shared" si="554"/>
        <v/>
      </c>
    </row>
    <row r="3461" spans="1:13" hidden="1" x14ac:dyDescent="0.3">
      <c r="A3461" s="143" t="str">
        <f t="shared" si="555"/>
        <v/>
      </c>
      <c r="B3461" s="140" t="str">
        <f t="shared" si="556"/>
        <v/>
      </c>
      <c r="C3461" s="143" t="str">
        <f t="shared" si="557"/>
        <v/>
      </c>
      <c r="D3461" s="53"/>
      <c r="E3461" s="26" t="str">
        <f t="shared" si="549"/>
        <v/>
      </c>
      <c r="F3461" s="26" t="str">
        <f t="shared" si="550"/>
        <v/>
      </c>
      <c r="G3461" s="26" t="str">
        <f t="shared" si="551"/>
        <v/>
      </c>
      <c r="H3461" s="26" t="str">
        <f t="shared" si="552"/>
        <v/>
      </c>
      <c r="I3461" s="53"/>
      <c r="J3461" s="53"/>
      <c r="K3461" s="53"/>
      <c r="L3461" s="52" t="str">
        <f t="shared" si="553"/>
        <v/>
      </c>
      <c r="M3461" s="52" t="str">
        <f t="shared" si="554"/>
        <v/>
      </c>
    </row>
    <row r="3462" spans="1:13" hidden="1" x14ac:dyDescent="0.3">
      <c r="A3462" s="143" t="str">
        <f t="shared" si="555"/>
        <v/>
      </c>
      <c r="B3462" s="140" t="str">
        <f t="shared" si="556"/>
        <v/>
      </c>
      <c r="C3462" s="143" t="str">
        <f t="shared" si="557"/>
        <v/>
      </c>
      <c r="D3462" s="53"/>
      <c r="E3462" s="26" t="str">
        <f t="shared" si="549"/>
        <v/>
      </c>
      <c r="F3462" s="26" t="str">
        <f t="shared" si="550"/>
        <v/>
      </c>
      <c r="G3462" s="26" t="str">
        <f t="shared" si="551"/>
        <v/>
      </c>
      <c r="H3462" s="26" t="str">
        <f t="shared" si="552"/>
        <v/>
      </c>
      <c r="I3462" s="53"/>
      <c r="J3462" s="53"/>
      <c r="K3462" s="53"/>
      <c r="L3462" s="52" t="str">
        <f t="shared" si="553"/>
        <v/>
      </c>
      <c r="M3462" s="52" t="str">
        <f t="shared" si="554"/>
        <v/>
      </c>
    </row>
    <row r="3463" spans="1:13" hidden="1" x14ac:dyDescent="0.3">
      <c r="A3463" s="143" t="str">
        <f t="shared" si="555"/>
        <v/>
      </c>
      <c r="B3463" s="140" t="str">
        <f t="shared" si="556"/>
        <v/>
      </c>
      <c r="C3463" s="143" t="str">
        <f t="shared" si="557"/>
        <v/>
      </c>
      <c r="D3463" s="53"/>
      <c r="E3463" s="26" t="str">
        <f t="shared" si="549"/>
        <v/>
      </c>
      <c r="F3463" s="26" t="str">
        <f t="shared" si="550"/>
        <v/>
      </c>
      <c r="G3463" s="26" t="str">
        <f t="shared" si="551"/>
        <v/>
      </c>
      <c r="H3463" s="26" t="str">
        <f t="shared" si="552"/>
        <v/>
      </c>
      <c r="I3463" s="53"/>
      <c r="J3463" s="53"/>
      <c r="K3463" s="53"/>
      <c r="L3463" s="52" t="str">
        <f t="shared" si="553"/>
        <v/>
      </c>
      <c r="M3463" s="52" t="str">
        <f t="shared" si="554"/>
        <v/>
      </c>
    </row>
    <row r="3464" spans="1:13" hidden="1" x14ac:dyDescent="0.3">
      <c r="A3464" s="143" t="str">
        <f t="shared" si="555"/>
        <v/>
      </c>
      <c r="B3464" s="140" t="str">
        <f t="shared" si="556"/>
        <v/>
      </c>
      <c r="C3464" s="143" t="str">
        <f t="shared" si="557"/>
        <v/>
      </c>
      <c r="D3464" s="53"/>
      <c r="E3464" s="26" t="str">
        <f t="shared" si="549"/>
        <v/>
      </c>
      <c r="F3464" s="26" t="str">
        <f t="shared" si="550"/>
        <v/>
      </c>
      <c r="G3464" s="26" t="str">
        <f t="shared" si="551"/>
        <v/>
      </c>
      <c r="H3464" s="26" t="str">
        <f t="shared" si="552"/>
        <v/>
      </c>
      <c r="I3464" s="53"/>
      <c r="J3464" s="53"/>
      <c r="K3464" s="53"/>
      <c r="L3464" s="52" t="str">
        <f t="shared" si="553"/>
        <v/>
      </c>
      <c r="M3464" s="52" t="str">
        <f t="shared" si="554"/>
        <v/>
      </c>
    </row>
    <row r="3465" spans="1:13" hidden="1" x14ac:dyDescent="0.3">
      <c r="A3465" s="143" t="str">
        <f t="shared" si="555"/>
        <v/>
      </c>
      <c r="B3465" s="140" t="str">
        <f t="shared" si="556"/>
        <v/>
      </c>
      <c r="C3465" s="143" t="str">
        <f t="shared" si="557"/>
        <v/>
      </c>
      <c r="D3465" s="53"/>
      <c r="E3465" s="26" t="str">
        <f t="shared" si="549"/>
        <v/>
      </c>
      <c r="F3465" s="26" t="str">
        <f t="shared" si="550"/>
        <v/>
      </c>
      <c r="G3465" s="26" t="str">
        <f t="shared" si="551"/>
        <v/>
      </c>
      <c r="H3465" s="26" t="str">
        <f t="shared" si="552"/>
        <v/>
      </c>
      <c r="I3465" s="53"/>
      <c r="J3465" s="53"/>
      <c r="K3465" s="53"/>
      <c r="L3465" s="52" t="str">
        <f t="shared" si="553"/>
        <v/>
      </c>
      <c r="M3465" s="52" t="str">
        <f t="shared" si="554"/>
        <v/>
      </c>
    </row>
    <row r="3466" spans="1:13" hidden="1" x14ac:dyDescent="0.3">
      <c r="A3466" s="143" t="str">
        <f t="shared" si="555"/>
        <v/>
      </c>
      <c r="B3466" s="140" t="str">
        <f t="shared" si="556"/>
        <v/>
      </c>
      <c r="C3466" s="143" t="str">
        <f t="shared" si="557"/>
        <v/>
      </c>
      <c r="D3466" s="53"/>
      <c r="E3466" s="26" t="str">
        <f t="shared" si="549"/>
        <v/>
      </c>
      <c r="F3466" s="26" t="str">
        <f t="shared" si="550"/>
        <v/>
      </c>
      <c r="G3466" s="26" t="str">
        <f t="shared" si="551"/>
        <v/>
      </c>
      <c r="H3466" s="26" t="str">
        <f t="shared" si="552"/>
        <v/>
      </c>
      <c r="I3466" s="53"/>
      <c r="J3466" s="53"/>
      <c r="K3466" s="53"/>
      <c r="L3466" s="52" t="str">
        <f t="shared" si="553"/>
        <v/>
      </c>
      <c r="M3466" s="52" t="str">
        <f t="shared" si="554"/>
        <v/>
      </c>
    </row>
    <row r="3467" spans="1:13" hidden="1" x14ac:dyDescent="0.3">
      <c r="A3467" s="143" t="str">
        <f t="shared" si="555"/>
        <v/>
      </c>
      <c r="B3467" s="140" t="str">
        <f t="shared" si="556"/>
        <v/>
      </c>
      <c r="C3467" s="143" t="str">
        <f t="shared" si="557"/>
        <v/>
      </c>
      <c r="D3467" s="53"/>
      <c r="E3467" s="26" t="str">
        <f t="shared" si="549"/>
        <v/>
      </c>
      <c r="F3467" s="26" t="str">
        <f t="shared" si="550"/>
        <v/>
      </c>
      <c r="G3467" s="26" t="str">
        <f t="shared" si="551"/>
        <v/>
      </c>
      <c r="H3467" s="26" t="str">
        <f t="shared" si="552"/>
        <v/>
      </c>
      <c r="I3467" s="53"/>
      <c r="J3467" s="53"/>
      <c r="K3467" s="53"/>
      <c r="L3467" s="52" t="str">
        <f t="shared" si="553"/>
        <v/>
      </c>
      <c r="M3467" s="52" t="str">
        <f t="shared" si="554"/>
        <v/>
      </c>
    </row>
    <row r="3468" spans="1:13" hidden="1" x14ac:dyDescent="0.3">
      <c r="A3468" s="143" t="str">
        <f t="shared" si="555"/>
        <v/>
      </c>
      <c r="B3468" s="140" t="str">
        <f t="shared" si="556"/>
        <v/>
      </c>
      <c r="C3468" s="143" t="str">
        <f t="shared" si="557"/>
        <v/>
      </c>
      <c r="D3468" s="53"/>
      <c r="E3468" s="26" t="str">
        <f t="shared" si="549"/>
        <v/>
      </c>
      <c r="F3468" s="26" t="str">
        <f t="shared" si="550"/>
        <v/>
      </c>
      <c r="G3468" s="26" t="str">
        <f t="shared" si="551"/>
        <v/>
      </c>
      <c r="H3468" s="26" t="str">
        <f t="shared" si="552"/>
        <v/>
      </c>
      <c r="I3468" s="53"/>
      <c r="J3468" s="53"/>
      <c r="K3468" s="53"/>
      <c r="L3468" s="52" t="str">
        <f t="shared" si="553"/>
        <v/>
      </c>
      <c r="M3468" s="52" t="str">
        <f t="shared" si="554"/>
        <v/>
      </c>
    </row>
    <row r="3469" spans="1:13" hidden="1" x14ac:dyDescent="0.3">
      <c r="A3469" s="143" t="str">
        <f t="shared" si="555"/>
        <v/>
      </c>
      <c r="B3469" s="140" t="str">
        <f t="shared" si="556"/>
        <v/>
      </c>
      <c r="C3469" s="143" t="str">
        <f t="shared" si="557"/>
        <v/>
      </c>
      <c r="D3469" s="53"/>
      <c r="E3469" s="26" t="str">
        <f t="shared" si="549"/>
        <v/>
      </c>
      <c r="F3469" s="26" t="str">
        <f t="shared" si="550"/>
        <v/>
      </c>
      <c r="G3469" s="26" t="str">
        <f t="shared" si="551"/>
        <v/>
      </c>
      <c r="H3469" s="26" t="str">
        <f t="shared" si="552"/>
        <v/>
      </c>
      <c r="I3469" s="53"/>
      <c r="J3469" s="53"/>
      <c r="K3469" s="53"/>
      <c r="L3469" s="52" t="str">
        <f t="shared" si="553"/>
        <v/>
      </c>
      <c r="M3469" s="52" t="str">
        <f t="shared" si="554"/>
        <v/>
      </c>
    </row>
    <row r="3470" spans="1:13" hidden="1" x14ac:dyDescent="0.3">
      <c r="A3470" s="143" t="str">
        <f t="shared" si="555"/>
        <v/>
      </c>
      <c r="B3470" s="140" t="str">
        <f t="shared" si="556"/>
        <v/>
      </c>
      <c r="C3470" s="143" t="str">
        <f t="shared" si="557"/>
        <v/>
      </c>
      <c r="D3470" s="53"/>
      <c r="E3470" s="26" t="str">
        <f t="shared" si="549"/>
        <v/>
      </c>
      <c r="F3470" s="26" t="str">
        <f t="shared" si="550"/>
        <v/>
      </c>
      <c r="G3470" s="26" t="str">
        <f t="shared" si="551"/>
        <v/>
      </c>
      <c r="H3470" s="26" t="str">
        <f t="shared" si="552"/>
        <v/>
      </c>
      <c r="I3470" s="53"/>
      <c r="J3470" s="53"/>
      <c r="K3470" s="53"/>
      <c r="L3470" s="52" t="str">
        <f t="shared" si="553"/>
        <v/>
      </c>
      <c r="M3470" s="52" t="str">
        <f t="shared" si="554"/>
        <v/>
      </c>
    </row>
    <row r="3471" spans="1:13" hidden="1" x14ac:dyDescent="0.3">
      <c r="A3471" s="143" t="str">
        <f t="shared" si="555"/>
        <v/>
      </c>
      <c r="B3471" s="140" t="str">
        <f t="shared" si="556"/>
        <v/>
      </c>
      <c r="C3471" s="143" t="str">
        <f t="shared" si="557"/>
        <v/>
      </c>
      <c r="D3471" s="53"/>
      <c r="E3471" s="26" t="str">
        <f t="shared" si="549"/>
        <v/>
      </c>
      <c r="F3471" s="26" t="str">
        <f t="shared" si="550"/>
        <v/>
      </c>
      <c r="G3471" s="26" t="str">
        <f t="shared" si="551"/>
        <v/>
      </c>
      <c r="H3471" s="26" t="str">
        <f t="shared" si="552"/>
        <v/>
      </c>
      <c r="I3471" s="53"/>
      <c r="J3471" s="53"/>
      <c r="K3471" s="53"/>
      <c r="L3471" s="52" t="str">
        <f t="shared" si="553"/>
        <v/>
      </c>
      <c r="M3471" s="52" t="str">
        <f t="shared" si="554"/>
        <v/>
      </c>
    </row>
    <row r="3472" spans="1:13" hidden="1" x14ac:dyDescent="0.3">
      <c r="A3472" s="143" t="str">
        <f t="shared" si="555"/>
        <v/>
      </c>
      <c r="B3472" s="140" t="str">
        <f t="shared" si="556"/>
        <v/>
      </c>
      <c r="C3472" s="143" t="str">
        <f t="shared" si="557"/>
        <v/>
      </c>
      <c r="D3472" s="53"/>
      <c r="E3472" s="26" t="str">
        <f t="shared" si="549"/>
        <v/>
      </c>
      <c r="F3472" s="26" t="str">
        <f t="shared" si="550"/>
        <v/>
      </c>
      <c r="G3472" s="26" t="str">
        <f t="shared" si="551"/>
        <v/>
      </c>
      <c r="H3472" s="26" t="str">
        <f t="shared" si="552"/>
        <v/>
      </c>
      <c r="I3472" s="53"/>
      <c r="J3472" s="53"/>
      <c r="K3472" s="53"/>
      <c r="L3472" s="52" t="str">
        <f t="shared" si="553"/>
        <v/>
      </c>
      <c r="M3472" s="52" t="str">
        <f t="shared" si="554"/>
        <v/>
      </c>
    </row>
    <row r="3473" spans="1:13" hidden="1" x14ac:dyDescent="0.3">
      <c r="A3473" s="143" t="str">
        <f t="shared" si="555"/>
        <v/>
      </c>
      <c r="B3473" s="140" t="str">
        <f t="shared" si="556"/>
        <v/>
      </c>
      <c r="C3473" s="143" t="str">
        <f t="shared" si="557"/>
        <v/>
      </c>
      <c r="D3473" s="53"/>
      <c r="E3473" s="26" t="str">
        <f t="shared" si="549"/>
        <v/>
      </c>
      <c r="F3473" s="26" t="str">
        <f t="shared" si="550"/>
        <v/>
      </c>
      <c r="G3473" s="26" t="str">
        <f t="shared" si="551"/>
        <v/>
      </c>
      <c r="H3473" s="26" t="str">
        <f t="shared" si="552"/>
        <v/>
      </c>
      <c r="I3473" s="53"/>
      <c r="J3473" s="53"/>
      <c r="K3473" s="53"/>
      <c r="L3473" s="52" t="str">
        <f t="shared" si="553"/>
        <v/>
      </c>
      <c r="M3473" s="52" t="str">
        <f t="shared" si="554"/>
        <v/>
      </c>
    </row>
    <row r="3474" spans="1:13" hidden="1" x14ac:dyDescent="0.3">
      <c r="A3474" s="143" t="str">
        <f t="shared" si="555"/>
        <v/>
      </c>
      <c r="B3474" s="140" t="str">
        <f t="shared" si="556"/>
        <v/>
      </c>
      <c r="C3474" s="143" t="str">
        <f t="shared" si="557"/>
        <v/>
      </c>
      <c r="D3474" s="53"/>
      <c r="E3474" s="26" t="str">
        <f t="shared" si="549"/>
        <v/>
      </c>
      <c r="F3474" s="26" t="str">
        <f t="shared" si="550"/>
        <v/>
      </c>
      <c r="G3474" s="26" t="str">
        <f t="shared" si="551"/>
        <v/>
      </c>
      <c r="H3474" s="26" t="str">
        <f t="shared" si="552"/>
        <v/>
      </c>
      <c r="I3474" s="53"/>
      <c r="J3474" s="53"/>
      <c r="K3474" s="53"/>
      <c r="L3474" s="52" t="str">
        <f t="shared" si="553"/>
        <v/>
      </c>
      <c r="M3474" s="52" t="str">
        <f t="shared" si="554"/>
        <v/>
      </c>
    </row>
    <row r="3475" spans="1:13" hidden="1" x14ac:dyDescent="0.3">
      <c r="A3475" s="143" t="str">
        <f t="shared" si="555"/>
        <v/>
      </c>
      <c r="B3475" s="140" t="str">
        <f t="shared" si="556"/>
        <v/>
      </c>
      <c r="C3475" s="143" t="str">
        <f t="shared" si="557"/>
        <v/>
      </c>
      <c r="D3475" s="53"/>
      <c r="E3475" s="26" t="str">
        <f t="shared" si="549"/>
        <v/>
      </c>
      <c r="F3475" s="26" t="str">
        <f t="shared" si="550"/>
        <v/>
      </c>
      <c r="G3475" s="26" t="str">
        <f t="shared" si="551"/>
        <v/>
      </c>
      <c r="H3475" s="26" t="str">
        <f t="shared" si="552"/>
        <v/>
      </c>
      <c r="I3475" s="53"/>
      <c r="J3475" s="53"/>
      <c r="K3475" s="53"/>
      <c r="L3475" s="52" t="str">
        <f t="shared" si="553"/>
        <v/>
      </c>
      <c r="M3475" s="52" t="str">
        <f t="shared" si="554"/>
        <v/>
      </c>
    </row>
    <row r="3476" spans="1:13" hidden="1" x14ac:dyDescent="0.3">
      <c r="A3476" s="143" t="str">
        <f t="shared" si="555"/>
        <v/>
      </c>
      <c r="B3476" s="140" t="str">
        <f t="shared" si="556"/>
        <v/>
      </c>
      <c r="C3476" s="143" t="str">
        <f t="shared" si="557"/>
        <v/>
      </c>
      <c r="D3476" s="53"/>
      <c r="E3476" s="26" t="str">
        <f t="shared" si="549"/>
        <v/>
      </c>
      <c r="F3476" s="26" t="str">
        <f t="shared" si="550"/>
        <v/>
      </c>
      <c r="G3476" s="26" t="str">
        <f t="shared" si="551"/>
        <v/>
      </c>
      <c r="H3476" s="26" t="str">
        <f t="shared" si="552"/>
        <v/>
      </c>
      <c r="I3476" s="53"/>
      <c r="J3476" s="53"/>
      <c r="K3476" s="53"/>
      <c r="L3476" s="52" t="str">
        <f t="shared" si="553"/>
        <v/>
      </c>
      <c r="M3476" s="52" t="str">
        <f t="shared" si="554"/>
        <v/>
      </c>
    </row>
    <row r="3477" spans="1:13" hidden="1" x14ac:dyDescent="0.3">
      <c r="A3477" s="143" t="str">
        <f t="shared" si="555"/>
        <v/>
      </c>
      <c r="B3477" s="140" t="str">
        <f t="shared" si="556"/>
        <v/>
      </c>
      <c r="C3477" s="143" t="str">
        <f t="shared" si="557"/>
        <v/>
      </c>
      <c r="D3477" s="53"/>
      <c r="E3477" s="26" t="str">
        <f t="shared" si="549"/>
        <v/>
      </c>
      <c r="F3477" s="26" t="str">
        <f t="shared" si="550"/>
        <v/>
      </c>
      <c r="G3477" s="26" t="str">
        <f t="shared" si="551"/>
        <v/>
      </c>
      <c r="H3477" s="26" t="str">
        <f t="shared" si="552"/>
        <v/>
      </c>
      <c r="I3477" s="53"/>
      <c r="J3477" s="53"/>
      <c r="K3477" s="53"/>
      <c r="L3477" s="52" t="str">
        <f t="shared" si="553"/>
        <v/>
      </c>
      <c r="M3477" s="52" t="str">
        <f t="shared" si="554"/>
        <v/>
      </c>
    </row>
    <row r="3478" spans="1:13" hidden="1" x14ac:dyDescent="0.3">
      <c r="A3478" s="143" t="str">
        <f t="shared" si="555"/>
        <v/>
      </c>
      <c r="B3478" s="140" t="str">
        <f t="shared" si="556"/>
        <v/>
      </c>
      <c r="C3478" s="143" t="str">
        <f t="shared" si="557"/>
        <v/>
      </c>
      <c r="D3478" s="53"/>
      <c r="E3478" s="26" t="str">
        <f t="shared" si="549"/>
        <v/>
      </c>
      <c r="F3478" s="26" t="str">
        <f t="shared" si="550"/>
        <v/>
      </c>
      <c r="G3478" s="26" t="str">
        <f t="shared" si="551"/>
        <v/>
      </c>
      <c r="H3478" s="26" t="str">
        <f t="shared" si="552"/>
        <v/>
      </c>
      <c r="I3478" s="53"/>
      <c r="J3478" s="53"/>
      <c r="K3478" s="53"/>
      <c r="L3478" s="52" t="str">
        <f t="shared" si="553"/>
        <v/>
      </c>
      <c r="M3478" s="52" t="str">
        <f t="shared" si="554"/>
        <v/>
      </c>
    </row>
    <row r="3479" spans="1:13" hidden="1" x14ac:dyDescent="0.3">
      <c r="A3479" s="143" t="str">
        <f t="shared" si="555"/>
        <v/>
      </c>
      <c r="B3479" s="140" t="str">
        <f t="shared" si="556"/>
        <v/>
      </c>
      <c r="C3479" s="143" t="str">
        <f t="shared" si="557"/>
        <v/>
      </c>
      <c r="D3479" s="53"/>
      <c r="E3479" s="26" t="str">
        <f t="shared" si="549"/>
        <v/>
      </c>
      <c r="F3479" s="26" t="str">
        <f t="shared" si="550"/>
        <v/>
      </c>
      <c r="G3479" s="26" t="str">
        <f t="shared" si="551"/>
        <v/>
      </c>
      <c r="H3479" s="26" t="str">
        <f t="shared" si="552"/>
        <v/>
      </c>
      <c r="I3479" s="53"/>
      <c r="J3479" s="53"/>
      <c r="K3479" s="53"/>
      <c r="L3479" s="52" t="str">
        <f t="shared" si="553"/>
        <v/>
      </c>
      <c r="M3479" s="52" t="str">
        <f t="shared" si="554"/>
        <v/>
      </c>
    </row>
    <row r="3480" spans="1:13" hidden="1" x14ac:dyDescent="0.3">
      <c r="A3480" s="143" t="str">
        <f t="shared" si="555"/>
        <v/>
      </c>
      <c r="B3480" s="140" t="str">
        <f t="shared" si="556"/>
        <v/>
      </c>
      <c r="C3480" s="143" t="str">
        <f t="shared" si="557"/>
        <v/>
      </c>
      <c r="D3480" s="53"/>
      <c r="E3480" s="26" t="str">
        <f t="shared" si="549"/>
        <v/>
      </c>
      <c r="F3480" s="26" t="str">
        <f t="shared" si="550"/>
        <v/>
      </c>
      <c r="G3480" s="26" t="str">
        <f t="shared" si="551"/>
        <v/>
      </c>
      <c r="H3480" s="26" t="str">
        <f t="shared" si="552"/>
        <v/>
      </c>
      <c r="I3480" s="53"/>
      <c r="J3480" s="53"/>
      <c r="K3480" s="53"/>
      <c r="L3480" s="52" t="str">
        <f t="shared" si="553"/>
        <v/>
      </c>
      <c r="M3480" s="52" t="str">
        <f t="shared" si="554"/>
        <v/>
      </c>
    </row>
    <row r="3481" spans="1:13" hidden="1" x14ac:dyDescent="0.3">
      <c r="A3481" s="143" t="str">
        <f t="shared" si="555"/>
        <v/>
      </c>
      <c r="B3481" s="140" t="str">
        <f t="shared" si="556"/>
        <v/>
      </c>
      <c r="C3481" s="143" t="str">
        <f t="shared" si="557"/>
        <v/>
      </c>
      <c r="D3481" s="53"/>
      <c r="E3481" s="26" t="str">
        <f t="shared" si="549"/>
        <v/>
      </c>
      <c r="F3481" s="26" t="str">
        <f t="shared" si="550"/>
        <v/>
      </c>
      <c r="G3481" s="26" t="str">
        <f t="shared" si="551"/>
        <v/>
      </c>
      <c r="H3481" s="26" t="str">
        <f t="shared" si="552"/>
        <v/>
      </c>
      <c r="I3481" s="53"/>
      <c r="J3481" s="53"/>
      <c r="K3481" s="53"/>
      <c r="L3481" s="52" t="str">
        <f t="shared" si="553"/>
        <v/>
      </c>
      <c r="M3481" s="52" t="str">
        <f t="shared" si="554"/>
        <v/>
      </c>
    </row>
    <row r="3482" spans="1:13" hidden="1" x14ac:dyDescent="0.3">
      <c r="A3482" s="143" t="str">
        <f t="shared" si="555"/>
        <v/>
      </c>
      <c r="B3482" s="140" t="str">
        <f t="shared" si="556"/>
        <v/>
      </c>
      <c r="C3482" s="143" t="str">
        <f t="shared" si="557"/>
        <v/>
      </c>
      <c r="D3482" s="53"/>
      <c r="E3482" s="26" t="str">
        <f t="shared" si="549"/>
        <v/>
      </c>
      <c r="F3482" s="26" t="str">
        <f t="shared" si="550"/>
        <v/>
      </c>
      <c r="G3482" s="26" t="str">
        <f t="shared" si="551"/>
        <v/>
      </c>
      <c r="H3482" s="26" t="str">
        <f t="shared" si="552"/>
        <v/>
      </c>
      <c r="I3482" s="53"/>
      <c r="J3482" s="53"/>
      <c r="K3482" s="53"/>
      <c r="L3482" s="52" t="str">
        <f t="shared" si="553"/>
        <v/>
      </c>
      <c r="M3482" s="52" t="str">
        <f t="shared" si="554"/>
        <v/>
      </c>
    </row>
    <row r="3483" spans="1:13" hidden="1" x14ac:dyDescent="0.3">
      <c r="A3483" s="143" t="str">
        <f t="shared" si="555"/>
        <v/>
      </c>
      <c r="B3483" s="140" t="str">
        <f t="shared" si="556"/>
        <v/>
      </c>
      <c r="C3483" s="143" t="str">
        <f t="shared" si="557"/>
        <v/>
      </c>
      <c r="D3483" s="53"/>
      <c r="E3483" s="26" t="str">
        <f t="shared" si="549"/>
        <v/>
      </c>
      <c r="F3483" s="26" t="str">
        <f t="shared" si="550"/>
        <v/>
      </c>
      <c r="G3483" s="26" t="str">
        <f t="shared" si="551"/>
        <v/>
      </c>
      <c r="H3483" s="26" t="str">
        <f t="shared" si="552"/>
        <v/>
      </c>
      <c r="I3483" s="53"/>
      <c r="J3483" s="53"/>
      <c r="K3483" s="53"/>
      <c r="L3483" s="52" t="str">
        <f t="shared" si="553"/>
        <v/>
      </c>
      <c r="M3483" s="52" t="str">
        <f t="shared" si="554"/>
        <v/>
      </c>
    </row>
    <row r="3484" spans="1:13" hidden="1" x14ac:dyDescent="0.3">
      <c r="A3484" s="143" t="str">
        <f t="shared" si="555"/>
        <v/>
      </c>
      <c r="B3484" s="140" t="str">
        <f t="shared" si="556"/>
        <v/>
      </c>
      <c r="C3484" s="143" t="str">
        <f t="shared" si="557"/>
        <v/>
      </c>
      <c r="D3484" s="53"/>
      <c r="E3484" s="26" t="str">
        <f t="shared" si="549"/>
        <v/>
      </c>
      <c r="F3484" s="26" t="str">
        <f t="shared" si="550"/>
        <v/>
      </c>
      <c r="G3484" s="26" t="str">
        <f t="shared" si="551"/>
        <v/>
      </c>
      <c r="H3484" s="26" t="str">
        <f t="shared" si="552"/>
        <v/>
      </c>
      <c r="I3484" s="53"/>
      <c r="J3484" s="53"/>
      <c r="K3484" s="53"/>
      <c r="L3484" s="52" t="str">
        <f t="shared" si="553"/>
        <v/>
      </c>
      <c r="M3484" s="52" t="str">
        <f t="shared" si="554"/>
        <v/>
      </c>
    </row>
    <row r="3485" spans="1:13" hidden="1" x14ac:dyDescent="0.3">
      <c r="A3485" s="143" t="str">
        <f t="shared" si="555"/>
        <v/>
      </c>
      <c r="B3485" s="140" t="str">
        <f t="shared" si="556"/>
        <v/>
      </c>
      <c r="C3485" s="143" t="str">
        <f t="shared" si="557"/>
        <v/>
      </c>
      <c r="D3485" s="53"/>
      <c r="E3485" s="26" t="str">
        <f t="shared" si="549"/>
        <v/>
      </c>
      <c r="F3485" s="26" t="str">
        <f t="shared" si="550"/>
        <v/>
      </c>
      <c r="G3485" s="26" t="str">
        <f t="shared" si="551"/>
        <v/>
      </c>
      <c r="H3485" s="26" t="str">
        <f t="shared" si="552"/>
        <v/>
      </c>
      <c r="I3485" s="53"/>
      <c r="J3485" s="53"/>
      <c r="K3485" s="53"/>
      <c r="L3485" s="52" t="str">
        <f t="shared" si="553"/>
        <v/>
      </c>
      <c r="M3485" s="52" t="str">
        <f t="shared" si="554"/>
        <v/>
      </c>
    </row>
    <row r="3486" spans="1:13" hidden="1" x14ac:dyDescent="0.3">
      <c r="A3486" s="143" t="str">
        <f t="shared" si="555"/>
        <v/>
      </c>
      <c r="B3486" s="140" t="str">
        <f t="shared" si="556"/>
        <v/>
      </c>
      <c r="C3486" s="143" t="str">
        <f t="shared" si="557"/>
        <v/>
      </c>
      <c r="D3486" s="53"/>
      <c r="E3486" s="26" t="str">
        <f t="shared" si="549"/>
        <v/>
      </c>
      <c r="F3486" s="26" t="str">
        <f t="shared" si="550"/>
        <v/>
      </c>
      <c r="G3486" s="26" t="str">
        <f t="shared" si="551"/>
        <v/>
      </c>
      <c r="H3486" s="26" t="str">
        <f t="shared" si="552"/>
        <v/>
      </c>
      <c r="I3486" s="53"/>
      <c r="J3486" s="53"/>
      <c r="K3486" s="53"/>
      <c r="L3486" s="52" t="str">
        <f t="shared" si="553"/>
        <v/>
      </c>
      <c r="M3486" s="52" t="str">
        <f t="shared" si="554"/>
        <v/>
      </c>
    </row>
    <row r="3487" spans="1:13" hidden="1" x14ac:dyDescent="0.3">
      <c r="A3487" s="143" t="str">
        <f t="shared" si="555"/>
        <v/>
      </c>
      <c r="B3487" s="140" t="str">
        <f t="shared" si="556"/>
        <v/>
      </c>
      <c r="C3487" s="143" t="str">
        <f t="shared" si="557"/>
        <v/>
      </c>
      <c r="D3487" s="53"/>
      <c r="E3487" s="26" t="str">
        <f t="shared" si="549"/>
        <v/>
      </c>
      <c r="F3487" s="26" t="str">
        <f t="shared" si="550"/>
        <v/>
      </c>
      <c r="G3487" s="26" t="str">
        <f t="shared" si="551"/>
        <v/>
      </c>
      <c r="H3487" s="26" t="str">
        <f t="shared" si="552"/>
        <v/>
      </c>
      <c r="I3487" s="53"/>
      <c r="J3487" s="53"/>
      <c r="K3487" s="53"/>
      <c r="L3487" s="52" t="str">
        <f t="shared" si="553"/>
        <v/>
      </c>
      <c r="M3487" s="52" t="str">
        <f t="shared" si="554"/>
        <v/>
      </c>
    </row>
    <row r="3488" spans="1:13" hidden="1" x14ac:dyDescent="0.3">
      <c r="A3488" s="143" t="str">
        <f t="shared" si="555"/>
        <v/>
      </c>
      <c r="B3488" s="140" t="str">
        <f t="shared" si="556"/>
        <v/>
      </c>
      <c r="C3488" s="143" t="str">
        <f t="shared" si="557"/>
        <v/>
      </c>
      <c r="D3488" s="53"/>
      <c r="E3488" s="26" t="str">
        <f t="shared" si="549"/>
        <v/>
      </c>
      <c r="F3488" s="26" t="str">
        <f t="shared" si="550"/>
        <v/>
      </c>
      <c r="G3488" s="26" t="str">
        <f t="shared" si="551"/>
        <v/>
      </c>
      <c r="H3488" s="26" t="str">
        <f t="shared" si="552"/>
        <v/>
      </c>
      <c r="I3488" s="53"/>
      <c r="J3488" s="53"/>
      <c r="K3488" s="53"/>
      <c r="L3488" s="52" t="str">
        <f t="shared" si="553"/>
        <v/>
      </c>
      <c r="M3488" s="52" t="str">
        <f t="shared" si="554"/>
        <v/>
      </c>
    </row>
    <row r="3489" spans="1:13" hidden="1" x14ac:dyDescent="0.3">
      <c r="A3489" s="143" t="str">
        <f t="shared" si="555"/>
        <v/>
      </c>
      <c r="B3489" s="140" t="str">
        <f t="shared" si="556"/>
        <v/>
      </c>
      <c r="C3489" s="143" t="str">
        <f t="shared" si="557"/>
        <v/>
      </c>
      <c r="D3489" s="53"/>
      <c r="E3489" s="26" t="str">
        <f t="shared" si="549"/>
        <v/>
      </c>
      <c r="F3489" s="26" t="str">
        <f t="shared" si="550"/>
        <v/>
      </c>
      <c r="G3489" s="26" t="str">
        <f t="shared" si="551"/>
        <v/>
      </c>
      <c r="H3489" s="26" t="str">
        <f t="shared" si="552"/>
        <v/>
      </c>
      <c r="I3489" s="53"/>
      <c r="J3489" s="53"/>
      <c r="K3489" s="53"/>
      <c r="L3489" s="52" t="str">
        <f t="shared" si="553"/>
        <v/>
      </c>
      <c r="M3489" s="52" t="str">
        <f t="shared" si="554"/>
        <v/>
      </c>
    </row>
    <row r="3490" spans="1:13" hidden="1" x14ac:dyDescent="0.3">
      <c r="A3490" s="143" t="str">
        <f t="shared" si="555"/>
        <v/>
      </c>
      <c r="B3490" s="140" t="str">
        <f t="shared" si="556"/>
        <v/>
      </c>
      <c r="C3490" s="143" t="str">
        <f t="shared" si="557"/>
        <v/>
      </c>
      <c r="D3490" s="53"/>
      <c r="E3490" s="26" t="str">
        <f t="shared" si="549"/>
        <v/>
      </c>
      <c r="F3490" s="26" t="str">
        <f t="shared" si="550"/>
        <v/>
      </c>
      <c r="G3490" s="26" t="str">
        <f t="shared" si="551"/>
        <v/>
      </c>
      <c r="H3490" s="26" t="str">
        <f t="shared" si="552"/>
        <v/>
      </c>
      <c r="I3490" s="53"/>
      <c r="J3490" s="53"/>
      <c r="K3490" s="53"/>
      <c r="L3490" s="52" t="str">
        <f t="shared" si="553"/>
        <v/>
      </c>
      <c r="M3490" s="52" t="str">
        <f t="shared" si="554"/>
        <v/>
      </c>
    </row>
    <row r="3491" spans="1:13" hidden="1" x14ac:dyDescent="0.3">
      <c r="A3491" s="143" t="str">
        <f t="shared" si="555"/>
        <v/>
      </c>
      <c r="B3491" s="140" t="str">
        <f t="shared" si="556"/>
        <v/>
      </c>
      <c r="C3491" s="143" t="str">
        <f t="shared" si="557"/>
        <v/>
      </c>
      <c r="D3491" s="53"/>
      <c r="E3491" s="26" t="str">
        <f t="shared" si="549"/>
        <v/>
      </c>
      <c r="F3491" s="26" t="str">
        <f t="shared" si="550"/>
        <v/>
      </c>
      <c r="G3491" s="26" t="str">
        <f t="shared" si="551"/>
        <v/>
      </c>
      <c r="H3491" s="26" t="str">
        <f t="shared" si="552"/>
        <v/>
      </c>
      <c r="I3491" s="53"/>
      <c r="J3491" s="53"/>
      <c r="K3491" s="53"/>
      <c r="L3491" s="52" t="str">
        <f t="shared" si="553"/>
        <v/>
      </c>
      <c r="M3491" s="52" t="str">
        <f t="shared" si="554"/>
        <v/>
      </c>
    </row>
    <row r="3492" spans="1:13" hidden="1" x14ac:dyDescent="0.3">
      <c r="A3492" s="143" t="str">
        <f t="shared" si="555"/>
        <v/>
      </c>
      <c r="B3492" s="140" t="str">
        <f t="shared" si="556"/>
        <v/>
      </c>
      <c r="C3492" s="143" t="str">
        <f t="shared" si="557"/>
        <v/>
      </c>
      <c r="D3492" s="53"/>
      <c r="E3492" s="26" t="str">
        <f t="shared" si="549"/>
        <v/>
      </c>
      <c r="F3492" s="26" t="str">
        <f t="shared" si="550"/>
        <v/>
      </c>
      <c r="G3492" s="26" t="str">
        <f t="shared" si="551"/>
        <v/>
      </c>
      <c r="H3492" s="26" t="str">
        <f t="shared" si="552"/>
        <v/>
      </c>
      <c r="I3492" s="53"/>
      <c r="J3492" s="53"/>
      <c r="K3492" s="53"/>
      <c r="L3492" s="52" t="str">
        <f t="shared" si="553"/>
        <v/>
      </c>
      <c r="M3492" s="52" t="str">
        <f t="shared" si="554"/>
        <v/>
      </c>
    </row>
    <row r="3493" spans="1:13" hidden="1" x14ac:dyDescent="0.3">
      <c r="A3493" s="143" t="str">
        <f t="shared" si="555"/>
        <v/>
      </c>
      <c r="B3493" s="140" t="str">
        <f t="shared" si="556"/>
        <v/>
      </c>
      <c r="C3493" s="143" t="str">
        <f t="shared" si="557"/>
        <v/>
      </c>
      <c r="D3493" s="53"/>
      <c r="E3493" s="26" t="str">
        <f t="shared" si="549"/>
        <v/>
      </c>
      <c r="F3493" s="26" t="str">
        <f t="shared" si="550"/>
        <v/>
      </c>
      <c r="G3493" s="26" t="str">
        <f t="shared" si="551"/>
        <v/>
      </c>
      <c r="H3493" s="26" t="str">
        <f t="shared" si="552"/>
        <v/>
      </c>
      <c r="I3493" s="53"/>
      <c r="J3493" s="53"/>
      <c r="K3493" s="53"/>
      <c r="L3493" s="52" t="str">
        <f t="shared" si="553"/>
        <v/>
      </c>
      <c r="M3493" s="52" t="str">
        <f t="shared" si="554"/>
        <v/>
      </c>
    </row>
    <row r="3494" spans="1:13" hidden="1" x14ac:dyDescent="0.3">
      <c r="A3494" s="143" t="str">
        <f t="shared" si="555"/>
        <v/>
      </c>
      <c r="B3494" s="140" t="str">
        <f t="shared" si="556"/>
        <v/>
      </c>
      <c r="C3494" s="143" t="str">
        <f t="shared" si="557"/>
        <v/>
      </c>
      <c r="D3494" s="53"/>
      <c r="E3494" s="26" t="str">
        <f t="shared" si="549"/>
        <v/>
      </c>
      <c r="F3494" s="26" t="str">
        <f t="shared" si="550"/>
        <v/>
      </c>
      <c r="G3494" s="26" t="str">
        <f t="shared" si="551"/>
        <v/>
      </c>
      <c r="H3494" s="26" t="str">
        <f t="shared" si="552"/>
        <v/>
      </c>
      <c r="I3494" s="53"/>
      <c r="J3494" s="53"/>
      <c r="K3494" s="53"/>
      <c r="L3494" s="52" t="str">
        <f t="shared" si="553"/>
        <v/>
      </c>
      <c r="M3494" s="52" t="str">
        <f t="shared" si="554"/>
        <v/>
      </c>
    </row>
    <row r="3495" spans="1:13" hidden="1" x14ac:dyDescent="0.3">
      <c r="A3495" s="143" t="str">
        <f t="shared" si="555"/>
        <v/>
      </c>
      <c r="B3495" s="140" t="str">
        <f t="shared" si="556"/>
        <v/>
      </c>
      <c r="C3495" s="143" t="str">
        <f t="shared" si="557"/>
        <v/>
      </c>
      <c r="D3495" s="53"/>
      <c r="E3495" s="26" t="str">
        <f t="shared" si="549"/>
        <v/>
      </c>
      <c r="F3495" s="26" t="str">
        <f t="shared" si="550"/>
        <v/>
      </c>
      <c r="G3495" s="26" t="str">
        <f t="shared" si="551"/>
        <v/>
      </c>
      <c r="H3495" s="26" t="str">
        <f t="shared" si="552"/>
        <v/>
      </c>
      <c r="I3495" s="53"/>
      <c r="J3495" s="53"/>
      <c r="K3495" s="53"/>
      <c r="L3495" s="52" t="str">
        <f t="shared" si="553"/>
        <v/>
      </c>
      <c r="M3495" s="52" t="str">
        <f t="shared" si="554"/>
        <v/>
      </c>
    </row>
    <row r="3496" spans="1:13" hidden="1" x14ac:dyDescent="0.3">
      <c r="A3496" s="143" t="str">
        <f t="shared" si="555"/>
        <v/>
      </c>
      <c r="B3496" s="140" t="str">
        <f t="shared" si="556"/>
        <v/>
      </c>
      <c r="C3496" s="143" t="str">
        <f t="shared" si="557"/>
        <v/>
      </c>
      <c r="D3496" s="53"/>
      <c r="E3496" s="26" t="str">
        <f t="shared" si="549"/>
        <v/>
      </c>
      <c r="F3496" s="26" t="str">
        <f t="shared" si="550"/>
        <v/>
      </c>
      <c r="G3496" s="26" t="str">
        <f t="shared" si="551"/>
        <v/>
      </c>
      <c r="H3496" s="26" t="str">
        <f t="shared" si="552"/>
        <v/>
      </c>
      <c r="I3496" s="53"/>
      <c r="J3496" s="53"/>
      <c r="K3496" s="53"/>
      <c r="L3496" s="52" t="str">
        <f t="shared" si="553"/>
        <v/>
      </c>
      <c r="M3496" s="52" t="str">
        <f t="shared" si="554"/>
        <v/>
      </c>
    </row>
    <row r="3497" spans="1:13" hidden="1" x14ac:dyDescent="0.3">
      <c r="A3497" s="143" t="str">
        <f t="shared" si="555"/>
        <v/>
      </c>
      <c r="B3497" s="140" t="str">
        <f t="shared" si="556"/>
        <v/>
      </c>
      <c r="C3497" s="143" t="str">
        <f t="shared" si="557"/>
        <v/>
      </c>
      <c r="D3497" s="53"/>
      <c r="E3497" s="26" t="str">
        <f t="shared" si="549"/>
        <v/>
      </c>
      <c r="F3497" s="26" t="str">
        <f t="shared" si="550"/>
        <v/>
      </c>
      <c r="G3497" s="26" t="str">
        <f t="shared" si="551"/>
        <v/>
      </c>
      <c r="H3497" s="26" t="str">
        <f t="shared" si="552"/>
        <v/>
      </c>
      <c r="I3497" s="53"/>
      <c r="J3497" s="53"/>
      <c r="K3497" s="53"/>
      <c r="L3497" s="52" t="str">
        <f t="shared" si="553"/>
        <v/>
      </c>
      <c r="M3497" s="52" t="str">
        <f t="shared" si="554"/>
        <v/>
      </c>
    </row>
    <row r="3498" spans="1:13" hidden="1" x14ac:dyDescent="0.3">
      <c r="A3498" s="143" t="str">
        <f t="shared" si="555"/>
        <v/>
      </c>
      <c r="B3498" s="140" t="str">
        <f t="shared" si="556"/>
        <v/>
      </c>
      <c r="C3498" s="143" t="str">
        <f t="shared" si="557"/>
        <v/>
      </c>
      <c r="D3498" s="53"/>
      <c r="E3498" s="26" t="str">
        <f t="shared" si="549"/>
        <v/>
      </c>
      <c r="F3498" s="26" t="str">
        <f t="shared" si="550"/>
        <v/>
      </c>
      <c r="G3498" s="26" t="str">
        <f t="shared" si="551"/>
        <v/>
      </c>
      <c r="H3498" s="26" t="str">
        <f t="shared" si="552"/>
        <v/>
      </c>
      <c r="I3498" s="53"/>
      <c r="J3498" s="53"/>
      <c r="K3498" s="53"/>
      <c r="L3498" s="52" t="str">
        <f t="shared" si="553"/>
        <v/>
      </c>
      <c r="M3498" s="52" t="str">
        <f t="shared" si="554"/>
        <v/>
      </c>
    </row>
    <row r="3499" spans="1:13" hidden="1" x14ac:dyDescent="0.3">
      <c r="A3499" s="143" t="str">
        <f t="shared" si="555"/>
        <v/>
      </c>
      <c r="B3499" s="140" t="str">
        <f t="shared" si="556"/>
        <v/>
      </c>
      <c r="C3499" s="143" t="str">
        <f t="shared" si="557"/>
        <v/>
      </c>
      <c r="D3499" s="53"/>
      <c r="E3499" s="26" t="str">
        <f t="shared" si="549"/>
        <v/>
      </c>
      <c r="F3499" s="26" t="str">
        <f t="shared" si="550"/>
        <v/>
      </c>
      <c r="G3499" s="26" t="str">
        <f t="shared" si="551"/>
        <v/>
      </c>
      <c r="H3499" s="26" t="str">
        <f t="shared" si="552"/>
        <v/>
      </c>
      <c r="I3499" s="53"/>
      <c r="J3499" s="53"/>
      <c r="K3499" s="53"/>
      <c r="L3499" s="52" t="str">
        <f t="shared" si="553"/>
        <v/>
      </c>
      <c r="M3499" s="52" t="str">
        <f t="shared" si="554"/>
        <v/>
      </c>
    </row>
    <row r="3500" spans="1:13" hidden="1" x14ac:dyDescent="0.3">
      <c r="A3500" s="143" t="str">
        <f t="shared" si="555"/>
        <v/>
      </c>
      <c r="B3500" s="140" t="str">
        <f t="shared" si="556"/>
        <v/>
      </c>
      <c r="C3500" s="143" t="str">
        <f t="shared" si="557"/>
        <v/>
      </c>
      <c r="D3500" s="53"/>
      <c r="E3500" s="26" t="str">
        <f t="shared" si="549"/>
        <v/>
      </c>
      <c r="F3500" s="26" t="str">
        <f t="shared" si="550"/>
        <v/>
      </c>
      <c r="G3500" s="26" t="str">
        <f t="shared" si="551"/>
        <v/>
      </c>
      <c r="H3500" s="26" t="str">
        <f t="shared" si="552"/>
        <v/>
      </c>
      <c r="I3500" s="53"/>
      <c r="J3500" s="53"/>
      <c r="K3500" s="53"/>
      <c r="L3500" s="52" t="str">
        <f t="shared" si="553"/>
        <v/>
      </c>
      <c r="M3500" s="52" t="str">
        <f t="shared" si="554"/>
        <v/>
      </c>
    </row>
    <row r="3501" spans="1:13" hidden="1" x14ac:dyDescent="0.3">
      <c r="A3501" s="143" t="str">
        <f t="shared" si="555"/>
        <v/>
      </c>
      <c r="B3501" s="140" t="str">
        <f t="shared" si="556"/>
        <v/>
      </c>
      <c r="C3501" s="143" t="str">
        <f t="shared" si="557"/>
        <v/>
      </c>
      <c r="D3501" s="53"/>
      <c r="E3501" s="26" t="str">
        <f t="shared" si="549"/>
        <v/>
      </c>
      <c r="F3501" s="26" t="str">
        <f t="shared" si="550"/>
        <v/>
      </c>
      <c r="G3501" s="26" t="str">
        <f t="shared" si="551"/>
        <v/>
      </c>
      <c r="H3501" s="26" t="str">
        <f t="shared" si="552"/>
        <v/>
      </c>
      <c r="I3501" s="53"/>
      <c r="J3501" s="53"/>
      <c r="K3501" s="53"/>
      <c r="L3501" s="52" t="str">
        <f t="shared" si="553"/>
        <v/>
      </c>
      <c r="M3501" s="52" t="str">
        <f t="shared" si="554"/>
        <v/>
      </c>
    </row>
    <row r="3502" spans="1:13" hidden="1" x14ac:dyDescent="0.3">
      <c r="A3502" s="143" t="str">
        <f t="shared" si="555"/>
        <v/>
      </c>
      <c r="B3502" s="140" t="str">
        <f t="shared" si="556"/>
        <v/>
      </c>
      <c r="C3502" s="143" t="str">
        <f t="shared" si="557"/>
        <v/>
      </c>
      <c r="D3502" s="53"/>
      <c r="E3502" s="26" t="str">
        <f t="shared" si="549"/>
        <v/>
      </c>
      <c r="F3502" s="26" t="str">
        <f t="shared" si="550"/>
        <v/>
      </c>
      <c r="G3502" s="26" t="str">
        <f t="shared" si="551"/>
        <v/>
      </c>
      <c r="H3502" s="26" t="str">
        <f t="shared" si="552"/>
        <v/>
      </c>
      <c r="I3502" s="53"/>
      <c r="J3502" s="53"/>
      <c r="K3502" s="53"/>
      <c r="L3502" s="52" t="str">
        <f t="shared" si="553"/>
        <v/>
      </c>
      <c r="M3502" s="52" t="str">
        <f t="shared" si="554"/>
        <v/>
      </c>
    </row>
    <row r="3503" spans="1:13" hidden="1" x14ac:dyDescent="0.3">
      <c r="A3503" s="143" t="str">
        <f t="shared" si="555"/>
        <v/>
      </c>
      <c r="B3503" s="140" t="str">
        <f t="shared" si="556"/>
        <v/>
      </c>
      <c r="C3503" s="143" t="str">
        <f t="shared" si="557"/>
        <v/>
      </c>
      <c r="D3503" s="53"/>
      <c r="E3503" s="26" t="str">
        <f t="shared" si="549"/>
        <v/>
      </c>
      <c r="F3503" s="26" t="str">
        <f t="shared" si="550"/>
        <v/>
      </c>
      <c r="G3503" s="26" t="str">
        <f t="shared" si="551"/>
        <v/>
      </c>
      <c r="H3503" s="26" t="str">
        <f t="shared" si="552"/>
        <v/>
      </c>
      <c r="I3503" s="53"/>
      <c r="J3503" s="53"/>
      <c r="K3503" s="53"/>
      <c r="L3503" s="52" t="str">
        <f t="shared" si="553"/>
        <v/>
      </c>
      <c r="M3503" s="52" t="str">
        <f t="shared" si="554"/>
        <v/>
      </c>
    </row>
    <row r="3504" spans="1:13" hidden="1" x14ac:dyDescent="0.3">
      <c r="A3504" s="143" t="str">
        <f t="shared" si="555"/>
        <v/>
      </c>
      <c r="B3504" s="140" t="str">
        <f t="shared" si="556"/>
        <v/>
      </c>
      <c r="C3504" s="143" t="str">
        <f t="shared" si="557"/>
        <v/>
      </c>
      <c r="D3504" s="53"/>
      <c r="E3504" s="26" t="str">
        <f t="shared" si="549"/>
        <v/>
      </c>
      <c r="F3504" s="26" t="str">
        <f t="shared" si="550"/>
        <v/>
      </c>
      <c r="G3504" s="26" t="str">
        <f t="shared" si="551"/>
        <v/>
      </c>
      <c r="H3504" s="26" t="str">
        <f t="shared" si="552"/>
        <v/>
      </c>
      <c r="I3504" s="53"/>
      <c r="J3504" s="53"/>
      <c r="K3504" s="53"/>
      <c r="L3504" s="52" t="str">
        <f t="shared" si="553"/>
        <v/>
      </c>
      <c r="M3504" s="52" t="str">
        <f t="shared" si="554"/>
        <v/>
      </c>
    </row>
    <row r="3505" spans="1:13" hidden="1" x14ac:dyDescent="0.3">
      <c r="A3505" s="143" t="str">
        <f t="shared" si="555"/>
        <v/>
      </c>
      <c r="B3505" s="140" t="str">
        <f t="shared" si="556"/>
        <v/>
      </c>
      <c r="C3505" s="143" t="str">
        <f t="shared" si="557"/>
        <v/>
      </c>
      <c r="D3505" s="53"/>
      <c r="E3505" s="26" t="str">
        <f t="shared" si="549"/>
        <v/>
      </c>
      <c r="F3505" s="26" t="str">
        <f t="shared" si="550"/>
        <v/>
      </c>
      <c r="G3505" s="26" t="str">
        <f t="shared" si="551"/>
        <v/>
      </c>
      <c r="H3505" s="26" t="str">
        <f t="shared" si="552"/>
        <v/>
      </c>
      <c r="I3505" s="53"/>
      <c r="J3505" s="53"/>
      <c r="K3505" s="53"/>
      <c r="L3505" s="52" t="str">
        <f t="shared" si="553"/>
        <v/>
      </c>
      <c r="M3505" s="52" t="str">
        <f t="shared" si="554"/>
        <v/>
      </c>
    </row>
    <row r="3506" spans="1:13" hidden="1" x14ac:dyDescent="0.3">
      <c r="A3506" s="143" t="str">
        <f t="shared" si="555"/>
        <v/>
      </c>
      <c r="B3506" s="140" t="str">
        <f t="shared" si="556"/>
        <v/>
      </c>
      <c r="C3506" s="143" t="str">
        <f t="shared" si="557"/>
        <v/>
      </c>
      <c r="D3506" s="53"/>
      <c r="E3506" s="26" t="str">
        <f t="shared" si="549"/>
        <v/>
      </c>
      <c r="F3506" s="26" t="str">
        <f t="shared" si="550"/>
        <v/>
      </c>
      <c r="G3506" s="26" t="str">
        <f t="shared" si="551"/>
        <v/>
      </c>
      <c r="H3506" s="26" t="str">
        <f t="shared" si="552"/>
        <v/>
      </c>
      <c r="I3506" s="53"/>
      <c r="J3506" s="53"/>
      <c r="K3506" s="53"/>
      <c r="L3506" s="52" t="str">
        <f t="shared" si="553"/>
        <v/>
      </c>
      <c r="M3506" s="52" t="str">
        <f t="shared" si="554"/>
        <v/>
      </c>
    </row>
    <row r="3507" spans="1:13" hidden="1" x14ac:dyDescent="0.3">
      <c r="A3507" s="143" t="str">
        <f t="shared" si="555"/>
        <v/>
      </c>
      <c r="B3507" s="140" t="str">
        <f t="shared" si="556"/>
        <v/>
      </c>
      <c r="C3507" s="143" t="str">
        <f t="shared" si="557"/>
        <v/>
      </c>
      <c r="D3507" s="53"/>
      <c r="E3507" s="26" t="str">
        <f t="shared" si="549"/>
        <v/>
      </c>
      <c r="F3507" s="26" t="str">
        <f t="shared" si="550"/>
        <v/>
      </c>
      <c r="G3507" s="26" t="str">
        <f t="shared" si="551"/>
        <v/>
      </c>
      <c r="H3507" s="26" t="str">
        <f t="shared" si="552"/>
        <v/>
      </c>
      <c r="I3507" s="53"/>
      <c r="J3507" s="53"/>
      <c r="K3507" s="53"/>
      <c r="L3507" s="52" t="str">
        <f t="shared" si="553"/>
        <v/>
      </c>
      <c r="M3507" s="52" t="str">
        <f t="shared" si="554"/>
        <v/>
      </c>
    </row>
    <row r="3508" spans="1:13" hidden="1" x14ac:dyDescent="0.3">
      <c r="A3508" s="143" t="str">
        <f t="shared" si="555"/>
        <v/>
      </c>
      <c r="B3508" s="140" t="str">
        <f t="shared" si="556"/>
        <v/>
      </c>
      <c r="C3508" s="143" t="str">
        <f t="shared" si="557"/>
        <v/>
      </c>
      <c r="D3508" s="53"/>
      <c r="E3508" s="26" t="str">
        <f t="shared" si="549"/>
        <v/>
      </c>
      <c r="F3508" s="26" t="str">
        <f t="shared" si="550"/>
        <v/>
      </c>
      <c r="G3508" s="26" t="str">
        <f t="shared" si="551"/>
        <v/>
      </c>
      <c r="H3508" s="26" t="str">
        <f t="shared" si="552"/>
        <v/>
      </c>
      <c r="I3508" s="53"/>
      <c r="J3508" s="53"/>
      <c r="K3508" s="53"/>
      <c r="L3508" s="52" t="str">
        <f t="shared" si="553"/>
        <v/>
      </c>
      <c r="M3508" s="52" t="str">
        <f t="shared" si="554"/>
        <v/>
      </c>
    </row>
    <row r="3509" spans="1:13" hidden="1" x14ac:dyDescent="0.3">
      <c r="A3509" s="143" t="str">
        <f t="shared" si="555"/>
        <v/>
      </c>
      <c r="B3509" s="140" t="str">
        <f t="shared" si="556"/>
        <v/>
      </c>
      <c r="C3509" s="143" t="str">
        <f t="shared" si="557"/>
        <v/>
      </c>
      <c r="D3509" s="53"/>
      <c r="E3509" s="26" t="str">
        <f t="shared" si="549"/>
        <v/>
      </c>
      <c r="F3509" s="26" t="str">
        <f t="shared" si="550"/>
        <v/>
      </c>
      <c r="G3509" s="26" t="str">
        <f t="shared" si="551"/>
        <v/>
      </c>
      <c r="H3509" s="26" t="str">
        <f t="shared" si="552"/>
        <v/>
      </c>
      <c r="I3509" s="53"/>
      <c r="J3509" s="53"/>
      <c r="K3509" s="53"/>
      <c r="L3509" s="52" t="str">
        <f t="shared" si="553"/>
        <v/>
      </c>
      <c r="M3509" s="52" t="str">
        <f t="shared" si="554"/>
        <v/>
      </c>
    </row>
    <row r="3510" spans="1:13" hidden="1" x14ac:dyDescent="0.3">
      <c r="A3510" s="143" t="str">
        <f t="shared" si="555"/>
        <v/>
      </c>
      <c r="B3510" s="140" t="str">
        <f t="shared" si="556"/>
        <v/>
      </c>
      <c r="C3510" s="143" t="str">
        <f t="shared" si="557"/>
        <v/>
      </c>
      <c r="D3510" s="53"/>
      <c r="E3510" s="26" t="str">
        <f t="shared" si="549"/>
        <v/>
      </c>
      <c r="F3510" s="26" t="str">
        <f t="shared" si="550"/>
        <v/>
      </c>
      <c r="G3510" s="26" t="str">
        <f t="shared" si="551"/>
        <v/>
      </c>
      <c r="H3510" s="26" t="str">
        <f t="shared" si="552"/>
        <v/>
      </c>
      <c r="I3510" s="53"/>
      <c r="J3510" s="53"/>
      <c r="K3510" s="53"/>
      <c r="L3510" s="52" t="str">
        <f t="shared" si="553"/>
        <v/>
      </c>
      <c r="M3510" s="52" t="str">
        <f t="shared" si="554"/>
        <v/>
      </c>
    </row>
    <row r="3511" spans="1:13" hidden="1" x14ac:dyDescent="0.3">
      <c r="A3511" s="143" t="str">
        <f t="shared" si="555"/>
        <v/>
      </c>
      <c r="B3511" s="140" t="str">
        <f t="shared" si="556"/>
        <v/>
      </c>
      <c r="C3511" s="143" t="str">
        <f t="shared" si="557"/>
        <v/>
      </c>
      <c r="D3511" s="53"/>
      <c r="E3511" s="26" t="str">
        <f t="shared" si="549"/>
        <v/>
      </c>
      <c r="F3511" s="26" t="str">
        <f t="shared" si="550"/>
        <v/>
      </c>
      <c r="G3511" s="26" t="str">
        <f t="shared" si="551"/>
        <v/>
      </c>
      <c r="H3511" s="26" t="str">
        <f t="shared" si="552"/>
        <v/>
      </c>
      <c r="I3511" s="53"/>
      <c r="J3511" s="53"/>
      <c r="K3511" s="53"/>
      <c r="L3511" s="52" t="str">
        <f t="shared" si="553"/>
        <v/>
      </c>
      <c r="M3511" s="52" t="str">
        <f t="shared" si="554"/>
        <v/>
      </c>
    </row>
    <row r="3512" spans="1:13" hidden="1" x14ac:dyDescent="0.3">
      <c r="A3512" s="143" t="str">
        <f t="shared" si="555"/>
        <v/>
      </c>
      <c r="B3512" s="140" t="str">
        <f t="shared" si="556"/>
        <v/>
      </c>
      <c r="C3512" s="143" t="str">
        <f t="shared" si="557"/>
        <v/>
      </c>
      <c r="D3512" s="53"/>
      <c r="E3512" s="26" t="str">
        <f t="shared" si="549"/>
        <v/>
      </c>
      <c r="F3512" s="26" t="str">
        <f t="shared" si="550"/>
        <v/>
      </c>
      <c r="G3512" s="26" t="str">
        <f t="shared" si="551"/>
        <v/>
      </c>
      <c r="H3512" s="26" t="str">
        <f t="shared" si="552"/>
        <v/>
      </c>
      <c r="I3512" s="53"/>
      <c r="J3512" s="53"/>
      <c r="K3512" s="53"/>
      <c r="L3512" s="52" t="str">
        <f t="shared" si="553"/>
        <v/>
      </c>
      <c r="M3512" s="52" t="str">
        <f t="shared" si="554"/>
        <v/>
      </c>
    </row>
    <row r="3513" spans="1:13" hidden="1" x14ac:dyDescent="0.3">
      <c r="A3513" s="143" t="str">
        <f t="shared" si="555"/>
        <v/>
      </c>
      <c r="B3513" s="140" t="str">
        <f t="shared" si="556"/>
        <v/>
      </c>
      <c r="C3513" s="143" t="str">
        <f t="shared" si="557"/>
        <v/>
      </c>
      <c r="D3513" s="53"/>
      <c r="E3513" s="26" t="str">
        <f t="shared" si="549"/>
        <v/>
      </c>
      <c r="F3513" s="26" t="str">
        <f t="shared" si="550"/>
        <v/>
      </c>
      <c r="G3513" s="26" t="str">
        <f t="shared" si="551"/>
        <v/>
      </c>
      <c r="H3513" s="26" t="str">
        <f t="shared" si="552"/>
        <v/>
      </c>
      <c r="I3513" s="53"/>
      <c r="J3513" s="53"/>
      <c r="K3513" s="53"/>
      <c r="L3513" s="52" t="str">
        <f t="shared" si="553"/>
        <v/>
      </c>
      <c r="M3513" s="52" t="str">
        <f t="shared" si="554"/>
        <v/>
      </c>
    </row>
    <row r="3514" spans="1:13" hidden="1" x14ac:dyDescent="0.3">
      <c r="A3514" s="143" t="str">
        <f t="shared" si="555"/>
        <v/>
      </c>
      <c r="B3514" s="140" t="str">
        <f t="shared" si="556"/>
        <v/>
      </c>
      <c r="C3514" s="143" t="str">
        <f t="shared" si="557"/>
        <v/>
      </c>
      <c r="D3514" s="53"/>
      <c r="E3514" s="26" t="str">
        <f t="shared" ref="E3514:E3577" si="558">IF(D3514="","",VLOOKUP(D3514,Master,3,FALSE))</f>
        <v/>
      </c>
      <c r="F3514" s="26" t="str">
        <f t="shared" ref="F3514:F3577" si="559">IF(D3514="","",VLOOKUP(D3514,Master,4,FALSE))</f>
        <v/>
      </c>
      <c r="G3514" s="26" t="str">
        <f t="shared" ref="G3514:G3577" si="560">IF(D3514="","",VLOOKUP(D3514,Master,5,FALSE))</f>
        <v/>
      </c>
      <c r="H3514" s="26" t="str">
        <f t="shared" ref="H3514:H3577" si="561">IF(D3514="","",VLOOKUP(D3514,Master,2,FALSE))</f>
        <v/>
      </c>
      <c r="I3514" s="53"/>
      <c r="J3514" s="53"/>
      <c r="K3514" s="53"/>
      <c r="L3514" s="52" t="str">
        <f t="shared" ref="L3514:L3577" si="562">IF(K3514="","",IF(I3514="",ROUND(HLOOKUP(J3514,kgList,K3514,FALSE),1),ROUND(HLOOKUP(I3514,kgList,K3514,FALSE),1)))</f>
        <v/>
      </c>
      <c r="M3514" s="52" t="str">
        <f t="shared" ref="M3514:M3577" si="563">IF(L3514="","",IF(COUNTA(I3514:J3514)&gt;1,"Edible or Inedible",IF(COUNTA(I3514)=1,L3514*1,IF(COUNTA(J3514)=1,L3514*1,"ERROR"))))</f>
        <v/>
      </c>
    </row>
    <row r="3515" spans="1:13" hidden="1" x14ac:dyDescent="0.3">
      <c r="A3515" s="143" t="str">
        <f t="shared" ref="A3515:A3578" si="564">IF(D3515="","",A3514)</f>
        <v/>
      </c>
      <c r="B3515" s="140" t="str">
        <f t="shared" ref="B3515:B3578" si="565">IF(D3515="","",B3514)</f>
        <v/>
      </c>
      <c r="C3515" s="143" t="str">
        <f t="shared" ref="C3515:C3578" si="566">IF(D3515="","",C3514)</f>
        <v/>
      </c>
      <c r="D3515" s="53"/>
      <c r="E3515" s="26" t="str">
        <f t="shared" si="558"/>
        <v/>
      </c>
      <c r="F3515" s="26" t="str">
        <f t="shared" si="559"/>
        <v/>
      </c>
      <c r="G3515" s="26" t="str">
        <f t="shared" si="560"/>
        <v/>
      </c>
      <c r="H3515" s="26" t="str">
        <f t="shared" si="561"/>
        <v/>
      </c>
      <c r="I3515" s="53"/>
      <c r="J3515" s="53"/>
      <c r="K3515" s="53"/>
      <c r="L3515" s="52" t="str">
        <f t="shared" si="562"/>
        <v/>
      </c>
      <c r="M3515" s="52" t="str">
        <f t="shared" si="563"/>
        <v/>
      </c>
    </row>
    <row r="3516" spans="1:13" hidden="1" x14ac:dyDescent="0.3">
      <c r="A3516" s="143" t="str">
        <f t="shared" si="564"/>
        <v/>
      </c>
      <c r="B3516" s="140" t="str">
        <f t="shared" si="565"/>
        <v/>
      </c>
      <c r="C3516" s="143" t="str">
        <f t="shared" si="566"/>
        <v/>
      </c>
      <c r="D3516" s="53"/>
      <c r="E3516" s="26" t="str">
        <f t="shared" si="558"/>
        <v/>
      </c>
      <c r="F3516" s="26" t="str">
        <f t="shared" si="559"/>
        <v/>
      </c>
      <c r="G3516" s="26" t="str">
        <f t="shared" si="560"/>
        <v/>
      </c>
      <c r="H3516" s="26" t="str">
        <f t="shared" si="561"/>
        <v/>
      </c>
      <c r="I3516" s="53"/>
      <c r="J3516" s="53"/>
      <c r="K3516" s="53"/>
      <c r="L3516" s="52" t="str">
        <f t="shared" si="562"/>
        <v/>
      </c>
      <c r="M3516" s="52" t="str">
        <f t="shared" si="563"/>
        <v/>
      </c>
    </row>
    <row r="3517" spans="1:13" hidden="1" x14ac:dyDescent="0.3">
      <c r="A3517" s="143" t="str">
        <f t="shared" si="564"/>
        <v/>
      </c>
      <c r="B3517" s="140" t="str">
        <f t="shared" si="565"/>
        <v/>
      </c>
      <c r="C3517" s="143" t="str">
        <f t="shared" si="566"/>
        <v/>
      </c>
      <c r="D3517" s="53"/>
      <c r="E3517" s="26" t="str">
        <f t="shared" si="558"/>
        <v/>
      </c>
      <c r="F3517" s="26" t="str">
        <f t="shared" si="559"/>
        <v/>
      </c>
      <c r="G3517" s="26" t="str">
        <f t="shared" si="560"/>
        <v/>
      </c>
      <c r="H3517" s="26" t="str">
        <f t="shared" si="561"/>
        <v/>
      </c>
      <c r="I3517" s="53"/>
      <c r="J3517" s="53"/>
      <c r="K3517" s="53"/>
      <c r="L3517" s="52" t="str">
        <f t="shared" si="562"/>
        <v/>
      </c>
      <c r="M3517" s="52" t="str">
        <f t="shared" si="563"/>
        <v/>
      </c>
    </row>
    <row r="3518" spans="1:13" hidden="1" x14ac:dyDescent="0.3">
      <c r="A3518" s="143" t="str">
        <f t="shared" si="564"/>
        <v/>
      </c>
      <c r="B3518" s="140" t="str">
        <f t="shared" si="565"/>
        <v/>
      </c>
      <c r="C3518" s="143" t="str">
        <f t="shared" si="566"/>
        <v/>
      </c>
      <c r="D3518" s="53"/>
      <c r="E3518" s="26" t="str">
        <f t="shared" si="558"/>
        <v/>
      </c>
      <c r="F3518" s="26" t="str">
        <f t="shared" si="559"/>
        <v/>
      </c>
      <c r="G3518" s="26" t="str">
        <f t="shared" si="560"/>
        <v/>
      </c>
      <c r="H3518" s="26" t="str">
        <f t="shared" si="561"/>
        <v/>
      </c>
      <c r="I3518" s="53"/>
      <c r="J3518" s="53"/>
      <c r="K3518" s="53"/>
      <c r="L3518" s="52" t="str">
        <f t="shared" si="562"/>
        <v/>
      </c>
      <c r="M3518" s="52" t="str">
        <f t="shared" si="563"/>
        <v/>
      </c>
    </row>
    <row r="3519" spans="1:13" hidden="1" x14ac:dyDescent="0.3">
      <c r="A3519" s="143" t="str">
        <f t="shared" si="564"/>
        <v/>
      </c>
      <c r="B3519" s="140" t="str">
        <f t="shared" si="565"/>
        <v/>
      </c>
      <c r="C3519" s="143" t="str">
        <f t="shared" si="566"/>
        <v/>
      </c>
      <c r="D3519" s="53"/>
      <c r="E3519" s="26" t="str">
        <f t="shared" si="558"/>
        <v/>
      </c>
      <c r="F3519" s="26" t="str">
        <f t="shared" si="559"/>
        <v/>
      </c>
      <c r="G3519" s="26" t="str">
        <f t="shared" si="560"/>
        <v/>
      </c>
      <c r="H3519" s="26" t="str">
        <f t="shared" si="561"/>
        <v/>
      </c>
      <c r="I3519" s="53"/>
      <c r="J3519" s="53"/>
      <c r="K3519" s="53"/>
      <c r="L3519" s="52" t="str">
        <f t="shared" si="562"/>
        <v/>
      </c>
      <c r="M3519" s="52" t="str">
        <f t="shared" si="563"/>
        <v/>
      </c>
    </row>
    <row r="3520" spans="1:13" hidden="1" x14ac:dyDescent="0.3">
      <c r="A3520" s="143" t="str">
        <f t="shared" si="564"/>
        <v/>
      </c>
      <c r="B3520" s="140" t="str">
        <f t="shared" si="565"/>
        <v/>
      </c>
      <c r="C3520" s="143" t="str">
        <f t="shared" si="566"/>
        <v/>
      </c>
      <c r="D3520" s="53"/>
      <c r="E3520" s="26" t="str">
        <f t="shared" si="558"/>
        <v/>
      </c>
      <c r="F3520" s="26" t="str">
        <f t="shared" si="559"/>
        <v/>
      </c>
      <c r="G3520" s="26" t="str">
        <f t="shared" si="560"/>
        <v/>
      </c>
      <c r="H3520" s="26" t="str">
        <f t="shared" si="561"/>
        <v/>
      </c>
      <c r="I3520" s="53"/>
      <c r="J3520" s="53"/>
      <c r="K3520" s="53"/>
      <c r="L3520" s="52" t="str">
        <f t="shared" si="562"/>
        <v/>
      </c>
      <c r="M3520" s="52" t="str">
        <f t="shared" si="563"/>
        <v/>
      </c>
    </row>
    <row r="3521" spans="1:13" hidden="1" x14ac:dyDescent="0.3">
      <c r="A3521" s="143" t="str">
        <f t="shared" si="564"/>
        <v/>
      </c>
      <c r="B3521" s="140" t="str">
        <f t="shared" si="565"/>
        <v/>
      </c>
      <c r="C3521" s="143" t="str">
        <f t="shared" si="566"/>
        <v/>
      </c>
      <c r="D3521" s="53"/>
      <c r="E3521" s="26" t="str">
        <f t="shared" si="558"/>
        <v/>
      </c>
      <c r="F3521" s="26" t="str">
        <f t="shared" si="559"/>
        <v/>
      </c>
      <c r="G3521" s="26" t="str">
        <f t="shared" si="560"/>
        <v/>
      </c>
      <c r="H3521" s="26" t="str">
        <f t="shared" si="561"/>
        <v/>
      </c>
      <c r="I3521" s="53"/>
      <c r="J3521" s="53"/>
      <c r="K3521" s="53"/>
      <c r="L3521" s="52" t="str">
        <f t="shared" si="562"/>
        <v/>
      </c>
      <c r="M3521" s="52" t="str">
        <f t="shared" si="563"/>
        <v/>
      </c>
    </row>
    <row r="3522" spans="1:13" hidden="1" x14ac:dyDescent="0.3">
      <c r="A3522" s="143" t="str">
        <f t="shared" si="564"/>
        <v/>
      </c>
      <c r="B3522" s="140" t="str">
        <f t="shared" si="565"/>
        <v/>
      </c>
      <c r="C3522" s="143" t="str">
        <f t="shared" si="566"/>
        <v/>
      </c>
      <c r="D3522" s="53"/>
      <c r="E3522" s="26" t="str">
        <f t="shared" si="558"/>
        <v/>
      </c>
      <c r="F3522" s="26" t="str">
        <f t="shared" si="559"/>
        <v/>
      </c>
      <c r="G3522" s="26" t="str">
        <f t="shared" si="560"/>
        <v/>
      </c>
      <c r="H3522" s="26" t="str">
        <f t="shared" si="561"/>
        <v/>
      </c>
      <c r="I3522" s="53"/>
      <c r="J3522" s="53"/>
      <c r="K3522" s="53"/>
      <c r="L3522" s="52" t="str">
        <f t="shared" si="562"/>
        <v/>
      </c>
      <c r="M3522" s="52" t="str">
        <f t="shared" si="563"/>
        <v/>
      </c>
    </row>
    <row r="3523" spans="1:13" hidden="1" x14ac:dyDescent="0.3">
      <c r="A3523" s="143" t="str">
        <f t="shared" si="564"/>
        <v/>
      </c>
      <c r="B3523" s="140" t="str">
        <f t="shared" si="565"/>
        <v/>
      </c>
      <c r="C3523" s="143" t="str">
        <f t="shared" si="566"/>
        <v/>
      </c>
      <c r="D3523" s="53"/>
      <c r="E3523" s="26" t="str">
        <f t="shared" si="558"/>
        <v/>
      </c>
      <c r="F3523" s="26" t="str">
        <f t="shared" si="559"/>
        <v/>
      </c>
      <c r="G3523" s="26" t="str">
        <f t="shared" si="560"/>
        <v/>
      </c>
      <c r="H3523" s="26" t="str">
        <f t="shared" si="561"/>
        <v/>
      </c>
      <c r="I3523" s="53"/>
      <c r="J3523" s="53"/>
      <c r="K3523" s="53"/>
      <c r="L3523" s="52" t="str">
        <f t="shared" si="562"/>
        <v/>
      </c>
      <c r="M3523" s="52" t="str">
        <f t="shared" si="563"/>
        <v/>
      </c>
    </row>
    <row r="3524" spans="1:13" hidden="1" x14ac:dyDescent="0.3">
      <c r="A3524" s="143" t="str">
        <f t="shared" si="564"/>
        <v/>
      </c>
      <c r="B3524" s="140" t="str">
        <f t="shared" si="565"/>
        <v/>
      </c>
      <c r="C3524" s="143" t="str">
        <f t="shared" si="566"/>
        <v/>
      </c>
      <c r="D3524" s="53"/>
      <c r="E3524" s="26" t="str">
        <f t="shared" si="558"/>
        <v/>
      </c>
      <c r="F3524" s="26" t="str">
        <f t="shared" si="559"/>
        <v/>
      </c>
      <c r="G3524" s="26" t="str">
        <f t="shared" si="560"/>
        <v/>
      </c>
      <c r="H3524" s="26" t="str">
        <f t="shared" si="561"/>
        <v/>
      </c>
      <c r="I3524" s="53"/>
      <c r="J3524" s="53"/>
      <c r="K3524" s="53"/>
      <c r="L3524" s="52" t="str">
        <f t="shared" si="562"/>
        <v/>
      </c>
      <c r="M3524" s="52" t="str">
        <f t="shared" si="563"/>
        <v/>
      </c>
    </row>
    <row r="3525" spans="1:13" hidden="1" x14ac:dyDescent="0.3">
      <c r="A3525" s="143" t="str">
        <f t="shared" si="564"/>
        <v/>
      </c>
      <c r="B3525" s="140" t="str">
        <f t="shared" si="565"/>
        <v/>
      </c>
      <c r="C3525" s="143" t="str">
        <f t="shared" si="566"/>
        <v/>
      </c>
      <c r="D3525" s="53"/>
      <c r="E3525" s="26" t="str">
        <f t="shared" si="558"/>
        <v/>
      </c>
      <c r="F3525" s="26" t="str">
        <f t="shared" si="559"/>
        <v/>
      </c>
      <c r="G3525" s="26" t="str">
        <f t="shared" si="560"/>
        <v/>
      </c>
      <c r="H3525" s="26" t="str">
        <f t="shared" si="561"/>
        <v/>
      </c>
      <c r="I3525" s="53"/>
      <c r="J3525" s="53"/>
      <c r="K3525" s="53"/>
      <c r="L3525" s="52" t="str">
        <f t="shared" si="562"/>
        <v/>
      </c>
      <c r="M3525" s="52" t="str">
        <f t="shared" si="563"/>
        <v/>
      </c>
    </row>
    <row r="3526" spans="1:13" hidden="1" x14ac:dyDescent="0.3">
      <c r="A3526" s="143" t="str">
        <f t="shared" si="564"/>
        <v/>
      </c>
      <c r="B3526" s="140" t="str">
        <f t="shared" si="565"/>
        <v/>
      </c>
      <c r="C3526" s="143" t="str">
        <f t="shared" si="566"/>
        <v/>
      </c>
      <c r="D3526" s="53"/>
      <c r="E3526" s="26" t="str">
        <f t="shared" si="558"/>
        <v/>
      </c>
      <c r="F3526" s="26" t="str">
        <f t="shared" si="559"/>
        <v/>
      </c>
      <c r="G3526" s="26" t="str">
        <f t="shared" si="560"/>
        <v/>
      </c>
      <c r="H3526" s="26" t="str">
        <f t="shared" si="561"/>
        <v/>
      </c>
      <c r="I3526" s="53"/>
      <c r="J3526" s="53"/>
      <c r="K3526" s="53"/>
      <c r="L3526" s="52" t="str">
        <f t="shared" si="562"/>
        <v/>
      </c>
      <c r="M3526" s="52" t="str">
        <f t="shared" si="563"/>
        <v/>
      </c>
    </row>
    <row r="3527" spans="1:13" hidden="1" x14ac:dyDescent="0.3">
      <c r="A3527" s="143" t="str">
        <f t="shared" si="564"/>
        <v/>
      </c>
      <c r="B3527" s="140" t="str">
        <f t="shared" si="565"/>
        <v/>
      </c>
      <c r="C3527" s="143" t="str">
        <f t="shared" si="566"/>
        <v/>
      </c>
      <c r="D3527" s="53"/>
      <c r="E3527" s="26" t="str">
        <f t="shared" si="558"/>
        <v/>
      </c>
      <c r="F3527" s="26" t="str">
        <f t="shared" si="559"/>
        <v/>
      </c>
      <c r="G3527" s="26" t="str">
        <f t="shared" si="560"/>
        <v/>
      </c>
      <c r="H3527" s="26" t="str">
        <f t="shared" si="561"/>
        <v/>
      </c>
      <c r="I3527" s="53"/>
      <c r="J3527" s="53"/>
      <c r="K3527" s="53"/>
      <c r="L3527" s="52" t="str">
        <f t="shared" si="562"/>
        <v/>
      </c>
      <c r="M3527" s="52" t="str">
        <f t="shared" si="563"/>
        <v/>
      </c>
    </row>
    <row r="3528" spans="1:13" hidden="1" x14ac:dyDescent="0.3">
      <c r="A3528" s="143" t="str">
        <f t="shared" si="564"/>
        <v/>
      </c>
      <c r="B3528" s="140" t="str">
        <f t="shared" si="565"/>
        <v/>
      </c>
      <c r="C3528" s="143" t="str">
        <f t="shared" si="566"/>
        <v/>
      </c>
      <c r="D3528" s="53"/>
      <c r="E3528" s="26" t="str">
        <f t="shared" si="558"/>
        <v/>
      </c>
      <c r="F3528" s="26" t="str">
        <f t="shared" si="559"/>
        <v/>
      </c>
      <c r="G3528" s="26" t="str">
        <f t="shared" si="560"/>
        <v/>
      </c>
      <c r="H3528" s="26" t="str">
        <f t="shared" si="561"/>
        <v/>
      </c>
      <c r="I3528" s="53"/>
      <c r="J3528" s="53"/>
      <c r="K3528" s="53"/>
      <c r="L3528" s="52" t="str">
        <f t="shared" si="562"/>
        <v/>
      </c>
      <c r="M3528" s="52" t="str">
        <f t="shared" si="563"/>
        <v/>
      </c>
    </row>
    <row r="3529" spans="1:13" hidden="1" x14ac:dyDescent="0.3">
      <c r="A3529" s="143" t="str">
        <f t="shared" si="564"/>
        <v/>
      </c>
      <c r="B3529" s="140" t="str">
        <f t="shared" si="565"/>
        <v/>
      </c>
      <c r="C3529" s="143" t="str">
        <f t="shared" si="566"/>
        <v/>
      </c>
      <c r="D3529" s="53"/>
      <c r="E3529" s="26" t="str">
        <f t="shared" si="558"/>
        <v/>
      </c>
      <c r="F3529" s="26" t="str">
        <f t="shared" si="559"/>
        <v/>
      </c>
      <c r="G3529" s="26" t="str">
        <f t="shared" si="560"/>
        <v/>
      </c>
      <c r="H3529" s="26" t="str">
        <f t="shared" si="561"/>
        <v/>
      </c>
      <c r="I3529" s="53"/>
      <c r="J3529" s="53"/>
      <c r="K3529" s="53"/>
      <c r="L3529" s="52" t="str">
        <f t="shared" si="562"/>
        <v/>
      </c>
      <c r="M3529" s="52" t="str">
        <f t="shared" si="563"/>
        <v/>
      </c>
    </row>
    <row r="3530" spans="1:13" hidden="1" x14ac:dyDescent="0.3">
      <c r="A3530" s="143" t="str">
        <f t="shared" si="564"/>
        <v/>
      </c>
      <c r="B3530" s="140" t="str">
        <f t="shared" si="565"/>
        <v/>
      </c>
      <c r="C3530" s="143" t="str">
        <f t="shared" si="566"/>
        <v/>
      </c>
      <c r="D3530" s="53"/>
      <c r="E3530" s="26" t="str">
        <f t="shared" si="558"/>
        <v/>
      </c>
      <c r="F3530" s="26" t="str">
        <f t="shared" si="559"/>
        <v/>
      </c>
      <c r="G3530" s="26" t="str">
        <f t="shared" si="560"/>
        <v/>
      </c>
      <c r="H3530" s="26" t="str">
        <f t="shared" si="561"/>
        <v/>
      </c>
      <c r="I3530" s="53"/>
      <c r="J3530" s="53"/>
      <c r="K3530" s="53"/>
      <c r="L3530" s="52" t="str">
        <f t="shared" si="562"/>
        <v/>
      </c>
      <c r="M3530" s="52" t="str">
        <f t="shared" si="563"/>
        <v/>
      </c>
    </row>
    <row r="3531" spans="1:13" hidden="1" x14ac:dyDescent="0.3">
      <c r="A3531" s="143" t="str">
        <f t="shared" si="564"/>
        <v/>
      </c>
      <c r="B3531" s="140" t="str">
        <f t="shared" si="565"/>
        <v/>
      </c>
      <c r="C3531" s="143" t="str">
        <f t="shared" si="566"/>
        <v/>
      </c>
      <c r="D3531" s="53"/>
      <c r="E3531" s="26" t="str">
        <f t="shared" si="558"/>
        <v/>
      </c>
      <c r="F3531" s="26" t="str">
        <f t="shared" si="559"/>
        <v/>
      </c>
      <c r="G3531" s="26" t="str">
        <f t="shared" si="560"/>
        <v/>
      </c>
      <c r="H3531" s="26" t="str">
        <f t="shared" si="561"/>
        <v/>
      </c>
      <c r="I3531" s="53"/>
      <c r="J3531" s="53"/>
      <c r="K3531" s="53"/>
      <c r="L3531" s="52" t="str">
        <f t="shared" si="562"/>
        <v/>
      </c>
      <c r="M3531" s="52" t="str">
        <f t="shared" si="563"/>
        <v/>
      </c>
    </row>
    <row r="3532" spans="1:13" hidden="1" x14ac:dyDescent="0.3">
      <c r="A3532" s="143" t="str">
        <f t="shared" si="564"/>
        <v/>
      </c>
      <c r="B3532" s="140" t="str">
        <f t="shared" si="565"/>
        <v/>
      </c>
      <c r="C3532" s="143" t="str">
        <f t="shared" si="566"/>
        <v/>
      </c>
      <c r="D3532" s="53"/>
      <c r="E3532" s="26" t="str">
        <f t="shared" si="558"/>
        <v/>
      </c>
      <c r="F3532" s="26" t="str">
        <f t="shared" si="559"/>
        <v/>
      </c>
      <c r="G3532" s="26" t="str">
        <f t="shared" si="560"/>
        <v/>
      </c>
      <c r="H3532" s="26" t="str">
        <f t="shared" si="561"/>
        <v/>
      </c>
      <c r="I3532" s="53"/>
      <c r="J3532" s="53"/>
      <c r="K3532" s="53"/>
      <c r="L3532" s="52" t="str">
        <f t="shared" si="562"/>
        <v/>
      </c>
      <c r="M3532" s="52" t="str">
        <f t="shared" si="563"/>
        <v/>
      </c>
    </row>
    <row r="3533" spans="1:13" hidden="1" x14ac:dyDescent="0.3">
      <c r="A3533" s="143" t="str">
        <f t="shared" si="564"/>
        <v/>
      </c>
      <c r="B3533" s="140" t="str">
        <f t="shared" si="565"/>
        <v/>
      </c>
      <c r="C3533" s="143" t="str">
        <f t="shared" si="566"/>
        <v/>
      </c>
      <c r="D3533" s="53"/>
      <c r="E3533" s="26" t="str">
        <f t="shared" si="558"/>
        <v/>
      </c>
      <c r="F3533" s="26" t="str">
        <f t="shared" si="559"/>
        <v/>
      </c>
      <c r="G3533" s="26" t="str">
        <f t="shared" si="560"/>
        <v/>
      </c>
      <c r="H3533" s="26" t="str">
        <f t="shared" si="561"/>
        <v/>
      </c>
      <c r="I3533" s="53"/>
      <c r="J3533" s="53"/>
      <c r="K3533" s="53"/>
      <c r="L3533" s="52" t="str">
        <f t="shared" si="562"/>
        <v/>
      </c>
      <c r="M3533" s="52" t="str">
        <f t="shared" si="563"/>
        <v/>
      </c>
    </row>
    <row r="3534" spans="1:13" hidden="1" x14ac:dyDescent="0.3">
      <c r="A3534" s="143" t="str">
        <f t="shared" si="564"/>
        <v/>
      </c>
      <c r="B3534" s="140" t="str">
        <f t="shared" si="565"/>
        <v/>
      </c>
      <c r="C3534" s="143" t="str">
        <f t="shared" si="566"/>
        <v/>
      </c>
      <c r="D3534" s="53"/>
      <c r="E3534" s="26" t="str">
        <f t="shared" si="558"/>
        <v/>
      </c>
      <c r="F3534" s="26" t="str">
        <f t="shared" si="559"/>
        <v/>
      </c>
      <c r="G3534" s="26" t="str">
        <f t="shared" si="560"/>
        <v/>
      </c>
      <c r="H3534" s="26" t="str">
        <f t="shared" si="561"/>
        <v/>
      </c>
      <c r="I3534" s="53"/>
      <c r="J3534" s="53"/>
      <c r="K3534" s="53"/>
      <c r="L3534" s="52" t="str">
        <f t="shared" si="562"/>
        <v/>
      </c>
      <c r="M3534" s="52" t="str">
        <f t="shared" si="563"/>
        <v/>
      </c>
    </row>
    <row r="3535" spans="1:13" hidden="1" x14ac:dyDescent="0.3">
      <c r="A3535" s="143" t="str">
        <f t="shared" si="564"/>
        <v/>
      </c>
      <c r="B3535" s="140" t="str">
        <f t="shared" si="565"/>
        <v/>
      </c>
      <c r="C3535" s="143" t="str">
        <f t="shared" si="566"/>
        <v/>
      </c>
      <c r="D3535" s="53"/>
      <c r="E3535" s="26" t="str">
        <f t="shared" si="558"/>
        <v/>
      </c>
      <c r="F3535" s="26" t="str">
        <f t="shared" si="559"/>
        <v/>
      </c>
      <c r="G3535" s="26" t="str">
        <f t="shared" si="560"/>
        <v/>
      </c>
      <c r="H3535" s="26" t="str">
        <f t="shared" si="561"/>
        <v/>
      </c>
      <c r="I3535" s="53"/>
      <c r="J3535" s="53"/>
      <c r="K3535" s="53"/>
      <c r="L3535" s="52" t="str">
        <f t="shared" si="562"/>
        <v/>
      </c>
      <c r="M3535" s="52" t="str">
        <f t="shared" si="563"/>
        <v/>
      </c>
    </row>
    <row r="3536" spans="1:13" hidden="1" x14ac:dyDescent="0.3">
      <c r="A3536" s="143" t="str">
        <f t="shared" si="564"/>
        <v/>
      </c>
      <c r="B3536" s="140" t="str">
        <f t="shared" si="565"/>
        <v/>
      </c>
      <c r="C3536" s="143" t="str">
        <f t="shared" si="566"/>
        <v/>
      </c>
      <c r="D3536" s="53"/>
      <c r="E3536" s="26" t="str">
        <f t="shared" si="558"/>
        <v/>
      </c>
      <c r="F3536" s="26" t="str">
        <f t="shared" si="559"/>
        <v/>
      </c>
      <c r="G3536" s="26" t="str">
        <f t="shared" si="560"/>
        <v/>
      </c>
      <c r="H3536" s="26" t="str">
        <f t="shared" si="561"/>
        <v/>
      </c>
      <c r="I3536" s="53"/>
      <c r="J3536" s="53"/>
      <c r="K3536" s="53"/>
      <c r="L3536" s="52" t="str">
        <f t="shared" si="562"/>
        <v/>
      </c>
      <c r="M3536" s="52" t="str">
        <f t="shared" si="563"/>
        <v/>
      </c>
    </row>
    <row r="3537" spans="1:13" hidden="1" x14ac:dyDescent="0.3">
      <c r="A3537" s="143" t="str">
        <f t="shared" si="564"/>
        <v/>
      </c>
      <c r="B3537" s="140" t="str">
        <f t="shared" si="565"/>
        <v/>
      </c>
      <c r="C3537" s="143" t="str">
        <f t="shared" si="566"/>
        <v/>
      </c>
      <c r="D3537" s="53"/>
      <c r="E3537" s="26" t="str">
        <f t="shared" si="558"/>
        <v/>
      </c>
      <c r="F3537" s="26" t="str">
        <f t="shared" si="559"/>
        <v/>
      </c>
      <c r="G3537" s="26" t="str">
        <f t="shared" si="560"/>
        <v/>
      </c>
      <c r="H3537" s="26" t="str">
        <f t="shared" si="561"/>
        <v/>
      </c>
      <c r="I3537" s="53"/>
      <c r="J3537" s="53"/>
      <c r="K3537" s="53"/>
      <c r="L3537" s="52" t="str">
        <f t="shared" si="562"/>
        <v/>
      </c>
      <c r="M3537" s="52" t="str">
        <f t="shared" si="563"/>
        <v/>
      </c>
    </row>
    <row r="3538" spans="1:13" hidden="1" x14ac:dyDescent="0.3">
      <c r="A3538" s="143" t="str">
        <f t="shared" si="564"/>
        <v/>
      </c>
      <c r="B3538" s="140" t="str">
        <f t="shared" si="565"/>
        <v/>
      </c>
      <c r="C3538" s="143" t="str">
        <f t="shared" si="566"/>
        <v/>
      </c>
      <c r="D3538" s="53"/>
      <c r="E3538" s="26" t="str">
        <f t="shared" si="558"/>
        <v/>
      </c>
      <c r="F3538" s="26" t="str">
        <f t="shared" si="559"/>
        <v/>
      </c>
      <c r="G3538" s="26" t="str">
        <f t="shared" si="560"/>
        <v/>
      </c>
      <c r="H3538" s="26" t="str">
        <f t="shared" si="561"/>
        <v/>
      </c>
      <c r="I3538" s="53"/>
      <c r="J3538" s="53"/>
      <c r="K3538" s="53"/>
      <c r="L3538" s="52" t="str">
        <f t="shared" si="562"/>
        <v/>
      </c>
      <c r="M3538" s="52" t="str">
        <f t="shared" si="563"/>
        <v/>
      </c>
    </row>
    <row r="3539" spans="1:13" hidden="1" x14ac:dyDescent="0.3">
      <c r="A3539" s="143" t="str">
        <f t="shared" si="564"/>
        <v/>
      </c>
      <c r="B3539" s="140" t="str">
        <f t="shared" si="565"/>
        <v/>
      </c>
      <c r="C3539" s="143" t="str">
        <f t="shared" si="566"/>
        <v/>
      </c>
      <c r="D3539" s="53"/>
      <c r="E3539" s="26" t="str">
        <f t="shared" si="558"/>
        <v/>
      </c>
      <c r="F3539" s="26" t="str">
        <f t="shared" si="559"/>
        <v/>
      </c>
      <c r="G3539" s="26" t="str">
        <f t="shared" si="560"/>
        <v/>
      </c>
      <c r="H3539" s="26" t="str">
        <f t="shared" si="561"/>
        <v/>
      </c>
      <c r="I3539" s="53"/>
      <c r="J3539" s="53"/>
      <c r="K3539" s="53"/>
      <c r="L3539" s="52" t="str">
        <f t="shared" si="562"/>
        <v/>
      </c>
      <c r="M3539" s="52" t="str">
        <f t="shared" si="563"/>
        <v/>
      </c>
    </row>
    <row r="3540" spans="1:13" hidden="1" x14ac:dyDescent="0.3">
      <c r="A3540" s="143" t="str">
        <f t="shared" si="564"/>
        <v/>
      </c>
      <c r="B3540" s="140" t="str">
        <f t="shared" si="565"/>
        <v/>
      </c>
      <c r="C3540" s="143" t="str">
        <f t="shared" si="566"/>
        <v/>
      </c>
      <c r="D3540" s="53"/>
      <c r="E3540" s="26" t="str">
        <f t="shared" si="558"/>
        <v/>
      </c>
      <c r="F3540" s="26" t="str">
        <f t="shared" si="559"/>
        <v/>
      </c>
      <c r="G3540" s="26" t="str">
        <f t="shared" si="560"/>
        <v/>
      </c>
      <c r="H3540" s="26" t="str">
        <f t="shared" si="561"/>
        <v/>
      </c>
      <c r="I3540" s="53"/>
      <c r="J3540" s="53"/>
      <c r="K3540" s="53"/>
      <c r="L3540" s="52" t="str">
        <f t="shared" si="562"/>
        <v/>
      </c>
      <c r="M3540" s="52" t="str">
        <f t="shared" si="563"/>
        <v/>
      </c>
    </row>
    <row r="3541" spans="1:13" hidden="1" x14ac:dyDescent="0.3">
      <c r="A3541" s="143" t="str">
        <f t="shared" si="564"/>
        <v/>
      </c>
      <c r="B3541" s="140" t="str">
        <f t="shared" si="565"/>
        <v/>
      </c>
      <c r="C3541" s="143" t="str">
        <f t="shared" si="566"/>
        <v/>
      </c>
      <c r="D3541" s="53"/>
      <c r="E3541" s="26" t="str">
        <f t="shared" si="558"/>
        <v/>
      </c>
      <c r="F3541" s="26" t="str">
        <f t="shared" si="559"/>
        <v/>
      </c>
      <c r="G3541" s="26" t="str">
        <f t="shared" si="560"/>
        <v/>
      </c>
      <c r="H3541" s="26" t="str">
        <f t="shared" si="561"/>
        <v/>
      </c>
      <c r="I3541" s="53"/>
      <c r="J3541" s="53"/>
      <c r="K3541" s="53"/>
      <c r="L3541" s="52" t="str">
        <f t="shared" si="562"/>
        <v/>
      </c>
      <c r="M3541" s="52" t="str">
        <f t="shared" si="563"/>
        <v/>
      </c>
    </row>
    <row r="3542" spans="1:13" hidden="1" x14ac:dyDescent="0.3">
      <c r="A3542" s="143" t="str">
        <f t="shared" si="564"/>
        <v/>
      </c>
      <c r="B3542" s="140" t="str">
        <f t="shared" si="565"/>
        <v/>
      </c>
      <c r="C3542" s="143" t="str">
        <f t="shared" si="566"/>
        <v/>
      </c>
      <c r="D3542" s="53"/>
      <c r="E3542" s="26" t="str">
        <f t="shared" si="558"/>
        <v/>
      </c>
      <c r="F3542" s="26" t="str">
        <f t="shared" si="559"/>
        <v/>
      </c>
      <c r="G3542" s="26" t="str">
        <f t="shared" si="560"/>
        <v/>
      </c>
      <c r="H3542" s="26" t="str">
        <f t="shared" si="561"/>
        <v/>
      </c>
      <c r="I3542" s="53"/>
      <c r="J3542" s="53"/>
      <c r="K3542" s="53"/>
      <c r="L3542" s="52" t="str">
        <f t="shared" si="562"/>
        <v/>
      </c>
      <c r="M3542" s="52" t="str">
        <f t="shared" si="563"/>
        <v/>
      </c>
    </row>
    <row r="3543" spans="1:13" hidden="1" x14ac:dyDescent="0.3">
      <c r="A3543" s="143" t="str">
        <f t="shared" si="564"/>
        <v/>
      </c>
      <c r="B3543" s="140" t="str">
        <f t="shared" si="565"/>
        <v/>
      </c>
      <c r="C3543" s="143" t="str">
        <f t="shared" si="566"/>
        <v/>
      </c>
      <c r="D3543" s="53"/>
      <c r="E3543" s="26" t="str">
        <f t="shared" si="558"/>
        <v/>
      </c>
      <c r="F3543" s="26" t="str">
        <f t="shared" si="559"/>
        <v/>
      </c>
      <c r="G3543" s="26" t="str">
        <f t="shared" si="560"/>
        <v/>
      </c>
      <c r="H3543" s="26" t="str">
        <f t="shared" si="561"/>
        <v/>
      </c>
      <c r="I3543" s="53"/>
      <c r="J3543" s="53"/>
      <c r="K3543" s="53"/>
      <c r="L3543" s="52" t="str">
        <f t="shared" si="562"/>
        <v/>
      </c>
      <c r="M3543" s="52" t="str">
        <f t="shared" si="563"/>
        <v/>
      </c>
    </row>
    <row r="3544" spans="1:13" hidden="1" x14ac:dyDescent="0.3">
      <c r="A3544" s="143" t="str">
        <f t="shared" si="564"/>
        <v/>
      </c>
      <c r="B3544" s="140" t="str">
        <f t="shared" si="565"/>
        <v/>
      </c>
      <c r="C3544" s="143" t="str">
        <f t="shared" si="566"/>
        <v/>
      </c>
      <c r="D3544" s="53"/>
      <c r="E3544" s="26" t="str">
        <f t="shared" si="558"/>
        <v/>
      </c>
      <c r="F3544" s="26" t="str">
        <f t="shared" si="559"/>
        <v/>
      </c>
      <c r="G3544" s="26" t="str">
        <f t="shared" si="560"/>
        <v/>
      </c>
      <c r="H3544" s="26" t="str">
        <f t="shared" si="561"/>
        <v/>
      </c>
      <c r="I3544" s="53"/>
      <c r="J3544" s="53"/>
      <c r="K3544" s="53"/>
      <c r="L3544" s="52" t="str">
        <f t="shared" si="562"/>
        <v/>
      </c>
      <c r="M3544" s="52" t="str">
        <f t="shared" si="563"/>
        <v/>
      </c>
    </row>
    <row r="3545" spans="1:13" hidden="1" x14ac:dyDescent="0.3">
      <c r="A3545" s="143" t="str">
        <f t="shared" si="564"/>
        <v/>
      </c>
      <c r="B3545" s="140" t="str">
        <f t="shared" si="565"/>
        <v/>
      </c>
      <c r="C3545" s="143" t="str">
        <f t="shared" si="566"/>
        <v/>
      </c>
      <c r="D3545" s="53"/>
      <c r="E3545" s="26" t="str">
        <f t="shared" si="558"/>
        <v/>
      </c>
      <c r="F3545" s="26" t="str">
        <f t="shared" si="559"/>
        <v/>
      </c>
      <c r="G3545" s="26" t="str">
        <f t="shared" si="560"/>
        <v/>
      </c>
      <c r="H3545" s="26" t="str">
        <f t="shared" si="561"/>
        <v/>
      </c>
      <c r="I3545" s="53"/>
      <c r="J3545" s="53"/>
      <c r="K3545" s="53"/>
      <c r="L3545" s="52" t="str">
        <f t="shared" si="562"/>
        <v/>
      </c>
      <c r="M3545" s="52" t="str">
        <f t="shared" si="563"/>
        <v/>
      </c>
    </row>
    <row r="3546" spans="1:13" hidden="1" x14ac:dyDescent="0.3">
      <c r="A3546" s="143" t="str">
        <f t="shared" si="564"/>
        <v/>
      </c>
      <c r="B3546" s="140" t="str">
        <f t="shared" si="565"/>
        <v/>
      </c>
      <c r="C3546" s="143" t="str">
        <f t="shared" si="566"/>
        <v/>
      </c>
      <c r="D3546" s="53"/>
      <c r="E3546" s="26" t="str">
        <f t="shared" si="558"/>
        <v/>
      </c>
      <c r="F3546" s="26" t="str">
        <f t="shared" si="559"/>
        <v/>
      </c>
      <c r="G3546" s="26" t="str">
        <f t="shared" si="560"/>
        <v/>
      </c>
      <c r="H3546" s="26" t="str">
        <f t="shared" si="561"/>
        <v/>
      </c>
      <c r="I3546" s="53"/>
      <c r="J3546" s="53"/>
      <c r="K3546" s="53"/>
      <c r="L3546" s="52" t="str">
        <f t="shared" si="562"/>
        <v/>
      </c>
      <c r="M3546" s="52" t="str">
        <f t="shared" si="563"/>
        <v/>
      </c>
    </row>
    <row r="3547" spans="1:13" hidden="1" x14ac:dyDescent="0.3">
      <c r="A3547" s="143" t="str">
        <f t="shared" si="564"/>
        <v/>
      </c>
      <c r="B3547" s="140" t="str">
        <f t="shared" si="565"/>
        <v/>
      </c>
      <c r="C3547" s="143" t="str">
        <f t="shared" si="566"/>
        <v/>
      </c>
      <c r="D3547" s="53"/>
      <c r="E3547" s="26" t="str">
        <f t="shared" si="558"/>
        <v/>
      </c>
      <c r="F3547" s="26" t="str">
        <f t="shared" si="559"/>
        <v/>
      </c>
      <c r="G3547" s="26" t="str">
        <f t="shared" si="560"/>
        <v/>
      </c>
      <c r="H3547" s="26" t="str">
        <f t="shared" si="561"/>
        <v/>
      </c>
      <c r="I3547" s="53"/>
      <c r="J3547" s="53"/>
      <c r="K3547" s="53"/>
      <c r="L3547" s="52" t="str">
        <f t="shared" si="562"/>
        <v/>
      </c>
      <c r="M3547" s="52" t="str">
        <f t="shared" si="563"/>
        <v/>
      </c>
    </row>
    <row r="3548" spans="1:13" hidden="1" x14ac:dyDescent="0.3">
      <c r="A3548" s="143" t="str">
        <f t="shared" si="564"/>
        <v/>
      </c>
      <c r="B3548" s="140" t="str">
        <f t="shared" si="565"/>
        <v/>
      </c>
      <c r="C3548" s="143" t="str">
        <f t="shared" si="566"/>
        <v/>
      </c>
      <c r="D3548" s="53"/>
      <c r="E3548" s="26" t="str">
        <f t="shared" si="558"/>
        <v/>
      </c>
      <c r="F3548" s="26" t="str">
        <f t="shared" si="559"/>
        <v/>
      </c>
      <c r="G3548" s="26" t="str">
        <f t="shared" si="560"/>
        <v/>
      </c>
      <c r="H3548" s="26" t="str">
        <f t="shared" si="561"/>
        <v/>
      </c>
      <c r="I3548" s="53"/>
      <c r="J3548" s="53"/>
      <c r="K3548" s="53"/>
      <c r="L3548" s="52" t="str">
        <f t="shared" si="562"/>
        <v/>
      </c>
      <c r="M3548" s="52" t="str">
        <f t="shared" si="563"/>
        <v/>
      </c>
    </row>
    <row r="3549" spans="1:13" hidden="1" x14ac:dyDescent="0.3">
      <c r="A3549" s="143" t="str">
        <f t="shared" si="564"/>
        <v/>
      </c>
      <c r="B3549" s="140" t="str">
        <f t="shared" si="565"/>
        <v/>
      </c>
      <c r="C3549" s="143" t="str">
        <f t="shared" si="566"/>
        <v/>
      </c>
      <c r="D3549" s="53"/>
      <c r="E3549" s="26" t="str">
        <f t="shared" si="558"/>
        <v/>
      </c>
      <c r="F3549" s="26" t="str">
        <f t="shared" si="559"/>
        <v/>
      </c>
      <c r="G3549" s="26" t="str">
        <f t="shared" si="560"/>
        <v/>
      </c>
      <c r="H3549" s="26" t="str">
        <f t="shared" si="561"/>
        <v/>
      </c>
      <c r="I3549" s="53"/>
      <c r="J3549" s="53"/>
      <c r="K3549" s="53"/>
      <c r="L3549" s="52" t="str">
        <f t="shared" si="562"/>
        <v/>
      </c>
      <c r="M3549" s="52" t="str">
        <f t="shared" si="563"/>
        <v/>
      </c>
    </row>
    <row r="3550" spans="1:13" hidden="1" x14ac:dyDescent="0.3">
      <c r="A3550" s="143" t="str">
        <f t="shared" si="564"/>
        <v/>
      </c>
      <c r="B3550" s="140" t="str">
        <f t="shared" si="565"/>
        <v/>
      </c>
      <c r="C3550" s="143" t="str">
        <f t="shared" si="566"/>
        <v/>
      </c>
      <c r="D3550" s="53"/>
      <c r="E3550" s="26" t="str">
        <f t="shared" si="558"/>
        <v/>
      </c>
      <c r="F3550" s="26" t="str">
        <f t="shared" si="559"/>
        <v/>
      </c>
      <c r="G3550" s="26" t="str">
        <f t="shared" si="560"/>
        <v/>
      </c>
      <c r="H3550" s="26" t="str">
        <f t="shared" si="561"/>
        <v/>
      </c>
      <c r="I3550" s="53"/>
      <c r="J3550" s="53"/>
      <c r="K3550" s="53"/>
      <c r="L3550" s="52" t="str">
        <f t="shared" si="562"/>
        <v/>
      </c>
      <c r="M3550" s="52" t="str">
        <f t="shared" si="563"/>
        <v/>
      </c>
    </row>
    <row r="3551" spans="1:13" hidden="1" x14ac:dyDescent="0.3">
      <c r="A3551" s="143" t="str">
        <f t="shared" si="564"/>
        <v/>
      </c>
      <c r="B3551" s="140" t="str">
        <f t="shared" si="565"/>
        <v/>
      </c>
      <c r="C3551" s="143" t="str">
        <f t="shared" si="566"/>
        <v/>
      </c>
      <c r="D3551" s="53"/>
      <c r="E3551" s="26" t="str">
        <f t="shared" si="558"/>
        <v/>
      </c>
      <c r="F3551" s="26" t="str">
        <f t="shared" si="559"/>
        <v/>
      </c>
      <c r="G3551" s="26" t="str">
        <f t="shared" si="560"/>
        <v/>
      </c>
      <c r="H3551" s="26" t="str">
        <f t="shared" si="561"/>
        <v/>
      </c>
      <c r="I3551" s="53"/>
      <c r="J3551" s="53"/>
      <c r="K3551" s="53"/>
      <c r="L3551" s="52" t="str">
        <f t="shared" si="562"/>
        <v/>
      </c>
      <c r="M3551" s="52" t="str">
        <f t="shared" si="563"/>
        <v/>
      </c>
    </row>
    <row r="3552" spans="1:13" hidden="1" x14ac:dyDescent="0.3">
      <c r="A3552" s="143" t="str">
        <f t="shared" si="564"/>
        <v/>
      </c>
      <c r="B3552" s="140" t="str">
        <f t="shared" si="565"/>
        <v/>
      </c>
      <c r="C3552" s="143" t="str">
        <f t="shared" si="566"/>
        <v/>
      </c>
      <c r="D3552" s="53"/>
      <c r="E3552" s="26" t="str">
        <f t="shared" si="558"/>
        <v/>
      </c>
      <c r="F3552" s="26" t="str">
        <f t="shared" si="559"/>
        <v/>
      </c>
      <c r="G3552" s="26" t="str">
        <f t="shared" si="560"/>
        <v/>
      </c>
      <c r="H3552" s="26" t="str">
        <f t="shared" si="561"/>
        <v/>
      </c>
      <c r="I3552" s="53"/>
      <c r="J3552" s="53"/>
      <c r="K3552" s="53"/>
      <c r="L3552" s="52" t="str">
        <f t="shared" si="562"/>
        <v/>
      </c>
      <c r="M3552" s="52" t="str">
        <f t="shared" si="563"/>
        <v/>
      </c>
    </row>
    <row r="3553" spans="1:13" hidden="1" x14ac:dyDescent="0.3">
      <c r="A3553" s="143" t="str">
        <f t="shared" si="564"/>
        <v/>
      </c>
      <c r="B3553" s="140" t="str">
        <f t="shared" si="565"/>
        <v/>
      </c>
      <c r="C3553" s="143" t="str">
        <f t="shared" si="566"/>
        <v/>
      </c>
      <c r="D3553" s="53"/>
      <c r="E3553" s="26" t="str">
        <f t="shared" si="558"/>
        <v/>
      </c>
      <c r="F3553" s="26" t="str">
        <f t="shared" si="559"/>
        <v/>
      </c>
      <c r="G3553" s="26" t="str">
        <f t="shared" si="560"/>
        <v/>
      </c>
      <c r="H3553" s="26" t="str">
        <f t="shared" si="561"/>
        <v/>
      </c>
      <c r="I3553" s="53"/>
      <c r="J3553" s="53"/>
      <c r="K3553" s="53"/>
      <c r="L3553" s="52" t="str">
        <f t="shared" si="562"/>
        <v/>
      </c>
      <c r="M3553" s="52" t="str">
        <f t="shared" si="563"/>
        <v/>
      </c>
    </row>
    <row r="3554" spans="1:13" hidden="1" x14ac:dyDescent="0.3">
      <c r="A3554" s="143" t="str">
        <f t="shared" si="564"/>
        <v/>
      </c>
      <c r="B3554" s="140" t="str">
        <f t="shared" si="565"/>
        <v/>
      </c>
      <c r="C3554" s="143" t="str">
        <f t="shared" si="566"/>
        <v/>
      </c>
      <c r="D3554" s="53"/>
      <c r="E3554" s="26" t="str">
        <f t="shared" si="558"/>
        <v/>
      </c>
      <c r="F3554" s="26" t="str">
        <f t="shared" si="559"/>
        <v/>
      </c>
      <c r="G3554" s="26" t="str">
        <f t="shared" si="560"/>
        <v/>
      </c>
      <c r="H3554" s="26" t="str">
        <f t="shared" si="561"/>
        <v/>
      </c>
      <c r="I3554" s="53"/>
      <c r="J3554" s="53"/>
      <c r="K3554" s="53"/>
      <c r="L3554" s="52" t="str">
        <f t="shared" si="562"/>
        <v/>
      </c>
      <c r="M3554" s="52" t="str">
        <f t="shared" si="563"/>
        <v/>
      </c>
    </row>
    <row r="3555" spans="1:13" hidden="1" x14ac:dyDescent="0.3">
      <c r="A3555" s="143" t="str">
        <f t="shared" si="564"/>
        <v/>
      </c>
      <c r="B3555" s="140" t="str">
        <f t="shared" si="565"/>
        <v/>
      </c>
      <c r="C3555" s="143" t="str">
        <f t="shared" si="566"/>
        <v/>
      </c>
      <c r="D3555" s="53"/>
      <c r="E3555" s="26" t="str">
        <f t="shared" si="558"/>
        <v/>
      </c>
      <c r="F3555" s="26" t="str">
        <f t="shared" si="559"/>
        <v/>
      </c>
      <c r="G3555" s="26" t="str">
        <f t="shared" si="560"/>
        <v/>
      </c>
      <c r="H3555" s="26" t="str">
        <f t="shared" si="561"/>
        <v/>
      </c>
      <c r="I3555" s="53"/>
      <c r="J3555" s="53"/>
      <c r="K3555" s="53"/>
      <c r="L3555" s="52" t="str">
        <f t="shared" si="562"/>
        <v/>
      </c>
      <c r="M3555" s="52" t="str">
        <f t="shared" si="563"/>
        <v/>
      </c>
    </row>
    <row r="3556" spans="1:13" hidden="1" x14ac:dyDescent="0.3">
      <c r="A3556" s="143" t="str">
        <f t="shared" si="564"/>
        <v/>
      </c>
      <c r="B3556" s="140" t="str">
        <f t="shared" si="565"/>
        <v/>
      </c>
      <c r="C3556" s="143" t="str">
        <f t="shared" si="566"/>
        <v/>
      </c>
      <c r="D3556" s="53"/>
      <c r="E3556" s="26" t="str">
        <f t="shared" si="558"/>
        <v/>
      </c>
      <c r="F3556" s="26" t="str">
        <f t="shared" si="559"/>
        <v/>
      </c>
      <c r="G3556" s="26" t="str">
        <f t="shared" si="560"/>
        <v/>
      </c>
      <c r="H3556" s="26" t="str">
        <f t="shared" si="561"/>
        <v/>
      </c>
      <c r="I3556" s="53"/>
      <c r="J3556" s="53"/>
      <c r="K3556" s="53"/>
      <c r="L3556" s="52" t="str">
        <f t="shared" si="562"/>
        <v/>
      </c>
      <c r="M3556" s="52" t="str">
        <f t="shared" si="563"/>
        <v/>
      </c>
    </row>
    <row r="3557" spans="1:13" hidden="1" x14ac:dyDescent="0.3">
      <c r="A3557" s="143" t="str">
        <f t="shared" si="564"/>
        <v/>
      </c>
      <c r="B3557" s="140" t="str">
        <f t="shared" si="565"/>
        <v/>
      </c>
      <c r="C3557" s="143" t="str">
        <f t="shared" si="566"/>
        <v/>
      </c>
      <c r="D3557" s="53"/>
      <c r="E3557" s="26" t="str">
        <f t="shared" si="558"/>
        <v/>
      </c>
      <c r="F3557" s="26" t="str">
        <f t="shared" si="559"/>
        <v/>
      </c>
      <c r="G3557" s="26" t="str">
        <f t="shared" si="560"/>
        <v/>
      </c>
      <c r="H3557" s="26" t="str">
        <f t="shared" si="561"/>
        <v/>
      </c>
      <c r="I3557" s="53"/>
      <c r="J3557" s="53"/>
      <c r="K3557" s="53"/>
      <c r="L3557" s="52" t="str">
        <f t="shared" si="562"/>
        <v/>
      </c>
      <c r="M3557" s="52" t="str">
        <f t="shared" si="563"/>
        <v/>
      </c>
    </row>
    <row r="3558" spans="1:13" hidden="1" x14ac:dyDescent="0.3">
      <c r="A3558" s="143" t="str">
        <f t="shared" si="564"/>
        <v/>
      </c>
      <c r="B3558" s="140" t="str">
        <f t="shared" si="565"/>
        <v/>
      </c>
      <c r="C3558" s="143" t="str">
        <f t="shared" si="566"/>
        <v/>
      </c>
      <c r="D3558" s="53"/>
      <c r="E3558" s="26" t="str">
        <f t="shared" si="558"/>
        <v/>
      </c>
      <c r="F3558" s="26" t="str">
        <f t="shared" si="559"/>
        <v/>
      </c>
      <c r="G3558" s="26" t="str">
        <f t="shared" si="560"/>
        <v/>
      </c>
      <c r="H3558" s="26" t="str">
        <f t="shared" si="561"/>
        <v/>
      </c>
      <c r="I3558" s="53"/>
      <c r="J3558" s="53"/>
      <c r="K3558" s="53"/>
      <c r="L3558" s="52" t="str">
        <f t="shared" si="562"/>
        <v/>
      </c>
      <c r="M3558" s="52" t="str">
        <f t="shared" si="563"/>
        <v/>
      </c>
    </row>
    <row r="3559" spans="1:13" hidden="1" x14ac:dyDescent="0.3">
      <c r="A3559" s="143" t="str">
        <f t="shared" si="564"/>
        <v/>
      </c>
      <c r="B3559" s="140" t="str">
        <f t="shared" si="565"/>
        <v/>
      </c>
      <c r="C3559" s="143" t="str">
        <f t="shared" si="566"/>
        <v/>
      </c>
      <c r="D3559" s="53"/>
      <c r="E3559" s="26" t="str">
        <f t="shared" si="558"/>
        <v/>
      </c>
      <c r="F3559" s="26" t="str">
        <f t="shared" si="559"/>
        <v/>
      </c>
      <c r="G3559" s="26" t="str">
        <f t="shared" si="560"/>
        <v/>
      </c>
      <c r="H3559" s="26" t="str">
        <f t="shared" si="561"/>
        <v/>
      </c>
      <c r="I3559" s="53"/>
      <c r="J3559" s="53"/>
      <c r="K3559" s="53"/>
      <c r="L3559" s="52" t="str">
        <f t="shared" si="562"/>
        <v/>
      </c>
      <c r="M3559" s="52" t="str">
        <f t="shared" si="563"/>
        <v/>
      </c>
    </row>
    <row r="3560" spans="1:13" hidden="1" x14ac:dyDescent="0.3">
      <c r="A3560" s="143" t="str">
        <f t="shared" si="564"/>
        <v/>
      </c>
      <c r="B3560" s="140" t="str">
        <f t="shared" si="565"/>
        <v/>
      </c>
      <c r="C3560" s="143" t="str">
        <f t="shared" si="566"/>
        <v/>
      </c>
      <c r="D3560" s="53"/>
      <c r="E3560" s="26" t="str">
        <f t="shared" si="558"/>
        <v/>
      </c>
      <c r="F3560" s="26" t="str">
        <f t="shared" si="559"/>
        <v/>
      </c>
      <c r="G3560" s="26" t="str">
        <f t="shared" si="560"/>
        <v/>
      </c>
      <c r="H3560" s="26" t="str">
        <f t="shared" si="561"/>
        <v/>
      </c>
      <c r="I3560" s="53"/>
      <c r="J3560" s="53"/>
      <c r="K3560" s="53"/>
      <c r="L3560" s="52" t="str">
        <f t="shared" si="562"/>
        <v/>
      </c>
      <c r="M3560" s="52" t="str">
        <f t="shared" si="563"/>
        <v/>
      </c>
    </row>
    <row r="3561" spans="1:13" hidden="1" x14ac:dyDescent="0.3">
      <c r="A3561" s="143" t="str">
        <f t="shared" si="564"/>
        <v/>
      </c>
      <c r="B3561" s="140" t="str">
        <f t="shared" si="565"/>
        <v/>
      </c>
      <c r="C3561" s="143" t="str">
        <f t="shared" si="566"/>
        <v/>
      </c>
      <c r="D3561" s="53"/>
      <c r="E3561" s="26" t="str">
        <f t="shared" si="558"/>
        <v/>
      </c>
      <c r="F3561" s="26" t="str">
        <f t="shared" si="559"/>
        <v/>
      </c>
      <c r="G3561" s="26" t="str">
        <f t="shared" si="560"/>
        <v/>
      </c>
      <c r="H3561" s="26" t="str">
        <f t="shared" si="561"/>
        <v/>
      </c>
      <c r="I3561" s="53"/>
      <c r="J3561" s="53"/>
      <c r="K3561" s="53"/>
      <c r="L3561" s="52" t="str">
        <f t="shared" si="562"/>
        <v/>
      </c>
      <c r="M3561" s="52" t="str">
        <f t="shared" si="563"/>
        <v/>
      </c>
    </row>
    <row r="3562" spans="1:13" hidden="1" x14ac:dyDescent="0.3">
      <c r="A3562" s="143" t="str">
        <f t="shared" si="564"/>
        <v/>
      </c>
      <c r="B3562" s="140" t="str">
        <f t="shared" si="565"/>
        <v/>
      </c>
      <c r="C3562" s="143" t="str">
        <f t="shared" si="566"/>
        <v/>
      </c>
      <c r="D3562" s="53"/>
      <c r="E3562" s="26" t="str">
        <f t="shared" si="558"/>
        <v/>
      </c>
      <c r="F3562" s="26" t="str">
        <f t="shared" si="559"/>
        <v/>
      </c>
      <c r="G3562" s="26" t="str">
        <f t="shared" si="560"/>
        <v/>
      </c>
      <c r="H3562" s="26" t="str">
        <f t="shared" si="561"/>
        <v/>
      </c>
      <c r="I3562" s="53"/>
      <c r="J3562" s="53"/>
      <c r="K3562" s="53"/>
      <c r="L3562" s="52" t="str">
        <f t="shared" si="562"/>
        <v/>
      </c>
      <c r="M3562" s="52" t="str">
        <f t="shared" si="563"/>
        <v/>
      </c>
    </row>
    <row r="3563" spans="1:13" hidden="1" x14ac:dyDescent="0.3">
      <c r="A3563" s="143" t="str">
        <f t="shared" si="564"/>
        <v/>
      </c>
      <c r="B3563" s="140" t="str">
        <f t="shared" si="565"/>
        <v/>
      </c>
      <c r="C3563" s="143" t="str">
        <f t="shared" si="566"/>
        <v/>
      </c>
      <c r="D3563" s="53"/>
      <c r="E3563" s="26" t="str">
        <f t="shared" si="558"/>
        <v/>
      </c>
      <c r="F3563" s="26" t="str">
        <f t="shared" si="559"/>
        <v/>
      </c>
      <c r="G3563" s="26" t="str">
        <f t="shared" si="560"/>
        <v/>
      </c>
      <c r="H3563" s="26" t="str">
        <f t="shared" si="561"/>
        <v/>
      </c>
      <c r="I3563" s="53"/>
      <c r="J3563" s="53"/>
      <c r="K3563" s="53"/>
      <c r="L3563" s="52" t="str">
        <f t="shared" si="562"/>
        <v/>
      </c>
      <c r="M3563" s="52" t="str">
        <f t="shared" si="563"/>
        <v/>
      </c>
    </row>
    <row r="3564" spans="1:13" hidden="1" x14ac:dyDescent="0.3">
      <c r="A3564" s="143" t="str">
        <f t="shared" si="564"/>
        <v/>
      </c>
      <c r="B3564" s="140" t="str">
        <f t="shared" si="565"/>
        <v/>
      </c>
      <c r="C3564" s="143" t="str">
        <f t="shared" si="566"/>
        <v/>
      </c>
      <c r="D3564" s="53"/>
      <c r="E3564" s="26" t="str">
        <f t="shared" si="558"/>
        <v/>
      </c>
      <c r="F3564" s="26" t="str">
        <f t="shared" si="559"/>
        <v/>
      </c>
      <c r="G3564" s="26" t="str">
        <f t="shared" si="560"/>
        <v/>
      </c>
      <c r="H3564" s="26" t="str">
        <f t="shared" si="561"/>
        <v/>
      </c>
      <c r="I3564" s="53"/>
      <c r="J3564" s="53"/>
      <c r="K3564" s="53"/>
      <c r="L3564" s="52" t="str">
        <f t="shared" si="562"/>
        <v/>
      </c>
      <c r="M3564" s="52" t="str">
        <f t="shared" si="563"/>
        <v/>
      </c>
    </row>
    <row r="3565" spans="1:13" hidden="1" x14ac:dyDescent="0.3">
      <c r="A3565" s="143" t="str">
        <f t="shared" si="564"/>
        <v/>
      </c>
      <c r="B3565" s="140" t="str">
        <f t="shared" si="565"/>
        <v/>
      </c>
      <c r="C3565" s="143" t="str">
        <f t="shared" si="566"/>
        <v/>
      </c>
      <c r="D3565" s="53"/>
      <c r="E3565" s="26" t="str">
        <f t="shared" si="558"/>
        <v/>
      </c>
      <c r="F3565" s="26" t="str">
        <f t="shared" si="559"/>
        <v/>
      </c>
      <c r="G3565" s="26" t="str">
        <f t="shared" si="560"/>
        <v/>
      </c>
      <c r="H3565" s="26" t="str">
        <f t="shared" si="561"/>
        <v/>
      </c>
      <c r="I3565" s="53"/>
      <c r="J3565" s="53"/>
      <c r="K3565" s="53"/>
      <c r="L3565" s="52" t="str">
        <f t="shared" si="562"/>
        <v/>
      </c>
      <c r="M3565" s="52" t="str">
        <f t="shared" si="563"/>
        <v/>
      </c>
    </row>
    <row r="3566" spans="1:13" hidden="1" x14ac:dyDescent="0.3">
      <c r="A3566" s="143" t="str">
        <f t="shared" si="564"/>
        <v/>
      </c>
      <c r="B3566" s="140" t="str">
        <f t="shared" si="565"/>
        <v/>
      </c>
      <c r="C3566" s="143" t="str">
        <f t="shared" si="566"/>
        <v/>
      </c>
      <c r="D3566" s="53"/>
      <c r="E3566" s="26" t="str">
        <f t="shared" si="558"/>
        <v/>
      </c>
      <c r="F3566" s="26" t="str">
        <f t="shared" si="559"/>
        <v/>
      </c>
      <c r="G3566" s="26" t="str">
        <f t="shared" si="560"/>
        <v/>
      </c>
      <c r="H3566" s="26" t="str">
        <f t="shared" si="561"/>
        <v/>
      </c>
      <c r="I3566" s="53"/>
      <c r="J3566" s="53"/>
      <c r="K3566" s="53"/>
      <c r="L3566" s="52" t="str">
        <f t="shared" si="562"/>
        <v/>
      </c>
      <c r="M3566" s="52" t="str">
        <f t="shared" si="563"/>
        <v/>
      </c>
    </row>
    <row r="3567" spans="1:13" hidden="1" x14ac:dyDescent="0.3">
      <c r="A3567" s="143" t="str">
        <f t="shared" si="564"/>
        <v/>
      </c>
      <c r="B3567" s="140" t="str">
        <f t="shared" si="565"/>
        <v/>
      </c>
      <c r="C3567" s="143" t="str">
        <f t="shared" si="566"/>
        <v/>
      </c>
      <c r="D3567" s="53"/>
      <c r="E3567" s="26" t="str">
        <f t="shared" si="558"/>
        <v/>
      </c>
      <c r="F3567" s="26" t="str">
        <f t="shared" si="559"/>
        <v/>
      </c>
      <c r="G3567" s="26" t="str">
        <f t="shared" si="560"/>
        <v/>
      </c>
      <c r="H3567" s="26" t="str">
        <f t="shared" si="561"/>
        <v/>
      </c>
      <c r="I3567" s="53"/>
      <c r="J3567" s="53"/>
      <c r="K3567" s="53"/>
      <c r="L3567" s="52" t="str">
        <f t="shared" si="562"/>
        <v/>
      </c>
      <c r="M3567" s="52" t="str">
        <f t="shared" si="563"/>
        <v/>
      </c>
    </row>
    <row r="3568" spans="1:13" hidden="1" x14ac:dyDescent="0.3">
      <c r="A3568" s="143" t="str">
        <f t="shared" si="564"/>
        <v/>
      </c>
      <c r="B3568" s="140" t="str">
        <f t="shared" si="565"/>
        <v/>
      </c>
      <c r="C3568" s="143" t="str">
        <f t="shared" si="566"/>
        <v/>
      </c>
      <c r="D3568" s="53"/>
      <c r="E3568" s="26" t="str">
        <f t="shared" si="558"/>
        <v/>
      </c>
      <c r="F3568" s="26" t="str">
        <f t="shared" si="559"/>
        <v/>
      </c>
      <c r="G3568" s="26" t="str">
        <f t="shared" si="560"/>
        <v/>
      </c>
      <c r="H3568" s="26" t="str">
        <f t="shared" si="561"/>
        <v/>
      </c>
      <c r="I3568" s="53"/>
      <c r="J3568" s="53"/>
      <c r="K3568" s="53"/>
      <c r="L3568" s="52" t="str">
        <f t="shared" si="562"/>
        <v/>
      </c>
      <c r="M3568" s="52" t="str">
        <f t="shared" si="563"/>
        <v/>
      </c>
    </row>
    <row r="3569" spans="1:13" hidden="1" x14ac:dyDescent="0.3">
      <c r="A3569" s="143" t="str">
        <f t="shared" si="564"/>
        <v/>
      </c>
      <c r="B3569" s="140" t="str">
        <f t="shared" si="565"/>
        <v/>
      </c>
      <c r="C3569" s="143" t="str">
        <f t="shared" si="566"/>
        <v/>
      </c>
      <c r="D3569" s="53"/>
      <c r="E3569" s="26" t="str">
        <f t="shared" si="558"/>
        <v/>
      </c>
      <c r="F3569" s="26" t="str">
        <f t="shared" si="559"/>
        <v/>
      </c>
      <c r="G3569" s="26" t="str">
        <f t="shared" si="560"/>
        <v/>
      </c>
      <c r="H3569" s="26" t="str">
        <f t="shared" si="561"/>
        <v/>
      </c>
      <c r="I3569" s="53"/>
      <c r="J3569" s="53"/>
      <c r="K3569" s="53"/>
      <c r="L3569" s="52" t="str">
        <f t="shared" si="562"/>
        <v/>
      </c>
      <c r="M3569" s="52" t="str">
        <f t="shared" si="563"/>
        <v/>
      </c>
    </row>
    <row r="3570" spans="1:13" hidden="1" x14ac:dyDescent="0.3">
      <c r="A3570" s="143" t="str">
        <f t="shared" si="564"/>
        <v/>
      </c>
      <c r="B3570" s="140" t="str">
        <f t="shared" si="565"/>
        <v/>
      </c>
      <c r="C3570" s="143" t="str">
        <f t="shared" si="566"/>
        <v/>
      </c>
      <c r="D3570" s="53"/>
      <c r="E3570" s="26" t="str">
        <f t="shared" si="558"/>
        <v/>
      </c>
      <c r="F3570" s="26" t="str">
        <f t="shared" si="559"/>
        <v/>
      </c>
      <c r="G3570" s="26" t="str">
        <f t="shared" si="560"/>
        <v/>
      </c>
      <c r="H3570" s="26" t="str">
        <f t="shared" si="561"/>
        <v/>
      </c>
      <c r="I3570" s="53"/>
      <c r="J3570" s="53"/>
      <c r="K3570" s="53"/>
      <c r="L3570" s="52" t="str">
        <f t="shared" si="562"/>
        <v/>
      </c>
      <c r="M3570" s="52" t="str">
        <f t="shared" si="563"/>
        <v/>
      </c>
    </row>
    <row r="3571" spans="1:13" hidden="1" x14ac:dyDescent="0.3">
      <c r="A3571" s="143" t="str">
        <f t="shared" si="564"/>
        <v/>
      </c>
      <c r="B3571" s="140" t="str">
        <f t="shared" si="565"/>
        <v/>
      </c>
      <c r="C3571" s="143" t="str">
        <f t="shared" si="566"/>
        <v/>
      </c>
      <c r="D3571" s="53"/>
      <c r="E3571" s="26" t="str">
        <f t="shared" si="558"/>
        <v/>
      </c>
      <c r="F3571" s="26" t="str">
        <f t="shared" si="559"/>
        <v/>
      </c>
      <c r="G3571" s="26" t="str">
        <f t="shared" si="560"/>
        <v/>
      </c>
      <c r="H3571" s="26" t="str">
        <f t="shared" si="561"/>
        <v/>
      </c>
      <c r="I3571" s="53"/>
      <c r="J3571" s="53"/>
      <c r="K3571" s="53"/>
      <c r="L3571" s="52" t="str">
        <f t="shared" si="562"/>
        <v/>
      </c>
      <c r="M3571" s="52" t="str">
        <f t="shared" si="563"/>
        <v/>
      </c>
    </row>
    <row r="3572" spans="1:13" hidden="1" x14ac:dyDescent="0.3">
      <c r="A3572" s="143" t="str">
        <f t="shared" si="564"/>
        <v/>
      </c>
      <c r="B3572" s="140" t="str">
        <f t="shared" si="565"/>
        <v/>
      </c>
      <c r="C3572" s="143" t="str">
        <f t="shared" si="566"/>
        <v/>
      </c>
      <c r="D3572" s="53"/>
      <c r="E3572" s="26" t="str">
        <f t="shared" si="558"/>
        <v/>
      </c>
      <c r="F3572" s="26" t="str">
        <f t="shared" si="559"/>
        <v/>
      </c>
      <c r="G3572" s="26" t="str">
        <f t="shared" si="560"/>
        <v/>
      </c>
      <c r="H3572" s="26" t="str">
        <f t="shared" si="561"/>
        <v/>
      </c>
      <c r="I3572" s="53"/>
      <c r="J3572" s="53"/>
      <c r="K3572" s="53"/>
      <c r="L3572" s="52" t="str">
        <f t="shared" si="562"/>
        <v/>
      </c>
      <c r="M3572" s="52" t="str">
        <f t="shared" si="563"/>
        <v/>
      </c>
    </row>
    <row r="3573" spans="1:13" hidden="1" x14ac:dyDescent="0.3">
      <c r="A3573" s="143" t="str">
        <f t="shared" si="564"/>
        <v/>
      </c>
      <c r="B3573" s="140" t="str">
        <f t="shared" si="565"/>
        <v/>
      </c>
      <c r="C3573" s="143" t="str">
        <f t="shared" si="566"/>
        <v/>
      </c>
      <c r="D3573" s="53"/>
      <c r="E3573" s="26" t="str">
        <f t="shared" si="558"/>
        <v/>
      </c>
      <c r="F3573" s="26" t="str">
        <f t="shared" si="559"/>
        <v/>
      </c>
      <c r="G3573" s="26" t="str">
        <f t="shared" si="560"/>
        <v/>
      </c>
      <c r="H3573" s="26" t="str">
        <f t="shared" si="561"/>
        <v/>
      </c>
      <c r="I3573" s="53"/>
      <c r="J3573" s="53"/>
      <c r="K3573" s="53"/>
      <c r="L3573" s="52" t="str">
        <f t="shared" si="562"/>
        <v/>
      </c>
      <c r="M3573" s="52" t="str">
        <f t="shared" si="563"/>
        <v/>
      </c>
    </row>
    <row r="3574" spans="1:13" hidden="1" x14ac:dyDescent="0.3">
      <c r="A3574" s="143" t="str">
        <f t="shared" si="564"/>
        <v/>
      </c>
      <c r="B3574" s="140" t="str">
        <f t="shared" si="565"/>
        <v/>
      </c>
      <c r="C3574" s="143" t="str">
        <f t="shared" si="566"/>
        <v/>
      </c>
      <c r="D3574" s="53"/>
      <c r="E3574" s="26" t="str">
        <f t="shared" si="558"/>
        <v/>
      </c>
      <c r="F3574" s="26" t="str">
        <f t="shared" si="559"/>
        <v/>
      </c>
      <c r="G3574" s="26" t="str">
        <f t="shared" si="560"/>
        <v/>
      </c>
      <c r="H3574" s="26" t="str">
        <f t="shared" si="561"/>
        <v/>
      </c>
      <c r="I3574" s="53"/>
      <c r="J3574" s="53"/>
      <c r="K3574" s="53"/>
      <c r="L3574" s="52" t="str">
        <f t="shared" si="562"/>
        <v/>
      </c>
      <c r="M3574" s="52" t="str">
        <f t="shared" si="563"/>
        <v/>
      </c>
    </row>
    <row r="3575" spans="1:13" hidden="1" x14ac:dyDescent="0.3">
      <c r="A3575" s="143" t="str">
        <f t="shared" si="564"/>
        <v/>
      </c>
      <c r="B3575" s="140" t="str">
        <f t="shared" si="565"/>
        <v/>
      </c>
      <c r="C3575" s="143" t="str">
        <f t="shared" si="566"/>
        <v/>
      </c>
      <c r="D3575" s="53"/>
      <c r="E3575" s="26" t="str">
        <f t="shared" si="558"/>
        <v/>
      </c>
      <c r="F3575" s="26" t="str">
        <f t="shared" si="559"/>
        <v/>
      </c>
      <c r="G3575" s="26" t="str">
        <f t="shared" si="560"/>
        <v/>
      </c>
      <c r="H3575" s="26" t="str">
        <f t="shared" si="561"/>
        <v/>
      </c>
      <c r="I3575" s="53"/>
      <c r="J3575" s="53"/>
      <c r="K3575" s="53"/>
      <c r="L3575" s="52" t="str">
        <f t="shared" si="562"/>
        <v/>
      </c>
      <c r="M3575" s="52" t="str">
        <f t="shared" si="563"/>
        <v/>
      </c>
    </row>
    <row r="3576" spans="1:13" hidden="1" x14ac:dyDescent="0.3">
      <c r="A3576" s="143" t="str">
        <f t="shared" si="564"/>
        <v/>
      </c>
      <c r="B3576" s="140" t="str">
        <f t="shared" si="565"/>
        <v/>
      </c>
      <c r="C3576" s="143" t="str">
        <f t="shared" si="566"/>
        <v/>
      </c>
      <c r="D3576" s="53"/>
      <c r="E3576" s="26" t="str">
        <f t="shared" si="558"/>
        <v/>
      </c>
      <c r="F3576" s="26" t="str">
        <f t="shared" si="559"/>
        <v/>
      </c>
      <c r="G3576" s="26" t="str">
        <f t="shared" si="560"/>
        <v/>
      </c>
      <c r="H3576" s="26" t="str">
        <f t="shared" si="561"/>
        <v/>
      </c>
      <c r="I3576" s="53"/>
      <c r="J3576" s="53"/>
      <c r="K3576" s="53"/>
      <c r="L3576" s="52" t="str">
        <f t="shared" si="562"/>
        <v/>
      </c>
      <c r="M3576" s="52" t="str">
        <f t="shared" si="563"/>
        <v/>
      </c>
    </row>
    <row r="3577" spans="1:13" hidden="1" x14ac:dyDescent="0.3">
      <c r="A3577" s="143" t="str">
        <f t="shared" si="564"/>
        <v/>
      </c>
      <c r="B3577" s="140" t="str">
        <f t="shared" si="565"/>
        <v/>
      </c>
      <c r="C3577" s="143" t="str">
        <f t="shared" si="566"/>
        <v/>
      </c>
      <c r="D3577" s="53"/>
      <c r="E3577" s="26" t="str">
        <f t="shared" si="558"/>
        <v/>
      </c>
      <c r="F3577" s="26" t="str">
        <f t="shared" si="559"/>
        <v/>
      </c>
      <c r="G3577" s="26" t="str">
        <f t="shared" si="560"/>
        <v/>
      </c>
      <c r="H3577" s="26" t="str">
        <f t="shared" si="561"/>
        <v/>
      </c>
      <c r="I3577" s="53"/>
      <c r="J3577" s="53"/>
      <c r="K3577" s="53"/>
      <c r="L3577" s="52" t="str">
        <f t="shared" si="562"/>
        <v/>
      </c>
      <c r="M3577" s="52" t="str">
        <f t="shared" si="563"/>
        <v/>
      </c>
    </row>
    <row r="3578" spans="1:13" hidden="1" x14ac:dyDescent="0.3">
      <c r="A3578" s="143" t="str">
        <f t="shared" si="564"/>
        <v/>
      </c>
      <c r="B3578" s="140" t="str">
        <f t="shared" si="565"/>
        <v/>
      </c>
      <c r="C3578" s="143" t="str">
        <f t="shared" si="566"/>
        <v/>
      </c>
      <c r="D3578" s="53"/>
      <c r="E3578" s="26" t="str">
        <f t="shared" ref="E3578:E3641" si="567">IF(D3578="","",VLOOKUP(D3578,Master,3,FALSE))</f>
        <v/>
      </c>
      <c r="F3578" s="26" t="str">
        <f t="shared" ref="F3578:F3641" si="568">IF(D3578="","",VLOOKUP(D3578,Master,4,FALSE))</f>
        <v/>
      </c>
      <c r="G3578" s="26" t="str">
        <f t="shared" ref="G3578:G3641" si="569">IF(D3578="","",VLOOKUP(D3578,Master,5,FALSE))</f>
        <v/>
      </c>
      <c r="H3578" s="26" t="str">
        <f t="shared" ref="H3578:H3641" si="570">IF(D3578="","",VLOOKUP(D3578,Master,2,FALSE))</f>
        <v/>
      </c>
      <c r="I3578" s="53"/>
      <c r="J3578" s="53"/>
      <c r="K3578" s="53"/>
      <c r="L3578" s="52" t="str">
        <f t="shared" ref="L3578:L3641" si="571">IF(K3578="","",IF(I3578="",ROUND(HLOOKUP(J3578,kgList,K3578,FALSE),1),ROUND(HLOOKUP(I3578,kgList,K3578,FALSE),1)))</f>
        <v/>
      </c>
      <c r="M3578" s="52" t="str">
        <f t="shared" ref="M3578:M3641" si="572">IF(L3578="","",IF(COUNTA(I3578:J3578)&gt;1,"Edible or Inedible",IF(COUNTA(I3578)=1,L3578*1,IF(COUNTA(J3578)=1,L3578*1,"ERROR"))))</f>
        <v/>
      </c>
    </row>
    <row r="3579" spans="1:13" hidden="1" x14ac:dyDescent="0.3">
      <c r="A3579" s="143" t="str">
        <f t="shared" ref="A3579:A3642" si="573">IF(D3579="","",A3578)</f>
        <v/>
      </c>
      <c r="B3579" s="140" t="str">
        <f t="shared" ref="B3579:B3642" si="574">IF(D3579="","",B3578)</f>
        <v/>
      </c>
      <c r="C3579" s="143" t="str">
        <f t="shared" ref="C3579:C3642" si="575">IF(D3579="","",C3578)</f>
        <v/>
      </c>
      <c r="D3579" s="53"/>
      <c r="E3579" s="26" t="str">
        <f t="shared" si="567"/>
        <v/>
      </c>
      <c r="F3579" s="26" t="str">
        <f t="shared" si="568"/>
        <v/>
      </c>
      <c r="G3579" s="26" t="str">
        <f t="shared" si="569"/>
        <v/>
      </c>
      <c r="H3579" s="26" t="str">
        <f t="shared" si="570"/>
        <v/>
      </c>
      <c r="I3579" s="53"/>
      <c r="J3579" s="53"/>
      <c r="K3579" s="53"/>
      <c r="L3579" s="52" t="str">
        <f t="shared" si="571"/>
        <v/>
      </c>
      <c r="M3579" s="52" t="str">
        <f t="shared" si="572"/>
        <v/>
      </c>
    </row>
    <row r="3580" spans="1:13" hidden="1" x14ac:dyDescent="0.3">
      <c r="A3580" s="143" t="str">
        <f t="shared" si="573"/>
        <v/>
      </c>
      <c r="B3580" s="140" t="str">
        <f t="shared" si="574"/>
        <v/>
      </c>
      <c r="C3580" s="143" t="str">
        <f t="shared" si="575"/>
        <v/>
      </c>
      <c r="D3580" s="53"/>
      <c r="E3580" s="26" t="str">
        <f t="shared" si="567"/>
        <v/>
      </c>
      <c r="F3580" s="26" t="str">
        <f t="shared" si="568"/>
        <v/>
      </c>
      <c r="G3580" s="26" t="str">
        <f t="shared" si="569"/>
        <v/>
      </c>
      <c r="H3580" s="26" t="str">
        <f t="shared" si="570"/>
        <v/>
      </c>
      <c r="I3580" s="53"/>
      <c r="J3580" s="53"/>
      <c r="K3580" s="53"/>
      <c r="L3580" s="52" t="str">
        <f t="shared" si="571"/>
        <v/>
      </c>
      <c r="M3580" s="52" t="str">
        <f t="shared" si="572"/>
        <v/>
      </c>
    </row>
    <row r="3581" spans="1:13" hidden="1" x14ac:dyDescent="0.3">
      <c r="A3581" s="143" t="str">
        <f t="shared" si="573"/>
        <v/>
      </c>
      <c r="B3581" s="140" t="str">
        <f t="shared" si="574"/>
        <v/>
      </c>
      <c r="C3581" s="143" t="str">
        <f t="shared" si="575"/>
        <v/>
      </c>
      <c r="D3581" s="53"/>
      <c r="E3581" s="26" t="str">
        <f t="shared" si="567"/>
        <v/>
      </c>
      <c r="F3581" s="26" t="str">
        <f t="shared" si="568"/>
        <v/>
      </c>
      <c r="G3581" s="26" t="str">
        <f t="shared" si="569"/>
        <v/>
      </c>
      <c r="H3581" s="26" t="str">
        <f t="shared" si="570"/>
        <v/>
      </c>
      <c r="I3581" s="53"/>
      <c r="J3581" s="53"/>
      <c r="K3581" s="53"/>
      <c r="L3581" s="52" t="str">
        <f t="shared" si="571"/>
        <v/>
      </c>
      <c r="M3581" s="52" t="str">
        <f t="shared" si="572"/>
        <v/>
      </c>
    </row>
    <row r="3582" spans="1:13" hidden="1" x14ac:dyDescent="0.3">
      <c r="A3582" s="143" t="str">
        <f t="shared" si="573"/>
        <v/>
      </c>
      <c r="B3582" s="140" t="str">
        <f t="shared" si="574"/>
        <v/>
      </c>
      <c r="C3582" s="143" t="str">
        <f t="shared" si="575"/>
        <v/>
      </c>
      <c r="D3582" s="53"/>
      <c r="E3582" s="26" t="str">
        <f t="shared" si="567"/>
        <v/>
      </c>
      <c r="F3582" s="26" t="str">
        <f t="shared" si="568"/>
        <v/>
      </c>
      <c r="G3582" s="26" t="str">
        <f t="shared" si="569"/>
        <v/>
      </c>
      <c r="H3582" s="26" t="str">
        <f t="shared" si="570"/>
        <v/>
      </c>
      <c r="I3582" s="53"/>
      <c r="J3582" s="53"/>
      <c r="K3582" s="53"/>
      <c r="L3582" s="52" t="str">
        <f t="shared" si="571"/>
        <v/>
      </c>
      <c r="M3582" s="52" t="str">
        <f t="shared" si="572"/>
        <v/>
      </c>
    </row>
    <row r="3583" spans="1:13" hidden="1" x14ac:dyDescent="0.3">
      <c r="A3583" s="143" t="str">
        <f t="shared" si="573"/>
        <v/>
      </c>
      <c r="B3583" s="140" t="str">
        <f t="shared" si="574"/>
        <v/>
      </c>
      <c r="C3583" s="143" t="str">
        <f t="shared" si="575"/>
        <v/>
      </c>
      <c r="D3583" s="53"/>
      <c r="E3583" s="26" t="str">
        <f t="shared" si="567"/>
        <v/>
      </c>
      <c r="F3583" s="26" t="str">
        <f t="shared" si="568"/>
        <v/>
      </c>
      <c r="G3583" s="26" t="str">
        <f t="shared" si="569"/>
        <v/>
      </c>
      <c r="H3583" s="26" t="str">
        <f t="shared" si="570"/>
        <v/>
      </c>
      <c r="I3583" s="53"/>
      <c r="J3583" s="53"/>
      <c r="K3583" s="53"/>
      <c r="L3583" s="52" t="str">
        <f t="shared" si="571"/>
        <v/>
      </c>
      <c r="M3583" s="52" t="str">
        <f t="shared" si="572"/>
        <v/>
      </c>
    </row>
    <row r="3584" spans="1:13" hidden="1" x14ac:dyDescent="0.3">
      <c r="A3584" s="143" t="str">
        <f t="shared" si="573"/>
        <v/>
      </c>
      <c r="B3584" s="140" t="str">
        <f t="shared" si="574"/>
        <v/>
      </c>
      <c r="C3584" s="143" t="str">
        <f t="shared" si="575"/>
        <v/>
      </c>
      <c r="D3584" s="53"/>
      <c r="E3584" s="26" t="str">
        <f t="shared" si="567"/>
        <v/>
      </c>
      <c r="F3584" s="26" t="str">
        <f t="shared" si="568"/>
        <v/>
      </c>
      <c r="G3584" s="26" t="str">
        <f t="shared" si="569"/>
        <v/>
      </c>
      <c r="H3584" s="26" t="str">
        <f t="shared" si="570"/>
        <v/>
      </c>
      <c r="I3584" s="53"/>
      <c r="J3584" s="53"/>
      <c r="K3584" s="53"/>
      <c r="L3584" s="52" t="str">
        <f t="shared" si="571"/>
        <v/>
      </c>
      <c r="M3584" s="52" t="str">
        <f t="shared" si="572"/>
        <v/>
      </c>
    </row>
    <row r="3585" spans="1:13" hidden="1" x14ac:dyDescent="0.3">
      <c r="A3585" s="143" t="str">
        <f t="shared" si="573"/>
        <v/>
      </c>
      <c r="B3585" s="140" t="str">
        <f t="shared" si="574"/>
        <v/>
      </c>
      <c r="C3585" s="143" t="str">
        <f t="shared" si="575"/>
        <v/>
      </c>
      <c r="D3585" s="53"/>
      <c r="E3585" s="26" t="str">
        <f t="shared" si="567"/>
        <v/>
      </c>
      <c r="F3585" s="26" t="str">
        <f t="shared" si="568"/>
        <v/>
      </c>
      <c r="G3585" s="26" t="str">
        <f t="shared" si="569"/>
        <v/>
      </c>
      <c r="H3585" s="26" t="str">
        <f t="shared" si="570"/>
        <v/>
      </c>
      <c r="I3585" s="53"/>
      <c r="J3585" s="53"/>
      <c r="K3585" s="53"/>
      <c r="L3585" s="52" t="str">
        <f t="shared" si="571"/>
        <v/>
      </c>
      <c r="M3585" s="52" t="str">
        <f t="shared" si="572"/>
        <v/>
      </c>
    </row>
    <row r="3586" spans="1:13" hidden="1" x14ac:dyDescent="0.3">
      <c r="A3586" s="143" t="str">
        <f t="shared" si="573"/>
        <v/>
      </c>
      <c r="B3586" s="140" t="str">
        <f t="shared" si="574"/>
        <v/>
      </c>
      <c r="C3586" s="143" t="str">
        <f t="shared" si="575"/>
        <v/>
      </c>
      <c r="D3586" s="53"/>
      <c r="E3586" s="26" t="str">
        <f t="shared" si="567"/>
        <v/>
      </c>
      <c r="F3586" s="26" t="str">
        <f t="shared" si="568"/>
        <v/>
      </c>
      <c r="G3586" s="26" t="str">
        <f t="shared" si="569"/>
        <v/>
      </c>
      <c r="H3586" s="26" t="str">
        <f t="shared" si="570"/>
        <v/>
      </c>
      <c r="I3586" s="53"/>
      <c r="J3586" s="53"/>
      <c r="K3586" s="53"/>
      <c r="L3586" s="52" t="str">
        <f t="shared" si="571"/>
        <v/>
      </c>
      <c r="M3586" s="52" t="str">
        <f t="shared" si="572"/>
        <v/>
      </c>
    </row>
    <row r="3587" spans="1:13" hidden="1" x14ac:dyDescent="0.3">
      <c r="A3587" s="143" t="str">
        <f t="shared" si="573"/>
        <v/>
      </c>
      <c r="B3587" s="140" t="str">
        <f t="shared" si="574"/>
        <v/>
      </c>
      <c r="C3587" s="143" t="str">
        <f t="shared" si="575"/>
        <v/>
      </c>
      <c r="D3587" s="53"/>
      <c r="E3587" s="26" t="str">
        <f t="shared" si="567"/>
        <v/>
      </c>
      <c r="F3587" s="26" t="str">
        <f t="shared" si="568"/>
        <v/>
      </c>
      <c r="G3587" s="26" t="str">
        <f t="shared" si="569"/>
        <v/>
      </c>
      <c r="H3587" s="26" t="str">
        <f t="shared" si="570"/>
        <v/>
      </c>
      <c r="I3587" s="53"/>
      <c r="J3587" s="53"/>
      <c r="K3587" s="53"/>
      <c r="L3587" s="52" t="str">
        <f t="shared" si="571"/>
        <v/>
      </c>
      <c r="M3587" s="52" t="str">
        <f t="shared" si="572"/>
        <v/>
      </c>
    </row>
    <row r="3588" spans="1:13" hidden="1" x14ac:dyDescent="0.3">
      <c r="A3588" s="143" t="str">
        <f t="shared" si="573"/>
        <v/>
      </c>
      <c r="B3588" s="140" t="str">
        <f t="shared" si="574"/>
        <v/>
      </c>
      <c r="C3588" s="143" t="str">
        <f t="shared" si="575"/>
        <v/>
      </c>
      <c r="D3588" s="53"/>
      <c r="E3588" s="26" t="str">
        <f t="shared" si="567"/>
        <v/>
      </c>
      <c r="F3588" s="26" t="str">
        <f t="shared" si="568"/>
        <v/>
      </c>
      <c r="G3588" s="26" t="str">
        <f t="shared" si="569"/>
        <v/>
      </c>
      <c r="H3588" s="26" t="str">
        <f t="shared" si="570"/>
        <v/>
      </c>
      <c r="I3588" s="53"/>
      <c r="J3588" s="53"/>
      <c r="K3588" s="53"/>
      <c r="L3588" s="52" t="str">
        <f t="shared" si="571"/>
        <v/>
      </c>
      <c r="M3588" s="52" t="str">
        <f t="shared" si="572"/>
        <v/>
      </c>
    </row>
    <row r="3589" spans="1:13" hidden="1" x14ac:dyDescent="0.3">
      <c r="A3589" s="143" t="str">
        <f t="shared" si="573"/>
        <v/>
      </c>
      <c r="B3589" s="140" t="str">
        <f t="shared" si="574"/>
        <v/>
      </c>
      <c r="C3589" s="143" t="str">
        <f t="shared" si="575"/>
        <v/>
      </c>
      <c r="D3589" s="53"/>
      <c r="E3589" s="26" t="str">
        <f t="shared" si="567"/>
        <v/>
      </c>
      <c r="F3589" s="26" t="str">
        <f t="shared" si="568"/>
        <v/>
      </c>
      <c r="G3589" s="26" t="str">
        <f t="shared" si="569"/>
        <v/>
      </c>
      <c r="H3589" s="26" t="str">
        <f t="shared" si="570"/>
        <v/>
      </c>
      <c r="I3589" s="53"/>
      <c r="J3589" s="53"/>
      <c r="K3589" s="53"/>
      <c r="L3589" s="52" t="str">
        <f t="shared" si="571"/>
        <v/>
      </c>
      <c r="M3589" s="52" t="str">
        <f t="shared" si="572"/>
        <v/>
      </c>
    </row>
    <row r="3590" spans="1:13" hidden="1" x14ac:dyDescent="0.3">
      <c r="A3590" s="143" t="str">
        <f t="shared" si="573"/>
        <v/>
      </c>
      <c r="B3590" s="140" t="str">
        <f t="shared" si="574"/>
        <v/>
      </c>
      <c r="C3590" s="143" t="str">
        <f t="shared" si="575"/>
        <v/>
      </c>
      <c r="D3590" s="53"/>
      <c r="E3590" s="26" t="str">
        <f t="shared" si="567"/>
        <v/>
      </c>
      <c r="F3590" s="26" t="str">
        <f t="shared" si="568"/>
        <v/>
      </c>
      <c r="G3590" s="26" t="str">
        <f t="shared" si="569"/>
        <v/>
      </c>
      <c r="H3590" s="26" t="str">
        <f t="shared" si="570"/>
        <v/>
      </c>
      <c r="I3590" s="53"/>
      <c r="J3590" s="53"/>
      <c r="K3590" s="53"/>
      <c r="L3590" s="52" t="str">
        <f t="shared" si="571"/>
        <v/>
      </c>
      <c r="M3590" s="52" t="str">
        <f t="shared" si="572"/>
        <v/>
      </c>
    </row>
    <row r="3591" spans="1:13" hidden="1" x14ac:dyDescent="0.3">
      <c r="A3591" s="143" t="str">
        <f t="shared" si="573"/>
        <v/>
      </c>
      <c r="B3591" s="140" t="str">
        <f t="shared" si="574"/>
        <v/>
      </c>
      <c r="C3591" s="143" t="str">
        <f t="shared" si="575"/>
        <v/>
      </c>
      <c r="D3591" s="53"/>
      <c r="E3591" s="26" t="str">
        <f t="shared" si="567"/>
        <v/>
      </c>
      <c r="F3591" s="26" t="str">
        <f t="shared" si="568"/>
        <v/>
      </c>
      <c r="G3591" s="26" t="str">
        <f t="shared" si="569"/>
        <v/>
      </c>
      <c r="H3591" s="26" t="str">
        <f t="shared" si="570"/>
        <v/>
      </c>
      <c r="I3591" s="53"/>
      <c r="J3591" s="53"/>
      <c r="K3591" s="53"/>
      <c r="L3591" s="52" t="str">
        <f t="shared" si="571"/>
        <v/>
      </c>
      <c r="M3591" s="52" t="str">
        <f t="shared" si="572"/>
        <v/>
      </c>
    </row>
    <row r="3592" spans="1:13" hidden="1" x14ac:dyDescent="0.3">
      <c r="A3592" s="143" t="str">
        <f t="shared" si="573"/>
        <v/>
      </c>
      <c r="B3592" s="140" t="str">
        <f t="shared" si="574"/>
        <v/>
      </c>
      <c r="C3592" s="143" t="str">
        <f t="shared" si="575"/>
        <v/>
      </c>
      <c r="D3592" s="53"/>
      <c r="E3592" s="26" t="str">
        <f t="shared" si="567"/>
        <v/>
      </c>
      <c r="F3592" s="26" t="str">
        <f t="shared" si="568"/>
        <v/>
      </c>
      <c r="G3592" s="26" t="str">
        <f t="shared" si="569"/>
        <v/>
      </c>
      <c r="H3592" s="26" t="str">
        <f t="shared" si="570"/>
        <v/>
      </c>
      <c r="I3592" s="53"/>
      <c r="J3592" s="53"/>
      <c r="K3592" s="53"/>
      <c r="L3592" s="52" t="str">
        <f t="shared" si="571"/>
        <v/>
      </c>
      <c r="M3592" s="52" t="str">
        <f t="shared" si="572"/>
        <v/>
      </c>
    </row>
    <row r="3593" spans="1:13" hidden="1" x14ac:dyDescent="0.3">
      <c r="A3593" s="143" t="str">
        <f t="shared" si="573"/>
        <v/>
      </c>
      <c r="B3593" s="140" t="str">
        <f t="shared" si="574"/>
        <v/>
      </c>
      <c r="C3593" s="143" t="str">
        <f t="shared" si="575"/>
        <v/>
      </c>
      <c r="D3593" s="53"/>
      <c r="E3593" s="26" t="str">
        <f t="shared" si="567"/>
        <v/>
      </c>
      <c r="F3593" s="26" t="str">
        <f t="shared" si="568"/>
        <v/>
      </c>
      <c r="G3593" s="26" t="str">
        <f t="shared" si="569"/>
        <v/>
      </c>
      <c r="H3593" s="26" t="str">
        <f t="shared" si="570"/>
        <v/>
      </c>
      <c r="I3593" s="53"/>
      <c r="J3593" s="53"/>
      <c r="K3593" s="53"/>
      <c r="L3593" s="52" t="str">
        <f t="shared" si="571"/>
        <v/>
      </c>
      <c r="M3593" s="52" t="str">
        <f t="shared" si="572"/>
        <v/>
      </c>
    </row>
    <row r="3594" spans="1:13" hidden="1" x14ac:dyDescent="0.3">
      <c r="A3594" s="143" t="str">
        <f t="shared" si="573"/>
        <v/>
      </c>
      <c r="B3594" s="140" t="str">
        <f t="shared" si="574"/>
        <v/>
      </c>
      <c r="C3594" s="143" t="str">
        <f t="shared" si="575"/>
        <v/>
      </c>
      <c r="D3594" s="53"/>
      <c r="E3594" s="26" t="str">
        <f t="shared" si="567"/>
        <v/>
      </c>
      <c r="F3594" s="26" t="str">
        <f t="shared" si="568"/>
        <v/>
      </c>
      <c r="G3594" s="26" t="str">
        <f t="shared" si="569"/>
        <v/>
      </c>
      <c r="H3594" s="26" t="str">
        <f t="shared" si="570"/>
        <v/>
      </c>
      <c r="I3594" s="53"/>
      <c r="J3594" s="53"/>
      <c r="K3594" s="53"/>
      <c r="L3594" s="52" t="str">
        <f t="shared" si="571"/>
        <v/>
      </c>
      <c r="M3594" s="52" t="str">
        <f t="shared" si="572"/>
        <v/>
      </c>
    </row>
    <row r="3595" spans="1:13" hidden="1" x14ac:dyDescent="0.3">
      <c r="A3595" s="143" t="str">
        <f t="shared" si="573"/>
        <v/>
      </c>
      <c r="B3595" s="140" t="str">
        <f t="shared" si="574"/>
        <v/>
      </c>
      <c r="C3595" s="143" t="str">
        <f t="shared" si="575"/>
        <v/>
      </c>
      <c r="D3595" s="53"/>
      <c r="E3595" s="26" t="str">
        <f t="shared" si="567"/>
        <v/>
      </c>
      <c r="F3595" s="26" t="str">
        <f t="shared" si="568"/>
        <v/>
      </c>
      <c r="G3595" s="26" t="str">
        <f t="shared" si="569"/>
        <v/>
      </c>
      <c r="H3595" s="26" t="str">
        <f t="shared" si="570"/>
        <v/>
      </c>
      <c r="I3595" s="53"/>
      <c r="J3595" s="53"/>
      <c r="K3595" s="53"/>
      <c r="L3595" s="52" t="str">
        <f t="shared" si="571"/>
        <v/>
      </c>
      <c r="M3595" s="52" t="str">
        <f t="shared" si="572"/>
        <v/>
      </c>
    </row>
    <row r="3596" spans="1:13" hidden="1" x14ac:dyDescent="0.3">
      <c r="A3596" s="143" t="str">
        <f t="shared" si="573"/>
        <v/>
      </c>
      <c r="B3596" s="140" t="str">
        <f t="shared" si="574"/>
        <v/>
      </c>
      <c r="C3596" s="143" t="str">
        <f t="shared" si="575"/>
        <v/>
      </c>
      <c r="D3596" s="53"/>
      <c r="E3596" s="26" t="str">
        <f t="shared" si="567"/>
        <v/>
      </c>
      <c r="F3596" s="26" t="str">
        <f t="shared" si="568"/>
        <v/>
      </c>
      <c r="G3596" s="26" t="str">
        <f t="shared" si="569"/>
        <v/>
      </c>
      <c r="H3596" s="26" t="str">
        <f t="shared" si="570"/>
        <v/>
      </c>
      <c r="I3596" s="53"/>
      <c r="J3596" s="53"/>
      <c r="K3596" s="53"/>
      <c r="L3596" s="52" t="str">
        <f t="shared" si="571"/>
        <v/>
      </c>
      <c r="M3596" s="52" t="str">
        <f t="shared" si="572"/>
        <v/>
      </c>
    </row>
    <row r="3597" spans="1:13" hidden="1" x14ac:dyDescent="0.3">
      <c r="A3597" s="143" t="str">
        <f t="shared" si="573"/>
        <v/>
      </c>
      <c r="B3597" s="140" t="str">
        <f t="shared" si="574"/>
        <v/>
      </c>
      <c r="C3597" s="143" t="str">
        <f t="shared" si="575"/>
        <v/>
      </c>
      <c r="D3597" s="53"/>
      <c r="E3597" s="26" t="str">
        <f t="shared" si="567"/>
        <v/>
      </c>
      <c r="F3597" s="26" t="str">
        <f t="shared" si="568"/>
        <v/>
      </c>
      <c r="G3597" s="26" t="str">
        <f t="shared" si="569"/>
        <v/>
      </c>
      <c r="H3597" s="26" t="str">
        <f t="shared" si="570"/>
        <v/>
      </c>
      <c r="I3597" s="53"/>
      <c r="J3597" s="53"/>
      <c r="K3597" s="53"/>
      <c r="L3597" s="52" t="str">
        <f t="shared" si="571"/>
        <v/>
      </c>
      <c r="M3597" s="52" t="str">
        <f t="shared" si="572"/>
        <v/>
      </c>
    </row>
    <row r="3598" spans="1:13" hidden="1" x14ac:dyDescent="0.3">
      <c r="A3598" s="143" t="str">
        <f t="shared" si="573"/>
        <v/>
      </c>
      <c r="B3598" s="140" t="str">
        <f t="shared" si="574"/>
        <v/>
      </c>
      <c r="C3598" s="143" t="str">
        <f t="shared" si="575"/>
        <v/>
      </c>
      <c r="D3598" s="53"/>
      <c r="E3598" s="26" t="str">
        <f t="shared" si="567"/>
        <v/>
      </c>
      <c r="F3598" s="26" t="str">
        <f t="shared" si="568"/>
        <v/>
      </c>
      <c r="G3598" s="26" t="str">
        <f t="shared" si="569"/>
        <v/>
      </c>
      <c r="H3598" s="26" t="str">
        <f t="shared" si="570"/>
        <v/>
      </c>
      <c r="I3598" s="53"/>
      <c r="J3598" s="53"/>
      <c r="K3598" s="53"/>
      <c r="L3598" s="52" t="str">
        <f t="shared" si="571"/>
        <v/>
      </c>
      <c r="M3598" s="52" t="str">
        <f t="shared" si="572"/>
        <v/>
      </c>
    </row>
    <row r="3599" spans="1:13" hidden="1" x14ac:dyDescent="0.3">
      <c r="A3599" s="143" t="str">
        <f t="shared" si="573"/>
        <v/>
      </c>
      <c r="B3599" s="140" t="str">
        <f t="shared" si="574"/>
        <v/>
      </c>
      <c r="C3599" s="143" t="str">
        <f t="shared" si="575"/>
        <v/>
      </c>
      <c r="D3599" s="53"/>
      <c r="E3599" s="26" t="str">
        <f t="shared" si="567"/>
        <v/>
      </c>
      <c r="F3599" s="26" t="str">
        <f t="shared" si="568"/>
        <v/>
      </c>
      <c r="G3599" s="26" t="str">
        <f t="shared" si="569"/>
        <v/>
      </c>
      <c r="H3599" s="26" t="str">
        <f t="shared" si="570"/>
        <v/>
      </c>
      <c r="I3599" s="53"/>
      <c r="J3599" s="53"/>
      <c r="K3599" s="53"/>
      <c r="L3599" s="52" t="str">
        <f t="shared" si="571"/>
        <v/>
      </c>
      <c r="M3599" s="52" t="str">
        <f t="shared" si="572"/>
        <v/>
      </c>
    </row>
    <row r="3600" spans="1:13" hidden="1" x14ac:dyDescent="0.3">
      <c r="A3600" s="143" t="str">
        <f t="shared" si="573"/>
        <v/>
      </c>
      <c r="B3600" s="140" t="str">
        <f t="shared" si="574"/>
        <v/>
      </c>
      <c r="C3600" s="143" t="str">
        <f t="shared" si="575"/>
        <v/>
      </c>
      <c r="D3600" s="53"/>
      <c r="E3600" s="26" t="str">
        <f t="shared" si="567"/>
        <v/>
      </c>
      <c r="F3600" s="26" t="str">
        <f t="shared" si="568"/>
        <v/>
      </c>
      <c r="G3600" s="26" t="str">
        <f t="shared" si="569"/>
        <v/>
      </c>
      <c r="H3600" s="26" t="str">
        <f t="shared" si="570"/>
        <v/>
      </c>
      <c r="I3600" s="53"/>
      <c r="J3600" s="53"/>
      <c r="K3600" s="53"/>
      <c r="L3600" s="52" t="str">
        <f t="shared" si="571"/>
        <v/>
      </c>
      <c r="M3600" s="52" t="str">
        <f t="shared" si="572"/>
        <v/>
      </c>
    </row>
    <row r="3601" spans="1:13" hidden="1" x14ac:dyDescent="0.3">
      <c r="A3601" s="143" t="str">
        <f t="shared" si="573"/>
        <v/>
      </c>
      <c r="B3601" s="140" t="str">
        <f t="shared" si="574"/>
        <v/>
      </c>
      <c r="C3601" s="143" t="str">
        <f t="shared" si="575"/>
        <v/>
      </c>
      <c r="D3601" s="53"/>
      <c r="E3601" s="26" t="str">
        <f t="shared" si="567"/>
        <v/>
      </c>
      <c r="F3601" s="26" t="str">
        <f t="shared" si="568"/>
        <v/>
      </c>
      <c r="G3601" s="26" t="str">
        <f t="shared" si="569"/>
        <v/>
      </c>
      <c r="H3601" s="26" t="str">
        <f t="shared" si="570"/>
        <v/>
      </c>
      <c r="I3601" s="53"/>
      <c r="J3601" s="53"/>
      <c r="K3601" s="53"/>
      <c r="L3601" s="52" t="str">
        <f t="shared" si="571"/>
        <v/>
      </c>
      <c r="M3601" s="52" t="str">
        <f t="shared" si="572"/>
        <v/>
      </c>
    </row>
    <row r="3602" spans="1:13" hidden="1" x14ac:dyDescent="0.3">
      <c r="A3602" s="143" t="str">
        <f t="shared" si="573"/>
        <v/>
      </c>
      <c r="B3602" s="140" t="str">
        <f t="shared" si="574"/>
        <v/>
      </c>
      <c r="C3602" s="143" t="str">
        <f t="shared" si="575"/>
        <v/>
      </c>
      <c r="D3602" s="53"/>
      <c r="E3602" s="26" t="str">
        <f t="shared" si="567"/>
        <v/>
      </c>
      <c r="F3602" s="26" t="str">
        <f t="shared" si="568"/>
        <v/>
      </c>
      <c r="G3602" s="26" t="str">
        <f t="shared" si="569"/>
        <v/>
      </c>
      <c r="H3602" s="26" t="str">
        <f t="shared" si="570"/>
        <v/>
      </c>
      <c r="I3602" s="53"/>
      <c r="J3602" s="53"/>
      <c r="K3602" s="53"/>
      <c r="L3602" s="52" t="str">
        <f t="shared" si="571"/>
        <v/>
      </c>
      <c r="M3602" s="52" t="str">
        <f t="shared" si="572"/>
        <v/>
      </c>
    </row>
    <row r="3603" spans="1:13" hidden="1" x14ac:dyDescent="0.3">
      <c r="A3603" s="143" t="str">
        <f t="shared" si="573"/>
        <v/>
      </c>
      <c r="B3603" s="140" t="str">
        <f t="shared" si="574"/>
        <v/>
      </c>
      <c r="C3603" s="143" t="str">
        <f t="shared" si="575"/>
        <v/>
      </c>
      <c r="D3603" s="53"/>
      <c r="E3603" s="26" t="str">
        <f t="shared" si="567"/>
        <v/>
      </c>
      <c r="F3603" s="26" t="str">
        <f t="shared" si="568"/>
        <v/>
      </c>
      <c r="G3603" s="26" t="str">
        <f t="shared" si="569"/>
        <v/>
      </c>
      <c r="H3603" s="26" t="str">
        <f t="shared" si="570"/>
        <v/>
      </c>
      <c r="I3603" s="53"/>
      <c r="J3603" s="53"/>
      <c r="K3603" s="53"/>
      <c r="L3603" s="52" t="str">
        <f t="shared" si="571"/>
        <v/>
      </c>
      <c r="M3603" s="52" t="str">
        <f t="shared" si="572"/>
        <v/>
      </c>
    </row>
    <row r="3604" spans="1:13" hidden="1" x14ac:dyDescent="0.3">
      <c r="A3604" s="143" t="str">
        <f t="shared" si="573"/>
        <v/>
      </c>
      <c r="B3604" s="140" t="str">
        <f t="shared" si="574"/>
        <v/>
      </c>
      <c r="C3604" s="143" t="str">
        <f t="shared" si="575"/>
        <v/>
      </c>
      <c r="D3604" s="53"/>
      <c r="E3604" s="26" t="str">
        <f t="shared" si="567"/>
        <v/>
      </c>
      <c r="F3604" s="26" t="str">
        <f t="shared" si="568"/>
        <v/>
      </c>
      <c r="G3604" s="26" t="str">
        <f t="shared" si="569"/>
        <v/>
      </c>
      <c r="H3604" s="26" t="str">
        <f t="shared" si="570"/>
        <v/>
      </c>
      <c r="I3604" s="53"/>
      <c r="J3604" s="53"/>
      <c r="K3604" s="53"/>
      <c r="L3604" s="52" t="str">
        <f t="shared" si="571"/>
        <v/>
      </c>
      <c r="M3604" s="52" t="str">
        <f t="shared" si="572"/>
        <v/>
      </c>
    </row>
    <row r="3605" spans="1:13" hidden="1" x14ac:dyDescent="0.3">
      <c r="A3605" s="143" t="str">
        <f t="shared" si="573"/>
        <v/>
      </c>
      <c r="B3605" s="140" t="str">
        <f t="shared" si="574"/>
        <v/>
      </c>
      <c r="C3605" s="143" t="str">
        <f t="shared" si="575"/>
        <v/>
      </c>
      <c r="D3605" s="53"/>
      <c r="E3605" s="26" t="str">
        <f t="shared" si="567"/>
        <v/>
      </c>
      <c r="F3605" s="26" t="str">
        <f t="shared" si="568"/>
        <v/>
      </c>
      <c r="G3605" s="26" t="str">
        <f t="shared" si="569"/>
        <v/>
      </c>
      <c r="H3605" s="26" t="str">
        <f t="shared" si="570"/>
        <v/>
      </c>
      <c r="I3605" s="53"/>
      <c r="J3605" s="53"/>
      <c r="K3605" s="53"/>
      <c r="L3605" s="52" t="str">
        <f t="shared" si="571"/>
        <v/>
      </c>
      <c r="M3605" s="52" t="str">
        <f t="shared" si="572"/>
        <v/>
      </c>
    </row>
    <row r="3606" spans="1:13" hidden="1" x14ac:dyDescent="0.3">
      <c r="A3606" s="143" t="str">
        <f t="shared" si="573"/>
        <v/>
      </c>
      <c r="B3606" s="140" t="str">
        <f t="shared" si="574"/>
        <v/>
      </c>
      <c r="C3606" s="143" t="str">
        <f t="shared" si="575"/>
        <v/>
      </c>
      <c r="D3606" s="53"/>
      <c r="E3606" s="26" t="str">
        <f t="shared" si="567"/>
        <v/>
      </c>
      <c r="F3606" s="26" t="str">
        <f t="shared" si="568"/>
        <v/>
      </c>
      <c r="G3606" s="26" t="str">
        <f t="shared" si="569"/>
        <v/>
      </c>
      <c r="H3606" s="26" t="str">
        <f t="shared" si="570"/>
        <v/>
      </c>
      <c r="I3606" s="53"/>
      <c r="J3606" s="53"/>
      <c r="K3606" s="53"/>
      <c r="L3606" s="52" t="str">
        <f t="shared" si="571"/>
        <v/>
      </c>
      <c r="M3606" s="52" t="str">
        <f t="shared" si="572"/>
        <v/>
      </c>
    </row>
    <row r="3607" spans="1:13" hidden="1" x14ac:dyDescent="0.3">
      <c r="A3607" s="143" t="str">
        <f t="shared" si="573"/>
        <v/>
      </c>
      <c r="B3607" s="140" t="str">
        <f t="shared" si="574"/>
        <v/>
      </c>
      <c r="C3607" s="143" t="str">
        <f t="shared" si="575"/>
        <v/>
      </c>
      <c r="D3607" s="53"/>
      <c r="E3607" s="26" t="str">
        <f t="shared" si="567"/>
        <v/>
      </c>
      <c r="F3607" s="26" t="str">
        <f t="shared" si="568"/>
        <v/>
      </c>
      <c r="G3607" s="26" t="str">
        <f t="shared" si="569"/>
        <v/>
      </c>
      <c r="H3607" s="26" t="str">
        <f t="shared" si="570"/>
        <v/>
      </c>
      <c r="I3607" s="53"/>
      <c r="J3607" s="53"/>
      <c r="K3607" s="53"/>
      <c r="L3607" s="52" t="str">
        <f t="shared" si="571"/>
        <v/>
      </c>
      <c r="M3607" s="52" t="str">
        <f t="shared" si="572"/>
        <v/>
      </c>
    </row>
    <row r="3608" spans="1:13" hidden="1" x14ac:dyDescent="0.3">
      <c r="A3608" s="143" t="str">
        <f t="shared" si="573"/>
        <v/>
      </c>
      <c r="B3608" s="140" t="str">
        <f t="shared" si="574"/>
        <v/>
      </c>
      <c r="C3608" s="143" t="str">
        <f t="shared" si="575"/>
        <v/>
      </c>
      <c r="D3608" s="53"/>
      <c r="E3608" s="26" t="str">
        <f t="shared" si="567"/>
        <v/>
      </c>
      <c r="F3608" s="26" t="str">
        <f t="shared" si="568"/>
        <v/>
      </c>
      <c r="G3608" s="26" t="str">
        <f t="shared" si="569"/>
        <v/>
      </c>
      <c r="H3608" s="26" t="str">
        <f t="shared" si="570"/>
        <v/>
      </c>
      <c r="I3608" s="53"/>
      <c r="J3608" s="53"/>
      <c r="K3608" s="53"/>
      <c r="L3608" s="52" t="str">
        <f t="shared" si="571"/>
        <v/>
      </c>
      <c r="M3608" s="52" t="str">
        <f t="shared" si="572"/>
        <v/>
      </c>
    </row>
    <row r="3609" spans="1:13" hidden="1" x14ac:dyDescent="0.3">
      <c r="A3609" s="143" t="str">
        <f t="shared" si="573"/>
        <v/>
      </c>
      <c r="B3609" s="140" t="str">
        <f t="shared" si="574"/>
        <v/>
      </c>
      <c r="C3609" s="143" t="str">
        <f t="shared" si="575"/>
        <v/>
      </c>
      <c r="D3609" s="53"/>
      <c r="E3609" s="26" t="str">
        <f t="shared" si="567"/>
        <v/>
      </c>
      <c r="F3609" s="26" t="str">
        <f t="shared" si="568"/>
        <v/>
      </c>
      <c r="G3609" s="26" t="str">
        <f t="shared" si="569"/>
        <v/>
      </c>
      <c r="H3609" s="26" t="str">
        <f t="shared" si="570"/>
        <v/>
      </c>
      <c r="I3609" s="53"/>
      <c r="J3609" s="53"/>
      <c r="K3609" s="53"/>
      <c r="L3609" s="52" t="str">
        <f t="shared" si="571"/>
        <v/>
      </c>
      <c r="M3609" s="52" t="str">
        <f t="shared" si="572"/>
        <v/>
      </c>
    </row>
    <row r="3610" spans="1:13" hidden="1" x14ac:dyDescent="0.3">
      <c r="A3610" s="143" t="str">
        <f t="shared" si="573"/>
        <v/>
      </c>
      <c r="B3610" s="140" t="str">
        <f t="shared" si="574"/>
        <v/>
      </c>
      <c r="C3610" s="143" t="str">
        <f t="shared" si="575"/>
        <v/>
      </c>
      <c r="D3610" s="53"/>
      <c r="E3610" s="26" t="str">
        <f t="shared" si="567"/>
        <v/>
      </c>
      <c r="F3610" s="26" t="str">
        <f t="shared" si="568"/>
        <v/>
      </c>
      <c r="G3610" s="26" t="str">
        <f t="shared" si="569"/>
        <v/>
      </c>
      <c r="H3610" s="26" t="str">
        <f t="shared" si="570"/>
        <v/>
      </c>
      <c r="I3610" s="53"/>
      <c r="J3610" s="53"/>
      <c r="K3610" s="53"/>
      <c r="L3610" s="52" t="str">
        <f t="shared" si="571"/>
        <v/>
      </c>
      <c r="M3610" s="52" t="str">
        <f t="shared" si="572"/>
        <v/>
      </c>
    </row>
    <row r="3611" spans="1:13" hidden="1" x14ac:dyDescent="0.3">
      <c r="A3611" s="143" t="str">
        <f t="shared" si="573"/>
        <v/>
      </c>
      <c r="B3611" s="140" t="str">
        <f t="shared" si="574"/>
        <v/>
      </c>
      <c r="C3611" s="143" t="str">
        <f t="shared" si="575"/>
        <v/>
      </c>
      <c r="D3611" s="53"/>
      <c r="E3611" s="26" t="str">
        <f t="shared" si="567"/>
        <v/>
      </c>
      <c r="F3611" s="26" t="str">
        <f t="shared" si="568"/>
        <v/>
      </c>
      <c r="G3611" s="26" t="str">
        <f t="shared" si="569"/>
        <v/>
      </c>
      <c r="H3611" s="26" t="str">
        <f t="shared" si="570"/>
        <v/>
      </c>
      <c r="I3611" s="53"/>
      <c r="J3611" s="53"/>
      <c r="K3611" s="53"/>
      <c r="L3611" s="52" t="str">
        <f t="shared" si="571"/>
        <v/>
      </c>
      <c r="M3611" s="52" t="str">
        <f t="shared" si="572"/>
        <v/>
      </c>
    </row>
    <row r="3612" spans="1:13" hidden="1" x14ac:dyDescent="0.3">
      <c r="A3612" s="143" t="str">
        <f t="shared" si="573"/>
        <v/>
      </c>
      <c r="B3612" s="140" t="str">
        <f t="shared" si="574"/>
        <v/>
      </c>
      <c r="C3612" s="143" t="str">
        <f t="shared" si="575"/>
        <v/>
      </c>
      <c r="D3612" s="53"/>
      <c r="E3612" s="26" t="str">
        <f t="shared" si="567"/>
        <v/>
      </c>
      <c r="F3612" s="26" t="str">
        <f t="shared" si="568"/>
        <v/>
      </c>
      <c r="G3612" s="26" t="str">
        <f t="shared" si="569"/>
        <v/>
      </c>
      <c r="H3612" s="26" t="str">
        <f t="shared" si="570"/>
        <v/>
      </c>
      <c r="I3612" s="53"/>
      <c r="J3612" s="53"/>
      <c r="K3612" s="53"/>
      <c r="L3612" s="52" t="str">
        <f t="shared" si="571"/>
        <v/>
      </c>
      <c r="M3612" s="52" t="str">
        <f t="shared" si="572"/>
        <v/>
      </c>
    </row>
    <row r="3613" spans="1:13" hidden="1" x14ac:dyDescent="0.3">
      <c r="A3613" s="143" t="str">
        <f t="shared" si="573"/>
        <v/>
      </c>
      <c r="B3613" s="140" t="str">
        <f t="shared" si="574"/>
        <v/>
      </c>
      <c r="C3613" s="143" t="str">
        <f t="shared" si="575"/>
        <v/>
      </c>
      <c r="D3613" s="53"/>
      <c r="E3613" s="26" t="str">
        <f t="shared" si="567"/>
        <v/>
      </c>
      <c r="F3613" s="26" t="str">
        <f t="shared" si="568"/>
        <v/>
      </c>
      <c r="G3613" s="26" t="str">
        <f t="shared" si="569"/>
        <v/>
      </c>
      <c r="H3613" s="26" t="str">
        <f t="shared" si="570"/>
        <v/>
      </c>
      <c r="I3613" s="53"/>
      <c r="J3613" s="53"/>
      <c r="K3613" s="53"/>
      <c r="L3613" s="52" t="str">
        <f t="shared" si="571"/>
        <v/>
      </c>
      <c r="M3613" s="52" t="str">
        <f t="shared" si="572"/>
        <v/>
      </c>
    </row>
    <row r="3614" spans="1:13" hidden="1" x14ac:dyDescent="0.3">
      <c r="A3614" s="143" t="str">
        <f t="shared" si="573"/>
        <v/>
      </c>
      <c r="B3614" s="140" t="str">
        <f t="shared" si="574"/>
        <v/>
      </c>
      <c r="C3614" s="143" t="str">
        <f t="shared" si="575"/>
        <v/>
      </c>
      <c r="D3614" s="53"/>
      <c r="E3614" s="26" t="str">
        <f t="shared" si="567"/>
        <v/>
      </c>
      <c r="F3614" s="26" t="str">
        <f t="shared" si="568"/>
        <v/>
      </c>
      <c r="G3614" s="26" t="str">
        <f t="shared" si="569"/>
        <v/>
      </c>
      <c r="H3614" s="26" t="str">
        <f t="shared" si="570"/>
        <v/>
      </c>
      <c r="I3614" s="53"/>
      <c r="J3614" s="53"/>
      <c r="K3614" s="53"/>
      <c r="L3614" s="52" t="str">
        <f t="shared" si="571"/>
        <v/>
      </c>
      <c r="M3614" s="52" t="str">
        <f t="shared" si="572"/>
        <v/>
      </c>
    </row>
    <row r="3615" spans="1:13" hidden="1" x14ac:dyDescent="0.3">
      <c r="A3615" s="143" t="str">
        <f t="shared" si="573"/>
        <v/>
      </c>
      <c r="B3615" s="140" t="str">
        <f t="shared" si="574"/>
        <v/>
      </c>
      <c r="C3615" s="143" t="str">
        <f t="shared" si="575"/>
        <v/>
      </c>
      <c r="D3615" s="53"/>
      <c r="E3615" s="26" t="str">
        <f t="shared" si="567"/>
        <v/>
      </c>
      <c r="F3615" s="26" t="str">
        <f t="shared" si="568"/>
        <v/>
      </c>
      <c r="G3615" s="26" t="str">
        <f t="shared" si="569"/>
        <v/>
      </c>
      <c r="H3615" s="26" t="str">
        <f t="shared" si="570"/>
        <v/>
      </c>
      <c r="I3615" s="53"/>
      <c r="J3615" s="53"/>
      <c r="K3615" s="53"/>
      <c r="L3615" s="52" t="str">
        <f t="shared" si="571"/>
        <v/>
      </c>
      <c r="M3615" s="52" t="str">
        <f t="shared" si="572"/>
        <v/>
      </c>
    </row>
    <row r="3616" spans="1:13" hidden="1" x14ac:dyDescent="0.3">
      <c r="A3616" s="143" t="str">
        <f t="shared" si="573"/>
        <v/>
      </c>
      <c r="B3616" s="140" t="str">
        <f t="shared" si="574"/>
        <v/>
      </c>
      <c r="C3616" s="143" t="str">
        <f t="shared" si="575"/>
        <v/>
      </c>
      <c r="D3616" s="53"/>
      <c r="E3616" s="26" t="str">
        <f t="shared" si="567"/>
        <v/>
      </c>
      <c r="F3616" s="26" t="str">
        <f t="shared" si="568"/>
        <v/>
      </c>
      <c r="G3616" s="26" t="str">
        <f t="shared" si="569"/>
        <v/>
      </c>
      <c r="H3616" s="26" t="str">
        <f t="shared" si="570"/>
        <v/>
      </c>
      <c r="I3616" s="53"/>
      <c r="J3616" s="53"/>
      <c r="K3616" s="53"/>
      <c r="L3616" s="52" t="str">
        <f t="shared" si="571"/>
        <v/>
      </c>
      <c r="M3616" s="52" t="str">
        <f t="shared" si="572"/>
        <v/>
      </c>
    </row>
    <row r="3617" spans="1:13" hidden="1" x14ac:dyDescent="0.3">
      <c r="A3617" s="143" t="str">
        <f t="shared" si="573"/>
        <v/>
      </c>
      <c r="B3617" s="140" t="str">
        <f t="shared" si="574"/>
        <v/>
      </c>
      <c r="C3617" s="143" t="str">
        <f t="shared" si="575"/>
        <v/>
      </c>
      <c r="D3617" s="53"/>
      <c r="E3617" s="26" t="str">
        <f t="shared" si="567"/>
        <v/>
      </c>
      <c r="F3617" s="26" t="str">
        <f t="shared" si="568"/>
        <v/>
      </c>
      <c r="G3617" s="26" t="str">
        <f t="shared" si="569"/>
        <v/>
      </c>
      <c r="H3617" s="26" t="str">
        <f t="shared" si="570"/>
        <v/>
      </c>
      <c r="I3617" s="53"/>
      <c r="J3617" s="53"/>
      <c r="K3617" s="53"/>
      <c r="L3617" s="52" t="str">
        <f t="shared" si="571"/>
        <v/>
      </c>
      <c r="M3617" s="52" t="str">
        <f t="shared" si="572"/>
        <v/>
      </c>
    </row>
    <row r="3618" spans="1:13" hidden="1" x14ac:dyDescent="0.3">
      <c r="A3618" s="143" t="str">
        <f t="shared" si="573"/>
        <v/>
      </c>
      <c r="B3618" s="140" t="str">
        <f t="shared" si="574"/>
        <v/>
      </c>
      <c r="C3618" s="143" t="str">
        <f t="shared" si="575"/>
        <v/>
      </c>
      <c r="D3618" s="53"/>
      <c r="E3618" s="26" t="str">
        <f t="shared" si="567"/>
        <v/>
      </c>
      <c r="F3618" s="26" t="str">
        <f t="shared" si="568"/>
        <v/>
      </c>
      <c r="G3618" s="26" t="str">
        <f t="shared" si="569"/>
        <v/>
      </c>
      <c r="H3618" s="26" t="str">
        <f t="shared" si="570"/>
        <v/>
      </c>
      <c r="I3618" s="53"/>
      <c r="J3618" s="53"/>
      <c r="K3618" s="53"/>
      <c r="L3618" s="52" t="str">
        <f t="shared" si="571"/>
        <v/>
      </c>
      <c r="M3618" s="52" t="str">
        <f t="shared" si="572"/>
        <v/>
      </c>
    </row>
    <row r="3619" spans="1:13" hidden="1" x14ac:dyDescent="0.3">
      <c r="A3619" s="143" t="str">
        <f t="shared" si="573"/>
        <v/>
      </c>
      <c r="B3619" s="140" t="str">
        <f t="shared" si="574"/>
        <v/>
      </c>
      <c r="C3619" s="143" t="str">
        <f t="shared" si="575"/>
        <v/>
      </c>
      <c r="D3619" s="53"/>
      <c r="E3619" s="26" t="str">
        <f t="shared" si="567"/>
        <v/>
      </c>
      <c r="F3619" s="26" t="str">
        <f t="shared" si="568"/>
        <v/>
      </c>
      <c r="G3619" s="26" t="str">
        <f t="shared" si="569"/>
        <v/>
      </c>
      <c r="H3619" s="26" t="str">
        <f t="shared" si="570"/>
        <v/>
      </c>
      <c r="I3619" s="53"/>
      <c r="J3619" s="53"/>
      <c r="K3619" s="53"/>
      <c r="L3619" s="52" t="str">
        <f t="shared" si="571"/>
        <v/>
      </c>
      <c r="M3619" s="52" t="str">
        <f t="shared" si="572"/>
        <v/>
      </c>
    </row>
    <row r="3620" spans="1:13" hidden="1" x14ac:dyDescent="0.3">
      <c r="A3620" s="143" t="str">
        <f t="shared" si="573"/>
        <v/>
      </c>
      <c r="B3620" s="140" t="str">
        <f t="shared" si="574"/>
        <v/>
      </c>
      <c r="C3620" s="143" t="str">
        <f t="shared" si="575"/>
        <v/>
      </c>
      <c r="D3620" s="53"/>
      <c r="E3620" s="26" t="str">
        <f t="shared" si="567"/>
        <v/>
      </c>
      <c r="F3620" s="26" t="str">
        <f t="shared" si="568"/>
        <v/>
      </c>
      <c r="G3620" s="26" t="str">
        <f t="shared" si="569"/>
        <v/>
      </c>
      <c r="H3620" s="26" t="str">
        <f t="shared" si="570"/>
        <v/>
      </c>
      <c r="I3620" s="53"/>
      <c r="J3620" s="53"/>
      <c r="K3620" s="53"/>
      <c r="L3620" s="52" t="str">
        <f t="shared" si="571"/>
        <v/>
      </c>
      <c r="M3620" s="52" t="str">
        <f t="shared" si="572"/>
        <v/>
      </c>
    </row>
    <row r="3621" spans="1:13" hidden="1" x14ac:dyDescent="0.3">
      <c r="A3621" s="143" t="str">
        <f t="shared" si="573"/>
        <v/>
      </c>
      <c r="B3621" s="140" t="str">
        <f t="shared" si="574"/>
        <v/>
      </c>
      <c r="C3621" s="143" t="str">
        <f t="shared" si="575"/>
        <v/>
      </c>
      <c r="D3621" s="53"/>
      <c r="E3621" s="26" t="str">
        <f t="shared" si="567"/>
        <v/>
      </c>
      <c r="F3621" s="26" t="str">
        <f t="shared" si="568"/>
        <v/>
      </c>
      <c r="G3621" s="26" t="str">
        <f t="shared" si="569"/>
        <v/>
      </c>
      <c r="H3621" s="26" t="str">
        <f t="shared" si="570"/>
        <v/>
      </c>
      <c r="I3621" s="53"/>
      <c r="J3621" s="53"/>
      <c r="K3621" s="53"/>
      <c r="L3621" s="52" t="str">
        <f t="shared" si="571"/>
        <v/>
      </c>
      <c r="M3621" s="52" t="str">
        <f t="shared" si="572"/>
        <v/>
      </c>
    </row>
    <row r="3622" spans="1:13" hidden="1" x14ac:dyDescent="0.3">
      <c r="A3622" s="143" t="str">
        <f t="shared" si="573"/>
        <v/>
      </c>
      <c r="B3622" s="140" t="str">
        <f t="shared" si="574"/>
        <v/>
      </c>
      <c r="C3622" s="143" t="str">
        <f t="shared" si="575"/>
        <v/>
      </c>
      <c r="D3622" s="53"/>
      <c r="E3622" s="26" t="str">
        <f t="shared" si="567"/>
        <v/>
      </c>
      <c r="F3622" s="26" t="str">
        <f t="shared" si="568"/>
        <v/>
      </c>
      <c r="G3622" s="26" t="str">
        <f t="shared" si="569"/>
        <v/>
      </c>
      <c r="H3622" s="26" t="str">
        <f t="shared" si="570"/>
        <v/>
      </c>
      <c r="I3622" s="53"/>
      <c r="J3622" s="53"/>
      <c r="K3622" s="53"/>
      <c r="L3622" s="52" t="str">
        <f t="shared" si="571"/>
        <v/>
      </c>
      <c r="M3622" s="52" t="str">
        <f t="shared" si="572"/>
        <v/>
      </c>
    </row>
    <row r="3623" spans="1:13" hidden="1" x14ac:dyDescent="0.3">
      <c r="A3623" s="143" t="str">
        <f t="shared" si="573"/>
        <v/>
      </c>
      <c r="B3623" s="140" t="str">
        <f t="shared" si="574"/>
        <v/>
      </c>
      <c r="C3623" s="143" t="str">
        <f t="shared" si="575"/>
        <v/>
      </c>
      <c r="D3623" s="53"/>
      <c r="E3623" s="26" t="str">
        <f t="shared" si="567"/>
        <v/>
      </c>
      <c r="F3623" s="26" t="str">
        <f t="shared" si="568"/>
        <v/>
      </c>
      <c r="G3623" s="26" t="str">
        <f t="shared" si="569"/>
        <v/>
      </c>
      <c r="H3623" s="26" t="str">
        <f t="shared" si="570"/>
        <v/>
      </c>
      <c r="I3623" s="53"/>
      <c r="J3623" s="53"/>
      <c r="K3623" s="53"/>
      <c r="L3623" s="52" t="str">
        <f t="shared" si="571"/>
        <v/>
      </c>
      <c r="M3623" s="52" t="str">
        <f t="shared" si="572"/>
        <v/>
      </c>
    </row>
    <row r="3624" spans="1:13" hidden="1" x14ac:dyDescent="0.3">
      <c r="A3624" s="143" t="str">
        <f t="shared" si="573"/>
        <v/>
      </c>
      <c r="B3624" s="140" t="str">
        <f t="shared" si="574"/>
        <v/>
      </c>
      <c r="C3624" s="143" t="str">
        <f t="shared" si="575"/>
        <v/>
      </c>
      <c r="D3624" s="53"/>
      <c r="E3624" s="26" t="str">
        <f t="shared" si="567"/>
        <v/>
      </c>
      <c r="F3624" s="26" t="str">
        <f t="shared" si="568"/>
        <v/>
      </c>
      <c r="G3624" s="26" t="str">
        <f t="shared" si="569"/>
        <v/>
      </c>
      <c r="H3624" s="26" t="str">
        <f t="shared" si="570"/>
        <v/>
      </c>
      <c r="I3624" s="53"/>
      <c r="J3624" s="53"/>
      <c r="K3624" s="53"/>
      <c r="L3624" s="52" t="str">
        <f t="shared" si="571"/>
        <v/>
      </c>
      <c r="M3624" s="52" t="str">
        <f t="shared" si="572"/>
        <v/>
      </c>
    </row>
    <row r="3625" spans="1:13" hidden="1" x14ac:dyDescent="0.3">
      <c r="A3625" s="143" t="str">
        <f t="shared" si="573"/>
        <v/>
      </c>
      <c r="B3625" s="140" t="str">
        <f t="shared" si="574"/>
        <v/>
      </c>
      <c r="C3625" s="143" t="str">
        <f t="shared" si="575"/>
        <v/>
      </c>
      <c r="D3625" s="53"/>
      <c r="E3625" s="26" t="str">
        <f t="shared" si="567"/>
        <v/>
      </c>
      <c r="F3625" s="26" t="str">
        <f t="shared" si="568"/>
        <v/>
      </c>
      <c r="G3625" s="26" t="str">
        <f t="shared" si="569"/>
        <v/>
      </c>
      <c r="H3625" s="26" t="str">
        <f t="shared" si="570"/>
        <v/>
      </c>
      <c r="I3625" s="53"/>
      <c r="J3625" s="53"/>
      <c r="K3625" s="53"/>
      <c r="L3625" s="52" t="str">
        <f t="shared" si="571"/>
        <v/>
      </c>
      <c r="M3625" s="52" t="str">
        <f t="shared" si="572"/>
        <v/>
      </c>
    </row>
    <row r="3626" spans="1:13" hidden="1" x14ac:dyDescent="0.3">
      <c r="A3626" s="143" t="str">
        <f t="shared" si="573"/>
        <v/>
      </c>
      <c r="B3626" s="140" t="str">
        <f t="shared" si="574"/>
        <v/>
      </c>
      <c r="C3626" s="143" t="str">
        <f t="shared" si="575"/>
        <v/>
      </c>
      <c r="D3626" s="53"/>
      <c r="E3626" s="26" t="str">
        <f t="shared" si="567"/>
        <v/>
      </c>
      <c r="F3626" s="26" t="str">
        <f t="shared" si="568"/>
        <v/>
      </c>
      <c r="G3626" s="26" t="str">
        <f t="shared" si="569"/>
        <v/>
      </c>
      <c r="H3626" s="26" t="str">
        <f t="shared" si="570"/>
        <v/>
      </c>
      <c r="I3626" s="53"/>
      <c r="J3626" s="53"/>
      <c r="K3626" s="53"/>
      <c r="L3626" s="52" t="str">
        <f t="shared" si="571"/>
        <v/>
      </c>
      <c r="M3626" s="52" t="str">
        <f t="shared" si="572"/>
        <v/>
      </c>
    </row>
    <row r="3627" spans="1:13" hidden="1" x14ac:dyDescent="0.3">
      <c r="A3627" s="143" t="str">
        <f t="shared" si="573"/>
        <v/>
      </c>
      <c r="B3627" s="140" t="str">
        <f t="shared" si="574"/>
        <v/>
      </c>
      <c r="C3627" s="143" t="str">
        <f t="shared" si="575"/>
        <v/>
      </c>
      <c r="D3627" s="53"/>
      <c r="E3627" s="26" t="str">
        <f t="shared" si="567"/>
        <v/>
      </c>
      <c r="F3627" s="26" t="str">
        <f t="shared" si="568"/>
        <v/>
      </c>
      <c r="G3627" s="26" t="str">
        <f t="shared" si="569"/>
        <v/>
      </c>
      <c r="H3627" s="26" t="str">
        <f t="shared" si="570"/>
        <v/>
      </c>
      <c r="I3627" s="53"/>
      <c r="J3627" s="53"/>
      <c r="K3627" s="53"/>
      <c r="L3627" s="52" t="str">
        <f t="shared" si="571"/>
        <v/>
      </c>
      <c r="M3627" s="52" t="str">
        <f t="shared" si="572"/>
        <v/>
      </c>
    </row>
    <row r="3628" spans="1:13" hidden="1" x14ac:dyDescent="0.3">
      <c r="A3628" s="143" t="str">
        <f t="shared" si="573"/>
        <v/>
      </c>
      <c r="B3628" s="140" t="str">
        <f t="shared" si="574"/>
        <v/>
      </c>
      <c r="C3628" s="143" t="str">
        <f t="shared" si="575"/>
        <v/>
      </c>
      <c r="D3628" s="53"/>
      <c r="E3628" s="26" t="str">
        <f t="shared" si="567"/>
        <v/>
      </c>
      <c r="F3628" s="26" t="str">
        <f t="shared" si="568"/>
        <v/>
      </c>
      <c r="G3628" s="26" t="str">
        <f t="shared" si="569"/>
        <v/>
      </c>
      <c r="H3628" s="26" t="str">
        <f t="shared" si="570"/>
        <v/>
      </c>
      <c r="I3628" s="53"/>
      <c r="J3628" s="53"/>
      <c r="K3628" s="53"/>
      <c r="L3628" s="52" t="str">
        <f t="shared" si="571"/>
        <v/>
      </c>
      <c r="M3628" s="52" t="str">
        <f t="shared" si="572"/>
        <v/>
      </c>
    </row>
    <row r="3629" spans="1:13" hidden="1" x14ac:dyDescent="0.3">
      <c r="A3629" s="143" t="str">
        <f t="shared" si="573"/>
        <v/>
      </c>
      <c r="B3629" s="140" t="str">
        <f t="shared" si="574"/>
        <v/>
      </c>
      <c r="C3629" s="143" t="str">
        <f t="shared" si="575"/>
        <v/>
      </c>
      <c r="D3629" s="53"/>
      <c r="E3629" s="26" t="str">
        <f t="shared" si="567"/>
        <v/>
      </c>
      <c r="F3629" s="26" t="str">
        <f t="shared" si="568"/>
        <v/>
      </c>
      <c r="G3629" s="26" t="str">
        <f t="shared" si="569"/>
        <v/>
      </c>
      <c r="H3629" s="26" t="str">
        <f t="shared" si="570"/>
        <v/>
      </c>
      <c r="I3629" s="53"/>
      <c r="J3629" s="53"/>
      <c r="K3629" s="53"/>
      <c r="L3629" s="52" t="str">
        <f t="shared" si="571"/>
        <v/>
      </c>
      <c r="M3629" s="52" t="str">
        <f t="shared" si="572"/>
        <v/>
      </c>
    </row>
    <row r="3630" spans="1:13" hidden="1" x14ac:dyDescent="0.3">
      <c r="A3630" s="143" t="str">
        <f t="shared" si="573"/>
        <v/>
      </c>
      <c r="B3630" s="140" t="str">
        <f t="shared" si="574"/>
        <v/>
      </c>
      <c r="C3630" s="143" t="str">
        <f t="shared" si="575"/>
        <v/>
      </c>
      <c r="D3630" s="53"/>
      <c r="E3630" s="26" t="str">
        <f t="shared" si="567"/>
        <v/>
      </c>
      <c r="F3630" s="26" t="str">
        <f t="shared" si="568"/>
        <v/>
      </c>
      <c r="G3630" s="26" t="str">
        <f t="shared" si="569"/>
        <v/>
      </c>
      <c r="H3630" s="26" t="str">
        <f t="shared" si="570"/>
        <v/>
      </c>
      <c r="I3630" s="53"/>
      <c r="J3630" s="53"/>
      <c r="K3630" s="53"/>
      <c r="L3630" s="52" t="str">
        <f t="shared" si="571"/>
        <v/>
      </c>
      <c r="M3630" s="52" t="str">
        <f t="shared" si="572"/>
        <v/>
      </c>
    </row>
    <row r="3631" spans="1:13" hidden="1" x14ac:dyDescent="0.3">
      <c r="A3631" s="143" t="str">
        <f t="shared" si="573"/>
        <v/>
      </c>
      <c r="B3631" s="140" t="str">
        <f t="shared" si="574"/>
        <v/>
      </c>
      <c r="C3631" s="143" t="str">
        <f t="shared" si="575"/>
        <v/>
      </c>
      <c r="D3631" s="53"/>
      <c r="E3631" s="26" t="str">
        <f t="shared" si="567"/>
        <v/>
      </c>
      <c r="F3631" s="26" t="str">
        <f t="shared" si="568"/>
        <v/>
      </c>
      <c r="G3631" s="26" t="str">
        <f t="shared" si="569"/>
        <v/>
      </c>
      <c r="H3631" s="26" t="str">
        <f t="shared" si="570"/>
        <v/>
      </c>
      <c r="I3631" s="53"/>
      <c r="J3631" s="53"/>
      <c r="K3631" s="53"/>
      <c r="L3631" s="52" t="str">
        <f t="shared" si="571"/>
        <v/>
      </c>
      <c r="M3631" s="52" t="str">
        <f t="shared" si="572"/>
        <v/>
      </c>
    </row>
    <row r="3632" spans="1:13" hidden="1" x14ac:dyDescent="0.3">
      <c r="A3632" s="143" t="str">
        <f t="shared" si="573"/>
        <v/>
      </c>
      <c r="B3632" s="140" t="str">
        <f t="shared" si="574"/>
        <v/>
      </c>
      <c r="C3632" s="143" t="str">
        <f t="shared" si="575"/>
        <v/>
      </c>
      <c r="D3632" s="53"/>
      <c r="E3632" s="26" t="str">
        <f t="shared" si="567"/>
        <v/>
      </c>
      <c r="F3632" s="26" t="str">
        <f t="shared" si="568"/>
        <v/>
      </c>
      <c r="G3632" s="26" t="str">
        <f t="shared" si="569"/>
        <v/>
      </c>
      <c r="H3632" s="26" t="str">
        <f t="shared" si="570"/>
        <v/>
      </c>
      <c r="I3632" s="53"/>
      <c r="J3632" s="53"/>
      <c r="K3632" s="53"/>
      <c r="L3632" s="52" t="str">
        <f t="shared" si="571"/>
        <v/>
      </c>
      <c r="M3632" s="52" t="str">
        <f t="shared" si="572"/>
        <v/>
      </c>
    </row>
    <row r="3633" spans="1:13" hidden="1" x14ac:dyDescent="0.3">
      <c r="A3633" s="143" t="str">
        <f t="shared" si="573"/>
        <v/>
      </c>
      <c r="B3633" s="140" t="str">
        <f t="shared" si="574"/>
        <v/>
      </c>
      <c r="C3633" s="143" t="str">
        <f t="shared" si="575"/>
        <v/>
      </c>
      <c r="D3633" s="53"/>
      <c r="E3633" s="26" t="str">
        <f t="shared" si="567"/>
        <v/>
      </c>
      <c r="F3633" s="26" t="str">
        <f t="shared" si="568"/>
        <v/>
      </c>
      <c r="G3633" s="26" t="str">
        <f t="shared" si="569"/>
        <v/>
      </c>
      <c r="H3633" s="26" t="str">
        <f t="shared" si="570"/>
        <v/>
      </c>
      <c r="I3633" s="53"/>
      <c r="J3633" s="53"/>
      <c r="K3633" s="53"/>
      <c r="L3633" s="52" t="str">
        <f t="shared" si="571"/>
        <v/>
      </c>
      <c r="M3633" s="52" t="str">
        <f t="shared" si="572"/>
        <v/>
      </c>
    </row>
    <row r="3634" spans="1:13" hidden="1" x14ac:dyDescent="0.3">
      <c r="A3634" s="143" t="str">
        <f t="shared" si="573"/>
        <v/>
      </c>
      <c r="B3634" s="140" t="str">
        <f t="shared" si="574"/>
        <v/>
      </c>
      <c r="C3634" s="143" t="str">
        <f t="shared" si="575"/>
        <v/>
      </c>
      <c r="D3634" s="53"/>
      <c r="E3634" s="26" t="str">
        <f t="shared" si="567"/>
        <v/>
      </c>
      <c r="F3634" s="26" t="str">
        <f t="shared" si="568"/>
        <v/>
      </c>
      <c r="G3634" s="26" t="str">
        <f t="shared" si="569"/>
        <v/>
      </c>
      <c r="H3634" s="26" t="str">
        <f t="shared" si="570"/>
        <v/>
      </c>
      <c r="I3634" s="53"/>
      <c r="J3634" s="53"/>
      <c r="K3634" s="53"/>
      <c r="L3634" s="52" t="str">
        <f t="shared" si="571"/>
        <v/>
      </c>
      <c r="M3634" s="52" t="str">
        <f t="shared" si="572"/>
        <v/>
      </c>
    </row>
    <row r="3635" spans="1:13" hidden="1" x14ac:dyDescent="0.3">
      <c r="A3635" s="143" t="str">
        <f t="shared" si="573"/>
        <v/>
      </c>
      <c r="B3635" s="140" t="str">
        <f t="shared" si="574"/>
        <v/>
      </c>
      <c r="C3635" s="143" t="str">
        <f t="shared" si="575"/>
        <v/>
      </c>
      <c r="D3635" s="53"/>
      <c r="E3635" s="26" t="str">
        <f t="shared" si="567"/>
        <v/>
      </c>
      <c r="F3635" s="26" t="str">
        <f t="shared" si="568"/>
        <v/>
      </c>
      <c r="G3635" s="26" t="str">
        <f t="shared" si="569"/>
        <v/>
      </c>
      <c r="H3635" s="26" t="str">
        <f t="shared" si="570"/>
        <v/>
      </c>
      <c r="I3635" s="53"/>
      <c r="J3635" s="53"/>
      <c r="K3635" s="53"/>
      <c r="L3635" s="52" t="str">
        <f t="shared" si="571"/>
        <v/>
      </c>
      <c r="M3635" s="52" t="str">
        <f t="shared" si="572"/>
        <v/>
      </c>
    </row>
    <row r="3636" spans="1:13" hidden="1" x14ac:dyDescent="0.3">
      <c r="A3636" s="143" t="str">
        <f t="shared" si="573"/>
        <v/>
      </c>
      <c r="B3636" s="140" t="str">
        <f t="shared" si="574"/>
        <v/>
      </c>
      <c r="C3636" s="143" t="str">
        <f t="shared" si="575"/>
        <v/>
      </c>
      <c r="D3636" s="53"/>
      <c r="E3636" s="26" t="str">
        <f t="shared" si="567"/>
        <v/>
      </c>
      <c r="F3636" s="26" t="str">
        <f t="shared" si="568"/>
        <v/>
      </c>
      <c r="G3636" s="26" t="str">
        <f t="shared" si="569"/>
        <v/>
      </c>
      <c r="H3636" s="26" t="str">
        <f t="shared" si="570"/>
        <v/>
      </c>
      <c r="I3636" s="53"/>
      <c r="J3636" s="53"/>
      <c r="K3636" s="53"/>
      <c r="L3636" s="52" t="str">
        <f t="shared" si="571"/>
        <v/>
      </c>
      <c r="M3636" s="52" t="str">
        <f t="shared" si="572"/>
        <v/>
      </c>
    </row>
    <row r="3637" spans="1:13" hidden="1" x14ac:dyDescent="0.3">
      <c r="A3637" s="143" t="str">
        <f t="shared" si="573"/>
        <v/>
      </c>
      <c r="B3637" s="140" t="str">
        <f t="shared" si="574"/>
        <v/>
      </c>
      <c r="C3637" s="143" t="str">
        <f t="shared" si="575"/>
        <v/>
      </c>
      <c r="D3637" s="53"/>
      <c r="E3637" s="26" t="str">
        <f t="shared" si="567"/>
        <v/>
      </c>
      <c r="F3637" s="26" t="str">
        <f t="shared" si="568"/>
        <v/>
      </c>
      <c r="G3637" s="26" t="str">
        <f t="shared" si="569"/>
        <v/>
      </c>
      <c r="H3637" s="26" t="str">
        <f t="shared" si="570"/>
        <v/>
      </c>
      <c r="I3637" s="53"/>
      <c r="J3637" s="53"/>
      <c r="K3637" s="53"/>
      <c r="L3637" s="52" t="str">
        <f t="shared" si="571"/>
        <v/>
      </c>
      <c r="M3637" s="52" t="str">
        <f t="shared" si="572"/>
        <v/>
      </c>
    </row>
    <row r="3638" spans="1:13" hidden="1" x14ac:dyDescent="0.3">
      <c r="A3638" s="143" t="str">
        <f t="shared" si="573"/>
        <v/>
      </c>
      <c r="B3638" s="140" t="str">
        <f t="shared" si="574"/>
        <v/>
      </c>
      <c r="C3638" s="143" t="str">
        <f t="shared" si="575"/>
        <v/>
      </c>
      <c r="D3638" s="53"/>
      <c r="E3638" s="26" t="str">
        <f t="shared" si="567"/>
        <v/>
      </c>
      <c r="F3638" s="26" t="str">
        <f t="shared" si="568"/>
        <v/>
      </c>
      <c r="G3638" s="26" t="str">
        <f t="shared" si="569"/>
        <v/>
      </c>
      <c r="H3638" s="26" t="str">
        <f t="shared" si="570"/>
        <v/>
      </c>
      <c r="I3638" s="53"/>
      <c r="J3638" s="53"/>
      <c r="K3638" s="53"/>
      <c r="L3638" s="52" t="str">
        <f t="shared" si="571"/>
        <v/>
      </c>
      <c r="M3638" s="52" t="str">
        <f t="shared" si="572"/>
        <v/>
      </c>
    </row>
    <row r="3639" spans="1:13" hidden="1" x14ac:dyDescent="0.3">
      <c r="A3639" s="143" t="str">
        <f t="shared" si="573"/>
        <v/>
      </c>
      <c r="B3639" s="140" t="str">
        <f t="shared" si="574"/>
        <v/>
      </c>
      <c r="C3639" s="143" t="str">
        <f t="shared" si="575"/>
        <v/>
      </c>
      <c r="D3639" s="53"/>
      <c r="E3639" s="26" t="str">
        <f t="shared" si="567"/>
        <v/>
      </c>
      <c r="F3639" s="26" t="str">
        <f t="shared" si="568"/>
        <v/>
      </c>
      <c r="G3639" s="26" t="str">
        <f t="shared" si="569"/>
        <v/>
      </c>
      <c r="H3639" s="26" t="str">
        <f t="shared" si="570"/>
        <v/>
      </c>
      <c r="I3639" s="53"/>
      <c r="J3639" s="53"/>
      <c r="K3639" s="53"/>
      <c r="L3639" s="52" t="str">
        <f t="shared" si="571"/>
        <v/>
      </c>
      <c r="M3639" s="52" t="str">
        <f t="shared" si="572"/>
        <v/>
      </c>
    </row>
    <row r="3640" spans="1:13" hidden="1" x14ac:dyDescent="0.3">
      <c r="A3640" s="143" t="str">
        <f t="shared" si="573"/>
        <v/>
      </c>
      <c r="B3640" s="140" t="str">
        <f t="shared" si="574"/>
        <v/>
      </c>
      <c r="C3640" s="143" t="str">
        <f t="shared" si="575"/>
        <v/>
      </c>
      <c r="D3640" s="53"/>
      <c r="E3640" s="26" t="str">
        <f t="shared" si="567"/>
        <v/>
      </c>
      <c r="F3640" s="26" t="str">
        <f t="shared" si="568"/>
        <v/>
      </c>
      <c r="G3640" s="26" t="str">
        <f t="shared" si="569"/>
        <v/>
      </c>
      <c r="H3640" s="26" t="str">
        <f t="shared" si="570"/>
        <v/>
      </c>
      <c r="I3640" s="53"/>
      <c r="J3640" s="53"/>
      <c r="K3640" s="53"/>
      <c r="L3640" s="52" t="str">
        <f t="shared" si="571"/>
        <v/>
      </c>
      <c r="M3640" s="52" t="str">
        <f t="shared" si="572"/>
        <v/>
      </c>
    </row>
    <row r="3641" spans="1:13" hidden="1" x14ac:dyDescent="0.3">
      <c r="A3641" s="143" t="str">
        <f t="shared" si="573"/>
        <v/>
      </c>
      <c r="B3641" s="140" t="str">
        <f t="shared" si="574"/>
        <v/>
      </c>
      <c r="C3641" s="143" t="str">
        <f t="shared" si="575"/>
        <v/>
      </c>
      <c r="D3641" s="53"/>
      <c r="E3641" s="26" t="str">
        <f t="shared" si="567"/>
        <v/>
      </c>
      <c r="F3641" s="26" t="str">
        <f t="shared" si="568"/>
        <v/>
      </c>
      <c r="G3641" s="26" t="str">
        <f t="shared" si="569"/>
        <v/>
      </c>
      <c r="H3641" s="26" t="str">
        <f t="shared" si="570"/>
        <v/>
      </c>
      <c r="I3641" s="53"/>
      <c r="J3641" s="53"/>
      <c r="K3641" s="53"/>
      <c r="L3641" s="52" t="str">
        <f t="shared" si="571"/>
        <v/>
      </c>
      <c r="M3641" s="52" t="str">
        <f t="shared" si="572"/>
        <v/>
      </c>
    </row>
    <row r="3642" spans="1:13" hidden="1" x14ac:dyDescent="0.3">
      <c r="A3642" s="143" t="str">
        <f t="shared" si="573"/>
        <v/>
      </c>
      <c r="B3642" s="140" t="str">
        <f t="shared" si="574"/>
        <v/>
      </c>
      <c r="C3642" s="143" t="str">
        <f t="shared" si="575"/>
        <v/>
      </c>
      <c r="D3642" s="53"/>
      <c r="E3642" s="26" t="str">
        <f t="shared" ref="E3642:E3705" si="576">IF(D3642="","",VLOOKUP(D3642,Master,3,FALSE))</f>
        <v/>
      </c>
      <c r="F3642" s="26" t="str">
        <f t="shared" ref="F3642:F3705" si="577">IF(D3642="","",VLOOKUP(D3642,Master,4,FALSE))</f>
        <v/>
      </c>
      <c r="G3642" s="26" t="str">
        <f t="shared" ref="G3642:G3705" si="578">IF(D3642="","",VLOOKUP(D3642,Master,5,FALSE))</f>
        <v/>
      </c>
      <c r="H3642" s="26" t="str">
        <f t="shared" ref="H3642:H3705" si="579">IF(D3642="","",VLOOKUP(D3642,Master,2,FALSE))</f>
        <v/>
      </c>
      <c r="I3642" s="53"/>
      <c r="J3642" s="53"/>
      <c r="K3642" s="53"/>
      <c r="L3642" s="52" t="str">
        <f t="shared" ref="L3642:L3705" si="580">IF(K3642="","",IF(I3642="",ROUND(HLOOKUP(J3642,kgList,K3642,FALSE),1),ROUND(HLOOKUP(I3642,kgList,K3642,FALSE),1)))</f>
        <v/>
      </c>
      <c r="M3642" s="52" t="str">
        <f t="shared" ref="M3642:M3705" si="581">IF(L3642="","",IF(COUNTA(I3642:J3642)&gt;1,"Edible or Inedible",IF(COUNTA(I3642)=1,L3642*1,IF(COUNTA(J3642)=1,L3642*1,"ERROR"))))</f>
        <v/>
      </c>
    </row>
    <row r="3643" spans="1:13" hidden="1" x14ac:dyDescent="0.3">
      <c r="A3643" s="143" t="str">
        <f t="shared" ref="A3643:A3706" si="582">IF(D3643="","",A3642)</f>
        <v/>
      </c>
      <c r="B3643" s="140" t="str">
        <f t="shared" ref="B3643:B3706" si="583">IF(D3643="","",B3642)</f>
        <v/>
      </c>
      <c r="C3643" s="143" t="str">
        <f t="shared" ref="C3643:C3706" si="584">IF(D3643="","",C3642)</f>
        <v/>
      </c>
      <c r="D3643" s="53"/>
      <c r="E3643" s="26" t="str">
        <f t="shared" si="576"/>
        <v/>
      </c>
      <c r="F3643" s="26" t="str">
        <f t="shared" si="577"/>
        <v/>
      </c>
      <c r="G3643" s="26" t="str">
        <f t="shared" si="578"/>
        <v/>
      </c>
      <c r="H3643" s="26" t="str">
        <f t="shared" si="579"/>
        <v/>
      </c>
      <c r="I3643" s="53"/>
      <c r="J3643" s="53"/>
      <c r="K3643" s="53"/>
      <c r="L3643" s="52" t="str">
        <f t="shared" si="580"/>
        <v/>
      </c>
      <c r="M3643" s="52" t="str">
        <f t="shared" si="581"/>
        <v/>
      </c>
    </row>
    <row r="3644" spans="1:13" hidden="1" x14ac:dyDescent="0.3">
      <c r="A3644" s="143" t="str">
        <f t="shared" si="582"/>
        <v/>
      </c>
      <c r="B3644" s="140" t="str">
        <f t="shared" si="583"/>
        <v/>
      </c>
      <c r="C3644" s="143" t="str">
        <f t="shared" si="584"/>
        <v/>
      </c>
      <c r="D3644" s="53"/>
      <c r="E3644" s="26" t="str">
        <f t="shared" si="576"/>
        <v/>
      </c>
      <c r="F3644" s="26" t="str">
        <f t="shared" si="577"/>
        <v/>
      </c>
      <c r="G3644" s="26" t="str">
        <f t="shared" si="578"/>
        <v/>
      </c>
      <c r="H3644" s="26" t="str">
        <f t="shared" si="579"/>
        <v/>
      </c>
      <c r="I3644" s="53"/>
      <c r="J3644" s="53"/>
      <c r="K3644" s="53"/>
      <c r="L3644" s="52" t="str">
        <f t="shared" si="580"/>
        <v/>
      </c>
      <c r="M3644" s="52" t="str">
        <f t="shared" si="581"/>
        <v/>
      </c>
    </row>
    <row r="3645" spans="1:13" hidden="1" x14ac:dyDescent="0.3">
      <c r="A3645" s="143" t="str">
        <f t="shared" si="582"/>
        <v/>
      </c>
      <c r="B3645" s="140" t="str">
        <f t="shared" si="583"/>
        <v/>
      </c>
      <c r="C3645" s="143" t="str">
        <f t="shared" si="584"/>
        <v/>
      </c>
      <c r="D3645" s="53"/>
      <c r="E3645" s="26" t="str">
        <f t="shared" si="576"/>
        <v/>
      </c>
      <c r="F3645" s="26" t="str">
        <f t="shared" si="577"/>
        <v/>
      </c>
      <c r="G3645" s="26" t="str">
        <f t="shared" si="578"/>
        <v/>
      </c>
      <c r="H3645" s="26" t="str">
        <f t="shared" si="579"/>
        <v/>
      </c>
      <c r="I3645" s="53"/>
      <c r="J3645" s="53"/>
      <c r="K3645" s="53"/>
      <c r="L3645" s="52" t="str">
        <f t="shared" si="580"/>
        <v/>
      </c>
      <c r="M3645" s="52" t="str">
        <f t="shared" si="581"/>
        <v/>
      </c>
    </row>
    <row r="3646" spans="1:13" hidden="1" x14ac:dyDescent="0.3">
      <c r="A3646" s="143" t="str">
        <f t="shared" si="582"/>
        <v/>
      </c>
      <c r="B3646" s="140" t="str">
        <f t="shared" si="583"/>
        <v/>
      </c>
      <c r="C3646" s="143" t="str">
        <f t="shared" si="584"/>
        <v/>
      </c>
      <c r="D3646" s="53"/>
      <c r="E3646" s="26" t="str">
        <f t="shared" si="576"/>
        <v/>
      </c>
      <c r="F3646" s="26" t="str">
        <f t="shared" si="577"/>
        <v/>
      </c>
      <c r="G3646" s="26" t="str">
        <f t="shared" si="578"/>
        <v/>
      </c>
      <c r="H3646" s="26" t="str">
        <f t="shared" si="579"/>
        <v/>
      </c>
      <c r="I3646" s="53"/>
      <c r="J3646" s="53"/>
      <c r="K3646" s="53"/>
      <c r="L3646" s="52" t="str">
        <f t="shared" si="580"/>
        <v/>
      </c>
      <c r="M3646" s="52" t="str">
        <f t="shared" si="581"/>
        <v/>
      </c>
    </row>
    <row r="3647" spans="1:13" hidden="1" x14ac:dyDescent="0.3">
      <c r="A3647" s="143" t="str">
        <f t="shared" si="582"/>
        <v/>
      </c>
      <c r="B3647" s="140" t="str">
        <f t="shared" si="583"/>
        <v/>
      </c>
      <c r="C3647" s="143" t="str">
        <f t="shared" si="584"/>
        <v/>
      </c>
      <c r="D3647" s="53"/>
      <c r="E3647" s="26" t="str">
        <f t="shared" si="576"/>
        <v/>
      </c>
      <c r="F3647" s="26" t="str">
        <f t="shared" si="577"/>
        <v/>
      </c>
      <c r="G3647" s="26" t="str">
        <f t="shared" si="578"/>
        <v/>
      </c>
      <c r="H3647" s="26" t="str">
        <f t="shared" si="579"/>
        <v/>
      </c>
      <c r="I3647" s="53"/>
      <c r="J3647" s="53"/>
      <c r="K3647" s="53"/>
      <c r="L3647" s="52" t="str">
        <f t="shared" si="580"/>
        <v/>
      </c>
      <c r="M3647" s="52" t="str">
        <f t="shared" si="581"/>
        <v/>
      </c>
    </row>
    <row r="3648" spans="1:13" hidden="1" x14ac:dyDescent="0.3">
      <c r="A3648" s="143" t="str">
        <f t="shared" si="582"/>
        <v/>
      </c>
      <c r="B3648" s="140" t="str">
        <f t="shared" si="583"/>
        <v/>
      </c>
      <c r="C3648" s="143" t="str">
        <f t="shared" si="584"/>
        <v/>
      </c>
      <c r="D3648" s="53"/>
      <c r="E3648" s="26" t="str">
        <f t="shared" si="576"/>
        <v/>
      </c>
      <c r="F3648" s="26" t="str">
        <f t="shared" si="577"/>
        <v/>
      </c>
      <c r="G3648" s="26" t="str">
        <f t="shared" si="578"/>
        <v/>
      </c>
      <c r="H3648" s="26" t="str">
        <f t="shared" si="579"/>
        <v/>
      </c>
      <c r="I3648" s="53"/>
      <c r="J3648" s="53"/>
      <c r="K3648" s="53"/>
      <c r="L3648" s="52" t="str">
        <f t="shared" si="580"/>
        <v/>
      </c>
      <c r="M3648" s="52" t="str">
        <f t="shared" si="581"/>
        <v/>
      </c>
    </row>
    <row r="3649" spans="1:13" hidden="1" x14ac:dyDescent="0.3">
      <c r="A3649" s="143" t="str">
        <f t="shared" si="582"/>
        <v/>
      </c>
      <c r="B3649" s="140" t="str">
        <f t="shared" si="583"/>
        <v/>
      </c>
      <c r="C3649" s="143" t="str">
        <f t="shared" si="584"/>
        <v/>
      </c>
      <c r="D3649" s="53"/>
      <c r="E3649" s="26" t="str">
        <f t="shared" si="576"/>
        <v/>
      </c>
      <c r="F3649" s="26" t="str">
        <f t="shared" si="577"/>
        <v/>
      </c>
      <c r="G3649" s="26" t="str">
        <f t="shared" si="578"/>
        <v/>
      </c>
      <c r="H3649" s="26" t="str">
        <f t="shared" si="579"/>
        <v/>
      </c>
      <c r="I3649" s="53"/>
      <c r="J3649" s="53"/>
      <c r="K3649" s="53"/>
      <c r="L3649" s="52" t="str">
        <f t="shared" si="580"/>
        <v/>
      </c>
      <c r="M3649" s="52" t="str">
        <f t="shared" si="581"/>
        <v/>
      </c>
    </row>
    <row r="3650" spans="1:13" hidden="1" x14ac:dyDescent="0.3">
      <c r="A3650" s="143" t="str">
        <f t="shared" si="582"/>
        <v/>
      </c>
      <c r="B3650" s="140" t="str">
        <f t="shared" si="583"/>
        <v/>
      </c>
      <c r="C3650" s="143" t="str">
        <f t="shared" si="584"/>
        <v/>
      </c>
      <c r="D3650" s="53"/>
      <c r="E3650" s="26" t="str">
        <f t="shared" si="576"/>
        <v/>
      </c>
      <c r="F3650" s="26" t="str">
        <f t="shared" si="577"/>
        <v/>
      </c>
      <c r="G3650" s="26" t="str">
        <f t="shared" si="578"/>
        <v/>
      </c>
      <c r="H3650" s="26" t="str">
        <f t="shared" si="579"/>
        <v/>
      </c>
      <c r="I3650" s="53"/>
      <c r="J3650" s="53"/>
      <c r="K3650" s="53"/>
      <c r="L3650" s="52" t="str">
        <f t="shared" si="580"/>
        <v/>
      </c>
      <c r="M3650" s="52" t="str">
        <f t="shared" si="581"/>
        <v/>
      </c>
    </row>
    <row r="3651" spans="1:13" hidden="1" x14ac:dyDescent="0.3">
      <c r="A3651" s="143" t="str">
        <f t="shared" si="582"/>
        <v/>
      </c>
      <c r="B3651" s="140" t="str">
        <f t="shared" si="583"/>
        <v/>
      </c>
      <c r="C3651" s="143" t="str">
        <f t="shared" si="584"/>
        <v/>
      </c>
      <c r="D3651" s="53"/>
      <c r="E3651" s="26" t="str">
        <f t="shared" si="576"/>
        <v/>
      </c>
      <c r="F3651" s="26" t="str">
        <f t="shared" si="577"/>
        <v/>
      </c>
      <c r="G3651" s="26" t="str">
        <f t="shared" si="578"/>
        <v/>
      </c>
      <c r="H3651" s="26" t="str">
        <f t="shared" si="579"/>
        <v/>
      </c>
      <c r="I3651" s="53"/>
      <c r="J3651" s="53"/>
      <c r="K3651" s="53"/>
      <c r="L3651" s="52" t="str">
        <f t="shared" si="580"/>
        <v/>
      </c>
      <c r="M3651" s="52" t="str">
        <f t="shared" si="581"/>
        <v/>
      </c>
    </row>
    <row r="3652" spans="1:13" hidden="1" x14ac:dyDescent="0.3">
      <c r="A3652" s="143" t="str">
        <f t="shared" si="582"/>
        <v/>
      </c>
      <c r="B3652" s="140" t="str">
        <f t="shared" si="583"/>
        <v/>
      </c>
      <c r="C3652" s="143" t="str">
        <f t="shared" si="584"/>
        <v/>
      </c>
      <c r="D3652" s="53"/>
      <c r="E3652" s="26" t="str">
        <f t="shared" si="576"/>
        <v/>
      </c>
      <c r="F3652" s="26" t="str">
        <f t="shared" si="577"/>
        <v/>
      </c>
      <c r="G3652" s="26" t="str">
        <f t="shared" si="578"/>
        <v/>
      </c>
      <c r="H3652" s="26" t="str">
        <f t="shared" si="579"/>
        <v/>
      </c>
      <c r="I3652" s="53"/>
      <c r="J3652" s="53"/>
      <c r="K3652" s="53"/>
      <c r="L3652" s="52" t="str">
        <f t="shared" si="580"/>
        <v/>
      </c>
      <c r="M3652" s="52" t="str">
        <f t="shared" si="581"/>
        <v/>
      </c>
    </row>
    <row r="3653" spans="1:13" hidden="1" x14ac:dyDescent="0.3">
      <c r="A3653" s="143" t="str">
        <f t="shared" si="582"/>
        <v/>
      </c>
      <c r="B3653" s="140" t="str">
        <f t="shared" si="583"/>
        <v/>
      </c>
      <c r="C3653" s="143" t="str">
        <f t="shared" si="584"/>
        <v/>
      </c>
      <c r="D3653" s="53"/>
      <c r="E3653" s="26" t="str">
        <f t="shared" si="576"/>
        <v/>
      </c>
      <c r="F3653" s="26" t="str">
        <f t="shared" si="577"/>
        <v/>
      </c>
      <c r="G3653" s="26" t="str">
        <f t="shared" si="578"/>
        <v/>
      </c>
      <c r="H3653" s="26" t="str">
        <f t="shared" si="579"/>
        <v/>
      </c>
      <c r="I3653" s="53"/>
      <c r="J3653" s="53"/>
      <c r="K3653" s="53"/>
      <c r="L3653" s="52" t="str">
        <f t="shared" si="580"/>
        <v/>
      </c>
      <c r="M3653" s="52" t="str">
        <f t="shared" si="581"/>
        <v/>
      </c>
    </row>
    <row r="3654" spans="1:13" hidden="1" x14ac:dyDescent="0.3">
      <c r="A3654" s="143" t="str">
        <f t="shared" si="582"/>
        <v/>
      </c>
      <c r="B3654" s="140" t="str">
        <f t="shared" si="583"/>
        <v/>
      </c>
      <c r="C3654" s="143" t="str">
        <f t="shared" si="584"/>
        <v/>
      </c>
      <c r="D3654" s="53"/>
      <c r="E3654" s="26" t="str">
        <f t="shared" si="576"/>
        <v/>
      </c>
      <c r="F3654" s="26" t="str">
        <f t="shared" si="577"/>
        <v/>
      </c>
      <c r="G3654" s="26" t="str">
        <f t="shared" si="578"/>
        <v/>
      </c>
      <c r="H3654" s="26" t="str">
        <f t="shared" si="579"/>
        <v/>
      </c>
      <c r="I3654" s="53"/>
      <c r="J3654" s="53"/>
      <c r="K3654" s="53"/>
      <c r="L3654" s="52" t="str">
        <f t="shared" si="580"/>
        <v/>
      </c>
      <c r="M3654" s="52" t="str">
        <f t="shared" si="581"/>
        <v/>
      </c>
    </row>
    <row r="3655" spans="1:13" hidden="1" x14ac:dyDescent="0.3">
      <c r="A3655" s="143" t="str">
        <f t="shared" si="582"/>
        <v/>
      </c>
      <c r="B3655" s="140" t="str">
        <f t="shared" si="583"/>
        <v/>
      </c>
      <c r="C3655" s="143" t="str">
        <f t="shared" si="584"/>
        <v/>
      </c>
      <c r="D3655" s="53"/>
      <c r="E3655" s="26" t="str">
        <f t="shared" si="576"/>
        <v/>
      </c>
      <c r="F3655" s="26" t="str">
        <f t="shared" si="577"/>
        <v/>
      </c>
      <c r="G3655" s="26" t="str">
        <f t="shared" si="578"/>
        <v/>
      </c>
      <c r="H3655" s="26" t="str">
        <f t="shared" si="579"/>
        <v/>
      </c>
      <c r="I3655" s="53"/>
      <c r="J3655" s="53"/>
      <c r="K3655" s="53"/>
      <c r="L3655" s="52" t="str">
        <f t="shared" si="580"/>
        <v/>
      </c>
      <c r="M3655" s="52" t="str">
        <f t="shared" si="581"/>
        <v/>
      </c>
    </row>
    <row r="3656" spans="1:13" hidden="1" x14ac:dyDescent="0.3">
      <c r="A3656" s="143" t="str">
        <f t="shared" si="582"/>
        <v/>
      </c>
      <c r="B3656" s="140" t="str">
        <f t="shared" si="583"/>
        <v/>
      </c>
      <c r="C3656" s="143" t="str">
        <f t="shared" si="584"/>
        <v/>
      </c>
      <c r="D3656" s="53"/>
      <c r="E3656" s="26" t="str">
        <f t="shared" si="576"/>
        <v/>
      </c>
      <c r="F3656" s="26" t="str">
        <f t="shared" si="577"/>
        <v/>
      </c>
      <c r="G3656" s="26" t="str">
        <f t="shared" si="578"/>
        <v/>
      </c>
      <c r="H3656" s="26" t="str">
        <f t="shared" si="579"/>
        <v/>
      </c>
      <c r="I3656" s="53"/>
      <c r="J3656" s="53"/>
      <c r="K3656" s="53"/>
      <c r="L3656" s="52" t="str">
        <f t="shared" si="580"/>
        <v/>
      </c>
      <c r="M3656" s="52" t="str">
        <f t="shared" si="581"/>
        <v/>
      </c>
    </row>
    <row r="3657" spans="1:13" hidden="1" x14ac:dyDescent="0.3">
      <c r="A3657" s="143" t="str">
        <f t="shared" si="582"/>
        <v/>
      </c>
      <c r="B3657" s="140" t="str">
        <f t="shared" si="583"/>
        <v/>
      </c>
      <c r="C3657" s="143" t="str">
        <f t="shared" si="584"/>
        <v/>
      </c>
      <c r="D3657" s="53"/>
      <c r="E3657" s="26" t="str">
        <f t="shared" si="576"/>
        <v/>
      </c>
      <c r="F3657" s="26" t="str">
        <f t="shared" si="577"/>
        <v/>
      </c>
      <c r="G3657" s="26" t="str">
        <f t="shared" si="578"/>
        <v/>
      </c>
      <c r="H3657" s="26" t="str">
        <f t="shared" si="579"/>
        <v/>
      </c>
      <c r="I3657" s="53"/>
      <c r="J3657" s="53"/>
      <c r="K3657" s="53"/>
      <c r="L3657" s="52" t="str">
        <f t="shared" si="580"/>
        <v/>
      </c>
      <c r="M3657" s="52" t="str">
        <f t="shared" si="581"/>
        <v/>
      </c>
    </row>
    <row r="3658" spans="1:13" hidden="1" x14ac:dyDescent="0.3">
      <c r="A3658" s="143" t="str">
        <f t="shared" si="582"/>
        <v/>
      </c>
      <c r="B3658" s="140" t="str">
        <f t="shared" si="583"/>
        <v/>
      </c>
      <c r="C3658" s="143" t="str">
        <f t="shared" si="584"/>
        <v/>
      </c>
      <c r="D3658" s="53"/>
      <c r="E3658" s="26" t="str">
        <f t="shared" si="576"/>
        <v/>
      </c>
      <c r="F3658" s="26" t="str">
        <f t="shared" si="577"/>
        <v/>
      </c>
      <c r="G3658" s="26" t="str">
        <f t="shared" si="578"/>
        <v/>
      </c>
      <c r="H3658" s="26" t="str">
        <f t="shared" si="579"/>
        <v/>
      </c>
      <c r="I3658" s="53"/>
      <c r="J3658" s="53"/>
      <c r="K3658" s="53"/>
      <c r="L3658" s="52" t="str">
        <f t="shared" si="580"/>
        <v/>
      </c>
      <c r="M3658" s="52" t="str">
        <f t="shared" si="581"/>
        <v/>
      </c>
    </row>
    <row r="3659" spans="1:13" hidden="1" x14ac:dyDescent="0.3">
      <c r="A3659" s="143" t="str">
        <f t="shared" si="582"/>
        <v/>
      </c>
      <c r="B3659" s="140" t="str">
        <f t="shared" si="583"/>
        <v/>
      </c>
      <c r="C3659" s="143" t="str">
        <f t="shared" si="584"/>
        <v/>
      </c>
      <c r="D3659" s="53"/>
      <c r="E3659" s="26" t="str">
        <f t="shared" si="576"/>
        <v/>
      </c>
      <c r="F3659" s="26" t="str">
        <f t="shared" si="577"/>
        <v/>
      </c>
      <c r="G3659" s="26" t="str">
        <f t="shared" si="578"/>
        <v/>
      </c>
      <c r="H3659" s="26" t="str">
        <f t="shared" si="579"/>
        <v/>
      </c>
      <c r="I3659" s="53"/>
      <c r="J3659" s="53"/>
      <c r="K3659" s="53"/>
      <c r="L3659" s="52" t="str">
        <f t="shared" si="580"/>
        <v/>
      </c>
      <c r="M3659" s="52" t="str">
        <f t="shared" si="581"/>
        <v/>
      </c>
    </row>
    <row r="3660" spans="1:13" hidden="1" x14ac:dyDescent="0.3">
      <c r="A3660" s="143" t="str">
        <f t="shared" si="582"/>
        <v/>
      </c>
      <c r="B3660" s="140" t="str">
        <f t="shared" si="583"/>
        <v/>
      </c>
      <c r="C3660" s="143" t="str">
        <f t="shared" si="584"/>
        <v/>
      </c>
      <c r="D3660" s="53"/>
      <c r="E3660" s="26" t="str">
        <f t="shared" si="576"/>
        <v/>
      </c>
      <c r="F3660" s="26" t="str">
        <f t="shared" si="577"/>
        <v/>
      </c>
      <c r="G3660" s="26" t="str">
        <f t="shared" si="578"/>
        <v/>
      </c>
      <c r="H3660" s="26" t="str">
        <f t="shared" si="579"/>
        <v/>
      </c>
      <c r="I3660" s="53"/>
      <c r="J3660" s="53"/>
      <c r="K3660" s="53"/>
      <c r="L3660" s="52" t="str">
        <f t="shared" si="580"/>
        <v/>
      </c>
      <c r="M3660" s="52" t="str">
        <f t="shared" si="581"/>
        <v/>
      </c>
    </row>
    <row r="3661" spans="1:13" hidden="1" x14ac:dyDescent="0.3">
      <c r="A3661" s="143" t="str">
        <f t="shared" si="582"/>
        <v/>
      </c>
      <c r="B3661" s="140" t="str">
        <f t="shared" si="583"/>
        <v/>
      </c>
      <c r="C3661" s="143" t="str">
        <f t="shared" si="584"/>
        <v/>
      </c>
      <c r="D3661" s="53"/>
      <c r="E3661" s="26" t="str">
        <f t="shared" si="576"/>
        <v/>
      </c>
      <c r="F3661" s="26" t="str">
        <f t="shared" si="577"/>
        <v/>
      </c>
      <c r="G3661" s="26" t="str">
        <f t="shared" si="578"/>
        <v/>
      </c>
      <c r="H3661" s="26" t="str">
        <f t="shared" si="579"/>
        <v/>
      </c>
      <c r="I3661" s="53"/>
      <c r="J3661" s="53"/>
      <c r="K3661" s="53"/>
      <c r="L3661" s="52" t="str">
        <f t="shared" si="580"/>
        <v/>
      </c>
      <c r="M3661" s="52" t="str">
        <f t="shared" si="581"/>
        <v/>
      </c>
    </row>
    <row r="3662" spans="1:13" hidden="1" x14ac:dyDescent="0.3">
      <c r="A3662" s="143" t="str">
        <f t="shared" si="582"/>
        <v/>
      </c>
      <c r="B3662" s="140" t="str">
        <f t="shared" si="583"/>
        <v/>
      </c>
      <c r="C3662" s="143" t="str">
        <f t="shared" si="584"/>
        <v/>
      </c>
      <c r="D3662" s="53"/>
      <c r="E3662" s="26" t="str">
        <f t="shared" si="576"/>
        <v/>
      </c>
      <c r="F3662" s="26" t="str">
        <f t="shared" si="577"/>
        <v/>
      </c>
      <c r="G3662" s="26" t="str">
        <f t="shared" si="578"/>
        <v/>
      </c>
      <c r="H3662" s="26" t="str">
        <f t="shared" si="579"/>
        <v/>
      </c>
      <c r="I3662" s="53"/>
      <c r="J3662" s="53"/>
      <c r="K3662" s="53"/>
      <c r="L3662" s="52" t="str">
        <f t="shared" si="580"/>
        <v/>
      </c>
      <c r="M3662" s="52" t="str">
        <f t="shared" si="581"/>
        <v/>
      </c>
    </row>
    <row r="3663" spans="1:13" hidden="1" x14ac:dyDescent="0.3">
      <c r="A3663" s="143" t="str">
        <f t="shared" si="582"/>
        <v/>
      </c>
      <c r="B3663" s="140" t="str">
        <f t="shared" si="583"/>
        <v/>
      </c>
      <c r="C3663" s="143" t="str">
        <f t="shared" si="584"/>
        <v/>
      </c>
      <c r="D3663" s="53"/>
      <c r="E3663" s="26" t="str">
        <f t="shared" si="576"/>
        <v/>
      </c>
      <c r="F3663" s="26" t="str">
        <f t="shared" si="577"/>
        <v/>
      </c>
      <c r="G3663" s="26" t="str">
        <f t="shared" si="578"/>
        <v/>
      </c>
      <c r="H3663" s="26" t="str">
        <f t="shared" si="579"/>
        <v/>
      </c>
      <c r="I3663" s="53"/>
      <c r="J3663" s="53"/>
      <c r="K3663" s="53"/>
      <c r="L3663" s="52" t="str">
        <f t="shared" si="580"/>
        <v/>
      </c>
      <c r="M3663" s="52" t="str">
        <f t="shared" si="581"/>
        <v/>
      </c>
    </row>
    <row r="3664" spans="1:13" hidden="1" x14ac:dyDescent="0.3">
      <c r="A3664" s="143" t="str">
        <f t="shared" si="582"/>
        <v/>
      </c>
      <c r="B3664" s="140" t="str">
        <f t="shared" si="583"/>
        <v/>
      </c>
      <c r="C3664" s="143" t="str">
        <f t="shared" si="584"/>
        <v/>
      </c>
      <c r="D3664" s="53"/>
      <c r="E3664" s="26" t="str">
        <f t="shared" si="576"/>
        <v/>
      </c>
      <c r="F3664" s="26" t="str">
        <f t="shared" si="577"/>
        <v/>
      </c>
      <c r="G3664" s="26" t="str">
        <f t="shared" si="578"/>
        <v/>
      </c>
      <c r="H3664" s="26" t="str">
        <f t="shared" si="579"/>
        <v/>
      </c>
      <c r="I3664" s="53"/>
      <c r="J3664" s="53"/>
      <c r="K3664" s="53"/>
      <c r="L3664" s="52" t="str">
        <f t="shared" si="580"/>
        <v/>
      </c>
      <c r="M3664" s="52" t="str">
        <f t="shared" si="581"/>
        <v/>
      </c>
    </row>
    <row r="3665" spans="1:13" hidden="1" x14ac:dyDescent="0.3">
      <c r="A3665" s="143" t="str">
        <f t="shared" si="582"/>
        <v/>
      </c>
      <c r="B3665" s="140" t="str">
        <f t="shared" si="583"/>
        <v/>
      </c>
      <c r="C3665" s="143" t="str">
        <f t="shared" si="584"/>
        <v/>
      </c>
      <c r="D3665" s="53"/>
      <c r="E3665" s="26" t="str">
        <f t="shared" si="576"/>
        <v/>
      </c>
      <c r="F3665" s="26" t="str">
        <f t="shared" si="577"/>
        <v/>
      </c>
      <c r="G3665" s="26" t="str">
        <f t="shared" si="578"/>
        <v/>
      </c>
      <c r="H3665" s="26" t="str">
        <f t="shared" si="579"/>
        <v/>
      </c>
      <c r="I3665" s="53"/>
      <c r="J3665" s="53"/>
      <c r="K3665" s="53"/>
      <c r="L3665" s="52" t="str">
        <f t="shared" si="580"/>
        <v/>
      </c>
      <c r="M3665" s="52" t="str">
        <f t="shared" si="581"/>
        <v/>
      </c>
    </row>
    <row r="3666" spans="1:13" hidden="1" x14ac:dyDescent="0.3">
      <c r="A3666" s="143" t="str">
        <f t="shared" si="582"/>
        <v/>
      </c>
      <c r="B3666" s="140" t="str">
        <f t="shared" si="583"/>
        <v/>
      </c>
      <c r="C3666" s="143" t="str">
        <f t="shared" si="584"/>
        <v/>
      </c>
      <c r="D3666" s="53"/>
      <c r="E3666" s="26" t="str">
        <f t="shared" si="576"/>
        <v/>
      </c>
      <c r="F3666" s="26" t="str">
        <f t="shared" si="577"/>
        <v/>
      </c>
      <c r="G3666" s="26" t="str">
        <f t="shared" si="578"/>
        <v/>
      </c>
      <c r="H3666" s="26" t="str">
        <f t="shared" si="579"/>
        <v/>
      </c>
      <c r="I3666" s="53"/>
      <c r="J3666" s="53"/>
      <c r="K3666" s="53"/>
      <c r="L3666" s="52" t="str">
        <f t="shared" si="580"/>
        <v/>
      </c>
      <c r="M3666" s="52" t="str">
        <f t="shared" si="581"/>
        <v/>
      </c>
    </row>
    <row r="3667" spans="1:13" hidden="1" x14ac:dyDescent="0.3">
      <c r="A3667" s="143" t="str">
        <f t="shared" si="582"/>
        <v/>
      </c>
      <c r="B3667" s="140" t="str">
        <f t="shared" si="583"/>
        <v/>
      </c>
      <c r="C3667" s="143" t="str">
        <f t="shared" si="584"/>
        <v/>
      </c>
      <c r="D3667" s="53"/>
      <c r="E3667" s="26" t="str">
        <f t="shared" si="576"/>
        <v/>
      </c>
      <c r="F3667" s="26" t="str">
        <f t="shared" si="577"/>
        <v/>
      </c>
      <c r="G3667" s="26" t="str">
        <f t="shared" si="578"/>
        <v/>
      </c>
      <c r="H3667" s="26" t="str">
        <f t="shared" si="579"/>
        <v/>
      </c>
      <c r="I3667" s="53"/>
      <c r="J3667" s="53"/>
      <c r="K3667" s="53"/>
      <c r="L3667" s="52" t="str">
        <f t="shared" si="580"/>
        <v/>
      </c>
      <c r="M3667" s="52" t="str">
        <f t="shared" si="581"/>
        <v/>
      </c>
    </row>
    <row r="3668" spans="1:13" hidden="1" x14ac:dyDescent="0.3">
      <c r="A3668" s="143" t="str">
        <f t="shared" si="582"/>
        <v/>
      </c>
      <c r="B3668" s="140" t="str">
        <f t="shared" si="583"/>
        <v/>
      </c>
      <c r="C3668" s="143" t="str">
        <f t="shared" si="584"/>
        <v/>
      </c>
      <c r="D3668" s="53"/>
      <c r="E3668" s="26" t="str">
        <f t="shared" si="576"/>
        <v/>
      </c>
      <c r="F3668" s="26" t="str">
        <f t="shared" si="577"/>
        <v/>
      </c>
      <c r="G3668" s="26" t="str">
        <f t="shared" si="578"/>
        <v/>
      </c>
      <c r="H3668" s="26" t="str">
        <f t="shared" si="579"/>
        <v/>
      </c>
      <c r="I3668" s="53"/>
      <c r="J3668" s="53"/>
      <c r="K3668" s="53"/>
      <c r="L3668" s="52" t="str">
        <f t="shared" si="580"/>
        <v/>
      </c>
      <c r="M3668" s="52" t="str">
        <f t="shared" si="581"/>
        <v/>
      </c>
    </row>
    <row r="3669" spans="1:13" hidden="1" x14ac:dyDescent="0.3">
      <c r="A3669" s="143" t="str">
        <f t="shared" si="582"/>
        <v/>
      </c>
      <c r="B3669" s="140" t="str">
        <f t="shared" si="583"/>
        <v/>
      </c>
      <c r="C3669" s="143" t="str">
        <f t="shared" si="584"/>
        <v/>
      </c>
      <c r="D3669" s="53"/>
      <c r="E3669" s="26" t="str">
        <f t="shared" si="576"/>
        <v/>
      </c>
      <c r="F3669" s="26" t="str">
        <f t="shared" si="577"/>
        <v/>
      </c>
      <c r="G3669" s="26" t="str">
        <f t="shared" si="578"/>
        <v/>
      </c>
      <c r="H3669" s="26" t="str">
        <f t="shared" si="579"/>
        <v/>
      </c>
      <c r="I3669" s="53"/>
      <c r="J3669" s="53"/>
      <c r="K3669" s="53"/>
      <c r="L3669" s="52" t="str">
        <f t="shared" si="580"/>
        <v/>
      </c>
      <c r="M3669" s="52" t="str">
        <f t="shared" si="581"/>
        <v/>
      </c>
    </row>
    <row r="3670" spans="1:13" hidden="1" x14ac:dyDescent="0.3">
      <c r="A3670" s="143" t="str">
        <f t="shared" si="582"/>
        <v/>
      </c>
      <c r="B3670" s="140" t="str">
        <f t="shared" si="583"/>
        <v/>
      </c>
      <c r="C3670" s="143" t="str">
        <f t="shared" si="584"/>
        <v/>
      </c>
      <c r="D3670" s="53"/>
      <c r="E3670" s="26" t="str">
        <f t="shared" si="576"/>
        <v/>
      </c>
      <c r="F3670" s="26" t="str">
        <f t="shared" si="577"/>
        <v/>
      </c>
      <c r="G3670" s="26" t="str">
        <f t="shared" si="578"/>
        <v/>
      </c>
      <c r="H3670" s="26" t="str">
        <f t="shared" si="579"/>
        <v/>
      </c>
      <c r="I3670" s="53"/>
      <c r="J3670" s="53"/>
      <c r="K3670" s="53"/>
      <c r="L3670" s="52" t="str">
        <f t="shared" si="580"/>
        <v/>
      </c>
      <c r="M3670" s="52" t="str">
        <f t="shared" si="581"/>
        <v/>
      </c>
    </row>
    <row r="3671" spans="1:13" hidden="1" x14ac:dyDescent="0.3">
      <c r="A3671" s="143" t="str">
        <f t="shared" si="582"/>
        <v/>
      </c>
      <c r="B3671" s="140" t="str">
        <f t="shared" si="583"/>
        <v/>
      </c>
      <c r="C3671" s="143" t="str">
        <f t="shared" si="584"/>
        <v/>
      </c>
      <c r="D3671" s="53"/>
      <c r="E3671" s="26" t="str">
        <f t="shared" si="576"/>
        <v/>
      </c>
      <c r="F3671" s="26" t="str">
        <f t="shared" si="577"/>
        <v/>
      </c>
      <c r="G3671" s="26" t="str">
        <f t="shared" si="578"/>
        <v/>
      </c>
      <c r="H3671" s="26" t="str">
        <f t="shared" si="579"/>
        <v/>
      </c>
      <c r="I3671" s="53"/>
      <c r="J3671" s="53"/>
      <c r="K3671" s="53"/>
      <c r="L3671" s="52" t="str">
        <f t="shared" si="580"/>
        <v/>
      </c>
      <c r="M3671" s="52" t="str">
        <f t="shared" si="581"/>
        <v/>
      </c>
    </row>
    <row r="3672" spans="1:13" hidden="1" x14ac:dyDescent="0.3">
      <c r="A3672" s="143" t="str">
        <f t="shared" si="582"/>
        <v/>
      </c>
      <c r="B3672" s="140" t="str">
        <f t="shared" si="583"/>
        <v/>
      </c>
      <c r="C3672" s="143" t="str">
        <f t="shared" si="584"/>
        <v/>
      </c>
      <c r="D3672" s="53"/>
      <c r="E3672" s="26" t="str">
        <f t="shared" si="576"/>
        <v/>
      </c>
      <c r="F3672" s="26" t="str">
        <f t="shared" si="577"/>
        <v/>
      </c>
      <c r="G3672" s="26" t="str">
        <f t="shared" si="578"/>
        <v/>
      </c>
      <c r="H3672" s="26" t="str">
        <f t="shared" si="579"/>
        <v/>
      </c>
      <c r="I3672" s="53"/>
      <c r="J3672" s="53"/>
      <c r="K3672" s="53"/>
      <c r="L3672" s="52" t="str">
        <f t="shared" si="580"/>
        <v/>
      </c>
      <c r="M3672" s="52" t="str">
        <f t="shared" si="581"/>
        <v/>
      </c>
    </row>
    <row r="3673" spans="1:13" hidden="1" x14ac:dyDescent="0.3">
      <c r="A3673" s="143" t="str">
        <f t="shared" si="582"/>
        <v/>
      </c>
      <c r="B3673" s="140" t="str">
        <f t="shared" si="583"/>
        <v/>
      </c>
      <c r="C3673" s="143" t="str">
        <f t="shared" si="584"/>
        <v/>
      </c>
      <c r="D3673" s="53"/>
      <c r="E3673" s="26" t="str">
        <f t="shared" si="576"/>
        <v/>
      </c>
      <c r="F3673" s="26" t="str">
        <f t="shared" si="577"/>
        <v/>
      </c>
      <c r="G3673" s="26" t="str">
        <f t="shared" si="578"/>
        <v/>
      </c>
      <c r="H3673" s="26" t="str">
        <f t="shared" si="579"/>
        <v/>
      </c>
      <c r="I3673" s="53"/>
      <c r="J3673" s="53"/>
      <c r="K3673" s="53"/>
      <c r="L3673" s="52" t="str">
        <f t="shared" si="580"/>
        <v/>
      </c>
      <c r="M3673" s="52" t="str">
        <f t="shared" si="581"/>
        <v/>
      </c>
    </row>
    <row r="3674" spans="1:13" hidden="1" x14ac:dyDescent="0.3">
      <c r="A3674" s="143" t="str">
        <f t="shared" si="582"/>
        <v/>
      </c>
      <c r="B3674" s="140" t="str">
        <f t="shared" si="583"/>
        <v/>
      </c>
      <c r="C3674" s="143" t="str">
        <f t="shared" si="584"/>
        <v/>
      </c>
      <c r="D3674" s="53"/>
      <c r="E3674" s="26" t="str">
        <f t="shared" si="576"/>
        <v/>
      </c>
      <c r="F3674" s="26" t="str">
        <f t="shared" si="577"/>
        <v/>
      </c>
      <c r="G3674" s="26" t="str">
        <f t="shared" si="578"/>
        <v/>
      </c>
      <c r="H3674" s="26" t="str">
        <f t="shared" si="579"/>
        <v/>
      </c>
      <c r="I3674" s="53"/>
      <c r="J3674" s="53"/>
      <c r="K3674" s="53"/>
      <c r="L3674" s="52" t="str">
        <f t="shared" si="580"/>
        <v/>
      </c>
      <c r="M3674" s="52" t="str">
        <f t="shared" si="581"/>
        <v/>
      </c>
    </row>
    <row r="3675" spans="1:13" hidden="1" x14ac:dyDescent="0.3">
      <c r="A3675" s="143" t="str">
        <f t="shared" si="582"/>
        <v/>
      </c>
      <c r="B3675" s="140" t="str">
        <f t="shared" si="583"/>
        <v/>
      </c>
      <c r="C3675" s="143" t="str">
        <f t="shared" si="584"/>
        <v/>
      </c>
      <c r="D3675" s="53"/>
      <c r="E3675" s="26" t="str">
        <f t="shared" si="576"/>
        <v/>
      </c>
      <c r="F3675" s="26" t="str">
        <f t="shared" si="577"/>
        <v/>
      </c>
      <c r="G3675" s="26" t="str">
        <f t="shared" si="578"/>
        <v/>
      </c>
      <c r="H3675" s="26" t="str">
        <f t="shared" si="579"/>
        <v/>
      </c>
      <c r="I3675" s="53"/>
      <c r="J3675" s="53"/>
      <c r="K3675" s="53"/>
      <c r="L3675" s="52" t="str">
        <f t="shared" si="580"/>
        <v/>
      </c>
      <c r="M3675" s="52" t="str">
        <f t="shared" si="581"/>
        <v/>
      </c>
    </row>
    <row r="3676" spans="1:13" hidden="1" x14ac:dyDescent="0.3">
      <c r="A3676" s="143" t="str">
        <f t="shared" si="582"/>
        <v/>
      </c>
      <c r="B3676" s="140" t="str">
        <f t="shared" si="583"/>
        <v/>
      </c>
      <c r="C3676" s="143" t="str">
        <f t="shared" si="584"/>
        <v/>
      </c>
      <c r="D3676" s="53"/>
      <c r="E3676" s="26" t="str">
        <f t="shared" si="576"/>
        <v/>
      </c>
      <c r="F3676" s="26" t="str">
        <f t="shared" si="577"/>
        <v/>
      </c>
      <c r="G3676" s="26" t="str">
        <f t="shared" si="578"/>
        <v/>
      </c>
      <c r="H3676" s="26" t="str">
        <f t="shared" si="579"/>
        <v/>
      </c>
      <c r="I3676" s="53"/>
      <c r="J3676" s="53"/>
      <c r="K3676" s="53"/>
      <c r="L3676" s="52" t="str">
        <f t="shared" si="580"/>
        <v/>
      </c>
      <c r="M3676" s="52" t="str">
        <f t="shared" si="581"/>
        <v/>
      </c>
    </row>
    <row r="3677" spans="1:13" hidden="1" x14ac:dyDescent="0.3">
      <c r="A3677" s="143" t="str">
        <f t="shared" si="582"/>
        <v/>
      </c>
      <c r="B3677" s="140" t="str">
        <f t="shared" si="583"/>
        <v/>
      </c>
      <c r="C3677" s="143" t="str">
        <f t="shared" si="584"/>
        <v/>
      </c>
      <c r="D3677" s="53"/>
      <c r="E3677" s="26" t="str">
        <f t="shared" si="576"/>
        <v/>
      </c>
      <c r="F3677" s="26" t="str">
        <f t="shared" si="577"/>
        <v/>
      </c>
      <c r="G3677" s="26" t="str">
        <f t="shared" si="578"/>
        <v/>
      </c>
      <c r="H3677" s="26" t="str">
        <f t="shared" si="579"/>
        <v/>
      </c>
      <c r="I3677" s="53"/>
      <c r="J3677" s="53"/>
      <c r="K3677" s="53"/>
      <c r="L3677" s="52" t="str">
        <f t="shared" si="580"/>
        <v/>
      </c>
      <c r="M3677" s="52" t="str">
        <f t="shared" si="581"/>
        <v/>
      </c>
    </row>
    <row r="3678" spans="1:13" hidden="1" x14ac:dyDescent="0.3">
      <c r="A3678" s="143" t="str">
        <f t="shared" si="582"/>
        <v/>
      </c>
      <c r="B3678" s="140" t="str">
        <f t="shared" si="583"/>
        <v/>
      </c>
      <c r="C3678" s="143" t="str">
        <f t="shared" si="584"/>
        <v/>
      </c>
      <c r="D3678" s="53"/>
      <c r="E3678" s="26" t="str">
        <f t="shared" si="576"/>
        <v/>
      </c>
      <c r="F3678" s="26" t="str">
        <f t="shared" si="577"/>
        <v/>
      </c>
      <c r="G3678" s="26" t="str">
        <f t="shared" si="578"/>
        <v/>
      </c>
      <c r="H3678" s="26" t="str">
        <f t="shared" si="579"/>
        <v/>
      </c>
      <c r="I3678" s="53"/>
      <c r="J3678" s="53"/>
      <c r="K3678" s="53"/>
      <c r="L3678" s="52" t="str">
        <f t="shared" si="580"/>
        <v/>
      </c>
      <c r="M3678" s="52" t="str">
        <f t="shared" si="581"/>
        <v/>
      </c>
    </row>
    <row r="3679" spans="1:13" hidden="1" x14ac:dyDescent="0.3">
      <c r="A3679" s="143" t="str">
        <f t="shared" si="582"/>
        <v/>
      </c>
      <c r="B3679" s="140" t="str">
        <f t="shared" si="583"/>
        <v/>
      </c>
      <c r="C3679" s="143" t="str">
        <f t="shared" si="584"/>
        <v/>
      </c>
      <c r="D3679" s="53"/>
      <c r="E3679" s="26" t="str">
        <f t="shared" si="576"/>
        <v/>
      </c>
      <c r="F3679" s="26" t="str">
        <f t="shared" si="577"/>
        <v/>
      </c>
      <c r="G3679" s="26" t="str">
        <f t="shared" si="578"/>
        <v/>
      </c>
      <c r="H3679" s="26" t="str">
        <f t="shared" si="579"/>
        <v/>
      </c>
      <c r="I3679" s="53"/>
      <c r="J3679" s="53"/>
      <c r="K3679" s="53"/>
      <c r="L3679" s="52" t="str">
        <f t="shared" si="580"/>
        <v/>
      </c>
      <c r="M3679" s="52" t="str">
        <f t="shared" si="581"/>
        <v/>
      </c>
    </row>
    <row r="3680" spans="1:13" hidden="1" x14ac:dyDescent="0.3">
      <c r="A3680" s="143" t="str">
        <f t="shared" si="582"/>
        <v/>
      </c>
      <c r="B3680" s="140" t="str">
        <f t="shared" si="583"/>
        <v/>
      </c>
      <c r="C3680" s="143" t="str">
        <f t="shared" si="584"/>
        <v/>
      </c>
      <c r="D3680" s="53"/>
      <c r="E3680" s="26" t="str">
        <f t="shared" si="576"/>
        <v/>
      </c>
      <c r="F3680" s="26" t="str">
        <f t="shared" si="577"/>
        <v/>
      </c>
      <c r="G3680" s="26" t="str">
        <f t="shared" si="578"/>
        <v/>
      </c>
      <c r="H3680" s="26" t="str">
        <f t="shared" si="579"/>
        <v/>
      </c>
      <c r="I3680" s="53"/>
      <c r="J3680" s="53"/>
      <c r="K3680" s="53"/>
      <c r="L3680" s="52" t="str">
        <f t="shared" si="580"/>
        <v/>
      </c>
      <c r="M3680" s="52" t="str">
        <f t="shared" si="581"/>
        <v/>
      </c>
    </row>
    <row r="3681" spans="1:13" hidden="1" x14ac:dyDescent="0.3">
      <c r="A3681" s="143" t="str">
        <f t="shared" si="582"/>
        <v/>
      </c>
      <c r="B3681" s="140" t="str">
        <f t="shared" si="583"/>
        <v/>
      </c>
      <c r="C3681" s="143" t="str">
        <f t="shared" si="584"/>
        <v/>
      </c>
      <c r="D3681" s="53"/>
      <c r="E3681" s="26" t="str">
        <f t="shared" si="576"/>
        <v/>
      </c>
      <c r="F3681" s="26" t="str">
        <f t="shared" si="577"/>
        <v/>
      </c>
      <c r="G3681" s="26" t="str">
        <f t="shared" si="578"/>
        <v/>
      </c>
      <c r="H3681" s="26" t="str">
        <f t="shared" si="579"/>
        <v/>
      </c>
      <c r="I3681" s="53"/>
      <c r="J3681" s="53"/>
      <c r="K3681" s="53"/>
      <c r="L3681" s="52" t="str">
        <f t="shared" si="580"/>
        <v/>
      </c>
      <c r="M3681" s="52" t="str">
        <f t="shared" si="581"/>
        <v/>
      </c>
    </row>
    <row r="3682" spans="1:13" hidden="1" x14ac:dyDescent="0.3">
      <c r="A3682" s="143" t="str">
        <f t="shared" si="582"/>
        <v/>
      </c>
      <c r="B3682" s="140" t="str">
        <f t="shared" si="583"/>
        <v/>
      </c>
      <c r="C3682" s="143" t="str">
        <f t="shared" si="584"/>
        <v/>
      </c>
      <c r="D3682" s="53"/>
      <c r="E3682" s="26" t="str">
        <f t="shared" si="576"/>
        <v/>
      </c>
      <c r="F3682" s="26" t="str">
        <f t="shared" si="577"/>
        <v/>
      </c>
      <c r="G3682" s="26" t="str">
        <f t="shared" si="578"/>
        <v/>
      </c>
      <c r="H3682" s="26" t="str">
        <f t="shared" si="579"/>
        <v/>
      </c>
      <c r="I3682" s="53"/>
      <c r="J3682" s="53"/>
      <c r="K3682" s="53"/>
      <c r="L3682" s="52" t="str">
        <f t="shared" si="580"/>
        <v/>
      </c>
      <c r="M3682" s="52" t="str">
        <f t="shared" si="581"/>
        <v/>
      </c>
    </row>
    <row r="3683" spans="1:13" hidden="1" x14ac:dyDescent="0.3">
      <c r="A3683" s="143" t="str">
        <f t="shared" si="582"/>
        <v/>
      </c>
      <c r="B3683" s="140" t="str">
        <f t="shared" si="583"/>
        <v/>
      </c>
      <c r="C3683" s="143" t="str">
        <f t="shared" si="584"/>
        <v/>
      </c>
      <c r="D3683" s="53"/>
      <c r="E3683" s="26" t="str">
        <f t="shared" si="576"/>
        <v/>
      </c>
      <c r="F3683" s="26" t="str">
        <f t="shared" si="577"/>
        <v/>
      </c>
      <c r="G3683" s="26" t="str">
        <f t="shared" si="578"/>
        <v/>
      </c>
      <c r="H3683" s="26" t="str">
        <f t="shared" si="579"/>
        <v/>
      </c>
      <c r="I3683" s="53"/>
      <c r="J3683" s="53"/>
      <c r="K3683" s="53"/>
      <c r="L3683" s="52" t="str">
        <f t="shared" si="580"/>
        <v/>
      </c>
      <c r="M3683" s="52" t="str">
        <f t="shared" si="581"/>
        <v/>
      </c>
    </row>
    <row r="3684" spans="1:13" hidden="1" x14ac:dyDescent="0.3">
      <c r="A3684" s="143" t="str">
        <f t="shared" si="582"/>
        <v/>
      </c>
      <c r="B3684" s="140" t="str">
        <f t="shared" si="583"/>
        <v/>
      </c>
      <c r="C3684" s="143" t="str">
        <f t="shared" si="584"/>
        <v/>
      </c>
      <c r="D3684" s="53"/>
      <c r="E3684" s="26" t="str">
        <f t="shared" si="576"/>
        <v/>
      </c>
      <c r="F3684" s="26" t="str">
        <f t="shared" si="577"/>
        <v/>
      </c>
      <c r="G3684" s="26" t="str">
        <f t="shared" si="578"/>
        <v/>
      </c>
      <c r="H3684" s="26" t="str">
        <f t="shared" si="579"/>
        <v/>
      </c>
      <c r="I3684" s="53"/>
      <c r="J3684" s="53"/>
      <c r="K3684" s="53"/>
      <c r="L3684" s="52" t="str">
        <f t="shared" si="580"/>
        <v/>
      </c>
      <c r="M3684" s="52" t="str">
        <f t="shared" si="581"/>
        <v/>
      </c>
    </row>
    <row r="3685" spans="1:13" hidden="1" x14ac:dyDescent="0.3">
      <c r="A3685" s="143" t="str">
        <f t="shared" si="582"/>
        <v/>
      </c>
      <c r="B3685" s="140" t="str">
        <f t="shared" si="583"/>
        <v/>
      </c>
      <c r="C3685" s="143" t="str">
        <f t="shared" si="584"/>
        <v/>
      </c>
      <c r="D3685" s="53"/>
      <c r="E3685" s="26" t="str">
        <f t="shared" si="576"/>
        <v/>
      </c>
      <c r="F3685" s="26" t="str">
        <f t="shared" si="577"/>
        <v/>
      </c>
      <c r="G3685" s="26" t="str">
        <f t="shared" si="578"/>
        <v/>
      </c>
      <c r="H3685" s="26" t="str">
        <f t="shared" si="579"/>
        <v/>
      </c>
      <c r="I3685" s="53"/>
      <c r="J3685" s="53"/>
      <c r="K3685" s="53"/>
      <c r="L3685" s="52" t="str">
        <f t="shared" si="580"/>
        <v/>
      </c>
      <c r="M3685" s="52" t="str">
        <f t="shared" si="581"/>
        <v/>
      </c>
    </row>
    <row r="3686" spans="1:13" hidden="1" x14ac:dyDescent="0.3">
      <c r="A3686" s="143" t="str">
        <f t="shared" si="582"/>
        <v/>
      </c>
      <c r="B3686" s="140" t="str">
        <f t="shared" si="583"/>
        <v/>
      </c>
      <c r="C3686" s="143" t="str">
        <f t="shared" si="584"/>
        <v/>
      </c>
      <c r="D3686" s="53"/>
      <c r="E3686" s="26" t="str">
        <f t="shared" si="576"/>
        <v/>
      </c>
      <c r="F3686" s="26" t="str">
        <f t="shared" si="577"/>
        <v/>
      </c>
      <c r="G3686" s="26" t="str">
        <f t="shared" si="578"/>
        <v/>
      </c>
      <c r="H3686" s="26" t="str">
        <f t="shared" si="579"/>
        <v/>
      </c>
      <c r="I3686" s="53"/>
      <c r="J3686" s="53"/>
      <c r="K3686" s="53"/>
      <c r="L3686" s="52" t="str">
        <f t="shared" si="580"/>
        <v/>
      </c>
      <c r="M3686" s="52" t="str">
        <f t="shared" si="581"/>
        <v/>
      </c>
    </row>
    <row r="3687" spans="1:13" hidden="1" x14ac:dyDescent="0.3">
      <c r="A3687" s="143" t="str">
        <f t="shared" si="582"/>
        <v/>
      </c>
      <c r="B3687" s="140" t="str">
        <f t="shared" si="583"/>
        <v/>
      </c>
      <c r="C3687" s="143" t="str">
        <f t="shared" si="584"/>
        <v/>
      </c>
      <c r="D3687" s="53"/>
      <c r="E3687" s="26" t="str">
        <f t="shared" si="576"/>
        <v/>
      </c>
      <c r="F3687" s="26" t="str">
        <f t="shared" si="577"/>
        <v/>
      </c>
      <c r="G3687" s="26" t="str">
        <f t="shared" si="578"/>
        <v/>
      </c>
      <c r="H3687" s="26" t="str">
        <f t="shared" si="579"/>
        <v/>
      </c>
      <c r="I3687" s="53"/>
      <c r="J3687" s="53"/>
      <c r="K3687" s="53"/>
      <c r="L3687" s="52" t="str">
        <f t="shared" si="580"/>
        <v/>
      </c>
      <c r="M3687" s="52" t="str">
        <f t="shared" si="581"/>
        <v/>
      </c>
    </row>
    <row r="3688" spans="1:13" hidden="1" x14ac:dyDescent="0.3">
      <c r="A3688" s="143" t="str">
        <f t="shared" si="582"/>
        <v/>
      </c>
      <c r="B3688" s="140" t="str">
        <f t="shared" si="583"/>
        <v/>
      </c>
      <c r="C3688" s="143" t="str">
        <f t="shared" si="584"/>
        <v/>
      </c>
      <c r="D3688" s="53"/>
      <c r="E3688" s="26" t="str">
        <f t="shared" si="576"/>
        <v/>
      </c>
      <c r="F3688" s="26" t="str">
        <f t="shared" si="577"/>
        <v/>
      </c>
      <c r="G3688" s="26" t="str">
        <f t="shared" si="578"/>
        <v/>
      </c>
      <c r="H3688" s="26" t="str">
        <f t="shared" si="579"/>
        <v/>
      </c>
      <c r="I3688" s="53"/>
      <c r="J3688" s="53"/>
      <c r="K3688" s="53"/>
      <c r="L3688" s="52" t="str">
        <f t="shared" si="580"/>
        <v/>
      </c>
      <c r="M3688" s="52" t="str">
        <f t="shared" si="581"/>
        <v/>
      </c>
    </row>
    <row r="3689" spans="1:13" hidden="1" x14ac:dyDescent="0.3">
      <c r="A3689" s="143" t="str">
        <f t="shared" si="582"/>
        <v/>
      </c>
      <c r="B3689" s="140" t="str">
        <f t="shared" si="583"/>
        <v/>
      </c>
      <c r="C3689" s="143" t="str">
        <f t="shared" si="584"/>
        <v/>
      </c>
      <c r="D3689" s="53"/>
      <c r="E3689" s="26" t="str">
        <f t="shared" si="576"/>
        <v/>
      </c>
      <c r="F3689" s="26" t="str">
        <f t="shared" si="577"/>
        <v/>
      </c>
      <c r="G3689" s="26" t="str">
        <f t="shared" si="578"/>
        <v/>
      </c>
      <c r="H3689" s="26" t="str">
        <f t="shared" si="579"/>
        <v/>
      </c>
      <c r="I3689" s="53"/>
      <c r="J3689" s="53"/>
      <c r="K3689" s="53"/>
      <c r="L3689" s="52" t="str">
        <f t="shared" si="580"/>
        <v/>
      </c>
      <c r="M3689" s="52" t="str">
        <f t="shared" si="581"/>
        <v/>
      </c>
    </row>
    <row r="3690" spans="1:13" hidden="1" x14ac:dyDescent="0.3">
      <c r="A3690" s="143" t="str">
        <f t="shared" si="582"/>
        <v/>
      </c>
      <c r="B3690" s="140" t="str">
        <f t="shared" si="583"/>
        <v/>
      </c>
      <c r="C3690" s="143" t="str">
        <f t="shared" si="584"/>
        <v/>
      </c>
      <c r="D3690" s="53"/>
      <c r="E3690" s="26" t="str">
        <f t="shared" si="576"/>
        <v/>
      </c>
      <c r="F3690" s="26" t="str">
        <f t="shared" si="577"/>
        <v/>
      </c>
      <c r="G3690" s="26" t="str">
        <f t="shared" si="578"/>
        <v/>
      </c>
      <c r="H3690" s="26" t="str">
        <f t="shared" si="579"/>
        <v/>
      </c>
      <c r="I3690" s="53"/>
      <c r="J3690" s="53"/>
      <c r="K3690" s="53"/>
      <c r="L3690" s="52" t="str">
        <f t="shared" si="580"/>
        <v/>
      </c>
      <c r="M3690" s="52" t="str">
        <f t="shared" si="581"/>
        <v/>
      </c>
    </row>
    <row r="3691" spans="1:13" hidden="1" x14ac:dyDescent="0.3">
      <c r="A3691" s="143" t="str">
        <f t="shared" si="582"/>
        <v/>
      </c>
      <c r="B3691" s="140" t="str">
        <f t="shared" si="583"/>
        <v/>
      </c>
      <c r="C3691" s="143" t="str">
        <f t="shared" si="584"/>
        <v/>
      </c>
      <c r="D3691" s="53"/>
      <c r="E3691" s="26" t="str">
        <f t="shared" si="576"/>
        <v/>
      </c>
      <c r="F3691" s="26" t="str">
        <f t="shared" si="577"/>
        <v/>
      </c>
      <c r="G3691" s="26" t="str">
        <f t="shared" si="578"/>
        <v/>
      </c>
      <c r="H3691" s="26" t="str">
        <f t="shared" si="579"/>
        <v/>
      </c>
      <c r="I3691" s="53"/>
      <c r="J3691" s="53"/>
      <c r="K3691" s="53"/>
      <c r="L3691" s="52" t="str">
        <f t="shared" si="580"/>
        <v/>
      </c>
      <c r="M3691" s="52" t="str">
        <f t="shared" si="581"/>
        <v/>
      </c>
    </row>
    <row r="3692" spans="1:13" hidden="1" x14ac:dyDescent="0.3">
      <c r="A3692" s="143" t="str">
        <f t="shared" si="582"/>
        <v/>
      </c>
      <c r="B3692" s="140" t="str">
        <f t="shared" si="583"/>
        <v/>
      </c>
      <c r="C3692" s="143" t="str">
        <f t="shared" si="584"/>
        <v/>
      </c>
      <c r="D3692" s="53"/>
      <c r="E3692" s="26" t="str">
        <f t="shared" si="576"/>
        <v/>
      </c>
      <c r="F3692" s="26" t="str">
        <f t="shared" si="577"/>
        <v/>
      </c>
      <c r="G3692" s="26" t="str">
        <f t="shared" si="578"/>
        <v/>
      </c>
      <c r="H3692" s="26" t="str">
        <f t="shared" si="579"/>
        <v/>
      </c>
      <c r="I3692" s="53"/>
      <c r="J3692" s="53"/>
      <c r="K3692" s="53"/>
      <c r="L3692" s="52" t="str">
        <f t="shared" si="580"/>
        <v/>
      </c>
      <c r="M3692" s="52" t="str">
        <f t="shared" si="581"/>
        <v/>
      </c>
    </row>
    <row r="3693" spans="1:13" hidden="1" x14ac:dyDescent="0.3">
      <c r="A3693" s="143" t="str">
        <f t="shared" si="582"/>
        <v/>
      </c>
      <c r="B3693" s="140" t="str">
        <f t="shared" si="583"/>
        <v/>
      </c>
      <c r="C3693" s="143" t="str">
        <f t="shared" si="584"/>
        <v/>
      </c>
      <c r="D3693" s="53"/>
      <c r="E3693" s="26" t="str">
        <f t="shared" si="576"/>
        <v/>
      </c>
      <c r="F3693" s="26" t="str">
        <f t="shared" si="577"/>
        <v/>
      </c>
      <c r="G3693" s="26" t="str">
        <f t="shared" si="578"/>
        <v/>
      </c>
      <c r="H3693" s="26" t="str">
        <f t="shared" si="579"/>
        <v/>
      </c>
      <c r="I3693" s="53"/>
      <c r="J3693" s="53"/>
      <c r="K3693" s="53"/>
      <c r="L3693" s="52" t="str">
        <f t="shared" si="580"/>
        <v/>
      </c>
      <c r="M3693" s="52" t="str">
        <f t="shared" si="581"/>
        <v/>
      </c>
    </row>
    <row r="3694" spans="1:13" hidden="1" x14ac:dyDescent="0.3">
      <c r="A3694" s="143" t="str">
        <f t="shared" si="582"/>
        <v/>
      </c>
      <c r="B3694" s="140" t="str">
        <f t="shared" si="583"/>
        <v/>
      </c>
      <c r="C3694" s="143" t="str">
        <f t="shared" si="584"/>
        <v/>
      </c>
      <c r="D3694" s="53"/>
      <c r="E3694" s="26" t="str">
        <f t="shared" si="576"/>
        <v/>
      </c>
      <c r="F3694" s="26" t="str">
        <f t="shared" si="577"/>
        <v/>
      </c>
      <c r="G3694" s="26" t="str">
        <f t="shared" si="578"/>
        <v/>
      </c>
      <c r="H3694" s="26" t="str">
        <f t="shared" si="579"/>
        <v/>
      </c>
      <c r="I3694" s="53"/>
      <c r="J3694" s="53"/>
      <c r="K3694" s="53"/>
      <c r="L3694" s="52" t="str">
        <f t="shared" si="580"/>
        <v/>
      </c>
      <c r="M3694" s="52" t="str">
        <f t="shared" si="581"/>
        <v/>
      </c>
    </row>
    <row r="3695" spans="1:13" hidden="1" x14ac:dyDescent="0.3">
      <c r="A3695" s="143" t="str">
        <f t="shared" si="582"/>
        <v/>
      </c>
      <c r="B3695" s="140" t="str">
        <f t="shared" si="583"/>
        <v/>
      </c>
      <c r="C3695" s="143" t="str">
        <f t="shared" si="584"/>
        <v/>
      </c>
      <c r="D3695" s="53"/>
      <c r="E3695" s="26" t="str">
        <f t="shared" si="576"/>
        <v/>
      </c>
      <c r="F3695" s="26" t="str">
        <f t="shared" si="577"/>
        <v/>
      </c>
      <c r="G3695" s="26" t="str">
        <f t="shared" si="578"/>
        <v/>
      </c>
      <c r="H3695" s="26" t="str">
        <f t="shared" si="579"/>
        <v/>
      </c>
      <c r="I3695" s="53"/>
      <c r="J3695" s="53"/>
      <c r="K3695" s="53"/>
      <c r="L3695" s="52" t="str">
        <f t="shared" si="580"/>
        <v/>
      </c>
      <c r="M3695" s="52" t="str">
        <f t="shared" si="581"/>
        <v/>
      </c>
    </row>
    <row r="3696" spans="1:13" hidden="1" x14ac:dyDescent="0.3">
      <c r="A3696" s="143" t="str">
        <f t="shared" si="582"/>
        <v/>
      </c>
      <c r="B3696" s="140" t="str">
        <f t="shared" si="583"/>
        <v/>
      </c>
      <c r="C3696" s="143" t="str">
        <f t="shared" si="584"/>
        <v/>
      </c>
      <c r="D3696" s="53"/>
      <c r="E3696" s="26" t="str">
        <f t="shared" si="576"/>
        <v/>
      </c>
      <c r="F3696" s="26" t="str">
        <f t="shared" si="577"/>
        <v/>
      </c>
      <c r="G3696" s="26" t="str">
        <f t="shared" si="578"/>
        <v/>
      </c>
      <c r="H3696" s="26" t="str">
        <f t="shared" si="579"/>
        <v/>
      </c>
      <c r="I3696" s="53"/>
      <c r="J3696" s="53"/>
      <c r="K3696" s="53"/>
      <c r="L3696" s="52" t="str">
        <f t="shared" si="580"/>
        <v/>
      </c>
      <c r="M3696" s="52" t="str">
        <f t="shared" si="581"/>
        <v/>
      </c>
    </row>
    <row r="3697" spans="1:13" hidden="1" x14ac:dyDescent="0.3">
      <c r="A3697" s="143" t="str">
        <f t="shared" si="582"/>
        <v/>
      </c>
      <c r="B3697" s="140" t="str">
        <f t="shared" si="583"/>
        <v/>
      </c>
      <c r="C3697" s="143" t="str">
        <f t="shared" si="584"/>
        <v/>
      </c>
      <c r="D3697" s="53"/>
      <c r="E3697" s="26" t="str">
        <f t="shared" si="576"/>
        <v/>
      </c>
      <c r="F3697" s="26" t="str">
        <f t="shared" si="577"/>
        <v/>
      </c>
      <c r="G3697" s="26" t="str">
        <f t="shared" si="578"/>
        <v/>
      </c>
      <c r="H3697" s="26" t="str">
        <f t="shared" si="579"/>
        <v/>
      </c>
      <c r="I3697" s="53"/>
      <c r="J3697" s="53"/>
      <c r="K3697" s="53"/>
      <c r="L3697" s="52" t="str">
        <f t="shared" si="580"/>
        <v/>
      </c>
      <c r="M3697" s="52" t="str">
        <f t="shared" si="581"/>
        <v/>
      </c>
    </row>
    <row r="3698" spans="1:13" hidden="1" x14ac:dyDescent="0.3">
      <c r="A3698" s="143" t="str">
        <f t="shared" si="582"/>
        <v/>
      </c>
      <c r="B3698" s="140" t="str">
        <f t="shared" si="583"/>
        <v/>
      </c>
      <c r="C3698" s="143" t="str">
        <f t="shared" si="584"/>
        <v/>
      </c>
      <c r="D3698" s="53"/>
      <c r="E3698" s="26" t="str">
        <f t="shared" si="576"/>
        <v/>
      </c>
      <c r="F3698" s="26" t="str">
        <f t="shared" si="577"/>
        <v/>
      </c>
      <c r="G3698" s="26" t="str">
        <f t="shared" si="578"/>
        <v/>
      </c>
      <c r="H3698" s="26" t="str">
        <f t="shared" si="579"/>
        <v/>
      </c>
      <c r="I3698" s="53"/>
      <c r="J3698" s="53"/>
      <c r="K3698" s="53"/>
      <c r="L3698" s="52" t="str">
        <f t="shared" si="580"/>
        <v/>
      </c>
      <c r="M3698" s="52" t="str">
        <f t="shared" si="581"/>
        <v/>
      </c>
    </row>
    <row r="3699" spans="1:13" hidden="1" x14ac:dyDescent="0.3">
      <c r="A3699" s="143" t="str">
        <f t="shared" si="582"/>
        <v/>
      </c>
      <c r="B3699" s="140" t="str">
        <f t="shared" si="583"/>
        <v/>
      </c>
      <c r="C3699" s="143" t="str">
        <f t="shared" si="584"/>
        <v/>
      </c>
      <c r="D3699" s="53"/>
      <c r="E3699" s="26" t="str">
        <f t="shared" si="576"/>
        <v/>
      </c>
      <c r="F3699" s="26" t="str">
        <f t="shared" si="577"/>
        <v/>
      </c>
      <c r="G3699" s="26" t="str">
        <f t="shared" si="578"/>
        <v/>
      </c>
      <c r="H3699" s="26" t="str">
        <f t="shared" si="579"/>
        <v/>
      </c>
      <c r="I3699" s="53"/>
      <c r="J3699" s="53"/>
      <c r="K3699" s="53"/>
      <c r="L3699" s="52" t="str">
        <f t="shared" si="580"/>
        <v/>
      </c>
      <c r="M3699" s="52" t="str">
        <f t="shared" si="581"/>
        <v/>
      </c>
    </row>
    <row r="3700" spans="1:13" hidden="1" x14ac:dyDescent="0.3">
      <c r="A3700" s="143" t="str">
        <f t="shared" si="582"/>
        <v/>
      </c>
      <c r="B3700" s="140" t="str">
        <f t="shared" si="583"/>
        <v/>
      </c>
      <c r="C3700" s="143" t="str">
        <f t="shared" si="584"/>
        <v/>
      </c>
      <c r="D3700" s="53"/>
      <c r="E3700" s="26" t="str">
        <f t="shared" si="576"/>
        <v/>
      </c>
      <c r="F3700" s="26" t="str">
        <f t="shared" si="577"/>
        <v/>
      </c>
      <c r="G3700" s="26" t="str">
        <f t="shared" si="578"/>
        <v/>
      </c>
      <c r="H3700" s="26" t="str">
        <f t="shared" si="579"/>
        <v/>
      </c>
      <c r="I3700" s="53"/>
      <c r="J3700" s="53"/>
      <c r="K3700" s="53"/>
      <c r="L3700" s="52" t="str">
        <f t="shared" si="580"/>
        <v/>
      </c>
      <c r="M3700" s="52" t="str">
        <f t="shared" si="581"/>
        <v/>
      </c>
    </row>
    <row r="3701" spans="1:13" hidden="1" x14ac:dyDescent="0.3">
      <c r="A3701" s="143" t="str">
        <f t="shared" si="582"/>
        <v/>
      </c>
      <c r="B3701" s="140" t="str">
        <f t="shared" si="583"/>
        <v/>
      </c>
      <c r="C3701" s="143" t="str">
        <f t="shared" si="584"/>
        <v/>
      </c>
      <c r="D3701" s="53"/>
      <c r="E3701" s="26" t="str">
        <f t="shared" si="576"/>
        <v/>
      </c>
      <c r="F3701" s="26" t="str">
        <f t="shared" si="577"/>
        <v/>
      </c>
      <c r="G3701" s="26" t="str">
        <f t="shared" si="578"/>
        <v/>
      </c>
      <c r="H3701" s="26" t="str">
        <f t="shared" si="579"/>
        <v/>
      </c>
      <c r="I3701" s="53"/>
      <c r="J3701" s="53"/>
      <c r="K3701" s="53"/>
      <c r="L3701" s="52" t="str">
        <f t="shared" si="580"/>
        <v/>
      </c>
      <c r="M3701" s="52" t="str">
        <f t="shared" si="581"/>
        <v/>
      </c>
    </row>
    <row r="3702" spans="1:13" hidden="1" x14ac:dyDescent="0.3">
      <c r="A3702" s="143" t="str">
        <f t="shared" si="582"/>
        <v/>
      </c>
      <c r="B3702" s="140" t="str">
        <f t="shared" si="583"/>
        <v/>
      </c>
      <c r="C3702" s="143" t="str">
        <f t="shared" si="584"/>
        <v/>
      </c>
      <c r="D3702" s="53"/>
      <c r="E3702" s="26" t="str">
        <f t="shared" si="576"/>
        <v/>
      </c>
      <c r="F3702" s="26" t="str">
        <f t="shared" si="577"/>
        <v/>
      </c>
      <c r="G3702" s="26" t="str">
        <f t="shared" si="578"/>
        <v/>
      </c>
      <c r="H3702" s="26" t="str">
        <f t="shared" si="579"/>
        <v/>
      </c>
      <c r="I3702" s="53"/>
      <c r="J3702" s="53"/>
      <c r="K3702" s="53"/>
      <c r="L3702" s="52" t="str">
        <f t="shared" si="580"/>
        <v/>
      </c>
      <c r="M3702" s="52" t="str">
        <f t="shared" si="581"/>
        <v/>
      </c>
    </row>
    <row r="3703" spans="1:13" hidden="1" x14ac:dyDescent="0.3">
      <c r="A3703" s="143" t="str">
        <f t="shared" si="582"/>
        <v/>
      </c>
      <c r="B3703" s="140" t="str">
        <f t="shared" si="583"/>
        <v/>
      </c>
      <c r="C3703" s="143" t="str">
        <f t="shared" si="584"/>
        <v/>
      </c>
      <c r="D3703" s="53"/>
      <c r="E3703" s="26" t="str">
        <f t="shared" si="576"/>
        <v/>
      </c>
      <c r="F3703" s="26" t="str">
        <f t="shared" si="577"/>
        <v/>
      </c>
      <c r="G3703" s="26" t="str">
        <f t="shared" si="578"/>
        <v/>
      </c>
      <c r="H3703" s="26" t="str">
        <f t="shared" si="579"/>
        <v/>
      </c>
      <c r="I3703" s="53"/>
      <c r="J3703" s="53"/>
      <c r="K3703" s="53"/>
      <c r="L3703" s="52" t="str">
        <f t="shared" si="580"/>
        <v/>
      </c>
      <c r="M3703" s="52" t="str">
        <f t="shared" si="581"/>
        <v/>
      </c>
    </row>
    <row r="3704" spans="1:13" hidden="1" x14ac:dyDescent="0.3">
      <c r="A3704" s="143" t="str">
        <f t="shared" si="582"/>
        <v/>
      </c>
      <c r="B3704" s="140" t="str">
        <f t="shared" si="583"/>
        <v/>
      </c>
      <c r="C3704" s="143" t="str">
        <f t="shared" si="584"/>
        <v/>
      </c>
      <c r="D3704" s="53"/>
      <c r="E3704" s="26" t="str">
        <f t="shared" si="576"/>
        <v/>
      </c>
      <c r="F3704" s="26" t="str">
        <f t="shared" si="577"/>
        <v/>
      </c>
      <c r="G3704" s="26" t="str">
        <f t="shared" si="578"/>
        <v/>
      </c>
      <c r="H3704" s="26" t="str">
        <f t="shared" si="579"/>
        <v/>
      </c>
      <c r="I3704" s="53"/>
      <c r="J3704" s="53"/>
      <c r="K3704" s="53"/>
      <c r="L3704" s="52" t="str">
        <f t="shared" si="580"/>
        <v/>
      </c>
      <c r="M3704" s="52" t="str">
        <f t="shared" si="581"/>
        <v/>
      </c>
    </row>
    <row r="3705" spans="1:13" hidden="1" x14ac:dyDescent="0.3">
      <c r="A3705" s="143" t="str">
        <f t="shared" si="582"/>
        <v/>
      </c>
      <c r="B3705" s="140" t="str">
        <f t="shared" si="583"/>
        <v/>
      </c>
      <c r="C3705" s="143" t="str">
        <f t="shared" si="584"/>
        <v/>
      </c>
      <c r="D3705" s="53"/>
      <c r="E3705" s="26" t="str">
        <f t="shared" si="576"/>
        <v/>
      </c>
      <c r="F3705" s="26" t="str">
        <f t="shared" si="577"/>
        <v/>
      </c>
      <c r="G3705" s="26" t="str">
        <f t="shared" si="578"/>
        <v/>
      </c>
      <c r="H3705" s="26" t="str">
        <f t="shared" si="579"/>
        <v/>
      </c>
      <c r="I3705" s="53"/>
      <c r="J3705" s="53"/>
      <c r="K3705" s="53"/>
      <c r="L3705" s="52" t="str">
        <f t="shared" si="580"/>
        <v/>
      </c>
      <c r="M3705" s="52" t="str">
        <f t="shared" si="581"/>
        <v/>
      </c>
    </row>
    <row r="3706" spans="1:13" hidden="1" x14ac:dyDescent="0.3">
      <c r="A3706" s="143" t="str">
        <f t="shared" si="582"/>
        <v/>
      </c>
      <c r="B3706" s="140" t="str">
        <f t="shared" si="583"/>
        <v/>
      </c>
      <c r="C3706" s="143" t="str">
        <f t="shared" si="584"/>
        <v/>
      </c>
      <c r="D3706" s="53"/>
      <c r="E3706" s="26" t="str">
        <f t="shared" ref="E3706:E3769" si="585">IF(D3706="","",VLOOKUP(D3706,Master,3,FALSE))</f>
        <v/>
      </c>
      <c r="F3706" s="26" t="str">
        <f t="shared" ref="F3706:F3769" si="586">IF(D3706="","",VLOOKUP(D3706,Master,4,FALSE))</f>
        <v/>
      </c>
      <c r="G3706" s="26" t="str">
        <f t="shared" ref="G3706:G3769" si="587">IF(D3706="","",VLOOKUP(D3706,Master,5,FALSE))</f>
        <v/>
      </c>
      <c r="H3706" s="26" t="str">
        <f t="shared" ref="H3706:H3769" si="588">IF(D3706="","",VLOOKUP(D3706,Master,2,FALSE))</f>
        <v/>
      </c>
      <c r="I3706" s="53"/>
      <c r="J3706" s="53"/>
      <c r="K3706" s="53"/>
      <c r="L3706" s="52" t="str">
        <f t="shared" ref="L3706:L3769" si="589">IF(K3706="","",IF(I3706="",ROUND(HLOOKUP(J3706,kgList,K3706,FALSE),1),ROUND(HLOOKUP(I3706,kgList,K3706,FALSE),1)))</f>
        <v/>
      </c>
      <c r="M3706" s="52" t="str">
        <f t="shared" ref="M3706:M3769" si="590">IF(L3706="","",IF(COUNTA(I3706:J3706)&gt;1,"Edible or Inedible",IF(COUNTA(I3706)=1,L3706*1,IF(COUNTA(J3706)=1,L3706*1,"ERROR"))))</f>
        <v/>
      </c>
    </row>
    <row r="3707" spans="1:13" hidden="1" x14ac:dyDescent="0.3">
      <c r="A3707" s="143" t="str">
        <f t="shared" ref="A3707:A3770" si="591">IF(D3707="","",A3706)</f>
        <v/>
      </c>
      <c r="B3707" s="140" t="str">
        <f t="shared" ref="B3707:B3770" si="592">IF(D3707="","",B3706)</f>
        <v/>
      </c>
      <c r="C3707" s="143" t="str">
        <f t="shared" ref="C3707:C3770" si="593">IF(D3707="","",C3706)</f>
        <v/>
      </c>
      <c r="D3707" s="53"/>
      <c r="E3707" s="26" t="str">
        <f t="shared" si="585"/>
        <v/>
      </c>
      <c r="F3707" s="26" t="str">
        <f t="shared" si="586"/>
        <v/>
      </c>
      <c r="G3707" s="26" t="str">
        <f t="shared" si="587"/>
        <v/>
      </c>
      <c r="H3707" s="26" t="str">
        <f t="shared" si="588"/>
        <v/>
      </c>
      <c r="I3707" s="53"/>
      <c r="J3707" s="53"/>
      <c r="K3707" s="53"/>
      <c r="L3707" s="52" t="str">
        <f t="shared" si="589"/>
        <v/>
      </c>
      <c r="M3707" s="52" t="str">
        <f t="shared" si="590"/>
        <v/>
      </c>
    </row>
    <row r="3708" spans="1:13" hidden="1" x14ac:dyDescent="0.3">
      <c r="A3708" s="143" t="str">
        <f t="shared" si="591"/>
        <v/>
      </c>
      <c r="B3708" s="140" t="str">
        <f t="shared" si="592"/>
        <v/>
      </c>
      <c r="C3708" s="143" t="str">
        <f t="shared" si="593"/>
        <v/>
      </c>
      <c r="D3708" s="53"/>
      <c r="E3708" s="26" t="str">
        <f t="shared" si="585"/>
        <v/>
      </c>
      <c r="F3708" s="26" t="str">
        <f t="shared" si="586"/>
        <v/>
      </c>
      <c r="G3708" s="26" t="str">
        <f t="shared" si="587"/>
        <v/>
      </c>
      <c r="H3708" s="26" t="str">
        <f t="shared" si="588"/>
        <v/>
      </c>
      <c r="I3708" s="53"/>
      <c r="J3708" s="53"/>
      <c r="K3708" s="53"/>
      <c r="L3708" s="52" t="str">
        <f t="shared" si="589"/>
        <v/>
      </c>
      <c r="M3708" s="52" t="str">
        <f t="shared" si="590"/>
        <v/>
      </c>
    </row>
    <row r="3709" spans="1:13" hidden="1" x14ac:dyDescent="0.3">
      <c r="A3709" s="143" t="str">
        <f t="shared" si="591"/>
        <v/>
      </c>
      <c r="B3709" s="140" t="str">
        <f t="shared" si="592"/>
        <v/>
      </c>
      <c r="C3709" s="143" t="str">
        <f t="shared" si="593"/>
        <v/>
      </c>
      <c r="D3709" s="53"/>
      <c r="E3709" s="26" t="str">
        <f t="shared" si="585"/>
        <v/>
      </c>
      <c r="F3709" s="26" t="str">
        <f t="shared" si="586"/>
        <v/>
      </c>
      <c r="G3709" s="26" t="str">
        <f t="shared" si="587"/>
        <v/>
      </c>
      <c r="H3709" s="26" t="str">
        <f t="shared" si="588"/>
        <v/>
      </c>
      <c r="I3709" s="53"/>
      <c r="J3709" s="53"/>
      <c r="K3709" s="53"/>
      <c r="L3709" s="52" t="str">
        <f t="shared" si="589"/>
        <v/>
      </c>
      <c r="M3709" s="52" t="str">
        <f t="shared" si="590"/>
        <v/>
      </c>
    </row>
    <row r="3710" spans="1:13" hidden="1" x14ac:dyDescent="0.3">
      <c r="A3710" s="143" t="str">
        <f t="shared" si="591"/>
        <v/>
      </c>
      <c r="B3710" s="140" t="str">
        <f t="shared" si="592"/>
        <v/>
      </c>
      <c r="C3710" s="143" t="str">
        <f t="shared" si="593"/>
        <v/>
      </c>
      <c r="D3710" s="53"/>
      <c r="E3710" s="26" t="str">
        <f t="shared" si="585"/>
        <v/>
      </c>
      <c r="F3710" s="26" t="str">
        <f t="shared" si="586"/>
        <v/>
      </c>
      <c r="G3710" s="26" t="str">
        <f t="shared" si="587"/>
        <v/>
      </c>
      <c r="H3710" s="26" t="str">
        <f t="shared" si="588"/>
        <v/>
      </c>
      <c r="I3710" s="53"/>
      <c r="J3710" s="53"/>
      <c r="K3710" s="53"/>
      <c r="L3710" s="52" t="str">
        <f t="shared" si="589"/>
        <v/>
      </c>
      <c r="M3710" s="52" t="str">
        <f t="shared" si="590"/>
        <v/>
      </c>
    </row>
    <row r="3711" spans="1:13" hidden="1" x14ac:dyDescent="0.3">
      <c r="A3711" s="143" t="str">
        <f t="shared" si="591"/>
        <v/>
      </c>
      <c r="B3711" s="140" t="str">
        <f t="shared" si="592"/>
        <v/>
      </c>
      <c r="C3711" s="143" t="str">
        <f t="shared" si="593"/>
        <v/>
      </c>
      <c r="D3711" s="53"/>
      <c r="E3711" s="26" t="str">
        <f t="shared" si="585"/>
        <v/>
      </c>
      <c r="F3711" s="26" t="str">
        <f t="shared" si="586"/>
        <v/>
      </c>
      <c r="G3711" s="26" t="str">
        <f t="shared" si="587"/>
        <v/>
      </c>
      <c r="H3711" s="26" t="str">
        <f t="shared" si="588"/>
        <v/>
      </c>
      <c r="I3711" s="53"/>
      <c r="J3711" s="53"/>
      <c r="K3711" s="53"/>
      <c r="L3711" s="52" t="str">
        <f t="shared" si="589"/>
        <v/>
      </c>
      <c r="M3711" s="52" t="str">
        <f t="shared" si="590"/>
        <v/>
      </c>
    </row>
    <row r="3712" spans="1:13" hidden="1" x14ac:dyDescent="0.3">
      <c r="A3712" s="143" t="str">
        <f t="shared" si="591"/>
        <v/>
      </c>
      <c r="B3712" s="140" t="str">
        <f t="shared" si="592"/>
        <v/>
      </c>
      <c r="C3712" s="143" t="str">
        <f t="shared" si="593"/>
        <v/>
      </c>
      <c r="D3712" s="53"/>
      <c r="E3712" s="26" t="str">
        <f t="shared" si="585"/>
        <v/>
      </c>
      <c r="F3712" s="26" t="str">
        <f t="shared" si="586"/>
        <v/>
      </c>
      <c r="G3712" s="26" t="str">
        <f t="shared" si="587"/>
        <v/>
      </c>
      <c r="H3712" s="26" t="str">
        <f t="shared" si="588"/>
        <v/>
      </c>
      <c r="I3712" s="53"/>
      <c r="J3712" s="53"/>
      <c r="K3712" s="53"/>
      <c r="L3712" s="52" t="str">
        <f t="shared" si="589"/>
        <v/>
      </c>
      <c r="M3712" s="52" t="str">
        <f t="shared" si="590"/>
        <v/>
      </c>
    </row>
    <row r="3713" spans="1:13" hidden="1" x14ac:dyDescent="0.3">
      <c r="A3713" s="143" t="str">
        <f t="shared" si="591"/>
        <v/>
      </c>
      <c r="B3713" s="140" t="str">
        <f t="shared" si="592"/>
        <v/>
      </c>
      <c r="C3713" s="143" t="str">
        <f t="shared" si="593"/>
        <v/>
      </c>
      <c r="D3713" s="53"/>
      <c r="E3713" s="26" t="str">
        <f t="shared" si="585"/>
        <v/>
      </c>
      <c r="F3713" s="26" t="str">
        <f t="shared" si="586"/>
        <v/>
      </c>
      <c r="G3713" s="26" t="str">
        <f t="shared" si="587"/>
        <v/>
      </c>
      <c r="H3713" s="26" t="str">
        <f t="shared" si="588"/>
        <v/>
      </c>
      <c r="I3713" s="53"/>
      <c r="J3713" s="53"/>
      <c r="K3713" s="53"/>
      <c r="L3713" s="52" t="str">
        <f t="shared" si="589"/>
        <v/>
      </c>
      <c r="M3713" s="52" t="str">
        <f t="shared" si="590"/>
        <v/>
      </c>
    </row>
    <row r="3714" spans="1:13" hidden="1" x14ac:dyDescent="0.3">
      <c r="A3714" s="143" t="str">
        <f t="shared" si="591"/>
        <v/>
      </c>
      <c r="B3714" s="140" t="str">
        <f t="shared" si="592"/>
        <v/>
      </c>
      <c r="C3714" s="143" t="str">
        <f t="shared" si="593"/>
        <v/>
      </c>
      <c r="D3714" s="53"/>
      <c r="E3714" s="26" t="str">
        <f t="shared" si="585"/>
        <v/>
      </c>
      <c r="F3714" s="26" t="str">
        <f t="shared" si="586"/>
        <v/>
      </c>
      <c r="G3714" s="26" t="str">
        <f t="shared" si="587"/>
        <v/>
      </c>
      <c r="H3714" s="26" t="str">
        <f t="shared" si="588"/>
        <v/>
      </c>
      <c r="I3714" s="53"/>
      <c r="J3714" s="53"/>
      <c r="K3714" s="53"/>
      <c r="L3714" s="52" t="str">
        <f t="shared" si="589"/>
        <v/>
      </c>
      <c r="M3714" s="52" t="str">
        <f t="shared" si="590"/>
        <v/>
      </c>
    </row>
    <row r="3715" spans="1:13" hidden="1" x14ac:dyDescent="0.3">
      <c r="A3715" s="143" t="str">
        <f t="shared" si="591"/>
        <v/>
      </c>
      <c r="B3715" s="140" t="str">
        <f t="shared" si="592"/>
        <v/>
      </c>
      <c r="C3715" s="143" t="str">
        <f t="shared" si="593"/>
        <v/>
      </c>
      <c r="D3715" s="53"/>
      <c r="E3715" s="26" t="str">
        <f t="shared" si="585"/>
        <v/>
      </c>
      <c r="F3715" s="26" t="str">
        <f t="shared" si="586"/>
        <v/>
      </c>
      <c r="G3715" s="26" t="str">
        <f t="shared" si="587"/>
        <v/>
      </c>
      <c r="H3715" s="26" t="str">
        <f t="shared" si="588"/>
        <v/>
      </c>
      <c r="I3715" s="53"/>
      <c r="J3715" s="53"/>
      <c r="K3715" s="53"/>
      <c r="L3715" s="52" t="str">
        <f t="shared" si="589"/>
        <v/>
      </c>
      <c r="M3715" s="52" t="str">
        <f t="shared" si="590"/>
        <v/>
      </c>
    </row>
    <row r="3716" spans="1:13" hidden="1" x14ac:dyDescent="0.3">
      <c r="A3716" s="143" t="str">
        <f t="shared" si="591"/>
        <v/>
      </c>
      <c r="B3716" s="140" t="str">
        <f t="shared" si="592"/>
        <v/>
      </c>
      <c r="C3716" s="143" t="str">
        <f t="shared" si="593"/>
        <v/>
      </c>
      <c r="D3716" s="53"/>
      <c r="E3716" s="26" t="str">
        <f t="shared" si="585"/>
        <v/>
      </c>
      <c r="F3716" s="26" t="str">
        <f t="shared" si="586"/>
        <v/>
      </c>
      <c r="G3716" s="26" t="str">
        <f t="shared" si="587"/>
        <v/>
      </c>
      <c r="H3716" s="26" t="str">
        <f t="shared" si="588"/>
        <v/>
      </c>
      <c r="I3716" s="53"/>
      <c r="J3716" s="53"/>
      <c r="K3716" s="53"/>
      <c r="L3716" s="52" t="str">
        <f t="shared" si="589"/>
        <v/>
      </c>
      <c r="M3716" s="52" t="str">
        <f t="shared" si="590"/>
        <v/>
      </c>
    </row>
    <row r="3717" spans="1:13" hidden="1" x14ac:dyDescent="0.3">
      <c r="A3717" s="143" t="str">
        <f t="shared" si="591"/>
        <v/>
      </c>
      <c r="B3717" s="140" t="str">
        <f t="shared" si="592"/>
        <v/>
      </c>
      <c r="C3717" s="143" t="str">
        <f t="shared" si="593"/>
        <v/>
      </c>
      <c r="D3717" s="53"/>
      <c r="E3717" s="26" t="str">
        <f t="shared" si="585"/>
        <v/>
      </c>
      <c r="F3717" s="26" t="str">
        <f t="shared" si="586"/>
        <v/>
      </c>
      <c r="G3717" s="26" t="str">
        <f t="shared" si="587"/>
        <v/>
      </c>
      <c r="H3717" s="26" t="str">
        <f t="shared" si="588"/>
        <v/>
      </c>
      <c r="I3717" s="53"/>
      <c r="J3717" s="53"/>
      <c r="K3717" s="53"/>
      <c r="L3717" s="52" t="str">
        <f t="shared" si="589"/>
        <v/>
      </c>
      <c r="M3717" s="52" t="str">
        <f t="shared" si="590"/>
        <v/>
      </c>
    </row>
    <row r="3718" spans="1:13" hidden="1" x14ac:dyDescent="0.3">
      <c r="A3718" s="143" t="str">
        <f t="shared" si="591"/>
        <v/>
      </c>
      <c r="B3718" s="140" t="str">
        <f t="shared" si="592"/>
        <v/>
      </c>
      <c r="C3718" s="143" t="str">
        <f t="shared" si="593"/>
        <v/>
      </c>
      <c r="D3718" s="53"/>
      <c r="E3718" s="26" t="str">
        <f t="shared" si="585"/>
        <v/>
      </c>
      <c r="F3718" s="26" t="str">
        <f t="shared" si="586"/>
        <v/>
      </c>
      <c r="G3718" s="26" t="str">
        <f t="shared" si="587"/>
        <v/>
      </c>
      <c r="H3718" s="26" t="str">
        <f t="shared" si="588"/>
        <v/>
      </c>
      <c r="I3718" s="53"/>
      <c r="J3718" s="53"/>
      <c r="K3718" s="53"/>
      <c r="L3718" s="52" t="str">
        <f t="shared" si="589"/>
        <v/>
      </c>
      <c r="M3718" s="52" t="str">
        <f t="shared" si="590"/>
        <v/>
      </c>
    </row>
    <row r="3719" spans="1:13" hidden="1" x14ac:dyDescent="0.3">
      <c r="A3719" s="143" t="str">
        <f t="shared" si="591"/>
        <v/>
      </c>
      <c r="B3719" s="140" t="str">
        <f t="shared" si="592"/>
        <v/>
      </c>
      <c r="C3719" s="143" t="str">
        <f t="shared" si="593"/>
        <v/>
      </c>
      <c r="D3719" s="53"/>
      <c r="E3719" s="26" t="str">
        <f t="shared" si="585"/>
        <v/>
      </c>
      <c r="F3719" s="26" t="str">
        <f t="shared" si="586"/>
        <v/>
      </c>
      <c r="G3719" s="26" t="str">
        <f t="shared" si="587"/>
        <v/>
      </c>
      <c r="H3719" s="26" t="str">
        <f t="shared" si="588"/>
        <v/>
      </c>
      <c r="I3719" s="53"/>
      <c r="J3719" s="53"/>
      <c r="K3719" s="53"/>
      <c r="L3719" s="52" t="str">
        <f t="shared" si="589"/>
        <v/>
      </c>
      <c r="M3719" s="52" t="str">
        <f t="shared" si="590"/>
        <v/>
      </c>
    </row>
    <row r="3720" spans="1:13" hidden="1" x14ac:dyDescent="0.3">
      <c r="A3720" s="143" t="str">
        <f t="shared" si="591"/>
        <v/>
      </c>
      <c r="B3720" s="140" t="str">
        <f t="shared" si="592"/>
        <v/>
      </c>
      <c r="C3720" s="143" t="str">
        <f t="shared" si="593"/>
        <v/>
      </c>
      <c r="D3720" s="53"/>
      <c r="E3720" s="26" t="str">
        <f t="shared" si="585"/>
        <v/>
      </c>
      <c r="F3720" s="26" t="str">
        <f t="shared" si="586"/>
        <v/>
      </c>
      <c r="G3720" s="26" t="str">
        <f t="shared" si="587"/>
        <v/>
      </c>
      <c r="H3720" s="26" t="str">
        <f t="shared" si="588"/>
        <v/>
      </c>
      <c r="I3720" s="53"/>
      <c r="J3720" s="53"/>
      <c r="K3720" s="53"/>
      <c r="L3720" s="52" t="str">
        <f t="shared" si="589"/>
        <v/>
      </c>
      <c r="M3720" s="52" t="str">
        <f t="shared" si="590"/>
        <v/>
      </c>
    </row>
    <row r="3721" spans="1:13" hidden="1" x14ac:dyDescent="0.3">
      <c r="A3721" s="143" t="str">
        <f t="shared" si="591"/>
        <v/>
      </c>
      <c r="B3721" s="140" t="str">
        <f t="shared" si="592"/>
        <v/>
      </c>
      <c r="C3721" s="143" t="str">
        <f t="shared" si="593"/>
        <v/>
      </c>
      <c r="D3721" s="53"/>
      <c r="E3721" s="26" t="str">
        <f t="shared" si="585"/>
        <v/>
      </c>
      <c r="F3721" s="26" t="str">
        <f t="shared" si="586"/>
        <v/>
      </c>
      <c r="G3721" s="26" t="str">
        <f t="shared" si="587"/>
        <v/>
      </c>
      <c r="H3721" s="26" t="str">
        <f t="shared" si="588"/>
        <v/>
      </c>
      <c r="I3721" s="53"/>
      <c r="J3721" s="53"/>
      <c r="K3721" s="53"/>
      <c r="L3721" s="52" t="str">
        <f t="shared" si="589"/>
        <v/>
      </c>
      <c r="M3721" s="52" t="str">
        <f t="shared" si="590"/>
        <v/>
      </c>
    </row>
    <row r="3722" spans="1:13" hidden="1" x14ac:dyDescent="0.3">
      <c r="A3722" s="143" t="str">
        <f t="shared" si="591"/>
        <v/>
      </c>
      <c r="B3722" s="140" t="str">
        <f t="shared" si="592"/>
        <v/>
      </c>
      <c r="C3722" s="143" t="str">
        <f t="shared" si="593"/>
        <v/>
      </c>
      <c r="D3722" s="53"/>
      <c r="E3722" s="26" t="str">
        <f t="shared" si="585"/>
        <v/>
      </c>
      <c r="F3722" s="26" t="str">
        <f t="shared" si="586"/>
        <v/>
      </c>
      <c r="G3722" s="26" t="str">
        <f t="shared" si="587"/>
        <v/>
      </c>
      <c r="H3722" s="26" t="str">
        <f t="shared" si="588"/>
        <v/>
      </c>
      <c r="I3722" s="53"/>
      <c r="J3722" s="53"/>
      <c r="K3722" s="53"/>
      <c r="L3722" s="52" t="str">
        <f t="shared" si="589"/>
        <v/>
      </c>
      <c r="M3722" s="52" t="str">
        <f t="shared" si="590"/>
        <v/>
      </c>
    </row>
    <row r="3723" spans="1:13" hidden="1" x14ac:dyDescent="0.3">
      <c r="A3723" s="143" t="str">
        <f t="shared" si="591"/>
        <v/>
      </c>
      <c r="B3723" s="140" t="str">
        <f t="shared" si="592"/>
        <v/>
      </c>
      <c r="C3723" s="143" t="str">
        <f t="shared" si="593"/>
        <v/>
      </c>
      <c r="D3723" s="53"/>
      <c r="E3723" s="26" t="str">
        <f t="shared" si="585"/>
        <v/>
      </c>
      <c r="F3723" s="26" t="str">
        <f t="shared" si="586"/>
        <v/>
      </c>
      <c r="G3723" s="26" t="str">
        <f t="shared" si="587"/>
        <v/>
      </c>
      <c r="H3723" s="26" t="str">
        <f t="shared" si="588"/>
        <v/>
      </c>
      <c r="I3723" s="53"/>
      <c r="J3723" s="53"/>
      <c r="K3723" s="53"/>
      <c r="L3723" s="52" t="str">
        <f t="shared" si="589"/>
        <v/>
      </c>
      <c r="M3723" s="52" t="str">
        <f t="shared" si="590"/>
        <v/>
      </c>
    </row>
    <row r="3724" spans="1:13" hidden="1" x14ac:dyDescent="0.3">
      <c r="A3724" s="143" t="str">
        <f t="shared" si="591"/>
        <v/>
      </c>
      <c r="B3724" s="140" t="str">
        <f t="shared" si="592"/>
        <v/>
      </c>
      <c r="C3724" s="143" t="str">
        <f t="shared" si="593"/>
        <v/>
      </c>
      <c r="D3724" s="53"/>
      <c r="E3724" s="26" t="str">
        <f t="shared" si="585"/>
        <v/>
      </c>
      <c r="F3724" s="26" t="str">
        <f t="shared" si="586"/>
        <v/>
      </c>
      <c r="G3724" s="26" t="str">
        <f t="shared" si="587"/>
        <v/>
      </c>
      <c r="H3724" s="26" t="str">
        <f t="shared" si="588"/>
        <v/>
      </c>
      <c r="I3724" s="53"/>
      <c r="J3724" s="53"/>
      <c r="K3724" s="53"/>
      <c r="L3724" s="52" t="str">
        <f t="shared" si="589"/>
        <v/>
      </c>
      <c r="M3724" s="52" t="str">
        <f t="shared" si="590"/>
        <v/>
      </c>
    </row>
    <row r="3725" spans="1:13" hidden="1" x14ac:dyDescent="0.3">
      <c r="A3725" s="143" t="str">
        <f t="shared" si="591"/>
        <v/>
      </c>
      <c r="B3725" s="140" t="str">
        <f t="shared" si="592"/>
        <v/>
      </c>
      <c r="C3725" s="143" t="str">
        <f t="shared" si="593"/>
        <v/>
      </c>
      <c r="D3725" s="53"/>
      <c r="E3725" s="26" t="str">
        <f t="shared" si="585"/>
        <v/>
      </c>
      <c r="F3725" s="26" t="str">
        <f t="shared" si="586"/>
        <v/>
      </c>
      <c r="G3725" s="26" t="str">
        <f t="shared" si="587"/>
        <v/>
      </c>
      <c r="H3725" s="26" t="str">
        <f t="shared" si="588"/>
        <v/>
      </c>
      <c r="I3725" s="53"/>
      <c r="J3725" s="53"/>
      <c r="K3725" s="53"/>
      <c r="L3725" s="52" t="str">
        <f t="shared" si="589"/>
        <v/>
      </c>
      <c r="M3725" s="52" t="str">
        <f t="shared" si="590"/>
        <v/>
      </c>
    </row>
    <row r="3726" spans="1:13" hidden="1" x14ac:dyDescent="0.3">
      <c r="A3726" s="143" t="str">
        <f t="shared" si="591"/>
        <v/>
      </c>
      <c r="B3726" s="140" t="str">
        <f t="shared" si="592"/>
        <v/>
      </c>
      <c r="C3726" s="143" t="str">
        <f t="shared" si="593"/>
        <v/>
      </c>
      <c r="D3726" s="53"/>
      <c r="E3726" s="26" t="str">
        <f t="shared" si="585"/>
        <v/>
      </c>
      <c r="F3726" s="26" t="str">
        <f t="shared" si="586"/>
        <v/>
      </c>
      <c r="G3726" s="26" t="str">
        <f t="shared" si="587"/>
        <v/>
      </c>
      <c r="H3726" s="26" t="str">
        <f t="shared" si="588"/>
        <v/>
      </c>
      <c r="I3726" s="53"/>
      <c r="J3726" s="53"/>
      <c r="K3726" s="53"/>
      <c r="L3726" s="52" t="str">
        <f t="shared" si="589"/>
        <v/>
      </c>
      <c r="M3726" s="52" t="str">
        <f t="shared" si="590"/>
        <v/>
      </c>
    </row>
    <row r="3727" spans="1:13" hidden="1" x14ac:dyDescent="0.3">
      <c r="A3727" s="143" t="str">
        <f t="shared" si="591"/>
        <v/>
      </c>
      <c r="B3727" s="140" t="str">
        <f t="shared" si="592"/>
        <v/>
      </c>
      <c r="C3727" s="143" t="str">
        <f t="shared" si="593"/>
        <v/>
      </c>
      <c r="D3727" s="53"/>
      <c r="E3727" s="26" t="str">
        <f t="shared" si="585"/>
        <v/>
      </c>
      <c r="F3727" s="26" t="str">
        <f t="shared" si="586"/>
        <v/>
      </c>
      <c r="G3727" s="26" t="str">
        <f t="shared" si="587"/>
        <v/>
      </c>
      <c r="H3727" s="26" t="str">
        <f t="shared" si="588"/>
        <v/>
      </c>
      <c r="I3727" s="53"/>
      <c r="J3727" s="53"/>
      <c r="K3727" s="53"/>
      <c r="L3727" s="52" t="str">
        <f t="shared" si="589"/>
        <v/>
      </c>
      <c r="M3727" s="52" t="str">
        <f t="shared" si="590"/>
        <v/>
      </c>
    </row>
    <row r="3728" spans="1:13" hidden="1" x14ac:dyDescent="0.3">
      <c r="A3728" s="143" t="str">
        <f t="shared" si="591"/>
        <v/>
      </c>
      <c r="B3728" s="140" t="str">
        <f t="shared" si="592"/>
        <v/>
      </c>
      <c r="C3728" s="143" t="str">
        <f t="shared" si="593"/>
        <v/>
      </c>
      <c r="D3728" s="53"/>
      <c r="E3728" s="26" t="str">
        <f t="shared" si="585"/>
        <v/>
      </c>
      <c r="F3728" s="26" t="str">
        <f t="shared" si="586"/>
        <v/>
      </c>
      <c r="G3728" s="26" t="str">
        <f t="shared" si="587"/>
        <v/>
      </c>
      <c r="H3728" s="26" t="str">
        <f t="shared" si="588"/>
        <v/>
      </c>
      <c r="I3728" s="53"/>
      <c r="J3728" s="53"/>
      <c r="K3728" s="53"/>
      <c r="L3728" s="52" t="str">
        <f t="shared" si="589"/>
        <v/>
      </c>
      <c r="M3728" s="52" t="str">
        <f t="shared" si="590"/>
        <v/>
      </c>
    </row>
    <row r="3729" spans="1:13" hidden="1" x14ac:dyDescent="0.3">
      <c r="A3729" s="143" t="str">
        <f t="shared" si="591"/>
        <v/>
      </c>
      <c r="B3729" s="140" t="str">
        <f t="shared" si="592"/>
        <v/>
      </c>
      <c r="C3729" s="143" t="str">
        <f t="shared" si="593"/>
        <v/>
      </c>
      <c r="D3729" s="53"/>
      <c r="E3729" s="26" t="str">
        <f t="shared" si="585"/>
        <v/>
      </c>
      <c r="F3729" s="26" t="str">
        <f t="shared" si="586"/>
        <v/>
      </c>
      <c r="G3729" s="26" t="str">
        <f t="shared" si="587"/>
        <v/>
      </c>
      <c r="H3729" s="26" t="str">
        <f t="shared" si="588"/>
        <v/>
      </c>
      <c r="I3729" s="53"/>
      <c r="J3729" s="53"/>
      <c r="K3729" s="53"/>
      <c r="L3729" s="52" t="str">
        <f t="shared" si="589"/>
        <v/>
      </c>
      <c r="M3729" s="52" t="str">
        <f t="shared" si="590"/>
        <v/>
      </c>
    </row>
    <row r="3730" spans="1:13" hidden="1" x14ac:dyDescent="0.3">
      <c r="A3730" s="143" t="str">
        <f t="shared" si="591"/>
        <v/>
      </c>
      <c r="B3730" s="140" t="str">
        <f t="shared" si="592"/>
        <v/>
      </c>
      <c r="C3730" s="143" t="str">
        <f t="shared" si="593"/>
        <v/>
      </c>
      <c r="D3730" s="53"/>
      <c r="E3730" s="26" t="str">
        <f t="shared" si="585"/>
        <v/>
      </c>
      <c r="F3730" s="26" t="str">
        <f t="shared" si="586"/>
        <v/>
      </c>
      <c r="G3730" s="26" t="str">
        <f t="shared" si="587"/>
        <v/>
      </c>
      <c r="H3730" s="26" t="str">
        <f t="shared" si="588"/>
        <v/>
      </c>
      <c r="I3730" s="53"/>
      <c r="J3730" s="53"/>
      <c r="K3730" s="53"/>
      <c r="L3730" s="52" t="str">
        <f t="shared" si="589"/>
        <v/>
      </c>
      <c r="M3730" s="52" t="str">
        <f t="shared" si="590"/>
        <v/>
      </c>
    </row>
    <row r="3731" spans="1:13" hidden="1" x14ac:dyDescent="0.3">
      <c r="A3731" s="143" t="str">
        <f t="shared" si="591"/>
        <v/>
      </c>
      <c r="B3731" s="140" t="str">
        <f t="shared" si="592"/>
        <v/>
      </c>
      <c r="C3731" s="143" t="str">
        <f t="shared" si="593"/>
        <v/>
      </c>
      <c r="D3731" s="53"/>
      <c r="E3731" s="26" t="str">
        <f t="shared" si="585"/>
        <v/>
      </c>
      <c r="F3731" s="26" t="str">
        <f t="shared" si="586"/>
        <v/>
      </c>
      <c r="G3731" s="26" t="str">
        <f t="shared" si="587"/>
        <v/>
      </c>
      <c r="H3731" s="26" t="str">
        <f t="shared" si="588"/>
        <v/>
      </c>
      <c r="I3731" s="53"/>
      <c r="J3731" s="53"/>
      <c r="K3731" s="53"/>
      <c r="L3731" s="52" t="str">
        <f t="shared" si="589"/>
        <v/>
      </c>
      <c r="M3731" s="52" t="str">
        <f t="shared" si="590"/>
        <v/>
      </c>
    </row>
    <row r="3732" spans="1:13" hidden="1" x14ac:dyDescent="0.3">
      <c r="A3732" s="143" t="str">
        <f t="shared" si="591"/>
        <v/>
      </c>
      <c r="B3732" s="140" t="str">
        <f t="shared" si="592"/>
        <v/>
      </c>
      <c r="C3732" s="143" t="str">
        <f t="shared" si="593"/>
        <v/>
      </c>
      <c r="D3732" s="53"/>
      <c r="E3732" s="26" t="str">
        <f t="shared" si="585"/>
        <v/>
      </c>
      <c r="F3732" s="26" t="str">
        <f t="shared" si="586"/>
        <v/>
      </c>
      <c r="G3732" s="26" t="str">
        <f t="shared" si="587"/>
        <v/>
      </c>
      <c r="H3732" s="26" t="str">
        <f t="shared" si="588"/>
        <v/>
      </c>
      <c r="I3732" s="53"/>
      <c r="J3732" s="53"/>
      <c r="K3732" s="53"/>
      <c r="L3732" s="52" t="str">
        <f t="shared" si="589"/>
        <v/>
      </c>
      <c r="M3732" s="52" t="str">
        <f t="shared" si="590"/>
        <v/>
      </c>
    </row>
    <row r="3733" spans="1:13" hidden="1" x14ac:dyDescent="0.3">
      <c r="A3733" s="143" t="str">
        <f t="shared" si="591"/>
        <v/>
      </c>
      <c r="B3733" s="140" t="str">
        <f t="shared" si="592"/>
        <v/>
      </c>
      <c r="C3733" s="143" t="str">
        <f t="shared" si="593"/>
        <v/>
      </c>
      <c r="D3733" s="53"/>
      <c r="E3733" s="26" t="str">
        <f t="shared" si="585"/>
        <v/>
      </c>
      <c r="F3733" s="26" t="str">
        <f t="shared" si="586"/>
        <v/>
      </c>
      <c r="G3733" s="26" t="str">
        <f t="shared" si="587"/>
        <v/>
      </c>
      <c r="H3733" s="26" t="str">
        <f t="shared" si="588"/>
        <v/>
      </c>
      <c r="I3733" s="53"/>
      <c r="J3733" s="53"/>
      <c r="K3733" s="53"/>
      <c r="L3733" s="52" t="str">
        <f t="shared" si="589"/>
        <v/>
      </c>
      <c r="M3733" s="52" t="str">
        <f t="shared" si="590"/>
        <v/>
      </c>
    </row>
    <row r="3734" spans="1:13" hidden="1" x14ac:dyDescent="0.3">
      <c r="A3734" s="143" t="str">
        <f t="shared" si="591"/>
        <v/>
      </c>
      <c r="B3734" s="140" t="str">
        <f t="shared" si="592"/>
        <v/>
      </c>
      <c r="C3734" s="143" t="str">
        <f t="shared" si="593"/>
        <v/>
      </c>
      <c r="D3734" s="53"/>
      <c r="E3734" s="26" t="str">
        <f t="shared" si="585"/>
        <v/>
      </c>
      <c r="F3734" s="26" t="str">
        <f t="shared" si="586"/>
        <v/>
      </c>
      <c r="G3734" s="26" t="str">
        <f t="shared" si="587"/>
        <v/>
      </c>
      <c r="H3734" s="26" t="str">
        <f t="shared" si="588"/>
        <v/>
      </c>
      <c r="I3734" s="53"/>
      <c r="J3734" s="53"/>
      <c r="K3734" s="53"/>
      <c r="L3734" s="52" t="str">
        <f t="shared" si="589"/>
        <v/>
      </c>
      <c r="M3734" s="52" t="str">
        <f t="shared" si="590"/>
        <v/>
      </c>
    </row>
    <row r="3735" spans="1:13" hidden="1" x14ac:dyDescent="0.3">
      <c r="A3735" s="143" t="str">
        <f t="shared" si="591"/>
        <v/>
      </c>
      <c r="B3735" s="140" t="str">
        <f t="shared" si="592"/>
        <v/>
      </c>
      <c r="C3735" s="143" t="str">
        <f t="shared" si="593"/>
        <v/>
      </c>
      <c r="D3735" s="53"/>
      <c r="E3735" s="26" t="str">
        <f t="shared" si="585"/>
        <v/>
      </c>
      <c r="F3735" s="26" t="str">
        <f t="shared" si="586"/>
        <v/>
      </c>
      <c r="G3735" s="26" t="str">
        <f t="shared" si="587"/>
        <v/>
      </c>
      <c r="H3735" s="26" t="str">
        <f t="shared" si="588"/>
        <v/>
      </c>
      <c r="I3735" s="53"/>
      <c r="J3735" s="53"/>
      <c r="K3735" s="53"/>
      <c r="L3735" s="52" t="str">
        <f t="shared" si="589"/>
        <v/>
      </c>
      <c r="M3735" s="52" t="str">
        <f t="shared" si="590"/>
        <v/>
      </c>
    </row>
    <row r="3736" spans="1:13" hidden="1" x14ac:dyDescent="0.3">
      <c r="A3736" s="143" t="str">
        <f t="shared" si="591"/>
        <v/>
      </c>
      <c r="B3736" s="140" t="str">
        <f t="shared" si="592"/>
        <v/>
      </c>
      <c r="C3736" s="143" t="str">
        <f t="shared" si="593"/>
        <v/>
      </c>
      <c r="D3736" s="53"/>
      <c r="E3736" s="26" t="str">
        <f t="shared" si="585"/>
        <v/>
      </c>
      <c r="F3736" s="26" t="str">
        <f t="shared" si="586"/>
        <v/>
      </c>
      <c r="G3736" s="26" t="str">
        <f t="shared" si="587"/>
        <v/>
      </c>
      <c r="H3736" s="26" t="str">
        <f t="shared" si="588"/>
        <v/>
      </c>
      <c r="I3736" s="53"/>
      <c r="J3736" s="53"/>
      <c r="K3736" s="53"/>
      <c r="L3736" s="52" t="str">
        <f t="shared" si="589"/>
        <v/>
      </c>
      <c r="M3736" s="52" t="str">
        <f t="shared" si="590"/>
        <v/>
      </c>
    </row>
    <row r="3737" spans="1:13" hidden="1" x14ac:dyDescent="0.3">
      <c r="A3737" s="143" t="str">
        <f t="shared" si="591"/>
        <v/>
      </c>
      <c r="B3737" s="140" t="str">
        <f t="shared" si="592"/>
        <v/>
      </c>
      <c r="C3737" s="143" t="str">
        <f t="shared" si="593"/>
        <v/>
      </c>
      <c r="D3737" s="53"/>
      <c r="E3737" s="26" t="str">
        <f t="shared" si="585"/>
        <v/>
      </c>
      <c r="F3737" s="26" t="str">
        <f t="shared" si="586"/>
        <v/>
      </c>
      <c r="G3737" s="26" t="str">
        <f t="shared" si="587"/>
        <v/>
      </c>
      <c r="H3737" s="26" t="str">
        <f t="shared" si="588"/>
        <v/>
      </c>
      <c r="I3737" s="53"/>
      <c r="J3737" s="53"/>
      <c r="K3737" s="53"/>
      <c r="L3737" s="52" t="str">
        <f t="shared" si="589"/>
        <v/>
      </c>
      <c r="M3737" s="52" t="str">
        <f t="shared" si="590"/>
        <v/>
      </c>
    </row>
    <row r="3738" spans="1:13" hidden="1" x14ac:dyDescent="0.3">
      <c r="A3738" s="143" t="str">
        <f t="shared" si="591"/>
        <v/>
      </c>
      <c r="B3738" s="140" t="str">
        <f t="shared" si="592"/>
        <v/>
      </c>
      <c r="C3738" s="143" t="str">
        <f t="shared" si="593"/>
        <v/>
      </c>
      <c r="D3738" s="53"/>
      <c r="E3738" s="26" t="str">
        <f t="shared" si="585"/>
        <v/>
      </c>
      <c r="F3738" s="26" t="str">
        <f t="shared" si="586"/>
        <v/>
      </c>
      <c r="G3738" s="26" t="str">
        <f t="shared" si="587"/>
        <v/>
      </c>
      <c r="H3738" s="26" t="str">
        <f t="shared" si="588"/>
        <v/>
      </c>
      <c r="I3738" s="53"/>
      <c r="J3738" s="53"/>
      <c r="K3738" s="53"/>
      <c r="L3738" s="52" t="str">
        <f t="shared" si="589"/>
        <v/>
      </c>
      <c r="M3738" s="52" t="str">
        <f t="shared" si="590"/>
        <v/>
      </c>
    </row>
    <row r="3739" spans="1:13" hidden="1" x14ac:dyDescent="0.3">
      <c r="A3739" s="143" t="str">
        <f t="shared" si="591"/>
        <v/>
      </c>
      <c r="B3739" s="140" t="str">
        <f t="shared" si="592"/>
        <v/>
      </c>
      <c r="C3739" s="143" t="str">
        <f t="shared" si="593"/>
        <v/>
      </c>
      <c r="D3739" s="53"/>
      <c r="E3739" s="26" t="str">
        <f t="shared" si="585"/>
        <v/>
      </c>
      <c r="F3739" s="26" t="str">
        <f t="shared" si="586"/>
        <v/>
      </c>
      <c r="G3739" s="26" t="str">
        <f t="shared" si="587"/>
        <v/>
      </c>
      <c r="H3739" s="26" t="str">
        <f t="shared" si="588"/>
        <v/>
      </c>
      <c r="I3739" s="53"/>
      <c r="J3739" s="53"/>
      <c r="K3739" s="53"/>
      <c r="L3739" s="52" t="str">
        <f t="shared" si="589"/>
        <v/>
      </c>
      <c r="M3739" s="52" t="str">
        <f t="shared" si="590"/>
        <v/>
      </c>
    </row>
    <row r="3740" spans="1:13" hidden="1" x14ac:dyDescent="0.3">
      <c r="A3740" s="143" t="str">
        <f t="shared" si="591"/>
        <v/>
      </c>
      <c r="B3740" s="140" t="str">
        <f t="shared" si="592"/>
        <v/>
      </c>
      <c r="C3740" s="143" t="str">
        <f t="shared" si="593"/>
        <v/>
      </c>
      <c r="D3740" s="53"/>
      <c r="E3740" s="26" t="str">
        <f t="shared" si="585"/>
        <v/>
      </c>
      <c r="F3740" s="26" t="str">
        <f t="shared" si="586"/>
        <v/>
      </c>
      <c r="G3740" s="26" t="str">
        <f t="shared" si="587"/>
        <v/>
      </c>
      <c r="H3740" s="26" t="str">
        <f t="shared" si="588"/>
        <v/>
      </c>
      <c r="I3740" s="53"/>
      <c r="J3740" s="53"/>
      <c r="K3740" s="53"/>
      <c r="L3740" s="52" t="str">
        <f t="shared" si="589"/>
        <v/>
      </c>
      <c r="M3740" s="52" t="str">
        <f t="shared" si="590"/>
        <v/>
      </c>
    </row>
    <row r="3741" spans="1:13" hidden="1" x14ac:dyDescent="0.3">
      <c r="A3741" s="143" t="str">
        <f t="shared" si="591"/>
        <v/>
      </c>
      <c r="B3741" s="140" t="str">
        <f t="shared" si="592"/>
        <v/>
      </c>
      <c r="C3741" s="143" t="str">
        <f t="shared" si="593"/>
        <v/>
      </c>
      <c r="D3741" s="53"/>
      <c r="E3741" s="26" t="str">
        <f t="shared" si="585"/>
        <v/>
      </c>
      <c r="F3741" s="26" t="str">
        <f t="shared" si="586"/>
        <v/>
      </c>
      <c r="G3741" s="26" t="str">
        <f t="shared" si="587"/>
        <v/>
      </c>
      <c r="H3741" s="26" t="str">
        <f t="shared" si="588"/>
        <v/>
      </c>
      <c r="I3741" s="53"/>
      <c r="J3741" s="53"/>
      <c r="K3741" s="53"/>
      <c r="L3741" s="52" t="str">
        <f t="shared" si="589"/>
        <v/>
      </c>
      <c r="M3741" s="52" t="str">
        <f t="shared" si="590"/>
        <v/>
      </c>
    </row>
    <row r="3742" spans="1:13" hidden="1" x14ac:dyDescent="0.3">
      <c r="A3742" s="143" t="str">
        <f t="shared" si="591"/>
        <v/>
      </c>
      <c r="B3742" s="140" t="str">
        <f t="shared" si="592"/>
        <v/>
      </c>
      <c r="C3742" s="143" t="str">
        <f t="shared" si="593"/>
        <v/>
      </c>
      <c r="D3742" s="53"/>
      <c r="E3742" s="26" t="str">
        <f t="shared" si="585"/>
        <v/>
      </c>
      <c r="F3742" s="26" t="str">
        <f t="shared" si="586"/>
        <v/>
      </c>
      <c r="G3742" s="26" t="str">
        <f t="shared" si="587"/>
        <v/>
      </c>
      <c r="H3742" s="26" t="str">
        <f t="shared" si="588"/>
        <v/>
      </c>
      <c r="I3742" s="53"/>
      <c r="J3742" s="53"/>
      <c r="K3742" s="53"/>
      <c r="L3742" s="52" t="str">
        <f t="shared" si="589"/>
        <v/>
      </c>
      <c r="M3742" s="52" t="str">
        <f t="shared" si="590"/>
        <v/>
      </c>
    </row>
    <row r="3743" spans="1:13" hidden="1" x14ac:dyDescent="0.3">
      <c r="A3743" s="143" t="str">
        <f t="shared" si="591"/>
        <v/>
      </c>
      <c r="B3743" s="140" t="str">
        <f t="shared" si="592"/>
        <v/>
      </c>
      <c r="C3743" s="143" t="str">
        <f t="shared" si="593"/>
        <v/>
      </c>
      <c r="D3743" s="53"/>
      <c r="E3743" s="26" t="str">
        <f t="shared" si="585"/>
        <v/>
      </c>
      <c r="F3743" s="26" t="str">
        <f t="shared" si="586"/>
        <v/>
      </c>
      <c r="G3743" s="26" t="str">
        <f t="shared" si="587"/>
        <v/>
      </c>
      <c r="H3743" s="26" t="str">
        <f t="shared" si="588"/>
        <v/>
      </c>
      <c r="I3743" s="53"/>
      <c r="J3743" s="53"/>
      <c r="K3743" s="53"/>
      <c r="L3743" s="52" t="str">
        <f t="shared" si="589"/>
        <v/>
      </c>
      <c r="M3743" s="52" t="str">
        <f t="shared" si="590"/>
        <v/>
      </c>
    </row>
    <row r="3744" spans="1:13" hidden="1" x14ac:dyDescent="0.3">
      <c r="A3744" s="143" t="str">
        <f t="shared" si="591"/>
        <v/>
      </c>
      <c r="B3744" s="140" t="str">
        <f t="shared" si="592"/>
        <v/>
      </c>
      <c r="C3744" s="143" t="str">
        <f t="shared" si="593"/>
        <v/>
      </c>
      <c r="D3744" s="53"/>
      <c r="E3744" s="26" t="str">
        <f t="shared" si="585"/>
        <v/>
      </c>
      <c r="F3744" s="26" t="str">
        <f t="shared" si="586"/>
        <v/>
      </c>
      <c r="G3744" s="26" t="str">
        <f t="shared" si="587"/>
        <v/>
      </c>
      <c r="H3744" s="26" t="str">
        <f t="shared" si="588"/>
        <v/>
      </c>
      <c r="I3744" s="53"/>
      <c r="J3744" s="53"/>
      <c r="K3744" s="53"/>
      <c r="L3744" s="52" t="str">
        <f t="shared" si="589"/>
        <v/>
      </c>
      <c r="M3744" s="52" t="str">
        <f t="shared" si="590"/>
        <v/>
      </c>
    </row>
    <row r="3745" spans="1:13" hidden="1" x14ac:dyDescent="0.3">
      <c r="A3745" s="143" t="str">
        <f t="shared" si="591"/>
        <v/>
      </c>
      <c r="B3745" s="140" t="str">
        <f t="shared" si="592"/>
        <v/>
      </c>
      <c r="C3745" s="143" t="str">
        <f t="shared" si="593"/>
        <v/>
      </c>
      <c r="D3745" s="53"/>
      <c r="E3745" s="26" t="str">
        <f t="shared" si="585"/>
        <v/>
      </c>
      <c r="F3745" s="26" t="str">
        <f t="shared" si="586"/>
        <v/>
      </c>
      <c r="G3745" s="26" t="str">
        <f t="shared" si="587"/>
        <v/>
      </c>
      <c r="H3745" s="26" t="str">
        <f t="shared" si="588"/>
        <v/>
      </c>
      <c r="I3745" s="53"/>
      <c r="J3745" s="53"/>
      <c r="K3745" s="53"/>
      <c r="L3745" s="52" t="str">
        <f t="shared" si="589"/>
        <v/>
      </c>
      <c r="M3745" s="52" t="str">
        <f t="shared" si="590"/>
        <v/>
      </c>
    </row>
    <row r="3746" spans="1:13" hidden="1" x14ac:dyDescent="0.3">
      <c r="A3746" s="143" t="str">
        <f t="shared" si="591"/>
        <v/>
      </c>
      <c r="B3746" s="140" t="str">
        <f t="shared" si="592"/>
        <v/>
      </c>
      <c r="C3746" s="143" t="str">
        <f t="shared" si="593"/>
        <v/>
      </c>
      <c r="D3746" s="53"/>
      <c r="E3746" s="26" t="str">
        <f t="shared" si="585"/>
        <v/>
      </c>
      <c r="F3746" s="26" t="str">
        <f t="shared" si="586"/>
        <v/>
      </c>
      <c r="G3746" s="26" t="str">
        <f t="shared" si="587"/>
        <v/>
      </c>
      <c r="H3746" s="26" t="str">
        <f t="shared" si="588"/>
        <v/>
      </c>
      <c r="I3746" s="53"/>
      <c r="J3746" s="53"/>
      <c r="K3746" s="53"/>
      <c r="L3746" s="52" t="str">
        <f t="shared" si="589"/>
        <v/>
      </c>
      <c r="M3746" s="52" t="str">
        <f t="shared" si="590"/>
        <v/>
      </c>
    </row>
    <row r="3747" spans="1:13" hidden="1" x14ac:dyDescent="0.3">
      <c r="A3747" s="143" t="str">
        <f t="shared" si="591"/>
        <v/>
      </c>
      <c r="B3747" s="140" t="str">
        <f t="shared" si="592"/>
        <v/>
      </c>
      <c r="C3747" s="143" t="str">
        <f t="shared" si="593"/>
        <v/>
      </c>
      <c r="D3747" s="53"/>
      <c r="E3747" s="26" t="str">
        <f t="shared" si="585"/>
        <v/>
      </c>
      <c r="F3747" s="26" t="str">
        <f t="shared" si="586"/>
        <v/>
      </c>
      <c r="G3747" s="26" t="str">
        <f t="shared" si="587"/>
        <v/>
      </c>
      <c r="H3747" s="26" t="str">
        <f t="shared" si="588"/>
        <v/>
      </c>
      <c r="I3747" s="53"/>
      <c r="J3747" s="53"/>
      <c r="K3747" s="53"/>
      <c r="L3747" s="52" t="str">
        <f t="shared" si="589"/>
        <v/>
      </c>
      <c r="M3747" s="52" t="str">
        <f t="shared" si="590"/>
        <v/>
      </c>
    </row>
    <row r="3748" spans="1:13" hidden="1" x14ac:dyDescent="0.3">
      <c r="A3748" s="143" t="str">
        <f t="shared" si="591"/>
        <v/>
      </c>
      <c r="B3748" s="140" t="str">
        <f t="shared" si="592"/>
        <v/>
      </c>
      <c r="C3748" s="143" t="str">
        <f t="shared" si="593"/>
        <v/>
      </c>
      <c r="D3748" s="53"/>
      <c r="E3748" s="26" t="str">
        <f t="shared" si="585"/>
        <v/>
      </c>
      <c r="F3748" s="26" t="str">
        <f t="shared" si="586"/>
        <v/>
      </c>
      <c r="G3748" s="26" t="str">
        <f t="shared" si="587"/>
        <v/>
      </c>
      <c r="H3748" s="26" t="str">
        <f t="shared" si="588"/>
        <v/>
      </c>
      <c r="I3748" s="53"/>
      <c r="J3748" s="53"/>
      <c r="K3748" s="53"/>
      <c r="L3748" s="52" t="str">
        <f t="shared" si="589"/>
        <v/>
      </c>
      <c r="M3748" s="52" t="str">
        <f t="shared" si="590"/>
        <v/>
      </c>
    </row>
    <row r="3749" spans="1:13" hidden="1" x14ac:dyDescent="0.3">
      <c r="A3749" s="143" t="str">
        <f t="shared" si="591"/>
        <v/>
      </c>
      <c r="B3749" s="140" t="str">
        <f t="shared" si="592"/>
        <v/>
      </c>
      <c r="C3749" s="143" t="str">
        <f t="shared" si="593"/>
        <v/>
      </c>
      <c r="D3749" s="53"/>
      <c r="E3749" s="26" t="str">
        <f t="shared" si="585"/>
        <v/>
      </c>
      <c r="F3749" s="26" t="str">
        <f t="shared" si="586"/>
        <v/>
      </c>
      <c r="G3749" s="26" t="str">
        <f t="shared" si="587"/>
        <v/>
      </c>
      <c r="H3749" s="26" t="str">
        <f t="shared" si="588"/>
        <v/>
      </c>
      <c r="I3749" s="53"/>
      <c r="J3749" s="53"/>
      <c r="K3749" s="53"/>
      <c r="L3749" s="52" t="str">
        <f t="shared" si="589"/>
        <v/>
      </c>
      <c r="M3749" s="52" t="str">
        <f t="shared" si="590"/>
        <v/>
      </c>
    </row>
    <row r="3750" spans="1:13" hidden="1" x14ac:dyDescent="0.3">
      <c r="A3750" s="143" t="str">
        <f t="shared" si="591"/>
        <v/>
      </c>
      <c r="B3750" s="140" t="str">
        <f t="shared" si="592"/>
        <v/>
      </c>
      <c r="C3750" s="143" t="str">
        <f t="shared" si="593"/>
        <v/>
      </c>
      <c r="D3750" s="53"/>
      <c r="E3750" s="26" t="str">
        <f t="shared" si="585"/>
        <v/>
      </c>
      <c r="F3750" s="26" t="str">
        <f t="shared" si="586"/>
        <v/>
      </c>
      <c r="G3750" s="26" t="str">
        <f t="shared" si="587"/>
        <v/>
      </c>
      <c r="H3750" s="26" t="str">
        <f t="shared" si="588"/>
        <v/>
      </c>
      <c r="I3750" s="53"/>
      <c r="J3750" s="53"/>
      <c r="K3750" s="53"/>
      <c r="L3750" s="52" t="str">
        <f t="shared" si="589"/>
        <v/>
      </c>
      <c r="M3750" s="52" t="str">
        <f t="shared" si="590"/>
        <v/>
      </c>
    </row>
    <row r="3751" spans="1:13" hidden="1" x14ac:dyDescent="0.3">
      <c r="A3751" s="143" t="str">
        <f t="shared" si="591"/>
        <v/>
      </c>
      <c r="B3751" s="140" t="str">
        <f t="shared" si="592"/>
        <v/>
      </c>
      <c r="C3751" s="143" t="str">
        <f t="shared" si="593"/>
        <v/>
      </c>
      <c r="D3751" s="53"/>
      <c r="E3751" s="26" t="str">
        <f t="shared" si="585"/>
        <v/>
      </c>
      <c r="F3751" s="26" t="str">
        <f t="shared" si="586"/>
        <v/>
      </c>
      <c r="G3751" s="26" t="str">
        <f t="shared" si="587"/>
        <v/>
      </c>
      <c r="H3751" s="26" t="str">
        <f t="shared" si="588"/>
        <v/>
      </c>
      <c r="I3751" s="53"/>
      <c r="J3751" s="53"/>
      <c r="K3751" s="53"/>
      <c r="L3751" s="52" t="str">
        <f t="shared" si="589"/>
        <v/>
      </c>
      <c r="M3751" s="52" t="str">
        <f t="shared" si="590"/>
        <v/>
      </c>
    </row>
    <row r="3752" spans="1:13" hidden="1" x14ac:dyDescent="0.3">
      <c r="A3752" s="143" t="str">
        <f t="shared" si="591"/>
        <v/>
      </c>
      <c r="B3752" s="140" t="str">
        <f t="shared" si="592"/>
        <v/>
      </c>
      <c r="C3752" s="143" t="str">
        <f t="shared" si="593"/>
        <v/>
      </c>
      <c r="D3752" s="53"/>
      <c r="E3752" s="26" t="str">
        <f t="shared" si="585"/>
        <v/>
      </c>
      <c r="F3752" s="26" t="str">
        <f t="shared" si="586"/>
        <v/>
      </c>
      <c r="G3752" s="26" t="str">
        <f t="shared" si="587"/>
        <v/>
      </c>
      <c r="H3752" s="26" t="str">
        <f t="shared" si="588"/>
        <v/>
      </c>
      <c r="I3752" s="53"/>
      <c r="J3752" s="53"/>
      <c r="K3752" s="53"/>
      <c r="L3752" s="52" t="str">
        <f t="shared" si="589"/>
        <v/>
      </c>
      <c r="M3752" s="52" t="str">
        <f t="shared" si="590"/>
        <v/>
      </c>
    </row>
    <row r="3753" spans="1:13" hidden="1" x14ac:dyDescent="0.3">
      <c r="A3753" s="143" t="str">
        <f t="shared" si="591"/>
        <v/>
      </c>
      <c r="B3753" s="140" t="str">
        <f t="shared" si="592"/>
        <v/>
      </c>
      <c r="C3753" s="143" t="str">
        <f t="shared" si="593"/>
        <v/>
      </c>
      <c r="D3753" s="53"/>
      <c r="E3753" s="26" t="str">
        <f t="shared" si="585"/>
        <v/>
      </c>
      <c r="F3753" s="26" t="str">
        <f t="shared" si="586"/>
        <v/>
      </c>
      <c r="G3753" s="26" t="str">
        <f t="shared" si="587"/>
        <v/>
      </c>
      <c r="H3753" s="26" t="str">
        <f t="shared" si="588"/>
        <v/>
      </c>
      <c r="I3753" s="53"/>
      <c r="J3753" s="53"/>
      <c r="K3753" s="53"/>
      <c r="L3753" s="52" t="str">
        <f t="shared" si="589"/>
        <v/>
      </c>
      <c r="M3753" s="52" t="str">
        <f t="shared" si="590"/>
        <v/>
      </c>
    </row>
    <row r="3754" spans="1:13" hidden="1" x14ac:dyDescent="0.3">
      <c r="A3754" s="143" t="str">
        <f t="shared" si="591"/>
        <v/>
      </c>
      <c r="B3754" s="140" t="str">
        <f t="shared" si="592"/>
        <v/>
      </c>
      <c r="C3754" s="143" t="str">
        <f t="shared" si="593"/>
        <v/>
      </c>
      <c r="D3754" s="53"/>
      <c r="E3754" s="26" t="str">
        <f t="shared" si="585"/>
        <v/>
      </c>
      <c r="F3754" s="26" t="str">
        <f t="shared" si="586"/>
        <v/>
      </c>
      <c r="G3754" s="26" t="str">
        <f t="shared" si="587"/>
        <v/>
      </c>
      <c r="H3754" s="26" t="str">
        <f t="shared" si="588"/>
        <v/>
      </c>
      <c r="I3754" s="53"/>
      <c r="J3754" s="53"/>
      <c r="K3754" s="53"/>
      <c r="L3754" s="52" t="str">
        <f t="shared" si="589"/>
        <v/>
      </c>
      <c r="M3754" s="52" t="str">
        <f t="shared" si="590"/>
        <v/>
      </c>
    </row>
    <row r="3755" spans="1:13" hidden="1" x14ac:dyDescent="0.3">
      <c r="A3755" s="143" t="str">
        <f t="shared" si="591"/>
        <v/>
      </c>
      <c r="B3755" s="140" t="str">
        <f t="shared" si="592"/>
        <v/>
      </c>
      <c r="C3755" s="143" t="str">
        <f t="shared" si="593"/>
        <v/>
      </c>
      <c r="D3755" s="53"/>
      <c r="E3755" s="26" t="str">
        <f t="shared" si="585"/>
        <v/>
      </c>
      <c r="F3755" s="26" t="str">
        <f t="shared" si="586"/>
        <v/>
      </c>
      <c r="G3755" s="26" t="str">
        <f t="shared" si="587"/>
        <v/>
      </c>
      <c r="H3755" s="26" t="str">
        <f t="shared" si="588"/>
        <v/>
      </c>
      <c r="I3755" s="53"/>
      <c r="J3755" s="53"/>
      <c r="K3755" s="53"/>
      <c r="L3755" s="52" t="str">
        <f t="shared" si="589"/>
        <v/>
      </c>
      <c r="M3755" s="52" t="str">
        <f t="shared" si="590"/>
        <v/>
      </c>
    </row>
    <row r="3756" spans="1:13" hidden="1" x14ac:dyDescent="0.3">
      <c r="A3756" s="143" t="str">
        <f t="shared" si="591"/>
        <v/>
      </c>
      <c r="B3756" s="140" t="str">
        <f t="shared" si="592"/>
        <v/>
      </c>
      <c r="C3756" s="143" t="str">
        <f t="shared" si="593"/>
        <v/>
      </c>
      <c r="D3756" s="53"/>
      <c r="E3756" s="26" t="str">
        <f t="shared" si="585"/>
        <v/>
      </c>
      <c r="F3756" s="26" t="str">
        <f t="shared" si="586"/>
        <v/>
      </c>
      <c r="G3756" s="26" t="str">
        <f t="shared" si="587"/>
        <v/>
      </c>
      <c r="H3756" s="26" t="str">
        <f t="shared" si="588"/>
        <v/>
      </c>
      <c r="I3756" s="53"/>
      <c r="J3756" s="53"/>
      <c r="K3756" s="53"/>
      <c r="L3756" s="52" t="str">
        <f t="shared" si="589"/>
        <v/>
      </c>
      <c r="M3756" s="52" t="str">
        <f t="shared" si="590"/>
        <v/>
      </c>
    </row>
    <row r="3757" spans="1:13" hidden="1" x14ac:dyDescent="0.3">
      <c r="A3757" s="143" t="str">
        <f t="shared" si="591"/>
        <v/>
      </c>
      <c r="B3757" s="140" t="str">
        <f t="shared" si="592"/>
        <v/>
      </c>
      <c r="C3757" s="143" t="str">
        <f t="shared" si="593"/>
        <v/>
      </c>
      <c r="D3757" s="53"/>
      <c r="E3757" s="26" t="str">
        <f t="shared" si="585"/>
        <v/>
      </c>
      <c r="F3757" s="26" t="str">
        <f t="shared" si="586"/>
        <v/>
      </c>
      <c r="G3757" s="26" t="str">
        <f t="shared" si="587"/>
        <v/>
      </c>
      <c r="H3757" s="26" t="str">
        <f t="shared" si="588"/>
        <v/>
      </c>
      <c r="I3757" s="53"/>
      <c r="J3757" s="53"/>
      <c r="K3757" s="53"/>
      <c r="L3757" s="52" t="str">
        <f t="shared" si="589"/>
        <v/>
      </c>
      <c r="M3757" s="52" t="str">
        <f t="shared" si="590"/>
        <v/>
      </c>
    </row>
    <row r="3758" spans="1:13" hidden="1" x14ac:dyDescent="0.3">
      <c r="A3758" s="143" t="str">
        <f t="shared" si="591"/>
        <v/>
      </c>
      <c r="B3758" s="140" t="str">
        <f t="shared" si="592"/>
        <v/>
      </c>
      <c r="C3758" s="143" t="str">
        <f t="shared" si="593"/>
        <v/>
      </c>
      <c r="D3758" s="53"/>
      <c r="E3758" s="26" t="str">
        <f t="shared" si="585"/>
        <v/>
      </c>
      <c r="F3758" s="26" t="str">
        <f t="shared" si="586"/>
        <v/>
      </c>
      <c r="G3758" s="26" t="str">
        <f t="shared" si="587"/>
        <v/>
      </c>
      <c r="H3758" s="26" t="str">
        <f t="shared" si="588"/>
        <v/>
      </c>
      <c r="I3758" s="53"/>
      <c r="J3758" s="53"/>
      <c r="K3758" s="53"/>
      <c r="L3758" s="52" t="str">
        <f t="shared" si="589"/>
        <v/>
      </c>
      <c r="M3758" s="52" t="str">
        <f t="shared" si="590"/>
        <v/>
      </c>
    </row>
    <row r="3759" spans="1:13" hidden="1" x14ac:dyDescent="0.3">
      <c r="A3759" s="143" t="str">
        <f t="shared" si="591"/>
        <v/>
      </c>
      <c r="B3759" s="140" t="str">
        <f t="shared" si="592"/>
        <v/>
      </c>
      <c r="C3759" s="143" t="str">
        <f t="shared" si="593"/>
        <v/>
      </c>
      <c r="D3759" s="53"/>
      <c r="E3759" s="26" t="str">
        <f t="shared" si="585"/>
        <v/>
      </c>
      <c r="F3759" s="26" t="str">
        <f t="shared" si="586"/>
        <v/>
      </c>
      <c r="G3759" s="26" t="str">
        <f t="shared" si="587"/>
        <v/>
      </c>
      <c r="H3759" s="26" t="str">
        <f t="shared" si="588"/>
        <v/>
      </c>
      <c r="I3759" s="53"/>
      <c r="J3759" s="53"/>
      <c r="K3759" s="53"/>
      <c r="L3759" s="52" t="str">
        <f t="shared" si="589"/>
        <v/>
      </c>
      <c r="M3759" s="52" t="str">
        <f t="shared" si="590"/>
        <v/>
      </c>
    </row>
    <row r="3760" spans="1:13" hidden="1" x14ac:dyDescent="0.3">
      <c r="A3760" s="143" t="str">
        <f t="shared" si="591"/>
        <v/>
      </c>
      <c r="B3760" s="140" t="str">
        <f t="shared" si="592"/>
        <v/>
      </c>
      <c r="C3760" s="143" t="str">
        <f t="shared" si="593"/>
        <v/>
      </c>
      <c r="D3760" s="53"/>
      <c r="E3760" s="26" t="str">
        <f t="shared" si="585"/>
        <v/>
      </c>
      <c r="F3760" s="26" t="str">
        <f t="shared" si="586"/>
        <v/>
      </c>
      <c r="G3760" s="26" t="str">
        <f t="shared" si="587"/>
        <v/>
      </c>
      <c r="H3760" s="26" t="str">
        <f t="shared" si="588"/>
        <v/>
      </c>
      <c r="I3760" s="53"/>
      <c r="J3760" s="53"/>
      <c r="K3760" s="53"/>
      <c r="L3760" s="52" t="str">
        <f t="shared" si="589"/>
        <v/>
      </c>
      <c r="M3760" s="52" t="str">
        <f t="shared" si="590"/>
        <v/>
      </c>
    </row>
    <row r="3761" spans="1:13" hidden="1" x14ac:dyDescent="0.3">
      <c r="A3761" s="143" t="str">
        <f t="shared" si="591"/>
        <v/>
      </c>
      <c r="B3761" s="140" t="str">
        <f t="shared" si="592"/>
        <v/>
      </c>
      <c r="C3761" s="143" t="str">
        <f t="shared" si="593"/>
        <v/>
      </c>
      <c r="D3761" s="53"/>
      <c r="E3761" s="26" t="str">
        <f t="shared" si="585"/>
        <v/>
      </c>
      <c r="F3761" s="26" t="str">
        <f t="shared" si="586"/>
        <v/>
      </c>
      <c r="G3761" s="26" t="str">
        <f t="shared" si="587"/>
        <v/>
      </c>
      <c r="H3761" s="26" t="str">
        <f t="shared" si="588"/>
        <v/>
      </c>
      <c r="I3761" s="53"/>
      <c r="J3761" s="53"/>
      <c r="K3761" s="53"/>
      <c r="L3761" s="52" t="str">
        <f t="shared" si="589"/>
        <v/>
      </c>
      <c r="M3761" s="52" t="str">
        <f t="shared" si="590"/>
        <v/>
      </c>
    </row>
    <row r="3762" spans="1:13" hidden="1" x14ac:dyDescent="0.3">
      <c r="A3762" s="143" t="str">
        <f t="shared" si="591"/>
        <v/>
      </c>
      <c r="B3762" s="140" t="str">
        <f t="shared" si="592"/>
        <v/>
      </c>
      <c r="C3762" s="143" t="str">
        <f t="shared" si="593"/>
        <v/>
      </c>
      <c r="D3762" s="53"/>
      <c r="E3762" s="26" t="str">
        <f t="shared" si="585"/>
        <v/>
      </c>
      <c r="F3762" s="26" t="str">
        <f t="shared" si="586"/>
        <v/>
      </c>
      <c r="G3762" s="26" t="str">
        <f t="shared" si="587"/>
        <v/>
      </c>
      <c r="H3762" s="26" t="str">
        <f t="shared" si="588"/>
        <v/>
      </c>
      <c r="I3762" s="53"/>
      <c r="J3762" s="53"/>
      <c r="K3762" s="53"/>
      <c r="L3762" s="52" t="str">
        <f t="shared" si="589"/>
        <v/>
      </c>
      <c r="M3762" s="52" t="str">
        <f t="shared" si="590"/>
        <v/>
      </c>
    </row>
    <row r="3763" spans="1:13" hidden="1" x14ac:dyDescent="0.3">
      <c r="A3763" s="143" t="str">
        <f t="shared" si="591"/>
        <v/>
      </c>
      <c r="B3763" s="140" t="str">
        <f t="shared" si="592"/>
        <v/>
      </c>
      <c r="C3763" s="143" t="str">
        <f t="shared" si="593"/>
        <v/>
      </c>
      <c r="D3763" s="53"/>
      <c r="E3763" s="26" t="str">
        <f t="shared" si="585"/>
        <v/>
      </c>
      <c r="F3763" s="26" t="str">
        <f t="shared" si="586"/>
        <v/>
      </c>
      <c r="G3763" s="26" t="str">
        <f t="shared" si="587"/>
        <v/>
      </c>
      <c r="H3763" s="26" t="str">
        <f t="shared" si="588"/>
        <v/>
      </c>
      <c r="I3763" s="53"/>
      <c r="J3763" s="53"/>
      <c r="K3763" s="53"/>
      <c r="L3763" s="52" t="str">
        <f t="shared" si="589"/>
        <v/>
      </c>
      <c r="M3763" s="52" t="str">
        <f t="shared" si="590"/>
        <v/>
      </c>
    </row>
    <row r="3764" spans="1:13" hidden="1" x14ac:dyDescent="0.3">
      <c r="A3764" s="143" t="str">
        <f t="shared" si="591"/>
        <v/>
      </c>
      <c r="B3764" s="140" t="str">
        <f t="shared" si="592"/>
        <v/>
      </c>
      <c r="C3764" s="143" t="str">
        <f t="shared" si="593"/>
        <v/>
      </c>
      <c r="D3764" s="53"/>
      <c r="E3764" s="26" t="str">
        <f t="shared" si="585"/>
        <v/>
      </c>
      <c r="F3764" s="26" t="str">
        <f t="shared" si="586"/>
        <v/>
      </c>
      <c r="G3764" s="26" t="str">
        <f t="shared" si="587"/>
        <v/>
      </c>
      <c r="H3764" s="26" t="str">
        <f t="shared" si="588"/>
        <v/>
      </c>
      <c r="I3764" s="53"/>
      <c r="J3764" s="53"/>
      <c r="K3764" s="53"/>
      <c r="L3764" s="52" t="str">
        <f t="shared" si="589"/>
        <v/>
      </c>
      <c r="M3764" s="52" t="str">
        <f t="shared" si="590"/>
        <v/>
      </c>
    </row>
    <row r="3765" spans="1:13" hidden="1" x14ac:dyDescent="0.3">
      <c r="A3765" s="143" t="str">
        <f t="shared" si="591"/>
        <v/>
      </c>
      <c r="B3765" s="140" t="str">
        <f t="shared" si="592"/>
        <v/>
      </c>
      <c r="C3765" s="143" t="str">
        <f t="shared" si="593"/>
        <v/>
      </c>
      <c r="D3765" s="53"/>
      <c r="E3765" s="26" t="str">
        <f t="shared" si="585"/>
        <v/>
      </c>
      <c r="F3765" s="26" t="str">
        <f t="shared" si="586"/>
        <v/>
      </c>
      <c r="G3765" s="26" t="str">
        <f t="shared" si="587"/>
        <v/>
      </c>
      <c r="H3765" s="26" t="str">
        <f t="shared" si="588"/>
        <v/>
      </c>
      <c r="I3765" s="53"/>
      <c r="J3765" s="53"/>
      <c r="K3765" s="53"/>
      <c r="L3765" s="52" t="str">
        <f t="shared" si="589"/>
        <v/>
      </c>
      <c r="M3765" s="52" t="str">
        <f t="shared" si="590"/>
        <v/>
      </c>
    </row>
    <row r="3766" spans="1:13" hidden="1" x14ac:dyDescent="0.3">
      <c r="A3766" s="143" t="str">
        <f t="shared" si="591"/>
        <v/>
      </c>
      <c r="B3766" s="140" t="str">
        <f t="shared" si="592"/>
        <v/>
      </c>
      <c r="C3766" s="143" t="str">
        <f t="shared" si="593"/>
        <v/>
      </c>
      <c r="D3766" s="53"/>
      <c r="E3766" s="26" t="str">
        <f t="shared" si="585"/>
        <v/>
      </c>
      <c r="F3766" s="26" t="str">
        <f t="shared" si="586"/>
        <v/>
      </c>
      <c r="G3766" s="26" t="str">
        <f t="shared" si="587"/>
        <v/>
      </c>
      <c r="H3766" s="26" t="str">
        <f t="shared" si="588"/>
        <v/>
      </c>
      <c r="I3766" s="53"/>
      <c r="J3766" s="53"/>
      <c r="K3766" s="53"/>
      <c r="L3766" s="52" t="str">
        <f t="shared" si="589"/>
        <v/>
      </c>
      <c r="M3766" s="52" t="str">
        <f t="shared" si="590"/>
        <v/>
      </c>
    </row>
    <row r="3767" spans="1:13" hidden="1" x14ac:dyDescent="0.3">
      <c r="A3767" s="143" t="str">
        <f t="shared" si="591"/>
        <v/>
      </c>
      <c r="B3767" s="140" t="str">
        <f t="shared" si="592"/>
        <v/>
      </c>
      <c r="C3767" s="143" t="str">
        <f t="shared" si="593"/>
        <v/>
      </c>
      <c r="D3767" s="53"/>
      <c r="E3767" s="26" t="str">
        <f t="shared" si="585"/>
        <v/>
      </c>
      <c r="F3767" s="26" t="str">
        <f t="shared" si="586"/>
        <v/>
      </c>
      <c r="G3767" s="26" t="str">
        <f t="shared" si="587"/>
        <v/>
      </c>
      <c r="H3767" s="26" t="str">
        <f t="shared" si="588"/>
        <v/>
      </c>
      <c r="I3767" s="53"/>
      <c r="J3767" s="53"/>
      <c r="K3767" s="53"/>
      <c r="L3767" s="52" t="str">
        <f t="shared" si="589"/>
        <v/>
      </c>
      <c r="M3767" s="52" t="str">
        <f t="shared" si="590"/>
        <v/>
      </c>
    </row>
    <row r="3768" spans="1:13" hidden="1" x14ac:dyDescent="0.3">
      <c r="A3768" s="143" t="str">
        <f t="shared" si="591"/>
        <v/>
      </c>
      <c r="B3768" s="140" t="str">
        <f t="shared" si="592"/>
        <v/>
      </c>
      <c r="C3768" s="143" t="str">
        <f t="shared" si="593"/>
        <v/>
      </c>
      <c r="D3768" s="53"/>
      <c r="E3768" s="26" t="str">
        <f t="shared" si="585"/>
        <v/>
      </c>
      <c r="F3768" s="26" t="str">
        <f t="shared" si="586"/>
        <v/>
      </c>
      <c r="G3768" s="26" t="str">
        <f t="shared" si="587"/>
        <v/>
      </c>
      <c r="H3768" s="26" t="str">
        <f t="shared" si="588"/>
        <v/>
      </c>
      <c r="I3768" s="53"/>
      <c r="J3768" s="53"/>
      <c r="K3768" s="53"/>
      <c r="L3768" s="52" t="str">
        <f t="shared" si="589"/>
        <v/>
      </c>
      <c r="M3768" s="52" t="str">
        <f t="shared" si="590"/>
        <v/>
      </c>
    </row>
    <row r="3769" spans="1:13" hidden="1" x14ac:dyDescent="0.3">
      <c r="A3769" s="143" t="str">
        <f t="shared" si="591"/>
        <v/>
      </c>
      <c r="B3769" s="140" t="str">
        <f t="shared" si="592"/>
        <v/>
      </c>
      <c r="C3769" s="143" t="str">
        <f t="shared" si="593"/>
        <v/>
      </c>
      <c r="D3769" s="53"/>
      <c r="E3769" s="26" t="str">
        <f t="shared" si="585"/>
        <v/>
      </c>
      <c r="F3769" s="26" t="str">
        <f t="shared" si="586"/>
        <v/>
      </c>
      <c r="G3769" s="26" t="str">
        <f t="shared" si="587"/>
        <v/>
      </c>
      <c r="H3769" s="26" t="str">
        <f t="shared" si="588"/>
        <v/>
      </c>
      <c r="I3769" s="53"/>
      <c r="J3769" s="53"/>
      <c r="K3769" s="53"/>
      <c r="L3769" s="52" t="str">
        <f t="shared" si="589"/>
        <v/>
      </c>
      <c r="M3769" s="52" t="str">
        <f t="shared" si="590"/>
        <v/>
      </c>
    </row>
    <row r="3770" spans="1:13" hidden="1" x14ac:dyDescent="0.3">
      <c r="A3770" s="143" t="str">
        <f t="shared" si="591"/>
        <v/>
      </c>
      <c r="B3770" s="140" t="str">
        <f t="shared" si="592"/>
        <v/>
      </c>
      <c r="C3770" s="143" t="str">
        <f t="shared" si="593"/>
        <v/>
      </c>
      <c r="D3770" s="53"/>
      <c r="E3770" s="26" t="str">
        <f t="shared" ref="E3770:E3833" si="594">IF(D3770="","",VLOOKUP(D3770,Master,3,FALSE))</f>
        <v/>
      </c>
      <c r="F3770" s="26" t="str">
        <f t="shared" ref="F3770:F3833" si="595">IF(D3770="","",VLOOKUP(D3770,Master,4,FALSE))</f>
        <v/>
      </c>
      <c r="G3770" s="26" t="str">
        <f t="shared" ref="G3770:G3833" si="596">IF(D3770="","",VLOOKUP(D3770,Master,5,FALSE))</f>
        <v/>
      </c>
      <c r="H3770" s="26" t="str">
        <f t="shared" ref="H3770:H3833" si="597">IF(D3770="","",VLOOKUP(D3770,Master,2,FALSE))</f>
        <v/>
      </c>
      <c r="I3770" s="53"/>
      <c r="J3770" s="53"/>
      <c r="K3770" s="53"/>
      <c r="L3770" s="52" t="str">
        <f t="shared" ref="L3770:L3833" si="598">IF(K3770="","",IF(I3770="",ROUND(HLOOKUP(J3770,kgList,K3770,FALSE),1),ROUND(HLOOKUP(I3770,kgList,K3770,FALSE),1)))</f>
        <v/>
      </c>
      <c r="M3770" s="52" t="str">
        <f t="shared" ref="M3770:M3833" si="599">IF(L3770="","",IF(COUNTA(I3770:J3770)&gt;1,"Edible or Inedible",IF(COUNTA(I3770)=1,L3770*1,IF(COUNTA(J3770)=1,L3770*1,"ERROR"))))</f>
        <v/>
      </c>
    </row>
    <row r="3771" spans="1:13" hidden="1" x14ac:dyDescent="0.3">
      <c r="A3771" s="143" t="str">
        <f t="shared" ref="A3771:A3834" si="600">IF(D3771="","",A3770)</f>
        <v/>
      </c>
      <c r="B3771" s="140" t="str">
        <f t="shared" ref="B3771:B3834" si="601">IF(D3771="","",B3770)</f>
        <v/>
      </c>
      <c r="C3771" s="143" t="str">
        <f t="shared" ref="C3771:C3834" si="602">IF(D3771="","",C3770)</f>
        <v/>
      </c>
      <c r="D3771" s="53"/>
      <c r="E3771" s="26" t="str">
        <f t="shared" si="594"/>
        <v/>
      </c>
      <c r="F3771" s="26" t="str">
        <f t="shared" si="595"/>
        <v/>
      </c>
      <c r="G3771" s="26" t="str">
        <f t="shared" si="596"/>
        <v/>
      </c>
      <c r="H3771" s="26" t="str">
        <f t="shared" si="597"/>
        <v/>
      </c>
      <c r="I3771" s="53"/>
      <c r="J3771" s="53"/>
      <c r="K3771" s="53"/>
      <c r="L3771" s="52" t="str">
        <f t="shared" si="598"/>
        <v/>
      </c>
      <c r="M3771" s="52" t="str">
        <f t="shared" si="599"/>
        <v/>
      </c>
    </row>
    <row r="3772" spans="1:13" hidden="1" x14ac:dyDescent="0.3">
      <c r="A3772" s="143" t="str">
        <f t="shared" si="600"/>
        <v/>
      </c>
      <c r="B3772" s="140" t="str">
        <f t="shared" si="601"/>
        <v/>
      </c>
      <c r="C3772" s="143" t="str">
        <f t="shared" si="602"/>
        <v/>
      </c>
      <c r="D3772" s="53"/>
      <c r="E3772" s="26" t="str">
        <f t="shared" si="594"/>
        <v/>
      </c>
      <c r="F3772" s="26" t="str">
        <f t="shared" si="595"/>
        <v/>
      </c>
      <c r="G3772" s="26" t="str">
        <f t="shared" si="596"/>
        <v/>
      </c>
      <c r="H3772" s="26" t="str">
        <f t="shared" si="597"/>
        <v/>
      </c>
      <c r="I3772" s="53"/>
      <c r="J3772" s="53"/>
      <c r="K3772" s="53"/>
      <c r="L3772" s="52" t="str">
        <f t="shared" si="598"/>
        <v/>
      </c>
      <c r="M3772" s="52" t="str">
        <f t="shared" si="599"/>
        <v/>
      </c>
    </row>
    <row r="3773" spans="1:13" hidden="1" x14ac:dyDescent="0.3">
      <c r="A3773" s="143" t="str">
        <f t="shared" si="600"/>
        <v/>
      </c>
      <c r="B3773" s="140" t="str">
        <f t="shared" si="601"/>
        <v/>
      </c>
      <c r="C3773" s="143" t="str">
        <f t="shared" si="602"/>
        <v/>
      </c>
      <c r="D3773" s="53"/>
      <c r="E3773" s="26" t="str">
        <f t="shared" si="594"/>
        <v/>
      </c>
      <c r="F3773" s="26" t="str">
        <f t="shared" si="595"/>
        <v/>
      </c>
      <c r="G3773" s="26" t="str">
        <f t="shared" si="596"/>
        <v/>
      </c>
      <c r="H3773" s="26" t="str">
        <f t="shared" si="597"/>
        <v/>
      </c>
      <c r="I3773" s="53"/>
      <c r="J3773" s="53"/>
      <c r="K3773" s="53"/>
      <c r="L3773" s="52" t="str">
        <f t="shared" si="598"/>
        <v/>
      </c>
      <c r="M3773" s="52" t="str">
        <f t="shared" si="599"/>
        <v/>
      </c>
    </row>
    <row r="3774" spans="1:13" hidden="1" x14ac:dyDescent="0.3">
      <c r="A3774" s="143" t="str">
        <f t="shared" si="600"/>
        <v/>
      </c>
      <c r="B3774" s="140" t="str">
        <f t="shared" si="601"/>
        <v/>
      </c>
      <c r="C3774" s="143" t="str">
        <f t="shared" si="602"/>
        <v/>
      </c>
      <c r="D3774" s="53"/>
      <c r="E3774" s="26" t="str">
        <f t="shared" si="594"/>
        <v/>
      </c>
      <c r="F3774" s="26" t="str">
        <f t="shared" si="595"/>
        <v/>
      </c>
      <c r="G3774" s="26" t="str">
        <f t="shared" si="596"/>
        <v/>
      </c>
      <c r="H3774" s="26" t="str">
        <f t="shared" si="597"/>
        <v/>
      </c>
      <c r="I3774" s="53"/>
      <c r="J3774" s="53"/>
      <c r="K3774" s="53"/>
      <c r="L3774" s="52" t="str">
        <f t="shared" si="598"/>
        <v/>
      </c>
      <c r="M3774" s="52" t="str">
        <f t="shared" si="599"/>
        <v/>
      </c>
    </row>
    <row r="3775" spans="1:13" hidden="1" x14ac:dyDescent="0.3">
      <c r="A3775" s="143" t="str">
        <f t="shared" si="600"/>
        <v/>
      </c>
      <c r="B3775" s="140" t="str">
        <f t="shared" si="601"/>
        <v/>
      </c>
      <c r="C3775" s="143" t="str">
        <f t="shared" si="602"/>
        <v/>
      </c>
      <c r="D3775" s="53"/>
      <c r="E3775" s="26" t="str">
        <f t="shared" si="594"/>
        <v/>
      </c>
      <c r="F3775" s="26" t="str">
        <f t="shared" si="595"/>
        <v/>
      </c>
      <c r="G3775" s="26" t="str">
        <f t="shared" si="596"/>
        <v/>
      </c>
      <c r="H3775" s="26" t="str">
        <f t="shared" si="597"/>
        <v/>
      </c>
      <c r="I3775" s="53"/>
      <c r="J3775" s="53"/>
      <c r="K3775" s="53"/>
      <c r="L3775" s="52" t="str">
        <f t="shared" si="598"/>
        <v/>
      </c>
      <c r="M3775" s="52" t="str">
        <f t="shared" si="599"/>
        <v/>
      </c>
    </row>
    <row r="3776" spans="1:13" hidden="1" x14ac:dyDescent="0.3">
      <c r="A3776" s="143" t="str">
        <f t="shared" si="600"/>
        <v/>
      </c>
      <c r="B3776" s="140" t="str">
        <f t="shared" si="601"/>
        <v/>
      </c>
      <c r="C3776" s="143" t="str">
        <f t="shared" si="602"/>
        <v/>
      </c>
      <c r="D3776" s="53"/>
      <c r="E3776" s="26" t="str">
        <f t="shared" si="594"/>
        <v/>
      </c>
      <c r="F3776" s="26" t="str">
        <f t="shared" si="595"/>
        <v/>
      </c>
      <c r="G3776" s="26" t="str">
        <f t="shared" si="596"/>
        <v/>
      </c>
      <c r="H3776" s="26" t="str">
        <f t="shared" si="597"/>
        <v/>
      </c>
      <c r="I3776" s="53"/>
      <c r="J3776" s="53"/>
      <c r="K3776" s="53"/>
      <c r="L3776" s="52" t="str">
        <f t="shared" si="598"/>
        <v/>
      </c>
      <c r="M3776" s="52" t="str">
        <f t="shared" si="599"/>
        <v/>
      </c>
    </row>
    <row r="3777" spans="1:13" hidden="1" x14ac:dyDescent="0.3">
      <c r="A3777" s="143" t="str">
        <f t="shared" si="600"/>
        <v/>
      </c>
      <c r="B3777" s="140" t="str">
        <f t="shared" si="601"/>
        <v/>
      </c>
      <c r="C3777" s="143" t="str">
        <f t="shared" si="602"/>
        <v/>
      </c>
      <c r="D3777" s="53"/>
      <c r="E3777" s="26" t="str">
        <f t="shared" si="594"/>
        <v/>
      </c>
      <c r="F3777" s="26" t="str">
        <f t="shared" si="595"/>
        <v/>
      </c>
      <c r="G3777" s="26" t="str">
        <f t="shared" si="596"/>
        <v/>
      </c>
      <c r="H3777" s="26" t="str">
        <f t="shared" si="597"/>
        <v/>
      </c>
      <c r="I3777" s="53"/>
      <c r="J3777" s="53"/>
      <c r="K3777" s="53"/>
      <c r="L3777" s="52" t="str">
        <f t="shared" si="598"/>
        <v/>
      </c>
      <c r="M3777" s="52" t="str">
        <f t="shared" si="599"/>
        <v/>
      </c>
    </row>
    <row r="3778" spans="1:13" hidden="1" x14ac:dyDescent="0.3">
      <c r="A3778" s="143" t="str">
        <f t="shared" si="600"/>
        <v/>
      </c>
      <c r="B3778" s="140" t="str">
        <f t="shared" si="601"/>
        <v/>
      </c>
      <c r="C3778" s="143" t="str">
        <f t="shared" si="602"/>
        <v/>
      </c>
      <c r="D3778" s="53"/>
      <c r="E3778" s="26" t="str">
        <f t="shared" si="594"/>
        <v/>
      </c>
      <c r="F3778" s="26" t="str">
        <f t="shared" si="595"/>
        <v/>
      </c>
      <c r="G3778" s="26" t="str">
        <f t="shared" si="596"/>
        <v/>
      </c>
      <c r="H3778" s="26" t="str">
        <f t="shared" si="597"/>
        <v/>
      </c>
      <c r="I3778" s="53"/>
      <c r="J3778" s="53"/>
      <c r="K3778" s="53"/>
      <c r="L3778" s="52" t="str">
        <f t="shared" si="598"/>
        <v/>
      </c>
      <c r="M3778" s="52" t="str">
        <f t="shared" si="599"/>
        <v/>
      </c>
    </row>
    <row r="3779" spans="1:13" hidden="1" x14ac:dyDescent="0.3">
      <c r="A3779" s="143" t="str">
        <f t="shared" si="600"/>
        <v/>
      </c>
      <c r="B3779" s="140" t="str">
        <f t="shared" si="601"/>
        <v/>
      </c>
      <c r="C3779" s="143" t="str">
        <f t="shared" si="602"/>
        <v/>
      </c>
      <c r="D3779" s="53"/>
      <c r="E3779" s="26" t="str">
        <f t="shared" si="594"/>
        <v/>
      </c>
      <c r="F3779" s="26" t="str">
        <f t="shared" si="595"/>
        <v/>
      </c>
      <c r="G3779" s="26" t="str">
        <f t="shared" si="596"/>
        <v/>
      </c>
      <c r="H3779" s="26" t="str">
        <f t="shared" si="597"/>
        <v/>
      </c>
      <c r="I3779" s="53"/>
      <c r="J3779" s="53"/>
      <c r="K3779" s="53"/>
      <c r="L3779" s="52" t="str">
        <f t="shared" si="598"/>
        <v/>
      </c>
      <c r="M3779" s="52" t="str">
        <f t="shared" si="599"/>
        <v/>
      </c>
    </row>
    <row r="3780" spans="1:13" hidden="1" x14ac:dyDescent="0.3">
      <c r="A3780" s="143" t="str">
        <f t="shared" si="600"/>
        <v/>
      </c>
      <c r="B3780" s="140" t="str">
        <f t="shared" si="601"/>
        <v/>
      </c>
      <c r="C3780" s="143" t="str">
        <f t="shared" si="602"/>
        <v/>
      </c>
      <c r="D3780" s="53"/>
      <c r="E3780" s="26" t="str">
        <f t="shared" si="594"/>
        <v/>
      </c>
      <c r="F3780" s="26" t="str">
        <f t="shared" si="595"/>
        <v/>
      </c>
      <c r="G3780" s="26" t="str">
        <f t="shared" si="596"/>
        <v/>
      </c>
      <c r="H3780" s="26" t="str">
        <f t="shared" si="597"/>
        <v/>
      </c>
      <c r="I3780" s="53"/>
      <c r="J3780" s="53"/>
      <c r="K3780" s="53"/>
      <c r="L3780" s="52" t="str">
        <f t="shared" si="598"/>
        <v/>
      </c>
      <c r="M3780" s="52" t="str">
        <f t="shared" si="599"/>
        <v/>
      </c>
    </row>
    <row r="3781" spans="1:13" hidden="1" x14ac:dyDescent="0.3">
      <c r="A3781" s="143" t="str">
        <f t="shared" si="600"/>
        <v/>
      </c>
      <c r="B3781" s="140" t="str">
        <f t="shared" si="601"/>
        <v/>
      </c>
      <c r="C3781" s="143" t="str">
        <f t="shared" si="602"/>
        <v/>
      </c>
      <c r="D3781" s="53"/>
      <c r="E3781" s="26" t="str">
        <f t="shared" si="594"/>
        <v/>
      </c>
      <c r="F3781" s="26" t="str">
        <f t="shared" si="595"/>
        <v/>
      </c>
      <c r="G3781" s="26" t="str">
        <f t="shared" si="596"/>
        <v/>
      </c>
      <c r="H3781" s="26" t="str">
        <f t="shared" si="597"/>
        <v/>
      </c>
      <c r="I3781" s="53"/>
      <c r="J3781" s="53"/>
      <c r="K3781" s="53"/>
      <c r="L3781" s="52" t="str">
        <f t="shared" si="598"/>
        <v/>
      </c>
      <c r="M3781" s="52" t="str">
        <f t="shared" si="599"/>
        <v/>
      </c>
    </row>
    <row r="3782" spans="1:13" hidden="1" x14ac:dyDescent="0.3">
      <c r="A3782" s="143" t="str">
        <f t="shared" si="600"/>
        <v/>
      </c>
      <c r="B3782" s="140" t="str">
        <f t="shared" si="601"/>
        <v/>
      </c>
      <c r="C3782" s="143" t="str">
        <f t="shared" si="602"/>
        <v/>
      </c>
      <c r="D3782" s="53"/>
      <c r="E3782" s="26" t="str">
        <f t="shared" si="594"/>
        <v/>
      </c>
      <c r="F3782" s="26" t="str">
        <f t="shared" si="595"/>
        <v/>
      </c>
      <c r="G3782" s="26" t="str">
        <f t="shared" si="596"/>
        <v/>
      </c>
      <c r="H3782" s="26" t="str">
        <f t="shared" si="597"/>
        <v/>
      </c>
      <c r="I3782" s="53"/>
      <c r="J3782" s="53"/>
      <c r="K3782" s="53"/>
      <c r="L3782" s="52" t="str">
        <f t="shared" si="598"/>
        <v/>
      </c>
      <c r="M3782" s="52" t="str">
        <f t="shared" si="599"/>
        <v/>
      </c>
    </row>
    <row r="3783" spans="1:13" hidden="1" x14ac:dyDescent="0.3">
      <c r="A3783" s="143" t="str">
        <f t="shared" si="600"/>
        <v/>
      </c>
      <c r="B3783" s="140" t="str">
        <f t="shared" si="601"/>
        <v/>
      </c>
      <c r="C3783" s="143" t="str">
        <f t="shared" si="602"/>
        <v/>
      </c>
      <c r="D3783" s="53"/>
      <c r="E3783" s="26" t="str">
        <f t="shared" si="594"/>
        <v/>
      </c>
      <c r="F3783" s="26" t="str">
        <f t="shared" si="595"/>
        <v/>
      </c>
      <c r="G3783" s="26" t="str">
        <f t="shared" si="596"/>
        <v/>
      </c>
      <c r="H3783" s="26" t="str">
        <f t="shared" si="597"/>
        <v/>
      </c>
      <c r="I3783" s="53"/>
      <c r="J3783" s="53"/>
      <c r="K3783" s="53"/>
      <c r="L3783" s="52" t="str">
        <f t="shared" si="598"/>
        <v/>
      </c>
      <c r="M3783" s="52" t="str">
        <f t="shared" si="599"/>
        <v/>
      </c>
    </row>
    <row r="3784" spans="1:13" hidden="1" x14ac:dyDescent="0.3">
      <c r="A3784" s="143" t="str">
        <f t="shared" si="600"/>
        <v/>
      </c>
      <c r="B3784" s="140" t="str">
        <f t="shared" si="601"/>
        <v/>
      </c>
      <c r="C3784" s="143" t="str">
        <f t="shared" si="602"/>
        <v/>
      </c>
      <c r="D3784" s="53"/>
      <c r="E3784" s="26" t="str">
        <f t="shared" si="594"/>
        <v/>
      </c>
      <c r="F3784" s="26" t="str">
        <f t="shared" si="595"/>
        <v/>
      </c>
      <c r="G3784" s="26" t="str">
        <f t="shared" si="596"/>
        <v/>
      </c>
      <c r="H3784" s="26" t="str">
        <f t="shared" si="597"/>
        <v/>
      </c>
      <c r="I3784" s="53"/>
      <c r="J3784" s="53"/>
      <c r="K3784" s="53"/>
      <c r="L3784" s="52" t="str">
        <f t="shared" si="598"/>
        <v/>
      </c>
      <c r="M3784" s="52" t="str">
        <f t="shared" si="599"/>
        <v/>
      </c>
    </row>
    <row r="3785" spans="1:13" hidden="1" x14ac:dyDescent="0.3">
      <c r="A3785" s="143" t="str">
        <f t="shared" si="600"/>
        <v/>
      </c>
      <c r="B3785" s="140" t="str">
        <f t="shared" si="601"/>
        <v/>
      </c>
      <c r="C3785" s="143" t="str">
        <f t="shared" si="602"/>
        <v/>
      </c>
      <c r="D3785" s="53"/>
      <c r="E3785" s="26" t="str">
        <f t="shared" si="594"/>
        <v/>
      </c>
      <c r="F3785" s="26" t="str">
        <f t="shared" si="595"/>
        <v/>
      </c>
      <c r="G3785" s="26" t="str">
        <f t="shared" si="596"/>
        <v/>
      </c>
      <c r="H3785" s="26" t="str">
        <f t="shared" si="597"/>
        <v/>
      </c>
      <c r="I3785" s="53"/>
      <c r="J3785" s="53"/>
      <c r="K3785" s="53"/>
      <c r="L3785" s="52" t="str">
        <f t="shared" si="598"/>
        <v/>
      </c>
      <c r="M3785" s="52" t="str">
        <f t="shared" si="599"/>
        <v/>
      </c>
    </row>
    <row r="3786" spans="1:13" hidden="1" x14ac:dyDescent="0.3">
      <c r="A3786" s="143" t="str">
        <f t="shared" si="600"/>
        <v/>
      </c>
      <c r="B3786" s="140" t="str">
        <f t="shared" si="601"/>
        <v/>
      </c>
      <c r="C3786" s="143" t="str">
        <f t="shared" si="602"/>
        <v/>
      </c>
      <c r="D3786" s="53"/>
      <c r="E3786" s="26" t="str">
        <f t="shared" si="594"/>
        <v/>
      </c>
      <c r="F3786" s="26" t="str">
        <f t="shared" si="595"/>
        <v/>
      </c>
      <c r="G3786" s="26" t="str">
        <f t="shared" si="596"/>
        <v/>
      </c>
      <c r="H3786" s="26" t="str">
        <f t="shared" si="597"/>
        <v/>
      </c>
      <c r="I3786" s="53"/>
      <c r="J3786" s="53"/>
      <c r="K3786" s="53"/>
      <c r="L3786" s="52" t="str">
        <f t="shared" si="598"/>
        <v/>
      </c>
      <c r="M3786" s="52" t="str">
        <f t="shared" si="599"/>
        <v/>
      </c>
    </row>
    <row r="3787" spans="1:13" hidden="1" x14ac:dyDescent="0.3">
      <c r="A3787" s="143" t="str">
        <f t="shared" si="600"/>
        <v/>
      </c>
      <c r="B3787" s="140" t="str">
        <f t="shared" si="601"/>
        <v/>
      </c>
      <c r="C3787" s="143" t="str">
        <f t="shared" si="602"/>
        <v/>
      </c>
      <c r="D3787" s="53"/>
      <c r="E3787" s="26" t="str">
        <f t="shared" si="594"/>
        <v/>
      </c>
      <c r="F3787" s="26" t="str">
        <f t="shared" si="595"/>
        <v/>
      </c>
      <c r="G3787" s="26" t="str">
        <f t="shared" si="596"/>
        <v/>
      </c>
      <c r="H3787" s="26" t="str">
        <f t="shared" si="597"/>
        <v/>
      </c>
      <c r="I3787" s="53"/>
      <c r="J3787" s="53"/>
      <c r="K3787" s="53"/>
      <c r="L3787" s="52" t="str">
        <f t="shared" si="598"/>
        <v/>
      </c>
      <c r="M3787" s="52" t="str">
        <f t="shared" si="599"/>
        <v/>
      </c>
    </row>
    <row r="3788" spans="1:13" hidden="1" x14ac:dyDescent="0.3">
      <c r="A3788" s="143" t="str">
        <f t="shared" si="600"/>
        <v/>
      </c>
      <c r="B3788" s="140" t="str">
        <f t="shared" si="601"/>
        <v/>
      </c>
      <c r="C3788" s="143" t="str">
        <f t="shared" si="602"/>
        <v/>
      </c>
      <c r="D3788" s="53"/>
      <c r="E3788" s="26" t="str">
        <f t="shared" si="594"/>
        <v/>
      </c>
      <c r="F3788" s="26" t="str">
        <f t="shared" si="595"/>
        <v/>
      </c>
      <c r="G3788" s="26" t="str">
        <f t="shared" si="596"/>
        <v/>
      </c>
      <c r="H3788" s="26" t="str">
        <f t="shared" si="597"/>
        <v/>
      </c>
      <c r="I3788" s="53"/>
      <c r="J3788" s="53"/>
      <c r="K3788" s="53"/>
      <c r="L3788" s="52" t="str">
        <f t="shared" si="598"/>
        <v/>
      </c>
      <c r="M3788" s="52" t="str">
        <f t="shared" si="599"/>
        <v/>
      </c>
    </row>
    <row r="3789" spans="1:13" hidden="1" x14ac:dyDescent="0.3">
      <c r="A3789" s="143" t="str">
        <f t="shared" si="600"/>
        <v/>
      </c>
      <c r="B3789" s="140" t="str">
        <f t="shared" si="601"/>
        <v/>
      </c>
      <c r="C3789" s="143" t="str">
        <f t="shared" si="602"/>
        <v/>
      </c>
      <c r="D3789" s="53"/>
      <c r="E3789" s="26" t="str">
        <f t="shared" si="594"/>
        <v/>
      </c>
      <c r="F3789" s="26" t="str">
        <f t="shared" si="595"/>
        <v/>
      </c>
      <c r="G3789" s="26" t="str">
        <f t="shared" si="596"/>
        <v/>
      </c>
      <c r="H3789" s="26" t="str">
        <f t="shared" si="597"/>
        <v/>
      </c>
      <c r="I3789" s="53"/>
      <c r="J3789" s="53"/>
      <c r="K3789" s="53"/>
      <c r="L3789" s="52" t="str">
        <f t="shared" si="598"/>
        <v/>
      </c>
      <c r="M3789" s="52" t="str">
        <f t="shared" si="599"/>
        <v/>
      </c>
    </row>
    <row r="3790" spans="1:13" hidden="1" x14ac:dyDescent="0.3">
      <c r="A3790" s="143" t="str">
        <f t="shared" si="600"/>
        <v/>
      </c>
      <c r="B3790" s="140" t="str">
        <f t="shared" si="601"/>
        <v/>
      </c>
      <c r="C3790" s="143" t="str">
        <f t="shared" si="602"/>
        <v/>
      </c>
      <c r="D3790" s="53"/>
      <c r="E3790" s="26" t="str">
        <f t="shared" si="594"/>
        <v/>
      </c>
      <c r="F3790" s="26" t="str">
        <f t="shared" si="595"/>
        <v/>
      </c>
      <c r="G3790" s="26" t="str">
        <f t="shared" si="596"/>
        <v/>
      </c>
      <c r="H3790" s="26" t="str">
        <f t="shared" si="597"/>
        <v/>
      </c>
      <c r="I3790" s="53"/>
      <c r="J3790" s="53"/>
      <c r="K3790" s="53"/>
      <c r="L3790" s="52" t="str">
        <f t="shared" si="598"/>
        <v/>
      </c>
      <c r="M3790" s="52" t="str">
        <f t="shared" si="599"/>
        <v/>
      </c>
    </row>
    <row r="3791" spans="1:13" hidden="1" x14ac:dyDescent="0.3">
      <c r="A3791" s="143" t="str">
        <f t="shared" si="600"/>
        <v/>
      </c>
      <c r="B3791" s="140" t="str">
        <f t="shared" si="601"/>
        <v/>
      </c>
      <c r="C3791" s="143" t="str">
        <f t="shared" si="602"/>
        <v/>
      </c>
      <c r="D3791" s="53"/>
      <c r="E3791" s="26" t="str">
        <f t="shared" si="594"/>
        <v/>
      </c>
      <c r="F3791" s="26" t="str">
        <f t="shared" si="595"/>
        <v/>
      </c>
      <c r="G3791" s="26" t="str">
        <f t="shared" si="596"/>
        <v/>
      </c>
      <c r="H3791" s="26" t="str">
        <f t="shared" si="597"/>
        <v/>
      </c>
      <c r="I3791" s="53"/>
      <c r="J3791" s="53"/>
      <c r="K3791" s="53"/>
      <c r="L3791" s="52" t="str">
        <f t="shared" si="598"/>
        <v/>
      </c>
      <c r="M3791" s="52" t="str">
        <f t="shared" si="599"/>
        <v/>
      </c>
    </row>
    <row r="3792" spans="1:13" hidden="1" x14ac:dyDescent="0.3">
      <c r="A3792" s="143" t="str">
        <f t="shared" si="600"/>
        <v/>
      </c>
      <c r="B3792" s="140" t="str">
        <f t="shared" si="601"/>
        <v/>
      </c>
      <c r="C3792" s="143" t="str">
        <f t="shared" si="602"/>
        <v/>
      </c>
      <c r="D3792" s="53"/>
      <c r="E3792" s="26" t="str">
        <f t="shared" si="594"/>
        <v/>
      </c>
      <c r="F3792" s="26" t="str">
        <f t="shared" si="595"/>
        <v/>
      </c>
      <c r="G3792" s="26" t="str">
        <f t="shared" si="596"/>
        <v/>
      </c>
      <c r="H3792" s="26" t="str">
        <f t="shared" si="597"/>
        <v/>
      </c>
      <c r="I3792" s="53"/>
      <c r="J3792" s="53"/>
      <c r="K3792" s="53"/>
      <c r="L3792" s="52" t="str">
        <f t="shared" si="598"/>
        <v/>
      </c>
      <c r="M3792" s="52" t="str">
        <f t="shared" si="599"/>
        <v/>
      </c>
    </row>
    <row r="3793" spans="1:13" hidden="1" x14ac:dyDescent="0.3">
      <c r="A3793" s="143" t="str">
        <f t="shared" si="600"/>
        <v/>
      </c>
      <c r="B3793" s="140" t="str">
        <f t="shared" si="601"/>
        <v/>
      </c>
      <c r="C3793" s="143" t="str">
        <f t="shared" si="602"/>
        <v/>
      </c>
      <c r="D3793" s="53"/>
      <c r="E3793" s="26" t="str">
        <f t="shared" si="594"/>
        <v/>
      </c>
      <c r="F3793" s="26" t="str">
        <f t="shared" si="595"/>
        <v/>
      </c>
      <c r="G3793" s="26" t="str">
        <f t="shared" si="596"/>
        <v/>
      </c>
      <c r="H3793" s="26" t="str">
        <f t="shared" si="597"/>
        <v/>
      </c>
      <c r="I3793" s="53"/>
      <c r="J3793" s="53"/>
      <c r="K3793" s="53"/>
      <c r="L3793" s="52" t="str">
        <f t="shared" si="598"/>
        <v/>
      </c>
      <c r="M3793" s="52" t="str">
        <f t="shared" si="599"/>
        <v/>
      </c>
    </row>
    <row r="3794" spans="1:13" hidden="1" x14ac:dyDescent="0.3">
      <c r="A3794" s="143" t="str">
        <f t="shared" si="600"/>
        <v/>
      </c>
      <c r="B3794" s="140" t="str">
        <f t="shared" si="601"/>
        <v/>
      </c>
      <c r="C3794" s="143" t="str">
        <f t="shared" si="602"/>
        <v/>
      </c>
      <c r="D3794" s="53"/>
      <c r="E3794" s="26" t="str">
        <f t="shared" si="594"/>
        <v/>
      </c>
      <c r="F3794" s="26" t="str">
        <f t="shared" si="595"/>
        <v/>
      </c>
      <c r="G3794" s="26" t="str">
        <f t="shared" si="596"/>
        <v/>
      </c>
      <c r="H3794" s="26" t="str">
        <f t="shared" si="597"/>
        <v/>
      </c>
      <c r="I3794" s="53"/>
      <c r="J3794" s="53"/>
      <c r="K3794" s="53"/>
      <c r="L3794" s="52" t="str">
        <f t="shared" si="598"/>
        <v/>
      </c>
      <c r="M3794" s="52" t="str">
        <f t="shared" si="599"/>
        <v/>
      </c>
    </row>
    <row r="3795" spans="1:13" hidden="1" x14ac:dyDescent="0.3">
      <c r="A3795" s="143" t="str">
        <f t="shared" si="600"/>
        <v/>
      </c>
      <c r="B3795" s="140" t="str">
        <f t="shared" si="601"/>
        <v/>
      </c>
      <c r="C3795" s="143" t="str">
        <f t="shared" si="602"/>
        <v/>
      </c>
      <c r="D3795" s="53"/>
      <c r="E3795" s="26" t="str">
        <f t="shared" si="594"/>
        <v/>
      </c>
      <c r="F3795" s="26" t="str">
        <f t="shared" si="595"/>
        <v/>
      </c>
      <c r="G3795" s="26" t="str">
        <f t="shared" si="596"/>
        <v/>
      </c>
      <c r="H3795" s="26" t="str">
        <f t="shared" si="597"/>
        <v/>
      </c>
      <c r="I3795" s="53"/>
      <c r="J3795" s="53"/>
      <c r="K3795" s="53"/>
      <c r="L3795" s="52" t="str">
        <f t="shared" si="598"/>
        <v/>
      </c>
      <c r="M3795" s="52" t="str">
        <f t="shared" si="599"/>
        <v/>
      </c>
    </row>
    <row r="3796" spans="1:13" hidden="1" x14ac:dyDescent="0.3">
      <c r="A3796" s="143" t="str">
        <f t="shared" si="600"/>
        <v/>
      </c>
      <c r="B3796" s="140" t="str">
        <f t="shared" si="601"/>
        <v/>
      </c>
      <c r="C3796" s="143" t="str">
        <f t="shared" si="602"/>
        <v/>
      </c>
      <c r="D3796" s="53"/>
      <c r="E3796" s="26" t="str">
        <f t="shared" si="594"/>
        <v/>
      </c>
      <c r="F3796" s="26" t="str">
        <f t="shared" si="595"/>
        <v/>
      </c>
      <c r="G3796" s="26" t="str">
        <f t="shared" si="596"/>
        <v/>
      </c>
      <c r="H3796" s="26" t="str">
        <f t="shared" si="597"/>
        <v/>
      </c>
      <c r="I3796" s="53"/>
      <c r="J3796" s="53"/>
      <c r="K3796" s="53"/>
      <c r="L3796" s="52" t="str">
        <f t="shared" si="598"/>
        <v/>
      </c>
      <c r="M3796" s="52" t="str">
        <f t="shared" si="599"/>
        <v/>
      </c>
    </row>
    <row r="3797" spans="1:13" hidden="1" x14ac:dyDescent="0.3">
      <c r="A3797" s="143" t="str">
        <f t="shared" si="600"/>
        <v/>
      </c>
      <c r="B3797" s="140" t="str">
        <f t="shared" si="601"/>
        <v/>
      </c>
      <c r="C3797" s="143" t="str">
        <f t="shared" si="602"/>
        <v/>
      </c>
      <c r="D3797" s="53"/>
      <c r="E3797" s="26" t="str">
        <f t="shared" si="594"/>
        <v/>
      </c>
      <c r="F3797" s="26" t="str">
        <f t="shared" si="595"/>
        <v/>
      </c>
      <c r="G3797" s="26" t="str">
        <f t="shared" si="596"/>
        <v/>
      </c>
      <c r="H3797" s="26" t="str">
        <f t="shared" si="597"/>
        <v/>
      </c>
      <c r="I3797" s="53"/>
      <c r="J3797" s="53"/>
      <c r="K3797" s="53"/>
      <c r="L3797" s="52" t="str">
        <f t="shared" si="598"/>
        <v/>
      </c>
      <c r="M3797" s="52" t="str">
        <f t="shared" si="599"/>
        <v/>
      </c>
    </row>
    <row r="3798" spans="1:13" hidden="1" x14ac:dyDescent="0.3">
      <c r="A3798" s="143" t="str">
        <f t="shared" si="600"/>
        <v/>
      </c>
      <c r="B3798" s="140" t="str">
        <f t="shared" si="601"/>
        <v/>
      </c>
      <c r="C3798" s="143" t="str">
        <f t="shared" si="602"/>
        <v/>
      </c>
      <c r="D3798" s="53"/>
      <c r="E3798" s="26" t="str">
        <f t="shared" si="594"/>
        <v/>
      </c>
      <c r="F3798" s="26" t="str">
        <f t="shared" si="595"/>
        <v/>
      </c>
      <c r="G3798" s="26" t="str">
        <f t="shared" si="596"/>
        <v/>
      </c>
      <c r="H3798" s="26" t="str">
        <f t="shared" si="597"/>
        <v/>
      </c>
      <c r="I3798" s="53"/>
      <c r="J3798" s="53"/>
      <c r="K3798" s="53"/>
      <c r="L3798" s="52" t="str">
        <f t="shared" si="598"/>
        <v/>
      </c>
      <c r="M3798" s="52" t="str">
        <f t="shared" si="599"/>
        <v/>
      </c>
    </row>
    <row r="3799" spans="1:13" hidden="1" x14ac:dyDescent="0.3">
      <c r="A3799" s="143" t="str">
        <f t="shared" si="600"/>
        <v/>
      </c>
      <c r="B3799" s="140" t="str">
        <f t="shared" si="601"/>
        <v/>
      </c>
      <c r="C3799" s="143" t="str">
        <f t="shared" si="602"/>
        <v/>
      </c>
      <c r="D3799" s="53"/>
      <c r="E3799" s="26" t="str">
        <f t="shared" si="594"/>
        <v/>
      </c>
      <c r="F3799" s="26" t="str">
        <f t="shared" si="595"/>
        <v/>
      </c>
      <c r="G3799" s="26" t="str">
        <f t="shared" si="596"/>
        <v/>
      </c>
      <c r="H3799" s="26" t="str">
        <f t="shared" si="597"/>
        <v/>
      </c>
      <c r="I3799" s="53"/>
      <c r="J3799" s="53"/>
      <c r="K3799" s="53"/>
      <c r="L3799" s="52" t="str">
        <f t="shared" si="598"/>
        <v/>
      </c>
      <c r="M3799" s="52" t="str">
        <f t="shared" si="599"/>
        <v/>
      </c>
    </row>
    <row r="3800" spans="1:13" hidden="1" x14ac:dyDescent="0.3">
      <c r="A3800" s="143" t="str">
        <f t="shared" si="600"/>
        <v/>
      </c>
      <c r="B3800" s="140" t="str">
        <f t="shared" si="601"/>
        <v/>
      </c>
      <c r="C3800" s="143" t="str">
        <f t="shared" si="602"/>
        <v/>
      </c>
      <c r="D3800" s="53"/>
      <c r="E3800" s="26" t="str">
        <f t="shared" si="594"/>
        <v/>
      </c>
      <c r="F3800" s="26" t="str">
        <f t="shared" si="595"/>
        <v/>
      </c>
      <c r="G3800" s="26" t="str">
        <f t="shared" si="596"/>
        <v/>
      </c>
      <c r="H3800" s="26" t="str">
        <f t="shared" si="597"/>
        <v/>
      </c>
      <c r="I3800" s="53"/>
      <c r="J3800" s="53"/>
      <c r="K3800" s="53"/>
      <c r="L3800" s="52" t="str">
        <f t="shared" si="598"/>
        <v/>
      </c>
      <c r="M3800" s="52" t="str">
        <f t="shared" si="599"/>
        <v/>
      </c>
    </row>
    <row r="3801" spans="1:13" hidden="1" x14ac:dyDescent="0.3">
      <c r="A3801" s="143" t="str">
        <f t="shared" si="600"/>
        <v/>
      </c>
      <c r="B3801" s="140" t="str">
        <f t="shared" si="601"/>
        <v/>
      </c>
      <c r="C3801" s="143" t="str">
        <f t="shared" si="602"/>
        <v/>
      </c>
      <c r="D3801" s="53"/>
      <c r="E3801" s="26" t="str">
        <f t="shared" si="594"/>
        <v/>
      </c>
      <c r="F3801" s="26" t="str">
        <f t="shared" si="595"/>
        <v/>
      </c>
      <c r="G3801" s="26" t="str">
        <f t="shared" si="596"/>
        <v/>
      </c>
      <c r="H3801" s="26" t="str">
        <f t="shared" si="597"/>
        <v/>
      </c>
      <c r="I3801" s="53"/>
      <c r="J3801" s="53"/>
      <c r="K3801" s="53"/>
      <c r="L3801" s="52" t="str">
        <f t="shared" si="598"/>
        <v/>
      </c>
      <c r="M3801" s="52" t="str">
        <f t="shared" si="599"/>
        <v/>
      </c>
    </row>
    <row r="3802" spans="1:13" hidden="1" x14ac:dyDescent="0.3">
      <c r="A3802" s="143" t="str">
        <f t="shared" si="600"/>
        <v/>
      </c>
      <c r="B3802" s="140" t="str">
        <f t="shared" si="601"/>
        <v/>
      </c>
      <c r="C3802" s="143" t="str">
        <f t="shared" si="602"/>
        <v/>
      </c>
      <c r="D3802" s="53"/>
      <c r="E3802" s="26" t="str">
        <f t="shared" si="594"/>
        <v/>
      </c>
      <c r="F3802" s="26" t="str">
        <f t="shared" si="595"/>
        <v/>
      </c>
      <c r="G3802" s="26" t="str">
        <f t="shared" si="596"/>
        <v/>
      </c>
      <c r="H3802" s="26" t="str">
        <f t="shared" si="597"/>
        <v/>
      </c>
      <c r="I3802" s="53"/>
      <c r="J3802" s="53"/>
      <c r="K3802" s="53"/>
      <c r="L3802" s="52" t="str">
        <f t="shared" si="598"/>
        <v/>
      </c>
      <c r="M3802" s="52" t="str">
        <f t="shared" si="599"/>
        <v/>
      </c>
    </row>
    <row r="3803" spans="1:13" hidden="1" x14ac:dyDescent="0.3">
      <c r="A3803" s="143" t="str">
        <f t="shared" si="600"/>
        <v/>
      </c>
      <c r="B3803" s="140" t="str">
        <f t="shared" si="601"/>
        <v/>
      </c>
      <c r="C3803" s="143" t="str">
        <f t="shared" si="602"/>
        <v/>
      </c>
      <c r="D3803" s="53"/>
      <c r="E3803" s="26" t="str">
        <f t="shared" si="594"/>
        <v/>
      </c>
      <c r="F3803" s="26" t="str">
        <f t="shared" si="595"/>
        <v/>
      </c>
      <c r="G3803" s="26" t="str">
        <f t="shared" si="596"/>
        <v/>
      </c>
      <c r="H3803" s="26" t="str">
        <f t="shared" si="597"/>
        <v/>
      </c>
      <c r="I3803" s="53"/>
      <c r="J3803" s="53"/>
      <c r="K3803" s="53"/>
      <c r="L3803" s="52" t="str">
        <f t="shared" si="598"/>
        <v/>
      </c>
      <c r="M3803" s="52" t="str">
        <f t="shared" si="599"/>
        <v/>
      </c>
    </row>
    <row r="3804" spans="1:13" hidden="1" x14ac:dyDescent="0.3">
      <c r="A3804" s="143" t="str">
        <f t="shared" si="600"/>
        <v/>
      </c>
      <c r="B3804" s="140" t="str">
        <f t="shared" si="601"/>
        <v/>
      </c>
      <c r="C3804" s="143" t="str">
        <f t="shared" si="602"/>
        <v/>
      </c>
      <c r="D3804" s="53"/>
      <c r="E3804" s="26" t="str">
        <f t="shared" si="594"/>
        <v/>
      </c>
      <c r="F3804" s="26" t="str">
        <f t="shared" si="595"/>
        <v/>
      </c>
      <c r="G3804" s="26" t="str">
        <f t="shared" si="596"/>
        <v/>
      </c>
      <c r="H3804" s="26" t="str">
        <f t="shared" si="597"/>
        <v/>
      </c>
      <c r="I3804" s="53"/>
      <c r="J3804" s="53"/>
      <c r="K3804" s="53"/>
      <c r="L3804" s="52" t="str">
        <f t="shared" si="598"/>
        <v/>
      </c>
      <c r="M3804" s="52" t="str">
        <f t="shared" si="599"/>
        <v/>
      </c>
    </row>
    <row r="3805" spans="1:13" hidden="1" x14ac:dyDescent="0.3">
      <c r="A3805" s="143" t="str">
        <f t="shared" si="600"/>
        <v/>
      </c>
      <c r="B3805" s="140" t="str">
        <f t="shared" si="601"/>
        <v/>
      </c>
      <c r="C3805" s="143" t="str">
        <f t="shared" si="602"/>
        <v/>
      </c>
      <c r="D3805" s="53"/>
      <c r="E3805" s="26" t="str">
        <f t="shared" si="594"/>
        <v/>
      </c>
      <c r="F3805" s="26" t="str">
        <f t="shared" si="595"/>
        <v/>
      </c>
      <c r="G3805" s="26" t="str">
        <f t="shared" si="596"/>
        <v/>
      </c>
      <c r="H3805" s="26" t="str">
        <f t="shared" si="597"/>
        <v/>
      </c>
      <c r="I3805" s="53"/>
      <c r="J3805" s="53"/>
      <c r="K3805" s="53"/>
      <c r="L3805" s="52" t="str">
        <f t="shared" si="598"/>
        <v/>
      </c>
      <c r="M3805" s="52" t="str">
        <f t="shared" si="599"/>
        <v/>
      </c>
    </row>
    <row r="3806" spans="1:13" hidden="1" x14ac:dyDescent="0.3">
      <c r="A3806" s="143" t="str">
        <f t="shared" si="600"/>
        <v/>
      </c>
      <c r="B3806" s="140" t="str">
        <f t="shared" si="601"/>
        <v/>
      </c>
      <c r="C3806" s="143" t="str">
        <f t="shared" si="602"/>
        <v/>
      </c>
      <c r="D3806" s="53"/>
      <c r="E3806" s="26" t="str">
        <f t="shared" si="594"/>
        <v/>
      </c>
      <c r="F3806" s="26" t="str">
        <f t="shared" si="595"/>
        <v/>
      </c>
      <c r="G3806" s="26" t="str">
        <f t="shared" si="596"/>
        <v/>
      </c>
      <c r="H3806" s="26" t="str">
        <f t="shared" si="597"/>
        <v/>
      </c>
      <c r="I3806" s="53"/>
      <c r="J3806" s="53"/>
      <c r="K3806" s="53"/>
      <c r="L3806" s="52" t="str">
        <f t="shared" si="598"/>
        <v/>
      </c>
      <c r="M3806" s="52" t="str">
        <f t="shared" si="599"/>
        <v/>
      </c>
    </row>
    <row r="3807" spans="1:13" hidden="1" x14ac:dyDescent="0.3">
      <c r="A3807" s="143" t="str">
        <f t="shared" si="600"/>
        <v/>
      </c>
      <c r="B3807" s="140" t="str">
        <f t="shared" si="601"/>
        <v/>
      </c>
      <c r="C3807" s="143" t="str">
        <f t="shared" si="602"/>
        <v/>
      </c>
      <c r="D3807" s="53"/>
      <c r="E3807" s="26" t="str">
        <f t="shared" si="594"/>
        <v/>
      </c>
      <c r="F3807" s="26" t="str">
        <f t="shared" si="595"/>
        <v/>
      </c>
      <c r="G3807" s="26" t="str">
        <f t="shared" si="596"/>
        <v/>
      </c>
      <c r="H3807" s="26" t="str">
        <f t="shared" si="597"/>
        <v/>
      </c>
      <c r="I3807" s="53"/>
      <c r="J3807" s="53"/>
      <c r="K3807" s="53"/>
      <c r="L3807" s="52" t="str">
        <f t="shared" si="598"/>
        <v/>
      </c>
      <c r="M3807" s="52" t="str">
        <f t="shared" si="599"/>
        <v/>
      </c>
    </row>
    <row r="3808" spans="1:13" hidden="1" x14ac:dyDescent="0.3">
      <c r="A3808" s="143" t="str">
        <f t="shared" si="600"/>
        <v/>
      </c>
      <c r="B3808" s="140" t="str">
        <f t="shared" si="601"/>
        <v/>
      </c>
      <c r="C3808" s="143" t="str">
        <f t="shared" si="602"/>
        <v/>
      </c>
      <c r="D3808" s="53"/>
      <c r="E3808" s="26" t="str">
        <f t="shared" si="594"/>
        <v/>
      </c>
      <c r="F3808" s="26" t="str">
        <f t="shared" si="595"/>
        <v/>
      </c>
      <c r="G3808" s="26" t="str">
        <f t="shared" si="596"/>
        <v/>
      </c>
      <c r="H3808" s="26" t="str">
        <f t="shared" si="597"/>
        <v/>
      </c>
      <c r="I3808" s="53"/>
      <c r="J3808" s="53"/>
      <c r="K3808" s="53"/>
      <c r="L3808" s="52" t="str">
        <f t="shared" si="598"/>
        <v/>
      </c>
      <c r="M3808" s="52" t="str">
        <f t="shared" si="599"/>
        <v/>
      </c>
    </row>
    <row r="3809" spans="1:13" hidden="1" x14ac:dyDescent="0.3">
      <c r="A3809" s="143" t="str">
        <f t="shared" si="600"/>
        <v/>
      </c>
      <c r="B3809" s="140" t="str">
        <f t="shared" si="601"/>
        <v/>
      </c>
      <c r="C3809" s="143" t="str">
        <f t="shared" si="602"/>
        <v/>
      </c>
      <c r="D3809" s="53"/>
      <c r="E3809" s="26" t="str">
        <f t="shared" si="594"/>
        <v/>
      </c>
      <c r="F3809" s="26" t="str">
        <f t="shared" si="595"/>
        <v/>
      </c>
      <c r="G3809" s="26" t="str">
        <f t="shared" si="596"/>
        <v/>
      </c>
      <c r="H3809" s="26" t="str">
        <f t="shared" si="597"/>
        <v/>
      </c>
      <c r="I3809" s="53"/>
      <c r="J3809" s="53"/>
      <c r="K3809" s="53"/>
      <c r="L3809" s="52" t="str">
        <f t="shared" si="598"/>
        <v/>
      </c>
      <c r="M3809" s="52" t="str">
        <f t="shared" si="599"/>
        <v/>
      </c>
    </row>
    <row r="3810" spans="1:13" hidden="1" x14ac:dyDescent="0.3">
      <c r="A3810" s="143" t="str">
        <f t="shared" si="600"/>
        <v/>
      </c>
      <c r="B3810" s="140" t="str">
        <f t="shared" si="601"/>
        <v/>
      </c>
      <c r="C3810" s="143" t="str">
        <f t="shared" si="602"/>
        <v/>
      </c>
      <c r="D3810" s="53"/>
      <c r="E3810" s="26" t="str">
        <f t="shared" si="594"/>
        <v/>
      </c>
      <c r="F3810" s="26" t="str">
        <f t="shared" si="595"/>
        <v/>
      </c>
      <c r="G3810" s="26" t="str">
        <f t="shared" si="596"/>
        <v/>
      </c>
      <c r="H3810" s="26" t="str">
        <f t="shared" si="597"/>
        <v/>
      </c>
      <c r="I3810" s="53"/>
      <c r="J3810" s="53"/>
      <c r="K3810" s="53"/>
      <c r="L3810" s="52" t="str">
        <f t="shared" si="598"/>
        <v/>
      </c>
      <c r="M3810" s="52" t="str">
        <f t="shared" si="599"/>
        <v/>
      </c>
    </row>
    <row r="3811" spans="1:13" hidden="1" x14ac:dyDescent="0.3">
      <c r="A3811" s="143" t="str">
        <f t="shared" si="600"/>
        <v/>
      </c>
      <c r="B3811" s="140" t="str">
        <f t="shared" si="601"/>
        <v/>
      </c>
      <c r="C3811" s="143" t="str">
        <f t="shared" si="602"/>
        <v/>
      </c>
      <c r="D3811" s="53"/>
      <c r="E3811" s="26" t="str">
        <f t="shared" si="594"/>
        <v/>
      </c>
      <c r="F3811" s="26" t="str">
        <f t="shared" si="595"/>
        <v/>
      </c>
      <c r="G3811" s="26" t="str">
        <f t="shared" si="596"/>
        <v/>
      </c>
      <c r="H3811" s="26" t="str">
        <f t="shared" si="597"/>
        <v/>
      </c>
      <c r="I3811" s="53"/>
      <c r="J3811" s="53"/>
      <c r="K3811" s="53"/>
      <c r="L3811" s="52" t="str">
        <f t="shared" si="598"/>
        <v/>
      </c>
      <c r="M3811" s="52" t="str">
        <f t="shared" si="599"/>
        <v/>
      </c>
    </row>
    <row r="3812" spans="1:13" hidden="1" x14ac:dyDescent="0.3">
      <c r="A3812" s="143" t="str">
        <f t="shared" si="600"/>
        <v/>
      </c>
      <c r="B3812" s="140" t="str">
        <f t="shared" si="601"/>
        <v/>
      </c>
      <c r="C3812" s="143" t="str">
        <f t="shared" si="602"/>
        <v/>
      </c>
      <c r="D3812" s="53"/>
      <c r="E3812" s="26" t="str">
        <f t="shared" si="594"/>
        <v/>
      </c>
      <c r="F3812" s="26" t="str">
        <f t="shared" si="595"/>
        <v/>
      </c>
      <c r="G3812" s="26" t="str">
        <f t="shared" si="596"/>
        <v/>
      </c>
      <c r="H3812" s="26" t="str">
        <f t="shared" si="597"/>
        <v/>
      </c>
      <c r="I3812" s="53"/>
      <c r="J3812" s="53"/>
      <c r="K3812" s="53"/>
      <c r="L3812" s="52" t="str">
        <f t="shared" si="598"/>
        <v/>
      </c>
      <c r="M3812" s="52" t="str">
        <f t="shared" si="599"/>
        <v/>
      </c>
    </row>
    <row r="3813" spans="1:13" hidden="1" x14ac:dyDescent="0.3">
      <c r="A3813" s="143" t="str">
        <f t="shared" si="600"/>
        <v/>
      </c>
      <c r="B3813" s="140" t="str">
        <f t="shared" si="601"/>
        <v/>
      </c>
      <c r="C3813" s="143" t="str">
        <f t="shared" si="602"/>
        <v/>
      </c>
      <c r="D3813" s="53"/>
      <c r="E3813" s="26" t="str">
        <f t="shared" si="594"/>
        <v/>
      </c>
      <c r="F3813" s="26" t="str">
        <f t="shared" si="595"/>
        <v/>
      </c>
      <c r="G3813" s="26" t="str">
        <f t="shared" si="596"/>
        <v/>
      </c>
      <c r="H3813" s="26" t="str">
        <f t="shared" si="597"/>
        <v/>
      </c>
      <c r="I3813" s="53"/>
      <c r="J3813" s="53"/>
      <c r="K3813" s="53"/>
      <c r="L3813" s="52" t="str">
        <f t="shared" si="598"/>
        <v/>
      </c>
      <c r="M3813" s="52" t="str">
        <f t="shared" si="599"/>
        <v/>
      </c>
    </row>
    <row r="3814" spans="1:13" hidden="1" x14ac:dyDescent="0.3">
      <c r="A3814" s="143" t="str">
        <f t="shared" si="600"/>
        <v/>
      </c>
      <c r="B3814" s="140" t="str">
        <f t="shared" si="601"/>
        <v/>
      </c>
      <c r="C3814" s="143" t="str">
        <f t="shared" si="602"/>
        <v/>
      </c>
      <c r="D3814" s="53"/>
      <c r="E3814" s="26" t="str">
        <f t="shared" si="594"/>
        <v/>
      </c>
      <c r="F3814" s="26" t="str">
        <f t="shared" si="595"/>
        <v/>
      </c>
      <c r="G3814" s="26" t="str">
        <f t="shared" si="596"/>
        <v/>
      </c>
      <c r="H3814" s="26" t="str">
        <f t="shared" si="597"/>
        <v/>
      </c>
      <c r="I3814" s="53"/>
      <c r="J3814" s="53"/>
      <c r="K3814" s="53"/>
      <c r="L3814" s="52" t="str">
        <f t="shared" si="598"/>
        <v/>
      </c>
      <c r="M3814" s="52" t="str">
        <f t="shared" si="599"/>
        <v/>
      </c>
    </row>
    <row r="3815" spans="1:13" hidden="1" x14ac:dyDescent="0.3">
      <c r="A3815" s="143" t="str">
        <f t="shared" si="600"/>
        <v/>
      </c>
      <c r="B3815" s="140" t="str">
        <f t="shared" si="601"/>
        <v/>
      </c>
      <c r="C3815" s="143" t="str">
        <f t="shared" si="602"/>
        <v/>
      </c>
      <c r="D3815" s="53"/>
      <c r="E3815" s="26" t="str">
        <f t="shared" si="594"/>
        <v/>
      </c>
      <c r="F3815" s="26" t="str">
        <f t="shared" si="595"/>
        <v/>
      </c>
      <c r="G3815" s="26" t="str">
        <f t="shared" si="596"/>
        <v/>
      </c>
      <c r="H3815" s="26" t="str">
        <f t="shared" si="597"/>
        <v/>
      </c>
      <c r="I3815" s="53"/>
      <c r="J3815" s="53"/>
      <c r="K3815" s="53"/>
      <c r="L3815" s="52" t="str">
        <f t="shared" si="598"/>
        <v/>
      </c>
      <c r="M3815" s="52" t="str">
        <f t="shared" si="599"/>
        <v/>
      </c>
    </row>
    <row r="3816" spans="1:13" hidden="1" x14ac:dyDescent="0.3">
      <c r="A3816" s="143" t="str">
        <f t="shared" si="600"/>
        <v/>
      </c>
      <c r="B3816" s="140" t="str">
        <f t="shared" si="601"/>
        <v/>
      </c>
      <c r="C3816" s="143" t="str">
        <f t="shared" si="602"/>
        <v/>
      </c>
      <c r="D3816" s="53"/>
      <c r="E3816" s="26" t="str">
        <f t="shared" si="594"/>
        <v/>
      </c>
      <c r="F3816" s="26" t="str">
        <f t="shared" si="595"/>
        <v/>
      </c>
      <c r="G3816" s="26" t="str">
        <f t="shared" si="596"/>
        <v/>
      </c>
      <c r="H3816" s="26" t="str">
        <f t="shared" si="597"/>
        <v/>
      </c>
      <c r="I3816" s="53"/>
      <c r="J3816" s="53"/>
      <c r="K3816" s="53"/>
      <c r="L3816" s="52" t="str">
        <f t="shared" si="598"/>
        <v/>
      </c>
      <c r="M3816" s="52" t="str">
        <f t="shared" si="599"/>
        <v/>
      </c>
    </row>
    <row r="3817" spans="1:13" hidden="1" x14ac:dyDescent="0.3">
      <c r="A3817" s="143" t="str">
        <f t="shared" si="600"/>
        <v/>
      </c>
      <c r="B3817" s="140" t="str">
        <f t="shared" si="601"/>
        <v/>
      </c>
      <c r="C3817" s="143" t="str">
        <f t="shared" si="602"/>
        <v/>
      </c>
      <c r="D3817" s="53"/>
      <c r="E3817" s="26" t="str">
        <f t="shared" si="594"/>
        <v/>
      </c>
      <c r="F3817" s="26" t="str">
        <f t="shared" si="595"/>
        <v/>
      </c>
      <c r="G3817" s="26" t="str">
        <f t="shared" si="596"/>
        <v/>
      </c>
      <c r="H3817" s="26" t="str">
        <f t="shared" si="597"/>
        <v/>
      </c>
      <c r="I3817" s="53"/>
      <c r="J3817" s="53"/>
      <c r="K3817" s="53"/>
      <c r="L3817" s="52" t="str">
        <f t="shared" si="598"/>
        <v/>
      </c>
      <c r="M3817" s="52" t="str">
        <f t="shared" si="599"/>
        <v/>
      </c>
    </row>
    <row r="3818" spans="1:13" hidden="1" x14ac:dyDescent="0.3">
      <c r="A3818" s="143" t="str">
        <f t="shared" si="600"/>
        <v/>
      </c>
      <c r="B3818" s="140" t="str">
        <f t="shared" si="601"/>
        <v/>
      </c>
      <c r="C3818" s="143" t="str">
        <f t="shared" si="602"/>
        <v/>
      </c>
      <c r="D3818" s="53"/>
      <c r="E3818" s="26" t="str">
        <f t="shared" si="594"/>
        <v/>
      </c>
      <c r="F3818" s="26" t="str">
        <f t="shared" si="595"/>
        <v/>
      </c>
      <c r="G3818" s="26" t="str">
        <f t="shared" si="596"/>
        <v/>
      </c>
      <c r="H3818" s="26" t="str">
        <f t="shared" si="597"/>
        <v/>
      </c>
      <c r="I3818" s="53"/>
      <c r="J3818" s="53"/>
      <c r="K3818" s="53"/>
      <c r="L3818" s="52" t="str">
        <f t="shared" si="598"/>
        <v/>
      </c>
      <c r="M3818" s="52" t="str">
        <f t="shared" si="599"/>
        <v/>
      </c>
    </row>
    <row r="3819" spans="1:13" hidden="1" x14ac:dyDescent="0.3">
      <c r="A3819" s="143" t="str">
        <f t="shared" si="600"/>
        <v/>
      </c>
      <c r="B3819" s="140" t="str">
        <f t="shared" si="601"/>
        <v/>
      </c>
      <c r="C3819" s="143" t="str">
        <f t="shared" si="602"/>
        <v/>
      </c>
      <c r="D3819" s="53"/>
      <c r="E3819" s="26" t="str">
        <f t="shared" si="594"/>
        <v/>
      </c>
      <c r="F3819" s="26" t="str">
        <f t="shared" si="595"/>
        <v/>
      </c>
      <c r="G3819" s="26" t="str">
        <f t="shared" si="596"/>
        <v/>
      </c>
      <c r="H3819" s="26" t="str">
        <f t="shared" si="597"/>
        <v/>
      </c>
      <c r="I3819" s="53"/>
      <c r="J3819" s="53"/>
      <c r="K3819" s="53"/>
      <c r="L3819" s="52" t="str">
        <f t="shared" si="598"/>
        <v/>
      </c>
      <c r="M3819" s="52" t="str">
        <f t="shared" si="599"/>
        <v/>
      </c>
    </row>
    <row r="3820" spans="1:13" hidden="1" x14ac:dyDescent="0.3">
      <c r="A3820" s="143" t="str">
        <f t="shared" si="600"/>
        <v/>
      </c>
      <c r="B3820" s="140" t="str">
        <f t="shared" si="601"/>
        <v/>
      </c>
      <c r="C3820" s="143" t="str">
        <f t="shared" si="602"/>
        <v/>
      </c>
      <c r="D3820" s="53"/>
      <c r="E3820" s="26" t="str">
        <f t="shared" si="594"/>
        <v/>
      </c>
      <c r="F3820" s="26" t="str">
        <f t="shared" si="595"/>
        <v/>
      </c>
      <c r="G3820" s="26" t="str">
        <f t="shared" si="596"/>
        <v/>
      </c>
      <c r="H3820" s="26" t="str">
        <f t="shared" si="597"/>
        <v/>
      </c>
      <c r="I3820" s="53"/>
      <c r="J3820" s="53"/>
      <c r="K3820" s="53"/>
      <c r="L3820" s="52" t="str">
        <f t="shared" si="598"/>
        <v/>
      </c>
      <c r="M3820" s="52" t="str">
        <f t="shared" si="599"/>
        <v/>
      </c>
    </row>
    <row r="3821" spans="1:13" hidden="1" x14ac:dyDescent="0.3">
      <c r="A3821" s="143" t="str">
        <f t="shared" si="600"/>
        <v/>
      </c>
      <c r="B3821" s="140" t="str">
        <f t="shared" si="601"/>
        <v/>
      </c>
      <c r="C3821" s="143" t="str">
        <f t="shared" si="602"/>
        <v/>
      </c>
      <c r="D3821" s="53"/>
      <c r="E3821" s="26" t="str">
        <f t="shared" si="594"/>
        <v/>
      </c>
      <c r="F3821" s="26" t="str">
        <f t="shared" si="595"/>
        <v/>
      </c>
      <c r="G3821" s="26" t="str">
        <f t="shared" si="596"/>
        <v/>
      </c>
      <c r="H3821" s="26" t="str">
        <f t="shared" si="597"/>
        <v/>
      </c>
      <c r="I3821" s="53"/>
      <c r="J3821" s="53"/>
      <c r="K3821" s="53"/>
      <c r="L3821" s="52" t="str">
        <f t="shared" si="598"/>
        <v/>
      </c>
      <c r="M3821" s="52" t="str">
        <f t="shared" si="599"/>
        <v/>
      </c>
    </row>
    <row r="3822" spans="1:13" hidden="1" x14ac:dyDescent="0.3">
      <c r="A3822" s="143" t="str">
        <f t="shared" si="600"/>
        <v/>
      </c>
      <c r="B3822" s="140" t="str">
        <f t="shared" si="601"/>
        <v/>
      </c>
      <c r="C3822" s="143" t="str">
        <f t="shared" si="602"/>
        <v/>
      </c>
      <c r="D3822" s="53"/>
      <c r="E3822" s="26" t="str">
        <f t="shared" si="594"/>
        <v/>
      </c>
      <c r="F3822" s="26" t="str">
        <f t="shared" si="595"/>
        <v/>
      </c>
      <c r="G3822" s="26" t="str">
        <f t="shared" si="596"/>
        <v/>
      </c>
      <c r="H3822" s="26" t="str">
        <f t="shared" si="597"/>
        <v/>
      </c>
      <c r="I3822" s="53"/>
      <c r="J3822" s="53"/>
      <c r="K3822" s="53"/>
      <c r="L3822" s="52" t="str">
        <f t="shared" si="598"/>
        <v/>
      </c>
      <c r="M3822" s="52" t="str">
        <f t="shared" si="599"/>
        <v/>
      </c>
    </row>
    <row r="3823" spans="1:13" hidden="1" x14ac:dyDescent="0.3">
      <c r="A3823" s="143" t="str">
        <f t="shared" si="600"/>
        <v/>
      </c>
      <c r="B3823" s="140" t="str">
        <f t="shared" si="601"/>
        <v/>
      </c>
      <c r="C3823" s="143" t="str">
        <f t="shared" si="602"/>
        <v/>
      </c>
      <c r="D3823" s="53"/>
      <c r="E3823" s="26" t="str">
        <f t="shared" si="594"/>
        <v/>
      </c>
      <c r="F3823" s="26" t="str">
        <f t="shared" si="595"/>
        <v/>
      </c>
      <c r="G3823" s="26" t="str">
        <f t="shared" si="596"/>
        <v/>
      </c>
      <c r="H3823" s="26" t="str">
        <f t="shared" si="597"/>
        <v/>
      </c>
      <c r="I3823" s="53"/>
      <c r="J3823" s="53"/>
      <c r="K3823" s="53"/>
      <c r="L3823" s="52" t="str">
        <f t="shared" si="598"/>
        <v/>
      </c>
      <c r="M3823" s="52" t="str">
        <f t="shared" si="599"/>
        <v/>
      </c>
    </row>
    <row r="3824" spans="1:13" hidden="1" x14ac:dyDescent="0.3">
      <c r="A3824" s="143" t="str">
        <f t="shared" si="600"/>
        <v/>
      </c>
      <c r="B3824" s="140" t="str">
        <f t="shared" si="601"/>
        <v/>
      </c>
      <c r="C3824" s="143" t="str">
        <f t="shared" si="602"/>
        <v/>
      </c>
      <c r="D3824" s="53"/>
      <c r="E3824" s="26" t="str">
        <f t="shared" si="594"/>
        <v/>
      </c>
      <c r="F3824" s="26" t="str">
        <f t="shared" si="595"/>
        <v/>
      </c>
      <c r="G3824" s="26" t="str">
        <f t="shared" si="596"/>
        <v/>
      </c>
      <c r="H3824" s="26" t="str">
        <f t="shared" si="597"/>
        <v/>
      </c>
      <c r="I3824" s="53"/>
      <c r="J3824" s="53"/>
      <c r="K3824" s="53"/>
      <c r="L3824" s="52" t="str">
        <f t="shared" si="598"/>
        <v/>
      </c>
      <c r="M3824" s="52" t="str">
        <f t="shared" si="599"/>
        <v/>
      </c>
    </row>
    <row r="3825" spans="1:13" hidden="1" x14ac:dyDescent="0.3">
      <c r="A3825" s="143" t="str">
        <f t="shared" si="600"/>
        <v/>
      </c>
      <c r="B3825" s="140" t="str">
        <f t="shared" si="601"/>
        <v/>
      </c>
      <c r="C3825" s="143" t="str">
        <f t="shared" si="602"/>
        <v/>
      </c>
      <c r="D3825" s="53"/>
      <c r="E3825" s="26" t="str">
        <f t="shared" si="594"/>
        <v/>
      </c>
      <c r="F3825" s="26" t="str">
        <f t="shared" si="595"/>
        <v/>
      </c>
      <c r="G3825" s="26" t="str">
        <f t="shared" si="596"/>
        <v/>
      </c>
      <c r="H3825" s="26" t="str">
        <f t="shared" si="597"/>
        <v/>
      </c>
      <c r="I3825" s="53"/>
      <c r="J3825" s="53"/>
      <c r="K3825" s="53"/>
      <c r="L3825" s="52" t="str">
        <f t="shared" si="598"/>
        <v/>
      </c>
      <c r="M3825" s="52" t="str">
        <f t="shared" si="599"/>
        <v/>
      </c>
    </row>
    <row r="3826" spans="1:13" hidden="1" x14ac:dyDescent="0.3">
      <c r="A3826" s="143" t="str">
        <f t="shared" si="600"/>
        <v/>
      </c>
      <c r="B3826" s="140" t="str">
        <f t="shared" si="601"/>
        <v/>
      </c>
      <c r="C3826" s="143" t="str">
        <f t="shared" si="602"/>
        <v/>
      </c>
      <c r="D3826" s="53"/>
      <c r="E3826" s="26" t="str">
        <f t="shared" si="594"/>
        <v/>
      </c>
      <c r="F3826" s="26" t="str">
        <f t="shared" si="595"/>
        <v/>
      </c>
      <c r="G3826" s="26" t="str">
        <f t="shared" si="596"/>
        <v/>
      </c>
      <c r="H3826" s="26" t="str">
        <f t="shared" si="597"/>
        <v/>
      </c>
      <c r="I3826" s="53"/>
      <c r="J3826" s="53"/>
      <c r="K3826" s="53"/>
      <c r="L3826" s="52" t="str">
        <f t="shared" si="598"/>
        <v/>
      </c>
      <c r="M3826" s="52" t="str">
        <f t="shared" si="599"/>
        <v/>
      </c>
    </row>
    <row r="3827" spans="1:13" hidden="1" x14ac:dyDescent="0.3">
      <c r="A3827" s="143" t="str">
        <f t="shared" si="600"/>
        <v/>
      </c>
      <c r="B3827" s="140" t="str">
        <f t="shared" si="601"/>
        <v/>
      </c>
      <c r="C3827" s="143" t="str">
        <f t="shared" si="602"/>
        <v/>
      </c>
      <c r="D3827" s="53"/>
      <c r="E3827" s="26" t="str">
        <f t="shared" si="594"/>
        <v/>
      </c>
      <c r="F3827" s="26" t="str">
        <f t="shared" si="595"/>
        <v/>
      </c>
      <c r="G3827" s="26" t="str">
        <f t="shared" si="596"/>
        <v/>
      </c>
      <c r="H3827" s="26" t="str">
        <f t="shared" si="597"/>
        <v/>
      </c>
      <c r="I3827" s="53"/>
      <c r="J3827" s="53"/>
      <c r="K3827" s="53"/>
      <c r="L3827" s="52" t="str">
        <f t="shared" si="598"/>
        <v/>
      </c>
      <c r="M3827" s="52" t="str">
        <f t="shared" si="599"/>
        <v/>
      </c>
    </row>
    <row r="3828" spans="1:13" hidden="1" x14ac:dyDescent="0.3">
      <c r="A3828" s="143" t="str">
        <f t="shared" si="600"/>
        <v/>
      </c>
      <c r="B3828" s="140" t="str">
        <f t="shared" si="601"/>
        <v/>
      </c>
      <c r="C3828" s="143" t="str">
        <f t="shared" si="602"/>
        <v/>
      </c>
      <c r="D3828" s="53"/>
      <c r="E3828" s="26" t="str">
        <f t="shared" si="594"/>
        <v/>
      </c>
      <c r="F3828" s="26" t="str">
        <f t="shared" si="595"/>
        <v/>
      </c>
      <c r="G3828" s="26" t="str">
        <f t="shared" si="596"/>
        <v/>
      </c>
      <c r="H3828" s="26" t="str">
        <f t="shared" si="597"/>
        <v/>
      </c>
      <c r="I3828" s="53"/>
      <c r="J3828" s="53"/>
      <c r="K3828" s="53"/>
      <c r="L3828" s="52" t="str">
        <f t="shared" si="598"/>
        <v/>
      </c>
      <c r="M3828" s="52" t="str">
        <f t="shared" si="599"/>
        <v/>
      </c>
    </row>
    <row r="3829" spans="1:13" hidden="1" x14ac:dyDescent="0.3">
      <c r="A3829" s="143" t="str">
        <f t="shared" si="600"/>
        <v/>
      </c>
      <c r="B3829" s="140" t="str">
        <f t="shared" si="601"/>
        <v/>
      </c>
      <c r="C3829" s="143" t="str">
        <f t="shared" si="602"/>
        <v/>
      </c>
      <c r="D3829" s="53"/>
      <c r="E3829" s="26" t="str">
        <f t="shared" si="594"/>
        <v/>
      </c>
      <c r="F3829" s="26" t="str">
        <f t="shared" si="595"/>
        <v/>
      </c>
      <c r="G3829" s="26" t="str">
        <f t="shared" si="596"/>
        <v/>
      </c>
      <c r="H3829" s="26" t="str">
        <f t="shared" si="597"/>
        <v/>
      </c>
      <c r="I3829" s="53"/>
      <c r="J3829" s="53"/>
      <c r="K3829" s="53"/>
      <c r="L3829" s="52" t="str">
        <f t="shared" si="598"/>
        <v/>
      </c>
      <c r="M3829" s="52" t="str">
        <f t="shared" si="599"/>
        <v/>
      </c>
    </row>
    <row r="3830" spans="1:13" hidden="1" x14ac:dyDescent="0.3">
      <c r="A3830" s="143" t="str">
        <f t="shared" si="600"/>
        <v/>
      </c>
      <c r="B3830" s="140" t="str">
        <f t="shared" si="601"/>
        <v/>
      </c>
      <c r="C3830" s="143" t="str">
        <f t="shared" si="602"/>
        <v/>
      </c>
      <c r="D3830" s="53"/>
      <c r="E3830" s="26" t="str">
        <f t="shared" si="594"/>
        <v/>
      </c>
      <c r="F3830" s="26" t="str">
        <f t="shared" si="595"/>
        <v/>
      </c>
      <c r="G3830" s="26" t="str">
        <f t="shared" si="596"/>
        <v/>
      </c>
      <c r="H3830" s="26" t="str">
        <f t="shared" si="597"/>
        <v/>
      </c>
      <c r="I3830" s="53"/>
      <c r="J3830" s="53"/>
      <c r="K3830" s="53"/>
      <c r="L3830" s="52" t="str">
        <f t="shared" si="598"/>
        <v/>
      </c>
      <c r="M3830" s="52" t="str">
        <f t="shared" si="599"/>
        <v/>
      </c>
    </row>
    <row r="3831" spans="1:13" hidden="1" x14ac:dyDescent="0.3">
      <c r="A3831" s="143" t="str">
        <f t="shared" si="600"/>
        <v/>
      </c>
      <c r="B3831" s="140" t="str">
        <f t="shared" si="601"/>
        <v/>
      </c>
      <c r="C3831" s="143" t="str">
        <f t="shared" si="602"/>
        <v/>
      </c>
      <c r="D3831" s="53"/>
      <c r="E3831" s="26" t="str">
        <f t="shared" si="594"/>
        <v/>
      </c>
      <c r="F3831" s="26" t="str">
        <f t="shared" si="595"/>
        <v/>
      </c>
      <c r="G3831" s="26" t="str">
        <f t="shared" si="596"/>
        <v/>
      </c>
      <c r="H3831" s="26" t="str">
        <f t="shared" si="597"/>
        <v/>
      </c>
      <c r="I3831" s="53"/>
      <c r="J3831" s="53"/>
      <c r="K3831" s="53"/>
      <c r="L3831" s="52" t="str">
        <f t="shared" si="598"/>
        <v/>
      </c>
      <c r="M3831" s="52" t="str">
        <f t="shared" si="599"/>
        <v/>
      </c>
    </row>
    <row r="3832" spans="1:13" hidden="1" x14ac:dyDescent="0.3">
      <c r="A3832" s="143" t="str">
        <f t="shared" si="600"/>
        <v/>
      </c>
      <c r="B3832" s="140" t="str">
        <f t="shared" si="601"/>
        <v/>
      </c>
      <c r="C3832" s="143" t="str">
        <f t="shared" si="602"/>
        <v/>
      </c>
      <c r="D3832" s="53"/>
      <c r="E3832" s="26" t="str">
        <f t="shared" si="594"/>
        <v/>
      </c>
      <c r="F3832" s="26" t="str">
        <f t="shared" si="595"/>
        <v/>
      </c>
      <c r="G3832" s="26" t="str">
        <f t="shared" si="596"/>
        <v/>
      </c>
      <c r="H3832" s="26" t="str">
        <f t="shared" si="597"/>
        <v/>
      </c>
      <c r="I3832" s="53"/>
      <c r="J3832" s="53"/>
      <c r="K3832" s="53"/>
      <c r="L3832" s="52" t="str">
        <f t="shared" si="598"/>
        <v/>
      </c>
      <c r="M3832" s="52" t="str">
        <f t="shared" si="599"/>
        <v/>
      </c>
    </row>
    <row r="3833" spans="1:13" hidden="1" x14ac:dyDescent="0.3">
      <c r="A3833" s="143" t="str">
        <f t="shared" si="600"/>
        <v/>
      </c>
      <c r="B3833" s="140" t="str">
        <f t="shared" si="601"/>
        <v/>
      </c>
      <c r="C3833" s="143" t="str">
        <f t="shared" si="602"/>
        <v/>
      </c>
      <c r="D3833" s="53"/>
      <c r="E3833" s="26" t="str">
        <f t="shared" si="594"/>
        <v/>
      </c>
      <c r="F3833" s="26" t="str">
        <f t="shared" si="595"/>
        <v/>
      </c>
      <c r="G3833" s="26" t="str">
        <f t="shared" si="596"/>
        <v/>
      </c>
      <c r="H3833" s="26" t="str">
        <f t="shared" si="597"/>
        <v/>
      </c>
      <c r="I3833" s="53"/>
      <c r="J3833" s="53"/>
      <c r="K3833" s="53"/>
      <c r="L3833" s="52" t="str">
        <f t="shared" si="598"/>
        <v/>
      </c>
      <c r="M3833" s="52" t="str">
        <f t="shared" si="599"/>
        <v/>
      </c>
    </row>
    <row r="3834" spans="1:13" hidden="1" x14ac:dyDescent="0.3">
      <c r="A3834" s="143" t="str">
        <f t="shared" si="600"/>
        <v/>
      </c>
      <c r="B3834" s="140" t="str">
        <f t="shared" si="601"/>
        <v/>
      </c>
      <c r="C3834" s="143" t="str">
        <f t="shared" si="602"/>
        <v/>
      </c>
      <c r="D3834" s="53"/>
      <c r="E3834" s="26" t="str">
        <f t="shared" ref="E3834:E3897" si="603">IF(D3834="","",VLOOKUP(D3834,Master,3,FALSE))</f>
        <v/>
      </c>
      <c r="F3834" s="26" t="str">
        <f t="shared" ref="F3834:F3897" si="604">IF(D3834="","",VLOOKUP(D3834,Master,4,FALSE))</f>
        <v/>
      </c>
      <c r="G3834" s="26" t="str">
        <f t="shared" ref="G3834:G3897" si="605">IF(D3834="","",VLOOKUP(D3834,Master,5,FALSE))</f>
        <v/>
      </c>
      <c r="H3834" s="26" t="str">
        <f t="shared" ref="H3834:H3897" si="606">IF(D3834="","",VLOOKUP(D3834,Master,2,FALSE))</f>
        <v/>
      </c>
      <c r="I3834" s="53"/>
      <c r="J3834" s="53"/>
      <c r="K3834" s="53"/>
      <c r="L3834" s="52" t="str">
        <f t="shared" ref="L3834:L3897" si="607">IF(K3834="","",IF(I3834="",ROUND(HLOOKUP(J3834,kgList,K3834,FALSE),1),ROUND(HLOOKUP(I3834,kgList,K3834,FALSE),1)))</f>
        <v/>
      </c>
      <c r="M3834" s="52" t="str">
        <f t="shared" ref="M3834:M3897" si="608">IF(L3834="","",IF(COUNTA(I3834:J3834)&gt;1,"Edible or Inedible",IF(COUNTA(I3834)=1,L3834*1,IF(COUNTA(J3834)=1,L3834*1,"ERROR"))))</f>
        <v/>
      </c>
    </row>
    <row r="3835" spans="1:13" hidden="1" x14ac:dyDescent="0.3">
      <c r="A3835" s="143" t="str">
        <f t="shared" ref="A3835:A3898" si="609">IF(D3835="","",A3834)</f>
        <v/>
      </c>
      <c r="B3835" s="140" t="str">
        <f t="shared" ref="B3835:B3898" si="610">IF(D3835="","",B3834)</f>
        <v/>
      </c>
      <c r="C3835" s="143" t="str">
        <f t="shared" ref="C3835:C3898" si="611">IF(D3835="","",C3834)</f>
        <v/>
      </c>
      <c r="D3835" s="53"/>
      <c r="E3835" s="26" t="str">
        <f t="shared" si="603"/>
        <v/>
      </c>
      <c r="F3835" s="26" t="str">
        <f t="shared" si="604"/>
        <v/>
      </c>
      <c r="G3835" s="26" t="str">
        <f t="shared" si="605"/>
        <v/>
      </c>
      <c r="H3835" s="26" t="str">
        <f t="shared" si="606"/>
        <v/>
      </c>
      <c r="I3835" s="53"/>
      <c r="J3835" s="53"/>
      <c r="K3835" s="53"/>
      <c r="L3835" s="52" t="str">
        <f t="shared" si="607"/>
        <v/>
      </c>
      <c r="M3835" s="52" t="str">
        <f t="shared" si="608"/>
        <v/>
      </c>
    </row>
    <row r="3836" spans="1:13" hidden="1" x14ac:dyDescent="0.3">
      <c r="A3836" s="143" t="str">
        <f t="shared" si="609"/>
        <v/>
      </c>
      <c r="B3836" s="140" t="str">
        <f t="shared" si="610"/>
        <v/>
      </c>
      <c r="C3836" s="143" t="str">
        <f t="shared" si="611"/>
        <v/>
      </c>
      <c r="D3836" s="53"/>
      <c r="E3836" s="26" t="str">
        <f t="shared" si="603"/>
        <v/>
      </c>
      <c r="F3836" s="26" t="str">
        <f t="shared" si="604"/>
        <v/>
      </c>
      <c r="G3836" s="26" t="str">
        <f t="shared" si="605"/>
        <v/>
      </c>
      <c r="H3836" s="26" t="str">
        <f t="shared" si="606"/>
        <v/>
      </c>
      <c r="I3836" s="53"/>
      <c r="J3836" s="53"/>
      <c r="K3836" s="53"/>
      <c r="L3836" s="52" t="str">
        <f t="shared" si="607"/>
        <v/>
      </c>
      <c r="M3836" s="52" t="str">
        <f t="shared" si="608"/>
        <v/>
      </c>
    </row>
    <row r="3837" spans="1:13" hidden="1" x14ac:dyDescent="0.3">
      <c r="A3837" s="143" t="str">
        <f t="shared" si="609"/>
        <v/>
      </c>
      <c r="B3837" s="140" t="str">
        <f t="shared" si="610"/>
        <v/>
      </c>
      <c r="C3837" s="143" t="str">
        <f t="shared" si="611"/>
        <v/>
      </c>
      <c r="D3837" s="53"/>
      <c r="E3837" s="26" t="str">
        <f t="shared" si="603"/>
        <v/>
      </c>
      <c r="F3837" s="26" t="str">
        <f t="shared" si="604"/>
        <v/>
      </c>
      <c r="G3837" s="26" t="str">
        <f t="shared" si="605"/>
        <v/>
      </c>
      <c r="H3837" s="26" t="str">
        <f t="shared" si="606"/>
        <v/>
      </c>
      <c r="I3837" s="53"/>
      <c r="J3837" s="53"/>
      <c r="K3837" s="53"/>
      <c r="L3837" s="52" t="str">
        <f t="shared" si="607"/>
        <v/>
      </c>
      <c r="M3837" s="52" t="str">
        <f t="shared" si="608"/>
        <v/>
      </c>
    </row>
    <row r="3838" spans="1:13" hidden="1" x14ac:dyDescent="0.3">
      <c r="A3838" s="143" t="str">
        <f t="shared" si="609"/>
        <v/>
      </c>
      <c r="B3838" s="140" t="str">
        <f t="shared" si="610"/>
        <v/>
      </c>
      <c r="C3838" s="143" t="str">
        <f t="shared" si="611"/>
        <v/>
      </c>
      <c r="D3838" s="53"/>
      <c r="E3838" s="26" t="str">
        <f t="shared" si="603"/>
        <v/>
      </c>
      <c r="F3838" s="26" t="str">
        <f t="shared" si="604"/>
        <v/>
      </c>
      <c r="G3838" s="26" t="str">
        <f t="shared" si="605"/>
        <v/>
      </c>
      <c r="H3838" s="26" t="str">
        <f t="shared" si="606"/>
        <v/>
      </c>
      <c r="I3838" s="53"/>
      <c r="J3838" s="53"/>
      <c r="K3838" s="53"/>
      <c r="L3838" s="52" t="str">
        <f t="shared" si="607"/>
        <v/>
      </c>
      <c r="M3838" s="52" t="str">
        <f t="shared" si="608"/>
        <v/>
      </c>
    </row>
    <row r="3839" spans="1:13" hidden="1" x14ac:dyDescent="0.3">
      <c r="A3839" s="143" t="str">
        <f t="shared" si="609"/>
        <v/>
      </c>
      <c r="B3839" s="140" t="str">
        <f t="shared" si="610"/>
        <v/>
      </c>
      <c r="C3839" s="143" t="str">
        <f t="shared" si="611"/>
        <v/>
      </c>
      <c r="D3839" s="53"/>
      <c r="E3839" s="26" t="str">
        <f t="shared" si="603"/>
        <v/>
      </c>
      <c r="F3839" s="26" t="str">
        <f t="shared" si="604"/>
        <v/>
      </c>
      <c r="G3839" s="26" t="str">
        <f t="shared" si="605"/>
        <v/>
      </c>
      <c r="H3839" s="26" t="str">
        <f t="shared" si="606"/>
        <v/>
      </c>
      <c r="I3839" s="53"/>
      <c r="J3839" s="53"/>
      <c r="K3839" s="53"/>
      <c r="L3839" s="52" t="str">
        <f t="shared" si="607"/>
        <v/>
      </c>
      <c r="M3839" s="52" t="str">
        <f t="shared" si="608"/>
        <v/>
      </c>
    </row>
    <row r="3840" spans="1:13" hidden="1" x14ac:dyDescent="0.3">
      <c r="A3840" s="143" t="str">
        <f t="shared" si="609"/>
        <v/>
      </c>
      <c r="B3840" s="140" t="str">
        <f t="shared" si="610"/>
        <v/>
      </c>
      <c r="C3840" s="143" t="str">
        <f t="shared" si="611"/>
        <v/>
      </c>
      <c r="D3840" s="53"/>
      <c r="E3840" s="26" t="str">
        <f t="shared" si="603"/>
        <v/>
      </c>
      <c r="F3840" s="26" t="str">
        <f t="shared" si="604"/>
        <v/>
      </c>
      <c r="G3840" s="26" t="str">
        <f t="shared" si="605"/>
        <v/>
      </c>
      <c r="H3840" s="26" t="str">
        <f t="shared" si="606"/>
        <v/>
      </c>
      <c r="I3840" s="53"/>
      <c r="J3840" s="53"/>
      <c r="K3840" s="53"/>
      <c r="L3840" s="52" t="str">
        <f t="shared" si="607"/>
        <v/>
      </c>
      <c r="M3840" s="52" t="str">
        <f t="shared" si="608"/>
        <v/>
      </c>
    </row>
    <row r="3841" spans="1:13" hidden="1" x14ac:dyDescent="0.3">
      <c r="A3841" s="143" t="str">
        <f t="shared" si="609"/>
        <v/>
      </c>
      <c r="B3841" s="140" t="str">
        <f t="shared" si="610"/>
        <v/>
      </c>
      <c r="C3841" s="143" t="str">
        <f t="shared" si="611"/>
        <v/>
      </c>
      <c r="D3841" s="53"/>
      <c r="E3841" s="26" t="str">
        <f t="shared" si="603"/>
        <v/>
      </c>
      <c r="F3841" s="26" t="str">
        <f t="shared" si="604"/>
        <v/>
      </c>
      <c r="G3841" s="26" t="str">
        <f t="shared" si="605"/>
        <v/>
      </c>
      <c r="H3841" s="26" t="str">
        <f t="shared" si="606"/>
        <v/>
      </c>
      <c r="I3841" s="53"/>
      <c r="J3841" s="53"/>
      <c r="K3841" s="53"/>
      <c r="L3841" s="52" t="str">
        <f t="shared" si="607"/>
        <v/>
      </c>
      <c r="M3841" s="52" t="str">
        <f t="shared" si="608"/>
        <v/>
      </c>
    </row>
    <row r="3842" spans="1:13" hidden="1" x14ac:dyDescent="0.3">
      <c r="A3842" s="143" t="str">
        <f t="shared" si="609"/>
        <v/>
      </c>
      <c r="B3842" s="140" t="str">
        <f t="shared" si="610"/>
        <v/>
      </c>
      <c r="C3842" s="143" t="str">
        <f t="shared" si="611"/>
        <v/>
      </c>
      <c r="D3842" s="53"/>
      <c r="E3842" s="26" t="str">
        <f t="shared" si="603"/>
        <v/>
      </c>
      <c r="F3842" s="26" t="str">
        <f t="shared" si="604"/>
        <v/>
      </c>
      <c r="G3842" s="26" t="str">
        <f t="shared" si="605"/>
        <v/>
      </c>
      <c r="H3842" s="26" t="str">
        <f t="shared" si="606"/>
        <v/>
      </c>
      <c r="I3842" s="53"/>
      <c r="J3842" s="53"/>
      <c r="K3842" s="53"/>
      <c r="L3842" s="52" t="str">
        <f t="shared" si="607"/>
        <v/>
      </c>
      <c r="M3842" s="52" t="str">
        <f t="shared" si="608"/>
        <v/>
      </c>
    </row>
    <row r="3843" spans="1:13" hidden="1" x14ac:dyDescent="0.3">
      <c r="A3843" s="143" t="str">
        <f t="shared" si="609"/>
        <v/>
      </c>
      <c r="B3843" s="140" t="str">
        <f t="shared" si="610"/>
        <v/>
      </c>
      <c r="C3843" s="143" t="str">
        <f t="shared" si="611"/>
        <v/>
      </c>
      <c r="D3843" s="53"/>
      <c r="E3843" s="26" t="str">
        <f t="shared" si="603"/>
        <v/>
      </c>
      <c r="F3843" s="26" t="str">
        <f t="shared" si="604"/>
        <v/>
      </c>
      <c r="G3843" s="26" t="str">
        <f t="shared" si="605"/>
        <v/>
      </c>
      <c r="H3843" s="26" t="str">
        <f t="shared" si="606"/>
        <v/>
      </c>
      <c r="I3843" s="53"/>
      <c r="J3843" s="53"/>
      <c r="K3843" s="53"/>
      <c r="L3843" s="52" t="str">
        <f t="shared" si="607"/>
        <v/>
      </c>
      <c r="M3843" s="52" t="str">
        <f t="shared" si="608"/>
        <v/>
      </c>
    </row>
    <row r="3844" spans="1:13" hidden="1" x14ac:dyDescent="0.3">
      <c r="A3844" s="143" t="str">
        <f t="shared" si="609"/>
        <v/>
      </c>
      <c r="B3844" s="140" t="str">
        <f t="shared" si="610"/>
        <v/>
      </c>
      <c r="C3844" s="143" t="str">
        <f t="shared" si="611"/>
        <v/>
      </c>
      <c r="D3844" s="53"/>
      <c r="E3844" s="26" t="str">
        <f t="shared" si="603"/>
        <v/>
      </c>
      <c r="F3844" s="26" t="str">
        <f t="shared" si="604"/>
        <v/>
      </c>
      <c r="G3844" s="26" t="str">
        <f t="shared" si="605"/>
        <v/>
      </c>
      <c r="H3844" s="26" t="str">
        <f t="shared" si="606"/>
        <v/>
      </c>
      <c r="I3844" s="53"/>
      <c r="J3844" s="53"/>
      <c r="K3844" s="53"/>
      <c r="L3844" s="52" t="str">
        <f t="shared" si="607"/>
        <v/>
      </c>
      <c r="M3844" s="52" t="str">
        <f t="shared" si="608"/>
        <v/>
      </c>
    </row>
    <row r="3845" spans="1:13" hidden="1" x14ac:dyDescent="0.3">
      <c r="A3845" s="143" t="str">
        <f t="shared" si="609"/>
        <v/>
      </c>
      <c r="B3845" s="140" t="str">
        <f t="shared" si="610"/>
        <v/>
      </c>
      <c r="C3845" s="143" t="str">
        <f t="shared" si="611"/>
        <v/>
      </c>
      <c r="D3845" s="53"/>
      <c r="E3845" s="26" t="str">
        <f t="shared" si="603"/>
        <v/>
      </c>
      <c r="F3845" s="26" t="str">
        <f t="shared" si="604"/>
        <v/>
      </c>
      <c r="G3845" s="26" t="str">
        <f t="shared" si="605"/>
        <v/>
      </c>
      <c r="H3845" s="26" t="str">
        <f t="shared" si="606"/>
        <v/>
      </c>
      <c r="I3845" s="53"/>
      <c r="J3845" s="53"/>
      <c r="K3845" s="53"/>
      <c r="L3845" s="52" t="str">
        <f t="shared" si="607"/>
        <v/>
      </c>
      <c r="M3845" s="52" t="str">
        <f t="shared" si="608"/>
        <v/>
      </c>
    </row>
    <row r="3846" spans="1:13" hidden="1" x14ac:dyDescent="0.3">
      <c r="A3846" s="143" t="str">
        <f t="shared" si="609"/>
        <v/>
      </c>
      <c r="B3846" s="140" t="str">
        <f t="shared" si="610"/>
        <v/>
      </c>
      <c r="C3846" s="143" t="str">
        <f t="shared" si="611"/>
        <v/>
      </c>
      <c r="D3846" s="53"/>
      <c r="E3846" s="26" t="str">
        <f t="shared" si="603"/>
        <v/>
      </c>
      <c r="F3846" s="26" t="str">
        <f t="shared" si="604"/>
        <v/>
      </c>
      <c r="G3846" s="26" t="str">
        <f t="shared" si="605"/>
        <v/>
      </c>
      <c r="H3846" s="26" t="str">
        <f t="shared" si="606"/>
        <v/>
      </c>
      <c r="I3846" s="53"/>
      <c r="J3846" s="53"/>
      <c r="K3846" s="53"/>
      <c r="L3846" s="52" t="str">
        <f t="shared" si="607"/>
        <v/>
      </c>
      <c r="M3846" s="52" t="str">
        <f t="shared" si="608"/>
        <v/>
      </c>
    </row>
    <row r="3847" spans="1:13" hidden="1" x14ac:dyDescent="0.3">
      <c r="A3847" s="143" t="str">
        <f t="shared" si="609"/>
        <v/>
      </c>
      <c r="B3847" s="140" t="str">
        <f t="shared" si="610"/>
        <v/>
      </c>
      <c r="C3847" s="143" t="str">
        <f t="shared" si="611"/>
        <v/>
      </c>
      <c r="D3847" s="53"/>
      <c r="E3847" s="26" t="str">
        <f t="shared" si="603"/>
        <v/>
      </c>
      <c r="F3847" s="26" t="str">
        <f t="shared" si="604"/>
        <v/>
      </c>
      <c r="G3847" s="26" t="str">
        <f t="shared" si="605"/>
        <v/>
      </c>
      <c r="H3847" s="26" t="str">
        <f t="shared" si="606"/>
        <v/>
      </c>
      <c r="I3847" s="53"/>
      <c r="J3847" s="53"/>
      <c r="K3847" s="53"/>
      <c r="L3847" s="52" t="str">
        <f t="shared" si="607"/>
        <v/>
      </c>
      <c r="M3847" s="52" t="str">
        <f t="shared" si="608"/>
        <v/>
      </c>
    </row>
    <row r="3848" spans="1:13" hidden="1" x14ac:dyDescent="0.3">
      <c r="A3848" s="143" t="str">
        <f t="shared" si="609"/>
        <v/>
      </c>
      <c r="B3848" s="140" t="str">
        <f t="shared" si="610"/>
        <v/>
      </c>
      <c r="C3848" s="143" t="str">
        <f t="shared" si="611"/>
        <v/>
      </c>
      <c r="D3848" s="53"/>
      <c r="E3848" s="26" t="str">
        <f t="shared" si="603"/>
        <v/>
      </c>
      <c r="F3848" s="26" t="str">
        <f t="shared" si="604"/>
        <v/>
      </c>
      <c r="G3848" s="26" t="str">
        <f t="shared" si="605"/>
        <v/>
      </c>
      <c r="H3848" s="26" t="str">
        <f t="shared" si="606"/>
        <v/>
      </c>
      <c r="I3848" s="53"/>
      <c r="J3848" s="53"/>
      <c r="K3848" s="53"/>
      <c r="L3848" s="52" t="str">
        <f t="shared" si="607"/>
        <v/>
      </c>
      <c r="M3848" s="52" t="str">
        <f t="shared" si="608"/>
        <v/>
      </c>
    </row>
    <row r="3849" spans="1:13" hidden="1" x14ac:dyDescent="0.3">
      <c r="A3849" s="143" t="str">
        <f t="shared" si="609"/>
        <v/>
      </c>
      <c r="B3849" s="140" t="str">
        <f t="shared" si="610"/>
        <v/>
      </c>
      <c r="C3849" s="143" t="str">
        <f t="shared" si="611"/>
        <v/>
      </c>
      <c r="D3849" s="53"/>
      <c r="E3849" s="26" t="str">
        <f t="shared" si="603"/>
        <v/>
      </c>
      <c r="F3849" s="26" t="str">
        <f t="shared" si="604"/>
        <v/>
      </c>
      <c r="G3849" s="26" t="str">
        <f t="shared" si="605"/>
        <v/>
      </c>
      <c r="H3849" s="26" t="str">
        <f t="shared" si="606"/>
        <v/>
      </c>
      <c r="I3849" s="53"/>
      <c r="J3849" s="53"/>
      <c r="K3849" s="53"/>
      <c r="L3849" s="52" t="str">
        <f t="shared" si="607"/>
        <v/>
      </c>
      <c r="M3849" s="52" t="str">
        <f t="shared" si="608"/>
        <v/>
      </c>
    </row>
    <row r="3850" spans="1:13" hidden="1" x14ac:dyDescent="0.3">
      <c r="A3850" s="143" t="str">
        <f t="shared" si="609"/>
        <v/>
      </c>
      <c r="B3850" s="140" t="str">
        <f t="shared" si="610"/>
        <v/>
      </c>
      <c r="C3850" s="143" t="str">
        <f t="shared" si="611"/>
        <v/>
      </c>
      <c r="D3850" s="53"/>
      <c r="E3850" s="26" t="str">
        <f t="shared" si="603"/>
        <v/>
      </c>
      <c r="F3850" s="26" t="str">
        <f t="shared" si="604"/>
        <v/>
      </c>
      <c r="G3850" s="26" t="str">
        <f t="shared" si="605"/>
        <v/>
      </c>
      <c r="H3850" s="26" t="str">
        <f t="shared" si="606"/>
        <v/>
      </c>
      <c r="I3850" s="53"/>
      <c r="J3850" s="53"/>
      <c r="K3850" s="53"/>
      <c r="L3850" s="52" t="str">
        <f t="shared" si="607"/>
        <v/>
      </c>
      <c r="M3850" s="52" t="str">
        <f t="shared" si="608"/>
        <v/>
      </c>
    </row>
    <row r="3851" spans="1:13" hidden="1" x14ac:dyDescent="0.3">
      <c r="A3851" s="143" t="str">
        <f t="shared" si="609"/>
        <v/>
      </c>
      <c r="B3851" s="140" t="str">
        <f t="shared" si="610"/>
        <v/>
      </c>
      <c r="C3851" s="143" t="str">
        <f t="shared" si="611"/>
        <v/>
      </c>
      <c r="D3851" s="53"/>
      <c r="E3851" s="26" t="str">
        <f t="shared" si="603"/>
        <v/>
      </c>
      <c r="F3851" s="26" t="str">
        <f t="shared" si="604"/>
        <v/>
      </c>
      <c r="G3851" s="26" t="str">
        <f t="shared" si="605"/>
        <v/>
      </c>
      <c r="H3851" s="26" t="str">
        <f t="shared" si="606"/>
        <v/>
      </c>
      <c r="I3851" s="53"/>
      <c r="J3851" s="53"/>
      <c r="K3851" s="53"/>
      <c r="L3851" s="52" t="str">
        <f t="shared" si="607"/>
        <v/>
      </c>
      <c r="M3851" s="52" t="str">
        <f t="shared" si="608"/>
        <v/>
      </c>
    </row>
    <row r="3852" spans="1:13" hidden="1" x14ac:dyDescent="0.3">
      <c r="A3852" s="143" t="str">
        <f t="shared" si="609"/>
        <v/>
      </c>
      <c r="B3852" s="140" t="str">
        <f t="shared" si="610"/>
        <v/>
      </c>
      <c r="C3852" s="143" t="str">
        <f t="shared" si="611"/>
        <v/>
      </c>
      <c r="D3852" s="53"/>
      <c r="E3852" s="26" t="str">
        <f t="shared" si="603"/>
        <v/>
      </c>
      <c r="F3852" s="26" t="str">
        <f t="shared" si="604"/>
        <v/>
      </c>
      <c r="G3852" s="26" t="str">
        <f t="shared" si="605"/>
        <v/>
      </c>
      <c r="H3852" s="26" t="str">
        <f t="shared" si="606"/>
        <v/>
      </c>
      <c r="I3852" s="53"/>
      <c r="J3852" s="53"/>
      <c r="K3852" s="53"/>
      <c r="L3852" s="52" t="str">
        <f t="shared" si="607"/>
        <v/>
      </c>
      <c r="M3852" s="52" t="str">
        <f t="shared" si="608"/>
        <v/>
      </c>
    </row>
    <row r="3853" spans="1:13" hidden="1" x14ac:dyDescent="0.3">
      <c r="A3853" s="143" t="str">
        <f t="shared" si="609"/>
        <v/>
      </c>
      <c r="B3853" s="140" t="str">
        <f t="shared" si="610"/>
        <v/>
      </c>
      <c r="C3853" s="143" t="str">
        <f t="shared" si="611"/>
        <v/>
      </c>
      <c r="D3853" s="53"/>
      <c r="E3853" s="26" t="str">
        <f t="shared" si="603"/>
        <v/>
      </c>
      <c r="F3853" s="26" t="str">
        <f t="shared" si="604"/>
        <v/>
      </c>
      <c r="G3853" s="26" t="str">
        <f t="shared" si="605"/>
        <v/>
      </c>
      <c r="H3853" s="26" t="str">
        <f t="shared" si="606"/>
        <v/>
      </c>
      <c r="I3853" s="53"/>
      <c r="J3853" s="53"/>
      <c r="K3853" s="53"/>
      <c r="L3853" s="52" t="str">
        <f t="shared" si="607"/>
        <v/>
      </c>
      <c r="M3853" s="52" t="str">
        <f t="shared" si="608"/>
        <v/>
      </c>
    </row>
    <row r="3854" spans="1:13" hidden="1" x14ac:dyDescent="0.3">
      <c r="A3854" s="143" t="str">
        <f t="shared" si="609"/>
        <v/>
      </c>
      <c r="B3854" s="140" t="str">
        <f t="shared" si="610"/>
        <v/>
      </c>
      <c r="C3854" s="143" t="str">
        <f t="shared" si="611"/>
        <v/>
      </c>
      <c r="D3854" s="53"/>
      <c r="E3854" s="26" t="str">
        <f t="shared" si="603"/>
        <v/>
      </c>
      <c r="F3854" s="26" t="str">
        <f t="shared" si="604"/>
        <v/>
      </c>
      <c r="G3854" s="26" t="str">
        <f t="shared" si="605"/>
        <v/>
      </c>
      <c r="H3854" s="26" t="str">
        <f t="shared" si="606"/>
        <v/>
      </c>
      <c r="I3854" s="53"/>
      <c r="J3854" s="53"/>
      <c r="K3854" s="53"/>
      <c r="L3854" s="52" t="str">
        <f t="shared" si="607"/>
        <v/>
      </c>
      <c r="M3854" s="52" t="str">
        <f t="shared" si="608"/>
        <v/>
      </c>
    </row>
    <row r="3855" spans="1:13" hidden="1" x14ac:dyDescent="0.3">
      <c r="A3855" s="143" t="str">
        <f t="shared" si="609"/>
        <v/>
      </c>
      <c r="B3855" s="140" t="str">
        <f t="shared" si="610"/>
        <v/>
      </c>
      <c r="C3855" s="143" t="str">
        <f t="shared" si="611"/>
        <v/>
      </c>
      <c r="D3855" s="53"/>
      <c r="E3855" s="26" t="str">
        <f t="shared" si="603"/>
        <v/>
      </c>
      <c r="F3855" s="26" t="str">
        <f t="shared" si="604"/>
        <v/>
      </c>
      <c r="G3855" s="26" t="str">
        <f t="shared" si="605"/>
        <v/>
      </c>
      <c r="H3855" s="26" t="str">
        <f t="shared" si="606"/>
        <v/>
      </c>
      <c r="I3855" s="53"/>
      <c r="J3855" s="53"/>
      <c r="K3855" s="53"/>
      <c r="L3855" s="52" t="str">
        <f t="shared" si="607"/>
        <v/>
      </c>
      <c r="M3855" s="52" t="str">
        <f t="shared" si="608"/>
        <v/>
      </c>
    </row>
    <row r="3856" spans="1:13" hidden="1" x14ac:dyDescent="0.3">
      <c r="A3856" s="143" t="str">
        <f t="shared" si="609"/>
        <v/>
      </c>
      <c r="B3856" s="140" t="str">
        <f t="shared" si="610"/>
        <v/>
      </c>
      <c r="C3856" s="143" t="str">
        <f t="shared" si="611"/>
        <v/>
      </c>
      <c r="D3856" s="53"/>
      <c r="E3856" s="26" t="str">
        <f t="shared" si="603"/>
        <v/>
      </c>
      <c r="F3856" s="26" t="str">
        <f t="shared" si="604"/>
        <v/>
      </c>
      <c r="G3856" s="26" t="str">
        <f t="shared" si="605"/>
        <v/>
      </c>
      <c r="H3856" s="26" t="str">
        <f t="shared" si="606"/>
        <v/>
      </c>
      <c r="I3856" s="53"/>
      <c r="J3856" s="53"/>
      <c r="K3856" s="53"/>
      <c r="L3856" s="52" t="str">
        <f t="shared" si="607"/>
        <v/>
      </c>
      <c r="M3856" s="52" t="str">
        <f t="shared" si="608"/>
        <v/>
      </c>
    </row>
    <row r="3857" spans="1:13" hidden="1" x14ac:dyDescent="0.3">
      <c r="A3857" s="143" t="str">
        <f t="shared" si="609"/>
        <v/>
      </c>
      <c r="B3857" s="140" t="str">
        <f t="shared" si="610"/>
        <v/>
      </c>
      <c r="C3857" s="143" t="str">
        <f t="shared" si="611"/>
        <v/>
      </c>
      <c r="D3857" s="53"/>
      <c r="E3857" s="26" t="str">
        <f t="shared" si="603"/>
        <v/>
      </c>
      <c r="F3857" s="26" t="str">
        <f t="shared" si="604"/>
        <v/>
      </c>
      <c r="G3857" s="26" t="str">
        <f t="shared" si="605"/>
        <v/>
      </c>
      <c r="H3857" s="26" t="str">
        <f t="shared" si="606"/>
        <v/>
      </c>
      <c r="I3857" s="53"/>
      <c r="J3857" s="53"/>
      <c r="K3857" s="53"/>
      <c r="L3857" s="52" t="str">
        <f t="shared" si="607"/>
        <v/>
      </c>
      <c r="M3857" s="52" t="str">
        <f t="shared" si="608"/>
        <v/>
      </c>
    </row>
    <row r="3858" spans="1:13" hidden="1" x14ac:dyDescent="0.3">
      <c r="A3858" s="143" t="str">
        <f t="shared" si="609"/>
        <v/>
      </c>
      <c r="B3858" s="140" t="str">
        <f t="shared" si="610"/>
        <v/>
      </c>
      <c r="C3858" s="143" t="str">
        <f t="shared" si="611"/>
        <v/>
      </c>
      <c r="D3858" s="53"/>
      <c r="E3858" s="26" t="str">
        <f t="shared" si="603"/>
        <v/>
      </c>
      <c r="F3858" s="26" t="str">
        <f t="shared" si="604"/>
        <v/>
      </c>
      <c r="G3858" s="26" t="str">
        <f t="shared" si="605"/>
        <v/>
      </c>
      <c r="H3858" s="26" t="str">
        <f t="shared" si="606"/>
        <v/>
      </c>
      <c r="I3858" s="53"/>
      <c r="J3858" s="53"/>
      <c r="K3858" s="53"/>
      <c r="L3858" s="52" t="str">
        <f t="shared" si="607"/>
        <v/>
      </c>
      <c r="M3858" s="52" t="str">
        <f t="shared" si="608"/>
        <v/>
      </c>
    </row>
    <row r="3859" spans="1:13" hidden="1" x14ac:dyDescent="0.3">
      <c r="A3859" s="143" t="str">
        <f t="shared" si="609"/>
        <v/>
      </c>
      <c r="B3859" s="140" t="str">
        <f t="shared" si="610"/>
        <v/>
      </c>
      <c r="C3859" s="143" t="str">
        <f t="shared" si="611"/>
        <v/>
      </c>
      <c r="D3859" s="53"/>
      <c r="E3859" s="26" t="str">
        <f t="shared" si="603"/>
        <v/>
      </c>
      <c r="F3859" s="26" t="str">
        <f t="shared" si="604"/>
        <v/>
      </c>
      <c r="G3859" s="26" t="str">
        <f t="shared" si="605"/>
        <v/>
      </c>
      <c r="H3859" s="26" t="str">
        <f t="shared" si="606"/>
        <v/>
      </c>
      <c r="I3859" s="53"/>
      <c r="J3859" s="53"/>
      <c r="K3859" s="53"/>
      <c r="L3859" s="52" t="str">
        <f t="shared" si="607"/>
        <v/>
      </c>
      <c r="M3859" s="52" t="str">
        <f t="shared" si="608"/>
        <v/>
      </c>
    </row>
    <row r="3860" spans="1:13" hidden="1" x14ac:dyDescent="0.3">
      <c r="A3860" s="143" t="str">
        <f t="shared" si="609"/>
        <v/>
      </c>
      <c r="B3860" s="140" t="str">
        <f t="shared" si="610"/>
        <v/>
      </c>
      <c r="C3860" s="143" t="str">
        <f t="shared" si="611"/>
        <v/>
      </c>
      <c r="D3860" s="53"/>
      <c r="E3860" s="26" t="str">
        <f t="shared" si="603"/>
        <v/>
      </c>
      <c r="F3860" s="26" t="str">
        <f t="shared" si="604"/>
        <v/>
      </c>
      <c r="G3860" s="26" t="str">
        <f t="shared" si="605"/>
        <v/>
      </c>
      <c r="H3860" s="26" t="str">
        <f t="shared" si="606"/>
        <v/>
      </c>
      <c r="I3860" s="53"/>
      <c r="J3860" s="53"/>
      <c r="K3860" s="53"/>
      <c r="L3860" s="52" t="str">
        <f t="shared" si="607"/>
        <v/>
      </c>
      <c r="M3860" s="52" t="str">
        <f t="shared" si="608"/>
        <v/>
      </c>
    </row>
    <row r="3861" spans="1:13" hidden="1" x14ac:dyDescent="0.3">
      <c r="A3861" s="143" t="str">
        <f t="shared" si="609"/>
        <v/>
      </c>
      <c r="B3861" s="140" t="str">
        <f t="shared" si="610"/>
        <v/>
      </c>
      <c r="C3861" s="143" t="str">
        <f t="shared" si="611"/>
        <v/>
      </c>
      <c r="D3861" s="53"/>
      <c r="E3861" s="26" t="str">
        <f t="shared" si="603"/>
        <v/>
      </c>
      <c r="F3861" s="26" t="str">
        <f t="shared" si="604"/>
        <v/>
      </c>
      <c r="G3861" s="26" t="str">
        <f t="shared" si="605"/>
        <v/>
      </c>
      <c r="H3861" s="26" t="str">
        <f t="shared" si="606"/>
        <v/>
      </c>
      <c r="I3861" s="53"/>
      <c r="J3861" s="53"/>
      <c r="K3861" s="53"/>
      <c r="L3861" s="52" t="str">
        <f t="shared" si="607"/>
        <v/>
      </c>
      <c r="M3861" s="52" t="str">
        <f t="shared" si="608"/>
        <v/>
      </c>
    </row>
    <row r="3862" spans="1:13" hidden="1" x14ac:dyDescent="0.3">
      <c r="A3862" s="143" t="str">
        <f t="shared" si="609"/>
        <v/>
      </c>
      <c r="B3862" s="140" t="str">
        <f t="shared" si="610"/>
        <v/>
      </c>
      <c r="C3862" s="143" t="str">
        <f t="shared" si="611"/>
        <v/>
      </c>
      <c r="D3862" s="53"/>
      <c r="E3862" s="26" t="str">
        <f t="shared" si="603"/>
        <v/>
      </c>
      <c r="F3862" s="26" t="str">
        <f t="shared" si="604"/>
        <v/>
      </c>
      <c r="G3862" s="26" t="str">
        <f t="shared" si="605"/>
        <v/>
      </c>
      <c r="H3862" s="26" t="str">
        <f t="shared" si="606"/>
        <v/>
      </c>
      <c r="I3862" s="53"/>
      <c r="J3862" s="53"/>
      <c r="K3862" s="53"/>
      <c r="L3862" s="52" t="str">
        <f t="shared" si="607"/>
        <v/>
      </c>
      <c r="M3862" s="52" t="str">
        <f t="shared" si="608"/>
        <v/>
      </c>
    </row>
    <row r="3863" spans="1:13" hidden="1" x14ac:dyDescent="0.3">
      <c r="A3863" s="143" t="str">
        <f t="shared" si="609"/>
        <v/>
      </c>
      <c r="B3863" s="140" t="str">
        <f t="shared" si="610"/>
        <v/>
      </c>
      <c r="C3863" s="143" t="str">
        <f t="shared" si="611"/>
        <v/>
      </c>
      <c r="D3863" s="53"/>
      <c r="E3863" s="26" t="str">
        <f t="shared" si="603"/>
        <v/>
      </c>
      <c r="F3863" s="26" t="str">
        <f t="shared" si="604"/>
        <v/>
      </c>
      <c r="G3863" s="26" t="str">
        <f t="shared" si="605"/>
        <v/>
      </c>
      <c r="H3863" s="26" t="str">
        <f t="shared" si="606"/>
        <v/>
      </c>
      <c r="I3863" s="53"/>
      <c r="J3863" s="53"/>
      <c r="K3863" s="53"/>
      <c r="L3863" s="52" t="str">
        <f t="shared" si="607"/>
        <v/>
      </c>
      <c r="M3863" s="52" t="str">
        <f t="shared" si="608"/>
        <v/>
      </c>
    </row>
    <row r="3864" spans="1:13" hidden="1" x14ac:dyDescent="0.3">
      <c r="A3864" s="143" t="str">
        <f t="shared" si="609"/>
        <v/>
      </c>
      <c r="B3864" s="140" t="str">
        <f t="shared" si="610"/>
        <v/>
      </c>
      <c r="C3864" s="143" t="str">
        <f t="shared" si="611"/>
        <v/>
      </c>
      <c r="D3864" s="53"/>
      <c r="E3864" s="26" t="str">
        <f t="shared" si="603"/>
        <v/>
      </c>
      <c r="F3864" s="26" t="str">
        <f t="shared" si="604"/>
        <v/>
      </c>
      <c r="G3864" s="26" t="str">
        <f t="shared" si="605"/>
        <v/>
      </c>
      <c r="H3864" s="26" t="str">
        <f t="shared" si="606"/>
        <v/>
      </c>
      <c r="I3864" s="53"/>
      <c r="J3864" s="53"/>
      <c r="K3864" s="53"/>
      <c r="L3864" s="52" t="str">
        <f t="shared" si="607"/>
        <v/>
      </c>
      <c r="M3864" s="52" t="str">
        <f t="shared" si="608"/>
        <v/>
      </c>
    </row>
    <row r="3865" spans="1:13" hidden="1" x14ac:dyDescent="0.3">
      <c r="A3865" s="143" t="str">
        <f t="shared" si="609"/>
        <v/>
      </c>
      <c r="B3865" s="140" t="str">
        <f t="shared" si="610"/>
        <v/>
      </c>
      <c r="C3865" s="143" t="str">
        <f t="shared" si="611"/>
        <v/>
      </c>
      <c r="D3865" s="53"/>
      <c r="E3865" s="26" t="str">
        <f t="shared" si="603"/>
        <v/>
      </c>
      <c r="F3865" s="26" t="str">
        <f t="shared" si="604"/>
        <v/>
      </c>
      <c r="G3865" s="26" t="str">
        <f t="shared" si="605"/>
        <v/>
      </c>
      <c r="H3865" s="26" t="str">
        <f t="shared" si="606"/>
        <v/>
      </c>
      <c r="I3865" s="53"/>
      <c r="J3865" s="53"/>
      <c r="K3865" s="53"/>
      <c r="L3865" s="52" t="str">
        <f t="shared" si="607"/>
        <v/>
      </c>
      <c r="M3865" s="52" t="str">
        <f t="shared" si="608"/>
        <v/>
      </c>
    </row>
    <row r="3866" spans="1:13" hidden="1" x14ac:dyDescent="0.3">
      <c r="A3866" s="143" t="str">
        <f t="shared" si="609"/>
        <v/>
      </c>
      <c r="B3866" s="140" t="str">
        <f t="shared" si="610"/>
        <v/>
      </c>
      <c r="C3866" s="143" t="str">
        <f t="shared" si="611"/>
        <v/>
      </c>
      <c r="D3866" s="53"/>
      <c r="E3866" s="26" t="str">
        <f t="shared" si="603"/>
        <v/>
      </c>
      <c r="F3866" s="26" t="str">
        <f t="shared" si="604"/>
        <v/>
      </c>
      <c r="G3866" s="26" t="str">
        <f t="shared" si="605"/>
        <v/>
      </c>
      <c r="H3866" s="26" t="str">
        <f t="shared" si="606"/>
        <v/>
      </c>
      <c r="I3866" s="53"/>
      <c r="J3866" s="53"/>
      <c r="K3866" s="53"/>
      <c r="L3866" s="52" t="str">
        <f t="shared" si="607"/>
        <v/>
      </c>
      <c r="M3866" s="52" t="str">
        <f t="shared" si="608"/>
        <v/>
      </c>
    </row>
    <row r="3867" spans="1:13" hidden="1" x14ac:dyDescent="0.3">
      <c r="A3867" s="143" t="str">
        <f t="shared" si="609"/>
        <v/>
      </c>
      <c r="B3867" s="140" t="str">
        <f t="shared" si="610"/>
        <v/>
      </c>
      <c r="C3867" s="143" t="str">
        <f t="shared" si="611"/>
        <v/>
      </c>
      <c r="D3867" s="53"/>
      <c r="E3867" s="26" t="str">
        <f t="shared" si="603"/>
        <v/>
      </c>
      <c r="F3867" s="26" t="str">
        <f t="shared" si="604"/>
        <v/>
      </c>
      <c r="G3867" s="26" t="str">
        <f t="shared" si="605"/>
        <v/>
      </c>
      <c r="H3867" s="26" t="str">
        <f t="shared" si="606"/>
        <v/>
      </c>
      <c r="I3867" s="53"/>
      <c r="J3867" s="53"/>
      <c r="K3867" s="53"/>
      <c r="L3867" s="52" t="str">
        <f t="shared" si="607"/>
        <v/>
      </c>
      <c r="M3867" s="52" t="str">
        <f t="shared" si="608"/>
        <v/>
      </c>
    </row>
    <row r="3868" spans="1:13" hidden="1" x14ac:dyDescent="0.3">
      <c r="A3868" s="143" t="str">
        <f t="shared" si="609"/>
        <v/>
      </c>
      <c r="B3868" s="140" t="str">
        <f t="shared" si="610"/>
        <v/>
      </c>
      <c r="C3868" s="143" t="str">
        <f t="shared" si="611"/>
        <v/>
      </c>
      <c r="D3868" s="53"/>
      <c r="E3868" s="26" t="str">
        <f t="shared" si="603"/>
        <v/>
      </c>
      <c r="F3868" s="26" t="str">
        <f t="shared" si="604"/>
        <v/>
      </c>
      <c r="G3868" s="26" t="str">
        <f t="shared" si="605"/>
        <v/>
      </c>
      <c r="H3868" s="26" t="str">
        <f t="shared" si="606"/>
        <v/>
      </c>
      <c r="I3868" s="53"/>
      <c r="J3868" s="53"/>
      <c r="K3868" s="53"/>
      <c r="L3868" s="52" t="str">
        <f t="shared" si="607"/>
        <v/>
      </c>
      <c r="M3868" s="52" t="str">
        <f t="shared" si="608"/>
        <v/>
      </c>
    </row>
    <row r="3869" spans="1:13" hidden="1" x14ac:dyDescent="0.3">
      <c r="A3869" s="143" t="str">
        <f t="shared" si="609"/>
        <v/>
      </c>
      <c r="B3869" s="140" t="str">
        <f t="shared" si="610"/>
        <v/>
      </c>
      <c r="C3869" s="143" t="str">
        <f t="shared" si="611"/>
        <v/>
      </c>
      <c r="D3869" s="53"/>
      <c r="E3869" s="26" t="str">
        <f t="shared" si="603"/>
        <v/>
      </c>
      <c r="F3869" s="26" t="str">
        <f t="shared" si="604"/>
        <v/>
      </c>
      <c r="G3869" s="26" t="str">
        <f t="shared" si="605"/>
        <v/>
      </c>
      <c r="H3869" s="26" t="str">
        <f t="shared" si="606"/>
        <v/>
      </c>
      <c r="I3869" s="53"/>
      <c r="J3869" s="53"/>
      <c r="K3869" s="53"/>
      <c r="L3869" s="52" t="str">
        <f t="shared" si="607"/>
        <v/>
      </c>
      <c r="M3869" s="52" t="str">
        <f t="shared" si="608"/>
        <v/>
      </c>
    </row>
    <row r="3870" spans="1:13" hidden="1" x14ac:dyDescent="0.3">
      <c r="A3870" s="143" t="str">
        <f t="shared" si="609"/>
        <v/>
      </c>
      <c r="B3870" s="140" t="str">
        <f t="shared" si="610"/>
        <v/>
      </c>
      <c r="C3870" s="143" t="str">
        <f t="shared" si="611"/>
        <v/>
      </c>
      <c r="D3870" s="53"/>
      <c r="E3870" s="26" t="str">
        <f t="shared" si="603"/>
        <v/>
      </c>
      <c r="F3870" s="26" t="str">
        <f t="shared" si="604"/>
        <v/>
      </c>
      <c r="G3870" s="26" t="str">
        <f t="shared" si="605"/>
        <v/>
      </c>
      <c r="H3870" s="26" t="str">
        <f t="shared" si="606"/>
        <v/>
      </c>
      <c r="I3870" s="53"/>
      <c r="J3870" s="53"/>
      <c r="K3870" s="53"/>
      <c r="L3870" s="52" t="str">
        <f t="shared" si="607"/>
        <v/>
      </c>
      <c r="M3870" s="52" t="str">
        <f t="shared" si="608"/>
        <v/>
      </c>
    </row>
    <row r="3871" spans="1:13" hidden="1" x14ac:dyDescent="0.3">
      <c r="A3871" s="143" t="str">
        <f t="shared" si="609"/>
        <v/>
      </c>
      <c r="B3871" s="140" t="str">
        <f t="shared" si="610"/>
        <v/>
      </c>
      <c r="C3871" s="143" t="str">
        <f t="shared" si="611"/>
        <v/>
      </c>
      <c r="D3871" s="53"/>
      <c r="E3871" s="26" t="str">
        <f t="shared" si="603"/>
        <v/>
      </c>
      <c r="F3871" s="26" t="str">
        <f t="shared" si="604"/>
        <v/>
      </c>
      <c r="G3871" s="26" t="str">
        <f t="shared" si="605"/>
        <v/>
      </c>
      <c r="H3871" s="26" t="str">
        <f t="shared" si="606"/>
        <v/>
      </c>
      <c r="I3871" s="53"/>
      <c r="J3871" s="53"/>
      <c r="K3871" s="53"/>
      <c r="L3871" s="52" t="str">
        <f t="shared" si="607"/>
        <v/>
      </c>
      <c r="M3871" s="52" t="str">
        <f t="shared" si="608"/>
        <v/>
      </c>
    </row>
    <row r="3872" spans="1:13" hidden="1" x14ac:dyDescent="0.3">
      <c r="A3872" s="143" t="str">
        <f t="shared" si="609"/>
        <v/>
      </c>
      <c r="B3872" s="140" t="str">
        <f t="shared" si="610"/>
        <v/>
      </c>
      <c r="C3872" s="143" t="str">
        <f t="shared" si="611"/>
        <v/>
      </c>
      <c r="D3872" s="53"/>
      <c r="E3872" s="26" t="str">
        <f t="shared" si="603"/>
        <v/>
      </c>
      <c r="F3872" s="26" t="str">
        <f t="shared" si="604"/>
        <v/>
      </c>
      <c r="G3872" s="26" t="str">
        <f t="shared" si="605"/>
        <v/>
      </c>
      <c r="H3872" s="26" t="str">
        <f t="shared" si="606"/>
        <v/>
      </c>
      <c r="I3872" s="53"/>
      <c r="J3872" s="53"/>
      <c r="K3872" s="53"/>
      <c r="L3872" s="52" t="str">
        <f t="shared" si="607"/>
        <v/>
      </c>
      <c r="M3872" s="52" t="str">
        <f t="shared" si="608"/>
        <v/>
      </c>
    </row>
    <row r="3873" spans="1:13" hidden="1" x14ac:dyDescent="0.3">
      <c r="A3873" s="143" t="str">
        <f t="shared" si="609"/>
        <v/>
      </c>
      <c r="B3873" s="140" t="str">
        <f t="shared" si="610"/>
        <v/>
      </c>
      <c r="C3873" s="143" t="str">
        <f t="shared" si="611"/>
        <v/>
      </c>
      <c r="D3873" s="53"/>
      <c r="E3873" s="26" t="str">
        <f t="shared" si="603"/>
        <v/>
      </c>
      <c r="F3873" s="26" t="str">
        <f t="shared" si="604"/>
        <v/>
      </c>
      <c r="G3873" s="26" t="str">
        <f t="shared" si="605"/>
        <v/>
      </c>
      <c r="H3873" s="26" t="str">
        <f t="shared" si="606"/>
        <v/>
      </c>
      <c r="I3873" s="53"/>
      <c r="J3873" s="53"/>
      <c r="K3873" s="53"/>
      <c r="L3873" s="52" t="str">
        <f t="shared" si="607"/>
        <v/>
      </c>
      <c r="M3873" s="52" t="str">
        <f t="shared" si="608"/>
        <v/>
      </c>
    </row>
    <row r="3874" spans="1:13" hidden="1" x14ac:dyDescent="0.3">
      <c r="A3874" s="143" t="str">
        <f t="shared" si="609"/>
        <v/>
      </c>
      <c r="B3874" s="140" t="str">
        <f t="shared" si="610"/>
        <v/>
      </c>
      <c r="C3874" s="143" t="str">
        <f t="shared" si="611"/>
        <v/>
      </c>
      <c r="D3874" s="53"/>
      <c r="E3874" s="26" t="str">
        <f t="shared" si="603"/>
        <v/>
      </c>
      <c r="F3874" s="26" t="str">
        <f t="shared" si="604"/>
        <v/>
      </c>
      <c r="G3874" s="26" t="str">
        <f t="shared" si="605"/>
        <v/>
      </c>
      <c r="H3874" s="26" t="str">
        <f t="shared" si="606"/>
        <v/>
      </c>
      <c r="I3874" s="53"/>
      <c r="J3874" s="53"/>
      <c r="K3874" s="53"/>
      <c r="L3874" s="52" t="str">
        <f t="shared" si="607"/>
        <v/>
      </c>
      <c r="M3874" s="52" t="str">
        <f t="shared" si="608"/>
        <v/>
      </c>
    </row>
    <row r="3875" spans="1:13" hidden="1" x14ac:dyDescent="0.3">
      <c r="A3875" s="143" t="str">
        <f t="shared" si="609"/>
        <v/>
      </c>
      <c r="B3875" s="140" t="str">
        <f t="shared" si="610"/>
        <v/>
      </c>
      <c r="C3875" s="143" t="str">
        <f t="shared" si="611"/>
        <v/>
      </c>
      <c r="D3875" s="53"/>
      <c r="E3875" s="26" t="str">
        <f t="shared" si="603"/>
        <v/>
      </c>
      <c r="F3875" s="26" t="str">
        <f t="shared" si="604"/>
        <v/>
      </c>
      <c r="G3875" s="26" t="str">
        <f t="shared" si="605"/>
        <v/>
      </c>
      <c r="H3875" s="26" t="str">
        <f t="shared" si="606"/>
        <v/>
      </c>
      <c r="I3875" s="53"/>
      <c r="J3875" s="53"/>
      <c r="K3875" s="53"/>
      <c r="L3875" s="52" t="str">
        <f t="shared" si="607"/>
        <v/>
      </c>
      <c r="M3875" s="52" t="str">
        <f t="shared" si="608"/>
        <v/>
      </c>
    </row>
    <row r="3876" spans="1:13" hidden="1" x14ac:dyDescent="0.3">
      <c r="A3876" s="143" t="str">
        <f t="shared" si="609"/>
        <v/>
      </c>
      <c r="B3876" s="140" t="str">
        <f t="shared" si="610"/>
        <v/>
      </c>
      <c r="C3876" s="143" t="str">
        <f t="shared" si="611"/>
        <v/>
      </c>
      <c r="D3876" s="53"/>
      <c r="E3876" s="26" t="str">
        <f t="shared" si="603"/>
        <v/>
      </c>
      <c r="F3876" s="26" t="str">
        <f t="shared" si="604"/>
        <v/>
      </c>
      <c r="G3876" s="26" t="str">
        <f t="shared" si="605"/>
        <v/>
      </c>
      <c r="H3876" s="26" t="str">
        <f t="shared" si="606"/>
        <v/>
      </c>
      <c r="I3876" s="53"/>
      <c r="J3876" s="53"/>
      <c r="K3876" s="53"/>
      <c r="L3876" s="52" t="str">
        <f t="shared" si="607"/>
        <v/>
      </c>
      <c r="M3876" s="52" t="str">
        <f t="shared" si="608"/>
        <v/>
      </c>
    </row>
    <row r="3877" spans="1:13" hidden="1" x14ac:dyDescent="0.3">
      <c r="A3877" s="143" t="str">
        <f t="shared" si="609"/>
        <v/>
      </c>
      <c r="B3877" s="140" t="str">
        <f t="shared" si="610"/>
        <v/>
      </c>
      <c r="C3877" s="143" t="str">
        <f t="shared" si="611"/>
        <v/>
      </c>
      <c r="D3877" s="53"/>
      <c r="E3877" s="26" t="str">
        <f t="shared" si="603"/>
        <v/>
      </c>
      <c r="F3877" s="26" t="str">
        <f t="shared" si="604"/>
        <v/>
      </c>
      <c r="G3877" s="26" t="str">
        <f t="shared" si="605"/>
        <v/>
      </c>
      <c r="H3877" s="26" t="str">
        <f t="shared" si="606"/>
        <v/>
      </c>
      <c r="I3877" s="53"/>
      <c r="J3877" s="53"/>
      <c r="K3877" s="53"/>
      <c r="L3877" s="52" t="str">
        <f t="shared" si="607"/>
        <v/>
      </c>
      <c r="M3877" s="52" t="str">
        <f t="shared" si="608"/>
        <v/>
      </c>
    </row>
    <row r="3878" spans="1:13" hidden="1" x14ac:dyDescent="0.3">
      <c r="A3878" s="143" t="str">
        <f t="shared" si="609"/>
        <v/>
      </c>
      <c r="B3878" s="140" t="str">
        <f t="shared" si="610"/>
        <v/>
      </c>
      <c r="C3878" s="143" t="str">
        <f t="shared" si="611"/>
        <v/>
      </c>
      <c r="D3878" s="53"/>
      <c r="E3878" s="26" t="str">
        <f t="shared" si="603"/>
        <v/>
      </c>
      <c r="F3878" s="26" t="str">
        <f t="shared" si="604"/>
        <v/>
      </c>
      <c r="G3878" s="26" t="str">
        <f t="shared" si="605"/>
        <v/>
      </c>
      <c r="H3878" s="26" t="str">
        <f t="shared" si="606"/>
        <v/>
      </c>
      <c r="I3878" s="53"/>
      <c r="J3878" s="53"/>
      <c r="K3878" s="53"/>
      <c r="L3878" s="52" t="str">
        <f t="shared" si="607"/>
        <v/>
      </c>
      <c r="M3878" s="52" t="str">
        <f t="shared" si="608"/>
        <v/>
      </c>
    </row>
    <row r="3879" spans="1:13" hidden="1" x14ac:dyDescent="0.3">
      <c r="A3879" s="143" t="str">
        <f t="shared" si="609"/>
        <v/>
      </c>
      <c r="B3879" s="140" t="str">
        <f t="shared" si="610"/>
        <v/>
      </c>
      <c r="C3879" s="143" t="str">
        <f t="shared" si="611"/>
        <v/>
      </c>
      <c r="D3879" s="53"/>
      <c r="E3879" s="26" t="str">
        <f t="shared" si="603"/>
        <v/>
      </c>
      <c r="F3879" s="26" t="str">
        <f t="shared" si="604"/>
        <v/>
      </c>
      <c r="G3879" s="26" t="str">
        <f t="shared" si="605"/>
        <v/>
      </c>
      <c r="H3879" s="26" t="str">
        <f t="shared" si="606"/>
        <v/>
      </c>
      <c r="I3879" s="53"/>
      <c r="J3879" s="53"/>
      <c r="K3879" s="53"/>
      <c r="L3879" s="52" t="str">
        <f t="shared" si="607"/>
        <v/>
      </c>
      <c r="M3879" s="52" t="str">
        <f t="shared" si="608"/>
        <v/>
      </c>
    </row>
    <row r="3880" spans="1:13" hidden="1" x14ac:dyDescent="0.3">
      <c r="A3880" s="143" t="str">
        <f t="shared" si="609"/>
        <v/>
      </c>
      <c r="B3880" s="140" t="str">
        <f t="shared" si="610"/>
        <v/>
      </c>
      <c r="C3880" s="143" t="str">
        <f t="shared" si="611"/>
        <v/>
      </c>
      <c r="D3880" s="53"/>
      <c r="E3880" s="26" t="str">
        <f t="shared" si="603"/>
        <v/>
      </c>
      <c r="F3880" s="26" t="str">
        <f t="shared" si="604"/>
        <v/>
      </c>
      <c r="G3880" s="26" t="str">
        <f t="shared" si="605"/>
        <v/>
      </c>
      <c r="H3880" s="26" t="str">
        <f t="shared" si="606"/>
        <v/>
      </c>
      <c r="I3880" s="53"/>
      <c r="J3880" s="53"/>
      <c r="K3880" s="53"/>
      <c r="L3880" s="52" t="str">
        <f t="shared" si="607"/>
        <v/>
      </c>
      <c r="M3880" s="52" t="str">
        <f t="shared" si="608"/>
        <v/>
      </c>
    </row>
    <row r="3881" spans="1:13" hidden="1" x14ac:dyDescent="0.3">
      <c r="A3881" s="143" t="str">
        <f t="shared" si="609"/>
        <v/>
      </c>
      <c r="B3881" s="140" t="str">
        <f t="shared" si="610"/>
        <v/>
      </c>
      <c r="C3881" s="143" t="str">
        <f t="shared" si="611"/>
        <v/>
      </c>
      <c r="D3881" s="53"/>
      <c r="E3881" s="26" t="str">
        <f t="shared" si="603"/>
        <v/>
      </c>
      <c r="F3881" s="26" t="str">
        <f t="shared" si="604"/>
        <v/>
      </c>
      <c r="G3881" s="26" t="str">
        <f t="shared" si="605"/>
        <v/>
      </c>
      <c r="H3881" s="26" t="str">
        <f t="shared" si="606"/>
        <v/>
      </c>
      <c r="I3881" s="53"/>
      <c r="J3881" s="53"/>
      <c r="K3881" s="53"/>
      <c r="L3881" s="52" t="str">
        <f t="shared" si="607"/>
        <v/>
      </c>
      <c r="M3881" s="52" t="str">
        <f t="shared" si="608"/>
        <v/>
      </c>
    </row>
    <row r="3882" spans="1:13" hidden="1" x14ac:dyDescent="0.3">
      <c r="A3882" s="143" t="str">
        <f t="shared" si="609"/>
        <v/>
      </c>
      <c r="B3882" s="140" t="str">
        <f t="shared" si="610"/>
        <v/>
      </c>
      <c r="C3882" s="143" t="str">
        <f t="shared" si="611"/>
        <v/>
      </c>
      <c r="D3882" s="53"/>
      <c r="E3882" s="26" t="str">
        <f t="shared" si="603"/>
        <v/>
      </c>
      <c r="F3882" s="26" t="str">
        <f t="shared" si="604"/>
        <v/>
      </c>
      <c r="G3882" s="26" t="str">
        <f t="shared" si="605"/>
        <v/>
      </c>
      <c r="H3882" s="26" t="str">
        <f t="shared" si="606"/>
        <v/>
      </c>
      <c r="I3882" s="53"/>
      <c r="J3882" s="53"/>
      <c r="K3882" s="53"/>
      <c r="L3882" s="52" t="str">
        <f t="shared" si="607"/>
        <v/>
      </c>
      <c r="M3882" s="52" t="str">
        <f t="shared" si="608"/>
        <v/>
      </c>
    </row>
    <row r="3883" spans="1:13" hidden="1" x14ac:dyDescent="0.3">
      <c r="A3883" s="143" t="str">
        <f t="shared" si="609"/>
        <v/>
      </c>
      <c r="B3883" s="140" t="str">
        <f t="shared" si="610"/>
        <v/>
      </c>
      <c r="C3883" s="143" t="str">
        <f t="shared" si="611"/>
        <v/>
      </c>
      <c r="D3883" s="53"/>
      <c r="E3883" s="26" t="str">
        <f t="shared" si="603"/>
        <v/>
      </c>
      <c r="F3883" s="26" t="str">
        <f t="shared" si="604"/>
        <v/>
      </c>
      <c r="G3883" s="26" t="str">
        <f t="shared" si="605"/>
        <v/>
      </c>
      <c r="H3883" s="26" t="str">
        <f t="shared" si="606"/>
        <v/>
      </c>
      <c r="I3883" s="53"/>
      <c r="J3883" s="53"/>
      <c r="K3883" s="53"/>
      <c r="L3883" s="52" t="str">
        <f t="shared" si="607"/>
        <v/>
      </c>
      <c r="M3883" s="52" t="str">
        <f t="shared" si="608"/>
        <v/>
      </c>
    </row>
    <row r="3884" spans="1:13" hidden="1" x14ac:dyDescent="0.3">
      <c r="A3884" s="143" t="str">
        <f t="shared" si="609"/>
        <v/>
      </c>
      <c r="B3884" s="140" t="str">
        <f t="shared" si="610"/>
        <v/>
      </c>
      <c r="C3884" s="143" t="str">
        <f t="shared" si="611"/>
        <v/>
      </c>
      <c r="D3884" s="53"/>
      <c r="E3884" s="26" t="str">
        <f t="shared" si="603"/>
        <v/>
      </c>
      <c r="F3884" s="26" t="str">
        <f t="shared" si="604"/>
        <v/>
      </c>
      <c r="G3884" s="26" t="str">
        <f t="shared" si="605"/>
        <v/>
      </c>
      <c r="H3884" s="26" t="str">
        <f t="shared" si="606"/>
        <v/>
      </c>
      <c r="I3884" s="53"/>
      <c r="J3884" s="53"/>
      <c r="K3884" s="53"/>
      <c r="L3884" s="52" t="str">
        <f t="shared" si="607"/>
        <v/>
      </c>
      <c r="M3884" s="52" t="str">
        <f t="shared" si="608"/>
        <v/>
      </c>
    </row>
    <row r="3885" spans="1:13" hidden="1" x14ac:dyDescent="0.3">
      <c r="A3885" s="143" t="str">
        <f t="shared" si="609"/>
        <v/>
      </c>
      <c r="B3885" s="140" t="str">
        <f t="shared" si="610"/>
        <v/>
      </c>
      <c r="C3885" s="143" t="str">
        <f t="shared" si="611"/>
        <v/>
      </c>
      <c r="D3885" s="53"/>
      <c r="E3885" s="26" t="str">
        <f t="shared" si="603"/>
        <v/>
      </c>
      <c r="F3885" s="26" t="str">
        <f t="shared" si="604"/>
        <v/>
      </c>
      <c r="G3885" s="26" t="str">
        <f t="shared" si="605"/>
        <v/>
      </c>
      <c r="H3885" s="26" t="str">
        <f t="shared" si="606"/>
        <v/>
      </c>
      <c r="I3885" s="53"/>
      <c r="J3885" s="53"/>
      <c r="K3885" s="53"/>
      <c r="L3885" s="52" t="str">
        <f t="shared" si="607"/>
        <v/>
      </c>
      <c r="M3885" s="52" t="str">
        <f t="shared" si="608"/>
        <v/>
      </c>
    </row>
    <row r="3886" spans="1:13" hidden="1" x14ac:dyDescent="0.3">
      <c r="A3886" s="143" t="str">
        <f t="shared" si="609"/>
        <v/>
      </c>
      <c r="B3886" s="140" t="str">
        <f t="shared" si="610"/>
        <v/>
      </c>
      <c r="C3886" s="143" t="str">
        <f t="shared" si="611"/>
        <v/>
      </c>
      <c r="D3886" s="53"/>
      <c r="E3886" s="26" t="str">
        <f t="shared" si="603"/>
        <v/>
      </c>
      <c r="F3886" s="26" t="str">
        <f t="shared" si="604"/>
        <v/>
      </c>
      <c r="G3886" s="26" t="str">
        <f t="shared" si="605"/>
        <v/>
      </c>
      <c r="H3886" s="26" t="str">
        <f t="shared" si="606"/>
        <v/>
      </c>
      <c r="I3886" s="53"/>
      <c r="J3886" s="53"/>
      <c r="K3886" s="53"/>
      <c r="L3886" s="52" t="str">
        <f t="shared" si="607"/>
        <v/>
      </c>
      <c r="M3886" s="52" t="str">
        <f t="shared" si="608"/>
        <v/>
      </c>
    </row>
    <row r="3887" spans="1:13" hidden="1" x14ac:dyDescent="0.3">
      <c r="A3887" s="143" t="str">
        <f t="shared" si="609"/>
        <v/>
      </c>
      <c r="B3887" s="140" t="str">
        <f t="shared" si="610"/>
        <v/>
      </c>
      <c r="C3887" s="143" t="str">
        <f t="shared" si="611"/>
        <v/>
      </c>
      <c r="D3887" s="53"/>
      <c r="E3887" s="26" t="str">
        <f t="shared" si="603"/>
        <v/>
      </c>
      <c r="F3887" s="26" t="str">
        <f t="shared" si="604"/>
        <v/>
      </c>
      <c r="G3887" s="26" t="str">
        <f t="shared" si="605"/>
        <v/>
      </c>
      <c r="H3887" s="26" t="str">
        <f t="shared" si="606"/>
        <v/>
      </c>
      <c r="I3887" s="53"/>
      <c r="J3887" s="53"/>
      <c r="K3887" s="53"/>
      <c r="L3887" s="52" t="str">
        <f t="shared" si="607"/>
        <v/>
      </c>
      <c r="M3887" s="52" t="str">
        <f t="shared" si="608"/>
        <v/>
      </c>
    </row>
    <row r="3888" spans="1:13" hidden="1" x14ac:dyDescent="0.3">
      <c r="A3888" s="143" t="str">
        <f t="shared" si="609"/>
        <v/>
      </c>
      <c r="B3888" s="140" t="str">
        <f t="shared" si="610"/>
        <v/>
      </c>
      <c r="C3888" s="143" t="str">
        <f t="shared" si="611"/>
        <v/>
      </c>
      <c r="D3888" s="53"/>
      <c r="E3888" s="26" t="str">
        <f t="shared" si="603"/>
        <v/>
      </c>
      <c r="F3888" s="26" t="str">
        <f t="shared" si="604"/>
        <v/>
      </c>
      <c r="G3888" s="26" t="str">
        <f t="shared" si="605"/>
        <v/>
      </c>
      <c r="H3888" s="26" t="str">
        <f t="shared" si="606"/>
        <v/>
      </c>
      <c r="I3888" s="53"/>
      <c r="J3888" s="53"/>
      <c r="K3888" s="53"/>
      <c r="L3888" s="52" t="str">
        <f t="shared" si="607"/>
        <v/>
      </c>
      <c r="M3888" s="52" t="str">
        <f t="shared" si="608"/>
        <v/>
      </c>
    </row>
    <row r="3889" spans="1:13" hidden="1" x14ac:dyDescent="0.3">
      <c r="A3889" s="143" t="str">
        <f t="shared" si="609"/>
        <v/>
      </c>
      <c r="B3889" s="140" t="str">
        <f t="shared" si="610"/>
        <v/>
      </c>
      <c r="C3889" s="143" t="str">
        <f t="shared" si="611"/>
        <v/>
      </c>
      <c r="D3889" s="53"/>
      <c r="E3889" s="26" t="str">
        <f t="shared" si="603"/>
        <v/>
      </c>
      <c r="F3889" s="26" t="str">
        <f t="shared" si="604"/>
        <v/>
      </c>
      <c r="G3889" s="26" t="str">
        <f t="shared" si="605"/>
        <v/>
      </c>
      <c r="H3889" s="26" t="str">
        <f t="shared" si="606"/>
        <v/>
      </c>
      <c r="I3889" s="53"/>
      <c r="J3889" s="53"/>
      <c r="K3889" s="53"/>
      <c r="L3889" s="52" t="str">
        <f t="shared" si="607"/>
        <v/>
      </c>
      <c r="M3889" s="52" t="str">
        <f t="shared" si="608"/>
        <v/>
      </c>
    </row>
    <row r="3890" spans="1:13" hidden="1" x14ac:dyDescent="0.3">
      <c r="A3890" s="143" t="str">
        <f t="shared" si="609"/>
        <v/>
      </c>
      <c r="B3890" s="140" t="str">
        <f t="shared" si="610"/>
        <v/>
      </c>
      <c r="C3890" s="143" t="str">
        <f t="shared" si="611"/>
        <v/>
      </c>
      <c r="D3890" s="53"/>
      <c r="E3890" s="26" t="str">
        <f t="shared" si="603"/>
        <v/>
      </c>
      <c r="F3890" s="26" t="str">
        <f t="shared" si="604"/>
        <v/>
      </c>
      <c r="G3890" s="26" t="str">
        <f t="shared" si="605"/>
        <v/>
      </c>
      <c r="H3890" s="26" t="str">
        <f t="shared" si="606"/>
        <v/>
      </c>
      <c r="I3890" s="53"/>
      <c r="J3890" s="53"/>
      <c r="K3890" s="53"/>
      <c r="L3890" s="52" t="str">
        <f t="shared" si="607"/>
        <v/>
      </c>
      <c r="M3890" s="52" t="str">
        <f t="shared" si="608"/>
        <v/>
      </c>
    </row>
    <row r="3891" spans="1:13" hidden="1" x14ac:dyDescent="0.3">
      <c r="A3891" s="143" t="str">
        <f t="shared" si="609"/>
        <v/>
      </c>
      <c r="B3891" s="140" t="str">
        <f t="shared" si="610"/>
        <v/>
      </c>
      <c r="C3891" s="143" t="str">
        <f t="shared" si="611"/>
        <v/>
      </c>
      <c r="D3891" s="53"/>
      <c r="E3891" s="26" t="str">
        <f t="shared" si="603"/>
        <v/>
      </c>
      <c r="F3891" s="26" t="str">
        <f t="shared" si="604"/>
        <v/>
      </c>
      <c r="G3891" s="26" t="str">
        <f t="shared" si="605"/>
        <v/>
      </c>
      <c r="H3891" s="26" t="str">
        <f t="shared" si="606"/>
        <v/>
      </c>
      <c r="I3891" s="53"/>
      <c r="J3891" s="53"/>
      <c r="K3891" s="53"/>
      <c r="L3891" s="52" t="str">
        <f t="shared" si="607"/>
        <v/>
      </c>
      <c r="M3891" s="52" t="str">
        <f t="shared" si="608"/>
        <v/>
      </c>
    </row>
    <row r="3892" spans="1:13" hidden="1" x14ac:dyDescent="0.3">
      <c r="A3892" s="143" t="str">
        <f t="shared" si="609"/>
        <v/>
      </c>
      <c r="B3892" s="140" t="str">
        <f t="shared" si="610"/>
        <v/>
      </c>
      <c r="C3892" s="143" t="str">
        <f t="shared" si="611"/>
        <v/>
      </c>
      <c r="D3892" s="53"/>
      <c r="E3892" s="26" t="str">
        <f t="shared" si="603"/>
        <v/>
      </c>
      <c r="F3892" s="26" t="str">
        <f t="shared" si="604"/>
        <v/>
      </c>
      <c r="G3892" s="26" t="str">
        <f t="shared" si="605"/>
        <v/>
      </c>
      <c r="H3892" s="26" t="str">
        <f t="shared" si="606"/>
        <v/>
      </c>
      <c r="I3892" s="53"/>
      <c r="J3892" s="53"/>
      <c r="K3892" s="53"/>
      <c r="L3892" s="52" t="str">
        <f t="shared" si="607"/>
        <v/>
      </c>
      <c r="M3892" s="52" t="str">
        <f t="shared" si="608"/>
        <v/>
      </c>
    </row>
    <row r="3893" spans="1:13" hidden="1" x14ac:dyDescent="0.3">
      <c r="A3893" s="143" t="str">
        <f t="shared" si="609"/>
        <v/>
      </c>
      <c r="B3893" s="140" t="str">
        <f t="shared" si="610"/>
        <v/>
      </c>
      <c r="C3893" s="143" t="str">
        <f t="shared" si="611"/>
        <v/>
      </c>
      <c r="D3893" s="53"/>
      <c r="E3893" s="26" t="str">
        <f t="shared" si="603"/>
        <v/>
      </c>
      <c r="F3893" s="26" t="str">
        <f t="shared" si="604"/>
        <v/>
      </c>
      <c r="G3893" s="26" t="str">
        <f t="shared" si="605"/>
        <v/>
      </c>
      <c r="H3893" s="26" t="str">
        <f t="shared" si="606"/>
        <v/>
      </c>
      <c r="I3893" s="53"/>
      <c r="J3893" s="53"/>
      <c r="K3893" s="53"/>
      <c r="L3893" s="52" t="str">
        <f t="shared" si="607"/>
        <v/>
      </c>
      <c r="M3893" s="52" t="str">
        <f t="shared" si="608"/>
        <v/>
      </c>
    </row>
    <row r="3894" spans="1:13" hidden="1" x14ac:dyDescent="0.3">
      <c r="A3894" s="143" t="str">
        <f t="shared" si="609"/>
        <v/>
      </c>
      <c r="B3894" s="140" t="str">
        <f t="shared" si="610"/>
        <v/>
      </c>
      <c r="C3894" s="143" t="str">
        <f t="shared" si="611"/>
        <v/>
      </c>
      <c r="D3894" s="53"/>
      <c r="E3894" s="26" t="str">
        <f t="shared" si="603"/>
        <v/>
      </c>
      <c r="F3894" s="26" t="str">
        <f t="shared" si="604"/>
        <v/>
      </c>
      <c r="G3894" s="26" t="str">
        <f t="shared" si="605"/>
        <v/>
      </c>
      <c r="H3894" s="26" t="str">
        <f t="shared" si="606"/>
        <v/>
      </c>
      <c r="I3894" s="53"/>
      <c r="J3894" s="53"/>
      <c r="K3894" s="53"/>
      <c r="L3894" s="52" t="str">
        <f t="shared" si="607"/>
        <v/>
      </c>
      <c r="M3894" s="52" t="str">
        <f t="shared" si="608"/>
        <v/>
      </c>
    </row>
    <row r="3895" spans="1:13" hidden="1" x14ac:dyDescent="0.3">
      <c r="A3895" s="143" t="str">
        <f t="shared" si="609"/>
        <v/>
      </c>
      <c r="B3895" s="140" t="str">
        <f t="shared" si="610"/>
        <v/>
      </c>
      <c r="C3895" s="143" t="str">
        <f t="shared" si="611"/>
        <v/>
      </c>
      <c r="D3895" s="53"/>
      <c r="E3895" s="26" t="str">
        <f t="shared" si="603"/>
        <v/>
      </c>
      <c r="F3895" s="26" t="str">
        <f t="shared" si="604"/>
        <v/>
      </c>
      <c r="G3895" s="26" t="str">
        <f t="shared" si="605"/>
        <v/>
      </c>
      <c r="H3895" s="26" t="str">
        <f t="shared" si="606"/>
        <v/>
      </c>
      <c r="I3895" s="53"/>
      <c r="J3895" s="53"/>
      <c r="K3895" s="53"/>
      <c r="L3895" s="52" t="str">
        <f t="shared" si="607"/>
        <v/>
      </c>
      <c r="M3895" s="52" t="str">
        <f t="shared" si="608"/>
        <v/>
      </c>
    </row>
    <row r="3896" spans="1:13" hidden="1" x14ac:dyDescent="0.3">
      <c r="A3896" s="143" t="str">
        <f t="shared" si="609"/>
        <v/>
      </c>
      <c r="B3896" s="140" t="str">
        <f t="shared" si="610"/>
        <v/>
      </c>
      <c r="C3896" s="143" t="str">
        <f t="shared" si="611"/>
        <v/>
      </c>
      <c r="D3896" s="53"/>
      <c r="E3896" s="26" t="str">
        <f t="shared" si="603"/>
        <v/>
      </c>
      <c r="F3896" s="26" t="str">
        <f t="shared" si="604"/>
        <v/>
      </c>
      <c r="G3896" s="26" t="str">
        <f t="shared" si="605"/>
        <v/>
      </c>
      <c r="H3896" s="26" t="str">
        <f t="shared" si="606"/>
        <v/>
      </c>
      <c r="I3896" s="53"/>
      <c r="J3896" s="53"/>
      <c r="K3896" s="53"/>
      <c r="L3896" s="52" t="str">
        <f t="shared" si="607"/>
        <v/>
      </c>
      <c r="M3896" s="52" t="str">
        <f t="shared" si="608"/>
        <v/>
      </c>
    </row>
    <row r="3897" spans="1:13" hidden="1" x14ac:dyDescent="0.3">
      <c r="A3897" s="143" t="str">
        <f t="shared" si="609"/>
        <v/>
      </c>
      <c r="B3897" s="140" t="str">
        <f t="shared" si="610"/>
        <v/>
      </c>
      <c r="C3897" s="143" t="str">
        <f t="shared" si="611"/>
        <v/>
      </c>
      <c r="D3897" s="53"/>
      <c r="E3897" s="26" t="str">
        <f t="shared" si="603"/>
        <v/>
      </c>
      <c r="F3897" s="26" t="str">
        <f t="shared" si="604"/>
        <v/>
      </c>
      <c r="G3897" s="26" t="str">
        <f t="shared" si="605"/>
        <v/>
      </c>
      <c r="H3897" s="26" t="str">
        <f t="shared" si="606"/>
        <v/>
      </c>
      <c r="I3897" s="53"/>
      <c r="J3897" s="53"/>
      <c r="K3897" s="53"/>
      <c r="L3897" s="52" t="str">
        <f t="shared" si="607"/>
        <v/>
      </c>
      <c r="M3897" s="52" t="str">
        <f t="shared" si="608"/>
        <v/>
      </c>
    </row>
    <row r="3898" spans="1:13" hidden="1" x14ac:dyDescent="0.3">
      <c r="A3898" s="143" t="str">
        <f t="shared" si="609"/>
        <v/>
      </c>
      <c r="B3898" s="140" t="str">
        <f t="shared" si="610"/>
        <v/>
      </c>
      <c r="C3898" s="143" t="str">
        <f t="shared" si="611"/>
        <v/>
      </c>
      <c r="D3898" s="53"/>
      <c r="E3898" s="26" t="str">
        <f t="shared" ref="E3898:E3961" si="612">IF(D3898="","",VLOOKUP(D3898,Master,3,FALSE))</f>
        <v/>
      </c>
      <c r="F3898" s="26" t="str">
        <f t="shared" ref="F3898:F3961" si="613">IF(D3898="","",VLOOKUP(D3898,Master,4,FALSE))</f>
        <v/>
      </c>
      <c r="G3898" s="26" t="str">
        <f t="shared" ref="G3898:G3961" si="614">IF(D3898="","",VLOOKUP(D3898,Master,5,FALSE))</f>
        <v/>
      </c>
      <c r="H3898" s="26" t="str">
        <f t="shared" ref="H3898:H3961" si="615">IF(D3898="","",VLOOKUP(D3898,Master,2,FALSE))</f>
        <v/>
      </c>
      <c r="I3898" s="53"/>
      <c r="J3898" s="53"/>
      <c r="K3898" s="53"/>
      <c r="L3898" s="52" t="str">
        <f t="shared" ref="L3898:L3961" si="616">IF(K3898="","",IF(I3898="",ROUND(HLOOKUP(J3898,kgList,K3898,FALSE),1),ROUND(HLOOKUP(I3898,kgList,K3898,FALSE),1)))</f>
        <v/>
      </c>
      <c r="M3898" s="52" t="str">
        <f t="shared" ref="M3898:M3961" si="617">IF(L3898="","",IF(COUNTA(I3898:J3898)&gt;1,"Edible or Inedible",IF(COUNTA(I3898)=1,L3898*1,IF(COUNTA(J3898)=1,L3898*1,"ERROR"))))</f>
        <v/>
      </c>
    </row>
    <row r="3899" spans="1:13" hidden="1" x14ac:dyDescent="0.3">
      <c r="A3899" s="143" t="str">
        <f t="shared" ref="A3899:A3962" si="618">IF(D3899="","",A3898)</f>
        <v/>
      </c>
      <c r="B3899" s="140" t="str">
        <f t="shared" ref="B3899:B3962" si="619">IF(D3899="","",B3898)</f>
        <v/>
      </c>
      <c r="C3899" s="143" t="str">
        <f t="shared" ref="C3899:C3962" si="620">IF(D3899="","",C3898)</f>
        <v/>
      </c>
      <c r="D3899" s="53"/>
      <c r="E3899" s="26" t="str">
        <f t="shared" si="612"/>
        <v/>
      </c>
      <c r="F3899" s="26" t="str">
        <f t="shared" si="613"/>
        <v/>
      </c>
      <c r="G3899" s="26" t="str">
        <f t="shared" si="614"/>
        <v/>
      </c>
      <c r="H3899" s="26" t="str">
        <f t="shared" si="615"/>
        <v/>
      </c>
      <c r="I3899" s="53"/>
      <c r="J3899" s="53"/>
      <c r="K3899" s="53"/>
      <c r="L3899" s="52" t="str">
        <f t="shared" si="616"/>
        <v/>
      </c>
      <c r="M3899" s="52" t="str">
        <f t="shared" si="617"/>
        <v/>
      </c>
    </row>
    <row r="3900" spans="1:13" hidden="1" x14ac:dyDescent="0.3">
      <c r="A3900" s="143" t="str">
        <f t="shared" si="618"/>
        <v/>
      </c>
      <c r="B3900" s="140" t="str">
        <f t="shared" si="619"/>
        <v/>
      </c>
      <c r="C3900" s="143" t="str">
        <f t="shared" si="620"/>
        <v/>
      </c>
      <c r="D3900" s="53"/>
      <c r="E3900" s="26" t="str">
        <f t="shared" si="612"/>
        <v/>
      </c>
      <c r="F3900" s="26" t="str">
        <f t="shared" si="613"/>
        <v/>
      </c>
      <c r="G3900" s="26" t="str">
        <f t="shared" si="614"/>
        <v/>
      </c>
      <c r="H3900" s="26" t="str">
        <f t="shared" si="615"/>
        <v/>
      </c>
      <c r="I3900" s="53"/>
      <c r="J3900" s="53"/>
      <c r="K3900" s="53"/>
      <c r="L3900" s="52" t="str">
        <f t="shared" si="616"/>
        <v/>
      </c>
      <c r="M3900" s="52" t="str">
        <f t="shared" si="617"/>
        <v/>
      </c>
    </row>
    <row r="3901" spans="1:13" hidden="1" x14ac:dyDescent="0.3">
      <c r="A3901" s="143" t="str">
        <f t="shared" si="618"/>
        <v/>
      </c>
      <c r="B3901" s="140" t="str">
        <f t="shared" si="619"/>
        <v/>
      </c>
      <c r="C3901" s="143" t="str">
        <f t="shared" si="620"/>
        <v/>
      </c>
      <c r="D3901" s="53"/>
      <c r="E3901" s="26" t="str">
        <f t="shared" si="612"/>
        <v/>
      </c>
      <c r="F3901" s="26" t="str">
        <f t="shared" si="613"/>
        <v/>
      </c>
      <c r="G3901" s="26" t="str">
        <f t="shared" si="614"/>
        <v/>
      </c>
      <c r="H3901" s="26" t="str">
        <f t="shared" si="615"/>
        <v/>
      </c>
      <c r="I3901" s="53"/>
      <c r="J3901" s="53"/>
      <c r="K3901" s="53"/>
      <c r="L3901" s="52" t="str">
        <f t="shared" si="616"/>
        <v/>
      </c>
      <c r="M3901" s="52" t="str">
        <f t="shared" si="617"/>
        <v/>
      </c>
    </row>
    <row r="3902" spans="1:13" hidden="1" x14ac:dyDescent="0.3">
      <c r="A3902" s="143" t="str">
        <f t="shared" si="618"/>
        <v/>
      </c>
      <c r="B3902" s="140" t="str">
        <f t="shared" si="619"/>
        <v/>
      </c>
      <c r="C3902" s="143" t="str">
        <f t="shared" si="620"/>
        <v/>
      </c>
      <c r="D3902" s="53"/>
      <c r="E3902" s="26" t="str">
        <f t="shared" si="612"/>
        <v/>
      </c>
      <c r="F3902" s="26" t="str">
        <f t="shared" si="613"/>
        <v/>
      </c>
      <c r="G3902" s="26" t="str">
        <f t="shared" si="614"/>
        <v/>
      </c>
      <c r="H3902" s="26" t="str">
        <f t="shared" si="615"/>
        <v/>
      </c>
      <c r="I3902" s="53"/>
      <c r="J3902" s="53"/>
      <c r="K3902" s="53"/>
      <c r="L3902" s="52" t="str">
        <f t="shared" si="616"/>
        <v/>
      </c>
      <c r="M3902" s="52" t="str">
        <f t="shared" si="617"/>
        <v/>
      </c>
    </row>
    <row r="3903" spans="1:13" hidden="1" x14ac:dyDescent="0.3">
      <c r="A3903" s="143" t="str">
        <f t="shared" si="618"/>
        <v/>
      </c>
      <c r="B3903" s="140" t="str">
        <f t="shared" si="619"/>
        <v/>
      </c>
      <c r="C3903" s="143" t="str">
        <f t="shared" si="620"/>
        <v/>
      </c>
      <c r="D3903" s="53"/>
      <c r="E3903" s="26" t="str">
        <f t="shared" si="612"/>
        <v/>
      </c>
      <c r="F3903" s="26" t="str">
        <f t="shared" si="613"/>
        <v/>
      </c>
      <c r="G3903" s="26" t="str">
        <f t="shared" si="614"/>
        <v/>
      </c>
      <c r="H3903" s="26" t="str">
        <f t="shared" si="615"/>
        <v/>
      </c>
      <c r="I3903" s="53"/>
      <c r="J3903" s="53"/>
      <c r="K3903" s="53"/>
      <c r="L3903" s="52" t="str">
        <f t="shared" si="616"/>
        <v/>
      </c>
      <c r="M3903" s="52" t="str">
        <f t="shared" si="617"/>
        <v/>
      </c>
    </row>
    <row r="3904" spans="1:13" hidden="1" x14ac:dyDescent="0.3">
      <c r="A3904" s="143" t="str">
        <f t="shared" si="618"/>
        <v/>
      </c>
      <c r="B3904" s="140" t="str">
        <f t="shared" si="619"/>
        <v/>
      </c>
      <c r="C3904" s="143" t="str">
        <f t="shared" si="620"/>
        <v/>
      </c>
      <c r="D3904" s="53"/>
      <c r="E3904" s="26" t="str">
        <f t="shared" si="612"/>
        <v/>
      </c>
      <c r="F3904" s="26" t="str">
        <f t="shared" si="613"/>
        <v/>
      </c>
      <c r="G3904" s="26" t="str">
        <f t="shared" si="614"/>
        <v/>
      </c>
      <c r="H3904" s="26" t="str">
        <f t="shared" si="615"/>
        <v/>
      </c>
      <c r="I3904" s="53"/>
      <c r="J3904" s="53"/>
      <c r="K3904" s="53"/>
      <c r="L3904" s="52" t="str">
        <f t="shared" si="616"/>
        <v/>
      </c>
      <c r="M3904" s="52" t="str">
        <f t="shared" si="617"/>
        <v/>
      </c>
    </row>
    <row r="3905" spans="1:13" hidden="1" x14ac:dyDescent="0.3">
      <c r="A3905" s="143" t="str">
        <f t="shared" si="618"/>
        <v/>
      </c>
      <c r="B3905" s="140" t="str">
        <f t="shared" si="619"/>
        <v/>
      </c>
      <c r="C3905" s="143" t="str">
        <f t="shared" si="620"/>
        <v/>
      </c>
      <c r="D3905" s="53"/>
      <c r="E3905" s="26" t="str">
        <f t="shared" si="612"/>
        <v/>
      </c>
      <c r="F3905" s="26" t="str">
        <f t="shared" si="613"/>
        <v/>
      </c>
      <c r="G3905" s="26" t="str">
        <f t="shared" si="614"/>
        <v/>
      </c>
      <c r="H3905" s="26" t="str">
        <f t="shared" si="615"/>
        <v/>
      </c>
      <c r="I3905" s="53"/>
      <c r="J3905" s="53"/>
      <c r="K3905" s="53"/>
      <c r="L3905" s="52" t="str">
        <f t="shared" si="616"/>
        <v/>
      </c>
      <c r="M3905" s="52" t="str">
        <f t="shared" si="617"/>
        <v/>
      </c>
    </row>
    <row r="3906" spans="1:13" hidden="1" x14ac:dyDescent="0.3">
      <c r="A3906" s="143" t="str">
        <f t="shared" si="618"/>
        <v/>
      </c>
      <c r="B3906" s="140" t="str">
        <f t="shared" si="619"/>
        <v/>
      </c>
      <c r="C3906" s="143" t="str">
        <f t="shared" si="620"/>
        <v/>
      </c>
      <c r="D3906" s="53"/>
      <c r="E3906" s="26" t="str">
        <f t="shared" si="612"/>
        <v/>
      </c>
      <c r="F3906" s="26" t="str">
        <f t="shared" si="613"/>
        <v/>
      </c>
      <c r="G3906" s="26" t="str">
        <f t="shared" si="614"/>
        <v/>
      </c>
      <c r="H3906" s="26" t="str">
        <f t="shared" si="615"/>
        <v/>
      </c>
      <c r="I3906" s="53"/>
      <c r="J3906" s="53"/>
      <c r="K3906" s="53"/>
      <c r="L3906" s="52" t="str">
        <f t="shared" si="616"/>
        <v/>
      </c>
      <c r="M3906" s="52" t="str">
        <f t="shared" si="617"/>
        <v/>
      </c>
    </row>
    <row r="3907" spans="1:13" hidden="1" x14ac:dyDescent="0.3">
      <c r="A3907" s="143" t="str">
        <f t="shared" si="618"/>
        <v/>
      </c>
      <c r="B3907" s="140" t="str">
        <f t="shared" si="619"/>
        <v/>
      </c>
      <c r="C3907" s="143" t="str">
        <f t="shared" si="620"/>
        <v/>
      </c>
      <c r="D3907" s="53"/>
      <c r="E3907" s="26" t="str">
        <f t="shared" si="612"/>
        <v/>
      </c>
      <c r="F3907" s="26" t="str">
        <f t="shared" si="613"/>
        <v/>
      </c>
      <c r="G3907" s="26" t="str">
        <f t="shared" si="614"/>
        <v/>
      </c>
      <c r="H3907" s="26" t="str">
        <f t="shared" si="615"/>
        <v/>
      </c>
      <c r="I3907" s="53"/>
      <c r="J3907" s="53"/>
      <c r="K3907" s="53"/>
      <c r="L3907" s="52" t="str">
        <f t="shared" si="616"/>
        <v/>
      </c>
      <c r="M3907" s="52" t="str">
        <f t="shared" si="617"/>
        <v/>
      </c>
    </row>
    <row r="3908" spans="1:13" hidden="1" x14ac:dyDescent="0.3">
      <c r="A3908" s="143" t="str">
        <f t="shared" si="618"/>
        <v/>
      </c>
      <c r="B3908" s="140" t="str">
        <f t="shared" si="619"/>
        <v/>
      </c>
      <c r="C3908" s="143" t="str">
        <f t="shared" si="620"/>
        <v/>
      </c>
      <c r="D3908" s="53"/>
      <c r="E3908" s="26" t="str">
        <f t="shared" si="612"/>
        <v/>
      </c>
      <c r="F3908" s="26" t="str">
        <f t="shared" si="613"/>
        <v/>
      </c>
      <c r="G3908" s="26" t="str">
        <f t="shared" si="614"/>
        <v/>
      </c>
      <c r="H3908" s="26" t="str">
        <f t="shared" si="615"/>
        <v/>
      </c>
      <c r="I3908" s="53"/>
      <c r="J3908" s="53"/>
      <c r="K3908" s="53"/>
      <c r="L3908" s="52" t="str">
        <f t="shared" si="616"/>
        <v/>
      </c>
      <c r="M3908" s="52" t="str">
        <f t="shared" si="617"/>
        <v/>
      </c>
    </row>
    <row r="3909" spans="1:13" hidden="1" x14ac:dyDescent="0.3">
      <c r="A3909" s="143" t="str">
        <f t="shared" si="618"/>
        <v/>
      </c>
      <c r="B3909" s="140" t="str">
        <f t="shared" si="619"/>
        <v/>
      </c>
      <c r="C3909" s="143" t="str">
        <f t="shared" si="620"/>
        <v/>
      </c>
      <c r="D3909" s="53"/>
      <c r="E3909" s="26" t="str">
        <f t="shared" si="612"/>
        <v/>
      </c>
      <c r="F3909" s="26" t="str">
        <f t="shared" si="613"/>
        <v/>
      </c>
      <c r="G3909" s="26" t="str">
        <f t="shared" si="614"/>
        <v/>
      </c>
      <c r="H3909" s="26" t="str">
        <f t="shared" si="615"/>
        <v/>
      </c>
      <c r="I3909" s="53"/>
      <c r="J3909" s="53"/>
      <c r="K3909" s="53"/>
      <c r="L3909" s="52" t="str">
        <f t="shared" si="616"/>
        <v/>
      </c>
      <c r="M3909" s="52" t="str">
        <f t="shared" si="617"/>
        <v/>
      </c>
    </row>
    <row r="3910" spans="1:13" hidden="1" x14ac:dyDescent="0.3">
      <c r="A3910" s="143" t="str">
        <f t="shared" si="618"/>
        <v/>
      </c>
      <c r="B3910" s="140" t="str">
        <f t="shared" si="619"/>
        <v/>
      </c>
      <c r="C3910" s="143" t="str">
        <f t="shared" si="620"/>
        <v/>
      </c>
      <c r="D3910" s="53"/>
      <c r="E3910" s="26" t="str">
        <f t="shared" si="612"/>
        <v/>
      </c>
      <c r="F3910" s="26" t="str">
        <f t="shared" si="613"/>
        <v/>
      </c>
      <c r="G3910" s="26" t="str">
        <f t="shared" si="614"/>
        <v/>
      </c>
      <c r="H3910" s="26" t="str">
        <f t="shared" si="615"/>
        <v/>
      </c>
      <c r="I3910" s="53"/>
      <c r="J3910" s="53"/>
      <c r="K3910" s="53"/>
      <c r="L3910" s="52" t="str">
        <f t="shared" si="616"/>
        <v/>
      </c>
      <c r="M3910" s="52" t="str">
        <f t="shared" si="617"/>
        <v/>
      </c>
    </row>
    <row r="3911" spans="1:13" hidden="1" x14ac:dyDescent="0.3">
      <c r="A3911" s="143" t="str">
        <f t="shared" si="618"/>
        <v/>
      </c>
      <c r="B3911" s="140" t="str">
        <f t="shared" si="619"/>
        <v/>
      </c>
      <c r="C3911" s="143" t="str">
        <f t="shared" si="620"/>
        <v/>
      </c>
      <c r="D3911" s="53"/>
      <c r="E3911" s="26" t="str">
        <f t="shared" si="612"/>
        <v/>
      </c>
      <c r="F3911" s="26" t="str">
        <f t="shared" si="613"/>
        <v/>
      </c>
      <c r="G3911" s="26" t="str">
        <f t="shared" si="614"/>
        <v/>
      </c>
      <c r="H3911" s="26" t="str">
        <f t="shared" si="615"/>
        <v/>
      </c>
      <c r="I3911" s="53"/>
      <c r="J3911" s="53"/>
      <c r="K3911" s="53"/>
      <c r="L3911" s="52" t="str">
        <f t="shared" si="616"/>
        <v/>
      </c>
      <c r="M3911" s="52" t="str">
        <f t="shared" si="617"/>
        <v/>
      </c>
    </row>
    <row r="3912" spans="1:13" hidden="1" x14ac:dyDescent="0.3">
      <c r="A3912" s="143" t="str">
        <f t="shared" si="618"/>
        <v/>
      </c>
      <c r="B3912" s="140" t="str">
        <f t="shared" si="619"/>
        <v/>
      </c>
      <c r="C3912" s="143" t="str">
        <f t="shared" si="620"/>
        <v/>
      </c>
      <c r="D3912" s="53"/>
      <c r="E3912" s="26" t="str">
        <f t="shared" si="612"/>
        <v/>
      </c>
      <c r="F3912" s="26" t="str">
        <f t="shared" si="613"/>
        <v/>
      </c>
      <c r="G3912" s="26" t="str">
        <f t="shared" si="614"/>
        <v/>
      </c>
      <c r="H3912" s="26" t="str">
        <f t="shared" si="615"/>
        <v/>
      </c>
      <c r="I3912" s="53"/>
      <c r="J3912" s="53"/>
      <c r="K3912" s="53"/>
      <c r="L3912" s="52" t="str">
        <f t="shared" si="616"/>
        <v/>
      </c>
      <c r="M3912" s="52" t="str">
        <f t="shared" si="617"/>
        <v/>
      </c>
    </row>
    <row r="3913" spans="1:13" hidden="1" x14ac:dyDescent="0.3">
      <c r="A3913" s="143" t="str">
        <f t="shared" si="618"/>
        <v/>
      </c>
      <c r="B3913" s="140" t="str">
        <f t="shared" si="619"/>
        <v/>
      </c>
      <c r="C3913" s="143" t="str">
        <f t="shared" si="620"/>
        <v/>
      </c>
      <c r="D3913" s="53"/>
      <c r="E3913" s="26" t="str">
        <f t="shared" si="612"/>
        <v/>
      </c>
      <c r="F3913" s="26" t="str">
        <f t="shared" si="613"/>
        <v/>
      </c>
      <c r="G3913" s="26" t="str">
        <f t="shared" si="614"/>
        <v/>
      </c>
      <c r="H3913" s="26" t="str">
        <f t="shared" si="615"/>
        <v/>
      </c>
      <c r="I3913" s="53"/>
      <c r="J3913" s="53"/>
      <c r="K3913" s="53"/>
      <c r="L3913" s="52" t="str">
        <f t="shared" si="616"/>
        <v/>
      </c>
      <c r="M3913" s="52" t="str">
        <f t="shared" si="617"/>
        <v/>
      </c>
    </row>
    <row r="3914" spans="1:13" hidden="1" x14ac:dyDescent="0.3">
      <c r="A3914" s="143" t="str">
        <f t="shared" si="618"/>
        <v/>
      </c>
      <c r="B3914" s="140" t="str">
        <f t="shared" si="619"/>
        <v/>
      </c>
      <c r="C3914" s="143" t="str">
        <f t="shared" si="620"/>
        <v/>
      </c>
      <c r="D3914" s="53"/>
      <c r="E3914" s="26" t="str">
        <f t="shared" si="612"/>
        <v/>
      </c>
      <c r="F3914" s="26" t="str">
        <f t="shared" si="613"/>
        <v/>
      </c>
      <c r="G3914" s="26" t="str">
        <f t="shared" si="614"/>
        <v/>
      </c>
      <c r="H3914" s="26" t="str">
        <f t="shared" si="615"/>
        <v/>
      </c>
      <c r="I3914" s="53"/>
      <c r="J3914" s="53"/>
      <c r="K3914" s="53"/>
      <c r="L3914" s="52" t="str">
        <f t="shared" si="616"/>
        <v/>
      </c>
      <c r="M3914" s="52" t="str">
        <f t="shared" si="617"/>
        <v/>
      </c>
    </row>
    <row r="3915" spans="1:13" hidden="1" x14ac:dyDescent="0.3">
      <c r="A3915" s="143" t="str">
        <f t="shared" si="618"/>
        <v/>
      </c>
      <c r="B3915" s="140" t="str">
        <f t="shared" si="619"/>
        <v/>
      </c>
      <c r="C3915" s="143" t="str">
        <f t="shared" si="620"/>
        <v/>
      </c>
      <c r="D3915" s="53"/>
      <c r="E3915" s="26" t="str">
        <f t="shared" si="612"/>
        <v/>
      </c>
      <c r="F3915" s="26" t="str">
        <f t="shared" si="613"/>
        <v/>
      </c>
      <c r="G3915" s="26" t="str">
        <f t="shared" si="614"/>
        <v/>
      </c>
      <c r="H3915" s="26" t="str">
        <f t="shared" si="615"/>
        <v/>
      </c>
      <c r="I3915" s="53"/>
      <c r="J3915" s="53"/>
      <c r="K3915" s="53"/>
      <c r="L3915" s="52" t="str">
        <f t="shared" si="616"/>
        <v/>
      </c>
      <c r="M3915" s="52" t="str">
        <f t="shared" si="617"/>
        <v/>
      </c>
    </row>
    <row r="3916" spans="1:13" hidden="1" x14ac:dyDescent="0.3">
      <c r="A3916" s="143" t="str">
        <f t="shared" si="618"/>
        <v/>
      </c>
      <c r="B3916" s="140" t="str">
        <f t="shared" si="619"/>
        <v/>
      </c>
      <c r="C3916" s="143" t="str">
        <f t="shared" si="620"/>
        <v/>
      </c>
      <c r="D3916" s="53"/>
      <c r="E3916" s="26" t="str">
        <f t="shared" si="612"/>
        <v/>
      </c>
      <c r="F3916" s="26" t="str">
        <f t="shared" si="613"/>
        <v/>
      </c>
      <c r="G3916" s="26" t="str">
        <f t="shared" si="614"/>
        <v/>
      </c>
      <c r="H3916" s="26" t="str">
        <f t="shared" si="615"/>
        <v/>
      </c>
      <c r="I3916" s="53"/>
      <c r="J3916" s="53"/>
      <c r="K3916" s="53"/>
      <c r="L3916" s="52" t="str">
        <f t="shared" si="616"/>
        <v/>
      </c>
      <c r="M3916" s="52" t="str">
        <f t="shared" si="617"/>
        <v/>
      </c>
    </row>
    <row r="3917" spans="1:13" hidden="1" x14ac:dyDescent="0.3">
      <c r="A3917" s="143" t="str">
        <f t="shared" si="618"/>
        <v/>
      </c>
      <c r="B3917" s="140" t="str">
        <f t="shared" si="619"/>
        <v/>
      </c>
      <c r="C3917" s="143" t="str">
        <f t="shared" si="620"/>
        <v/>
      </c>
      <c r="D3917" s="53"/>
      <c r="E3917" s="26" t="str">
        <f t="shared" si="612"/>
        <v/>
      </c>
      <c r="F3917" s="26" t="str">
        <f t="shared" si="613"/>
        <v/>
      </c>
      <c r="G3917" s="26" t="str">
        <f t="shared" si="614"/>
        <v/>
      </c>
      <c r="H3917" s="26" t="str">
        <f t="shared" si="615"/>
        <v/>
      </c>
      <c r="I3917" s="53"/>
      <c r="J3917" s="53"/>
      <c r="K3917" s="53"/>
      <c r="L3917" s="52" t="str">
        <f t="shared" si="616"/>
        <v/>
      </c>
      <c r="M3917" s="52" t="str">
        <f t="shared" si="617"/>
        <v/>
      </c>
    </row>
    <row r="3918" spans="1:13" hidden="1" x14ac:dyDescent="0.3">
      <c r="A3918" s="143" t="str">
        <f t="shared" si="618"/>
        <v/>
      </c>
      <c r="B3918" s="140" t="str">
        <f t="shared" si="619"/>
        <v/>
      </c>
      <c r="C3918" s="143" t="str">
        <f t="shared" si="620"/>
        <v/>
      </c>
      <c r="D3918" s="53"/>
      <c r="E3918" s="26" t="str">
        <f t="shared" si="612"/>
        <v/>
      </c>
      <c r="F3918" s="26" t="str">
        <f t="shared" si="613"/>
        <v/>
      </c>
      <c r="G3918" s="26" t="str">
        <f t="shared" si="614"/>
        <v/>
      </c>
      <c r="H3918" s="26" t="str">
        <f t="shared" si="615"/>
        <v/>
      </c>
      <c r="I3918" s="53"/>
      <c r="J3918" s="53"/>
      <c r="K3918" s="53"/>
      <c r="L3918" s="52" t="str">
        <f t="shared" si="616"/>
        <v/>
      </c>
      <c r="M3918" s="52" t="str">
        <f t="shared" si="617"/>
        <v/>
      </c>
    </row>
    <row r="3919" spans="1:13" hidden="1" x14ac:dyDescent="0.3">
      <c r="A3919" s="143" t="str">
        <f t="shared" si="618"/>
        <v/>
      </c>
      <c r="B3919" s="140" t="str">
        <f t="shared" si="619"/>
        <v/>
      </c>
      <c r="C3919" s="143" t="str">
        <f t="shared" si="620"/>
        <v/>
      </c>
      <c r="D3919" s="53"/>
      <c r="E3919" s="26" t="str">
        <f t="shared" si="612"/>
        <v/>
      </c>
      <c r="F3919" s="26" t="str">
        <f t="shared" si="613"/>
        <v/>
      </c>
      <c r="G3919" s="26" t="str">
        <f t="shared" si="614"/>
        <v/>
      </c>
      <c r="H3919" s="26" t="str">
        <f t="shared" si="615"/>
        <v/>
      </c>
      <c r="I3919" s="53"/>
      <c r="J3919" s="53"/>
      <c r="K3919" s="53"/>
      <c r="L3919" s="52" t="str">
        <f t="shared" si="616"/>
        <v/>
      </c>
      <c r="M3919" s="52" t="str">
        <f t="shared" si="617"/>
        <v/>
      </c>
    </row>
    <row r="3920" spans="1:13" hidden="1" x14ac:dyDescent="0.3">
      <c r="A3920" s="143" t="str">
        <f t="shared" si="618"/>
        <v/>
      </c>
      <c r="B3920" s="140" t="str">
        <f t="shared" si="619"/>
        <v/>
      </c>
      <c r="C3920" s="143" t="str">
        <f t="shared" si="620"/>
        <v/>
      </c>
      <c r="D3920" s="53"/>
      <c r="E3920" s="26" t="str">
        <f t="shared" si="612"/>
        <v/>
      </c>
      <c r="F3920" s="26" t="str">
        <f t="shared" si="613"/>
        <v/>
      </c>
      <c r="G3920" s="26" t="str">
        <f t="shared" si="614"/>
        <v/>
      </c>
      <c r="H3920" s="26" t="str">
        <f t="shared" si="615"/>
        <v/>
      </c>
      <c r="I3920" s="53"/>
      <c r="J3920" s="53"/>
      <c r="K3920" s="53"/>
      <c r="L3920" s="52" t="str">
        <f t="shared" si="616"/>
        <v/>
      </c>
      <c r="M3920" s="52" t="str">
        <f t="shared" si="617"/>
        <v/>
      </c>
    </row>
    <row r="3921" spans="1:13" hidden="1" x14ac:dyDescent="0.3">
      <c r="A3921" s="143" t="str">
        <f t="shared" si="618"/>
        <v/>
      </c>
      <c r="B3921" s="140" t="str">
        <f t="shared" si="619"/>
        <v/>
      </c>
      <c r="C3921" s="143" t="str">
        <f t="shared" si="620"/>
        <v/>
      </c>
      <c r="D3921" s="53"/>
      <c r="E3921" s="26" t="str">
        <f t="shared" si="612"/>
        <v/>
      </c>
      <c r="F3921" s="26" t="str">
        <f t="shared" si="613"/>
        <v/>
      </c>
      <c r="G3921" s="26" t="str">
        <f t="shared" si="614"/>
        <v/>
      </c>
      <c r="H3921" s="26" t="str">
        <f t="shared" si="615"/>
        <v/>
      </c>
      <c r="I3921" s="53"/>
      <c r="J3921" s="53"/>
      <c r="K3921" s="53"/>
      <c r="L3921" s="52" t="str">
        <f t="shared" si="616"/>
        <v/>
      </c>
      <c r="M3921" s="52" t="str">
        <f t="shared" si="617"/>
        <v/>
      </c>
    </row>
    <row r="3922" spans="1:13" hidden="1" x14ac:dyDescent="0.3">
      <c r="A3922" s="143" t="str">
        <f t="shared" si="618"/>
        <v/>
      </c>
      <c r="B3922" s="140" t="str">
        <f t="shared" si="619"/>
        <v/>
      </c>
      <c r="C3922" s="143" t="str">
        <f t="shared" si="620"/>
        <v/>
      </c>
      <c r="D3922" s="53"/>
      <c r="E3922" s="26" t="str">
        <f t="shared" si="612"/>
        <v/>
      </c>
      <c r="F3922" s="26" t="str">
        <f t="shared" si="613"/>
        <v/>
      </c>
      <c r="G3922" s="26" t="str">
        <f t="shared" si="614"/>
        <v/>
      </c>
      <c r="H3922" s="26" t="str">
        <f t="shared" si="615"/>
        <v/>
      </c>
      <c r="I3922" s="53"/>
      <c r="J3922" s="53"/>
      <c r="K3922" s="53"/>
      <c r="L3922" s="52" t="str">
        <f t="shared" si="616"/>
        <v/>
      </c>
      <c r="M3922" s="52" t="str">
        <f t="shared" si="617"/>
        <v/>
      </c>
    </row>
    <row r="3923" spans="1:13" hidden="1" x14ac:dyDescent="0.3">
      <c r="A3923" s="143" t="str">
        <f t="shared" si="618"/>
        <v/>
      </c>
      <c r="B3923" s="140" t="str">
        <f t="shared" si="619"/>
        <v/>
      </c>
      <c r="C3923" s="143" t="str">
        <f t="shared" si="620"/>
        <v/>
      </c>
      <c r="D3923" s="53"/>
      <c r="E3923" s="26" t="str">
        <f t="shared" si="612"/>
        <v/>
      </c>
      <c r="F3923" s="26" t="str">
        <f t="shared" si="613"/>
        <v/>
      </c>
      <c r="G3923" s="26" t="str">
        <f t="shared" si="614"/>
        <v/>
      </c>
      <c r="H3923" s="26" t="str">
        <f t="shared" si="615"/>
        <v/>
      </c>
      <c r="I3923" s="53"/>
      <c r="J3923" s="53"/>
      <c r="K3923" s="53"/>
      <c r="L3923" s="52" t="str">
        <f t="shared" si="616"/>
        <v/>
      </c>
      <c r="M3923" s="52" t="str">
        <f t="shared" si="617"/>
        <v/>
      </c>
    </row>
    <row r="3924" spans="1:13" hidden="1" x14ac:dyDescent="0.3">
      <c r="A3924" s="143" t="str">
        <f t="shared" si="618"/>
        <v/>
      </c>
      <c r="B3924" s="140" t="str">
        <f t="shared" si="619"/>
        <v/>
      </c>
      <c r="C3924" s="143" t="str">
        <f t="shared" si="620"/>
        <v/>
      </c>
      <c r="D3924" s="53"/>
      <c r="E3924" s="26" t="str">
        <f t="shared" si="612"/>
        <v/>
      </c>
      <c r="F3924" s="26" t="str">
        <f t="shared" si="613"/>
        <v/>
      </c>
      <c r="G3924" s="26" t="str">
        <f t="shared" si="614"/>
        <v/>
      </c>
      <c r="H3924" s="26" t="str">
        <f t="shared" si="615"/>
        <v/>
      </c>
      <c r="I3924" s="53"/>
      <c r="J3924" s="53"/>
      <c r="K3924" s="53"/>
      <c r="L3924" s="52" t="str">
        <f t="shared" si="616"/>
        <v/>
      </c>
      <c r="M3924" s="52" t="str">
        <f t="shared" si="617"/>
        <v/>
      </c>
    </row>
    <row r="3925" spans="1:13" hidden="1" x14ac:dyDescent="0.3">
      <c r="A3925" s="143" t="str">
        <f t="shared" si="618"/>
        <v/>
      </c>
      <c r="B3925" s="140" t="str">
        <f t="shared" si="619"/>
        <v/>
      </c>
      <c r="C3925" s="143" t="str">
        <f t="shared" si="620"/>
        <v/>
      </c>
      <c r="D3925" s="53"/>
      <c r="E3925" s="26" t="str">
        <f t="shared" si="612"/>
        <v/>
      </c>
      <c r="F3925" s="26" t="str">
        <f t="shared" si="613"/>
        <v/>
      </c>
      <c r="G3925" s="26" t="str">
        <f t="shared" si="614"/>
        <v/>
      </c>
      <c r="H3925" s="26" t="str">
        <f t="shared" si="615"/>
        <v/>
      </c>
      <c r="I3925" s="53"/>
      <c r="J3925" s="53"/>
      <c r="K3925" s="53"/>
      <c r="L3925" s="52" t="str">
        <f t="shared" si="616"/>
        <v/>
      </c>
      <c r="M3925" s="52" t="str">
        <f t="shared" si="617"/>
        <v/>
      </c>
    </row>
    <row r="3926" spans="1:13" hidden="1" x14ac:dyDescent="0.3">
      <c r="A3926" s="143" t="str">
        <f t="shared" si="618"/>
        <v/>
      </c>
      <c r="B3926" s="140" t="str">
        <f t="shared" si="619"/>
        <v/>
      </c>
      <c r="C3926" s="143" t="str">
        <f t="shared" si="620"/>
        <v/>
      </c>
      <c r="D3926" s="53"/>
      <c r="E3926" s="26" t="str">
        <f t="shared" si="612"/>
        <v/>
      </c>
      <c r="F3926" s="26" t="str">
        <f t="shared" si="613"/>
        <v/>
      </c>
      <c r="G3926" s="26" t="str">
        <f t="shared" si="614"/>
        <v/>
      </c>
      <c r="H3926" s="26" t="str">
        <f t="shared" si="615"/>
        <v/>
      </c>
      <c r="I3926" s="53"/>
      <c r="J3926" s="53"/>
      <c r="K3926" s="53"/>
      <c r="L3926" s="52" t="str">
        <f t="shared" si="616"/>
        <v/>
      </c>
      <c r="M3926" s="52" t="str">
        <f t="shared" si="617"/>
        <v/>
      </c>
    </row>
    <row r="3927" spans="1:13" hidden="1" x14ac:dyDescent="0.3">
      <c r="A3927" s="143" t="str">
        <f t="shared" si="618"/>
        <v/>
      </c>
      <c r="B3927" s="140" t="str">
        <f t="shared" si="619"/>
        <v/>
      </c>
      <c r="C3927" s="143" t="str">
        <f t="shared" si="620"/>
        <v/>
      </c>
      <c r="D3927" s="53"/>
      <c r="E3927" s="26" t="str">
        <f t="shared" si="612"/>
        <v/>
      </c>
      <c r="F3927" s="26" t="str">
        <f t="shared" si="613"/>
        <v/>
      </c>
      <c r="G3927" s="26" t="str">
        <f t="shared" si="614"/>
        <v/>
      </c>
      <c r="H3927" s="26" t="str">
        <f t="shared" si="615"/>
        <v/>
      </c>
      <c r="I3927" s="53"/>
      <c r="J3927" s="53"/>
      <c r="K3927" s="53"/>
      <c r="L3927" s="52" t="str">
        <f t="shared" si="616"/>
        <v/>
      </c>
      <c r="M3927" s="52" t="str">
        <f t="shared" si="617"/>
        <v/>
      </c>
    </row>
    <row r="3928" spans="1:13" hidden="1" x14ac:dyDescent="0.3">
      <c r="A3928" s="143" t="str">
        <f t="shared" si="618"/>
        <v/>
      </c>
      <c r="B3928" s="140" t="str">
        <f t="shared" si="619"/>
        <v/>
      </c>
      <c r="C3928" s="143" t="str">
        <f t="shared" si="620"/>
        <v/>
      </c>
      <c r="D3928" s="53"/>
      <c r="E3928" s="26" t="str">
        <f t="shared" si="612"/>
        <v/>
      </c>
      <c r="F3928" s="26" t="str">
        <f t="shared" si="613"/>
        <v/>
      </c>
      <c r="G3928" s="26" t="str">
        <f t="shared" si="614"/>
        <v/>
      </c>
      <c r="H3928" s="26" t="str">
        <f t="shared" si="615"/>
        <v/>
      </c>
      <c r="I3928" s="53"/>
      <c r="J3928" s="53"/>
      <c r="K3928" s="53"/>
      <c r="L3928" s="52" t="str">
        <f t="shared" si="616"/>
        <v/>
      </c>
      <c r="M3928" s="52" t="str">
        <f t="shared" si="617"/>
        <v/>
      </c>
    </row>
    <row r="3929" spans="1:13" hidden="1" x14ac:dyDescent="0.3">
      <c r="A3929" s="143" t="str">
        <f t="shared" si="618"/>
        <v/>
      </c>
      <c r="B3929" s="140" t="str">
        <f t="shared" si="619"/>
        <v/>
      </c>
      <c r="C3929" s="143" t="str">
        <f t="shared" si="620"/>
        <v/>
      </c>
      <c r="D3929" s="53"/>
      <c r="E3929" s="26" t="str">
        <f t="shared" si="612"/>
        <v/>
      </c>
      <c r="F3929" s="26" t="str">
        <f t="shared" si="613"/>
        <v/>
      </c>
      <c r="G3929" s="26" t="str">
        <f t="shared" si="614"/>
        <v/>
      </c>
      <c r="H3929" s="26" t="str">
        <f t="shared" si="615"/>
        <v/>
      </c>
      <c r="I3929" s="53"/>
      <c r="J3929" s="53"/>
      <c r="K3929" s="53"/>
      <c r="L3929" s="52" t="str">
        <f t="shared" si="616"/>
        <v/>
      </c>
      <c r="M3929" s="52" t="str">
        <f t="shared" si="617"/>
        <v/>
      </c>
    </row>
    <row r="3930" spans="1:13" hidden="1" x14ac:dyDescent="0.3">
      <c r="A3930" s="143" t="str">
        <f t="shared" si="618"/>
        <v/>
      </c>
      <c r="B3930" s="140" t="str">
        <f t="shared" si="619"/>
        <v/>
      </c>
      <c r="C3930" s="143" t="str">
        <f t="shared" si="620"/>
        <v/>
      </c>
      <c r="D3930" s="53"/>
      <c r="E3930" s="26" t="str">
        <f t="shared" si="612"/>
        <v/>
      </c>
      <c r="F3930" s="26" t="str">
        <f t="shared" si="613"/>
        <v/>
      </c>
      <c r="G3930" s="26" t="str">
        <f t="shared" si="614"/>
        <v/>
      </c>
      <c r="H3930" s="26" t="str">
        <f t="shared" si="615"/>
        <v/>
      </c>
      <c r="I3930" s="53"/>
      <c r="J3930" s="53"/>
      <c r="K3930" s="53"/>
      <c r="L3930" s="52" t="str">
        <f t="shared" si="616"/>
        <v/>
      </c>
      <c r="M3930" s="52" t="str">
        <f t="shared" si="617"/>
        <v/>
      </c>
    </row>
    <row r="3931" spans="1:13" hidden="1" x14ac:dyDescent="0.3">
      <c r="A3931" s="143" t="str">
        <f t="shared" si="618"/>
        <v/>
      </c>
      <c r="B3931" s="140" t="str">
        <f t="shared" si="619"/>
        <v/>
      </c>
      <c r="C3931" s="143" t="str">
        <f t="shared" si="620"/>
        <v/>
      </c>
      <c r="D3931" s="53"/>
      <c r="E3931" s="26" t="str">
        <f t="shared" si="612"/>
        <v/>
      </c>
      <c r="F3931" s="26" t="str">
        <f t="shared" si="613"/>
        <v/>
      </c>
      <c r="G3931" s="26" t="str">
        <f t="shared" si="614"/>
        <v/>
      </c>
      <c r="H3931" s="26" t="str">
        <f t="shared" si="615"/>
        <v/>
      </c>
      <c r="I3931" s="53"/>
      <c r="J3931" s="53"/>
      <c r="K3931" s="53"/>
      <c r="L3931" s="52" t="str">
        <f t="shared" si="616"/>
        <v/>
      </c>
      <c r="M3931" s="52" t="str">
        <f t="shared" si="617"/>
        <v/>
      </c>
    </row>
    <row r="3932" spans="1:13" hidden="1" x14ac:dyDescent="0.3">
      <c r="A3932" s="143" t="str">
        <f t="shared" si="618"/>
        <v/>
      </c>
      <c r="B3932" s="140" t="str">
        <f t="shared" si="619"/>
        <v/>
      </c>
      <c r="C3932" s="143" t="str">
        <f t="shared" si="620"/>
        <v/>
      </c>
      <c r="D3932" s="53"/>
      <c r="E3932" s="26" t="str">
        <f t="shared" si="612"/>
        <v/>
      </c>
      <c r="F3932" s="26" t="str">
        <f t="shared" si="613"/>
        <v/>
      </c>
      <c r="G3932" s="26" t="str">
        <f t="shared" si="614"/>
        <v/>
      </c>
      <c r="H3932" s="26" t="str">
        <f t="shared" si="615"/>
        <v/>
      </c>
      <c r="I3932" s="53"/>
      <c r="J3932" s="53"/>
      <c r="K3932" s="53"/>
      <c r="L3932" s="52" t="str">
        <f t="shared" si="616"/>
        <v/>
      </c>
      <c r="M3932" s="52" t="str">
        <f t="shared" si="617"/>
        <v/>
      </c>
    </row>
    <row r="3933" spans="1:13" hidden="1" x14ac:dyDescent="0.3">
      <c r="A3933" s="143" t="str">
        <f t="shared" si="618"/>
        <v/>
      </c>
      <c r="B3933" s="140" t="str">
        <f t="shared" si="619"/>
        <v/>
      </c>
      <c r="C3933" s="143" t="str">
        <f t="shared" si="620"/>
        <v/>
      </c>
      <c r="D3933" s="53"/>
      <c r="E3933" s="26" t="str">
        <f t="shared" si="612"/>
        <v/>
      </c>
      <c r="F3933" s="26" t="str">
        <f t="shared" si="613"/>
        <v/>
      </c>
      <c r="G3933" s="26" t="str">
        <f t="shared" si="614"/>
        <v/>
      </c>
      <c r="H3933" s="26" t="str">
        <f t="shared" si="615"/>
        <v/>
      </c>
      <c r="I3933" s="53"/>
      <c r="J3933" s="53"/>
      <c r="K3933" s="53"/>
      <c r="L3933" s="52" t="str">
        <f t="shared" si="616"/>
        <v/>
      </c>
      <c r="M3933" s="52" t="str">
        <f t="shared" si="617"/>
        <v/>
      </c>
    </row>
    <row r="3934" spans="1:13" hidden="1" x14ac:dyDescent="0.3">
      <c r="A3934" s="143" t="str">
        <f t="shared" si="618"/>
        <v/>
      </c>
      <c r="B3934" s="140" t="str">
        <f t="shared" si="619"/>
        <v/>
      </c>
      <c r="C3934" s="143" t="str">
        <f t="shared" si="620"/>
        <v/>
      </c>
      <c r="D3934" s="53"/>
      <c r="E3934" s="26" t="str">
        <f t="shared" si="612"/>
        <v/>
      </c>
      <c r="F3934" s="26" t="str">
        <f t="shared" si="613"/>
        <v/>
      </c>
      <c r="G3934" s="26" t="str">
        <f t="shared" si="614"/>
        <v/>
      </c>
      <c r="H3934" s="26" t="str">
        <f t="shared" si="615"/>
        <v/>
      </c>
      <c r="I3934" s="53"/>
      <c r="J3934" s="53"/>
      <c r="K3934" s="53"/>
      <c r="L3934" s="52" t="str">
        <f t="shared" si="616"/>
        <v/>
      </c>
      <c r="M3934" s="52" t="str">
        <f t="shared" si="617"/>
        <v/>
      </c>
    </row>
    <row r="3935" spans="1:13" hidden="1" x14ac:dyDescent="0.3">
      <c r="A3935" s="143" t="str">
        <f t="shared" si="618"/>
        <v/>
      </c>
      <c r="B3935" s="140" t="str">
        <f t="shared" si="619"/>
        <v/>
      </c>
      <c r="C3935" s="143" t="str">
        <f t="shared" si="620"/>
        <v/>
      </c>
      <c r="D3935" s="53"/>
      <c r="E3935" s="26" t="str">
        <f t="shared" si="612"/>
        <v/>
      </c>
      <c r="F3935" s="26" t="str">
        <f t="shared" si="613"/>
        <v/>
      </c>
      <c r="G3935" s="26" t="str">
        <f t="shared" si="614"/>
        <v/>
      </c>
      <c r="H3935" s="26" t="str">
        <f t="shared" si="615"/>
        <v/>
      </c>
      <c r="I3935" s="53"/>
      <c r="J3935" s="53"/>
      <c r="K3935" s="53"/>
      <c r="L3935" s="52" t="str">
        <f t="shared" si="616"/>
        <v/>
      </c>
      <c r="M3935" s="52" t="str">
        <f t="shared" si="617"/>
        <v/>
      </c>
    </row>
    <row r="3936" spans="1:13" hidden="1" x14ac:dyDescent="0.3">
      <c r="A3936" s="143" t="str">
        <f t="shared" si="618"/>
        <v/>
      </c>
      <c r="B3936" s="140" t="str">
        <f t="shared" si="619"/>
        <v/>
      </c>
      <c r="C3936" s="143" t="str">
        <f t="shared" si="620"/>
        <v/>
      </c>
      <c r="D3936" s="53"/>
      <c r="E3936" s="26" t="str">
        <f t="shared" si="612"/>
        <v/>
      </c>
      <c r="F3936" s="26" t="str">
        <f t="shared" si="613"/>
        <v/>
      </c>
      <c r="G3936" s="26" t="str">
        <f t="shared" si="614"/>
        <v/>
      </c>
      <c r="H3936" s="26" t="str">
        <f t="shared" si="615"/>
        <v/>
      </c>
      <c r="I3936" s="53"/>
      <c r="J3936" s="53"/>
      <c r="K3936" s="53"/>
      <c r="L3936" s="52" t="str">
        <f t="shared" si="616"/>
        <v/>
      </c>
      <c r="M3936" s="52" t="str">
        <f t="shared" si="617"/>
        <v/>
      </c>
    </row>
    <row r="3937" spans="1:13" hidden="1" x14ac:dyDescent="0.3">
      <c r="A3937" s="143" t="str">
        <f t="shared" si="618"/>
        <v/>
      </c>
      <c r="B3937" s="140" t="str">
        <f t="shared" si="619"/>
        <v/>
      </c>
      <c r="C3937" s="143" t="str">
        <f t="shared" si="620"/>
        <v/>
      </c>
      <c r="D3937" s="53"/>
      <c r="E3937" s="26" t="str">
        <f t="shared" si="612"/>
        <v/>
      </c>
      <c r="F3937" s="26" t="str">
        <f t="shared" si="613"/>
        <v/>
      </c>
      <c r="G3937" s="26" t="str">
        <f t="shared" si="614"/>
        <v/>
      </c>
      <c r="H3937" s="26" t="str">
        <f t="shared" si="615"/>
        <v/>
      </c>
      <c r="I3937" s="53"/>
      <c r="J3937" s="53"/>
      <c r="K3937" s="53"/>
      <c r="L3937" s="52" t="str">
        <f t="shared" si="616"/>
        <v/>
      </c>
      <c r="M3937" s="52" t="str">
        <f t="shared" si="617"/>
        <v/>
      </c>
    </row>
    <row r="3938" spans="1:13" hidden="1" x14ac:dyDescent="0.3">
      <c r="A3938" s="143" t="str">
        <f t="shared" si="618"/>
        <v/>
      </c>
      <c r="B3938" s="140" t="str">
        <f t="shared" si="619"/>
        <v/>
      </c>
      <c r="C3938" s="143" t="str">
        <f t="shared" si="620"/>
        <v/>
      </c>
      <c r="D3938" s="53"/>
      <c r="E3938" s="26" t="str">
        <f t="shared" si="612"/>
        <v/>
      </c>
      <c r="F3938" s="26" t="str">
        <f t="shared" si="613"/>
        <v/>
      </c>
      <c r="G3938" s="26" t="str">
        <f t="shared" si="614"/>
        <v/>
      </c>
      <c r="H3938" s="26" t="str">
        <f t="shared" si="615"/>
        <v/>
      </c>
      <c r="I3938" s="53"/>
      <c r="J3938" s="53"/>
      <c r="K3938" s="53"/>
      <c r="L3938" s="52" t="str">
        <f t="shared" si="616"/>
        <v/>
      </c>
      <c r="M3938" s="52" t="str">
        <f t="shared" si="617"/>
        <v/>
      </c>
    </row>
    <row r="3939" spans="1:13" hidden="1" x14ac:dyDescent="0.3">
      <c r="A3939" s="143" t="str">
        <f t="shared" si="618"/>
        <v/>
      </c>
      <c r="B3939" s="140" t="str">
        <f t="shared" si="619"/>
        <v/>
      </c>
      <c r="C3939" s="143" t="str">
        <f t="shared" si="620"/>
        <v/>
      </c>
      <c r="D3939" s="53"/>
      <c r="E3939" s="26" t="str">
        <f t="shared" si="612"/>
        <v/>
      </c>
      <c r="F3939" s="26" t="str">
        <f t="shared" si="613"/>
        <v/>
      </c>
      <c r="G3939" s="26" t="str">
        <f t="shared" si="614"/>
        <v/>
      </c>
      <c r="H3939" s="26" t="str">
        <f t="shared" si="615"/>
        <v/>
      </c>
      <c r="I3939" s="53"/>
      <c r="J3939" s="53"/>
      <c r="K3939" s="53"/>
      <c r="L3939" s="52" t="str">
        <f t="shared" si="616"/>
        <v/>
      </c>
      <c r="M3939" s="52" t="str">
        <f t="shared" si="617"/>
        <v/>
      </c>
    </row>
    <row r="3940" spans="1:13" hidden="1" x14ac:dyDescent="0.3">
      <c r="A3940" s="143" t="str">
        <f t="shared" si="618"/>
        <v/>
      </c>
      <c r="B3940" s="140" t="str">
        <f t="shared" si="619"/>
        <v/>
      </c>
      <c r="C3940" s="143" t="str">
        <f t="shared" si="620"/>
        <v/>
      </c>
      <c r="D3940" s="53"/>
      <c r="E3940" s="26" t="str">
        <f t="shared" si="612"/>
        <v/>
      </c>
      <c r="F3940" s="26" t="str">
        <f t="shared" si="613"/>
        <v/>
      </c>
      <c r="G3940" s="26" t="str">
        <f t="shared" si="614"/>
        <v/>
      </c>
      <c r="H3940" s="26" t="str">
        <f t="shared" si="615"/>
        <v/>
      </c>
      <c r="I3940" s="53"/>
      <c r="J3940" s="53"/>
      <c r="K3940" s="53"/>
      <c r="L3940" s="52" t="str">
        <f t="shared" si="616"/>
        <v/>
      </c>
      <c r="M3940" s="52" t="str">
        <f t="shared" si="617"/>
        <v/>
      </c>
    </row>
    <row r="3941" spans="1:13" hidden="1" x14ac:dyDescent="0.3">
      <c r="A3941" s="143" t="str">
        <f t="shared" si="618"/>
        <v/>
      </c>
      <c r="B3941" s="140" t="str">
        <f t="shared" si="619"/>
        <v/>
      </c>
      <c r="C3941" s="143" t="str">
        <f t="shared" si="620"/>
        <v/>
      </c>
      <c r="D3941" s="53"/>
      <c r="E3941" s="26" t="str">
        <f t="shared" si="612"/>
        <v/>
      </c>
      <c r="F3941" s="26" t="str">
        <f t="shared" si="613"/>
        <v/>
      </c>
      <c r="G3941" s="26" t="str">
        <f t="shared" si="614"/>
        <v/>
      </c>
      <c r="H3941" s="26" t="str">
        <f t="shared" si="615"/>
        <v/>
      </c>
      <c r="I3941" s="53"/>
      <c r="J3941" s="53"/>
      <c r="K3941" s="53"/>
      <c r="L3941" s="52" t="str">
        <f t="shared" si="616"/>
        <v/>
      </c>
      <c r="M3941" s="52" t="str">
        <f t="shared" si="617"/>
        <v/>
      </c>
    </row>
    <row r="3942" spans="1:13" hidden="1" x14ac:dyDescent="0.3">
      <c r="A3942" s="143" t="str">
        <f t="shared" si="618"/>
        <v/>
      </c>
      <c r="B3942" s="140" t="str">
        <f t="shared" si="619"/>
        <v/>
      </c>
      <c r="C3942" s="143" t="str">
        <f t="shared" si="620"/>
        <v/>
      </c>
      <c r="D3942" s="53"/>
      <c r="E3942" s="26" t="str">
        <f t="shared" si="612"/>
        <v/>
      </c>
      <c r="F3942" s="26" t="str">
        <f t="shared" si="613"/>
        <v/>
      </c>
      <c r="G3942" s="26" t="str">
        <f t="shared" si="614"/>
        <v/>
      </c>
      <c r="H3942" s="26" t="str">
        <f t="shared" si="615"/>
        <v/>
      </c>
      <c r="I3942" s="53"/>
      <c r="J3942" s="53"/>
      <c r="K3942" s="53"/>
      <c r="L3942" s="52" t="str">
        <f t="shared" si="616"/>
        <v/>
      </c>
      <c r="M3942" s="52" t="str">
        <f t="shared" si="617"/>
        <v/>
      </c>
    </row>
    <row r="3943" spans="1:13" hidden="1" x14ac:dyDescent="0.3">
      <c r="A3943" s="143" t="str">
        <f t="shared" si="618"/>
        <v/>
      </c>
      <c r="B3943" s="140" t="str">
        <f t="shared" si="619"/>
        <v/>
      </c>
      <c r="C3943" s="143" t="str">
        <f t="shared" si="620"/>
        <v/>
      </c>
      <c r="D3943" s="53"/>
      <c r="E3943" s="26" t="str">
        <f t="shared" si="612"/>
        <v/>
      </c>
      <c r="F3943" s="26" t="str">
        <f t="shared" si="613"/>
        <v/>
      </c>
      <c r="G3943" s="26" t="str">
        <f t="shared" si="614"/>
        <v/>
      </c>
      <c r="H3943" s="26" t="str">
        <f t="shared" si="615"/>
        <v/>
      </c>
      <c r="I3943" s="53"/>
      <c r="J3943" s="53"/>
      <c r="K3943" s="53"/>
      <c r="L3943" s="52" t="str">
        <f t="shared" si="616"/>
        <v/>
      </c>
      <c r="M3943" s="52" t="str">
        <f t="shared" si="617"/>
        <v/>
      </c>
    </row>
    <row r="3944" spans="1:13" hidden="1" x14ac:dyDescent="0.3">
      <c r="A3944" s="143" t="str">
        <f t="shared" si="618"/>
        <v/>
      </c>
      <c r="B3944" s="140" t="str">
        <f t="shared" si="619"/>
        <v/>
      </c>
      <c r="C3944" s="143" t="str">
        <f t="shared" si="620"/>
        <v/>
      </c>
      <c r="D3944" s="53"/>
      <c r="E3944" s="26" t="str">
        <f t="shared" si="612"/>
        <v/>
      </c>
      <c r="F3944" s="26" t="str">
        <f t="shared" si="613"/>
        <v/>
      </c>
      <c r="G3944" s="26" t="str">
        <f t="shared" si="614"/>
        <v/>
      </c>
      <c r="H3944" s="26" t="str">
        <f t="shared" si="615"/>
        <v/>
      </c>
      <c r="I3944" s="53"/>
      <c r="J3944" s="53"/>
      <c r="K3944" s="53"/>
      <c r="L3944" s="52" t="str">
        <f t="shared" si="616"/>
        <v/>
      </c>
      <c r="M3944" s="52" t="str">
        <f t="shared" si="617"/>
        <v/>
      </c>
    </row>
    <row r="3945" spans="1:13" hidden="1" x14ac:dyDescent="0.3">
      <c r="A3945" s="143" t="str">
        <f t="shared" si="618"/>
        <v/>
      </c>
      <c r="B3945" s="140" t="str">
        <f t="shared" si="619"/>
        <v/>
      </c>
      <c r="C3945" s="143" t="str">
        <f t="shared" si="620"/>
        <v/>
      </c>
      <c r="D3945" s="53"/>
      <c r="E3945" s="26" t="str">
        <f t="shared" si="612"/>
        <v/>
      </c>
      <c r="F3945" s="26" t="str">
        <f t="shared" si="613"/>
        <v/>
      </c>
      <c r="G3945" s="26" t="str">
        <f t="shared" si="614"/>
        <v/>
      </c>
      <c r="H3945" s="26" t="str">
        <f t="shared" si="615"/>
        <v/>
      </c>
      <c r="I3945" s="53"/>
      <c r="J3945" s="53"/>
      <c r="K3945" s="53"/>
      <c r="L3945" s="52" t="str">
        <f t="shared" si="616"/>
        <v/>
      </c>
      <c r="M3945" s="52" t="str">
        <f t="shared" si="617"/>
        <v/>
      </c>
    </row>
    <row r="3946" spans="1:13" hidden="1" x14ac:dyDescent="0.3">
      <c r="A3946" s="143" t="str">
        <f t="shared" si="618"/>
        <v/>
      </c>
      <c r="B3946" s="140" t="str">
        <f t="shared" si="619"/>
        <v/>
      </c>
      <c r="C3946" s="143" t="str">
        <f t="shared" si="620"/>
        <v/>
      </c>
      <c r="D3946" s="53"/>
      <c r="E3946" s="26" t="str">
        <f t="shared" si="612"/>
        <v/>
      </c>
      <c r="F3946" s="26" t="str">
        <f t="shared" si="613"/>
        <v/>
      </c>
      <c r="G3946" s="26" t="str">
        <f t="shared" si="614"/>
        <v/>
      </c>
      <c r="H3946" s="26" t="str">
        <f t="shared" si="615"/>
        <v/>
      </c>
      <c r="I3946" s="53"/>
      <c r="J3946" s="53"/>
      <c r="K3946" s="53"/>
      <c r="L3946" s="52" t="str">
        <f t="shared" si="616"/>
        <v/>
      </c>
      <c r="M3946" s="52" t="str">
        <f t="shared" si="617"/>
        <v/>
      </c>
    </row>
    <row r="3947" spans="1:13" hidden="1" x14ac:dyDescent="0.3">
      <c r="A3947" s="143" t="str">
        <f t="shared" si="618"/>
        <v/>
      </c>
      <c r="B3947" s="140" t="str">
        <f t="shared" si="619"/>
        <v/>
      </c>
      <c r="C3947" s="143" t="str">
        <f t="shared" si="620"/>
        <v/>
      </c>
      <c r="D3947" s="53"/>
      <c r="E3947" s="26" t="str">
        <f t="shared" si="612"/>
        <v/>
      </c>
      <c r="F3947" s="26" t="str">
        <f t="shared" si="613"/>
        <v/>
      </c>
      <c r="G3947" s="26" t="str">
        <f t="shared" si="614"/>
        <v/>
      </c>
      <c r="H3947" s="26" t="str">
        <f t="shared" si="615"/>
        <v/>
      </c>
      <c r="I3947" s="53"/>
      <c r="J3947" s="53"/>
      <c r="K3947" s="53"/>
      <c r="L3947" s="52" t="str">
        <f t="shared" si="616"/>
        <v/>
      </c>
      <c r="M3947" s="52" t="str">
        <f t="shared" si="617"/>
        <v/>
      </c>
    </row>
    <row r="3948" spans="1:13" hidden="1" x14ac:dyDescent="0.3">
      <c r="A3948" s="143" t="str">
        <f t="shared" si="618"/>
        <v/>
      </c>
      <c r="B3948" s="140" t="str">
        <f t="shared" si="619"/>
        <v/>
      </c>
      <c r="C3948" s="143" t="str">
        <f t="shared" si="620"/>
        <v/>
      </c>
      <c r="D3948" s="53"/>
      <c r="E3948" s="26" t="str">
        <f t="shared" si="612"/>
        <v/>
      </c>
      <c r="F3948" s="26" t="str">
        <f t="shared" si="613"/>
        <v/>
      </c>
      <c r="G3948" s="26" t="str">
        <f t="shared" si="614"/>
        <v/>
      </c>
      <c r="H3948" s="26" t="str">
        <f t="shared" si="615"/>
        <v/>
      </c>
      <c r="I3948" s="53"/>
      <c r="J3948" s="53"/>
      <c r="K3948" s="53"/>
      <c r="L3948" s="52" t="str">
        <f t="shared" si="616"/>
        <v/>
      </c>
      <c r="M3948" s="52" t="str">
        <f t="shared" si="617"/>
        <v/>
      </c>
    </row>
    <row r="3949" spans="1:13" hidden="1" x14ac:dyDescent="0.3">
      <c r="A3949" s="143" t="str">
        <f t="shared" si="618"/>
        <v/>
      </c>
      <c r="B3949" s="140" t="str">
        <f t="shared" si="619"/>
        <v/>
      </c>
      <c r="C3949" s="143" t="str">
        <f t="shared" si="620"/>
        <v/>
      </c>
      <c r="D3949" s="53"/>
      <c r="E3949" s="26" t="str">
        <f t="shared" si="612"/>
        <v/>
      </c>
      <c r="F3949" s="26" t="str">
        <f t="shared" si="613"/>
        <v/>
      </c>
      <c r="G3949" s="26" t="str">
        <f t="shared" si="614"/>
        <v/>
      </c>
      <c r="H3949" s="26" t="str">
        <f t="shared" si="615"/>
        <v/>
      </c>
      <c r="I3949" s="53"/>
      <c r="J3949" s="53"/>
      <c r="K3949" s="53"/>
      <c r="L3949" s="52" t="str">
        <f t="shared" si="616"/>
        <v/>
      </c>
      <c r="M3949" s="52" t="str">
        <f t="shared" si="617"/>
        <v/>
      </c>
    </row>
    <row r="3950" spans="1:13" hidden="1" x14ac:dyDescent="0.3">
      <c r="A3950" s="143" t="str">
        <f t="shared" si="618"/>
        <v/>
      </c>
      <c r="B3950" s="140" t="str">
        <f t="shared" si="619"/>
        <v/>
      </c>
      <c r="C3950" s="143" t="str">
        <f t="shared" si="620"/>
        <v/>
      </c>
      <c r="D3950" s="53"/>
      <c r="E3950" s="26" t="str">
        <f t="shared" si="612"/>
        <v/>
      </c>
      <c r="F3950" s="26" t="str">
        <f t="shared" si="613"/>
        <v/>
      </c>
      <c r="G3950" s="26" t="str">
        <f t="shared" si="614"/>
        <v/>
      </c>
      <c r="H3950" s="26" t="str">
        <f t="shared" si="615"/>
        <v/>
      </c>
      <c r="I3950" s="53"/>
      <c r="J3950" s="53"/>
      <c r="K3950" s="53"/>
      <c r="L3950" s="52" t="str">
        <f t="shared" si="616"/>
        <v/>
      </c>
      <c r="M3950" s="52" t="str">
        <f t="shared" si="617"/>
        <v/>
      </c>
    </row>
    <row r="3951" spans="1:13" hidden="1" x14ac:dyDescent="0.3">
      <c r="A3951" s="143" t="str">
        <f t="shared" si="618"/>
        <v/>
      </c>
      <c r="B3951" s="140" t="str">
        <f t="shared" si="619"/>
        <v/>
      </c>
      <c r="C3951" s="143" t="str">
        <f t="shared" si="620"/>
        <v/>
      </c>
      <c r="D3951" s="53"/>
      <c r="E3951" s="26" t="str">
        <f t="shared" si="612"/>
        <v/>
      </c>
      <c r="F3951" s="26" t="str">
        <f t="shared" si="613"/>
        <v/>
      </c>
      <c r="G3951" s="26" t="str">
        <f t="shared" si="614"/>
        <v/>
      </c>
      <c r="H3951" s="26" t="str">
        <f t="shared" si="615"/>
        <v/>
      </c>
      <c r="I3951" s="53"/>
      <c r="J3951" s="53"/>
      <c r="K3951" s="53"/>
      <c r="L3951" s="52" t="str">
        <f t="shared" si="616"/>
        <v/>
      </c>
      <c r="M3951" s="52" t="str">
        <f t="shared" si="617"/>
        <v/>
      </c>
    </row>
    <row r="3952" spans="1:13" hidden="1" x14ac:dyDescent="0.3">
      <c r="A3952" s="143" t="str">
        <f t="shared" si="618"/>
        <v/>
      </c>
      <c r="B3952" s="140" t="str">
        <f t="shared" si="619"/>
        <v/>
      </c>
      <c r="C3952" s="143" t="str">
        <f t="shared" si="620"/>
        <v/>
      </c>
      <c r="D3952" s="53"/>
      <c r="E3952" s="26" t="str">
        <f t="shared" si="612"/>
        <v/>
      </c>
      <c r="F3952" s="26" t="str">
        <f t="shared" si="613"/>
        <v/>
      </c>
      <c r="G3952" s="26" t="str">
        <f t="shared" si="614"/>
        <v/>
      </c>
      <c r="H3952" s="26" t="str">
        <f t="shared" si="615"/>
        <v/>
      </c>
      <c r="I3952" s="53"/>
      <c r="J3952" s="53"/>
      <c r="K3952" s="53"/>
      <c r="L3952" s="52" t="str">
        <f t="shared" si="616"/>
        <v/>
      </c>
      <c r="M3952" s="52" t="str">
        <f t="shared" si="617"/>
        <v/>
      </c>
    </row>
    <row r="3953" spans="1:13" hidden="1" x14ac:dyDescent="0.3">
      <c r="A3953" s="143" t="str">
        <f t="shared" si="618"/>
        <v/>
      </c>
      <c r="B3953" s="140" t="str">
        <f t="shared" si="619"/>
        <v/>
      </c>
      <c r="C3953" s="143" t="str">
        <f t="shared" si="620"/>
        <v/>
      </c>
      <c r="D3953" s="53"/>
      <c r="E3953" s="26" t="str">
        <f t="shared" si="612"/>
        <v/>
      </c>
      <c r="F3953" s="26" t="str">
        <f t="shared" si="613"/>
        <v/>
      </c>
      <c r="G3953" s="26" t="str">
        <f t="shared" si="614"/>
        <v/>
      </c>
      <c r="H3953" s="26" t="str">
        <f t="shared" si="615"/>
        <v/>
      </c>
      <c r="I3953" s="53"/>
      <c r="J3953" s="53"/>
      <c r="K3953" s="53"/>
      <c r="L3953" s="52" t="str">
        <f t="shared" si="616"/>
        <v/>
      </c>
      <c r="M3953" s="52" t="str">
        <f t="shared" si="617"/>
        <v/>
      </c>
    </row>
    <row r="3954" spans="1:13" hidden="1" x14ac:dyDescent="0.3">
      <c r="A3954" s="143" t="str">
        <f t="shared" si="618"/>
        <v/>
      </c>
      <c r="B3954" s="140" t="str">
        <f t="shared" si="619"/>
        <v/>
      </c>
      <c r="C3954" s="143" t="str">
        <f t="shared" si="620"/>
        <v/>
      </c>
      <c r="D3954" s="53"/>
      <c r="E3954" s="26" t="str">
        <f t="shared" si="612"/>
        <v/>
      </c>
      <c r="F3954" s="26" t="str">
        <f t="shared" si="613"/>
        <v/>
      </c>
      <c r="G3954" s="26" t="str">
        <f t="shared" si="614"/>
        <v/>
      </c>
      <c r="H3954" s="26" t="str">
        <f t="shared" si="615"/>
        <v/>
      </c>
      <c r="I3954" s="53"/>
      <c r="J3954" s="53"/>
      <c r="K3954" s="53"/>
      <c r="L3954" s="52" t="str">
        <f t="shared" si="616"/>
        <v/>
      </c>
      <c r="M3954" s="52" t="str">
        <f t="shared" si="617"/>
        <v/>
      </c>
    </row>
    <row r="3955" spans="1:13" hidden="1" x14ac:dyDescent="0.3">
      <c r="A3955" s="143" t="str">
        <f t="shared" si="618"/>
        <v/>
      </c>
      <c r="B3955" s="140" t="str">
        <f t="shared" si="619"/>
        <v/>
      </c>
      <c r="C3955" s="143" t="str">
        <f t="shared" si="620"/>
        <v/>
      </c>
      <c r="D3955" s="53"/>
      <c r="E3955" s="26" t="str">
        <f t="shared" si="612"/>
        <v/>
      </c>
      <c r="F3955" s="26" t="str">
        <f t="shared" si="613"/>
        <v/>
      </c>
      <c r="G3955" s="26" t="str">
        <f t="shared" si="614"/>
        <v/>
      </c>
      <c r="H3955" s="26" t="str">
        <f t="shared" si="615"/>
        <v/>
      </c>
      <c r="I3955" s="53"/>
      <c r="J3955" s="53"/>
      <c r="K3955" s="53"/>
      <c r="L3955" s="52" t="str">
        <f t="shared" si="616"/>
        <v/>
      </c>
      <c r="M3955" s="52" t="str">
        <f t="shared" si="617"/>
        <v/>
      </c>
    </row>
    <row r="3956" spans="1:13" hidden="1" x14ac:dyDescent="0.3">
      <c r="A3956" s="143" t="str">
        <f t="shared" si="618"/>
        <v/>
      </c>
      <c r="B3956" s="140" t="str">
        <f t="shared" si="619"/>
        <v/>
      </c>
      <c r="C3956" s="143" t="str">
        <f t="shared" si="620"/>
        <v/>
      </c>
      <c r="D3956" s="53"/>
      <c r="E3956" s="26" t="str">
        <f t="shared" si="612"/>
        <v/>
      </c>
      <c r="F3956" s="26" t="str">
        <f t="shared" si="613"/>
        <v/>
      </c>
      <c r="G3956" s="26" t="str">
        <f t="shared" si="614"/>
        <v/>
      </c>
      <c r="H3956" s="26" t="str">
        <f t="shared" si="615"/>
        <v/>
      </c>
      <c r="I3956" s="53"/>
      <c r="J3956" s="53"/>
      <c r="K3956" s="53"/>
      <c r="L3956" s="52" t="str">
        <f t="shared" si="616"/>
        <v/>
      </c>
      <c r="M3956" s="52" t="str">
        <f t="shared" si="617"/>
        <v/>
      </c>
    </row>
    <row r="3957" spans="1:13" hidden="1" x14ac:dyDescent="0.3">
      <c r="A3957" s="143" t="str">
        <f t="shared" si="618"/>
        <v/>
      </c>
      <c r="B3957" s="140" t="str">
        <f t="shared" si="619"/>
        <v/>
      </c>
      <c r="C3957" s="143" t="str">
        <f t="shared" si="620"/>
        <v/>
      </c>
      <c r="D3957" s="53"/>
      <c r="E3957" s="26" t="str">
        <f t="shared" si="612"/>
        <v/>
      </c>
      <c r="F3957" s="26" t="str">
        <f t="shared" si="613"/>
        <v/>
      </c>
      <c r="G3957" s="26" t="str">
        <f t="shared" si="614"/>
        <v/>
      </c>
      <c r="H3957" s="26" t="str">
        <f t="shared" si="615"/>
        <v/>
      </c>
      <c r="I3957" s="53"/>
      <c r="J3957" s="53"/>
      <c r="K3957" s="53"/>
      <c r="L3957" s="52" t="str">
        <f t="shared" si="616"/>
        <v/>
      </c>
      <c r="M3957" s="52" t="str">
        <f t="shared" si="617"/>
        <v/>
      </c>
    </row>
    <row r="3958" spans="1:13" hidden="1" x14ac:dyDescent="0.3">
      <c r="A3958" s="143" t="str">
        <f t="shared" si="618"/>
        <v/>
      </c>
      <c r="B3958" s="140" t="str">
        <f t="shared" si="619"/>
        <v/>
      </c>
      <c r="C3958" s="143" t="str">
        <f t="shared" si="620"/>
        <v/>
      </c>
      <c r="D3958" s="53"/>
      <c r="E3958" s="26" t="str">
        <f t="shared" si="612"/>
        <v/>
      </c>
      <c r="F3958" s="26" t="str">
        <f t="shared" si="613"/>
        <v/>
      </c>
      <c r="G3958" s="26" t="str">
        <f t="shared" si="614"/>
        <v/>
      </c>
      <c r="H3958" s="26" t="str">
        <f t="shared" si="615"/>
        <v/>
      </c>
      <c r="I3958" s="53"/>
      <c r="J3958" s="53"/>
      <c r="K3958" s="53"/>
      <c r="L3958" s="52" t="str">
        <f t="shared" si="616"/>
        <v/>
      </c>
      <c r="M3958" s="52" t="str">
        <f t="shared" si="617"/>
        <v/>
      </c>
    </row>
    <row r="3959" spans="1:13" hidden="1" x14ac:dyDescent="0.3">
      <c r="A3959" s="143" t="str">
        <f t="shared" si="618"/>
        <v/>
      </c>
      <c r="B3959" s="140" t="str">
        <f t="shared" si="619"/>
        <v/>
      </c>
      <c r="C3959" s="143" t="str">
        <f t="shared" si="620"/>
        <v/>
      </c>
      <c r="D3959" s="53"/>
      <c r="E3959" s="26" t="str">
        <f t="shared" si="612"/>
        <v/>
      </c>
      <c r="F3959" s="26" t="str">
        <f t="shared" si="613"/>
        <v/>
      </c>
      <c r="G3959" s="26" t="str">
        <f t="shared" si="614"/>
        <v/>
      </c>
      <c r="H3959" s="26" t="str">
        <f t="shared" si="615"/>
        <v/>
      </c>
      <c r="I3959" s="53"/>
      <c r="J3959" s="53"/>
      <c r="K3959" s="53"/>
      <c r="L3959" s="52" t="str">
        <f t="shared" si="616"/>
        <v/>
      </c>
      <c r="M3959" s="52" t="str">
        <f t="shared" si="617"/>
        <v/>
      </c>
    </row>
    <row r="3960" spans="1:13" hidden="1" x14ac:dyDescent="0.3">
      <c r="A3960" s="143" t="str">
        <f t="shared" si="618"/>
        <v/>
      </c>
      <c r="B3960" s="140" t="str">
        <f t="shared" si="619"/>
        <v/>
      </c>
      <c r="C3960" s="143" t="str">
        <f t="shared" si="620"/>
        <v/>
      </c>
      <c r="D3960" s="53"/>
      <c r="E3960" s="26" t="str">
        <f t="shared" si="612"/>
        <v/>
      </c>
      <c r="F3960" s="26" t="str">
        <f t="shared" si="613"/>
        <v/>
      </c>
      <c r="G3960" s="26" t="str">
        <f t="shared" si="614"/>
        <v/>
      </c>
      <c r="H3960" s="26" t="str">
        <f t="shared" si="615"/>
        <v/>
      </c>
      <c r="I3960" s="53"/>
      <c r="J3960" s="53"/>
      <c r="K3960" s="53"/>
      <c r="L3960" s="52" t="str">
        <f t="shared" si="616"/>
        <v/>
      </c>
      <c r="M3960" s="52" t="str">
        <f t="shared" si="617"/>
        <v/>
      </c>
    </row>
    <row r="3961" spans="1:13" hidden="1" x14ac:dyDescent="0.3">
      <c r="A3961" s="143" t="str">
        <f t="shared" si="618"/>
        <v/>
      </c>
      <c r="B3961" s="140" t="str">
        <f t="shared" si="619"/>
        <v/>
      </c>
      <c r="C3961" s="143" t="str">
        <f t="shared" si="620"/>
        <v/>
      </c>
      <c r="D3961" s="53"/>
      <c r="E3961" s="26" t="str">
        <f t="shared" si="612"/>
        <v/>
      </c>
      <c r="F3961" s="26" t="str">
        <f t="shared" si="613"/>
        <v/>
      </c>
      <c r="G3961" s="26" t="str">
        <f t="shared" si="614"/>
        <v/>
      </c>
      <c r="H3961" s="26" t="str">
        <f t="shared" si="615"/>
        <v/>
      </c>
      <c r="I3961" s="53"/>
      <c r="J3961" s="53"/>
      <c r="K3961" s="53"/>
      <c r="L3961" s="52" t="str">
        <f t="shared" si="616"/>
        <v/>
      </c>
      <c r="M3961" s="52" t="str">
        <f t="shared" si="617"/>
        <v/>
      </c>
    </row>
    <row r="3962" spans="1:13" hidden="1" x14ac:dyDescent="0.3">
      <c r="A3962" s="143" t="str">
        <f t="shared" si="618"/>
        <v/>
      </c>
      <c r="B3962" s="140" t="str">
        <f t="shared" si="619"/>
        <v/>
      </c>
      <c r="C3962" s="143" t="str">
        <f t="shared" si="620"/>
        <v/>
      </c>
      <c r="D3962" s="53"/>
      <c r="E3962" s="26" t="str">
        <f t="shared" ref="E3962:E4025" si="621">IF(D3962="","",VLOOKUP(D3962,Master,3,FALSE))</f>
        <v/>
      </c>
      <c r="F3962" s="26" t="str">
        <f t="shared" ref="F3962:F4025" si="622">IF(D3962="","",VLOOKUP(D3962,Master,4,FALSE))</f>
        <v/>
      </c>
      <c r="G3962" s="26" t="str">
        <f t="shared" ref="G3962:G4025" si="623">IF(D3962="","",VLOOKUP(D3962,Master,5,FALSE))</f>
        <v/>
      </c>
      <c r="H3962" s="26" t="str">
        <f t="shared" ref="H3962:H4025" si="624">IF(D3962="","",VLOOKUP(D3962,Master,2,FALSE))</f>
        <v/>
      </c>
      <c r="I3962" s="53"/>
      <c r="J3962" s="53"/>
      <c r="K3962" s="53"/>
      <c r="L3962" s="52" t="str">
        <f t="shared" ref="L3962:L4025" si="625">IF(K3962="","",IF(I3962="",ROUND(HLOOKUP(J3962,kgList,K3962,FALSE),1),ROUND(HLOOKUP(I3962,kgList,K3962,FALSE),1)))</f>
        <v/>
      </c>
      <c r="M3962" s="52" t="str">
        <f t="shared" ref="M3962:M4025" si="626">IF(L3962="","",IF(COUNTA(I3962:J3962)&gt;1,"Edible or Inedible",IF(COUNTA(I3962)=1,L3962*1,IF(COUNTA(J3962)=1,L3962*1,"ERROR"))))</f>
        <v/>
      </c>
    </row>
    <row r="3963" spans="1:13" hidden="1" x14ac:dyDescent="0.3">
      <c r="A3963" s="143" t="str">
        <f t="shared" ref="A3963:A4013" si="627">IF(D3963="","",A3962)</f>
        <v/>
      </c>
      <c r="B3963" s="140" t="str">
        <f t="shared" ref="B3963:B4013" si="628">IF(D3963="","",B3962)</f>
        <v/>
      </c>
      <c r="C3963" s="143" t="str">
        <f t="shared" ref="C3963:C4013" si="629">IF(D3963="","",C3962)</f>
        <v/>
      </c>
      <c r="D3963" s="53"/>
      <c r="E3963" s="26" t="str">
        <f t="shared" si="621"/>
        <v/>
      </c>
      <c r="F3963" s="26" t="str">
        <f t="shared" si="622"/>
        <v/>
      </c>
      <c r="G3963" s="26" t="str">
        <f t="shared" si="623"/>
        <v/>
      </c>
      <c r="H3963" s="26" t="str">
        <f t="shared" si="624"/>
        <v/>
      </c>
      <c r="I3963" s="53"/>
      <c r="J3963" s="53"/>
      <c r="K3963" s="53"/>
      <c r="L3963" s="52" t="str">
        <f t="shared" si="625"/>
        <v/>
      </c>
      <c r="M3963" s="52" t="str">
        <f t="shared" si="626"/>
        <v/>
      </c>
    </row>
    <row r="3964" spans="1:13" hidden="1" x14ac:dyDescent="0.3">
      <c r="A3964" s="143" t="str">
        <f t="shared" si="627"/>
        <v/>
      </c>
      <c r="B3964" s="140" t="str">
        <f t="shared" si="628"/>
        <v/>
      </c>
      <c r="C3964" s="143" t="str">
        <f t="shared" si="629"/>
        <v/>
      </c>
      <c r="D3964" s="53"/>
      <c r="E3964" s="26" t="str">
        <f t="shared" si="621"/>
        <v/>
      </c>
      <c r="F3964" s="26" t="str">
        <f t="shared" si="622"/>
        <v/>
      </c>
      <c r="G3964" s="26" t="str">
        <f t="shared" si="623"/>
        <v/>
      </c>
      <c r="H3964" s="26" t="str">
        <f t="shared" si="624"/>
        <v/>
      </c>
      <c r="I3964" s="53"/>
      <c r="J3964" s="53"/>
      <c r="K3964" s="53"/>
      <c r="L3964" s="52" t="str">
        <f t="shared" si="625"/>
        <v/>
      </c>
      <c r="M3964" s="52" t="str">
        <f t="shared" si="626"/>
        <v/>
      </c>
    </row>
    <row r="3965" spans="1:13" hidden="1" x14ac:dyDescent="0.3">
      <c r="A3965" s="143" t="str">
        <f t="shared" si="627"/>
        <v/>
      </c>
      <c r="B3965" s="140" t="str">
        <f t="shared" si="628"/>
        <v/>
      </c>
      <c r="C3965" s="143" t="str">
        <f t="shared" si="629"/>
        <v/>
      </c>
      <c r="D3965" s="53"/>
      <c r="E3965" s="26" t="str">
        <f t="shared" si="621"/>
        <v/>
      </c>
      <c r="F3965" s="26" t="str">
        <f t="shared" si="622"/>
        <v/>
      </c>
      <c r="G3965" s="26" t="str">
        <f t="shared" si="623"/>
        <v/>
      </c>
      <c r="H3965" s="26" t="str">
        <f t="shared" si="624"/>
        <v/>
      </c>
      <c r="I3965" s="53"/>
      <c r="J3965" s="53"/>
      <c r="K3965" s="53"/>
      <c r="L3965" s="52" t="str">
        <f t="shared" si="625"/>
        <v/>
      </c>
      <c r="M3965" s="52" t="str">
        <f t="shared" si="626"/>
        <v/>
      </c>
    </row>
    <row r="3966" spans="1:13" hidden="1" x14ac:dyDescent="0.3">
      <c r="A3966" s="143" t="str">
        <f t="shared" si="627"/>
        <v/>
      </c>
      <c r="B3966" s="140" t="str">
        <f t="shared" si="628"/>
        <v/>
      </c>
      <c r="C3966" s="143" t="str">
        <f t="shared" si="629"/>
        <v/>
      </c>
      <c r="D3966" s="53"/>
      <c r="E3966" s="26" t="str">
        <f t="shared" si="621"/>
        <v/>
      </c>
      <c r="F3966" s="26" t="str">
        <f t="shared" si="622"/>
        <v/>
      </c>
      <c r="G3966" s="26" t="str">
        <f t="shared" si="623"/>
        <v/>
      </c>
      <c r="H3966" s="26" t="str">
        <f t="shared" si="624"/>
        <v/>
      </c>
      <c r="I3966" s="53"/>
      <c r="J3966" s="53"/>
      <c r="K3966" s="53"/>
      <c r="L3966" s="52" t="str">
        <f t="shared" si="625"/>
        <v/>
      </c>
      <c r="M3966" s="52" t="str">
        <f t="shared" si="626"/>
        <v/>
      </c>
    </row>
    <row r="3967" spans="1:13" hidden="1" x14ac:dyDescent="0.3">
      <c r="A3967" s="143" t="str">
        <f t="shared" si="627"/>
        <v/>
      </c>
      <c r="B3967" s="140" t="str">
        <f t="shared" si="628"/>
        <v/>
      </c>
      <c r="C3967" s="143" t="str">
        <f t="shared" si="629"/>
        <v/>
      </c>
      <c r="D3967" s="53"/>
      <c r="E3967" s="26" t="str">
        <f t="shared" si="621"/>
        <v/>
      </c>
      <c r="F3967" s="26" t="str">
        <f t="shared" si="622"/>
        <v/>
      </c>
      <c r="G3967" s="26" t="str">
        <f t="shared" si="623"/>
        <v/>
      </c>
      <c r="H3967" s="26" t="str">
        <f t="shared" si="624"/>
        <v/>
      </c>
      <c r="I3967" s="53"/>
      <c r="J3967" s="53"/>
      <c r="K3967" s="53"/>
      <c r="L3967" s="52" t="str">
        <f t="shared" si="625"/>
        <v/>
      </c>
      <c r="M3967" s="52" t="str">
        <f t="shared" si="626"/>
        <v/>
      </c>
    </row>
    <row r="3968" spans="1:13" hidden="1" x14ac:dyDescent="0.3">
      <c r="A3968" s="143" t="str">
        <f t="shared" si="627"/>
        <v/>
      </c>
      <c r="B3968" s="140" t="str">
        <f t="shared" si="628"/>
        <v/>
      </c>
      <c r="C3968" s="143" t="str">
        <f t="shared" si="629"/>
        <v/>
      </c>
      <c r="D3968" s="53"/>
      <c r="E3968" s="26" t="str">
        <f t="shared" si="621"/>
        <v/>
      </c>
      <c r="F3968" s="26" t="str">
        <f t="shared" si="622"/>
        <v/>
      </c>
      <c r="G3968" s="26" t="str">
        <f t="shared" si="623"/>
        <v/>
      </c>
      <c r="H3968" s="26" t="str">
        <f t="shared" si="624"/>
        <v/>
      </c>
      <c r="I3968" s="53"/>
      <c r="J3968" s="53"/>
      <c r="K3968" s="53"/>
      <c r="L3968" s="52" t="str">
        <f t="shared" si="625"/>
        <v/>
      </c>
      <c r="M3968" s="52" t="str">
        <f t="shared" si="626"/>
        <v/>
      </c>
    </row>
    <row r="3969" spans="1:13" hidden="1" x14ac:dyDescent="0.3">
      <c r="A3969" s="143" t="str">
        <f t="shared" si="627"/>
        <v/>
      </c>
      <c r="B3969" s="140" t="str">
        <f t="shared" si="628"/>
        <v/>
      </c>
      <c r="C3969" s="143" t="str">
        <f t="shared" si="629"/>
        <v/>
      </c>
      <c r="D3969" s="53"/>
      <c r="E3969" s="26" t="str">
        <f t="shared" si="621"/>
        <v/>
      </c>
      <c r="F3969" s="26" t="str">
        <f t="shared" si="622"/>
        <v/>
      </c>
      <c r="G3969" s="26" t="str">
        <f t="shared" si="623"/>
        <v/>
      </c>
      <c r="H3969" s="26" t="str">
        <f t="shared" si="624"/>
        <v/>
      </c>
      <c r="I3969" s="53"/>
      <c r="J3969" s="53"/>
      <c r="K3969" s="53"/>
      <c r="L3969" s="52" t="str">
        <f t="shared" si="625"/>
        <v/>
      </c>
      <c r="M3969" s="52" t="str">
        <f t="shared" si="626"/>
        <v/>
      </c>
    </row>
    <row r="3970" spans="1:13" hidden="1" x14ac:dyDescent="0.3">
      <c r="A3970" s="143" t="str">
        <f t="shared" si="627"/>
        <v/>
      </c>
      <c r="B3970" s="140" t="str">
        <f t="shared" si="628"/>
        <v/>
      </c>
      <c r="C3970" s="143" t="str">
        <f t="shared" si="629"/>
        <v/>
      </c>
      <c r="D3970" s="53"/>
      <c r="E3970" s="26" t="str">
        <f t="shared" si="621"/>
        <v/>
      </c>
      <c r="F3970" s="26" t="str">
        <f t="shared" si="622"/>
        <v/>
      </c>
      <c r="G3970" s="26" t="str">
        <f t="shared" si="623"/>
        <v/>
      </c>
      <c r="H3970" s="26" t="str">
        <f t="shared" si="624"/>
        <v/>
      </c>
      <c r="I3970" s="53"/>
      <c r="J3970" s="53"/>
      <c r="K3970" s="53"/>
      <c r="L3970" s="52" t="str">
        <f t="shared" si="625"/>
        <v/>
      </c>
      <c r="M3970" s="52" t="str">
        <f t="shared" si="626"/>
        <v/>
      </c>
    </row>
    <row r="3971" spans="1:13" hidden="1" x14ac:dyDescent="0.3">
      <c r="A3971" s="143" t="str">
        <f t="shared" si="627"/>
        <v/>
      </c>
      <c r="B3971" s="140" t="str">
        <f t="shared" si="628"/>
        <v/>
      </c>
      <c r="C3971" s="143" t="str">
        <f t="shared" si="629"/>
        <v/>
      </c>
      <c r="D3971" s="53"/>
      <c r="E3971" s="26" t="str">
        <f t="shared" si="621"/>
        <v/>
      </c>
      <c r="F3971" s="26" t="str">
        <f t="shared" si="622"/>
        <v/>
      </c>
      <c r="G3971" s="26" t="str">
        <f t="shared" si="623"/>
        <v/>
      </c>
      <c r="H3971" s="26" t="str">
        <f t="shared" si="624"/>
        <v/>
      </c>
      <c r="I3971" s="53"/>
      <c r="J3971" s="53"/>
      <c r="K3971" s="53"/>
      <c r="L3971" s="52" t="str">
        <f t="shared" si="625"/>
        <v/>
      </c>
      <c r="M3971" s="52" t="str">
        <f t="shared" si="626"/>
        <v/>
      </c>
    </row>
    <row r="3972" spans="1:13" hidden="1" x14ac:dyDescent="0.3">
      <c r="A3972" s="143" t="str">
        <f t="shared" si="627"/>
        <v/>
      </c>
      <c r="B3972" s="140" t="str">
        <f t="shared" si="628"/>
        <v/>
      </c>
      <c r="C3972" s="143" t="str">
        <f t="shared" si="629"/>
        <v/>
      </c>
      <c r="D3972" s="53"/>
      <c r="E3972" s="26" t="str">
        <f t="shared" si="621"/>
        <v/>
      </c>
      <c r="F3972" s="26" t="str">
        <f t="shared" si="622"/>
        <v/>
      </c>
      <c r="G3972" s="26" t="str">
        <f t="shared" si="623"/>
        <v/>
      </c>
      <c r="H3972" s="26" t="str">
        <f t="shared" si="624"/>
        <v/>
      </c>
      <c r="I3972" s="53"/>
      <c r="J3972" s="53"/>
      <c r="K3972" s="53"/>
      <c r="L3972" s="52" t="str">
        <f t="shared" si="625"/>
        <v/>
      </c>
      <c r="M3972" s="52" t="str">
        <f t="shared" si="626"/>
        <v/>
      </c>
    </row>
    <row r="3973" spans="1:13" hidden="1" x14ac:dyDescent="0.3">
      <c r="A3973" s="143" t="str">
        <f t="shared" si="627"/>
        <v/>
      </c>
      <c r="B3973" s="140" t="str">
        <f t="shared" si="628"/>
        <v/>
      </c>
      <c r="C3973" s="143" t="str">
        <f t="shared" si="629"/>
        <v/>
      </c>
      <c r="D3973" s="53"/>
      <c r="E3973" s="26" t="str">
        <f t="shared" si="621"/>
        <v/>
      </c>
      <c r="F3973" s="26" t="str">
        <f t="shared" si="622"/>
        <v/>
      </c>
      <c r="G3973" s="26" t="str">
        <f t="shared" si="623"/>
        <v/>
      </c>
      <c r="H3973" s="26" t="str">
        <f t="shared" si="624"/>
        <v/>
      </c>
      <c r="I3973" s="53"/>
      <c r="J3973" s="53"/>
      <c r="K3973" s="53"/>
      <c r="L3973" s="52" t="str">
        <f t="shared" si="625"/>
        <v/>
      </c>
      <c r="M3973" s="52" t="str">
        <f t="shared" si="626"/>
        <v/>
      </c>
    </row>
    <row r="3974" spans="1:13" hidden="1" x14ac:dyDescent="0.3">
      <c r="A3974" s="143" t="str">
        <f t="shared" si="627"/>
        <v/>
      </c>
      <c r="B3974" s="140" t="str">
        <f t="shared" si="628"/>
        <v/>
      </c>
      <c r="C3974" s="143" t="str">
        <f t="shared" si="629"/>
        <v/>
      </c>
      <c r="D3974" s="53"/>
      <c r="E3974" s="26" t="str">
        <f t="shared" si="621"/>
        <v/>
      </c>
      <c r="F3974" s="26" t="str">
        <f t="shared" si="622"/>
        <v/>
      </c>
      <c r="G3974" s="26" t="str">
        <f t="shared" si="623"/>
        <v/>
      </c>
      <c r="H3974" s="26" t="str">
        <f t="shared" si="624"/>
        <v/>
      </c>
      <c r="I3974" s="53"/>
      <c r="J3974" s="53"/>
      <c r="K3974" s="53"/>
      <c r="L3974" s="52" t="str">
        <f t="shared" si="625"/>
        <v/>
      </c>
      <c r="M3974" s="52" t="str">
        <f t="shared" si="626"/>
        <v/>
      </c>
    </row>
    <row r="3975" spans="1:13" hidden="1" x14ac:dyDescent="0.3">
      <c r="A3975" s="143" t="str">
        <f t="shared" si="627"/>
        <v/>
      </c>
      <c r="B3975" s="140" t="str">
        <f t="shared" si="628"/>
        <v/>
      </c>
      <c r="C3975" s="143" t="str">
        <f t="shared" si="629"/>
        <v/>
      </c>
      <c r="D3975" s="53"/>
      <c r="E3975" s="26" t="str">
        <f t="shared" si="621"/>
        <v/>
      </c>
      <c r="F3975" s="26" t="str">
        <f t="shared" si="622"/>
        <v/>
      </c>
      <c r="G3975" s="26" t="str">
        <f t="shared" si="623"/>
        <v/>
      </c>
      <c r="H3975" s="26" t="str">
        <f t="shared" si="624"/>
        <v/>
      </c>
      <c r="I3975" s="53"/>
      <c r="J3975" s="53"/>
      <c r="K3975" s="53"/>
      <c r="L3975" s="52" t="str">
        <f t="shared" si="625"/>
        <v/>
      </c>
      <c r="M3975" s="52" t="str">
        <f t="shared" si="626"/>
        <v/>
      </c>
    </row>
    <row r="3976" spans="1:13" hidden="1" x14ac:dyDescent="0.3">
      <c r="A3976" s="143" t="str">
        <f t="shared" si="627"/>
        <v/>
      </c>
      <c r="B3976" s="140" t="str">
        <f t="shared" si="628"/>
        <v/>
      </c>
      <c r="C3976" s="143" t="str">
        <f t="shared" si="629"/>
        <v/>
      </c>
      <c r="D3976" s="53"/>
      <c r="E3976" s="26" t="str">
        <f t="shared" si="621"/>
        <v/>
      </c>
      <c r="F3976" s="26" t="str">
        <f t="shared" si="622"/>
        <v/>
      </c>
      <c r="G3976" s="26" t="str">
        <f t="shared" si="623"/>
        <v/>
      </c>
      <c r="H3976" s="26" t="str">
        <f t="shared" si="624"/>
        <v/>
      </c>
      <c r="I3976" s="53"/>
      <c r="J3976" s="53"/>
      <c r="K3976" s="53"/>
      <c r="L3976" s="52" t="str">
        <f t="shared" si="625"/>
        <v/>
      </c>
      <c r="M3976" s="52" t="str">
        <f t="shared" si="626"/>
        <v/>
      </c>
    </row>
    <row r="3977" spans="1:13" hidden="1" x14ac:dyDescent="0.3">
      <c r="A3977" s="143" t="str">
        <f t="shared" si="627"/>
        <v/>
      </c>
      <c r="B3977" s="140" t="str">
        <f t="shared" si="628"/>
        <v/>
      </c>
      <c r="C3977" s="143" t="str">
        <f t="shared" si="629"/>
        <v/>
      </c>
      <c r="D3977" s="53"/>
      <c r="E3977" s="26" t="str">
        <f t="shared" si="621"/>
        <v/>
      </c>
      <c r="F3977" s="26" t="str">
        <f t="shared" si="622"/>
        <v/>
      </c>
      <c r="G3977" s="26" t="str">
        <f t="shared" si="623"/>
        <v/>
      </c>
      <c r="H3977" s="26" t="str">
        <f t="shared" si="624"/>
        <v/>
      </c>
      <c r="I3977" s="53"/>
      <c r="J3977" s="53"/>
      <c r="K3977" s="53"/>
      <c r="L3977" s="52" t="str">
        <f t="shared" si="625"/>
        <v/>
      </c>
      <c r="M3977" s="52" t="str">
        <f t="shared" si="626"/>
        <v/>
      </c>
    </row>
    <row r="3978" spans="1:13" hidden="1" x14ac:dyDescent="0.3">
      <c r="A3978" s="143" t="str">
        <f t="shared" si="627"/>
        <v/>
      </c>
      <c r="B3978" s="140" t="str">
        <f t="shared" si="628"/>
        <v/>
      </c>
      <c r="C3978" s="143" t="str">
        <f t="shared" si="629"/>
        <v/>
      </c>
      <c r="D3978" s="53"/>
      <c r="E3978" s="26" t="str">
        <f t="shared" si="621"/>
        <v/>
      </c>
      <c r="F3978" s="26" t="str">
        <f t="shared" si="622"/>
        <v/>
      </c>
      <c r="G3978" s="26" t="str">
        <f t="shared" si="623"/>
        <v/>
      </c>
      <c r="H3978" s="26" t="str">
        <f t="shared" si="624"/>
        <v/>
      </c>
      <c r="I3978" s="53"/>
      <c r="J3978" s="53"/>
      <c r="K3978" s="53"/>
      <c r="L3978" s="52" t="str">
        <f t="shared" si="625"/>
        <v/>
      </c>
      <c r="M3978" s="52" t="str">
        <f t="shared" si="626"/>
        <v/>
      </c>
    </row>
    <row r="3979" spans="1:13" hidden="1" x14ac:dyDescent="0.3">
      <c r="A3979" s="143" t="str">
        <f t="shared" si="627"/>
        <v/>
      </c>
      <c r="B3979" s="140" t="str">
        <f t="shared" si="628"/>
        <v/>
      </c>
      <c r="C3979" s="143" t="str">
        <f t="shared" si="629"/>
        <v/>
      </c>
      <c r="D3979" s="53"/>
      <c r="E3979" s="26" t="str">
        <f t="shared" si="621"/>
        <v/>
      </c>
      <c r="F3979" s="26" t="str">
        <f t="shared" si="622"/>
        <v/>
      </c>
      <c r="G3979" s="26" t="str">
        <f t="shared" si="623"/>
        <v/>
      </c>
      <c r="H3979" s="26" t="str">
        <f t="shared" si="624"/>
        <v/>
      </c>
      <c r="I3979" s="53"/>
      <c r="J3979" s="53"/>
      <c r="K3979" s="53"/>
      <c r="L3979" s="52" t="str">
        <f t="shared" si="625"/>
        <v/>
      </c>
      <c r="M3979" s="52" t="str">
        <f t="shared" si="626"/>
        <v/>
      </c>
    </row>
    <row r="3980" spans="1:13" hidden="1" x14ac:dyDescent="0.3">
      <c r="A3980" s="143" t="str">
        <f t="shared" si="627"/>
        <v/>
      </c>
      <c r="B3980" s="140" t="str">
        <f t="shared" si="628"/>
        <v/>
      </c>
      <c r="C3980" s="143" t="str">
        <f t="shared" si="629"/>
        <v/>
      </c>
      <c r="D3980" s="53"/>
      <c r="E3980" s="26" t="str">
        <f t="shared" si="621"/>
        <v/>
      </c>
      <c r="F3980" s="26" t="str">
        <f t="shared" si="622"/>
        <v/>
      </c>
      <c r="G3980" s="26" t="str">
        <f t="shared" si="623"/>
        <v/>
      </c>
      <c r="H3980" s="26" t="str">
        <f t="shared" si="624"/>
        <v/>
      </c>
      <c r="I3980" s="53"/>
      <c r="J3980" s="53"/>
      <c r="K3980" s="53"/>
      <c r="L3980" s="52" t="str">
        <f t="shared" si="625"/>
        <v/>
      </c>
      <c r="M3980" s="52" t="str">
        <f t="shared" si="626"/>
        <v/>
      </c>
    </row>
    <row r="3981" spans="1:13" hidden="1" x14ac:dyDescent="0.3">
      <c r="A3981" s="143" t="str">
        <f t="shared" si="627"/>
        <v/>
      </c>
      <c r="B3981" s="140" t="str">
        <f t="shared" si="628"/>
        <v/>
      </c>
      <c r="C3981" s="143" t="str">
        <f t="shared" si="629"/>
        <v/>
      </c>
      <c r="D3981" s="53"/>
      <c r="E3981" s="26" t="str">
        <f t="shared" si="621"/>
        <v/>
      </c>
      <c r="F3981" s="26" t="str">
        <f t="shared" si="622"/>
        <v/>
      </c>
      <c r="G3981" s="26" t="str">
        <f t="shared" si="623"/>
        <v/>
      </c>
      <c r="H3981" s="26" t="str">
        <f t="shared" si="624"/>
        <v/>
      </c>
      <c r="I3981" s="53"/>
      <c r="J3981" s="53"/>
      <c r="K3981" s="53"/>
      <c r="L3981" s="52" t="str">
        <f t="shared" si="625"/>
        <v/>
      </c>
      <c r="M3981" s="52" t="str">
        <f t="shared" si="626"/>
        <v/>
      </c>
    </row>
    <row r="3982" spans="1:13" hidden="1" x14ac:dyDescent="0.3">
      <c r="A3982" s="143" t="str">
        <f t="shared" si="627"/>
        <v/>
      </c>
      <c r="B3982" s="140" t="str">
        <f t="shared" si="628"/>
        <v/>
      </c>
      <c r="C3982" s="143" t="str">
        <f t="shared" si="629"/>
        <v/>
      </c>
      <c r="D3982" s="53"/>
      <c r="E3982" s="26" t="str">
        <f t="shared" si="621"/>
        <v/>
      </c>
      <c r="F3982" s="26" t="str">
        <f t="shared" si="622"/>
        <v/>
      </c>
      <c r="G3982" s="26" t="str">
        <f t="shared" si="623"/>
        <v/>
      </c>
      <c r="H3982" s="26" t="str">
        <f t="shared" si="624"/>
        <v/>
      </c>
      <c r="I3982" s="53"/>
      <c r="J3982" s="53"/>
      <c r="K3982" s="53"/>
      <c r="L3982" s="52" t="str">
        <f t="shared" si="625"/>
        <v/>
      </c>
      <c r="M3982" s="52" t="str">
        <f t="shared" si="626"/>
        <v/>
      </c>
    </row>
    <row r="3983" spans="1:13" hidden="1" x14ac:dyDescent="0.3">
      <c r="A3983" s="143" t="str">
        <f t="shared" si="627"/>
        <v/>
      </c>
      <c r="B3983" s="140" t="str">
        <f t="shared" si="628"/>
        <v/>
      </c>
      <c r="C3983" s="143" t="str">
        <f t="shared" si="629"/>
        <v/>
      </c>
      <c r="D3983" s="53"/>
      <c r="E3983" s="26" t="str">
        <f t="shared" si="621"/>
        <v/>
      </c>
      <c r="F3983" s="26" t="str">
        <f t="shared" si="622"/>
        <v/>
      </c>
      <c r="G3983" s="26" t="str">
        <f t="shared" si="623"/>
        <v/>
      </c>
      <c r="H3983" s="26" t="str">
        <f t="shared" si="624"/>
        <v/>
      </c>
      <c r="I3983" s="53"/>
      <c r="J3983" s="53"/>
      <c r="K3983" s="53"/>
      <c r="L3983" s="52" t="str">
        <f t="shared" si="625"/>
        <v/>
      </c>
      <c r="M3983" s="52" t="str">
        <f t="shared" si="626"/>
        <v/>
      </c>
    </row>
    <row r="3984" spans="1:13" hidden="1" x14ac:dyDescent="0.3">
      <c r="A3984" s="143" t="str">
        <f t="shared" si="627"/>
        <v/>
      </c>
      <c r="B3984" s="140" t="str">
        <f t="shared" si="628"/>
        <v/>
      </c>
      <c r="C3984" s="143" t="str">
        <f t="shared" si="629"/>
        <v/>
      </c>
      <c r="D3984" s="53"/>
      <c r="E3984" s="26" t="str">
        <f t="shared" si="621"/>
        <v/>
      </c>
      <c r="F3984" s="26" t="str">
        <f t="shared" si="622"/>
        <v/>
      </c>
      <c r="G3984" s="26" t="str">
        <f t="shared" si="623"/>
        <v/>
      </c>
      <c r="H3984" s="26" t="str">
        <f t="shared" si="624"/>
        <v/>
      </c>
      <c r="I3984" s="53"/>
      <c r="J3984" s="53"/>
      <c r="K3984" s="53"/>
      <c r="L3984" s="52" t="str">
        <f t="shared" si="625"/>
        <v/>
      </c>
      <c r="M3984" s="52" t="str">
        <f t="shared" si="626"/>
        <v/>
      </c>
    </row>
    <row r="3985" spans="1:13" hidden="1" x14ac:dyDescent="0.3">
      <c r="A3985" s="143" t="str">
        <f t="shared" si="627"/>
        <v/>
      </c>
      <c r="B3985" s="140" t="str">
        <f t="shared" si="628"/>
        <v/>
      </c>
      <c r="C3985" s="143" t="str">
        <f t="shared" si="629"/>
        <v/>
      </c>
      <c r="D3985" s="53"/>
      <c r="E3985" s="26" t="str">
        <f t="shared" si="621"/>
        <v/>
      </c>
      <c r="F3985" s="26" t="str">
        <f t="shared" si="622"/>
        <v/>
      </c>
      <c r="G3985" s="26" t="str">
        <f t="shared" si="623"/>
        <v/>
      </c>
      <c r="H3985" s="26" t="str">
        <f t="shared" si="624"/>
        <v/>
      </c>
      <c r="I3985" s="53"/>
      <c r="J3985" s="53"/>
      <c r="K3985" s="53"/>
      <c r="L3985" s="52" t="str">
        <f t="shared" si="625"/>
        <v/>
      </c>
      <c r="M3985" s="52" t="str">
        <f t="shared" si="626"/>
        <v/>
      </c>
    </row>
    <row r="3986" spans="1:13" hidden="1" x14ac:dyDescent="0.3">
      <c r="A3986" s="143" t="str">
        <f t="shared" si="627"/>
        <v/>
      </c>
      <c r="B3986" s="140" t="str">
        <f t="shared" si="628"/>
        <v/>
      </c>
      <c r="C3986" s="143" t="str">
        <f t="shared" si="629"/>
        <v/>
      </c>
      <c r="D3986" s="53"/>
      <c r="E3986" s="26" t="str">
        <f t="shared" si="621"/>
        <v/>
      </c>
      <c r="F3986" s="26" t="str">
        <f t="shared" si="622"/>
        <v/>
      </c>
      <c r="G3986" s="26" t="str">
        <f t="shared" si="623"/>
        <v/>
      </c>
      <c r="H3986" s="26" t="str">
        <f t="shared" si="624"/>
        <v/>
      </c>
      <c r="I3986" s="53"/>
      <c r="J3986" s="53"/>
      <c r="K3986" s="53"/>
      <c r="L3986" s="52" t="str">
        <f t="shared" si="625"/>
        <v/>
      </c>
      <c r="M3986" s="52" t="str">
        <f t="shared" si="626"/>
        <v/>
      </c>
    </row>
    <row r="3987" spans="1:13" hidden="1" x14ac:dyDescent="0.3">
      <c r="A3987" s="143" t="str">
        <f t="shared" si="627"/>
        <v/>
      </c>
      <c r="B3987" s="140" t="str">
        <f t="shared" si="628"/>
        <v/>
      </c>
      <c r="C3987" s="143" t="str">
        <f t="shared" si="629"/>
        <v/>
      </c>
      <c r="D3987" s="53"/>
      <c r="E3987" s="26" t="str">
        <f t="shared" si="621"/>
        <v/>
      </c>
      <c r="F3987" s="26" t="str">
        <f t="shared" si="622"/>
        <v/>
      </c>
      <c r="G3987" s="26" t="str">
        <f t="shared" si="623"/>
        <v/>
      </c>
      <c r="H3987" s="26" t="str">
        <f t="shared" si="624"/>
        <v/>
      </c>
      <c r="I3987" s="53"/>
      <c r="J3987" s="53"/>
      <c r="K3987" s="53"/>
      <c r="L3987" s="52" t="str">
        <f t="shared" si="625"/>
        <v/>
      </c>
      <c r="M3987" s="52" t="str">
        <f t="shared" si="626"/>
        <v/>
      </c>
    </row>
    <row r="3988" spans="1:13" hidden="1" x14ac:dyDescent="0.3">
      <c r="A3988" s="143" t="str">
        <f t="shared" si="627"/>
        <v/>
      </c>
      <c r="B3988" s="140" t="str">
        <f t="shared" si="628"/>
        <v/>
      </c>
      <c r="C3988" s="143" t="str">
        <f t="shared" si="629"/>
        <v/>
      </c>
      <c r="D3988" s="53"/>
      <c r="E3988" s="26" t="str">
        <f t="shared" si="621"/>
        <v/>
      </c>
      <c r="F3988" s="26" t="str">
        <f t="shared" si="622"/>
        <v/>
      </c>
      <c r="G3988" s="26" t="str">
        <f t="shared" si="623"/>
        <v/>
      </c>
      <c r="H3988" s="26" t="str">
        <f t="shared" si="624"/>
        <v/>
      </c>
      <c r="I3988" s="53"/>
      <c r="J3988" s="53"/>
      <c r="K3988" s="53"/>
      <c r="L3988" s="52" t="str">
        <f t="shared" si="625"/>
        <v/>
      </c>
      <c r="M3988" s="52" t="str">
        <f t="shared" si="626"/>
        <v/>
      </c>
    </row>
    <row r="3989" spans="1:13" hidden="1" x14ac:dyDescent="0.3">
      <c r="A3989" s="143" t="str">
        <f t="shared" si="627"/>
        <v/>
      </c>
      <c r="B3989" s="140" t="str">
        <f t="shared" si="628"/>
        <v/>
      </c>
      <c r="C3989" s="143" t="str">
        <f t="shared" si="629"/>
        <v/>
      </c>
      <c r="D3989" s="53"/>
      <c r="E3989" s="26" t="str">
        <f t="shared" si="621"/>
        <v/>
      </c>
      <c r="F3989" s="26" t="str">
        <f t="shared" si="622"/>
        <v/>
      </c>
      <c r="G3989" s="26" t="str">
        <f t="shared" si="623"/>
        <v/>
      </c>
      <c r="H3989" s="26" t="str">
        <f t="shared" si="624"/>
        <v/>
      </c>
      <c r="I3989" s="53"/>
      <c r="J3989" s="53"/>
      <c r="K3989" s="53"/>
      <c r="L3989" s="52" t="str">
        <f t="shared" si="625"/>
        <v/>
      </c>
      <c r="M3989" s="52" t="str">
        <f t="shared" si="626"/>
        <v/>
      </c>
    </row>
    <row r="3990" spans="1:13" hidden="1" x14ac:dyDescent="0.3">
      <c r="A3990" s="143" t="str">
        <f t="shared" si="627"/>
        <v/>
      </c>
      <c r="B3990" s="140" t="str">
        <f t="shared" si="628"/>
        <v/>
      </c>
      <c r="C3990" s="143" t="str">
        <f t="shared" si="629"/>
        <v/>
      </c>
      <c r="D3990" s="53"/>
      <c r="E3990" s="26" t="str">
        <f t="shared" si="621"/>
        <v/>
      </c>
      <c r="F3990" s="26" t="str">
        <f t="shared" si="622"/>
        <v/>
      </c>
      <c r="G3990" s="26" t="str">
        <f t="shared" si="623"/>
        <v/>
      </c>
      <c r="H3990" s="26" t="str">
        <f t="shared" si="624"/>
        <v/>
      </c>
      <c r="I3990" s="53"/>
      <c r="J3990" s="53"/>
      <c r="K3990" s="53"/>
      <c r="L3990" s="52" t="str">
        <f t="shared" si="625"/>
        <v/>
      </c>
      <c r="M3990" s="52" t="str">
        <f t="shared" si="626"/>
        <v/>
      </c>
    </row>
    <row r="3991" spans="1:13" hidden="1" x14ac:dyDescent="0.3">
      <c r="A3991" s="143" t="str">
        <f t="shared" si="627"/>
        <v/>
      </c>
      <c r="B3991" s="140" t="str">
        <f t="shared" si="628"/>
        <v/>
      </c>
      <c r="C3991" s="143" t="str">
        <f t="shared" si="629"/>
        <v/>
      </c>
      <c r="D3991" s="53"/>
      <c r="E3991" s="26" t="str">
        <f t="shared" si="621"/>
        <v/>
      </c>
      <c r="F3991" s="26" t="str">
        <f t="shared" si="622"/>
        <v/>
      </c>
      <c r="G3991" s="26" t="str">
        <f t="shared" si="623"/>
        <v/>
      </c>
      <c r="H3991" s="26" t="str">
        <f t="shared" si="624"/>
        <v/>
      </c>
      <c r="I3991" s="53"/>
      <c r="J3991" s="53"/>
      <c r="K3991" s="53"/>
      <c r="L3991" s="52" t="str">
        <f t="shared" si="625"/>
        <v/>
      </c>
      <c r="M3991" s="52" t="str">
        <f t="shared" si="626"/>
        <v/>
      </c>
    </row>
    <row r="3992" spans="1:13" hidden="1" x14ac:dyDescent="0.3">
      <c r="A3992" s="143" t="str">
        <f t="shared" si="627"/>
        <v/>
      </c>
      <c r="B3992" s="140" t="str">
        <f t="shared" si="628"/>
        <v/>
      </c>
      <c r="C3992" s="143" t="str">
        <f t="shared" si="629"/>
        <v/>
      </c>
      <c r="D3992" s="53"/>
      <c r="E3992" s="26" t="str">
        <f t="shared" si="621"/>
        <v/>
      </c>
      <c r="F3992" s="26" t="str">
        <f t="shared" si="622"/>
        <v/>
      </c>
      <c r="G3992" s="26" t="str">
        <f t="shared" si="623"/>
        <v/>
      </c>
      <c r="H3992" s="26" t="str">
        <f t="shared" si="624"/>
        <v/>
      </c>
      <c r="I3992" s="53"/>
      <c r="J3992" s="53"/>
      <c r="K3992" s="53"/>
      <c r="L3992" s="52" t="str">
        <f t="shared" si="625"/>
        <v/>
      </c>
      <c r="M3992" s="52" t="str">
        <f t="shared" si="626"/>
        <v/>
      </c>
    </row>
    <row r="3993" spans="1:13" hidden="1" x14ac:dyDescent="0.3">
      <c r="A3993" s="143" t="str">
        <f t="shared" si="627"/>
        <v/>
      </c>
      <c r="B3993" s="140" t="str">
        <f t="shared" si="628"/>
        <v/>
      </c>
      <c r="C3993" s="143" t="str">
        <f t="shared" si="629"/>
        <v/>
      </c>
      <c r="D3993" s="53"/>
      <c r="E3993" s="26" t="str">
        <f t="shared" si="621"/>
        <v/>
      </c>
      <c r="F3993" s="26" t="str">
        <f t="shared" si="622"/>
        <v/>
      </c>
      <c r="G3993" s="26" t="str">
        <f t="shared" si="623"/>
        <v/>
      </c>
      <c r="H3993" s="26" t="str">
        <f t="shared" si="624"/>
        <v/>
      </c>
      <c r="I3993" s="53"/>
      <c r="J3993" s="53"/>
      <c r="K3993" s="53"/>
      <c r="L3993" s="52" t="str">
        <f t="shared" si="625"/>
        <v/>
      </c>
      <c r="M3993" s="52" t="str">
        <f t="shared" si="626"/>
        <v/>
      </c>
    </row>
    <row r="3994" spans="1:13" hidden="1" x14ac:dyDescent="0.3">
      <c r="A3994" s="143" t="str">
        <f t="shared" si="627"/>
        <v/>
      </c>
      <c r="B3994" s="140" t="str">
        <f t="shared" si="628"/>
        <v/>
      </c>
      <c r="C3994" s="143" t="str">
        <f t="shared" si="629"/>
        <v/>
      </c>
      <c r="D3994" s="53"/>
      <c r="E3994" s="26" t="str">
        <f t="shared" si="621"/>
        <v/>
      </c>
      <c r="F3994" s="26" t="str">
        <f t="shared" si="622"/>
        <v/>
      </c>
      <c r="G3994" s="26" t="str">
        <f t="shared" si="623"/>
        <v/>
      </c>
      <c r="H3994" s="26" t="str">
        <f t="shared" si="624"/>
        <v/>
      </c>
      <c r="I3994" s="53"/>
      <c r="J3994" s="53"/>
      <c r="K3994" s="53"/>
      <c r="L3994" s="52" t="str">
        <f t="shared" si="625"/>
        <v/>
      </c>
      <c r="M3994" s="52" t="str">
        <f t="shared" si="626"/>
        <v/>
      </c>
    </row>
    <row r="3995" spans="1:13" hidden="1" x14ac:dyDescent="0.3">
      <c r="A3995" s="143" t="str">
        <f t="shared" si="627"/>
        <v/>
      </c>
      <c r="B3995" s="140" t="str">
        <f t="shared" si="628"/>
        <v/>
      </c>
      <c r="C3995" s="143" t="str">
        <f t="shared" si="629"/>
        <v/>
      </c>
      <c r="D3995" s="53"/>
      <c r="E3995" s="26" t="str">
        <f t="shared" si="621"/>
        <v/>
      </c>
      <c r="F3995" s="26" t="str">
        <f t="shared" si="622"/>
        <v/>
      </c>
      <c r="G3995" s="26" t="str">
        <f t="shared" si="623"/>
        <v/>
      </c>
      <c r="H3995" s="26" t="str">
        <f t="shared" si="624"/>
        <v/>
      </c>
      <c r="I3995" s="53"/>
      <c r="J3995" s="53"/>
      <c r="K3995" s="53"/>
      <c r="L3995" s="52" t="str">
        <f t="shared" si="625"/>
        <v/>
      </c>
      <c r="M3995" s="52" t="str">
        <f t="shared" si="626"/>
        <v/>
      </c>
    </row>
    <row r="3996" spans="1:13" hidden="1" x14ac:dyDescent="0.3">
      <c r="A3996" s="143" t="str">
        <f t="shared" si="627"/>
        <v/>
      </c>
      <c r="B3996" s="140" t="str">
        <f t="shared" si="628"/>
        <v/>
      </c>
      <c r="C3996" s="143" t="str">
        <f t="shared" si="629"/>
        <v/>
      </c>
      <c r="D3996" s="53"/>
      <c r="E3996" s="26" t="str">
        <f t="shared" si="621"/>
        <v/>
      </c>
      <c r="F3996" s="26" t="str">
        <f t="shared" si="622"/>
        <v/>
      </c>
      <c r="G3996" s="26" t="str">
        <f t="shared" si="623"/>
        <v/>
      </c>
      <c r="H3996" s="26" t="str">
        <f t="shared" si="624"/>
        <v/>
      </c>
      <c r="I3996" s="53"/>
      <c r="J3996" s="53"/>
      <c r="K3996" s="53"/>
      <c r="L3996" s="52" t="str">
        <f t="shared" si="625"/>
        <v/>
      </c>
      <c r="M3996" s="52" t="str">
        <f t="shared" si="626"/>
        <v/>
      </c>
    </row>
    <row r="3997" spans="1:13" hidden="1" x14ac:dyDescent="0.3">
      <c r="A3997" s="143" t="str">
        <f t="shared" si="627"/>
        <v/>
      </c>
      <c r="B3997" s="140" t="str">
        <f t="shared" si="628"/>
        <v/>
      </c>
      <c r="C3997" s="143" t="str">
        <f t="shared" si="629"/>
        <v/>
      </c>
      <c r="D3997" s="53"/>
      <c r="E3997" s="26" t="str">
        <f t="shared" si="621"/>
        <v/>
      </c>
      <c r="F3997" s="26" t="str">
        <f t="shared" si="622"/>
        <v/>
      </c>
      <c r="G3997" s="26" t="str">
        <f t="shared" si="623"/>
        <v/>
      </c>
      <c r="H3997" s="26" t="str">
        <f t="shared" si="624"/>
        <v/>
      </c>
      <c r="I3997" s="53"/>
      <c r="J3997" s="53"/>
      <c r="K3997" s="53"/>
      <c r="L3997" s="52" t="str">
        <f t="shared" si="625"/>
        <v/>
      </c>
      <c r="M3997" s="52" t="str">
        <f t="shared" si="626"/>
        <v/>
      </c>
    </row>
    <row r="3998" spans="1:13" hidden="1" x14ac:dyDescent="0.3">
      <c r="A3998" s="143" t="str">
        <f t="shared" si="627"/>
        <v/>
      </c>
      <c r="B3998" s="140" t="str">
        <f t="shared" si="628"/>
        <v/>
      </c>
      <c r="C3998" s="143" t="str">
        <f t="shared" si="629"/>
        <v/>
      </c>
      <c r="D3998" s="53"/>
      <c r="E3998" s="26" t="str">
        <f t="shared" si="621"/>
        <v/>
      </c>
      <c r="F3998" s="26" t="str">
        <f t="shared" si="622"/>
        <v/>
      </c>
      <c r="G3998" s="26" t="str">
        <f t="shared" si="623"/>
        <v/>
      </c>
      <c r="H3998" s="26" t="str">
        <f t="shared" si="624"/>
        <v/>
      </c>
      <c r="I3998" s="53"/>
      <c r="J3998" s="53"/>
      <c r="K3998" s="53"/>
      <c r="L3998" s="52" t="str">
        <f t="shared" si="625"/>
        <v/>
      </c>
      <c r="M3998" s="52" t="str">
        <f t="shared" si="626"/>
        <v/>
      </c>
    </row>
    <row r="3999" spans="1:13" hidden="1" x14ac:dyDescent="0.3">
      <c r="A3999" s="143" t="str">
        <f t="shared" si="627"/>
        <v/>
      </c>
      <c r="B3999" s="140" t="str">
        <f t="shared" si="628"/>
        <v/>
      </c>
      <c r="C3999" s="143" t="str">
        <f t="shared" si="629"/>
        <v/>
      </c>
      <c r="D3999" s="53"/>
      <c r="E3999" s="26" t="str">
        <f t="shared" si="621"/>
        <v/>
      </c>
      <c r="F3999" s="26" t="str">
        <f t="shared" si="622"/>
        <v/>
      </c>
      <c r="G3999" s="26" t="str">
        <f t="shared" si="623"/>
        <v/>
      </c>
      <c r="H3999" s="26" t="str">
        <f t="shared" si="624"/>
        <v/>
      </c>
      <c r="I3999" s="53"/>
      <c r="J3999" s="53"/>
      <c r="K3999" s="53"/>
      <c r="L3999" s="52" t="str">
        <f t="shared" si="625"/>
        <v/>
      </c>
      <c r="M3999" s="52" t="str">
        <f t="shared" si="626"/>
        <v/>
      </c>
    </row>
    <row r="4000" spans="1:13" hidden="1" x14ac:dyDescent="0.3">
      <c r="A4000" s="143" t="str">
        <f t="shared" si="627"/>
        <v/>
      </c>
      <c r="B4000" s="140" t="str">
        <f t="shared" si="628"/>
        <v/>
      </c>
      <c r="C4000" s="143" t="str">
        <f t="shared" si="629"/>
        <v/>
      </c>
      <c r="D4000" s="53"/>
      <c r="E4000" s="26" t="str">
        <f t="shared" si="621"/>
        <v/>
      </c>
      <c r="F4000" s="26" t="str">
        <f t="shared" si="622"/>
        <v/>
      </c>
      <c r="G4000" s="26" t="str">
        <f t="shared" si="623"/>
        <v/>
      </c>
      <c r="H4000" s="26" t="str">
        <f t="shared" si="624"/>
        <v/>
      </c>
      <c r="I4000" s="53"/>
      <c r="J4000" s="53"/>
      <c r="K4000" s="53"/>
      <c r="L4000" s="52" t="str">
        <f t="shared" si="625"/>
        <v/>
      </c>
      <c r="M4000" s="52" t="str">
        <f t="shared" si="626"/>
        <v/>
      </c>
    </row>
    <row r="4001" spans="1:13" hidden="1" x14ac:dyDescent="0.3">
      <c r="A4001" s="143" t="str">
        <f t="shared" si="627"/>
        <v/>
      </c>
      <c r="B4001" s="140" t="str">
        <f t="shared" si="628"/>
        <v/>
      </c>
      <c r="C4001" s="143" t="str">
        <f t="shared" si="629"/>
        <v/>
      </c>
      <c r="D4001" s="53"/>
      <c r="E4001" s="26" t="str">
        <f t="shared" si="621"/>
        <v/>
      </c>
      <c r="F4001" s="26" t="str">
        <f t="shared" si="622"/>
        <v/>
      </c>
      <c r="G4001" s="26" t="str">
        <f t="shared" si="623"/>
        <v/>
      </c>
      <c r="H4001" s="26" t="str">
        <f t="shared" si="624"/>
        <v/>
      </c>
      <c r="I4001" s="53"/>
      <c r="J4001" s="53"/>
      <c r="K4001" s="53"/>
      <c r="L4001" s="52" t="str">
        <f t="shared" si="625"/>
        <v/>
      </c>
      <c r="M4001" s="52" t="str">
        <f t="shared" si="626"/>
        <v/>
      </c>
    </row>
    <row r="4002" spans="1:13" hidden="1" x14ac:dyDescent="0.3">
      <c r="A4002" s="143" t="str">
        <f t="shared" si="627"/>
        <v/>
      </c>
      <c r="B4002" s="140" t="str">
        <f t="shared" si="628"/>
        <v/>
      </c>
      <c r="C4002" s="143" t="str">
        <f t="shared" si="629"/>
        <v/>
      </c>
      <c r="D4002" s="53"/>
      <c r="E4002" s="26" t="str">
        <f t="shared" si="621"/>
        <v/>
      </c>
      <c r="F4002" s="26" t="str">
        <f t="shared" si="622"/>
        <v/>
      </c>
      <c r="G4002" s="26" t="str">
        <f t="shared" si="623"/>
        <v/>
      </c>
      <c r="H4002" s="26" t="str">
        <f t="shared" si="624"/>
        <v/>
      </c>
      <c r="I4002" s="53"/>
      <c r="J4002" s="53"/>
      <c r="K4002" s="53"/>
      <c r="L4002" s="52" t="str">
        <f t="shared" si="625"/>
        <v/>
      </c>
      <c r="M4002" s="52" t="str">
        <f t="shared" si="626"/>
        <v/>
      </c>
    </row>
    <row r="4003" spans="1:13" hidden="1" x14ac:dyDescent="0.3">
      <c r="A4003" s="143" t="str">
        <f t="shared" si="627"/>
        <v/>
      </c>
      <c r="B4003" s="140" t="str">
        <f t="shared" si="628"/>
        <v/>
      </c>
      <c r="C4003" s="143" t="str">
        <f t="shared" si="629"/>
        <v/>
      </c>
      <c r="D4003" s="53"/>
      <c r="E4003" s="26" t="str">
        <f t="shared" si="621"/>
        <v/>
      </c>
      <c r="F4003" s="26" t="str">
        <f t="shared" si="622"/>
        <v/>
      </c>
      <c r="G4003" s="26" t="str">
        <f t="shared" si="623"/>
        <v/>
      </c>
      <c r="H4003" s="26" t="str">
        <f t="shared" si="624"/>
        <v/>
      </c>
      <c r="I4003" s="53"/>
      <c r="J4003" s="53"/>
      <c r="K4003" s="53"/>
      <c r="L4003" s="52" t="str">
        <f t="shared" si="625"/>
        <v/>
      </c>
      <c r="M4003" s="52" t="str">
        <f t="shared" si="626"/>
        <v/>
      </c>
    </row>
    <row r="4004" spans="1:13" hidden="1" x14ac:dyDescent="0.3">
      <c r="A4004" s="143" t="str">
        <f t="shared" si="627"/>
        <v/>
      </c>
      <c r="B4004" s="140" t="str">
        <f t="shared" si="628"/>
        <v/>
      </c>
      <c r="C4004" s="143" t="str">
        <f t="shared" si="629"/>
        <v/>
      </c>
      <c r="D4004" s="53"/>
      <c r="E4004" s="26" t="str">
        <f t="shared" si="621"/>
        <v/>
      </c>
      <c r="F4004" s="26" t="str">
        <f t="shared" si="622"/>
        <v/>
      </c>
      <c r="G4004" s="26" t="str">
        <f t="shared" si="623"/>
        <v/>
      </c>
      <c r="H4004" s="26" t="str">
        <f t="shared" si="624"/>
        <v/>
      </c>
      <c r="I4004" s="53"/>
      <c r="J4004" s="53"/>
      <c r="K4004" s="53"/>
      <c r="L4004" s="52" t="str">
        <f t="shared" si="625"/>
        <v/>
      </c>
      <c r="M4004" s="52" t="str">
        <f t="shared" si="626"/>
        <v/>
      </c>
    </row>
    <row r="4005" spans="1:13" hidden="1" x14ac:dyDescent="0.3">
      <c r="A4005" s="143" t="str">
        <f t="shared" si="627"/>
        <v/>
      </c>
      <c r="B4005" s="140" t="str">
        <f t="shared" si="628"/>
        <v/>
      </c>
      <c r="C4005" s="143" t="str">
        <f t="shared" si="629"/>
        <v/>
      </c>
      <c r="D4005" s="53"/>
      <c r="E4005" s="26" t="str">
        <f t="shared" si="621"/>
        <v/>
      </c>
      <c r="F4005" s="26" t="str">
        <f t="shared" si="622"/>
        <v/>
      </c>
      <c r="G4005" s="26" t="str">
        <f t="shared" si="623"/>
        <v/>
      </c>
      <c r="H4005" s="26" t="str">
        <f t="shared" si="624"/>
        <v/>
      </c>
      <c r="I4005" s="53"/>
      <c r="J4005" s="53"/>
      <c r="K4005" s="53"/>
      <c r="L4005" s="52" t="str">
        <f t="shared" si="625"/>
        <v/>
      </c>
      <c r="M4005" s="52" t="str">
        <f t="shared" si="626"/>
        <v/>
      </c>
    </row>
    <row r="4006" spans="1:13" hidden="1" x14ac:dyDescent="0.3">
      <c r="A4006" s="143" t="str">
        <f t="shared" si="627"/>
        <v/>
      </c>
      <c r="B4006" s="140" t="str">
        <f t="shared" si="628"/>
        <v/>
      </c>
      <c r="C4006" s="143" t="str">
        <f t="shared" si="629"/>
        <v/>
      </c>
      <c r="D4006" s="53"/>
      <c r="E4006" s="26" t="str">
        <f t="shared" si="621"/>
        <v/>
      </c>
      <c r="F4006" s="26" t="str">
        <f t="shared" si="622"/>
        <v/>
      </c>
      <c r="G4006" s="26" t="str">
        <f t="shared" si="623"/>
        <v/>
      </c>
      <c r="H4006" s="26" t="str">
        <f t="shared" si="624"/>
        <v/>
      </c>
      <c r="I4006" s="53"/>
      <c r="J4006" s="53"/>
      <c r="K4006" s="53"/>
      <c r="L4006" s="52" t="str">
        <f t="shared" si="625"/>
        <v/>
      </c>
      <c r="M4006" s="52" t="str">
        <f t="shared" si="626"/>
        <v/>
      </c>
    </row>
    <row r="4007" spans="1:13" hidden="1" x14ac:dyDescent="0.3">
      <c r="A4007" s="143" t="str">
        <f t="shared" si="627"/>
        <v/>
      </c>
      <c r="B4007" s="140" t="str">
        <f t="shared" si="628"/>
        <v/>
      </c>
      <c r="C4007" s="143" t="str">
        <f t="shared" si="629"/>
        <v/>
      </c>
      <c r="D4007" s="53"/>
      <c r="E4007" s="26" t="str">
        <f t="shared" si="621"/>
        <v/>
      </c>
      <c r="F4007" s="26" t="str">
        <f t="shared" si="622"/>
        <v/>
      </c>
      <c r="G4007" s="26" t="str">
        <f t="shared" si="623"/>
        <v/>
      </c>
      <c r="H4007" s="26" t="str">
        <f t="shared" si="624"/>
        <v/>
      </c>
      <c r="I4007" s="53"/>
      <c r="J4007" s="53"/>
      <c r="K4007" s="53"/>
      <c r="L4007" s="52" t="str">
        <f t="shared" si="625"/>
        <v/>
      </c>
      <c r="M4007" s="52" t="str">
        <f t="shared" si="626"/>
        <v/>
      </c>
    </row>
    <row r="4008" spans="1:13" hidden="1" x14ac:dyDescent="0.3">
      <c r="A4008" s="143" t="str">
        <f t="shared" si="627"/>
        <v/>
      </c>
      <c r="B4008" s="140" t="str">
        <f t="shared" si="628"/>
        <v/>
      </c>
      <c r="C4008" s="143" t="str">
        <f t="shared" si="629"/>
        <v/>
      </c>
      <c r="D4008" s="53"/>
      <c r="E4008" s="26" t="str">
        <f t="shared" si="621"/>
        <v/>
      </c>
      <c r="F4008" s="26" t="str">
        <f t="shared" si="622"/>
        <v/>
      </c>
      <c r="G4008" s="26" t="str">
        <f t="shared" si="623"/>
        <v/>
      </c>
      <c r="H4008" s="26" t="str">
        <f t="shared" si="624"/>
        <v/>
      </c>
      <c r="I4008" s="53"/>
      <c r="J4008" s="53"/>
      <c r="K4008" s="53"/>
      <c r="L4008" s="52" t="str">
        <f t="shared" si="625"/>
        <v/>
      </c>
      <c r="M4008" s="52" t="str">
        <f t="shared" si="626"/>
        <v/>
      </c>
    </row>
    <row r="4009" spans="1:13" hidden="1" x14ac:dyDescent="0.3">
      <c r="A4009" s="143" t="str">
        <f t="shared" si="627"/>
        <v/>
      </c>
      <c r="B4009" s="140" t="str">
        <f t="shared" si="628"/>
        <v/>
      </c>
      <c r="C4009" s="143" t="str">
        <f t="shared" si="629"/>
        <v/>
      </c>
      <c r="D4009" s="53"/>
      <c r="E4009" s="26" t="str">
        <f t="shared" si="621"/>
        <v/>
      </c>
      <c r="F4009" s="26" t="str">
        <f t="shared" si="622"/>
        <v/>
      </c>
      <c r="G4009" s="26" t="str">
        <f t="shared" si="623"/>
        <v/>
      </c>
      <c r="H4009" s="26" t="str">
        <f t="shared" si="624"/>
        <v/>
      </c>
      <c r="I4009" s="53"/>
      <c r="J4009" s="53"/>
      <c r="K4009" s="53"/>
      <c r="L4009" s="52" t="str">
        <f t="shared" si="625"/>
        <v/>
      </c>
      <c r="M4009" s="52" t="str">
        <f t="shared" si="626"/>
        <v/>
      </c>
    </row>
    <row r="4010" spans="1:13" hidden="1" x14ac:dyDescent="0.3">
      <c r="A4010" s="143" t="str">
        <f t="shared" si="627"/>
        <v/>
      </c>
      <c r="B4010" s="140" t="str">
        <f t="shared" si="628"/>
        <v/>
      </c>
      <c r="C4010" s="143" t="str">
        <f t="shared" si="629"/>
        <v/>
      </c>
      <c r="D4010" s="53"/>
      <c r="E4010" s="26" t="str">
        <f t="shared" si="621"/>
        <v/>
      </c>
      <c r="F4010" s="26" t="str">
        <f t="shared" si="622"/>
        <v/>
      </c>
      <c r="G4010" s="26" t="str">
        <f t="shared" si="623"/>
        <v/>
      </c>
      <c r="H4010" s="26" t="str">
        <f t="shared" si="624"/>
        <v/>
      </c>
      <c r="I4010" s="53"/>
      <c r="J4010" s="53"/>
      <c r="K4010" s="53"/>
      <c r="L4010" s="52" t="str">
        <f t="shared" si="625"/>
        <v/>
      </c>
      <c r="M4010" s="52" t="str">
        <f t="shared" si="626"/>
        <v/>
      </c>
    </row>
    <row r="4011" spans="1:13" hidden="1" x14ac:dyDescent="0.3">
      <c r="A4011" s="143" t="str">
        <f t="shared" si="627"/>
        <v/>
      </c>
      <c r="B4011" s="140" t="str">
        <f t="shared" si="628"/>
        <v/>
      </c>
      <c r="C4011" s="143" t="str">
        <f t="shared" si="629"/>
        <v/>
      </c>
      <c r="D4011" s="53"/>
      <c r="E4011" s="26" t="str">
        <f t="shared" si="621"/>
        <v/>
      </c>
      <c r="F4011" s="26" t="str">
        <f t="shared" si="622"/>
        <v/>
      </c>
      <c r="G4011" s="26" t="str">
        <f t="shared" si="623"/>
        <v/>
      </c>
      <c r="H4011" s="26" t="str">
        <f t="shared" si="624"/>
        <v/>
      </c>
      <c r="I4011" s="53"/>
      <c r="J4011" s="53"/>
      <c r="K4011" s="53"/>
      <c r="L4011" s="52" t="str">
        <f t="shared" si="625"/>
        <v/>
      </c>
      <c r="M4011" s="52" t="str">
        <f t="shared" si="626"/>
        <v/>
      </c>
    </row>
    <row r="4012" spans="1:13" hidden="1" x14ac:dyDescent="0.3">
      <c r="A4012" s="143" t="str">
        <f t="shared" si="627"/>
        <v/>
      </c>
      <c r="B4012" s="140" t="str">
        <f t="shared" si="628"/>
        <v/>
      </c>
      <c r="C4012" s="143" t="str">
        <f t="shared" si="629"/>
        <v/>
      </c>
      <c r="D4012" s="53"/>
      <c r="E4012" s="26" t="str">
        <f t="shared" si="621"/>
        <v/>
      </c>
      <c r="F4012" s="26" t="str">
        <f t="shared" si="622"/>
        <v/>
      </c>
      <c r="G4012" s="26" t="str">
        <f t="shared" si="623"/>
        <v/>
      </c>
      <c r="H4012" s="26" t="str">
        <f t="shared" si="624"/>
        <v/>
      </c>
      <c r="I4012" s="53"/>
      <c r="J4012" s="53"/>
      <c r="K4012" s="53"/>
      <c r="L4012" s="52" t="str">
        <f t="shared" si="625"/>
        <v/>
      </c>
      <c r="M4012" s="52" t="str">
        <f t="shared" si="626"/>
        <v/>
      </c>
    </row>
    <row r="4013" spans="1:13" hidden="1" x14ac:dyDescent="0.3">
      <c r="A4013" s="143" t="str">
        <f t="shared" si="627"/>
        <v/>
      </c>
      <c r="B4013" s="140" t="str">
        <f t="shared" si="628"/>
        <v/>
      </c>
      <c r="C4013" s="143" t="str">
        <f t="shared" si="629"/>
        <v/>
      </c>
      <c r="D4013" s="53"/>
      <c r="E4013" s="26" t="str">
        <f t="shared" si="621"/>
        <v/>
      </c>
      <c r="F4013" s="26" t="str">
        <f t="shared" si="622"/>
        <v/>
      </c>
      <c r="G4013" s="26" t="str">
        <f t="shared" si="623"/>
        <v/>
      </c>
      <c r="H4013" s="26" t="str">
        <f t="shared" si="624"/>
        <v/>
      </c>
      <c r="I4013" s="53"/>
      <c r="J4013" s="53"/>
      <c r="K4013" s="53"/>
      <c r="L4013" s="52" t="str">
        <f t="shared" si="625"/>
        <v/>
      </c>
      <c r="M4013" s="52" t="str">
        <f t="shared" si="626"/>
        <v/>
      </c>
    </row>
    <row r="4014" spans="1:13" hidden="1" x14ac:dyDescent="0.3">
      <c r="A4014" s="143" t="str">
        <f t="shared" ref="A4014:A4026" si="630">IF(D4014="","",A4013)</f>
        <v/>
      </c>
      <c r="B4014" s="140" t="str">
        <f t="shared" ref="B4014:B4026" si="631">IF(D4014="","",B4013)</f>
        <v/>
      </c>
      <c r="C4014" s="143" t="str">
        <f t="shared" ref="C4014:C4026" si="632">IF(D4014="","",C4013)</f>
        <v/>
      </c>
      <c r="D4014" s="53"/>
      <c r="E4014" s="26" t="str">
        <f t="shared" si="621"/>
        <v/>
      </c>
      <c r="F4014" s="26" t="str">
        <f t="shared" si="622"/>
        <v/>
      </c>
      <c r="G4014" s="26" t="str">
        <f t="shared" si="623"/>
        <v/>
      </c>
      <c r="H4014" s="26" t="str">
        <f t="shared" si="624"/>
        <v/>
      </c>
      <c r="I4014" s="53"/>
      <c r="J4014" s="53"/>
      <c r="K4014" s="53"/>
      <c r="L4014" s="52" t="str">
        <f t="shared" si="625"/>
        <v/>
      </c>
      <c r="M4014" s="52" t="str">
        <f t="shared" si="626"/>
        <v/>
      </c>
    </row>
    <row r="4015" spans="1:13" hidden="1" x14ac:dyDescent="0.3">
      <c r="A4015" s="143" t="str">
        <f t="shared" si="630"/>
        <v/>
      </c>
      <c r="B4015" s="140" t="str">
        <f t="shared" si="631"/>
        <v/>
      </c>
      <c r="C4015" s="143" t="str">
        <f t="shared" si="632"/>
        <v/>
      </c>
      <c r="D4015" s="53"/>
      <c r="E4015" s="26" t="str">
        <f t="shared" si="621"/>
        <v/>
      </c>
      <c r="F4015" s="26" t="str">
        <f t="shared" si="622"/>
        <v/>
      </c>
      <c r="G4015" s="26" t="str">
        <f t="shared" si="623"/>
        <v/>
      </c>
      <c r="H4015" s="26" t="str">
        <f t="shared" si="624"/>
        <v/>
      </c>
      <c r="I4015" s="53"/>
      <c r="J4015" s="53"/>
      <c r="K4015" s="53"/>
      <c r="L4015" s="52" t="str">
        <f t="shared" si="625"/>
        <v/>
      </c>
      <c r="M4015" s="52" t="str">
        <f t="shared" si="626"/>
        <v/>
      </c>
    </row>
    <row r="4016" spans="1:13" hidden="1" x14ac:dyDescent="0.3">
      <c r="A4016" s="143" t="str">
        <f t="shared" si="630"/>
        <v/>
      </c>
      <c r="B4016" s="140" t="str">
        <f t="shared" si="631"/>
        <v/>
      </c>
      <c r="C4016" s="143" t="str">
        <f t="shared" si="632"/>
        <v/>
      </c>
      <c r="D4016" s="53"/>
      <c r="E4016" s="26" t="str">
        <f t="shared" si="621"/>
        <v/>
      </c>
      <c r="F4016" s="26" t="str">
        <f t="shared" si="622"/>
        <v/>
      </c>
      <c r="G4016" s="26" t="str">
        <f t="shared" si="623"/>
        <v/>
      </c>
      <c r="H4016" s="26" t="str">
        <f t="shared" si="624"/>
        <v/>
      </c>
      <c r="I4016" s="53"/>
      <c r="J4016" s="53"/>
      <c r="K4016" s="53"/>
      <c r="L4016" s="52" t="str">
        <f t="shared" si="625"/>
        <v/>
      </c>
      <c r="M4016" s="52" t="str">
        <f t="shared" si="626"/>
        <v/>
      </c>
    </row>
    <row r="4017" spans="1:13" hidden="1" x14ac:dyDescent="0.3">
      <c r="A4017" s="143" t="str">
        <f t="shared" si="630"/>
        <v/>
      </c>
      <c r="B4017" s="140" t="str">
        <f t="shared" si="631"/>
        <v/>
      </c>
      <c r="C4017" s="143" t="str">
        <f t="shared" si="632"/>
        <v/>
      </c>
      <c r="D4017" s="53"/>
      <c r="E4017" s="26" t="str">
        <f t="shared" si="621"/>
        <v/>
      </c>
      <c r="F4017" s="26" t="str">
        <f t="shared" si="622"/>
        <v/>
      </c>
      <c r="G4017" s="26" t="str">
        <f t="shared" si="623"/>
        <v/>
      </c>
      <c r="H4017" s="26" t="str">
        <f t="shared" si="624"/>
        <v/>
      </c>
      <c r="I4017" s="53"/>
      <c r="J4017" s="53"/>
      <c r="K4017" s="53"/>
      <c r="L4017" s="52" t="str">
        <f t="shared" si="625"/>
        <v/>
      </c>
      <c r="M4017" s="52" t="str">
        <f t="shared" si="626"/>
        <v/>
      </c>
    </row>
    <row r="4018" spans="1:13" hidden="1" x14ac:dyDescent="0.3">
      <c r="A4018" s="143" t="str">
        <f t="shared" si="630"/>
        <v/>
      </c>
      <c r="B4018" s="140" t="str">
        <f t="shared" si="631"/>
        <v/>
      </c>
      <c r="C4018" s="143" t="str">
        <f t="shared" si="632"/>
        <v/>
      </c>
      <c r="D4018" s="53"/>
      <c r="E4018" s="26" t="str">
        <f t="shared" si="621"/>
        <v/>
      </c>
      <c r="F4018" s="26" t="str">
        <f t="shared" si="622"/>
        <v/>
      </c>
      <c r="G4018" s="26" t="str">
        <f t="shared" si="623"/>
        <v/>
      </c>
      <c r="H4018" s="26" t="str">
        <f t="shared" si="624"/>
        <v/>
      </c>
      <c r="I4018" s="53"/>
      <c r="J4018" s="53"/>
      <c r="K4018" s="53"/>
      <c r="L4018" s="52" t="str">
        <f t="shared" si="625"/>
        <v/>
      </c>
      <c r="M4018" s="52" t="str">
        <f t="shared" si="626"/>
        <v/>
      </c>
    </row>
    <row r="4019" spans="1:13" hidden="1" x14ac:dyDescent="0.3">
      <c r="A4019" s="143" t="str">
        <f t="shared" si="630"/>
        <v/>
      </c>
      <c r="B4019" s="140" t="str">
        <f t="shared" si="631"/>
        <v/>
      </c>
      <c r="C4019" s="143" t="str">
        <f t="shared" si="632"/>
        <v/>
      </c>
      <c r="D4019" s="53"/>
      <c r="E4019" s="26" t="str">
        <f t="shared" si="621"/>
        <v/>
      </c>
      <c r="F4019" s="26" t="str">
        <f t="shared" si="622"/>
        <v/>
      </c>
      <c r="G4019" s="26" t="str">
        <f t="shared" si="623"/>
        <v/>
      </c>
      <c r="H4019" s="26" t="str">
        <f t="shared" si="624"/>
        <v/>
      </c>
      <c r="I4019" s="53"/>
      <c r="J4019" s="53"/>
      <c r="K4019" s="53"/>
      <c r="L4019" s="52" t="str">
        <f t="shared" si="625"/>
        <v/>
      </c>
      <c r="M4019" s="52" t="str">
        <f t="shared" si="626"/>
        <v/>
      </c>
    </row>
    <row r="4020" spans="1:13" hidden="1" x14ac:dyDescent="0.3">
      <c r="A4020" s="143" t="str">
        <f t="shared" si="630"/>
        <v/>
      </c>
      <c r="B4020" s="140" t="str">
        <f t="shared" si="631"/>
        <v/>
      </c>
      <c r="C4020" s="143" t="str">
        <f t="shared" si="632"/>
        <v/>
      </c>
      <c r="D4020" s="53"/>
      <c r="E4020" s="26" t="str">
        <f t="shared" si="621"/>
        <v/>
      </c>
      <c r="F4020" s="26" t="str">
        <f t="shared" si="622"/>
        <v/>
      </c>
      <c r="G4020" s="26" t="str">
        <f t="shared" si="623"/>
        <v/>
      </c>
      <c r="H4020" s="26" t="str">
        <f t="shared" si="624"/>
        <v/>
      </c>
      <c r="I4020" s="53"/>
      <c r="J4020" s="53"/>
      <c r="K4020" s="53"/>
      <c r="L4020" s="52" t="str">
        <f t="shared" si="625"/>
        <v/>
      </c>
      <c r="M4020" s="52" t="str">
        <f t="shared" si="626"/>
        <v/>
      </c>
    </row>
    <row r="4021" spans="1:13" hidden="1" x14ac:dyDescent="0.3">
      <c r="A4021" s="143" t="str">
        <f t="shared" si="630"/>
        <v/>
      </c>
      <c r="B4021" s="140" t="str">
        <f t="shared" si="631"/>
        <v/>
      </c>
      <c r="C4021" s="143" t="str">
        <f t="shared" si="632"/>
        <v/>
      </c>
      <c r="D4021" s="53"/>
      <c r="E4021" s="26" t="str">
        <f t="shared" si="621"/>
        <v/>
      </c>
      <c r="F4021" s="26" t="str">
        <f t="shared" si="622"/>
        <v/>
      </c>
      <c r="G4021" s="26" t="str">
        <f t="shared" si="623"/>
        <v/>
      </c>
      <c r="H4021" s="26" t="str">
        <f t="shared" si="624"/>
        <v/>
      </c>
      <c r="I4021" s="53"/>
      <c r="J4021" s="53"/>
      <c r="K4021" s="53"/>
      <c r="L4021" s="52" t="str">
        <f t="shared" si="625"/>
        <v/>
      </c>
      <c r="M4021" s="52" t="str">
        <f t="shared" si="626"/>
        <v/>
      </c>
    </row>
    <row r="4022" spans="1:13" hidden="1" x14ac:dyDescent="0.3">
      <c r="A4022" s="143" t="str">
        <f t="shared" si="630"/>
        <v/>
      </c>
      <c r="B4022" s="140" t="str">
        <f t="shared" si="631"/>
        <v/>
      </c>
      <c r="C4022" s="143" t="str">
        <f t="shared" si="632"/>
        <v/>
      </c>
      <c r="D4022" s="53"/>
      <c r="E4022" s="26" t="str">
        <f t="shared" si="621"/>
        <v/>
      </c>
      <c r="F4022" s="26" t="str">
        <f t="shared" si="622"/>
        <v/>
      </c>
      <c r="G4022" s="26" t="str">
        <f t="shared" si="623"/>
        <v/>
      </c>
      <c r="H4022" s="26" t="str">
        <f t="shared" si="624"/>
        <v/>
      </c>
      <c r="I4022" s="53"/>
      <c r="J4022" s="53"/>
      <c r="K4022" s="53"/>
      <c r="L4022" s="52" t="str">
        <f t="shared" si="625"/>
        <v/>
      </c>
      <c r="M4022" s="52" t="str">
        <f t="shared" si="626"/>
        <v/>
      </c>
    </row>
    <row r="4023" spans="1:13" hidden="1" x14ac:dyDescent="0.3">
      <c r="A4023" s="143" t="str">
        <f t="shared" si="630"/>
        <v/>
      </c>
      <c r="B4023" s="140" t="str">
        <f t="shared" si="631"/>
        <v/>
      </c>
      <c r="C4023" s="143" t="str">
        <f t="shared" si="632"/>
        <v/>
      </c>
      <c r="D4023" s="53"/>
      <c r="E4023" s="26" t="str">
        <f t="shared" si="621"/>
        <v/>
      </c>
      <c r="F4023" s="26" t="str">
        <f t="shared" si="622"/>
        <v/>
      </c>
      <c r="G4023" s="26" t="str">
        <f t="shared" si="623"/>
        <v/>
      </c>
      <c r="H4023" s="26" t="str">
        <f t="shared" si="624"/>
        <v/>
      </c>
      <c r="I4023" s="53"/>
      <c r="J4023" s="53"/>
      <c r="K4023" s="53"/>
      <c r="L4023" s="52" t="str">
        <f t="shared" si="625"/>
        <v/>
      </c>
      <c r="M4023" s="52" t="str">
        <f t="shared" si="626"/>
        <v/>
      </c>
    </row>
    <row r="4024" spans="1:13" hidden="1" x14ac:dyDescent="0.3">
      <c r="A4024" s="143" t="str">
        <f t="shared" si="630"/>
        <v/>
      </c>
      <c r="B4024" s="140" t="str">
        <f t="shared" si="631"/>
        <v/>
      </c>
      <c r="C4024" s="143" t="str">
        <f t="shared" si="632"/>
        <v/>
      </c>
      <c r="D4024" s="53"/>
      <c r="E4024" s="26" t="str">
        <f t="shared" si="621"/>
        <v/>
      </c>
      <c r="F4024" s="26" t="str">
        <f t="shared" si="622"/>
        <v/>
      </c>
      <c r="G4024" s="26" t="str">
        <f t="shared" si="623"/>
        <v/>
      </c>
      <c r="H4024" s="26" t="str">
        <f t="shared" si="624"/>
        <v/>
      </c>
      <c r="I4024" s="53"/>
      <c r="J4024" s="53"/>
      <c r="K4024" s="53"/>
      <c r="L4024" s="52" t="str">
        <f t="shared" si="625"/>
        <v/>
      </c>
      <c r="M4024" s="52" t="str">
        <f t="shared" si="626"/>
        <v/>
      </c>
    </row>
    <row r="4025" spans="1:13" hidden="1" x14ac:dyDescent="0.3">
      <c r="A4025" s="143" t="str">
        <f t="shared" si="630"/>
        <v/>
      </c>
      <c r="B4025" s="140" t="str">
        <f t="shared" si="631"/>
        <v/>
      </c>
      <c r="C4025" s="143" t="str">
        <f t="shared" si="632"/>
        <v/>
      </c>
      <c r="D4025" s="53"/>
      <c r="E4025" s="26" t="str">
        <f t="shared" si="621"/>
        <v/>
      </c>
      <c r="F4025" s="26" t="str">
        <f t="shared" si="622"/>
        <v/>
      </c>
      <c r="G4025" s="26" t="str">
        <f t="shared" si="623"/>
        <v/>
      </c>
      <c r="H4025" s="26" t="str">
        <f t="shared" si="624"/>
        <v/>
      </c>
      <c r="I4025" s="53"/>
      <c r="J4025" s="53"/>
      <c r="K4025" s="53"/>
      <c r="L4025" s="52" t="str">
        <f t="shared" si="625"/>
        <v/>
      </c>
      <c r="M4025" s="52" t="str">
        <f t="shared" si="626"/>
        <v/>
      </c>
    </row>
    <row r="4026" spans="1:13" hidden="1" x14ac:dyDescent="0.3">
      <c r="A4026" s="143" t="str">
        <f t="shared" si="630"/>
        <v/>
      </c>
      <c r="B4026" s="140" t="str">
        <f t="shared" si="631"/>
        <v/>
      </c>
      <c r="C4026" s="143" t="str">
        <f t="shared" si="632"/>
        <v/>
      </c>
      <c r="D4026" s="53"/>
      <c r="E4026" s="26" t="str">
        <f t="shared" ref="E4026:E4089" si="633">IF(D4026="","",VLOOKUP(D4026,Master,3,FALSE))</f>
        <v/>
      </c>
      <c r="F4026" s="26" t="str">
        <f t="shared" ref="F4026:F4089" si="634">IF(D4026="","",VLOOKUP(D4026,Master,4,FALSE))</f>
        <v/>
      </c>
      <c r="G4026" s="26" t="str">
        <f t="shared" ref="G4026:G4089" si="635">IF(D4026="","",VLOOKUP(D4026,Master,5,FALSE))</f>
        <v/>
      </c>
      <c r="H4026" s="26" t="str">
        <f t="shared" ref="H4026:H4089" si="636">IF(D4026="","",VLOOKUP(D4026,Master,2,FALSE))</f>
        <v/>
      </c>
      <c r="I4026" s="53"/>
      <c r="J4026" s="53"/>
      <c r="K4026" s="53"/>
      <c r="L4026" s="52" t="str">
        <f t="shared" ref="L4026:L4089" si="637">IF(K4026="","",IF(I4026="",ROUND(HLOOKUP(J4026,kgList,K4026,FALSE),1),ROUND(HLOOKUP(I4026,kgList,K4026,FALSE),1)))</f>
        <v/>
      </c>
      <c r="M4026" s="52" t="str">
        <f t="shared" ref="M4026:M4089" si="638">IF(L4026="","",IF(COUNTA(I4026:J4026)&gt;1,"Edible or Inedible",IF(COUNTA(I4026)=1,L4026*1,IF(COUNTA(J4026)=1,L4026*1,"ERROR"))))</f>
        <v/>
      </c>
    </row>
    <row r="4027" spans="1:13" hidden="1" x14ac:dyDescent="0.3">
      <c r="A4027" s="143" t="str">
        <f t="shared" ref="A4027:A4090" si="639">IF(D4027="","",A4026)</f>
        <v/>
      </c>
      <c r="B4027" s="140" t="str">
        <f t="shared" ref="B4027:B4090" si="640">IF(D4027="","",B4026)</f>
        <v/>
      </c>
      <c r="C4027" s="143" t="str">
        <f t="shared" ref="C4027:C4090" si="641">IF(D4027="","",C4026)</f>
        <v/>
      </c>
      <c r="D4027" s="53"/>
      <c r="E4027" s="26" t="str">
        <f t="shared" si="633"/>
        <v/>
      </c>
      <c r="F4027" s="26" t="str">
        <f t="shared" si="634"/>
        <v/>
      </c>
      <c r="G4027" s="26" t="str">
        <f t="shared" si="635"/>
        <v/>
      </c>
      <c r="H4027" s="26" t="str">
        <f t="shared" si="636"/>
        <v/>
      </c>
      <c r="I4027" s="53"/>
      <c r="J4027" s="53"/>
      <c r="K4027" s="53"/>
      <c r="L4027" s="52" t="str">
        <f t="shared" si="637"/>
        <v/>
      </c>
      <c r="M4027" s="52" t="str">
        <f t="shared" si="638"/>
        <v/>
      </c>
    </row>
    <row r="4028" spans="1:13" hidden="1" x14ac:dyDescent="0.3">
      <c r="A4028" s="143" t="str">
        <f t="shared" si="639"/>
        <v/>
      </c>
      <c r="B4028" s="140" t="str">
        <f t="shared" si="640"/>
        <v/>
      </c>
      <c r="C4028" s="143" t="str">
        <f t="shared" si="641"/>
        <v/>
      </c>
      <c r="D4028" s="53"/>
      <c r="E4028" s="26" t="str">
        <f t="shared" si="633"/>
        <v/>
      </c>
      <c r="F4028" s="26" t="str">
        <f t="shared" si="634"/>
        <v/>
      </c>
      <c r="G4028" s="26" t="str">
        <f t="shared" si="635"/>
        <v/>
      </c>
      <c r="H4028" s="26" t="str">
        <f t="shared" si="636"/>
        <v/>
      </c>
      <c r="I4028" s="53"/>
      <c r="J4028" s="53"/>
      <c r="K4028" s="53"/>
      <c r="L4028" s="52" t="str">
        <f t="shared" si="637"/>
        <v/>
      </c>
      <c r="M4028" s="52" t="str">
        <f t="shared" si="638"/>
        <v/>
      </c>
    </row>
    <row r="4029" spans="1:13" hidden="1" x14ac:dyDescent="0.3">
      <c r="A4029" s="143" t="str">
        <f t="shared" si="639"/>
        <v/>
      </c>
      <c r="B4029" s="140" t="str">
        <f t="shared" si="640"/>
        <v/>
      </c>
      <c r="C4029" s="143" t="str">
        <f t="shared" si="641"/>
        <v/>
      </c>
      <c r="D4029" s="53"/>
      <c r="E4029" s="26" t="str">
        <f t="shared" si="633"/>
        <v/>
      </c>
      <c r="F4029" s="26" t="str">
        <f t="shared" si="634"/>
        <v/>
      </c>
      <c r="G4029" s="26" t="str">
        <f t="shared" si="635"/>
        <v/>
      </c>
      <c r="H4029" s="26" t="str">
        <f t="shared" si="636"/>
        <v/>
      </c>
      <c r="I4029" s="53"/>
      <c r="J4029" s="53"/>
      <c r="K4029" s="53"/>
      <c r="L4029" s="52" t="str">
        <f t="shared" si="637"/>
        <v/>
      </c>
      <c r="M4029" s="52" t="str">
        <f t="shared" si="638"/>
        <v/>
      </c>
    </row>
    <row r="4030" spans="1:13" hidden="1" x14ac:dyDescent="0.3">
      <c r="A4030" s="143" t="str">
        <f t="shared" si="639"/>
        <v/>
      </c>
      <c r="B4030" s="140" t="str">
        <f t="shared" si="640"/>
        <v/>
      </c>
      <c r="C4030" s="143" t="str">
        <f t="shared" si="641"/>
        <v/>
      </c>
      <c r="D4030" s="53"/>
      <c r="E4030" s="26" t="str">
        <f t="shared" si="633"/>
        <v/>
      </c>
      <c r="F4030" s="26" t="str">
        <f t="shared" si="634"/>
        <v/>
      </c>
      <c r="G4030" s="26" t="str">
        <f t="shared" si="635"/>
        <v/>
      </c>
      <c r="H4030" s="26" t="str">
        <f t="shared" si="636"/>
        <v/>
      </c>
      <c r="I4030" s="53"/>
      <c r="J4030" s="53"/>
      <c r="K4030" s="53"/>
      <c r="L4030" s="52" t="str">
        <f t="shared" si="637"/>
        <v/>
      </c>
      <c r="M4030" s="52" t="str">
        <f t="shared" si="638"/>
        <v/>
      </c>
    </row>
    <row r="4031" spans="1:13" hidden="1" x14ac:dyDescent="0.3">
      <c r="A4031" s="143" t="str">
        <f t="shared" si="639"/>
        <v/>
      </c>
      <c r="B4031" s="140" t="str">
        <f t="shared" si="640"/>
        <v/>
      </c>
      <c r="C4031" s="143" t="str">
        <f t="shared" si="641"/>
        <v/>
      </c>
      <c r="D4031" s="53"/>
      <c r="E4031" s="26" t="str">
        <f t="shared" si="633"/>
        <v/>
      </c>
      <c r="F4031" s="26" t="str">
        <f t="shared" si="634"/>
        <v/>
      </c>
      <c r="G4031" s="26" t="str">
        <f t="shared" si="635"/>
        <v/>
      </c>
      <c r="H4031" s="26" t="str">
        <f t="shared" si="636"/>
        <v/>
      </c>
      <c r="I4031" s="53"/>
      <c r="J4031" s="53"/>
      <c r="K4031" s="53"/>
      <c r="L4031" s="52" t="str">
        <f t="shared" si="637"/>
        <v/>
      </c>
      <c r="M4031" s="52" t="str">
        <f t="shared" si="638"/>
        <v/>
      </c>
    </row>
    <row r="4032" spans="1:13" hidden="1" x14ac:dyDescent="0.3">
      <c r="A4032" s="143" t="str">
        <f t="shared" si="639"/>
        <v/>
      </c>
      <c r="B4032" s="140" t="str">
        <f t="shared" si="640"/>
        <v/>
      </c>
      <c r="C4032" s="143" t="str">
        <f t="shared" si="641"/>
        <v/>
      </c>
      <c r="D4032" s="53"/>
      <c r="E4032" s="26" t="str">
        <f t="shared" si="633"/>
        <v/>
      </c>
      <c r="F4032" s="26" t="str">
        <f t="shared" si="634"/>
        <v/>
      </c>
      <c r="G4032" s="26" t="str">
        <f t="shared" si="635"/>
        <v/>
      </c>
      <c r="H4032" s="26" t="str">
        <f t="shared" si="636"/>
        <v/>
      </c>
      <c r="I4032" s="53"/>
      <c r="J4032" s="53"/>
      <c r="K4032" s="53"/>
      <c r="L4032" s="52" t="str">
        <f t="shared" si="637"/>
        <v/>
      </c>
      <c r="M4032" s="52" t="str">
        <f t="shared" si="638"/>
        <v/>
      </c>
    </row>
    <row r="4033" spans="1:13" hidden="1" x14ac:dyDescent="0.3">
      <c r="A4033" s="143" t="str">
        <f t="shared" si="639"/>
        <v/>
      </c>
      <c r="B4033" s="140" t="str">
        <f t="shared" si="640"/>
        <v/>
      </c>
      <c r="C4033" s="143" t="str">
        <f t="shared" si="641"/>
        <v/>
      </c>
      <c r="D4033" s="53"/>
      <c r="E4033" s="26" t="str">
        <f t="shared" si="633"/>
        <v/>
      </c>
      <c r="F4033" s="26" t="str">
        <f t="shared" si="634"/>
        <v/>
      </c>
      <c r="G4033" s="26" t="str">
        <f t="shared" si="635"/>
        <v/>
      </c>
      <c r="H4033" s="26" t="str">
        <f t="shared" si="636"/>
        <v/>
      </c>
      <c r="I4033" s="53"/>
      <c r="J4033" s="53"/>
      <c r="K4033" s="53"/>
      <c r="L4033" s="52" t="str">
        <f t="shared" si="637"/>
        <v/>
      </c>
      <c r="M4033" s="52" t="str">
        <f t="shared" si="638"/>
        <v/>
      </c>
    </row>
    <row r="4034" spans="1:13" hidden="1" x14ac:dyDescent="0.3">
      <c r="A4034" s="143" t="str">
        <f t="shared" si="639"/>
        <v/>
      </c>
      <c r="B4034" s="140" t="str">
        <f t="shared" si="640"/>
        <v/>
      </c>
      <c r="C4034" s="143" t="str">
        <f t="shared" si="641"/>
        <v/>
      </c>
      <c r="D4034" s="53"/>
      <c r="E4034" s="26" t="str">
        <f t="shared" si="633"/>
        <v/>
      </c>
      <c r="F4034" s="26" t="str">
        <f t="shared" si="634"/>
        <v/>
      </c>
      <c r="G4034" s="26" t="str">
        <f t="shared" si="635"/>
        <v/>
      </c>
      <c r="H4034" s="26" t="str">
        <f t="shared" si="636"/>
        <v/>
      </c>
      <c r="I4034" s="53"/>
      <c r="J4034" s="53"/>
      <c r="K4034" s="53"/>
      <c r="L4034" s="52" t="str">
        <f t="shared" si="637"/>
        <v/>
      </c>
      <c r="M4034" s="52" t="str">
        <f t="shared" si="638"/>
        <v/>
      </c>
    </row>
    <row r="4035" spans="1:13" hidden="1" x14ac:dyDescent="0.3">
      <c r="A4035" s="143" t="str">
        <f t="shared" si="639"/>
        <v/>
      </c>
      <c r="B4035" s="140" t="str">
        <f t="shared" si="640"/>
        <v/>
      </c>
      <c r="C4035" s="143" t="str">
        <f t="shared" si="641"/>
        <v/>
      </c>
      <c r="D4035" s="53"/>
      <c r="E4035" s="26" t="str">
        <f t="shared" si="633"/>
        <v/>
      </c>
      <c r="F4035" s="26" t="str">
        <f t="shared" si="634"/>
        <v/>
      </c>
      <c r="G4035" s="26" t="str">
        <f t="shared" si="635"/>
        <v/>
      </c>
      <c r="H4035" s="26" t="str">
        <f t="shared" si="636"/>
        <v/>
      </c>
      <c r="I4035" s="53"/>
      <c r="J4035" s="53"/>
      <c r="K4035" s="53"/>
      <c r="L4035" s="52" t="str">
        <f t="shared" si="637"/>
        <v/>
      </c>
      <c r="M4035" s="52" t="str">
        <f t="shared" si="638"/>
        <v/>
      </c>
    </row>
    <row r="4036" spans="1:13" hidden="1" x14ac:dyDescent="0.3">
      <c r="A4036" s="143" t="str">
        <f t="shared" si="639"/>
        <v/>
      </c>
      <c r="B4036" s="140" t="str">
        <f t="shared" si="640"/>
        <v/>
      </c>
      <c r="C4036" s="143" t="str">
        <f t="shared" si="641"/>
        <v/>
      </c>
      <c r="D4036" s="53"/>
      <c r="E4036" s="26" t="str">
        <f t="shared" si="633"/>
        <v/>
      </c>
      <c r="F4036" s="26" t="str">
        <f t="shared" si="634"/>
        <v/>
      </c>
      <c r="G4036" s="26" t="str">
        <f t="shared" si="635"/>
        <v/>
      </c>
      <c r="H4036" s="26" t="str">
        <f t="shared" si="636"/>
        <v/>
      </c>
      <c r="I4036" s="53"/>
      <c r="J4036" s="53"/>
      <c r="K4036" s="53"/>
      <c r="L4036" s="52" t="str">
        <f t="shared" si="637"/>
        <v/>
      </c>
      <c r="M4036" s="52" t="str">
        <f t="shared" si="638"/>
        <v/>
      </c>
    </row>
    <row r="4037" spans="1:13" hidden="1" x14ac:dyDescent="0.3">
      <c r="A4037" s="143" t="str">
        <f t="shared" si="639"/>
        <v/>
      </c>
      <c r="B4037" s="140" t="str">
        <f t="shared" si="640"/>
        <v/>
      </c>
      <c r="C4037" s="143" t="str">
        <f t="shared" si="641"/>
        <v/>
      </c>
      <c r="D4037" s="53"/>
      <c r="E4037" s="26" t="str">
        <f t="shared" si="633"/>
        <v/>
      </c>
      <c r="F4037" s="26" t="str">
        <f t="shared" si="634"/>
        <v/>
      </c>
      <c r="G4037" s="26" t="str">
        <f t="shared" si="635"/>
        <v/>
      </c>
      <c r="H4037" s="26" t="str">
        <f t="shared" si="636"/>
        <v/>
      </c>
      <c r="I4037" s="53"/>
      <c r="J4037" s="53"/>
      <c r="K4037" s="53"/>
      <c r="L4037" s="52" t="str">
        <f t="shared" si="637"/>
        <v/>
      </c>
      <c r="M4037" s="52" t="str">
        <f t="shared" si="638"/>
        <v/>
      </c>
    </row>
    <row r="4038" spans="1:13" hidden="1" x14ac:dyDescent="0.3">
      <c r="A4038" s="143" t="str">
        <f t="shared" si="639"/>
        <v/>
      </c>
      <c r="B4038" s="140" t="str">
        <f t="shared" si="640"/>
        <v/>
      </c>
      <c r="C4038" s="143" t="str">
        <f t="shared" si="641"/>
        <v/>
      </c>
      <c r="D4038" s="53"/>
      <c r="E4038" s="26" t="str">
        <f t="shared" si="633"/>
        <v/>
      </c>
      <c r="F4038" s="26" t="str">
        <f t="shared" si="634"/>
        <v/>
      </c>
      <c r="G4038" s="26" t="str">
        <f t="shared" si="635"/>
        <v/>
      </c>
      <c r="H4038" s="26" t="str">
        <f t="shared" si="636"/>
        <v/>
      </c>
      <c r="I4038" s="53"/>
      <c r="J4038" s="53"/>
      <c r="K4038" s="53"/>
      <c r="L4038" s="52" t="str">
        <f t="shared" si="637"/>
        <v/>
      </c>
      <c r="M4038" s="52" t="str">
        <f t="shared" si="638"/>
        <v/>
      </c>
    </row>
    <row r="4039" spans="1:13" hidden="1" x14ac:dyDescent="0.3">
      <c r="A4039" s="143" t="str">
        <f t="shared" si="639"/>
        <v/>
      </c>
      <c r="B4039" s="140" t="str">
        <f t="shared" si="640"/>
        <v/>
      </c>
      <c r="C4039" s="143" t="str">
        <f t="shared" si="641"/>
        <v/>
      </c>
      <c r="D4039" s="53"/>
      <c r="E4039" s="26" t="str">
        <f t="shared" si="633"/>
        <v/>
      </c>
      <c r="F4039" s="26" t="str">
        <f t="shared" si="634"/>
        <v/>
      </c>
      <c r="G4039" s="26" t="str">
        <f t="shared" si="635"/>
        <v/>
      </c>
      <c r="H4039" s="26" t="str">
        <f t="shared" si="636"/>
        <v/>
      </c>
      <c r="I4039" s="53"/>
      <c r="J4039" s="53"/>
      <c r="K4039" s="53"/>
      <c r="L4039" s="52" t="str">
        <f t="shared" si="637"/>
        <v/>
      </c>
      <c r="M4039" s="52" t="str">
        <f t="shared" si="638"/>
        <v/>
      </c>
    </row>
    <row r="4040" spans="1:13" hidden="1" x14ac:dyDescent="0.3">
      <c r="A4040" s="143" t="str">
        <f t="shared" si="639"/>
        <v/>
      </c>
      <c r="B4040" s="140" t="str">
        <f t="shared" si="640"/>
        <v/>
      </c>
      <c r="C4040" s="143" t="str">
        <f t="shared" si="641"/>
        <v/>
      </c>
      <c r="D4040" s="53"/>
      <c r="E4040" s="26" t="str">
        <f t="shared" si="633"/>
        <v/>
      </c>
      <c r="F4040" s="26" t="str">
        <f t="shared" si="634"/>
        <v/>
      </c>
      <c r="G4040" s="26" t="str">
        <f t="shared" si="635"/>
        <v/>
      </c>
      <c r="H4040" s="26" t="str">
        <f t="shared" si="636"/>
        <v/>
      </c>
      <c r="I4040" s="53"/>
      <c r="J4040" s="53"/>
      <c r="K4040" s="53"/>
      <c r="L4040" s="52" t="str">
        <f t="shared" si="637"/>
        <v/>
      </c>
      <c r="M4040" s="52" t="str">
        <f t="shared" si="638"/>
        <v/>
      </c>
    </row>
    <row r="4041" spans="1:13" hidden="1" x14ac:dyDescent="0.3">
      <c r="A4041" s="143" t="str">
        <f t="shared" si="639"/>
        <v/>
      </c>
      <c r="B4041" s="140" t="str">
        <f t="shared" si="640"/>
        <v/>
      </c>
      <c r="C4041" s="143" t="str">
        <f t="shared" si="641"/>
        <v/>
      </c>
      <c r="D4041" s="53"/>
      <c r="E4041" s="26" t="str">
        <f t="shared" si="633"/>
        <v/>
      </c>
      <c r="F4041" s="26" t="str">
        <f t="shared" si="634"/>
        <v/>
      </c>
      <c r="G4041" s="26" t="str">
        <f t="shared" si="635"/>
        <v/>
      </c>
      <c r="H4041" s="26" t="str">
        <f t="shared" si="636"/>
        <v/>
      </c>
      <c r="I4041" s="53"/>
      <c r="J4041" s="53"/>
      <c r="K4041" s="53"/>
      <c r="L4041" s="52" t="str">
        <f t="shared" si="637"/>
        <v/>
      </c>
      <c r="M4041" s="52" t="str">
        <f t="shared" si="638"/>
        <v/>
      </c>
    </row>
    <row r="4042" spans="1:13" hidden="1" x14ac:dyDescent="0.3">
      <c r="A4042" s="143" t="str">
        <f t="shared" si="639"/>
        <v/>
      </c>
      <c r="B4042" s="140" t="str">
        <f t="shared" si="640"/>
        <v/>
      </c>
      <c r="C4042" s="143" t="str">
        <f t="shared" si="641"/>
        <v/>
      </c>
      <c r="D4042" s="53"/>
      <c r="E4042" s="26" t="str">
        <f t="shared" si="633"/>
        <v/>
      </c>
      <c r="F4042" s="26" t="str">
        <f t="shared" si="634"/>
        <v/>
      </c>
      <c r="G4042" s="26" t="str">
        <f t="shared" si="635"/>
        <v/>
      </c>
      <c r="H4042" s="26" t="str">
        <f t="shared" si="636"/>
        <v/>
      </c>
      <c r="I4042" s="53"/>
      <c r="J4042" s="53"/>
      <c r="K4042" s="53"/>
      <c r="L4042" s="52" t="str">
        <f t="shared" si="637"/>
        <v/>
      </c>
      <c r="M4042" s="52" t="str">
        <f t="shared" si="638"/>
        <v/>
      </c>
    </row>
    <row r="4043" spans="1:13" hidden="1" x14ac:dyDescent="0.3">
      <c r="A4043" s="143" t="str">
        <f t="shared" si="639"/>
        <v/>
      </c>
      <c r="B4043" s="140" t="str">
        <f t="shared" si="640"/>
        <v/>
      </c>
      <c r="C4043" s="143" t="str">
        <f t="shared" si="641"/>
        <v/>
      </c>
      <c r="D4043" s="53"/>
      <c r="E4043" s="26" t="str">
        <f t="shared" si="633"/>
        <v/>
      </c>
      <c r="F4043" s="26" t="str">
        <f t="shared" si="634"/>
        <v/>
      </c>
      <c r="G4043" s="26" t="str">
        <f t="shared" si="635"/>
        <v/>
      </c>
      <c r="H4043" s="26" t="str">
        <f t="shared" si="636"/>
        <v/>
      </c>
      <c r="I4043" s="53"/>
      <c r="J4043" s="53"/>
      <c r="K4043" s="53"/>
      <c r="L4043" s="52" t="str">
        <f t="shared" si="637"/>
        <v/>
      </c>
      <c r="M4043" s="52" t="str">
        <f t="shared" si="638"/>
        <v/>
      </c>
    </row>
    <row r="4044" spans="1:13" hidden="1" x14ac:dyDescent="0.3">
      <c r="A4044" s="143" t="str">
        <f t="shared" si="639"/>
        <v/>
      </c>
      <c r="B4044" s="140" t="str">
        <f t="shared" si="640"/>
        <v/>
      </c>
      <c r="C4044" s="143" t="str">
        <f t="shared" si="641"/>
        <v/>
      </c>
      <c r="D4044" s="53"/>
      <c r="E4044" s="26" t="str">
        <f t="shared" si="633"/>
        <v/>
      </c>
      <c r="F4044" s="26" t="str">
        <f t="shared" si="634"/>
        <v/>
      </c>
      <c r="G4044" s="26" t="str">
        <f t="shared" si="635"/>
        <v/>
      </c>
      <c r="H4044" s="26" t="str">
        <f t="shared" si="636"/>
        <v/>
      </c>
      <c r="I4044" s="53"/>
      <c r="J4044" s="53"/>
      <c r="K4044" s="53"/>
      <c r="L4044" s="52" t="str">
        <f t="shared" si="637"/>
        <v/>
      </c>
      <c r="M4044" s="52" t="str">
        <f t="shared" si="638"/>
        <v/>
      </c>
    </row>
    <row r="4045" spans="1:13" hidden="1" x14ac:dyDescent="0.3">
      <c r="A4045" s="143" t="str">
        <f t="shared" si="639"/>
        <v/>
      </c>
      <c r="B4045" s="140" t="str">
        <f t="shared" si="640"/>
        <v/>
      </c>
      <c r="C4045" s="143" t="str">
        <f t="shared" si="641"/>
        <v/>
      </c>
      <c r="D4045" s="53"/>
      <c r="E4045" s="26" t="str">
        <f t="shared" si="633"/>
        <v/>
      </c>
      <c r="F4045" s="26" t="str">
        <f t="shared" si="634"/>
        <v/>
      </c>
      <c r="G4045" s="26" t="str">
        <f t="shared" si="635"/>
        <v/>
      </c>
      <c r="H4045" s="26" t="str">
        <f t="shared" si="636"/>
        <v/>
      </c>
      <c r="I4045" s="53"/>
      <c r="J4045" s="53"/>
      <c r="K4045" s="53"/>
      <c r="L4045" s="52" t="str">
        <f t="shared" si="637"/>
        <v/>
      </c>
      <c r="M4045" s="52" t="str">
        <f t="shared" si="638"/>
        <v/>
      </c>
    </row>
    <row r="4046" spans="1:13" hidden="1" x14ac:dyDescent="0.3">
      <c r="A4046" s="143" t="str">
        <f t="shared" si="639"/>
        <v/>
      </c>
      <c r="B4046" s="140" t="str">
        <f t="shared" si="640"/>
        <v/>
      </c>
      <c r="C4046" s="143" t="str">
        <f t="shared" si="641"/>
        <v/>
      </c>
      <c r="D4046" s="53"/>
      <c r="E4046" s="26" t="str">
        <f t="shared" si="633"/>
        <v/>
      </c>
      <c r="F4046" s="26" t="str">
        <f t="shared" si="634"/>
        <v/>
      </c>
      <c r="G4046" s="26" t="str">
        <f t="shared" si="635"/>
        <v/>
      </c>
      <c r="H4046" s="26" t="str">
        <f t="shared" si="636"/>
        <v/>
      </c>
      <c r="I4046" s="53"/>
      <c r="J4046" s="53"/>
      <c r="K4046" s="53"/>
      <c r="L4046" s="52" t="str">
        <f t="shared" si="637"/>
        <v/>
      </c>
      <c r="M4046" s="52" t="str">
        <f t="shared" si="638"/>
        <v/>
      </c>
    </row>
    <row r="4047" spans="1:13" hidden="1" x14ac:dyDescent="0.3">
      <c r="A4047" s="143" t="str">
        <f t="shared" si="639"/>
        <v/>
      </c>
      <c r="B4047" s="140" t="str">
        <f t="shared" si="640"/>
        <v/>
      </c>
      <c r="C4047" s="143" t="str">
        <f t="shared" si="641"/>
        <v/>
      </c>
      <c r="D4047" s="53"/>
      <c r="E4047" s="26" t="str">
        <f t="shared" si="633"/>
        <v/>
      </c>
      <c r="F4047" s="26" t="str">
        <f t="shared" si="634"/>
        <v/>
      </c>
      <c r="G4047" s="26" t="str">
        <f t="shared" si="635"/>
        <v/>
      </c>
      <c r="H4047" s="26" t="str">
        <f t="shared" si="636"/>
        <v/>
      </c>
      <c r="I4047" s="53"/>
      <c r="J4047" s="53"/>
      <c r="K4047" s="53"/>
      <c r="L4047" s="52" t="str">
        <f t="shared" si="637"/>
        <v/>
      </c>
      <c r="M4047" s="52" t="str">
        <f t="shared" si="638"/>
        <v/>
      </c>
    </row>
    <row r="4048" spans="1:13" hidden="1" x14ac:dyDescent="0.3">
      <c r="A4048" s="143" t="str">
        <f t="shared" si="639"/>
        <v/>
      </c>
      <c r="B4048" s="140" t="str">
        <f t="shared" si="640"/>
        <v/>
      </c>
      <c r="C4048" s="143" t="str">
        <f t="shared" si="641"/>
        <v/>
      </c>
      <c r="D4048" s="53"/>
      <c r="E4048" s="26" t="str">
        <f t="shared" si="633"/>
        <v/>
      </c>
      <c r="F4048" s="26" t="str">
        <f t="shared" si="634"/>
        <v/>
      </c>
      <c r="G4048" s="26" t="str">
        <f t="shared" si="635"/>
        <v/>
      </c>
      <c r="H4048" s="26" t="str">
        <f t="shared" si="636"/>
        <v/>
      </c>
      <c r="I4048" s="53"/>
      <c r="J4048" s="53"/>
      <c r="K4048" s="53"/>
      <c r="L4048" s="52" t="str">
        <f t="shared" si="637"/>
        <v/>
      </c>
      <c r="M4048" s="52" t="str">
        <f t="shared" si="638"/>
        <v/>
      </c>
    </row>
    <row r="4049" spans="1:13" hidden="1" x14ac:dyDescent="0.3">
      <c r="A4049" s="143" t="str">
        <f t="shared" si="639"/>
        <v/>
      </c>
      <c r="B4049" s="140" t="str">
        <f t="shared" si="640"/>
        <v/>
      </c>
      <c r="C4049" s="143" t="str">
        <f t="shared" si="641"/>
        <v/>
      </c>
      <c r="D4049" s="53"/>
      <c r="E4049" s="26" t="str">
        <f t="shared" si="633"/>
        <v/>
      </c>
      <c r="F4049" s="26" t="str">
        <f t="shared" si="634"/>
        <v/>
      </c>
      <c r="G4049" s="26" t="str">
        <f t="shared" si="635"/>
        <v/>
      </c>
      <c r="H4049" s="26" t="str">
        <f t="shared" si="636"/>
        <v/>
      </c>
      <c r="I4049" s="53"/>
      <c r="J4049" s="53"/>
      <c r="K4049" s="53"/>
      <c r="L4049" s="52" t="str">
        <f t="shared" si="637"/>
        <v/>
      </c>
      <c r="M4049" s="52" t="str">
        <f t="shared" si="638"/>
        <v/>
      </c>
    </row>
    <row r="4050" spans="1:13" hidden="1" x14ac:dyDescent="0.3">
      <c r="A4050" s="143" t="str">
        <f t="shared" si="639"/>
        <v/>
      </c>
      <c r="B4050" s="140" t="str">
        <f t="shared" si="640"/>
        <v/>
      </c>
      <c r="C4050" s="143" t="str">
        <f t="shared" si="641"/>
        <v/>
      </c>
      <c r="D4050" s="53"/>
      <c r="E4050" s="26" t="str">
        <f t="shared" si="633"/>
        <v/>
      </c>
      <c r="F4050" s="26" t="str">
        <f t="shared" si="634"/>
        <v/>
      </c>
      <c r="G4050" s="26" t="str">
        <f t="shared" si="635"/>
        <v/>
      </c>
      <c r="H4050" s="26" t="str">
        <f t="shared" si="636"/>
        <v/>
      </c>
      <c r="I4050" s="53"/>
      <c r="J4050" s="53"/>
      <c r="K4050" s="53"/>
      <c r="L4050" s="52" t="str">
        <f t="shared" si="637"/>
        <v/>
      </c>
      <c r="M4050" s="52" t="str">
        <f t="shared" si="638"/>
        <v/>
      </c>
    </row>
    <row r="4051" spans="1:13" hidden="1" x14ac:dyDescent="0.3">
      <c r="A4051" s="143" t="str">
        <f t="shared" si="639"/>
        <v/>
      </c>
      <c r="B4051" s="140" t="str">
        <f t="shared" si="640"/>
        <v/>
      </c>
      <c r="C4051" s="143" t="str">
        <f t="shared" si="641"/>
        <v/>
      </c>
      <c r="D4051" s="53"/>
      <c r="E4051" s="26" t="str">
        <f t="shared" si="633"/>
        <v/>
      </c>
      <c r="F4051" s="26" t="str">
        <f t="shared" si="634"/>
        <v/>
      </c>
      <c r="G4051" s="26" t="str">
        <f t="shared" si="635"/>
        <v/>
      </c>
      <c r="H4051" s="26" t="str">
        <f t="shared" si="636"/>
        <v/>
      </c>
      <c r="I4051" s="53"/>
      <c r="J4051" s="53"/>
      <c r="K4051" s="53"/>
      <c r="L4051" s="52" t="str">
        <f t="shared" si="637"/>
        <v/>
      </c>
      <c r="M4051" s="52" t="str">
        <f t="shared" si="638"/>
        <v/>
      </c>
    </row>
    <row r="4052" spans="1:13" hidden="1" x14ac:dyDescent="0.3">
      <c r="A4052" s="143" t="str">
        <f t="shared" si="639"/>
        <v/>
      </c>
      <c r="B4052" s="140" t="str">
        <f t="shared" si="640"/>
        <v/>
      </c>
      <c r="C4052" s="143" t="str">
        <f t="shared" si="641"/>
        <v/>
      </c>
      <c r="D4052" s="53"/>
      <c r="E4052" s="26" t="str">
        <f t="shared" si="633"/>
        <v/>
      </c>
      <c r="F4052" s="26" t="str">
        <f t="shared" si="634"/>
        <v/>
      </c>
      <c r="G4052" s="26" t="str">
        <f t="shared" si="635"/>
        <v/>
      </c>
      <c r="H4052" s="26" t="str">
        <f t="shared" si="636"/>
        <v/>
      </c>
      <c r="I4052" s="53"/>
      <c r="J4052" s="53"/>
      <c r="K4052" s="53"/>
      <c r="L4052" s="52" t="str">
        <f t="shared" si="637"/>
        <v/>
      </c>
      <c r="M4052" s="52" t="str">
        <f t="shared" si="638"/>
        <v/>
      </c>
    </row>
    <row r="4053" spans="1:13" hidden="1" x14ac:dyDescent="0.3">
      <c r="A4053" s="143" t="str">
        <f t="shared" si="639"/>
        <v/>
      </c>
      <c r="B4053" s="140" t="str">
        <f t="shared" si="640"/>
        <v/>
      </c>
      <c r="C4053" s="143" t="str">
        <f t="shared" si="641"/>
        <v/>
      </c>
      <c r="D4053" s="53"/>
      <c r="E4053" s="26" t="str">
        <f t="shared" si="633"/>
        <v/>
      </c>
      <c r="F4053" s="26" t="str">
        <f t="shared" si="634"/>
        <v/>
      </c>
      <c r="G4053" s="26" t="str">
        <f t="shared" si="635"/>
        <v/>
      </c>
      <c r="H4053" s="26" t="str">
        <f t="shared" si="636"/>
        <v/>
      </c>
      <c r="I4053" s="53"/>
      <c r="J4053" s="53"/>
      <c r="K4053" s="53"/>
      <c r="L4053" s="52" t="str">
        <f t="shared" si="637"/>
        <v/>
      </c>
      <c r="M4053" s="52" t="str">
        <f t="shared" si="638"/>
        <v/>
      </c>
    </row>
    <row r="4054" spans="1:13" hidden="1" x14ac:dyDescent="0.3">
      <c r="A4054" s="143" t="str">
        <f t="shared" si="639"/>
        <v/>
      </c>
      <c r="B4054" s="140" t="str">
        <f t="shared" si="640"/>
        <v/>
      </c>
      <c r="C4054" s="143" t="str">
        <f t="shared" si="641"/>
        <v/>
      </c>
      <c r="D4054" s="53"/>
      <c r="E4054" s="26" t="str">
        <f t="shared" si="633"/>
        <v/>
      </c>
      <c r="F4054" s="26" t="str">
        <f t="shared" si="634"/>
        <v/>
      </c>
      <c r="G4054" s="26" t="str">
        <f t="shared" si="635"/>
        <v/>
      </c>
      <c r="H4054" s="26" t="str">
        <f t="shared" si="636"/>
        <v/>
      </c>
      <c r="I4054" s="53"/>
      <c r="J4054" s="53"/>
      <c r="K4054" s="53"/>
      <c r="L4054" s="52" t="str">
        <f t="shared" si="637"/>
        <v/>
      </c>
      <c r="M4054" s="52" t="str">
        <f t="shared" si="638"/>
        <v/>
      </c>
    </row>
    <row r="4055" spans="1:13" hidden="1" x14ac:dyDescent="0.3">
      <c r="A4055" s="143" t="str">
        <f t="shared" si="639"/>
        <v/>
      </c>
      <c r="B4055" s="140" t="str">
        <f t="shared" si="640"/>
        <v/>
      </c>
      <c r="C4055" s="143" t="str">
        <f t="shared" si="641"/>
        <v/>
      </c>
      <c r="D4055" s="53"/>
      <c r="E4055" s="26" t="str">
        <f t="shared" si="633"/>
        <v/>
      </c>
      <c r="F4055" s="26" t="str">
        <f t="shared" si="634"/>
        <v/>
      </c>
      <c r="G4055" s="26" t="str">
        <f t="shared" si="635"/>
        <v/>
      </c>
      <c r="H4055" s="26" t="str">
        <f t="shared" si="636"/>
        <v/>
      </c>
      <c r="I4055" s="53"/>
      <c r="J4055" s="53"/>
      <c r="K4055" s="53"/>
      <c r="L4055" s="52" t="str">
        <f t="shared" si="637"/>
        <v/>
      </c>
      <c r="M4055" s="52" t="str">
        <f t="shared" si="638"/>
        <v/>
      </c>
    </row>
    <row r="4056" spans="1:13" hidden="1" x14ac:dyDescent="0.3">
      <c r="A4056" s="143" t="str">
        <f t="shared" si="639"/>
        <v/>
      </c>
      <c r="B4056" s="140" t="str">
        <f t="shared" si="640"/>
        <v/>
      </c>
      <c r="C4056" s="143" t="str">
        <f t="shared" si="641"/>
        <v/>
      </c>
      <c r="D4056" s="53"/>
      <c r="E4056" s="26" t="str">
        <f t="shared" si="633"/>
        <v/>
      </c>
      <c r="F4056" s="26" t="str">
        <f t="shared" si="634"/>
        <v/>
      </c>
      <c r="G4056" s="26" t="str">
        <f t="shared" si="635"/>
        <v/>
      </c>
      <c r="H4056" s="26" t="str">
        <f t="shared" si="636"/>
        <v/>
      </c>
      <c r="I4056" s="53"/>
      <c r="J4056" s="53"/>
      <c r="K4056" s="53"/>
      <c r="L4056" s="52" t="str">
        <f t="shared" si="637"/>
        <v/>
      </c>
      <c r="M4056" s="52" t="str">
        <f t="shared" si="638"/>
        <v/>
      </c>
    </row>
    <row r="4057" spans="1:13" hidden="1" x14ac:dyDescent="0.3">
      <c r="A4057" s="143" t="str">
        <f t="shared" si="639"/>
        <v/>
      </c>
      <c r="B4057" s="140" t="str">
        <f t="shared" si="640"/>
        <v/>
      </c>
      <c r="C4057" s="143" t="str">
        <f t="shared" si="641"/>
        <v/>
      </c>
      <c r="D4057" s="53"/>
      <c r="E4057" s="26" t="str">
        <f t="shared" si="633"/>
        <v/>
      </c>
      <c r="F4057" s="26" t="str">
        <f t="shared" si="634"/>
        <v/>
      </c>
      <c r="G4057" s="26" t="str">
        <f t="shared" si="635"/>
        <v/>
      </c>
      <c r="H4057" s="26" t="str">
        <f t="shared" si="636"/>
        <v/>
      </c>
      <c r="I4057" s="53"/>
      <c r="J4057" s="53"/>
      <c r="K4057" s="53"/>
      <c r="L4057" s="52" t="str">
        <f t="shared" si="637"/>
        <v/>
      </c>
      <c r="M4057" s="52" t="str">
        <f t="shared" si="638"/>
        <v/>
      </c>
    </row>
    <row r="4058" spans="1:13" hidden="1" x14ac:dyDescent="0.3">
      <c r="A4058" s="143" t="str">
        <f t="shared" si="639"/>
        <v/>
      </c>
      <c r="B4058" s="140" t="str">
        <f t="shared" si="640"/>
        <v/>
      </c>
      <c r="C4058" s="143" t="str">
        <f t="shared" si="641"/>
        <v/>
      </c>
      <c r="D4058" s="53"/>
      <c r="E4058" s="26" t="str">
        <f t="shared" si="633"/>
        <v/>
      </c>
      <c r="F4058" s="26" t="str">
        <f t="shared" si="634"/>
        <v/>
      </c>
      <c r="G4058" s="26" t="str">
        <f t="shared" si="635"/>
        <v/>
      </c>
      <c r="H4058" s="26" t="str">
        <f t="shared" si="636"/>
        <v/>
      </c>
      <c r="I4058" s="53"/>
      <c r="J4058" s="53"/>
      <c r="K4058" s="53"/>
      <c r="L4058" s="52" t="str">
        <f t="shared" si="637"/>
        <v/>
      </c>
      <c r="M4058" s="52" t="str">
        <f t="shared" si="638"/>
        <v/>
      </c>
    </row>
    <row r="4059" spans="1:13" hidden="1" x14ac:dyDescent="0.3">
      <c r="A4059" s="143" t="str">
        <f t="shared" si="639"/>
        <v/>
      </c>
      <c r="B4059" s="140" t="str">
        <f t="shared" si="640"/>
        <v/>
      </c>
      <c r="C4059" s="143" t="str">
        <f t="shared" si="641"/>
        <v/>
      </c>
      <c r="D4059" s="53"/>
      <c r="E4059" s="26" t="str">
        <f t="shared" si="633"/>
        <v/>
      </c>
      <c r="F4059" s="26" t="str">
        <f t="shared" si="634"/>
        <v/>
      </c>
      <c r="G4059" s="26" t="str">
        <f t="shared" si="635"/>
        <v/>
      </c>
      <c r="H4059" s="26" t="str">
        <f t="shared" si="636"/>
        <v/>
      </c>
      <c r="I4059" s="53"/>
      <c r="J4059" s="53"/>
      <c r="K4059" s="53"/>
      <c r="L4059" s="52" t="str">
        <f t="shared" si="637"/>
        <v/>
      </c>
      <c r="M4059" s="52" t="str">
        <f t="shared" si="638"/>
        <v/>
      </c>
    </row>
    <row r="4060" spans="1:13" hidden="1" x14ac:dyDescent="0.3">
      <c r="A4060" s="143" t="str">
        <f t="shared" si="639"/>
        <v/>
      </c>
      <c r="B4060" s="140" t="str">
        <f t="shared" si="640"/>
        <v/>
      </c>
      <c r="C4060" s="143" t="str">
        <f t="shared" si="641"/>
        <v/>
      </c>
      <c r="D4060" s="53"/>
      <c r="E4060" s="26" t="str">
        <f t="shared" si="633"/>
        <v/>
      </c>
      <c r="F4060" s="26" t="str">
        <f t="shared" si="634"/>
        <v/>
      </c>
      <c r="G4060" s="26" t="str">
        <f t="shared" si="635"/>
        <v/>
      </c>
      <c r="H4060" s="26" t="str">
        <f t="shared" si="636"/>
        <v/>
      </c>
      <c r="I4060" s="53"/>
      <c r="J4060" s="53"/>
      <c r="K4060" s="53"/>
      <c r="L4060" s="52" t="str">
        <f t="shared" si="637"/>
        <v/>
      </c>
      <c r="M4060" s="52" t="str">
        <f t="shared" si="638"/>
        <v/>
      </c>
    </row>
    <row r="4061" spans="1:13" hidden="1" x14ac:dyDescent="0.3">
      <c r="A4061" s="143" t="str">
        <f t="shared" si="639"/>
        <v/>
      </c>
      <c r="B4061" s="140" t="str">
        <f t="shared" si="640"/>
        <v/>
      </c>
      <c r="C4061" s="143" t="str">
        <f t="shared" si="641"/>
        <v/>
      </c>
      <c r="D4061" s="53"/>
      <c r="E4061" s="26" t="str">
        <f t="shared" si="633"/>
        <v/>
      </c>
      <c r="F4061" s="26" t="str">
        <f t="shared" si="634"/>
        <v/>
      </c>
      <c r="G4061" s="26" t="str">
        <f t="shared" si="635"/>
        <v/>
      </c>
      <c r="H4061" s="26" t="str">
        <f t="shared" si="636"/>
        <v/>
      </c>
      <c r="I4061" s="53"/>
      <c r="J4061" s="53"/>
      <c r="K4061" s="53"/>
      <c r="L4061" s="52" t="str">
        <f t="shared" si="637"/>
        <v/>
      </c>
      <c r="M4061" s="52" t="str">
        <f t="shared" si="638"/>
        <v/>
      </c>
    </row>
    <row r="4062" spans="1:13" hidden="1" x14ac:dyDescent="0.3">
      <c r="A4062" s="143" t="str">
        <f t="shared" si="639"/>
        <v/>
      </c>
      <c r="B4062" s="140" t="str">
        <f t="shared" si="640"/>
        <v/>
      </c>
      <c r="C4062" s="143" t="str">
        <f t="shared" si="641"/>
        <v/>
      </c>
      <c r="D4062" s="53"/>
      <c r="E4062" s="26" t="str">
        <f t="shared" si="633"/>
        <v/>
      </c>
      <c r="F4062" s="26" t="str">
        <f t="shared" si="634"/>
        <v/>
      </c>
      <c r="G4062" s="26" t="str">
        <f t="shared" si="635"/>
        <v/>
      </c>
      <c r="H4062" s="26" t="str">
        <f t="shared" si="636"/>
        <v/>
      </c>
      <c r="I4062" s="53"/>
      <c r="J4062" s="53"/>
      <c r="K4062" s="53"/>
      <c r="L4062" s="52" t="str">
        <f t="shared" si="637"/>
        <v/>
      </c>
      <c r="M4062" s="52" t="str">
        <f t="shared" si="638"/>
        <v/>
      </c>
    </row>
    <row r="4063" spans="1:13" hidden="1" x14ac:dyDescent="0.3">
      <c r="A4063" s="143" t="str">
        <f t="shared" si="639"/>
        <v/>
      </c>
      <c r="B4063" s="140" t="str">
        <f t="shared" si="640"/>
        <v/>
      </c>
      <c r="C4063" s="143" t="str">
        <f t="shared" si="641"/>
        <v/>
      </c>
      <c r="D4063" s="53"/>
      <c r="E4063" s="26" t="str">
        <f t="shared" si="633"/>
        <v/>
      </c>
      <c r="F4063" s="26" t="str">
        <f t="shared" si="634"/>
        <v/>
      </c>
      <c r="G4063" s="26" t="str">
        <f t="shared" si="635"/>
        <v/>
      </c>
      <c r="H4063" s="26" t="str">
        <f t="shared" si="636"/>
        <v/>
      </c>
      <c r="I4063" s="53"/>
      <c r="J4063" s="53"/>
      <c r="K4063" s="53"/>
      <c r="L4063" s="52" t="str">
        <f t="shared" si="637"/>
        <v/>
      </c>
      <c r="M4063" s="52" t="str">
        <f t="shared" si="638"/>
        <v/>
      </c>
    </row>
    <row r="4064" spans="1:13" hidden="1" x14ac:dyDescent="0.3">
      <c r="A4064" s="143" t="str">
        <f t="shared" si="639"/>
        <v/>
      </c>
      <c r="B4064" s="140" t="str">
        <f t="shared" si="640"/>
        <v/>
      </c>
      <c r="C4064" s="143" t="str">
        <f t="shared" si="641"/>
        <v/>
      </c>
      <c r="D4064" s="53"/>
      <c r="E4064" s="26" t="str">
        <f t="shared" si="633"/>
        <v/>
      </c>
      <c r="F4064" s="26" t="str">
        <f t="shared" si="634"/>
        <v/>
      </c>
      <c r="G4064" s="26" t="str">
        <f t="shared" si="635"/>
        <v/>
      </c>
      <c r="H4064" s="26" t="str">
        <f t="shared" si="636"/>
        <v/>
      </c>
      <c r="I4064" s="53"/>
      <c r="J4064" s="53"/>
      <c r="K4064" s="53"/>
      <c r="L4064" s="52" t="str">
        <f t="shared" si="637"/>
        <v/>
      </c>
      <c r="M4064" s="52" t="str">
        <f t="shared" si="638"/>
        <v/>
      </c>
    </row>
    <row r="4065" spans="1:13" hidden="1" x14ac:dyDescent="0.3">
      <c r="A4065" s="143" t="str">
        <f t="shared" si="639"/>
        <v/>
      </c>
      <c r="B4065" s="140" t="str">
        <f t="shared" si="640"/>
        <v/>
      </c>
      <c r="C4065" s="143" t="str">
        <f t="shared" si="641"/>
        <v/>
      </c>
      <c r="D4065" s="53"/>
      <c r="E4065" s="26" t="str">
        <f t="shared" si="633"/>
        <v/>
      </c>
      <c r="F4065" s="26" t="str">
        <f t="shared" si="634"/>
        <v/>
      </c>
      <c r="G4065" s="26" t="str">
        <f t="shared" si="635"/>
        <v/>
      </c>
      <c r="H4065" s="26" t="str">
        <f t="shared" si="636"/>
        <v/>
      </c>
      <c r="I4065" s="53"/>
      <c r="J4065" s="53"/>
      <c r="K4065" s="53"/>
      <c r="L4065" s="52" t="str">
        <f t="shared" si="637"/>
        <v/>
      </c>
      <c r="M4065" s="52" t="str">
        <f t="shared" si="638"/>
        <v/>
      </c>
    </row>
    <row r="4066" spans="1:13" hidden="1" x14ac:dyDescent="0.3">
      <c r="A4066" s="143" t="str">
        <f t="shared" si="639"/>
        <v/>
      </c>
      <c r="B4066" s="140" t="str">
        <f t="shared" si="640"/>
        <v/>
      </c>
      <c r="C4066" s="143" t="str">
        <f t="shared" si="641"/>
        <v/>
      </c>
      <c r="D4066" s="53"/>
      <c r="E4066" s="26" t="str">
        <f t="shared" si="633"/>
        <v/>
      </c>
      <c r="F4066" s="26" t="str">
        <f t="shared" si="634"/>
        <v/>
      </c>
      <c r="G4066" s="26" t="str">
        <f t="shared" si="635"/>
        <v/>
      </c>
      <c r="H4066" s="26" t="str">
        <f t="shared" si="636"/>
        <v/>
      </c>
      <c r="I4066" s="53"/>
      <c r="J4066" s="53"/>
      <c r="K4066" s="53"/>
      <c r="L4066" s="52" t="str">
        <f t="shared" si="637"/>
        <v/>
      </c>
      <c r="M4066" s="52" t="str">
        <f t="shared" si="638"/>
        <v/>
      </c>
    </row>
    <row r="4067" spans="1:13" hidden="1" x14ac:dyDescent="0.3">
      <c r="A4067" s="143" t="str">
        <f t="shared" si="639"/>
        <v/>
      </c>
      <c r="B4067" s="140" t="str">
        <f t="shared" si="640"/>
        <v/>
      </c>
      <c r="C4067" s="143" t="str">
        <f t="shared" si="641"/>
        <v/>
      </c>
      <c r="D4067" s="53"/>
      <c r="E4067" s="26" t="str">
        <f t="shared" si="633"/>
        <v/>
      </c>
      <c r="F4067" s="26" t="str">
        <f t="shared" si="634"/>
        <v/>
      </c>
      <c r="G4067" s="26" t="str">
        <f t="shared" si="635"/>
        <v/>
      </c>
      <c r="H4067" s="26" t="str">
        <f t="shared" si="636"/>
        <v/>
      </c>
      <c r="I4067" s="53"/>
      <c r="J4067" s="53"/>
      <c r="K4067" s="53"/>
      <c r="L4067" s="52" t="str">
        <f t="shared" si="637"/>
        <v/>
      </c>
      <c r="M4067" s="52" t="str">
        <f t="shared" si="638"/>
        <v/>
      </c>
    </row>
    <row r="4068" spans="1:13" hidden="1" x14ac:dyDescent="0.3">
      <c r="A4068" s="143" t="str">
        <f t="shared" si="639"/>
        <v/>
      </c>
      <c r="B4068" s="140" t="str">
        <f t="shared" si="640"/>
        <v/>
      </c>
      <c r="C4068" s="143" t="str">
        <f t="shared" si="641"/>
        <v/>
      </c>
      <c r="D4068" s="53"/>
      <c r="E4068" s="26" t="str">
        <f t="shared" si="633"/>
        <v/>
      </c>
      <c r="F4068" s="26" t="str">
        <f t="shared" si="634"/>
        <v/>
      </c>
      <c r="G4068" s="26" t="str">
        <f t="shared" si="635"/>
        <v/>
      </c>
      <c r="H4068" s="26" t="str">
        <f t="shared" si="636"/>
        <v/>
      </c>
      <c r="I4068" s="53"/>
      <c r="J4068" s="53"/>
      <c r="K4068" s="53"/>
      <c r="L4068" s="52" t="str">
        <f t="shared" si="637"/>
        <v/>
      </c>
      <c r="M4068" s="52" t="str">
        <f t="shared" si="638"/>
        <v/>
      </c>
    </row>
    <row r="4069" spans="1:13" hidden="1" x14ac:dyDescent="0.3">
      <c r="A4069" s="143" t="str">
        <f t="shared" si="639"/>
        <v/>
      </c>
      <c r="B4069" s="140" t="str">
        <f t="shared" si="640"/>
        <v/>
      </c>
      <c r="C4069" s="143" t="str">
        <f t="shared" si="641"/>
        <v/>
      </c>
      <c r="D4069" s="53"/>
      <c r="E4069" s="26" t="str">
        <f t="shared" si="633"/>
        <v/>
      </c>
      <c r="F4069" s="26" t="str">
        <f t="shared" si="634"/>
        <v/>
      </c>
      <c r="G4069" s="26" t="str">
        <f t="shared" si="635"/>
        <v/>
      </c>
      <c r="H4069" s="26" t="str">
        <f t="shared" si="636"/>
        <v/>
      </c>
      <c r="I4069" s="53"/>
      <c r="J4069" s="53"/>
      <c r="K4069" s="53"/>
      <c r="L4069" s="52" t="str">
        <f t="shared" si="637"/>
        <v/>
      </c>
      <c r="M4069" s="52" t="str">
        <f t="shared" si="638"/>
        <v/>
      </c>
    </row>
    <row r="4070" spans="1:13" hidden="1" x14ac:dyDescent="0.3">
      <c r="A4070" s="143" t="str">
        <f t="shared" si="639"/>
        <v/>
      </c>
      <c r="B4070" s="140" t="str">
        <f t="shared" si="640"/>
        <v/>
      </c>
      <c r="C4070" s="143" t="str">
        <f t="shared" si="641"/>
        <v/>
      </c>
      <c r="D4070" s="53"/>
      <c r="E4070" s="26" t="str">
        <f t="shared" si="633"/>
        <v/>
      </c>
      <c r="F4070" s="26" t="str">
        <f t="shared" si="634"/>
        <v/>
      </c>
      <c r="G4070" s="26" t="str">
        <f t="shared" si="635"/>
        <v/>
      </c>
      <c r="H4070" s="26" t="str">
        <f t="shared" si="636"/>
        <v/>
      </c>
      <c r="I4070" s="53"/>
      <c r="J4070" s="53"/>
      <c r="K4070" s="53"/>
      <c r="L4070" s="52" t="str">
        <f t="shared" si="637"/>
        <v/>
      </c>
      <c r="M4070" s="52" t="str">
        <f t="shared" si="638"/>
        <v/>
      </c>
    </row>
    <row r="4071" spans="1:13" hidden="1" x14ac:dyDescent="0.3">
      <c r="A4071" s="143" t="str">
        <f t="shared" si="639"/>
        <v/>
      </c>
      <c r="B4071" s="140" t="str">
        <f t="shared" si="640"/>
        <v/>
      </c>
      <c r="C4071" s="143" t="str">
        <f t="shared" si="641"/>
        <v/>
      </c>
      <c r="D4071" s="53"/>
      <c r="E4071" s="26" t="str">
        <f t="shared" si="633"/>
        <v/>
      </c>
      <c r="F4071" s="26" t="str">
        <f t="shared" si="634"/>
        <v/>
      </c>
      <c r="G4071" s="26" t="str">
        <f t="shared" si="635"/>
        <v/>
      </c>
      <c r="H4071" s="26" t="str">
        <f t="shared" si="636"/>
        <v/>
      </c>
      <c r="I4071" s="53"/>
      <c r="J4071" s="53"/>
      <c r="K4071" s="53"/>
      <c r="L4071" s="52" t="str">
        <f t="shared" si="637"/>
        <v/>
      </c>
      <c r="M4071" s="52" t="str">
        <f t="shared" si="638"/>
        <v/>
      </c>
    </row>
    <row r="4072" spans="1:13" hidden="1" x14ac:dyDescent="0.3">
      <c r="A4072" s="143" t="str">
        <f t="shared" si="639"/>
        <v/>
      </c>
      <c r="B4072" s="140" t="str">
        <f t="shared" si="640"/>
        <v/>
      </c>
      <c r="C4072" s="143" t="str">
        <f t="shared" si="641"/>
        <v/>
      </c>
      <c r="D4072" s="53"/>
      <c r="E4072" s="26" t="str">
        <f t="shared" si="633"/>
        <v/>
      </c>
      <c r="F4072" s="26" t="str">
        <f t="shared" si="634"/>
        <v/>
      </c>
      <c r="G4072" s="26" t="str">
        <f t="shared" si="635"/>
        <v/>
      </c>
      <c r="H4072" s="26" t="str">
        <f t="shared" si="636"/>
        <v/>
      </c>
      <c r="I4072" s="53"/>
      <c r="J4072" s="53"/>
      <c r="K4072" s="53"/>
      <c r="L4072" s="52" t="str">
        <f t="shared" si="637"/>
        <v/>
      </c>
      <c r="M4072" s="52" t="str">
        <f t="shared" si="638"/>
        <v/>
      </c>
    </row>
    <row r="4073" spans="1:13" hidden="1" x14ac:dyDescent="0.3">
      <c r="A4073" s="143" t="str">
        <f t="shared" si="639"/>
        <v/>
      </c>
      <c r="B4073" s="140" t="str">
        <f t="shared" si="640"/>
        <v/>
      </c>
      <c r="C4073" s="143" t="str">
        <f t="shared" si="641"/>
        <v/>
      </c>
      <c r="D4073" s="53"/>
      <c r="E4073" s="26" t="str">
        <f t="shared" si="633"/>
        <v/>
      </c>
      <c r="F4073" s="26" t="str">
        <f t="shared" si="634"/>
        <v/>
      </c>
      <c r="G4073" s="26" t="str">
        <f t="shared" si="635"/>
        <v/>
      </c>
      <c r="H4073" s="26" t="str">
        <f t="shared" si="636"/>
        <v/>
      </c>
      <c r="I4073" s="53"/>
      <c r="J4073" s="53"/>
      <c r="K4073" s="53"/>
      <c r="L4073" s="52" t="str">
        <f t="shared" si="637"/>
        <v/>
      </c>
      <c r="M4073" s="52" t="str">
        <f t="shared" si="638"/>
        <v/>
      </c>
    </row>
    <row r="4074" spans="1:13" hidden="1" x14ac:dyDescent="0.3">
      <c r="A4074" s="143" t="str">
        <f t="shared" si="639"/>
        <v/>
      </c>
      <c r="B4074" s="140" t="str">
        <f t="shared" si="640"/>
        <v/>
      </c>
      <c r="C4074" s="143" t="str">
        <f t="shared" si="641"/>
        <v/>
      </c>
      <c r="D4074" s="53"/>
      <c r="E4074" s="26" t="str">
        <f t="shared" si="633"/>
        <v/>
      </c>
      <c r="F4074" s="26" t="str">
        <f t="shared" si="634"/>
        <v/>
      </c>
      <c r="G4074" s="26" t="str">
        <f t="shared" si="635"/>
        <v/>
      </c>
      <c r="H4074" s="26" t="str">
        <f t="shared" si="636"/>
        <v/>
      </c>
      <c r="I4074" s="53"/>
      <c r="J4074" s="53"/>
      <c r="K4074" s="53"/>
      <c r="L4074" s="52" t="str">
        <f t="shared" si="637"/>
        <v/>
      </c>
      <c r="M4074" s="52" t="str">
        <f t="shared" si="638"/>
        <v/>
      </c>
    </row>
    <row r="4075" spans="1:13" hidden="1" x14ac:dyDescent="0.3">
      <c r="A4075" s="143" t="str">
        <f t="shared" si="639"/>
        <v/>
      </c>
      <c r="B4075" s="140" t="str">
        <f t="shared" si="640"/>
        <v/>
      </c>
      <c r="C4075" s="143" t="str">
        <f t="shared" si="641"/>
        <v/>
      </c>
      <c r="D4075" s="53"/>
      <c r="E4075" s="26" t="str">
        <f t="shared" si="633"/>
        <v/>
      </c>
      <c r="F4075" s="26" t="str">
        <f t="shared" si="634"/>
        <v/>
      </c>
      <c r="G4075" s="26" t="str">
        <f t="shared" si="635"/>
        <v/>
      </c>
      <c r="H4075" s="26" t="str">
        <f t="shared" si="636"/>
        <v/>
      </c>
      <c r="I4075" s="53"/>
      <c r="J4075" s="53"/>
      <c r="K4075" s="53"/>
      <c r="L4075" s="52" t="str">
        <f t="shared" si="637"/>
        <v/>
      </c>
      <c r="M4075" s="52" t="str">
        <f t="shared" si="638"/>
        <v/>
      </c>
    </row>
    <row r="4076" spans="1:13" hidden="1" x14ac:dyDescent="0.3">
      <c r="A4076" s="143" t="str">
        <f t="shared" si="639"/>
        <v/>
      </c>
      <c r="B4076" s="140" t="str">
        <f t="shared" si="640"/>
        <v/>
      </c>
      <c r="C4076" s="143" t="str">
        <f t="shared" si="641"/>
        <v/>
      </c>
      <c r="D4076" s="53"/>
      <c r="E4076" s="26" t="str">
        <f t="shared" si="633"/>
        <v/>
      </c>
      <c r="F4076" s="26" t="str">
        <f t="shared" si="634"/>
        <v/>
      </c>
      <c r="G4076" s="26" t="str">
        <f t="shared" si="635"/>
        <v/>
      </c>
      <c r="H4076" s="26" t="str">
        <f t="shared" si="636"/>
        <v/>
      </c>
      <c r="I4076" s="53"/>
      <c r="J4076" s="53"/>
      <c r="K4076" s="53"/>
      <c r="L4076" s="52" t="str">
        <f t="shared" si="637"/>
        <v/>
      </c>
      <c r="M4076" s="52" t="str">
        <f t="shared" si="638"/>
        <v/>
      </c>
    </row>
    <row r="4077" spans="1:13" hidden="1" x14ac:dyDescent="0.3">
      <c r="A4077" s="143" t="str">
        <f t="shared" si="639"/>
        <v/>
      </c>
      <c r="B4077" s="140" t="str">
        <f t="shared" si="640"/>
        <v/>
      </c>
      <c r="C4077" s="143" t="str">
        <f t="shared" si="641"/>
        <v/>
      </c>
      <c r="D4077" s="53"/>
      <c r="E4077" s="26" t="str">
        <f t="shared" si="633"/>
        <v/>
      </c>
      <c r="F4077" s="26" t="str">
        <f t="shared" si="634"/>
        <v/>
      </c>
      <c r="G4077" s="26" t="str">
        <f t="shared" si="635"/>
        <v/>
      </c>
      <c r="H4077" s="26" t="str">
        <f t="shared" si="636"/>
        <v/>
      </c>
      <c r="I4077" s="53"/>
      <c r="J4077" s="53"/>
      <c r="K4077" s="53"/>
      <c r="L4077" s="52" t="str">
        <f t="shared" si="637"/>
        <v/>
      </c>
      <c r="M4077" s="52" t="str">
        <f t="shared" si="638"/>
        <v/>
      </c>
    </row>
    <row r="4078" spans="1:13" hidden="1" x14ac:dyDescent="0.3">
      <c r="A4078" s="143" t="str">
        <f t="shared" si="639"/>
        <v/>
      </c>
      <c r="B4078" s="140" t="str">
        <f t="shared" si="640"/>
        <v/>
      </c>
      <c r="C4078" s="143" t="str">
        <f t="shared" si="641"/>
        <v/>
      </c>
      <c r="D4078" s="53"/>
      <c r="E4078" s="26" t="str">
        <f t="shared" si="633"/>
        <v/>
      </c>
      <c r="F4078" s="26" t="str">
        <f t="shared" si="634"/>
        <v/>
      </c>
      <c r="G4078" s="26" t="str">
        <f t="shared" si="635"/>
        <v/>
      </c>
      <c r="H4078" s="26" t="str">
        <f t="shared" si="636"/>
        <v/>
      </c>
      <c r="I4078" s="53"/>
      <c r="J4078" s="53"/>
      <c r="K4078" s="53"/>
      <c r="L4078" s="52" t="str">
        <f t="shared" si="637"/>
        <v/>
      </c>
      <c r="M4078" s="52" t="str">
        <f t="shared" si="638"/>
        <v/>
      </c>
    </row>
    <row r="4079" spans="1:13" hidden="1" x14ac:dyDescent="0.3">
      <c r="A4079" s="143" t="str">
        <f t="shared" si="639"/>
        <v/>
      </c>
      <c r="B4079" s="140" t="str">
        <f t="shared" si="640"/>
        <v/>
      </c>
      <c r="C4079" s="143" t="str">
        <f t="shared" si="641"/>
        <v/>
      </c>
      <c r="D4079" s="53"/>
      <c r="E4079" s="26" t="str">
        <f t="shared" si="633"/>
        <v/>
      </c>
      <c r="F4079" s="26" t="str">
        <f t="shared" si="634"/>
        <v/>
      </c>
      <c r="G4079" s="26" t="str">
        <f t="shared" si="635"/>
        <v/>
      </c>
      <c r="H4079" s="26" t="str">
        <f t="shared" si="636"/>
        <v/>
      </c>
      <c r="I4079" s="53"/>
      <c r="J4079" s="53"/>
      <c r="K4079" s="53"/>
      <c r="L4079" s="52" t="str">
        <f t="shared" si="637"/>
        <v/>
      </c>
      <c r="M4079" s="52" t="str">
        <f t="shared" si="638"/>
        <v/>
      </c>
    </row>
    <row r="4080" spans="1:13" hidden="1" x14ac:dyDescent="0.3">
      <c r="A4080" s="143" t="str">
        <f t="shared" si="639"/>
        <v/>
      </c>
      <c r="B4080" s="140" t="str">
        <f t="shared" si="640"/>
        <v/>
      </c>
      <c r="C4080" s="143" t="str">
        <f t="shared" si="641"/>
        <v/>
      </c>
      <c r="D4080" s="53"/>
      <c r="E4080" s="26" t="str">
        <f t="shared" si="633"/>
        <v/>
      </c>
      <c r="F4080" s="26" t="str">
        <f t="shared" si="634"/>
        <v/>
      </c>
      <c r="G4080" s="26" t="str">
        <f t="shared" si="635"/>
        <v/>
      </c>
      <c r="H4080" s="26" t="str">
        <f t="shared" si="636"/>
        <v/>
      </c>
      <c r="I4080" s="53"/>
      <c r="J4080" s="53"/>
      <c r="K4080" s="53"/>
      <c r="L4080" s="52" t="str">
        <f t="shared" si="637"/>
        <v/>
      </c>
      <c r="M4080" s="52" t="str">
        <f t="shared" si="638"/>
        <v/>
      </c>
    </row>
    <row r="4081" spans="1:13" hidden="1" x14ac:dyDescent="0.3">
      <c r="A4081" s="143" t="str">
        <f t="shared" si="639"/>
        <v/>
      </c>
      <c r="B4081" s="140" t="str">
        <f t="shared" si="640"/>
        <v/>
      </c>
      <c r="C4081" s="143" t="str">
        <f t="shared" si="641"/>
        <v/>
      </c>
      <c r="D4081" s="53"/>
      <c r="E4081" s="26" t="str">
        <f t="shared" si="633"/>
        <v/>
      </c>
      <c r="F4081" s="26" t="str">
        <f t="shared" si="634"/>
        <v/>
      </c>
      <c r="G4081" s="26" t="str">
        <f t="shared" si="635"/>
        <v/>
      </c>
      <c r="H4081" s="26" t="str">
        <f t="shared" si="636"/>
        <v/>
      </c>
      <c r="I4081" s="53"/>
      <c r="J4081" s="53"/>
      <c r="K4081" s="53"/>
      <c r="L4081" s="52" t="str">
        <f t="shared" si="637"/>
        <v/>
      </c>
      <c r="M4081" s="52" t="str">
        <f t="shared" si="638"/>
        <v/>
      </c>
    </row>
    <row r="4082" spans="1:13" hidden="1" x14ac:dyDescent="0.3">
      <c r="A4082" s="143" t="str">
        <f t="shared" si="639"/>
        <v/>
      </c>
      <c r="B4082" s="140" t="str">
        <f t="shared" si="640"/>
        <v/>
      </c>
      <c r="C4082" s="143" t="str">
        <f t="shared" si="641"/>
        <v/>
      </c>
      <c r="D4082" s="53"/>
      <c r="E4082" s="26" t="str">
        <f t="shared" si="633"/>
        <v/>
      </c>
      <c r="F4082" s="26" t="str">
        <f t="shared" si="634"/>
        <v/>
      </c>
      <c r="G4082" s="26" t="str">
        <f t="shared" si="635"/>
        <v/>
      </c>
      <c r="H4082" s="26" t="str">
        <f t="shared" si="636"/>
        <v/>
      </c>
      <c r="I4082" s="53"/>
      <c r="J4082" s="53"/>
      <c r="K4082" s="53"/>
      <c r="L4082" s="52" t="str">
        <f t="shared" si="637"/>
        <v/>
      </c>
      <c r="M4082" s="52" t="str">
        <f t="shared" si="638"/>
        <v/>
      </c>
    </row>
    <row r="4083" spans="1:13" hidden="1" x14ac:dyDescent="0.3">
      <c r="A4083" s="143" t="str">
        <f t="shared" si="639"/>
        <v/>
      </c>
      <c r="B4083" s="140" t="str">
        <f t="shared" si="640"/>
        <v/>
      </c>
      <c r="C4083" s="143" t="str">
        <f t="shared" si="641"/>
        <v/>
      </c>
      <c r="D4083" s="53"/>
      <c r="E4083" s="26" t="str">
        <f t="shared" si="633"/>
        <v/>
      </c>
      <c r="F4083" s="26" t="str">
        <f t="shared" si="634"/>
        <v/>
      </c>
      <c r="G4083" s="26" t="str">
        <f t="shared" si="635"/>
        <v/>
      </c>
      <c r="H4083" s="26" t="str">
        <f t="shared" si="636"/>
        <v/>
      </c>
      <c r="I4083" s="53"/>
      <c r="J4083" s="53"/>
      <c r="K4083" s="53"/>
      <c r="L4083" s="52" t="str">
        <f t="shared" si="637"/>
        <v/>
      </c>
      <c r="M4083" s="52" t="str">
        <f t="shared" si="638"/>
        <v/>
      </c>
    </row>
    <row r="4084" spans="1:13" hidden="1" x14ac:dyDescent="0.3">
      <c r="A4084" s="143" t="str">
        <f t="shared" si="639"/>
        <v/>
      </c>
      <c r="B4084" s="140" t="str">
        <f t="shared" si="640"/>
        <v/>
      </c>
      <c r="C4084" s="143" t="str">
        <f t="shared" si="641"/>
        <v/>
      </c>
      <c r="D4084" s="53"/>
      <c r="E4084" s="26" t="str">
        <f t="shared" si="633"/>
        <v/>
      </c>
      <c r="F4084" s="26" t="str">
        <f t="shared" si="634"/>
        <v/>
      </c>
      <c r="G4084" s="26" t="str">
        <f t="shared" si="635"/>
        <v/>
      </c>
      <c r="H4084" s="26" t="str">
        <f t="shared" si="636"/>
        <v/>
      </c>
      <c r="I4084" s="53"/>
      <c r="J4084" s="53"/>
      <c r="K4084" s="53"/>
      <c r="L4084" s="52" t="str">
        <f t="shared" si="637"/>
        <v/>
      </c>
      <c r="M4084" s="52" t="str">
        <f t="shared" si="638"/>
        <v/>
      </c>
    </row>
    <row r="4085" spans="1:13" hidden="1" x14ac:dyDescent="0.3">
      <c r="A4085" s="143" t="str">
        <f t="shared" si="639"/>
        <v/>
      </c>
      <c r="B4085" s="140" t="str">
        <f t="shared" si="640"/>
        <v/>
      </c>
      <c r="C4085" s="143" t="str">
        <f t="shared" si="641"/>
        <v/>
      </c>
      <c r="D4085" s="53"/>
      <c r="E4085" s="26" t="str">
        <f t="shared" si="633"/>
        <v/>
      </c>
      <c r="F4085" s="26" t="str">
        <f t="shared" si="634"/>
        <v/>
      </c>
      <c r="G4085" s="26" t="str">
        <f t="shared" si="635"/>
        <v/>
      </c>
      <c r="H4085" s="26" t="str">
        <f t="shared" si="636"/>
        <v/>
      </c>
      <c r="I4085" s="53"/>
      <c r="J4085" s="53"/>
      <c r="K4085" s="53"/>
      <c r="L4085" s="52" t="str">
        <f t="shared" si="637"/>
        <v/>
      </c>
      <c r="M4085" s="52" t="str">
        <f t="shared" si="638"/>
        <v/>
      </c>
    </row>
    <row r="4086" spans="1:13" hidden="1" x14ac:dyDescent="0.3">
      <c r="A4086" s="143" t="str">
        <f t="shared" si="639"/>
        <v/>
      </c>
      <c r="B4086" s="140" t="str">
        <f t="shared" si="640"/>
        <v/>
      </c>
      <c r="C4086" s="143" t="str">
        <f t="shared" si="641"/>
        <v/>
      </c>
      <c r="D4086" s="53"/>
      <c r="E4086" s="26" t="str">
        <f t="shared" si="633"/>
        <v/>
      </c>
      <c r="F4086" s="26" t="str">
        <f t="shared" si="634"/>
        <v/>
      </c>
      <c r="G4086" s="26" t="str">
        <f t="shared" si="635"/>
        <v/>
      </c>
      <c r="H4086" s="26" t="str">
        <f t="shared" si="636"/>
        <v/>
      </c>
      <c r="I4086" s="53"/>
      <c r="J4086" s="53"/>
      <c r="K4086" s="53"/>
      <c r="L4086" s="52" t="str">
        <f t="shared" si="637"/>
        <v/>
      </c>
      <c r="M4086" s="52" t="str">
        <f t="shared" si="638"/>
        <v/>
      </c>
    </row>
    <row r="4087" spans="1:13" hidden="1" x14ac:dyDescent="0.3">
      <c r="A4087" s="143" t="str">
        <f t="shared" si="639"/>
        <v/>
      </c>
      <c r="B4087" s="140" t="str">
        <f t="shared" si="640"/>
        <v/>
      </c>
      <c r="C4087" s="143" t="str">
        <f t="shared" si="641"/>
        <v/>
      </c>
      <c r="D4087" s="53"/>
      <c r="E4087" s="26" t="str">
        <f t="shared" si="633"/>
        <v/>
      </c>
      <c r="F4087" s="26" t="str">
        <f t="shared" si="634"/>
        <v/>
      </c>
      <c r="G4087" s="26" t="str">
        <f t="shared" si="635"/>
        <v/>
      </c>
      <c r="H4087" s="26" t="str">
        <f t="shared" si="636"/>
        <v/>
      </c>
      <c r="I4087" s="53"/>
      <c r="J4087" s="53"/>
      <c r="K4087" s="53"/>
      <c r="L4087" s="52" t="str">
        <f t="shared" si="637"/>
        <v/>
      </c>
      <c r="M4087" s="52" t="str">
        <f t="shared" si="638"/>
        <v/>
      </c>
    </row>
    <row r="4088" spans="1:13" hidden="1" x14ac:dyDescent="0.3">
      <c r="A4088" s="143" t="str">
        <f t="shared" si="639"/>
        <v/>
      </c>
      <c r="B4088" s="140" t="str">
        <f t="shared" si="640"/>
        <v/>
      </c>
      <c r="C4088" s="143" t="str">
        <f t="shared" si="641"/>
        <v/>
      </c>
      <c r="D4088" s="53"/>
      <c r="E4088" s="26" t="str">
        <f t="shared" si="633"/>
        <v/>
      </c>
      <c r="F4088" s="26" t="str">
        <f t="shared" si="634"/>
        <v/>
      </c>
      <c r="G4088" s="26" t="str">
        <f t="shared" si="635"/>
        <v/>
      </c>
      <c r="H4088" s="26" t="str">
        <f t="shared" si="636"/>
        <v/>
      </c>
      <c r="I4088" s="53"/>
      <c r="J4088" s="53"/>
      <c r="K4088" s="53"/>
      <c r="L4088" s="52" t="str">
        <f t="shared" si="637"/>
        <v/>
      </c>
      <c r="M4088" s="52" t="str">
        <f t="shared" si="638"/>
        <v/>
      </c>
    </row>
    <row r="4089" spans="1:13" hidden="1" x14ac:dyDescent="0.3">
      <c r="A4089" s="143" t="str">
        <f t="shared" si="639"/>
        <v/>
      </c>
      <c r="B4089" s="140" t="str">
        <f t="shared" si="640"/>
        <v/>
      </c>
      <c r="C4089" s="143" t="str">
        <f t="shared" si="641"/>
        <v/>
      </c>
      <c r="D4089" s="53"/>
      <c r="E4089" s="26" t="str">
        <f t="shared" si="633"/>
        <v/>
      </c>
      <c r="F4089" s="26" t="str">
        <f t="shared" si="634"/>
        <v/>
      </c>
      <c r="G4089" s="26" t="str">
        <f t="shared" si="635"/>
        <v/>
      </c>
      <c r="H4089" s="26" t="str">
        <f t="shared" si="636"/>
        <v/>
      </c>
      <c r="I4089" s="53"/>
      <c r="J4089" s="53"/>
      <c r="K4089" s="53"/>
      <c r="L4089" s="52" t="str">
        <f t="shared" si="637"/>
        <v/>
      </c>
      <c r="M4089" s="52" t="str">
        <f t="shared" si="638"/>
        <v/>
      </c>
    </row>
    <row r="4090" spans="1:13" hidden="1" x14ac:dyDescent="0.3">
      <c r="A4090" s="143" t="str">
        <f t="shared" si="639"/>
        <v/>
      </c>
      <c r="B4090" s="140" t="str">
        <f t="shared" si="640"/>
        <v/>
      </c>
      <c r="C4090" s="143" t="str">
        <f t="shared" si="641"/>
        <v/>
      </c>
      <c r="D4090" s="53"/>
      <c r="E4090" s="26" t="str">
        <f t="shared" ref="E4090:E4153" si="642">IF(D4090="","",VLOOKUP(D4090,Master,3,FALSE))</f>
        <v/>
      </c>
      <c r="F4090" s="26" t="str">
        <f t="shared" ref="F4090:F4153" si="643">IF(D4090="","",VLOOKUP(D4090,Master,4,FALSE))</f>
        <v/>
      </c>
      <c r="G4090" s="26" t="str">
        <f t="shared" ref="G4090:G4153" si="644">IF(D4090="","",VLOOKUP(D4090,Master,5,FALSE))</f>
        <v/>
      </c>
      <c r="H4090" s="26" t="str">
        <f t="shared" ref="H4090:H4153" si="645">IF(D4090="","",VLOOKUP(D4090,Master,2,FALSE))</f>
        <v/>
      </c>
      <c r="I4090" s="53"/>
      <c r="J4090" s="53"/>
      <c r="K4090" s="53"/>
      <c r="L4090" s="52" t="str">
        <f t="shared" ref="L4090:L4153" si="646">IF(K4090="","",IF(I4090="",ROUND(HLOOKUP(J4090,kgList,K4090,FALSE),1),ROUND(HLOOKUP(I4090,kgList,K4090,FALSE),1)))</f>
        <v/>
      </c>
      <c r="M4090" s="52" t="str">
        <f t="shared" ref="M4090:M4153" si="647">IF(L4090="","",IF(COUNTA(I4090:J4090)&gt;1,"Edible or Inedible",IF(COUNTA(I4090)=1,L4090*1,IF(COUNTA(J4090)=1,L4090*1,"ERROR"))))</f>
        <v/>
      </c>
    </row>
    <row r="4091" spans="1:13" hidden="1" x14ac:dyDescent="0.3">
      <c r="A4091" s="143" t="str">
        <f t="shared" ref="A4091:A4154" si="648">IF(D4091="","",A4090)</f>
        <v/>
      </c>
      <c r="B4091" s="140" t="str">
        <f t="shared" ref="B4091:B4154" si="649">IF(D4091="","",B4090)</f>
        <v/>
      </c>
      <c r="C4091" s="143" t="str">
        <f t="shared" ref="C4091:C4154" si="650">IF(D4091="","",C4090)</f>
        <v/>
      </c>
      <c r="D4091" s="53"/>
      <c r="E4091" s="26" t="str">
        <f t="shared" si="642"/>
        <v/>
      </c>
      <c r="F4091" s="26" t="str">
        <f t="shared" si="643"/>
        <v/>
      </c>
      <c r="G4091" s="26" t="str">
        <f t="shared" si="644"/>
        <v/>
      </c>
      <c r="H4091" s="26" t="str">
        <f t="shared" si="645"/>
        <v/>
      </c>
      <c r="I4091" s="53"/>
      <c r="J4091" s="53"/>
      <c r="K4091" s="53"/>
      <c r="L4091" s="52" t="str">
        <f t="shared" si="646"/>
        <v/>
      </c>
      <c r="M4091" s="52" t="str">
        <f t="shared" si="647"/>
        <v/>
      </c>
    </row>
    <row r="4092" spans="1:13" hidden="1" x14ac:dyDescent="0.3">
      <c r="A4092" s="143" t="str">
        <f t="shared" si="648"/>
        <v/>
      </c>
      <c r="B4092" s="140" t="str">
        <f t="shared" si="649"/>
        <v/>
      </c>
      <c r="C4092" s="143" t="str">
        <f t="shared" si="650"/>
        <v/>
      </c>
      <c r="D4092" s="53"/>
      <c r="E4092" s="26" t="str">
        <f t="shared" si="642"/>
        <v/>
      </c>
      <c r="F4092" s="26" t="str">
        <f t="shared" si="643"/>
        <v/>
      </c>
      <c r="G4092" s="26" t="str">
        <f t="shared" si="644"/>
        <v/>
      </c>
      <c r="H4092" s="26" t="str">
        <f t="shared" si="645"/>
        <v/>
      </c>
      <c r="I4092" s="53"/>
      <c r="J4092" s="53"/>
      <c r="K4092" s="53"/>
      <c r="L4092" s="52" t="str">
        <f t="shared" si="646"/>
        <v/>
      </c>
      <c r="M4092" s="52" t="str">
        <f t="shared" si="647"/>
        <v/>
      </c>
    </row>
    <row r="4093" spans="1:13" hidden="1" x14ac:dyDescent="0.3">
      <c r="A4093" s="143" t="str">
        <f t="shared" si="648"/>
        <v/>
      </c>
      <c r="B4093" s="140" t="str">
        <f t="shared" si="649"/>
        <v/>
      </c>
      <c r="C4093" s="143" t="str">
        <f t="shared" si="650"/>
        <v/>
      </c>
      <c r="D4093" s="53"/>
      <c r="E4093" s="26" t="str">
        <f t="shared" si="642"/>
        <v/>
      </c>
      <c r="F4093" s="26" t="str">
        <f t="shared" si="643"/>
        <v/>
      </c>
      <c r="G4093" s="26" t="str">
        <f t="shared" si="644"/>
        <v/>
      </c>
      <c r="H4093" s="26" t="str">
        <f t="shared" si="645"/>
        <v/>
      </c>
      <c r="I4093" s="53"/>
      <c r="J4093" s="53"/>
      <c r="K4093" s="53"/>
      <c r="L4093" s="52" t="str">
        <f t="shared" si="646"/>
        <v/>
      </c>
      <c r="M4093" s="52" t="str">
        <f t="shared" si="647"/>
        <v/>
      </c>
    </row>
    <row r="4094" spans="1:13" hidden="1" x14ac:dyDescent="0.3">
      <c r="A4094" s="143" t="str">
        <f t="shared" si="648"/>
        <v/>
      </c>
      <c r="B4094" s="140" t="str">
        <f t="shared" si="649"/>
        <v/>
      </c>
      <c r="C4094" s="143" t="str">
        <f t="shared" si="650"/>
        <v/>
      </c>
      <c r="D4094" s="53"/>
      <c r="E4094" s="26" t="str">
        <f t="shared" si="642"/>
        <v/>
      </c>
      <c r="F4094" s="26" t="str">
        <f t="shared" si="643"/>
        <v/>
      </c>
      <c r="G4094" s="26" t="str">
        <f t="shared" si="644"/>
        <v/>
      </c>
      <c r="H4094" s="26" t="str">
        <f t="shared" si="645"/>
        <v/>
      </c>
      <c r="I4094" s="53"/>
      <c r="J4094" s="53"/>
      <c r="K4094" s="53"/>
      <c r="L4094" s="52" t="str">
        <f t="shared" si="646"/>
        <v/>
      </c>
      <c r="M4094" s="52" t="str">
        <f t="shared" si="647"/>
        <v/>
      </c>
    </row>
    <row r="4095" spans="1:13" hidden="1" x14ac:dyDescent="0.3">
      <c r="A4095" s="143" t="str">
        <f t="shared" si="648"/>
        <v/>
      </c>
      <c r="B4095" s="140" t="str">
        <f t="shared" si="649"/>
        <v/>
      </c>
      <c r="C4095" s="143" t="str">
        <f t="shared" si="650"/>
        <v/>
      </c>
      <c r="D4095" s="53"/>
      <c r="E4095" s="26" t="str">
        <f t="shared" si="642"/>
        <v/>
      </c>
      <c r="F4095" s="26" t="str">
        <f t="shared" si="643"/>
        <v/>
      </c>
      <c r="G4095" s="26" t="str">
        <f t="shared" si="644"/>
        <v/>
      </c>
      <c r="H4095" s="26" t="str">
        <f t="shared" si="645"/>
        <v/>
      </c>
      <c r="I4095" s="53"/>
      <c r="J4095" s="53"/>
      <c r="K4095" s="53"/>
      <c r="L4095" s="52" t="str">
        <f t="shared" si="646"/>
        <v/>
      </c>
      <c r="M4095" s="52" t="str">
        <f t="shared" si="647"/>
        <v/>
      </c>
    </row>
    <row r="4096" spans="1:13" hidden="1" x14ac:dyDescent="0.3">
      <c r="A4096" s="143" t="str">
        <f t="shared" si="648"/>
        <v/>
      </c>
      <c r="B4096" s="140" t="str">
        <f t="shared" si="649"/>
        <v/>
      </c>
      <c r="C4096" s="143" t="str">
        <f t="shared" si="650"/>
        <v/>
      </c>
      <c r="D4096" s="53"/>
      <c r="E4096" s="26" t="str">
        <f t="shared" si="642"/>
        <v/>
      </c>
      <c r="F4096" s="26" t="str">
        <f t="shared" si="643"/>
        <v/>
      </c>
      <c r="G4096" s="26" t="str">
        <f t="shared" si="644"/>
        <v/>
      </c>
      <c r="H4096" s="26" t="str">
        <f t="shared" si="645"/>
        <v/>
      </c>
      <c r="I4096" s="53"/>
      <c r="J4096" s="53"/>
      <c r="K4096" s="53"/>
      <c r="L4096" s="52" t="str">
        <f t="shared" si="646"/>
        <v/>
      </c>
      <c r="M4096" s="52" t="str">
        <f t="shared" si="647"/>
        <v/>
      </c>
    </row>
    <row r="4097" spans="1:13" hidden="1" x14ac:dyDescent="0.3">
      <c r="A4097" s="143" t="str">
        <f t="shared" si="648"/>
        <v/>
      </c>
      <c r="B4097" s="140" t="str">
        <f t="shared" si="649"/>
        <v/>
      </c>
      <c r="C4097" s="143" t="str">
        <f t="shared" si="650"/>
        <v/>
      </c>
      <c r="D4097" s="53"/>
      <c r="E4097" s="26" t="str">
        <f t="shared" si="642"/>
        <v/>
      </c>
      <c r="F4097" s="26" t="str">
        <f t="shared" si="643"/>
        <v/>
      </c>
      <c r="G4097" s="26" t="str">
        <f t="shared" si="644"/>
        <v/>
      </c>
      <c r="H4097" s="26" t="str">
        <f t="shared" si="645"/>
        <v/>
      </c>
      <c r="I4097" s="53"/>
      <c r="J4097" s="53"/>
      <c r="K4097" s="53"/>
      <c r="L4097" s="52" t="str">
        <f t="shared" si="646"/>
        <v/>
      </c>
      <c r="M4097" s="52" t="str">
        <f t="shared" si="647"/>
        <v/>
      </c>
    </row>
    <row r="4098" spans="1:13" hidden="1" x14ac:dyDescent="0.3">
      <c r="A4098" s="143" t="str">
        <f t="shared" si="648"/>
        <v/>
      </c>
      <c r="B4098" s="140" t="str">
        <f t="shared" si="649"/>
        <v/>
      </c>
      <c r="C4098" s="143" t="str">
        <f t="shared" si="650"/>
        <v/>
      </c>
      <c r="D4098" s="53"/>
      <c r="E4098" s="26" t="str">
        <f t="shared" si="642"/>
        <v/>
      </c>
      <c r="F4098" s="26" t="str">
        <f t="shared" si="643"/>
        <v/>
      </c>
      <c r="G4098" s="26" t="str">
        <f t="shared" si="644"/>
        <v/>
      </c>
      <c r="H4098" s="26" t="str">
        <f t="shared" si="645"/>
        <v/>
      </c>
      <c r="I4098" s="53"/>
      <c r="J4098" s="53"/>
      <c r="K4098" s="53"/>
      <c r="L4098" s="52" t="str">
        <f t="shared" si="646"/>
        <v/>
      </c>
      <c r="M4098" s="52" t="str">
        <f t="shared" si="647"/>
        <v/>
      </c>
    </row>
    <row r="4099" spans="1:13" hidden="1" x14ac:dyDescent="0.3">
      <c r="A4099" s="143" t="str">
        <f t="shared" si="648"/>
        <v/>
      </c>
      <c r="B4099" s="140" t="str">
        <f t="shared" si="649"/>
        <v/>
      </c>
      <c r="C4099" s="143" t="str">
        <f t="shared" si="650"/>
        <v/>
      </c>
      <c r="D4099" s="53"/>
      <c r="E4099" s="26" t="str">
        <f t="shared" si="642"/>
        <v/>
      </c>
      <c r="F4099" s="26" t="str">
        <f t="shared" si="643"/>
        <v/>
      </c>
      <c r="G4099" s="26" t="str">
        <f t="shared" si="644"/>
        <v/>
      </c>
      <c r="H4099" s="26" t="str">
        <f t="shared" si="645"/>
        <v/>
      </c>
      <c r="I4099" s="53"/>
      <c r="J4099" s="53"/>
      <c r="K4099" s="53"/>
      <c r="L4099" s="52" t="str">
        <f t="shared" si="646"/>
        <v/>
      </c>
      <c r="M4099" s="52" t="str">
        <f t="shared" si="647"/>
        <v/>
      </c>
    </row>
    <row r="4100" spans="1:13" hidden="1" x14ac:dyDescent="0.3">
      <c r="A4100" s="143" t="str">
        <f t="shared" si="648"/>
        <v/>
      </c>
      <c r="B4100" s="140" t="str">
        <f t="shared" si="649"/>
        <v/>
      </c>
      <c r="C4100" s="143" t="str">
        <f t="shared" si="650"/>
        <v/>
      </c>
      <c r="D4100" s="53"/>
      <c r="E4100" s="26" t="str">
        <f t="shared" si="642"/>
        <v/>
      </c>
      <c r="F4100" s="26" t="str">
        <f t="shared" si="643"/>
        <v/>
      </c>
      <c r="G4100" s="26" t="str">
        <f t="shared" si="644"/>
        <v/>
      </c>
      <c r="H4100" s="26" t="str">
        <f t="shared" si="645"/>
        <v/>
      </c>
      <c r="I4100" s="53"/>
      <c r="J4100" s="53"/>
      <c r="K4100" s="53"/>
      <c r="L4100" s="52" t="str">
        <f t="shared" si="646"/>
        <v/>
      </c>
      <c r="M4100" s="52" t="str">
        <f t="shared" si="647"/>
        <v/>
      </c>
    </row>
    <row r="4101" spans="1:13" hidden="1" x14ac:dyDescent="0.3">
      <c r="A4101" s="143" t="str">
        <f t="shared" si="648"/>
        <v/>
      </c>
      <c r="B4101" s="140" t="str">
        <f t="shared" si="649"/>
        <v/>
      </c>
      <c r="C4101" s="143" t="str">
        <f t="shared" si="650"/>
        <v/>
      </c>
      <c r="D4101" s="53"/>
      <c r="E4101" s="26" t="str">
        <f t="shared" si="642"/>
        <v/>
      </c>
      <c r="F4101" s="26" t="str">
        <f t="shared" si="643"/>
        <v/>
      </c>
      <c r="G4101" s="26" t="str">
        <f t="shared" si="644"/>
        <v/>
      </c>
      <c r="H4101" s="26" t="str">
        <f t="shared" si="645"/>
        <v/>
      </c>
      <c r="I4101" s="53"/>
      <c r="J4101" s="53"/>
      <c r="K4101" s="53"/>
      <c r="L4101" s="52" t="str">
        <f t="shared" si="646"/>
        <v/>
      </c>
      <c r="M4101" s="52" t="str">
        <f t="shared" si="647"/>
        <v/>
      </c>
    </row>
    <row r="4102" spans="1:13" hidden="1" x14ac:dyDescent="0.3">
      <c r="A4102" s="143" t="str">
        <f t="shared" si="648"/>
        <v/>
      </c>
      <c r="B4102" s="140" t="str">
        <f t="shared" si="649"/>
        <v/>
      </c>
      <c r="C4102" s="143" t="str">
        <f t="shared" si="650"/>
        <v/>
      </c>
      <c r="D4102" s="53"/>
      <c r="E4102" s="26" t="str">
        <f t="shared" si="642"/>
        <v/>
      </c>
      <c r="F4102" s="26" t="str">
        <f t="shared" si="643"/>
        <v/>
      </c>
      <c r="G4102" s="26" t="str">
        <f t="shared" si="644"/>
        <v/>
      </c>
      <c r="H4102" s="26" t="str">
        <f t="shared" si="645"/>
        <v/>
      </c>
      <c r="I4102" s="53"/>
      <c r="J4102" s="53"/>
      <c r="K4102" s="53"/>
      <c r="L4102" s="52" t="str">
        <f t="shared" si="646"/>
        <v/>
      </c>
      <c r="M4102" s="52" t="str">
        <f t="shared" si="647"/>
        <v/>
      </c>
    </row>
    <row r="4103" spans="1:13" hidden="1" x14ac:dyDescent="0.3">
      <c r="A4103" s="143" t="str">
        <f t="shared" si="648"/>
        <v/>
      </c>
      <c r="B4103" s="140" t="str">
        <f t="shared" si="649"/>
        <v/>
      </c>
      <c r="C4103" s="143" t="str">
        <f t="shared" si="650"/>
        <v/>
      </c>
      <c r="D4103" s="53"/>
      <c r="E4103" s="26" t="str">
        <f t="shared" si="642"/>
        <v/>
      </c>
      <c r="F4103" s="26" t="str">
        <f t="shared" si="643"/>
        <v/>
      </c>
      <c r="G4103" s="26" t="str">
        <f t="shared" si="644"/>
        <v/>
      </c>
      <c r="H4103" s="26" t="str">
        <f t="shared" si="645"/>
        <v/>
      </c>
      <c r="I4103" s="53"/>
      <c r="J4103" s="53"/>
      <c r="K4103" s="53"/>
      <c r="L4103" s="52" t="str">
        <f t="shared" si="646"/>
        <v/>
      </c>
      <c r="M4103" s="52" t="str">
        <f t="shared" si="647"/>
        <v/>
      </c>
    </row>
    <row r="4104" spans="1:13" hidden="1" x14ac:dyDescent="0.3">
      <c r="A4104" s="143" t="str">
        <f t="shared" si="648"/>
        <v/>
      </c>
      <c r="B4104" s="140" t="str">
        <f t="shared" si="649"/>
        <v/>
      </c>
      <c r="C4104" s="143" t="str">
        <f t="shared" si="650"/>
        <v/>
      </c>
      <c r="D4104" s="53"/>
      <c r="E4104" s="26" t="str">
        <f t="shared" si="642"/>
        <v/>
      </c>
      <c r="F4104" s="26" t="str">
        <f t="shared" si="643"/>
        <v/>
      </c>
      <c r="G4104" s="26" t="str">
        <f t="shared" si="644"/>
        <v/>
      </c>
      <c r="H4104" s="26" t="str">
        <f t="shared" si="645"/>
        <v/>
      </c>
      <c r="I4104" s="53"/>
      <c r="J4104" s="53"/>
      <c r="K4104" s="53"/>
      <c r="L4104" s="52" t="str">
        <f t="shared" si="646"/>
        <v/>
      </c>
      <c r="M4104" s="52" t="str">
        <f t="shared" si="647"/>
        <v/>
      </c>
    </row>
    <row r="4105" spans="1:13" hidden="1" x14ac:dyDescent="0.3">
      <c r="A4105" s="143" t="str">
        <f t="shared" si="648"/>
        <v/>
      </c>
      <c r="B4105" s="140" t="str">
        <f t="shared" si="649"/>
        <v/>
      </c>
      <c r="C4105" s="143" t="str">
        <f t="shared" si="650"/>
        <v/>
      </c>
      <c r="D4105" s="53"/>
      <c r="E4105" s="26" t="str">
        <f t="shared" si="642"/>
        <v/>
      </c>
      <c r="F4105" s="26" t="str">
        <f t="shared" si="643"/>
        <v/>
      </c>
      <c r="G4105" s="26" t="str">
        <f t="shared" si="644"/>
        <v/>
      </c>
      <c r="H4105" s="26" t="str">
        <f t="shared" si="645"/>
        <v/>
      </c>
      <c r="I4105" s="53"/>
      <c r="J4105" s="53"/>
      <c r="K4105" s="53"/>
      <c r="L4105" s="52" t="str">
        <f t="shared" si="646"/>
        <v/>
      </c>
      <c r="M4105" s="52" t="str">
        <f t="shared" si="647"/>
        <v/>
      </c>
    </row>
    <row r="4106" spans="1:13" hidden="1" x14ac:dyDescent="0.3">
      <c r="A4106" s="143" t="str">
        <f t="shared" si="648"/>
        <v/>
      </c>
      <c r="B4106" s="140" t="str">
        <f t="shared" si="649"/>
        <v/>
      </c>
      <c r="C4106" s="143" t="str">
        <f t="shared" si="650"/>
        <v/>
      </c>
      <c r="D4106" s="53"/>
      <c r="E4106" s="26" t="str">
        <f t="shared" si="642"/>
        <v/>
      </c>
      <c r="F4106" s="26" t="str">
        <f t="shared" si="643"/>
        <v/>
      </c>
      <c r="G4106" s="26" t="str">
        <f t="shared" si="644"/>
        <v/>
      </c>
      <c r="H4106" s="26" t="str">
        <f t="shared" si="645"/>
        <v/>
      </c>
      <c r="I4106" s="53"/>
      <c r="J4106" s="53"/>
      <c r="K4106" s="53"/>
      <c r="L4106" s="52" t="str">
        <f t="shared" si="646"/>
        <v/>
      </c>
      <c r="M4106" s="52" t="str">
        <f t="shared" si="647"/>
        <v/>
      </c>
    </row>
    <row r="4107" spans="1:13" hidden="1" x14ac:dyDescent="0.3">
      <c r="A4107" s="143" t="str">
        <f t="shared" si="648"/>
        <v/>
      </c>
      <c r="B4107" s="140" t="str">
        <f t="shared" si="649"/>
        <v/>
      </c>
      <c r="C4107" s="143" t="str">
        <f t="shared" si="650"/>
        <v/>
      </c>
      <c r="D4107" s="53"/>
      <c r="E4107" s="26" t="str">
        <f t="shared" si="642"/>
        <v/>
      </c>
      <c r="F4107" s="26" t="str">
        <f t="shared" si="643"/>
        <v/>
      </c>
      <c r="G4107" s="26" t="str">
        <f t="shared" si="644"/>
        <v/>
      </c>
      <c r="H4107" s="26" t="str">
        <f t="shared" si="645"/>
        <v/>
      </c>
      <c r="I4107" s="53"/>
      <c r="J4107" s="53"/>
      <c r="K4107" s="53"/>
      <c r="L4107" s="52" t="str">
        <f t="shared" si="646"/>
        <v/>
      </c>
      <c r="M4107" s="52" t="str">
        <f t="shared" si="647"/>
        <v/>
      </c>
    </row>
    <row r="4108" spans="1:13" hidden="1" x14ac:dyDescent="0.3">
      <c r="A4108" s="143" t="str">
        <f t="shared" si="648"/>
        <v/>
      </c>
      <c r="B4108" s="140" t="str">
        <f t="shared" si="649"/>
        <v/>
      </c>
      <c r="C4108" s="143" t="str">
        <f t="shared" si="650"/>
        <v/>
      </c>
      <c r="D4108" s="53"/>
      <c r="E4108" s="26" t="str">
        <f t="shared" si="642"/>
        <v/>
      </c>
      <c r="F4108" s="26" t="str">
        <f t="shared" si="643"/>
        <v/>
      </c>
      <c r="G4108" s="26" t="str">
        <f t="shared" si="644"/>
        <v/>
      </c>
      <c r="H4108" s="26" t="str">
        <f t="shared" si="645"/>
        <v/>
      </c>
      <c r="I4108" s="53"/>
      <c r="J4108" s="53"/>
      <c r="K4108" s="53"/>
      <c r="L4108" s="52" t="str">
        <f t="shared" si="646"/>
        <v/>
      </c>
      <c r="M4108" s="52" t="str">
        <f t="shared" si="647"/>
        <v/>
      </c>
    </row>
    <row r="4109" spans="1:13" hidden="1" x14ac:dyDescent="0.3">
      <c r="A4109" s="143" t="str">
        <f t="shared" si="648"/>
        <v/>
      </c>
      <c r="B4109" s="140" t="str">
        <f t="shared" si="649"/>
        <v/>
      </c>
      <c r="C4109" s="143" t="str">
        <f t="shared" si="650"/>
        <v/>
      </c>
      <c r="D4109" s="53"/>
      <c r="E4109" s="26" t="str">
        <f t="shared" si="642"/>
        <v/>
      </c>
      <c r="F4109" s="26" t="str">
        <f t="shared" si="643"/>
        <v/>
      </c>
      <c r="G4109" s="26" t="str">
        <f t="shared" si="644"/>
        <v/>
      </c>
      <c r="H4109" s="26" t="str">
        <f t="shared" si="645"/>
        <v/>
      </c>
      <c r="I4109" s="53"/>
      <c r="J4109" s="53"/>
      <c r="K4109" s="53"/>
      <c r="L4109" s="52" t="str">
        <f t="shared" si="646"/>
        <v/>
      </c>
      <c r="M4109" s="52" t="str">
        <f t="shared" si="647"/>
        <v/>
      </c>
    </row>
    <row r="4110" spans="1:13" hidden="1" x14ac:dyDescent="0.3">
      <c r="A4110" s="143" t="str">
        <f t="shared" si="648"/>
        <v/>
      </c>
      <c r="B4110" s="140" t="str">
        <f t="shared" si="649"/>
        <v/>
      </c>
      <c r="C4110" s="143" t="str">
        <f t="shared" si="650"/>
        <v/>
      </c>
      <c r="D4110" s="53"/>
      <c r="E4110" s="26" t="str">
        <f t="shared" si="642"/>
        <v/>
      </c>
      <c r="F4110" s="26" t="str">
        <f t="shared" si="643"/>
        <v/>
      </c>
      <c r="G4110" s="26" t="str">
        <f t="shared" si="644"/>
        <v/>
      </c>
      <c r="H4110" s="26" t="str">
        <f t="shared" si="645"/>
        <v/>
      </c>
      <c r="I4110" s="53"/>
      <c r="J4110" s="53"/>
      <c r="K4110" s="53"/>
      <c r="L4110" s="52" t="str">
        <f t="shared" si="646"/>
        <v/>
      </c>
      <c r="M4110" s="52" t="str">
        <f t="shared" si="647"/>
        <v/>
      </c>
    </row>
    <row r="4111" spans="1:13" hidden="1" x14ac:dyDescent="0.3">
      <c r="A4111" s="143" t="str">
        <f t="shared" si="648"/>
        <v/>
      </c>
      <c r="B4111" s="140" t="str">
        <f t="shared" si="649"/>
        <v/>
      </c>
      <c r="C4111" s="143" t="str">
        <f t="shared" si="650"/>
        <v/>
      </c>
      <c r="D4111" s="53"/>
      <c r="E4111" s="26" t="str">
        <f t="shared" si="642"/>
        <v/>
      </c>
      <c r="F4111" s="26" t="str">
        <f t="shared" si="643"/>
        <v/>
      </c>
      <c r="G4111" s="26" t="str">
        <f t="shared" si="644"/>
        <v/>
      </c>
      <c r="H4111" s="26" t="str">
        <f t="shared" si="645"/>
        <v/>
      </c>
      <c r="I4111" s="53"/>
      <c r="J4111" s="53"/>
      <c r="K4111" s="53"/>
      <c r="L4111" s="52" t="str">
        <f t="shared" si="646"/>
        <v/>
      </c>
      <c r="M4111" s="52" t="str">
        <f t="shared" si="647"/>
        <v/>
      </c>
    </row>
    <row r="4112" spans="1:13" hidden="1" x14ac:dyDescent="0.3">
      <c r="A4112" s="143" t="str">
        <f t="shared" si="648"/>
        <v/>
      </c>
      <c r="B4112" s="140" t="str">
        <f t="shared" si="649"/>
        <v/>
      </c>
      <c r="C4112" s="143" t="str">
        <f t="shared" si="650"/>
        <v/>
      </c>
      <c r="D4112" s="53"/>
      <c r="E4112" s="26" t="str">
        <f t="shared" si="642"/>
        <v/>
      </c>
      <c r="F4112" s="26" t="str">
        <f t="shared" si="643"/>
        <v/>
      </c>
      <c r="G4112" s="26" t="str">
        <f t="shared" si="644"/>
        <v/>
      </c>
      <c r="H4112" s="26" t="str">
        <f t="shared" si="645"/>
        <v/>
      </c>
      <c r="I4112" s="53"/>
      <c r="J4112" s="53"/>
      <c r="K4112" s="53"/>
      <c r="L4112" s="52" t="str">
        <f t="shared" si="646"/>
        <v/>
      </c>
      <c r="M4112" s="52" t="str">
        <f t="shared" si="647"/>
        <v/>
      </c>
    </row>
    <row r="4113" spans="1:13" hidden="1" x14ac:dyDescent="0.3">
      <c r="A4113" s="143" t="str">
        <f t="shared" si="648"/>
        <v/>
      </c>
      <c r="B4113" s="140" t="str">
        <f t="shared" si="649"/>
        <v/>
      </c>
      <c r="C4113" s="143" t="str">
        <f t="shared" si="650"/>
        <v/>
      </c>
      <c r="D4113" s="53"/>
      <c r="E4113" s="26" t="str">
        <f t="shared" si="642"/>
        <v/>
      </c>
      <c r="F4113" s="26" t="str">
        <f t="shared" si="643"/>
        <v/>
      </c>
      <c r="G4113" s="26" t="str">
        <f t="shared" si="644"/>
        <v/>
      </c>
      <c r="H4113" s="26" t="str">
        <f t="shared" si="645"/>
        <v/>
      </c>
      <c r="I4113" s="53"/>
      <c r="J4113" s="53"/>
      <c r="K4113" s="53"/>
      <c r="L4113" s="52" t="str">
        <f t="shared" si="646"/>
        <v/>
      </c>
      <c r="M4113" s="52" t="str">
        <f t="shared" si="647"/>
        <v/>
      </c>
    </row>
    <row r="4114" spans="1:13" hidden="1" x14ac:dyDescent="0.3">
      <c r="A4114" s="143" t="str">
        <f t="shared" si="648"/>
        <v/>
      </c>
      <c r="B4114" s="140" t="str">
        <f t="shared" si="649"/>
        <v/>
      </c>
      <c r="C4114" s="143" t="str">
        <f t="shared" si="650"/>
        <v/>
      </c>
      <c r="D4114" s="53"/>
      <c r="E4114" s="26" t="str">
        <f t="shared" si="642"/>
        <v/>
      </c>
      <c r="F4114" s="26" t="str">
        <f t="shared" si="643"/>
        <v/>
      </c>
      <c r="G4114" s="26" t="str">
        <f t="shared" si="644"/>
        <v/>
      </c>
      <c r="H4114" s="26" t="str">
        <f t="shared" si="645"/>
        <v/>
      </c>
      <c r="I4114" s="53"/>
      <c r="J4114" s="53"/>
      <c r="K4114" s="53"/>
      <c r="L4114" s="52" t="str">
        <f t="shared" si="646"/>
        <v/>
      </c>
      <c r="M4114" s="52" t="str">
        <f t="shared" si="647"/>
        <v/>
      </c>
    </row>
    <row r="4115" spans="1:13" hidden="1" x14ac:dyDescent="0.3">
      <c r="A4115" s="143" t="str">
        <f t="shared" si="648"/>
        <v/>
      </c>
      <c r="B4115" s="140" t="str">
        <f t="shared" si="649"/>
        <v/>
      </c>
      <c r="C4115" s="143" t="str">
        <f t="shared" si="650"/>
        <v/>
      </c>
      <c r="D4115" s="53"/>
      <c r="E4115" s="26" t="str">
        <f t="shared" si="642"/>
        <v/>
      </c>
      <c r="F4115" s="26" t="str">
        <f t="shared" si="643"/>
        <v/>
      </c>
      <c r="G4115" s="26" t="str">
        <f t="shared" si="644"/>
        <v/>
      </c>
      <c r="H4115" s="26" t="str">
        <f t="shared" si="645"/>
        <v/>
      </c>
      <c r="I4115" s="53"/>
      <c r="J4115" s="53"/>
      <c r="K4115" s="53"/>
      <c r="L4115" s="52" t="str">
        <f t="shared" si="646"/>
        <v/>
      </c>
      <c r="M4115" s="52" t="str">
        <f t="shared" si="647"/>
        <v/>
      </c>
    </row>
    <row r="4116" spans="1:13" hidden="1" x14ac:dyDescent="0.3">
      <c r="A4116" s="143" t="str">
        <f t="shared" si="648"/>
        <v/>
      </c>
      <c r="B4116" s="140" t="str">
        <f t="shared" si="649"/>
        <v/>
      </c>
      <c r="C4116" s="143" t="str">
        <f t="shared" si="650"/>
        <v/>
      </c>
      <c r="D4116" s="53"/>
      <c r="E4116" s="26" t="str">
        <f t="shared" si="642"/>
        <v/>
      </c>
      <c r="F4116" s="26" t="str">
        <f t="shared" si="643"/>
        <v/>
      </c>
      <c r="G4116" s="26" t="str">
        <f t="shared" si="644"/>
        <v/>
      </c>
      <c r="H4116" s="26" t="str">
        <f t="shared" si="645"/>
        <v/>
      </c>
      <c r="I4116" s="53"/>
      <c r="J4116" s="53"/>
      <c r="K4116" s="53"/>
      <c r="L4116" s="52" t="str">
        <f t="shared" si="646"/>
        <v/>
      </c>
      <c r="M4116" s="52" t="str">
        <f t="shared" si="647"/>
        <v/>
      </c>
    </row>
    <row r="4117" spans="1:13" hidden="1" x14ac:dyDescent="0.3">
      <c r="A4117" s="143" t="str">
        <f t="shared" si="648"/>
        <v/>
      </c>
      <c r="B4117" s="140" t="str">
        <f t="shared" si="649"/>
        <v/>
      </c>
      <c r="C4117" s="143" t="str">
        <f t="shared" si="650"/>
        <v/>
      </c>
      <c r="D4117" s="53"/>
      <c r="E4117" s="26" t="str">
        <f t="shared" si="642"/>
        <v/>
      </c>
      <c r="F4117" s="26" t="str">
        <f t="shared" si="643"/>
        <v/>
      </c>
      <c r="G4117" s="26" t="str">
        <f t="shared" si="644"/>
        <v/>
      </c>
      <c r="H4117" s="26" t="str">
        <f t="shared" si="645"/>
        <v/>
      </c>
      <c r="I4117" s="53"/>
      <c r="J4117" s="53"/>
      <c r="K4117" s="53"/>
      <c r="L4117" s="52" t="str">
        <f t="shared" si="646"/>
        <v/>
      </c>
      <c r="M4117" s="52" t="str">
        <f t="shared" si="647"/>
        <v/>
      </c>
    </row>
    <row r="4118" spans="1:13" hidden="1" x14ac:dyDescent="0.3">
      <c r="A4118" s="143" t="str">
        <f t="shared" si="648"/>
        <v/>
      </c>
      <c r="B4118" s="140" t="str">
        <f t="shared" si="649"/>
        <v/>
      </c>
      <c r="C4118" s="143" t="str">
        <f t="shared" si="650"/>
        <v/>
      </c>
      <c r="D4118" s="53"/>
      <c r="E4118" s="26" t="str">
        <f t="shared" si="642"/>
        <v/>
      </c>
      <c r="F4118" s="26" t="str">
        <f t="shared" si="643"/>
        <v/>
      </c>
      <c r="G4118" s="26" t="str">
        <f t="shared" si="644"/>
        <v/>
      </c>
      <c r="H4118" s="26" t="str">
        <f t="shared" si="645"/>
        <v/>
      </c>
      <c r="I4118" s="53"/>
      <c r="J4118" s="53"/>
      <c r="K4118" s="53"/>
      <c r="L4118" s="52" t="str">
        <f t="shared" si="646"/>
        <v/>
      </c>
      <c r="M4118" s="52" t="str">
        <f t="shared" si="647"/>
        <v/>
      </c>
    </row>
    <row r="4119" spans="1:13" hidden="1" x14ac:dyDescent="0.3">
      <c r="A4119" s="143" t="str">
        <f t="shared" si="648"/>
        <v/>
      </c>
      <c r="B4119" s="140" t="str">
        <f t="shared" si="649"/>
        <v/>
      </c>
      <c r="C4119" s="143" t="str">
        <f t="shared" si="650"/>
        <v/>
      </c>
      <c r="D4119" s="53"/>
      <c r="E4119" s="26" t="str">
        <f t="shared" si="642"/>
        <v/>
      </c>
      <c r="F4119" s="26" t="str">
        <f t="shared" si="643"/>
        <v/>
      </c>
      <c r="G4119" s="26" t="str">
        <f t="shared" si="644"/>
        <v/>
      </c>
      <c r="H4119" s="26" t="str">
        <f t="shared" si="645"/>
        <v/>
      </c>
      <c r="I4119" s="53"/>
      <c r="J4119" s="53"/>
      <c r="K4119" s="53"/>
      <c r="L4119" s="52" t="str">
        <f t="shared" si="646"/>
        <v/>
      </c>
      <c r="M4119" s="52" t="str">
        <f t="shared" si="647"/>
        <v/>
      </c>
    </row>
    <row r="4120" spans="1:13" hidden="1" x14ac:dyDescent="0.3">
      <c r="A4120" s="143" t="str">
        <f t="shared" si="648"/>
        <v/>
      </c>
      <c r="B4120" s="140" t="str">
        <f t="shared" si="649"/>
        <v/>
      </c>
      <c r="C4120" s="143" t="str">
        <f t="shared" si="650"/>
        <v/>
      </c>
      <c r="D4120" s="53"/>
      <c r="E4120" s="26" t="str">
        <f t="shared" si="642"/>
        <v/>
      </c>
      <c r="F4120" s="26" t="str">
        <f t="shared" si="643"/>
        <v/>
      </c>
      <c r="G4120" s="26" t="str">
        <f t="shared" si="644"/>
        <v/>
      </c>
      <c r="H4120" s="26" t="str">
        <f t="shared" si="645"/>
        <v/>
      </c>
      <c r="I4120" s="53"/>
      <c r="J4120" s="53"/>
      <c r="K4120" s="53"/>
      <c r="L4120" s="52" t="str">
        <f t="shared" si="646"/>
        <v/>
      </c>
      <c r="M4120" s="52" t="str">
        <f t="shared" si="647"/>
        <v/>
      </c>
    </row>
    <row r="4121" spans="1:13" hidden="1" x14ac:dyDescent="0.3">
      <c r="A4121" s="143" t="str">
        <f t="shared" si="648"/>
        <v/>
      </c>
      <c r="B4121" s="140" t="str">
        <f t="shared" si="649"/>
        <v/>
      </c>
      <c r="C4121" s="143" t="str">
        <f t="shared" si="650"/>
        <v/>
      </c>
      <c r="D4121" s="53"/>
      <c r="E4121" s="26" t="str">
        <f t="shared" si="642"/>
        <v/>
      </c>
      <c r="F4121" s="26" t="str">
        <f t="shared" si="643"/>
        <v/>
      </c>
      <c r="G4121" s="26" t="str">
        <f t="shared" si="644"/>
        <v/>
      </c>
      <c r="H4121" s="26" t="str">
        <f t="shared" si="645"/>
        <v/>
      </c>
      <c r="I4121" s="53"/>
      <c r="J4121" s="53"/>
      <c r="K4121" s="53"/>
      <c r="L4121" s="52" t="str">
        <f t="shared" si="646"/>
        <v/>
      </c>
      <c r="M4121" s="52" t="str">
        <f t="shared" si="647"/>
        <v/>
      </c>
    </row>
    <row r="4122" spans="1:13" hidden="1" x14ac:dyDescent="0.3">
      <c r="A4122" s="143" t="str">
        <f t="shared" si="648"/>
        <v/>
      </c>
      <c r="B4122" s="140" t="str">
        <f t="shared" si="649"/>
        <v/>
      </c>
      <c r="C4122" s="143" t="str">
        <f t="shared" si="650"/>
        <v/>
      </c>
      <c r="D4122" s="53"/>
      <c r="E4122" s="26" t="str">
        <f t="shared" si="642"/>
        <v/>
      </c>
      <c r="F4122" s="26" t="str">
        <f t="shared" si="643"/>
        <v/>
      </c>
      <c r="G4122" s="26" t="str">
        <f t="shared" si="644"/>
        <v/>
      </c>
      <c r="H4122" s="26" t="str">
        <f t="shared" si="645"/>
        <v/>
      </c>
      <c r="I4122" s="53"/>
      <c r="J4122" s="53"/>
      <c r="K4122" s="53"/>
      <c r="L4122" s="52" t="str">
        <f t="shared" si="646"/>
        <v/>
      </c>
      <c r="M4122" s="52" t="str">
        <f t="shared" si="647"/>
        <v/>
      </c>
    </row>
    <row r="4123" spans="1:13" hidden="1" x14ac:dyDescent="0.3">
      <c r="A4123" s="143" t="str">
        <f t="shared" si="648"/>
        <v/>
      </c>
      <c r="B4123" s="140" t="str">
        <f t="shared" si="649"/>
        <v/>
      </c>
      <c r="C4123" s="143" t="str">
        <f t="shared" si="650"/>
        <v/>
      </c>
      <c r="D4123" s="53"/>
      <c r="E4123" s="26" t="str">
        <f t="shared" si="642"/>
        <v/>
      </c>
      <c r="F4123" s="26" t="str">
        <f t="shared" si="643"/>
        <v/>
      </c>
      <c r="G4123" s="26" t="str">
        <f t="shared" si="644"/>
        <v/>
      </c>
      <c r="H4123" s="26" t="str">
        <f t="shared" si="645"/>
        <v/>
      </c>
      <c r="I4123" s="53"/>
      <c r="J4123" s="53"/>
      <c r="K4123" s="53"/>
      <c r="L4123" s="52" t="str">
        <f t="shared" si="646"/>
        <v/>
      </c>
      <c r="M4123" s="52" t="str">
        <f t="shared" si="647"/>
        <v/>
      </c>
    </row>
    <row r="4124" spans="1:13" hidden="1" x14ac:dyDescent="0.3">
      <c r="A4124" s="143" t="str">
        <f t="shared" si="648"/>
        <v/>
      </c>
      <c r="B4124" s="140" t="str">
        <f t="shared" si="649"/>
        <v/>
      </c>
      <c r="C4124" s="143" t="str">
        <f t="shared" si="650"/>
        <v/>
      </c>
      <c r="D4124" s="53"/>
      <c r="E4124" s="26" t="str">
        <f t="shared" si="642"/>
        <v/>
      </c>
      <c r="F4124" s="26" t="str">
        <f t="shared" si="643"/>
        <v/>
      </c>
      <c r="G4124" s="26" t="str">
        <f t="shared" si="644"/>
        <v/>
      </c>
      <c r="H4124" s="26" t="str">
        <f t="shared" si="645"/>
        <v/>
      </c>
      <c r="I4124" s="53"/>
      <c r="J4124" s="53"/>
      <c r="K4124" s="53"/>
      <c r="L4124" s="52" t="str">
        <f t="shared" si="646"/>
        <v/>
      </c>
      <c r="M4124" s="52" t="str">
        <f t="shared" si="647"/>
        <v/>
      </c>
    </row>
    <row r="4125" spans="1:13" hidden="1" x14ac:dyDescent="0.3">
      <c r="A4125" s="143" t="str">
        <f t="shared" si="648"/>
        <v/>
      </c>
      <c r="B4125" s="140" t="str">
        <f t="shared" si="649"/>
        <v/>
      </c>
      <c r="C4125" s="143" t="str">
        <f t="shared" si="650"/>
        <v/>
      </c>
      <c r="D4125" s="53"/>
      <c r="E4125" s="26" t="str">
        <f t="shared" si="642"/>
        <v/>
      </c>
      <c r="F4125" s="26" t="str">
        <f t="shared" si="643"/>
        <v/>
      </c>
      <c r="G4125" s="26" t="str">
        <f t="shared" si="644"/>
        <v/>
      </c>
      <c r="H4125" s="26" t="str">
        <f t="shared" si="645"/>
        <v/>
      </c>
      <c r="I4125" s="53"/>
      <c r="J4125" s="53"/>
      <c r="K4125" s="53"/>
      <c r="L4125" s="52" t="str">
        <f t="shared" si="646"/>
        <v/>
      </c>
      <c r="M4125" s="52" t="str">
        <f t="shared" si="647"/>
        <v/>
      </c>
    </row>
    <row r="4126" spans="1:13" hidden="1" x14ac:dyDescent="0.3">
      <c r="A4126" s="143" t="str">
        <f t="shared" si="648"/>
        <v/>
      </c>
      <c r="B4126" s="140" t="str">
        <f t="shared" si="649"/>
        <v/>
      </c>
      <c r="C4126" s="143" t="str">
        <f t="shared" si="650"/>
        <v/>
      </c>
      <c r="D4126" s="53"/>
      <c r="E4126" s="26" t="str">
        <f t="shared" si="642"/>
        <v/>
      </c>
      <c r="F4126" s="26" t="str">
        <f t="shared" si="643"/>
        <v/>
      </c>
      <c r="G4126" s="26" t="str">
        <f t="shared" si="644"/>
        <v/>
      </c>
      <c r="H4126" s="26" t="str">
        <f t="shared" si="645"/>
        <v/>
      </c>
      <c r="I4126" s="53"/>
      <c r="J4126" s="53"/>
      <c r="K4126" s="53"/>
      <c r="L4126" s="52" t="str">
        <f t="shared" si="646"/>
        <v/>
      </c>
      <c r="M4126" s="52" t="str">
        <f t="shared" si="647"/>
        <v/>
      </c>
    </row>
    <row r="4127" spans="1:13" hidden="1" x14ac:dyDescent="0.3">
      <c r="A4127" s="143" t="str">
        <f t="shared" si="648"/>
        <v/>
      </c>
      <c r="B4127" s="140" t="str">
        <f t="shared" si="649"/>
        <v/>
      </c>
      <c r="C4127" s="143" t="str">
        <f t="shared" si="650"/>
        <v/>
      </c>
      <c r="D4127" s="53"/>
      <c r="E4127" s="26" t="str">
        <f t="shared" si="642"/>
        <v/>
      </c>
      <c r="F4127" s="26" t="str">
        <f t="shared" si="643"/>
        <v/>
      </c>
      <c r="G4127" s="26" t="str">
        <f t="shared" si="644"/>
        <v/>
      </c>
      <c r="H4127" s="26" t="str">
        <f t="shared" si="645"/>
        <v/>
      </c>
      <c r="I4127" s="53"/>
      <c r="J4127" s="53"/>
      <c r="K4127" s="53"/>
      <c r="L4127" s="52" t="str">
        <f t="shared" si="646"/>
        <v/>
      </c>
      <c r="M4127" s="52" t="str">
        <f t="shared" si="647"/>
        <v/>
      </c>
    </row>
    <row r="4128" spans="1:13" hidden="1" x14ac:dyDescent="0.3">
      <c r="A4128" s="143" t="str">
        <f t="shared" si="648"/>
        <v/>
      </c>
      <c r="B4128" s="140" t="str">
        <f t="shared" si="649"/>
        <v/>
      </c>
      <c r="C4128" s="143" t="str">
        <f t="shared" si="650"/>
        <v/>
      </c>
      <c r="D4128" s="53"/>
      <c r="E4128" s="26" t="str">
        <f t="shared" si="642"/>
        <v/>
      </c>
      <c r="F4128" s="26" t="str">
        <f t="shared" si="643"/>
        <v/>
      </c>
      <c r="G4128" s="26" t="str">
        <f t="shared" si="644"/>
        <v/>
      </c>
      <c r="H4128" s="26" t="str">
        <f t="shared" si="645"/>
        <v/>
      </c>
      <c r="I4128" s="53"/>
      <c r="J4128" s="53"/>
      <c r="K4128" s="53"/>
      <c r="L4128" s="52" t="str">
        <f t="shared" si="646"/>
        <v/>
      </c>
      <c r="M4128" s="52" t="str">
        <f t="shared" si="647"/>
        <v/>
      </c>
    </row>
    <row r="4129" spans="1:13" hidden="1" x14ac:dyDescent="0.3">
      <c r="A4129" s="143" t="str">
        <f t="shared" si="648"/>
        <v/>
      </c>
      <c r="B4129" s="140" t="str">
        <f t="shared" si="649"/>
        <v/>
      </c>
      <c r="C4129" s="143" t="str">
        <f t="shared" si="650"/>
        <v/>
      </c>
      <c r="D4129" s="53"/>
      <c r="E4129" s="26" t="str">
        <f t="shared" si="642"/>
        <v/>
      </c>
      <c r="F4129" s="26" t="str">
        <f t="shared" si="643"/>
        <v/>
      </c>
      <c r="G4129" s="26" t="str">
        <f t="shared" si="644"/>
        <v/>
      </c>
      <c r="H4129" s="26" t="str">
        <f t="shared" si="645"/>
        <v/>
      </c>
      <c r="I4129" s="53"/>
      <c r="J4129" s="53"/>
      <c r="K4129" s="53"/>
      <c r="L4129" s="52" t="str">
        <f t="shared" si="646"/>
        <v/>
      </c>
      <c r="M4129" s="52" t="str">
        <f t="shared" si="647"/>
        <v/>
      </c>
    </row>
    <row r="4130" spans="1:13" hidden="1" x14ac:dyDescent="0.3">
      <c r="A4130" s="143" t="str">
        <f t="shared" si="648"/>
        <v/>
      </c>
      <c r="B4130" s="140" t="str">
        <f t="shared" si="649"/>
        <v/>
      </c>
      <c r="C4130" s="143" t="str">
        <f t="shared" si="650"/>
        <v/>
      </c>
      <c r="D4130" s="53"/>
      <c r="E4130" s="26" t="str">
        <f t="shared" si="642"/>
        <v/>
      </c>
      <c r="F4130" s="26" t="str">
        <f t="shared" si="643"/>
        <v/>
      </c>
      <c r="G4130" s="26" t="str">
        <f t="shared" si="644"/>
        <v/>
      </c>
      <c r="H4130" s="26" t="str">
        <f t="shared" si="645"/>
        <v/>
      </c>
      <c r="I4130" s="53"/>
      <c r="J4130" s="53"/>
      <c r="K4130" s="53"/>
      <c r="L4130" s="52" t="str">
        <f t="shared" si="646"/>
        <v/>
      </c>
      <c r="M4130" s="52" t="str">
        <f t="shared" si="647"/>
        <v/>
      </c>
    </row>
    <row r="4131" spans="1:13" hidden="1" x14ac:dyDescent="0.3">
      <c r="A4131" s="143" t="str">
        <f t="shared" si="648"/>
        <v/>
      </c>
      <c r="B4131" s="140" t="str">
        <f t="shared" si="649"/>
        <v/>
      </c>
      <c r="C4131" s="143" t="str">
        <f t="shared" si="650"/>
        <v/>
      </c>
      <c r="D4131" s="53"/>
      <c r="E4131" s="26" t="str">
        <f t="shared" si="642"/>
        <v/>
      </c>
      <c r="F4131" s="26" t="str">
        <f t="shared" si="643"/>
        <v/>
      </c>
      <c r="G4131" s="26" t="str">
        <f t="shared" si="644"/>
        <v/>
      </c>
      <c r="H4131" s="26" t="str">
        <f t="shared" si="645"/>
        <v/>
      </c>
      <c r="I4131" s="53"/>
      <c r="J4131" s="53"/>
      <c r="K4131" s="53"/>
      <c r="L4131" s="52" t="str">
        <f t="shared" si="646"/>
        <v/>
      </c>
      <c r="M4131" s="52" t="str">
        <f t="shared" si="647"/>
        <v/>
      </c>
    </row>
    <row r="4132" spans="1:13" hidden="1" x14ac:dyDescent="0.3">
      <c r="A4132" s="143" t="str">
        <f t="shared" si="648"/>
        <v/>
      </c>
      <c r="B4132" s="140" t="str">
        <f t="shared" si="649"/>
        <v/>
      </c>
      <c r="C4132" s="143" t="str">
        <f t="shared" si="650"/>
        <v/>
      </c>
      <c r="D4132" s="53"/>
      <c r="E4132" s="26" t="str">
        <f t="shared" si="642"/>
        <v/>
      </c>
      <c r="F4132" s="26" t="str">
        <f t="shared" si="643"/>
        <v/>
      </c>
      <c r="G4132" s="26" t="str">
        <f t="shared" si="644"/>
        <v/>
      </c>
      <c r="H4132" s="26" t="str">
        <f t="shared" si="645"/>
        <v/>
      </c>
      <c r="I4132" s="53"/>
      <c r="J4132" s="53"/>
      <c r="K4132" s="53"/>
      <c r="L4132" s="52" t="str">
        <f t="shared" si="646"/>
        <v/>
      </c>
      <c r="M4132" s="52" t="str">
        <f t="shared" si="647"/>
        <v/>
      </c>
    </row>
    <row r="4133" spans="1:13" hidden="1" x14ac:dyDescent="0.3">
      <c r="A4133" s="143" t="str">
        <f t="shared" si="648"/>
        <v/>
      </c>
      <c r="B4133" s="140" t="str">
        <f t="shared" si="649"/>
        <v/>
      </c>
      <c r="C4133" s="143" t="str">
        <f t="shared" si="650"/>
        <v/>
      </c>
      <c r="D4133" s="53"/>
      <c r="E4133" s="26" t="str">
        <f t="shared" si="642"/>
        <v/>
      </c>
      <c r="F4133" s="26" t="str">
        <f t="shared" si="643"/>
        <v/>
      </c>
      <c r="G4133" s="26" t="str">
        <f t="shared" si="644"/>
        <v/>
      </c>
      <c r="H4133" s="26" t="str">
        <f t="shared" si="645"/>
        <v/>
      </c>
      <c r="I4133" s="53"/>
      <c r="J4133" s="53"/>
      <c r="K4133" s="53"/>
      <c r="L4133" s="52" t="str">
        <f t="shared" si="646"/>
        <v/>
      </c>
      <c r="M4133" s="52" t="str">
        <f t="shared" si="647"/>
        <v/>
      </c>
    </row>
    <row r="4134" spans="1:13" hidden="1" x14ac:dyDescent="0.3">
      <c r="A4134" s="143" t="str">
        <f t="shared" si="648"/>
        <v/>
      </c>
      <c r="B4134" s="140" t="str">
        <f t="shared" si="649"/>
        <v/>
      </c>
      <c r="C4134" s="143" t="str">
        <f t="shared" si="650"/>
        <v/>
      </c>
      <c r="D4134" s="53"/>
      <c r="E4134" s="26" t="str">
        <f t="shared" si="642"/>
        <v/>
      </c>
      <c r="F4134" s="26" t="str">
        <f t="shared" si="643"/>
        <v/>
      </c>
      <c r="G4134" s="26" t="str">
        <f t="shared" si="644"/>
        <v/>
      </c>
      <c r="H4134" s="26" t="str">
        <f t="shared" si="645"/>
        <v/>
      </c>
      <c r="I4134" s="53"/>
      <c r="J4134" s="53"/>
      <c r="K4134" s="53"/>
      <c r="L4134" s="52" t="str">
        <f t="shared" si="646"/>
        <v/>
      </c>
      <c r="M4134" s="52" t="str">
        <f t="shared" si="647"/>
        <v/>
      </c>
    </row>
    <row r="4135" spans="1:13" hidden="1" x14ac:dyDescent="0.3">
      <c r="A4135" s="143" t="str">
        <f t="shared" si="648"/>
        <v/>
      </c>
      <c r="B4135" s="140" t="str">
        <f t="shared" si="649"/>
        <v/>
      </c>
      <c r="C4135" s="143" t="str">
        <f t="shared" si="650"/>
        <v/>
      </c>
      <c r="D4135" s="53"/>
      <c r="E4135" s="26" t="str">
        <f t="shared" si="642"/>
        <v/>
      </c>
      <c r="F4135" s="26" t="str">
        <f t="shared" si="643"/>
        <v/>
      </c>
      <c r="G4135" s="26" t="str">
        <f t="shared" si="644"/>
        <v/>
      </c>
      <c r="H4135" s="26" t="str">
        <f t="shared" si="645"/>
        <v/>
      </c>
      <c r="I4135" s="53"/>
      <c r="J4135" s="53"/>
      <c r="K4135" s="53"/>
      <c r="L4135" s="52" t="str">
        <f t="shared" si="646"/>
        <v/>
      </c>
      <c r="M4135" s="52" t="str">
        <f t="shared" si="647"/>
        <v/>
      </c>
    </row>
    <row r="4136" spans="1:13" hidden="1" x14ac:dyDescent="0.3">
      <c r="A4136" s="143" t="str">
        <f t="shared" si="648"/>
        <v/>
      </c>
      <c r="B4136" s="140" t="str">
        <f t="shared" si="649"/>
        <v/>
      </c>
      <c r="C4136" s="143" t="str">
        <f t="shared" si="650"/>
        <v/>
      </c>
      <c r="D4136" s="53"/>
      <c r="E4136" s="26" t="str">
        <f t="shared" si="642"/>
        <v/>
      </c>
      <c r="F4136" s="26" t="str">
        <f t="shared" si="643"/>
        <v/>
      </c>
      <c r="G4136" s="26" t="str">
        <f t="shared" si="644"/>
        <v/>
      </c>
      <c r="H4136" s="26" t="str">
        <f t="shared" si="645"/>
        <v/>
      </c>
      <c r="I4136" s="53"/>
      <c r="J4136" s="53"/>
      <c r="K4136" s="53"/>
      <c r="L4136" s="52" t="str">
        <f t="shared" si="646"/>
        <v/>
      </c>
      <c r="M4136" s="52" t="str">
        <f t="shared" si="647"/>
        <v/>
      </c>
    </row>
    <row r="4137" spans="1:13" hidden="1" x14ac:dyDescent="0.3">
      <c r="A4137" s="143" t="str">
        <f t="shared" si="648"/>
        <v/>
      </c>
      <c r="B4137" s="140" t="str">
        <f t="shared" si="649"/>
        <v/>
      </c>
      <c r="C4137" s="143" t="str">
        <f t="shared" si="650"/>
        <v/>
      </c>
      <c r="D4137" s="53"/>
      <c r="E4137" s="26" t="str">
        <f t="shared" si="642"/>
        <v/>
      </c>
      <c r="F4137" s="26" t="str">
        <f t="shared" si="643"/>
        <v/>
      </c>
      <c r="G4137" s="26" t="str">
        <f t="shared" si="644"/>
        <v/>
      </c>
      <c r="H4137" s="26" t="str">
        <f t="shared" si="645"/>
        <v/>
      </c>
      <c r="I4137" s="53"/>
      <c r="J4137" s="53"/>
      <c r="K4137" s="53"/>
      <c r="L4137" s="52" t="str">
        <f t="shared" si="646"/>
        <v/>
      </c>
      <c r="M4137" s="52" t="str">
        <f t="shared" si="647"/>
        <v/>
      </c>
    </row>
    <row r="4138" spans="1:13" hidden="1" x14ac:dyDescent="0.3">
      <c r="A4138" s="143" t="str">
        <f t="shared" si="648"/>
        <v/>
      </c>
      <c r="B4138" s="140" t="str">
        <f t="shared" si="649"/>
        <v/>
      </c>
      <c r="C4138" s="143" t="str">
        <f t="shared" si="650"/>
        <v/>
      </c>
      <c r="D4138" s="53"/>
      <c r="E4138" s="26" t="str">
        <f t="shared" si="642"/>
        <v/>
      </c>
      <c r="F4138" s="26" t="str">
        <f t="shared" si="643"/>
        <v/>
      </c>
      <c r="G4138" s="26" t="str">
        <f t="shared" si="644"/>
        <v/>
      </c>
      <c r="H4138" s="26" t="str">
        <f t="shared" si="645"/>
        <v/>
      </c>
      <c r="I4138" s="53"/>
      <c r="J4138" s="53"/>
      <c r="K4138" s="53"/>
      <c r="L4138" s="52" t="str">
        <f t="shared" si="646"/>
        <v/>
      </c>
      <c r="M4138" s="52" t="str">
        <f t="shared" si="647"/>
        <v/>
      </c>
    </row>
    <row r="4139" spans="1:13" hidden="1" x14ac:dyDescent="0.3">
      <c r="A4139" s="143" t="str">
        <f t="shared" si="648"/>
        <v/>
      </c>
      <c r="B4139" s="140" t="str">
        <f t="shared" si="649"/>
        <v/>
      </c>
      <c r="C4139" s="143" t="str">
        <f t="shared" si="650"/>
        <v/>
      </c>
      <c r="D4139" s="53"/>
      <c r="E4139" s="26" t="str">
        <f t="shared" si="642"/>
        <v/>
      </c>
      <c r="F4139" s="26" t="str">
        <f t="shared" si="643"/>
        <v/>
      </c>
      <c r="G4139" s="26" t="str">
        <f t="shared" si="644"/>
        <v/>
      </c>
      <c r="H4139" s="26" t="str">
        <f t="shared" si="645"/>
        <v/>
      </c>
      <c r="I4139" s="53"/>
      <c r="J4139" s="53"/>
      <c r="K4139" s="53"/>
      <c r="L4139" s="52" t="str">
        <f t="shared" si="646"/>
        <v/>
      </c>
      <c r="M4139" s="52" t="str">
        <f t="shared" si="647"/>
        <v/>
      </c>
    </row>
    <row r="4140" spans="1:13" hidden="1" x14ac:dyDescent="0.3">
      <c r="A4140" s="143" t="str">
        <f t="shared" si="648"/>
        <v/>
      </c>
      <c r="B4140" s="140" t="str">
        <f t="shared" si="649"/>
        <v/>
      </c>
      <c r="C4140" s="143" t="str">
        <f t="shared" si="650"/>
        <v/>
      </c>
      <c r="D4140" s="53"/>
      <c r="E4140" s="26" t="str">
        <f t="shared" si="642"/>
        <v/>
      </c>
      <c r="F4140" s="26" t="str">
        <f t="shared" si="643"/>
        <v/>
      </c>
      <c r="G4140" s="26" t="str">
        <f t="shared" si="644"/>
        <v/>
      </c>
      <c r="H4140" s="26" t="str">
        <f t="shared" si="645"/>
        <v/>
      </c>
      <c r="I4140" s="53"/>
      <c r="J4140" s="53"/>
      <c r="K4140" s="53"/>
      <c r="L4140" s="52" t="str">
        <f t="shared" si="646"/>
        <v/>
      </c>
      <c r="M4140" s="52" t="str">
        <f t="shared" si="647"/>
        <v/>
      </c>
    </row>
    <row r="4141" spans="1:13" hidden="1" x14ac:dyDescent="0.3">
      <c r="A4141" s="143" t="str">
        <f t="shared" si="648"/>
        <v/>
      </c>
      <c r="B4141" s="140" t="str">
        <f t="shared" si="649"/>
        <v/>
      </c>
      <c r="C4141" s="143" t="str">
        <f t="shared" si="650"/>
        <v/>
      </c>
      <c r="D4141" s="53"/>
      <c r="E4141" s="26" t="str">
        <f t="shared" si="642"/>
        <v/>
      </c>
      <c r="F4141" s="26" t="str">
        <f t="shared" si="643"/>
        <v/>
      </c>
      <c r="G4141" s="26" t="str">
        <f t="shared" si="644"/>
        <v/>
      </c>
      <c r="H4141" s="26" t="str">
        <f t="shared" si="645"/>
        <v/>
      </c>
      <c r="I4141" s="53"/>
      <c r="J4141" s="53"/>
      <c r="K4141" s="53"/>
      <c r="L4141" s="52" t="str">
        <f t="shared" si="646"/>
        <v/>
      </c>
      <c r="M4141" s="52" t="str">
        <f t="shared" si="647"/>
        <v/>
      </c>
    </row>
    <row r="4142" spans="1:13" hidden="1" x14ac:dyDescent="0.3">
      <c r="A4142" s="143" t="str">
        <f t="shared" si="648"/>
        <v/>
      </c>
      <c r="B4142" s="140" t="str">
        <f t="shared" si="649"/>
        <v/>
      </c>
      <c r="C4142" s="143" t="str">
        <f t="shared" si="650"/>
        <v/>
      </c>
      <c r="D4142" s="53"/>
      <c r="E4142" s="26" t="str">
        <f t="shared" si="642"/>
        <v/>
      </c>
      <c r="F4142" s="26" t="str">
        <f t="shared" si="643"/>
        <v/>
      </c>
      <c r="G4142" s="26" t="str">
        <f t="shared" si="644"/>
        <v/>
      </c>
      <c r="H4142" s="26" t="str">
        <f t="shared" si="645"/>
        <v/>
      </c>
      <c r="I4142" s="53"/>
      <c r="J4142" s="53"/>
      <c r="K4142" s="53"/>
      <c r="L4142" s="52" t="str">
        <f t="shared" si="646"/>
        <v/>
      </c>
      <c r="M4142" s="52" t="str">
        <f t="shared" si="647"/>
        <v/>
      </c>
    </row>
    <row r="4143" spans="1:13" hidden="1" x14ac:dyDescent="0.3">
      <c r="A4143" s="143" t="str">
        <f t="shared" si="648"/>
        <v/>
      </c>
      <c r="B4143" s="140" t="str">
        <f t="shared" si="649"/>
        <v/>
      </c>
      <c r="C4143" s="143" t="str">
        <f t="shared" si="650"/>
        <v/>
      </c>
      <c r="D4143" s="53"/>
      <c r="E4143" s="26" t="str">
        <f t="shared" si="642"/>
        <v/>
      </c>
      <c r="F4143" s="26" t="str">
        <f t="shared" si="643"/>
        <v/>
      </c>
      <c r="G4143" s="26" t="str">
        <f t="shared" si="644"/>
        <v/>
      </c>
      <c r="H4143" s="26" t="str">
        <f t="shared" si="645"/>
        <v/>
      </c>
      <c r="I4143" s="53"/>
      <c r="J4143" s="53"/>
      <c r="K4143" s="53"/>
      <c r="L4143" s="52" t="str">
        <f t="shared" si="646"/>
        <v/>
      </c>
      <c r="M4143" s="52" t="str">
        <f t="shared" si="647"/>
        <v/>
      </c>
    </row>
    <row r="4144" spans="1:13" hidden="1" x14ac:dyDescent="0.3">
      <c r="A4144" s="143" t="str">
        <f t="shared" si="648"/>
        <v/>
      </c>
      <c r="B4144" s="140" t="str">
        <f t="shared" si="649"/>
        <v/>
      </c>
      <c r="C4144" s="143" t="str">
        <f t="shared" si="650"/>
        <v/>
      </c>
      <c r="D4144" s="53"/>
      <c r="E4144" s="26" t="str">
        <f t="shared" si="642"/>
        <v/>
      </c>
      <c r="F4144" s="26" t="str">
        <f t="shared" si="643"/>
        <v/>
      </c>
      <c r="G4144" s="26" t="str">
        <f t="shared" si="644"/>
        <v/>
      </c>
      <c r="H4144" s="26" t="str">
        <f t="shared" si="645"/>
        <v/>
      </c>
      <c r="I4144" s="53"/>
      <c r="J4144" s="53"/>
      <c r="K4144" s="53"/>
      <c r="L4144" s="52" t="str">
        <f t="shared" si="646"/>
        <v/>
      </c>
      <c r="M4144" s="52" t="str">
        <f t="shared" si="647"/>
        <v/>
      </c>
    </row>
    <row r="4145" spans="1:13" hidden="1" x14ac:dyDescent="0.3">
      <c r="A4145" s="143" t="str">
        <f t="shared" si="648"/>
        <v/>
      </c>
      <c r="B4145" s="140" t="str">
        <f t="shared" si="649"/>
        <v/>
      </c>
      <c r="C4145" s="143" t="str">
        <f t="shared" si="650"/>
        <v/>
      </c>
      <c r="D4145" s="53"/>
      <c r="E4145" s="26" t="str">
        <f t="shared" si="642"/>
        <v/>
      </c>
      <c r="F4145" s="26" t="str">
        <f t="shared" si="643"/>
        <v/>
      </c>
      <c r="G4145" s="26" t="str">
        <f t="shared" si="644"/>
        <v/>
      </c>
      <c r="H4145" s="26" t="str">
        <f t="shared" si="645"/>
        <v/>
      </c>
      <c r="I4145" s="53"/>
      <c r="J4145" s="53"/>
      <c r="K4145" s="53"/>
      <c r="L4145" s="52" t="str">
        <f t="shared" si="646"/>
        <v/>
      </c>
      <c r="M4145" s="52" t="str">
        <f t="shared" si="647"/>
        <v/>
      </c>
    </row>
    <row r="4146" spans="1:13" hidden="1" x14ac:dyDescent="0.3">
      <c r="A4146" s="143" t="str">
        <f t="shared" si="648"/>
        <v/>
      </c>
      <c r="B4146" s="140" t="str">
        <f t="shared" si="649"/>
        <v/>
      </c>
      <c r="C4146" s="143" t="str">
        <f t="shared" si="650"/>
        <v/>
      </c>
      <c r="D4146" s="53"/>
      <c r="E4146" s="26" t="str">
        <f t="shared" si="642"/>
        <v/>
      </c>
      <c r="F4146" s="26" t="str">
        <f t="shared" si="643"/>
        <v/>
      </c>
      <c r="G4146" s="26" t="str">
        <f t="shared" si="644"/>
        <v/>
      </c>
      <c r="H4146" s="26" t="str">
        <f t="shared" si="645"/>
        <v/>
      </c>
      <c r="I4146" s="53"/>
      <c r="J4146" s="53"/>
      <c r="K4146" s="53"/>
      <c r="L4146" s="52" t="str">
        <f t="shared" si="646"/>
        <v/>
      </c>
      <c r="M4146" s="52" t="str">
        <f t="shared" si="647"/>
        <v/>
      </c>
    </row>
    <row r="4147" spans="1:13" hidden="1" x14ac:dyDescent="0.3">
      <c r="A4147" s="143" t="str">
        <f t="shared" si="648"/>
        <v/>
      </c>
      <c r="B4147" s="140" t="str">
        <f t="shared" si="649"/>
        <v/>
      </c>
      <c r="C4147" s="143" t="str">
        <f t="shared" si="650"/>
        <v/>
      </c>
      <c r="D4147" s="53"/>
      <c r="E4147" s="26" t="str">
        <f t="shared" si="642"/>
        <v/>
      </c>
      <c r="F4147" s="26" t="str">
        <f t="shared" si="643"/>
        <v/>
      </c>
      <c r="G4147" s="26" t="str">
        <f t="shared" si="644"/>
        <v/>
      </c>
      <c r="H4147" s="26" t="str">
        <f t="shared" si="645"/>
        <v/>
      </c>
      <c r="I4147" s="53"/>
      <c r="J4147" s="53"/>
      <c r="K4147" s="53"/>
      <c r="L4147" s="52" t="str">
        <f t="shared" si="646"/>
        <v/>
      </c>
      <c r="M4147" s="52" t="str">
        <f t="shared" si="647"/>
        <v/>
      </c>
    </row>
    <row r="4148" spans="1:13" hidden="1" x14ac:dyDescent="0.3">
      <c r="A4148" s="143" t="str">
        <f t="shared" si="648"/>
        <v/>
      </c>
      <c r="B4148" s="140" t="str">
        <f t="shared" si="649"/>
        <v/>
      </c>
      <c r="C4148" s="143" t="str">
        <f t="shared" si="650"/>
        <v/>
      </c>
      <c r="D4148" s="53"/>
      <c r="E4148" s="26" t="str">
        <f t="shared" si="642"/>
        <v/>
      </c>
      <c r="F4148" s="26" t="str">
        <f t="shared" si="643"/>
        <v/>
      </c>
      <c r="G4148" s="26" t="str">
        <f t="shared" si="644"/>
        <v/>
      </c>
      <c r="H4148" s="26" t="str">
        <f t="shared" si="645"/>
        <v/>
      </c>
      <c r="I4148" s="53"/>
      <c r="J4148" s="53"/>
      <c r="K4148" s="53"/>
      <c r="L4148" s="52" t="str">
        <f t="shared" si="646"/>
        <v/>
      </c>
      <c r="M4148" s="52" t="str">
        <f t="shared" si="647"/>
        <v/>
      </c>
    </row>
    <row r="4149" spans="1:13" hidden="1" x14ac:dyDescent="0.3">
      <c r="A4149" s="143" t="str">
        <f t="shared" si="648"/>
        <v/>
      </c>
      <c r="B4149" s="140" t="str">
        <f t="shared" si="649"/>
        <v/>
      </c>
      <c r="C4149" s="143" t="str">
        <f t="shared" si="650"/>
        <v/>
      </c>
      <c r="D4149" s="53"/>
      <c r="E4149" s="26" t="str">
        <f t="shared" si="642"/>
        <v/>
      </c>
      <c r="F4149" s="26" t="str">
        <f t="shared" si="643"/>
        <v/>
      </c>
      <c r="G4149" s="26" t="str">
        <f t="shared" si="644"/>
        <v/>
      </c>
      <c r="H4149" s="26" t="str">
        <f t="shared" si="645"/>
        <v/>
      </c>
      <c r="I4149" s="53"/>
      <c r="J4149" s="53"/>
      <c r="K4149" s="53"/>
      <c r="L4149" s="52" t="str">
        <f t="shared" si="646"/>
        <v/>
      </c>
      <c r="M4149" s="52" t="str">
        <f t="shared" si="647"/>
        <v/>
      </c>
    </row>
    <row r="4150" spans="1:13" hidden="1" x14ac:dyDescent="0.3">
      <c r="A4150" s="143" t="str">
        <f t="shared" si="648"/>
        <v/>
      </c>
      <c r="B4150" s="140" t="str">
        <f t="shared" si="649"/>
        <v/>
      </c>
      <c r="C4150" s="143" t="str">
        <f t="shared" si="650"/>
        <v/>
      </c>
      <c r="D4150" s="53"/>
      <c r="E4150" s="26" t="str">
        <f t="shared" si="642"/>
        <v/>
      </c>
      <c r="F4150" s="26" t="str">
        <f t="shared" si="643"/>
        <v/>
      </c>
      <c r="G4150" s="26" t="str">
        <f t="shared" si="644"/>
        <v/>
      </c>
      <c r="H4150" s="26" t="str">
        <f t="shared" si="645"/>
        <v/>
      </c>
      <c r="I4150" s="53"/>
      <c r="J4150" s="53"/>
      <c r="K4150" s="53"/>
      <c r="L4150" s="52" t="str">
        <f t="shared" si="646"/>
        <v/>
      </c>
      <c r="M4150" s="52" t="str">
        <f t="shared" si="647"/>
        <v/>
      </c>
    </row>
    <row r="4151" spans="1:13" hidden="1" x14ac:dyDescent="0.3">
      <c r="A4151" s="143" t="str">
        <f t="shared" si="648"/>
        <v/>
      </c>
      <c r="B4151" s="140" t="str">
        <f t="shared" si="649"/>
        <v/>
      </c>
      <c r="C4151" s="143" t="str">
        <f t="shared" si="650"/>
        <v/>
      </c>
      <c r="D4151" s="53"/>
      <c r="E4151" s="26" t="str">
        <f t="shared" si="642"/>
        <v/>
      </c>
      <c r="F4151" s="26" t="str">
        <f t="shared" si="643"/>
        <v/>
      </c>
      <c r="G4151" s="26" t="str">
        <f t="shared" si="644"/>
        <v/>
      </c>
      <c r="H4151" s="26" t="str">
        <f t="shared" si="645"/>
        <v/>
      </c>
      <c r="I4151" s="53"/>
      <c r="J4151" s="53"/>
      <c r="K4151" s="53"/>
      <c r="L4151" s="52" t="str">
        <f t="shared" si="646"/>
        <v/>
      </c>
      <c r="M4151" s="52" t="str">
        <f t="shared" si="647"/>
        <v/>
      </c>
    </row>
    <row r="4152" spans="1:13" hidden="1" x14ac:dyDescent="0.3">
      <c r="A4152" s="143" t="str">
        <f t="shared" si="648"/>
        <v/>
      </c>
      <c r="B4152" s="140" t="str">
        <f t="shared" si="649"/>
        <v/>
      </c>
      <c r="C4152" s="143" t="str">
        <f t="shared" si="650"/>
        <v/>
      </c>
      <c r="D4152" s="53"/>
      <c r="E4152" s="26" t="str">
        <f t="shared" si="642"/>
        <v/>
      </c>
      <c r="F4152" s="26" t="str">
        <f t="shared" si="643"/>
        <v/>
      </c>
      <c r="G4152" s="26" t="str">
        <f t="shared" si="644"/>
        <v/>
      </c>
      <c r="H4152" s="26" t="str">
        <f t="shared" si="645"/>
        <v/>
      </c>
      <c r="I4152" s="53"/>
      <c r="J4152" s="53"/>
      <c r="K4152" s="53"/>
      <c r="L4152" s="52" t="str">
        <f t="shared" si="646"/>
        <v/>
      </c>
      <c r="M4152" s="52" t="str">
        <f t="shared" si="647"/>
        <v/>
      </c>
    </row>
    <row r="4153" spans="1:13" hidden="1" x14ac:dyDescent="0.3">
      <c r="A4153" s="143" t="str">
        <f t="shared" si="648"/>
        <v/>
      </c>
      <c r="B4153" s="140" t="str">
        <f t="shared" si="649"/>
        <v/>
      </c>
      <c r="C4153" s="143" t="str">
        <f t="shared" si="650"/>
        <v/>
      </c>
      <c r="D4153" s="53"/>
      <c r="E4153" s="26" t="str">
        <f t="shared" si="642"/>
        <v/>
      </c>
      <c r="F4153" s="26" t="str">
        <f t="shared" si="643"/>
        <v/>
      </c>
      <c r="G4153" s="26" t="str">
        <f t="shared" si="644"/>
        <v/>
      </c>
      <c r="H4153" s="26" t="str">
        <f t="shared" si="645"/>
        <v/>
      </c>
      <c r="I4153" s="53"/>
      <c r="J4153" s="53"/>
      <c r="K4153" s="53"/>
      <c r="L4153" s="52" t="str">
        <f t="shared" si="646"/>
        <v/>
      </c>
      <c r="M4153" s="52" t="str">
        <f t="shared" si="647"/>
        <v/>
      </c>
    </row>
    <row r="4154" spans="1:13" hidden="1" x14ac:dyDescent="0.3">
      <c r="A4154" s="143" t="str">
        <f t="shared" si="648"/>
        <v/>
      </c>
      <c r="B4154" s="140" t="str">
        <f t="shared" si="649"/>
        <v/>
      </c>
      <c r="C4154" s="143" t="str">
        <f t="shared" si="650"/>
        <v/>
      </c>
      <c r="D4154" s="53"/>
      <c r="E4154" s="26" t="str">
        <f t="shared" ref="E4154:E4217" si="651">IF(D4154="","",VLOOKUP(D4154,Master,3,FALSE))</f>
        <v/>
      </c>
      <c r="F4154" s="26" t="str">
        <f t="shared" ref="F4154:F4217" si="652">IF(D4154="","",VLOOKUP(D4154,Master,4,FALSE))</f>
        <v/>
      </c>
      <c r="G4154" s="26" t="str">
        <f t="shared" ref="G4154:G4217" si="653">IF(D4154="","",VLOOKUP(D4154,Master,5,FALSE))</f>
        <v/>
      </c>
      <c r="H4154" s="26" t="str">
        <f t="shared" ref="H4154:H4217" si="654">IF(D4154="","",VLOOKUP(D4154,Master,2,FALSE))</f>
        <v/>
      </c>
      <c r="I4154" s="53"/>
      <c r="J4154" s="53"/>
      <c r="K4154" s="53"/>
      <c r="L4154" s="52" t="str">
        <f t="shared" ref="L4154:L4217" si="655">IF(K4154="","",IF(I4154="",ROUND(HLOOKUP(J4154,kgList,K4154,FALSE),1),ROUND(HLOOKUP(I4154,kgList,K4154,FALSE),1)))</f>
        <v/>
      </c>
      <c r="M4154" s="52" t="str">
        <f t="shared" ref="M4154:M4217" si="656">IF(L4154="","",IF(COUNTA(I4154:J4154)&gt;1,"Edible or Inedible",IF(COUNTA(I4154)=1,L4154*1,IF(COUNTA(J4154)=1,L4154*1,"ERROR"))))</f>
        <v/>
      </c>
    </row>
    <row r="4155" spans="1:13" hidden="1" x14ac:dyDescent="0.3">
      <c r="A4155" s="143" t="str">
        <f t="shared" ref="A4155:A4218" si="657">IF(D4155="","",A4154)</f>
        <v/>
      </c>
      <c r="B4155" s="140" t="str">
        <f t="shared" ref="B4155:B4218" si="658">IF(D4155="","",B4154)</f>
        <v/>
      </c>
      <c r="C4155" s="143" t="str">
        <f t="shared" ref="C4155:C4218" si="659">IF(D4155="","",C4154)</f>
        <v/>
      </c>
      <c r="D4155" s="53"/>
      <c r="E4155" s="26" t="str">
        <f t="shared" si="651"/>
        <v/>
      </c>
      <c r="F4155" s="26" t="str">
        <f t="shared" si="652"/>
        <v/>
      </c>
      <c r="G4155" s="26" t="str">
        <f t="shared" si="653"/>
        <v/>
      </c>
      <c r="H4155" s="26" t="str">
        <f t="shared" si="654"/>
        <v/>
      </c>
      <c r="I4155" s="53"/>
      <c r="J4155" s="53"/>
      <c r="K4155" s="53"/>
      <c r="L4155" s="52" t="str">
        <f t="shared" si="655"/>
        <v/>
      </c>
      <c r="M4155" s="52" t="str">
        <f t="shared" si="656"/>
        <v/>
      </c>
    </row>
    <row r="4156" spans="1:13" hidden="1" x14ac:dyDescent="0.3">
      <c r="A4156" s="143" t="str">
        <f t="shared" si="657"/>
        <v/>
      </c>
      <c r="B4156" s="140" t="str">
        <f t="shared" si="658"/>
        <v/>
      </c>
      <c r="C4156" s="143" t="str">
        <f t="shared" si="659"/>
        <v/>
      </c>
      <c r="D4156" s="53"/>
      <c r="E4156" s="26" t="str">
        <f t="shared" si="651"/>
        <v/>
      </c>
      <c r="F4156" s="26" t="str">
        <f t="shared" si="652"/>
        <v/>
      </c>
      <c r="G4156" s="26" t="str">
        <f t="shared" si="653"/>
        <v/>
      </c>
      <c r="H4156" s="26" t="str">
        <f t="shared" si="654"/>
        <v/>
      </c>
      <c r="I4156" s="53"/>
      <c r="J4156" s="53"/>
      <c r="K4156" s="53"/>
      <c r="L4156" s="52" t="str">
        <f t="shared" si="655"/>
        <v/>
      </c>
      <c r="M4156" s="52" t="str">
        <f t="shared" si="656"/>
        <v/>
      </c>
    </row>
    <row r="4157" spans="1:13" hidden="1" x14ac:dyDescent="0.3">
      <c r="A4157" s="143" t="str">
        <f t="shared" si="657"/>
        <v/>
      </c>
      <c r="B4157" s="140" t="str">
        <f t="shared" si="658"/>
        <v/>
      </c>
      <c r="C4157" s="143" t="str">
        <f t="shared" si="659"/>
        <v/>
      </c>
      <c r="D4157" s="53"/>
      <c r="E4157" s="26" t="str">
        <f t="shared" si="651"/>
        <v/>
      </c>
      <c r="F4157" s="26" t="str">
        <f t="shared" si="652"/>
        <v/>
      </c>
      <c r="G4157" s="26" t="str">
        <f t="shared" si="653"/>
        <v/>
      </c>
      <c r="H4157" s="26" t="str">
        <f t="shared" si="654"/>
        <v/>
      </c>
      <c r="I4157" s="53"/>
      <c r="J4157" s="53"/>
      <c r="K4157" s="53"/>
      <c r="L4157" s="52" t="str">
        <f t="shared" si="655"/>
        <v/>
      </c>
      <c r="M4157" s="52" t="str">
        <f t="shared" si="656"/>
        <v/>
      </c>
    </row>
    <row r="4158" spans="1:13" hidden="1" x14ac:dyDescent="0.3">
      <c r="A4158" s="143" t="str">
        <f t="shared" si="657"/>
        <v/>
      </c>
      <c r="B4158" s="140" t="str">
        <f t="shared" si="658"/>
        <v/>
      </c>
      <c r="C4158" s="143" t="str">
        <f t="shared" si="659"/>
        <v/>
      </c>
      <c r="D4158" s="53"/>
      <c r="E4158" s="26" t="str">
        <f t="shared" si="651"/>
        <v/>
      </c>
      <c r="F4158" s="26" t="str">
        <f t="shared" si="652"/>
        <v/>
      </c>
      <c r="G4158" s="26" t="str">
        <f t="shared" si="653"/>
        <v/>
      </c>
      <c r="H4158" s="26" t="str">
        <f t="shared" si="654"/>
        <v/>
      </c>
      <c r="I4158" s="53"/>
      <c r="J4158" s="53"/>
      <c r="K4158" s="53"/>
      <c r="L4158" s="52" t="str">
        <f t="shared" si="655"/>
        <v/>
      </c>
      <c r="M4158" s="52" t="str">
        <f t="shared" si="656"/>
        <v/>
      </c>
    </row>
    <row r="4159" spans="1:13" hidden="1" x14ac:dyDescent="0.3">
      <c r="A4159" s="143" t="str">
        <f t="shared" si="657"/>
        <v/>
      </c>
      <c r="B4159" s="140" t="str">
        <f t="shared" si="658"/>
        <v/>
      </c>
      <c r="C4159" s="143" t="str">
        <f t="shared" si="659"/>
        <v/>
      </c>
      <c r="D4159" s="53"/>
      <c r="E4159" s="26" t="str">
        <f t="shared" si="651"/>
        <v/>
      </c>
      <c r="F4159" s="26" t="str">
        <f t="shared" si="652"/>
        <v/>
      </c>
      <c r="G4159" s="26" t="str">
        <f t="shared" si="653"/>
        <v/>
      </c>
      <c r="H4159" s="26" t="str">
        <f t="shared" si="654"/>
        <v/>
      </c>
      <c r="I4159" s="53"/>
      <c r="J4159" s="53"/>
      <c r="K4159" s="53"/>
      <c r="L4159" s="52" t="str">
        <f t="shared" si="655"/>
        <v/>
      </c>
      <c r="M4159" s="52" t="str">
        <f t="shared" si="656"/>
        <v/>
      </c>
    </row>
    <row r="4160" spans="1:13" hidden="1" x14ac:dyDescent="0.3">
      <c r="A4160" s="143" t="str">
        <f t="shared" si="657"/>
        <v/>
      </c>
      <c r="B4160" s="140" t="str">
        <f t="shared" si="658"/>
        <v/>
      </c>
      <c r="C4160" s="143" t="str">
        <f t="shared" si="659"/>
        <v/>
      </c>
      <c r="D4160" s="53"/>
      <c r="E4160" s="26" t="str">
        <f t="shared" si="651"/>
        <v/>
      </c>
      <c r="F4160" s="26" t="str">
        <f t="shared" si="652"/>
        <v/>
      </c>
      <c r="G4160" s="26" t="str">
        <f t="shared" si="653"/>
        <v/>
      </c>
      <c r="H4160" s="26" t="str">
        <f t="shared" si="654"/>
        <v/>
      </c>
      <c r="I4160" s="53"/>
      <c r="J4160" s="53"/>
      <c r="K4160" s="53"/>
      <c r="L4160" s="52" t="str">
        <f t="shared" si="655"/>
        <v/>
      </c>
      <c r="M4160" s="52" t="str">
        <f t="shared" si="656"/>
        <v/>
      </c>
    </row>
    <row r="4161" spans="1:13" hidden="1" x14ac:dyDescent="0.3">
      <c r="A4161" s="143" t="str">
        <f t="shared" si="657"/>
        <v/>
      </c>
      <c r="B4161" s="140" t="str">
        <f t="shared" si="658"/>
        <v/>
      </c>
      <c r="C4161" s="143" t="str">
        <f t="shared" si="659"/>
        <v/>
      </c>
      <c r="D4161" s="53"/>
      <c r="E4161" s="26" t="str">
        <f t="shared" si="651"/>
        <v/>
      </c>
      <c r="F4161" s="26" t="str">
        <f t="shared" si="652"/>
        <v/>
      </c>
      <c r="G4161" s="26" t="str">
        <f t="shared" si="653"/>
        <v/>
      </c>
      <c r="H4161" s="26" t="str">
        <f t="shared" si="654"/>
        <v/>
      </c>
      <c r="I4161" s="53"/>
      <c r="J4161" s="53"/>
      <c r="K4161" s="53"/>
      <c r="L4161" s="52" t="str">
        <f t="shared" si="655"/>
        <v/>
      </c>
      <c r="M4161" s="52" t="str">
        <f t="shared" si="656"/>
        <v/>
      </c>
    </row>
    <row r="4162" spans="1:13" hidden="1" x14ac:dyDescent="0.3">
      <c r="A4162" s="143" t="str">
        <f t="shared" si="657"/>
        <v/>
      </c>
      <c r="B4162" s="140" t="str">
        <f t="shared" si="658"/>
        <v/>
      </c>
      <c r="C4162" s="143" t="str">
        <f t="shared" si="659"/>
        <v/>
      </c>
      <c r="D4162" s="53"/>
      <c r="E4162" s="26" t="str">
        <f t="shared" si="651"/>
        <v/>
      </c>
      <c r="F4162" s="26" t="str">
        <f t="shared" si="652"/>
        <v/>
      </c>
      <c r="G4162" s="26" t="str">
        <f t="shared" si="653"/>
        <v/>
      </c>
      <c r="H4162" s="26" t="str">
        <f t="shared" si="654"/>
        <v/>
      </c>
      <c r="I4162" s="53"/>
      <c r="J4162" s="53"/>
      <c r="K4162" s="53"/>
      <c r="L4162" s="52" t="str">
        <f t="shared" si="655"/>
        <v/>
      </c>
      <c r="M4162" s="52" t="str">
        <f t="shared" si="656"/>
        <v/>
      </c>
    </row>
    <row r="4163" spans="1:13" hidden="1" x14ac:dyDescent="0.3">
      <c r="A4163" s="143" t="str">
        <f t="shared" si="657"/>
        <v/>
      </c>
      <c r="B4163" s="140" t="str">
        <f t="shared" si="658"/>
        <v/>
      </c>
      <c r="C4163" s="143" t="str">
        <f t="shared" si="659"/>
        <v/>
      </c>
      <c r="D4163" s="53"/>
      <c r="E4163" s="26" t="str">
        <f t="shared" si="651"/>
        <v/>
      </c>
      <c r="F4163" s="26" t="str">
        <f t="shared" si="652"/>
        <v/>
      </c>
      <c r="G4163" s="26" t="str">
        <f t="shared" si="653"/>
        <v/>
      </c>
      <c r="H4163" s="26" t="str">
        <f t="shared" si="654"/>
        <v/>
      </c>
      <c r="I4163" s="53"/>
      <c r="J4163" s="53"/>
      <c r="K4163" s="53"/>
      <c r="L4163" s="52" t="str">
        <f t="shared" si="655"/>
        <v/>
      </c>
      <c r="M4163" s="52" t="str">
        <f t="shared" si="656"/>
        <v/>
      </c>
    </row>
    <row r="4164" spans="1:13" hidden="1" x14ac:dyDescent="0.3">
      <c r="A4164" s="143" t="str">
        <f t="shared" si="657"/>
        <v/>
      </c>
      <c r="B4164" s="140" t="str">
        <f t="shared" si="658"/>
        <v/>
      </c>
      <c r="C4164" s="143" t="str">
        <f t="shared" si="659"/>
        <v/>
      </c>
      <c r="D4164" s="53"/>
      <c r="E4164" s="26" t="str">
        <f t="shared" si="651"/>
        <v/>
      </c>
      <c r="F4164" s="26" t="str">
        <f t="shared" si="652"/>
        <v/>
      </c>
      <c r="G4164" s="26" t="str">
        <f t="shared" si="653"/>
        <v/>
      </c>
      <c r="H4164" s="26" t="str">
        <f t="shared" si="654"/>
        <v/>
      </c>
      <c r="I4164" s="53"/>
      <c r="J4164" s="53"/>
      <c r="K4164" s="53"/>
      <c r="L4164" s="52" t="str">
        <f t="shared" si="655"/>
        <v/>
      </c>
      <c r="M4164" s="52" t="str">
        <f t="shared" si="656"/>
        <v/>
      </c>
    </row>
    <row r="4165" spans="1:13" hidden="1" x14ac:dyDescent="0.3">
      <c r="A4165" s="143" t="str">
        <f t="shared" si="657"/>
        <v/>
      </c>
      <c r="B4165" s="140" t="str">
        <f t="shared" si="658"/>
        <v/>
      </c>
      <c r="C4165" s="143" t="str">
        <f t="shared" si="659"/>
        <v/>
      </c>
      <c r="D4165" s="53"/>
      <c r="E4165" s="26" t="str">
        <f t="shared" si="651"/>
        <v/>
      </c>
      <c r="F4165" s="26" t="str">
        <f t="shared" si="652"/>
        <v/>
      </c>
      <c r="G4165" s="26" t="str">
        <f t="shared" si="653"/>
        <v/>
      </c>
      <c r="H4165" s="26" t="str">
        <f t="shared" si="654"/>
        <v/>
      </c>
      <c r="I4165" s="53"/>
      <c r="J4165" s="53"/>
      <c r="K4165" s="53"/>
      <c r="L4165" s="52" t="str">
        <f t="shared" si="655"/>
        <v/>
      </c>
      <c r="M4165" s="52" t="str">
        <f t="shared" si="656"/>
        <v/>
      </c>
    </row>
    <row r="4166" spans="1:13" hidden="1" x14ac:dyDescent="0.3">
      <c r="A4166" s="143" t="str">
        <f t="shared" si="657"/>
        <v/>
      </c>
      <c r="B4166" s="140" t="str">
        <f t="shared" si="658"/>
        <v/>
      </c>
      <c r="C4166" s="143" t="str">
        <f t="shared" si="659"/>
        <v/>
      </c>
      <c r="D4166" s="53"/>
      <c r="E4166" s="26" t="str">
        <f t="shared" si="651"/>
        <v/>
      </c>
      <c r="F4166" s="26" t="str">
        <f t="shared" si="652"/>
        <v/>
      </c>
      <c r="G4166" s="26" t="str">
        <f t="shared" si="653"/>
        <v/>
      </c>
      <c r="H4166" s="26" t="str">
        <f t="shared" si="654"/>
        <v/>
      </c>
      <c r="I4166" s="53"/>
      <c r="J4166" s="53"/>
      <c r="K4166" s="53"/>
      <c r="L4166" s="52" t="str">
        <f t="shared" si="655"/>
        <v/>
      </c>
      <c r="M4166" s="52" t="str">
        <f t="shared" si="656"/>
        <v/>
      </c>
    </row>
    <row r="4167" spans="1:13" hidden="1" x14ac:dyDescent="0.3">
      <c r="A4167" s="143" t="str">
        <f t="shared" si="657"/>
        <v/>
      </c>
      <c r="B4167" s="140" t="str">
        <f t="shared" si="658"/>
        <v/>
      </c>
      <c r="C4167" s="143" t="str">
        <f t="shared" si="659"/>
        <v/>
      </c>
      <c r="D4167" s="53"/>
      <c r="E4167" s="26" t="str">
        <f t="shared" si="651"/>
        <v/>
      </c>
      <c r="F4167" s="26" t="str">
        <f t="shared" si="652"/>
        <v/>
      </c>
      <c r="G4167" s="26" t="str">
        <f t="shared" si="653"/>
        <v/>
      </c>
      <c r="H4167" s="26" t="str">
        <f t="shared" si="654"/>
        <v/>
      </c>
      <c r="I4167" s="53"/>
      <c r="J4167" s="53"/>
      <c r="K4167" s="53"/>
      <c r="L4167" s="52" t="str">
        <f t="shared" si="655"/>
        <v/>
      </c>
      <c r="M4167" s="52" t="str">
        <f t="shared" si="656"/>
        <v/>
      </c>
    </row>
    <row r="4168" spans="1:13" hidden="1" x14ac:dyDescent="0.3">
      <c r="A4168" s="143" t="str">
        <f t="shared" si="657"/>
        <v/>
      </c>
      <c r="B4168" s="140" t="str">
        <f t="shared" si="658"/>
        <v/>
      </c>
      <c r="C4168" s="143" t="str">
        <f t="shared" si="659"/>
        <v/>
      </c>
      <c r="D4168" s="53"/>
      <c r="E4168" s="26" t="str">
        <f t="shared" si="651"/>
        <v/>
      </c>
      <c r="F4168" s="26" t="str">
        <f t="shared" si="652"/>
        <v/>
      </c>
      <c r="G4168" s="26" t="str">
        <f t="shared" si="653"/>
        <v/>
      </c>
      <c r="H4168" s="26" t="str">
        <f t="shared" si="654"/>
        <v/>
      </c>
      <c r="I4168" s="53"/>
      <c r="J4168" s="53"/>
      <c r="K4168" s="53"/>
      <c r="L4168" s="52" t="str">
        <f t="shared" si="655"/>
        <v/>
      </c>
      <c r="M4168" s="52" t="str">
        <f t="shared" si="656"/>
        <v/>
      </c>
    </row>
    <row r="4169" spans="1:13" hidden="1" x14ac:dyDescent="0.3">
      <c r="A4169" s="143" t="str">
        <f t="shared" si="657"/>
        <v/>
      </c>
      <c r="B4169" s="140" t="str">
        <f t="shared" si="658"/>
        <v/>
      </c>
      <c r="C4169" s="143" t="str">
        <f t="shared" si="659"/>
        <v/>
      </c>
      <c r="D4169" s="53"/>
      <c r="E4169" s="26" t="str">
        <f t="shared" si="651"/>
        <v/>
      </c>
      <c r="F4169" s="26" t="str">
        <f t="shared" si="652"/>
        <v/>
      </c>
      <c r="G4169" s="26" t="str">
        <f t="shared" si="653"/>
        <v/>
      </c>
      <c r="H4169" s="26" t="str">
        <f t="shared" si="654"/>
        <v/>
      </c>
      <c r="I4169" s="53"/>
      <c r="J4169" s="53"/>
      <c r="K4169" s="53"/>
      <c r="L4169" s="52" t="str">
        <f t="shared" si="655"/>
        <v/>
      </c>
      <c r="M4169" s="52" t="str">
        <f t="shared" si="656"/>
        <v/>
      </c>
    </row>
    <row r="4170" spans="1:13" hidden="1" x14ac:dyDescent="0.3">
      <c r="A4170" s="143" t="str">
        <f t="shared" si="657"/>
        <v/>
      </c>
      <c r="B4170" s="140" t="str">
        <f t="shared" si="658"/>
        <v/>
      </c>
      <c r="C4170" s="143" t="str">
        <f t="shared" si="659"/>
        <v/>
      </c>
      <c r="D4170" s="53"/>
      <c r="E4170" s="26" t="str">
        <f t="shared" si="651"/>
        <v/>
      </c>
      <c r="F4170" s="26" t="str">
        <f t="shared" si="652"/>
        <v/>
      </c>
      <c r="G4170" s="26" t="str">
        <f t="shared" si="653"/>
        <v/>
      </c>
      <c r="H4170" s="26" t="str">
        <f t="shared" si="654"/>
        <v/>
      </c>
      <c r="I4170" s="53"/>
      <c r="J4170" s="53"/>
      <c r="K4170" s="53"/>
      <c r="L4170" s="52" t="str">
        <f t="shared" si="655"/>
        <v/>
      </c>
      <c r="M4170" s="52" t="str">
        <f t="shared" si="656"/>
        <v/>
      </c>
    </row>
    <row r="4171" spans="1:13" hidden="1" x14ac:dyDescent="0.3">
      <c r="A4171" s="143" t="str">
        <f t="shared" si="657"/>
        <v/>
      </c>
      <c r="B4171" s="140" t="str">
        <f t="shared" si="658"/>
        <v/>
      </c>
      <c r="C4171" s="143" t="str">
        <f t="shared" si="659"/>
        <v/>
      </c>
      <c r="D4171" s="53"/>
      <c r="E4171" s="26" t="str">
        <f t="shared" si="651"/>
        <v/>
      </c>
      <c r="F4171" s="26" t="str">
        <f t="shared" si="652"/>
        <v/>
      </c>
      <c r="G4171" s="26" t="str">
        <f t="shared" si="653"/>
        <v/>
      </c>
      <c r="H4171" s="26" t="str">
        <f t="shared" si="654"/>
        <v/>
      </c>
      <c r="I4171" s="53"/>
      <c r="J4171" s="53"/>
      <c r="K4171" s="53"/>
      <c r="L4171" s="52" t="str">
        <f t="shared" si="655"/>
        <v/>
      </c>
      <c r="M4171" s="52" t="str">
        <f t="shared" si="656"/>
        <v/>
      </c>
    </row>
    <row r="4172" spans="1:13" hidden="1" x14ac:dyDescent="0.3">
      <c r="A4172" s="143" t="str">
        <f t="shared" si="657"/>
        <v/>
      </c>
      <c r="B4172" s="140" t="str">
        <f t="shared" si="658"/>
        <v/>
      </c>
      <c r="C4172" s="143" t="str">
        <f t="shared" si="659"/>
        <v/>
      </c>
      <c r="D4172" s="53"/>
      <c r="E4172" s="26" t="str">
        <f t="shared" si="651"/>
        <v/>
      </c>
      <c r="F4172" s="26" t="str">
        <f t="shared" si="652"/>
        <v/>
      </c>
      <c r="G4172" s="26" t="str">
        <f t="shared" si="653"/>
        <v/>
      </c>
      <c r="H4172" s="26" t="str">
        <f t="shared" si="654"/>
        <v/>
      </c>
      <c r="I4172" s="53"/>
      <c r="J4172" s="53"/>
      <c r="K4172" s="53"/>
      <c r="L4172" s="52" t="str">
        <f t="shared" si="655"/>
        <v/>
      </c>
      <c r="M4172" s="52" t="str">
        <f t="shared" si="656"/>
        <v/>
      </c>
    </row>
    <row r="4173" spans="1:13" hidden="1" x14ac:dyDescent="0.3">
      <c r="A4173" s="143" t="str">
        <f t="shared" si="657"/>
        <v/>
      </c>
      <c r="B4173" s="140" t="str">
        <f t="shared" si="658"/>
        <v/>
      </c>
      <c r="C4173" s="143" t="str">
        <f t="shared" si="659"/>
        <v/>
      </c>
      <c r="D4173" s="53"/>
      <c r="E4173" s="26" t="str">
        <f t="shared" si="651"/>
        <v/>
      </c>
      <c r="F4173" s="26" t="str">
        <f t="shared" si="652"/>
        <v/>
      </c>
      <c r="G4173" s="26" t="str">
        <f t="shared" si="653"/>
        <v/>
      </c>
      <c r="H4173" s="26" t="str">
        <f t="shared" si="654"/>
        <v/>
      </c>
      <c r="I4173" s="53"/>
      <c r="J4173" s="53"/>
      <c r="K4173" s="53"/>
      <c r="L4173" s="52" t="str">
        <f t="shared" si="655"/>
        <v/>
      </c>
      <c r="M4173" s="52" t="str">
        <f t="shared" si="656"/>
        <v/>
      </c>
    </row>
    <row r="4174" spans="1:13" hidden="1" x14ac:dyDescent="0.3">
      <c r="A4174" s="143" t="str">
        <f t="shared" si="657"/>
        <v/>
      </c>
      <c r="B4174" s="140" t="str">
        <f t="shared" si="658"/>
        <v/>
      </c>
      <c r="C4174" s="143" t="str">
        <f t="shared" si="659"/>
        <v/>
      </c>
      <c r="D4174" s="53"/>
      <c r="E4174" s="26" t="str">
        <f t="shared" si="651"/>
        <v/>
      </c>
      <c r="F4174" s="26" t="str">
        <f t="shared" si="652"/>
        <v/>
      </c>
      <c r="G4174" s="26" t="str">
        <f t="shared" si="653"/>
        <v/>
      </c>
      <c r="H4174" s="26" t="str">
        <f t="shared" si="654"/>
        <v/>
      </c>
      <c r="I4174" s="53"/>
      <c r="J4174" s="53"/>
      <c r="K4174" s="53"/>
      <c r="L4174" s="52" t="str">
        <f t="shared" si="655"/>
        <v/>
      </c>
      <c r="M4174" s="52" t="str">
        <f t="shared" si="656"/>
        <v/>
      </c>
    </row>
    <row r="4175" spans="1:13" hidden="1" x14ac:dyDescent="0.3">
      <c r="A4175" s="143" t="str">
        <f t="shared" si="657"/>
        <v/>
      </c>
      <c r="B4175" s="140" t="str">
        <f t="shared" si="658"/>
        <v/>
      </c>
      <c r="C4175" s="143" t="str">
        <f t="shared" si="659"/>
        <v/>
      </c>
      <c r="D4175" s="53"/>
      <c r="E4175" s="26" t="str">
        <f t="shared" si="651"/>
        <v/>
      </c>
      <c r="F4175" s="26" t="str">
        <f t="shared" si="652"/>
        <v/>
      </c>
      <c r="G4175" s="26" t="str">
        <f t="shared" si="653"/>
        <v/>
      </c>
      <c r="H4175" s="26" t="str">
        <f t="shared" si="654"/>
        <v/>
      </c>
      <c r="I4175" s="53"/>
      <c r="J4175" s="53"/>
      <c r="K4175" s="53"/>
      <c r="L4175" s="52" t="str">
        <f t="shared" si="655"/>
        <v/>
      </c>
      <c r="M4175" s="52" t="str">
        <f t="shared" si="656"/>
        <v/>
      </c>
    </row>
    <row r="4176" spans="1:13" hidden="1" x14ac:dyDescent="0.3">
      <c r="A4176" s="143" t="str">
        <f t="shared" si="657"/>
        <v/>
      </c>
      <c r="B4176" s="140" t="str">
        <f t="shared" si="658"/>
        <v/>
      </c>
      <c r="C4176" s="143" t="str">
        <f t="shared" si="659"/>
        <v/>
      </c>
      <c r="D4176" s="53"/>
      <c r="E4176" s="26" t="str">
        <f t="shared" si="651"/>
        <v/>
      </c>
      <c r="F4176" s="26" t="str">
        <f t="shared" si="652"/>
        <v/>
      </c>
      <c r="G4176" s="26" t="str">
        <f t="shared" si="653"/>
        <v/>
      </c>
      <c r="H4176" s="26" t="str">
        <f t="shared" si="654"/>
        <v/>
      </c>
      <c r="I4176" s="53"/>
      <c r="J4176" s="53"/>
      <c r="K4176" s="53"/>
      <c r="L4176" s="52" t="str">
        <f t="shared" si="655"/>
        <v/>
      </c>
      <c r="M4176" s="52" t="str">
        <f t="shared" si="656"/>
        <v/>
      </c>
    </row>
    <row r="4177" spans="1:13" hidden="1" x14ac:dyDescent="0.3">
      <c r="A4177" s="143" t="str">
        <f t="shared" si="657"/>
        <v/>
      </c>
      <c r="B4177" s="140" t="str">
        <f t="shared" si="658"/>
        <v/>
      </c>
      <c r="C4177" s="143" t="str">
        <f t="shared" si="659"/>
        <v/>
      </c>
      <c r="D4177" s="53"/>
      <c r="E4177" s="26" t="str">
        <f t="shared" si="651"/>
        <v/>
      </c>
      <c r="F4177" s="26" t="str">
        <f t="shared" si="652"/>
        <v/>
      </c>
      <c r="G4177" s="26" t="str">
        <f t="shared" si="653"/>
        <v/>
      </c>
      <c r="H4177" s="26" t="str">
        <f t="shared" si="654"/>
        <v/>
      </c>
      <c r="I4177" s="53"/>
      <c r="J4177" s="53"/>
      <c r="K4177" s="53"/>
      <c r="L4177" s="52" t="str">
        <f t="shared" si="655"/>
        <v/>
      </c>
      <c r="M4177" s="52" t="str">
        <f t="shared" si="656"/>
        <v/>
      </c>
    </row>
    <row r="4178" spans="1:13" hidden="1" x14ac:dyDescent="0.3">
      <c r="A4178" s="143" t="str">
        <f t="shared" si="657"/>
        <v/>
      </c>
      <c r="B4178" s="140" t="str">
        <f t="shared" si="658"/>
        <v/>
      </c>
      <c r="C4178" s="143" t="str">
        <f t="shared" si="659"/>
        <v/>
      </c>
      <c r="D4178" s="53"/>
      <c r="E4178" s="26" t="str">
        <f t="shared" si="651"/>
        <v/>
      </c>
      <c r="F4178" s="26" t="str">
        <f t="shared" si="652"/>
        <v/>
      </c>
      <c r="G4178" s="26" t="str">
        <f t="shared" si="653"/>
        <v/>
      </c>
      <c r="H4178" s="26" t="str">
        <f t="shared" si="654"/>
        <v/>
      </c>
      <c r="I4178" s="53"/>
      <c r="J4178" s="53"/>
      <c r="K4178" s="53"/>
      <c r="L4178" s="52" t="str">
        <f t="shared" si="655"/>
        <v/>
      </c>
      <c r="M4178" s="52" t="str">
        <f t="shared" si="656"/>
        <v/>
      </c>
    </row>
    <row r="4179" spans="1:13" hidden="1" x14ac:dyDescent="0.3">
      <c r="A4179" s="143" t="str">
        <f t="shared" si="657"/>
        <v/>
      </c>
      <c r="B4179" s="140" t="str">
        <f t="shared" si="658"/>
        <v/>
      </c>
      <c r="C4179" s="143" t="str">
        <f t="shared" si="659"/>
        <v/>
      </c>
      <c r="D4179" s="53"/>
      <c r="E4179" s="26" t="str">
        <f t="shared" si="651"/>
        <v/>
      </c>
      <c r="F4179" s="26" t="str">
        <f t="shared" si="652"/>
        <v/>
      </c>
      <c r="G4179" s="26" t="str">
        <f t="shared" si="653"/>
        <v/>
      </c>
      <c r="H4179" s="26" t="str">
        <f t="shared" si="654"/>
        <v/>
      </c>
      <c r="I4179" s="53"/>
      <c r="J4179" s="53"/>
      <c r="K4179" s="53"/>
      <c r="L4179" s="52" t="str">
        <f t="shared" si="655"/>
        <v/>
      </c>
      <c r="M4179" s="52" t="str">
        <f t="shared" si="656"/>
        <v/>
      </c>
    </row>
    <row r="4180" spans="1:13" hidden="1" x14ac:dyDescent="0.3">
      <c r="A4180" s="143" t="str">
        <f t="shared" si="657"/>
        <v/>
      </c>
      <c r="B4180" s="140" t="str">
        <f t="shared" si="658"/>
        <v/>
      </c>
      <c r="C4180" s="143" t="str">
        <f t="shared" si="659"/>
        <v/>
      </c>
      <c r="D4180" s="53"/>
      <c r="E4180" s="26" t="str">
        <f t="shared" si="651"/>
        <v/>
      </c>
      <c r="F4180" s="26" t="str">
        <f t="shared" si="652"/>
        <v/>
      </c>
      <c r="G4180" s="26" t="str">
        <f t="shared" si="653"/>
        <v/>
      </c>
      <c r="H4180" s="26" t="str">
        <f t="shared" si="654"/>
        <v/>
      </c>
      <c r="I4180" s="53"/>
      <c r="J4180" s="53"/>
      <c r="K4180" s="53"/>
      <c r="L4180" s="52" t="str">
        <f t="shared" si="655"/>
        <v/>
      </c>
      <c r="M4180" s="52" t="str">
        <f t="shared" si="656"/>
        <v/>
      </c>
    </row>
    <row r="4181" spans="1:13" hidden="1" x14ac:dyDescent="0.3">
      <c r="A4181" s="143" t="str">
        <f t="shared" si="657"/>
        <v/>
      </c>
      <c r="B4181" s="140" t="str">
        <f t="shared" si="658"/>
        <v/>
      </c>
      <c r="C4181" s="143" t="str">
        <f t="shared" si="659"/>
        <v/>
      </c>
      <c r="D4181" s="53"/>
      <c r="E4181" s="26" t="str">
        <f t="shared" si="651"/>
        <v/>
      </c>
      <c r="F4181" s="26" t="str">
        <f t="shared" si="652"/>
        <v/>
      </c>
      <c r="G4181" s="26" t="str">
        <f t="shared" si="653"/>
        <v/>
      </c>
      <c r="H4181" s="26" t="str">
        <f t="shared" si="654"/>
        <v/>
      </c>
      <c r="I4181" s="53"/>
      <c r="J4181" s="53"/>
      <c r="K4181" s="53"/>
      <c r="L4181" s="52" t="str">
        <f t="shared" si="655"/>
        <v/>
      </c>
      <c r="M4181" s="52" t="str">
        <f t="shared" si="656"/>
        <v/>
      </c>
    </row>
    <row r="4182" spans="1:13" hidden="1" x14ac:dyDescent="0.3">
      <c r="A4182" s="143" t="str">
        <f t="shared" si="657"/>
        <v/>
      </c>
      <c r="B4182" s="140" t="str">
        <f t="shared" si="658"/>
        <v/>
      </c>
      <c r="C4182" s="143" t="str">
        <f t="shared" si="659"/>
        <v/>
      </c>
      <c r="D4182" s="53"/>
      <c r="E4182" s="26" t="str">
        <f t="shared" si="651"/>
        <v/>
      </c>
      <c r="F4182" s="26" t="str">
        <f t="shared" si="652"/>
        <v/>
      </c>
      <c r="G4182" s="26" t="str">
        <f t="shared" si="653"/>
        <v/>
      </c>
      <c r="H4182" s="26" t="str">
        <f t="shared" si="654"/>
        <v/>
      </c>
      <c r="I4182" s="53"/>
      <c r="J4182" s="53"/>
      <c r="K4182" s="53"/>
      <c r="L4182" s="52" t="str">
        <f t="shared" si="655"/>
        <v/>
      </c>
      <c r="M4182" s="52" t="str">
        <f t="shared" si="656"/>
        <v/>
      </c>
    </row>
    <row r="4183" spans="1:13" hidden="1" x14ac:dyDescent="0.3">
      <c r="A4183" s="143" t="str">
        <f t="shared" si="657"/>
        <v/>
      </c>
      <c r="B4183" s="140" t="str">
        <f t="shared" si="658"/>
        <v/>
      </c>
      <c r="C4183" s="143" t="str">
        <f t="shared" si="659"/>
        <v/>
      </c>
      <c r="D4183" s="53"/>
      <c r="E4183" s="26" t="str">
        <f t="shared" si="651"/>
        <v/>
      </c>
      <c r="F4183" s="26" t="str">
        <f t="shared" si="652"/>
        <v/>
      </c>
      <c r="G4183" s="26" t="str">
        <f t="shared" si="653"/>
        <v/>
      </c>
      <c r="H4183" s="26" t="str">
        <f t="shared" si="654"/>
        <v/>
      </c>
      <c r="I4183" s="53"/>
      <c r="J4183" s="53"/>
      <c r="K4183" s="53"/>
      <c r="L4183" s="52" t="str">
        <f t="shared" si="655"/>
        <v/>
      </c>
      <c r="M4183" s="52" t="str">
        <f t="shared" si="656"/>
        <v/>
      </c>
    </row>
    <row r="4184" spans="1:13" hidden="1" x14ac:dyDescent="0.3">
      <c r="A4184" s="143" t="str">
        <f t="shared" si="657"/>
        <v/>
      </c>
      <c r="B4184" s="140" t="str">
        <f t="shared" si="658"/>
        <v/>
      </c>
      <c r="C4184" s="143" t="str">
        <f t="shared" si="659"/>
        <v/>
      </c>
      <c r="D4184" s="53"/>
      <c r="E4184" s="26" t="str">
        <f t="shared" si="651"/>
        <v/>
      </c>
      <c r="F4184" s="26" t="str">
        <f t="shared" si="652"/>
        <v/>
      </c>
      <c r="G4184" s="26" t="str">
        <f t="shared" si="653"/>
        <v/>
      </c>
      <c r="H4184" s="26" t="str">
        <f t="shared" si="654"/>
        <v/>
      </c>
      <c r="I4184" s="53"/>
      <c r="J4184" s="53"/>
      <c r="K4184" s="53"/>
      <c r="L4184" s="52" t="str">
        <f t="shared" si="655"/>
        <v/>
      </c>
      <c r="M4184" s="52" t="str">
        <f t="shared" si="656"/>
        <v/>
      </c>
    </row>
    <row r="4185" spans="1:13" hidden="1" x14ac:dyDescent="0.3">
      <c r="A4185" s="143" t="str">
        <f t="shared" si="657"/>
        <v/>
      </c>
      <c r="B4185" s="140" t="str">
        <f t="shared" si="658"/>
        <v/>
      </c>
      <c r="C4185" s="143" t="str">
        <f t="shared" si="659"/>
        <v/>
      </c>
      <c r="D4185" s="53"/>
      <c r="E4185" s="26" t="str">
        <f t="shared" si="651"/>
        <v/>
      </c>
      <c r="F4185" s="26" t="str">
        <f t="shared" si="652"/>
        <v/>
      </c>
      <c r="G4185" s="26" t="str">
        <f t="shared" si="653"/>
        <v/>
      </c>
      <c r="H4185" s="26" t="str">
        <f t="shared" si="654"/>
        <v/>
      </c>
      <c r="I4185" s="53"/>
      <c r="J4185" s="53"/>
      <c r="K4185" s="53"/>
      <c r="L4185" s="52" t="str">
        <f t="shared" si="655"/>
        <v/>
      </c>
      <c r="M4185" s="52" t="str">
        <f t="shared" si="656"/>
        <v/>
      </c>
    </row>
    <row r="4186" spans="1:13" hidden="1" x14ac:dyDescent="0.3">
      <c r="A4186" s="143" t="str">
        <f t="shared" si="657"/>
        <v/>
      </c>
      <c r="B4186" s="140" t="str">
        <f t="shared" si="658"/>
        <v/>
      </c>
      <c r="C4186" s="143" t="str">
        <f t="shared" si="659"/>
        <v/>
      </c>
      <c r="D4186" s="53"/>
      <c r="E4186" s="26" t="str">
        <f t="shared" si="651"/>
        <v/>
      </c>
      <c r="F4186" s="26" t="str">
        <f t="shared" si="652"/>
        <v/>
      </c>
      <c r="G4186" s="26" t="str">
        <f t="shared" si="653"/>
        <v/>
      </c>
      <c r="H4186" s="26" t="str">
        <f t="shared" si="654"/>
        <v/>
      </c>
      <c r="I4186" s="53"/>
      <c r="J4186" s="53"/>
      <c r="K4186" s="53"/>
      <c r="L4186" s="52" t="str">
        <f t="shared" si="655"/>
        <v/>
      </c>
      <c r="M4186" s="52" t="str">
        <f t="shared" si="656"/>
        <v/>
      </c>
    </row>
    <row r="4187" spans="1:13" hidden="1" x14ac:dyDescent="0.3">
      <c r="A4187" s="143" t="str">
        <f t="shared" si="657"/>
        <v/>
      </c>
      <c r="B4187" s="140" t="str">
        <f t="shared" si="658"/>
        <v/>
      </c>
      <c r="C4187" s="143" t="str">
        <f t="shared" si="659"/>
        <v/>
      </c>
      <c r="D4187" s="53"/>
      <c r="E4187" s="26" t="str">
        <f t="shared" si="651"/>
        <v/>
      </c>
      <c r="F4187" s="26" t="str">
        <f t="shared" si="652"/>
        <v/>
      </c>
      <c r="G4187" s="26" t="str">
        <f t="shared" si="653"/>
        <v/>
      </c>
      <c r="H4187" s="26" t="str">
        <f t="shared" si="654"/>
        <v/>
      </c>
      <c r="I4187" s="53"/>
      <c r="J4187" s="53"/>
      <c r="K4187" s="53"/>
      <c r="L4187" s="52" t="str">
        <f t="shared" si="655"/>
        <v/>
      </c>
      <c r="M4187" s="52" t="str">
        <f t="shared" si="656"/>
        <v/>
      </c>
    </row>
    <row r="4188" spans="1:13" hidden="1" x14ac:dyDescent="0.3">
      <c r="A4188" s="143" t="str">
        <f t="shared" si="657"/>
        <v/>
      </c>
      <c r="B4188" s="140" t="str">
        <f t="shared" si="658"/>
        <v/>
      </c>
      <c r="C4188" s="143" t="str">
        <f t="shared" si="659"/>
        <v/>
      </c>
      <c r="D4188" s="53"/>
      <c r="E4188" s="26" t="str">
        <f t="shared" si="651"/>
        <v/>
      </c>
      <c r="F4188" s="26" t="str">
        <f t="shared" si="652"/>
        <v/>
      </c>
      <c r="G4188" s="26" t="str">
        <f t="shared" si="653"/>
        <v/>
      </c>
      <c r="H4188" s="26" t="str">
        <f t="shared" si="654"/>
        <v/>
      </c>
      <c r="I4188" s="53"/>
      <c r="J4188" s="53"/>
      <c r="K4188" s="53"/>
      <c r="L4188" s="52" t="str">
        <f t="shared" si="655"/>
        <v/>
      </c>
      <c r="M4188" s="52" t="str">
        <f t="shared" si="656"/>
        <v/>
      </c>
    </row>
    <row r="4189" spans="1:13" hidden="1" x14ac:dyDescent="0.3">
      <c r="A4189" s="143" t="str">
        <f t="shared" si="657"/>
        <v/>
      </c>
      <c r="B4189" s="140" t="str">
        <f t="shared" si="658"/>
        <v/>
      </c>
      <c r="C4189" s="143" t="str">
        <f t="shared" si="659"/>
        <v/>
      </c>
      <c r="D4189" s="53"/>
      <c r="E4189" s="26" t="str">
        <f t="shared" si="651"/>
        <v/>
      </c>
      <c r="F4189" s="26" t="str">
        <f t="shared" si="652"/>
        <v/>
      </c>
      <c r="G4189" s="26" t="str">
        <f t="shared" si="653"/>
        <v/>
      </c>
      <c r="H4189" s="26" t="str">
        <f t="shared" si="654"/>
        <v/>
      </c>
      <c r="I4189" s="53"/>
      <c r="J4189" s="53"/>
      <c r="K4189" s="53"/>
      <c r="L4189" s="52" t="str">
        <f t="shared" si="655"/>
        <v/>
      </c>
      <c r="M4189" s="52" t="str">
        <f t="shared" si="656"/>
        <v/>
      </c>
    </row>
    <row r="4190" spans="1:13" hidden="1" x14ac:dyDescent="0.3">
      <c r="A4190" s="143" t="str">
        <f t="shared" si="657"/>
        <v/>
      </c>
      <c r="B4190" s="140" t="str">
        <f t="shared" si="658"/>
        <v/>
      </c>
      <c r="C4190" s="143" t="str">
        <f t="shared" si="659"/>
        <v/>
      </c>
      <c r="D4190" s="53"/>
      <c r="E4190" s="26" t="str">
        <f t="shared" si="651"/>
        <v/>
      </c>
      <c r="F4190" s="26" t="str">
        <f t="shared" si="652"/>
        <v/>
      </c>
      <c r="G4190" s="26" t="str">
        <f t="shared" si="653"/>
        <v/>
      </c>
      <c r="H4190" s="26" t="str">
        <f t="shared" si="654"/>
        <v/>
      </c>
      <c r="I4190" s="53"/>
      <c r="J4190" s="53"/>
      <c r="K4190" s="53"/>
      <c r="L4190" s="52" t="str">
        <f t="shared" si="655"/>
        <v/>
      </c>
      <c r="M4190" s="52" t="str">
        <f t="shared" si="656"/>
        <v/>
      </c>
    </row>
    <row r="4191" spans="1:13" hidden="1" x14ac:dyDescent="0.3">
      <c r="A4191" s="143" t="str">
        <f t="shared" si="657"/>
        <v/>
      </c>
      <c r="B4191" s="140" t="str">
        <f t="shared" si="658"/>
        <v/>
      </c>
      <c r="C4191" s="143" t="str">
        <f t="shared" si="659"/>
        <v/>
      </c>
      <c r="D4191" s="53"/>
      <c r="E4191" s="26" t="str">
        <f t="shared" si="651"/>
        <v/>
      </c>
      <c r="F4191" s="26" t="str">
        <f t="shared" si="652"/>
        <v/>
      </c>
      <c r="G4191" s="26" t="str">
        <f t="shared" si="653"/>
        <v/>
      </c>
      <c r="H4191" s="26" t="str">
        <f t="shared" si="654"/>
        <v/>
      </c>
      <c r="I4191" s="53"/>
      <c r="J4191" s="53"/>
      <c r="K4191" s="53"/>
      <c r="L4191" s="52" t="str">
        <f t="shared" si="655"/>
        <v/>
      </c>
      <c r="M4191" s="52" t="str">
        <f t="shared" si="656"/>
        <v/>
      </c>
    </row>
    <row r="4192" spans="1:13" hidden="1" x14ac:dyDescent="0.3">
      <c r="A4192" s="143" t="str">
        <f t="shared" si="657"/>
        <v/>
      </c>
      <c r="B4192" s="140" t="str">
        <f t="shared" si="658"/>
        <v/>
      </c>
      <c r="C4192" s="143" t="str">
        <f t="shared" si="659"/>
        <v/>
      </c>
      <c r="D4192" s="53"/>
      <c r="E4192" s="26" t="str">
        <f t="shared" si="651"/>
        <v/>
      </c>
      <c r="F4192" s="26" t="str">
        <f t="shared" si="652"/>
        <v/>
      </c>
      <c r="G4192" s="26" t="str">
        <f t="shared" si="653"/>
        <v/>
      </c>
      <c r="H4192" s="26" t="str">
        <f t="shared" si="654"/>
        <v/>
      </c>
      <c r="I4192" s="53"/>
      <c r="J4192" s="53"/>
      <c r="K4192" s="53"/>
      <c r="L4192" s="52" t="str">
        <f t="shared" si="655"/>
        <v/>
      </c>
      <c r="M4192" s="52" t="str">
        <f t="shared" si="656"/>
        <v/>
      </c>
    </row>
    <row r="4193" spans="1:13" hidden="1" x14ac:dyDescent="0.3">
      <c r="A4193" s="143" t="str">
        <f t="shared" si="657"/>
        <v/>
      </c>
      <c r="B4193" s="140" t="str">
        <f t="shared" si="658"/>
        <v/>
      </c>
      <c r="C4193" s="143" t="str">
        <f t="shared" si="659"/>
        <v/>
      </c>
      <c r="D4193" s="53"/>
      <c r="E4193" s="26" t="str">
        <f t="shared" si="651"/>
        <v/>
      </c>
      <c r="F4193" s="26" t="str">
        <f t="shared" si="652"/>
        <v/>
      </c>
      <c r="G4193" s="26" t="str">
        <f t="shared" si="653"/>
        <v/>
      </c>
      <c r="H4193" s="26" t="str">
        <f t="shared" si="654"/>
        <v/>
      </c>
      <c r="I4193" s="53"/>
      <c r="J4193" s="53"/>
      <c r="K4193" s="53"/>
      <c r="L4193" s="52" t="str">
        <f t="shared" si="655"/>
        <v/>
      </c>
      <c r="M4193" s="52" t="str">
        <f t="shared" si="656"/>
        <v/>
      </c>
    </row>
    <row r="4194" spans="1:13" hidden="1" x14ac:dyDescent="0.3">
      <c r="A4194" s="143" t="str">
        <f t="shared" si="657"/>
        <v/>
      </c>
      <c r="B4194" s="140" t="str">
        <f t="shared" si="658"/>
        <v/>
      </c>
      <c r="C4194" s="143" t="str">
        <f t="shared" si="659"/>
        <v/>
      </c>
      <c r="D4194" s="53"/>
      <c r="E4194" s="26" t="str">
        <f t="shared" si="651"/>
        <v/>
      </c>
      <c r="F4194" s="26" t="str">
        <f t="shared" si="652"/>
        <v/>
      </c>
      <c r="G4194" s="26" t="str">
        <f t="shared" si="653"/>
        <v/>
      </c>
      <c r="H4194" s="26" t="str">
        <f t="shared" si="654"/>
        <v/>
      </c>
      <c r="I4194" s="53"/>
      <c r="J4194" s="53"/>
      <c r="K4194" s="53"/>
      <c r="L4194" s="52" t="str">
        <f t="shared" si="655"/>
        <v/>
      </c>
      <c r="M4194" s="52" t="str">
        <f t="shared" si="656"/>
        <v/>
      </c>
    </row>
    <row r="4195" spans="1:13" hidden="1" x14ac:dyDescent="0.3">
      <c r="A4195" s="143" t="str">
        <f t="shared" si="657"/>
        <v/>
      </c>
      <c r="B4195" s="140" t="str">
        <f t="shared" si="658"/>
        <v/>
      </c>
      <c r="C4195" s="143" t="str">
        <f t="shared" si="659"/>
        <v/>
      </c>
      <c r="D4195" s="53"/>
      <c r="E4195" s="26" t="str">
        <f t="shared" si="651"/>
        <v/>
      </c>
      <c r="F4195" s="26" t="str">
        <f t="shared" si="652"/>
        <v/>
      </c>
      <c r="G4195" s="26" t="str">
        <f t="shared" si="653"/>
        <v/>
      </c>
      <c r="H4195" s="26" t="str">
        <f t="shared" si="654"/>
        <v/>
      </c>
      <c r="I4195" s="53"/>
      <c r="J4195" s="53"/>
      <c r="K4195" s="53"/>
      <c r="L4195" s="52" t="str">
        <f t="shared" si="655"/>
        <v/>
      </c>
      <c r="M4195" s="52" t="str">
        <f t="shared" si="656"/>
        <v/>
      </c>
    </row>
    <row r="4196" spans="1:13" hidden="1" x14ac:dyDescent="0.3">
      <c r="A4196" s="143" t="str">
        <f t="shared" si="657"/>
        <v/>
      </c>
      <c r="B4196" s="140" t="str">
        <f t="shared" si="658"/>
        <v/>
      </c>
      <c r="C4196" s="143" t="str">
        <f t="shared" si="659"/>
        <v/>
      </c>
      <c r="D4196" s="53"/>
      <c r="E4196" s="26" t="str">
        <f t="shared" si="651"/>
        <v/>
      </c>
      <c r="F4196" s="26" t="str">
        <f t="shared" si="652"/>
        <v/>
      </c>
      <c r="G4196" s="26" t="str">
        <f t="shared" si="653"/>
        <v/>
      </c>
      <c r="H4196" s="26" t="str">
        <f t="shared" si="654"/>
        <v/>
      </c>
      <c r="I4196" s="53"/>
      <c r="J4196" s="53"/>
      <c r="K4196" s="53"/>
      <c r="L4196" s="52" t="str">
        <f t="shared" si="655"/>
        <v/>
      </c>
      <c r="M4196" s="52" t="str">
        <f t="shared" si="656"/>
        <v/>
      </c>
    </row>
    <row r="4197" spans="1:13" hidden="1" x14ac:dyDescent="0.3">
      <c r="A4197" s="143" t="str">
        <f t="shared" si="657"/>
        <v/>
      </c>
      <c r="B4197" s="140" t="str">
        <f t="shared" si="658"/>
        <v/>
      </c>
      <c r="C4197" s="143" t="str">
        <f t="shared" si="659"/>
        <v/>
      </c>
      <c r="D4197" s="53"/>
      <c r="E4197" s="26" t="str">
        <f t="shared" si="651"/>
        <v/>
      </c>
      <c r="F4197" s="26" t="str">
        <f t="shared" si="652"/>
        <v/>
      </c>
      <c r="G4197" s="26" t="str">
        <f t="shared" si="653"/>
        <v/>
      </c>
      <c r="H4197" s="26" t="str">
        <f t="shared" si="654"/>
        <v/>
      </c>
      <c r="I4197" s="53"/>
      <c r="J4197" s="53"/>
      <c r="K4197" s="53"/>
      <c r="L4197" s="52" t="str">
        <f t="shared" si="655"/>
        <v/>
      </c>
      <c r="M4197" s="52" t="str">
        <f t="shared" si="656"/>
        <v/>
      </c>
    </row>
    <row r="4198" spans="1:13" hidden="1" x14ac:dyDescent="0.3">
      <c r="A4198" s="143" t="str">
        <f t="shared" si="657"/>
        <v/>
      </c>
      <c r="B4198" s="140" t="str">
        <f t="shared" si="658"/>
        <v/>
      </c>
      <c r="C4198" s="143" t="str">
        <f t="shared" si="659"/>
        <v/>
      </c>
      <c r="D4198" s="53"/>
      <c r="E4198" s="26" t="str">
        <f t="shared" si="651"/>
        <v/>
      </c>
      <c r="F4198" s="26" t="str">
        <f t="shared" si="652"/>
        <v/>
      </c>
      <c r="G4198" s="26" t="str">
        <f t="shared" si="653"/>
        <v/>
      </c>
      <c r="H4198" s="26" t="str">
        <f t="shared" si="654"/>
        <v/>
      </c>
      <c r="I4198" s="53"/>
      <c r="J4198" s="53"/>
      <c r="K4198" s="53"/>
      <c r="L4198" s="52" t="str">
        <f t="shared" si="655"/>
        <v/>
      </c>
      <c r="M4198" s="52" t="str">
        <f t="shared" si="656"/>
        <v/>
      </c>
    </row>
    <row r="4199" spans="1:13" hidden="1" x14ac:dyDescent="0.3">
      <c r="A4199" s="143" t="str">
        <f t="shared" si="657"/>
        <v/>
      </c>
      <c r="B4199" s="140" t="str">
        <f t="shared" si="658"/>
        <v/>
      </c>
      <c r="C4199" s="143" t="str">
        <f t="shared" si="659"/>
        <v/>
      </c>
      <c r="D4199" s="53"/>
      <c r="E4199" s="26" t="str">
        <f t="shared" si="651"/>
        <v/>
      </c>
      <c r="F4199" s="26" t="str">
        <f t="shared" si="652"/>
        <v/>
      </c>
      <c r="G4199" s="26" t="str">
        <f t="shared" si="653"/>
        <v/>
      </c>
      <c r="H4199" s="26" t="str">
        <f t="shared" si="654"/>
        <v/>
      </c>
      <c r="I4199" s="53"/>
      <c r="J4199" s="53"/>
      <c r="K4199" s="53"/>
      <c r="L4199" s="52" t="str">
        <f t="shared" si="655"/>
        <v/>
      </c>
      <c r="M4199" s="52" t="str">
        <f t="shared" si="656"/>
        <v/>
      </c>
    </row>
    <row r="4200" spans="1:13" hidden="1" x14ac:dyDescent="0.3">
      <c r="A4200" s="143" t="str">
        <f t="shared" si="657"/>
        <v/>
      </c>
      <c r="B4200" s="140" t="str">
        <f t="shared" si="658"/>
        <v/>
      </c>
      <c r="C4200" s="143" t="str">
        <f t="shared" si="659"/>
        <v/>
      </c>
      <c r="D4200" s="53"/>
      <c r="E4200" s="26" t="str">
        <f t="shared" si="651"/>
        <v/>
      </c>
      <c r="F4200" s="26" t="str">
        <f t="shared" si="652"/>
        <v/>
      </c>
      <c r="G4200" s="26" t="str">
        <f t="shared" si="653"/>
        <v/>
      </c>
      <c r="H4200" s="26" t="str">
        <f t="shared" si="654"/>
        <v/>
      </c>
      <c r="I4200" s="53"/>
      <c r="J4200" s="53"/>
      <c r="K4200" s="53"/>
      <c r="L4200" s="52" t="str">
        <f t="shared" si="655"/>
        <v/>
      </c>
      <c r="M4200" s="52" t="str">
        <f t="shared" si="656"/>
        <v/>
      </c>
    </row>
    <row r="4201" spans="1:13" hidden="1" x14ac:dyDescent="0.3">
      <c r="A4201" s="143" t="str">
        <f t="shared" si="657"/>
        <v/>
      </c>
      <c r="B4201" s="140" t="str">
        <f t="shared" si="658"/>
        <v/>
      </c>
      <c r="C4201" s="143" t="str">
        <f t="shared" si="659"/>
        <v/>
      </c>
      <c r="D4201" s="53"/>
      <c r="E4201" s="26" t="str">
        <f t="shared" si="651"/>
        <v/>
      </c>
      <c r="F4201" s="26" t="str">
        <f t="shared" si="652"/>
        <v/>
      </c>
      <c r="G4201" s="26" t="str">
        <f t="shared" si="653"/>
        <v/>
      </c>
      <c r="H4201" s="26" t="str">
        <f t="shared" si="654"/>
        <v/>
      </c>
      <c r="I4201" s="53"/>
      <c r="J4201" s="53"/>
      <c r="K4201" s="53"/>
      <c r="L4201" s="52" t="str">
        <f t="shared" si="655"/>
        <v/>
      </c>
      <c r="M4201" s="52" t="str">
        <f t="shared" si="656"/>
        <v/>
      </c>
    </row>
    <row r="4202" spans="1:13" hidden="1" x14ac:dyDescent="0.3">
      <c r="A4202" s="143" t="str">
        <f t="shared" si="657"/>
        <v/>
      </c>
      <c r="B4202" s="140" t="str">
        <f t="shared" si="658"/>
        <v/>
      </c>
      <c r="C4202" s="143" t="str">
        <f t="shared" si="659"/>
        <v/>
      </c>
      <c r="D4202" s="53"/>
      <c r="E4202" s="26" t="str">
        <f t="shared" si="651"/>
        <v/>
      </c>
      <c r="F4202" s="26" t="str">
        <f t="shared" si="652"/>
        <v/>
      </c>
      <c r="G4202" s="26" t="str">
        <f t="shared" si="653"/>
        <v/>
      </c>
      <c r="H4202" s="26" t="str">
        <f t="shared" si="654"/>
        <v/>
      </c>
      <c r="I4202" s="53"/>
      <c r="J4202" s="53"/>
      <c r="K4202" s="53"/>
      <c r="L4202" s="52" t="str">
        <f t="shared" si="655"/>
        <v/>
      </c>
      <c r="M4202" s="52" t="str">
        <f t="shared" si="656"/>
        <v/>
      </c>
    </row>
    <row r="4203" spans="1:13" hidden="1" x14ac:dyDescent="0.3">
      <c r="A4203" s="143" t="str">
        <f t="shared" si="657"/>
        <v/>
      </c>
      <c r="B4203" s="140" t="str">
        <f t="shared" si="658"/>
        <v/>
      </c>
      <c r="C4203" s="143" t="str">
        <f t="shared" si="659"/>
        <v/>
      </c>
      <c r="D4203" s="53"/>
      <c r="E4203" s="26" t="str">
        <f t="shared" si="651"/>
        <v/>
      </c>
      <c r="F4203" s="26" t="str">
        <f t="shared" si="652"/>
        <v/>
      </c>
      <c r="G4203" s="26" t="str">
        <f t="shared" si="653"/>
        <v/>
      </c>
      <c r="H4203" s="26" t="str">
        <f t="shared" si="654"/>
        <v/>
      </c>
      <c r="I4203" s="53"/>
      <c r="J4203" s="53"/>
      <c r="K4203" s="53"/>
      <c r="L4203" s="52" t="str">
        <f t="shared" si="655"/>
        <v/>
      </c>
      <c r="M4203" s="52" t="str">
        <f t="shared" si="656"/>
        <v/>
      </c>
    </row>
    <row r="4204" spans="1:13" hidden="1" x14ac:dyDescent="0.3">
      <c r="A4204" s="143" t="str">
        <f t="shared" si="657"/>
        <v/>
      </c>
      <c r="B4204" s="140" t="str">
        <f t="shared" si="658"/>
        <v/>
      </c>
      <c r="C4204" s="143" t="str">
        <f t="shared" si="659"/>
        <v/>
      </c>
      <c r="D4204" s="53"/>
      <c r="E4204" s="26" t="str">
        <f t="shared" si="651"/>
        <v/>
      </c>
      <c r="F4204" s="26" t="str">
        <f t="shared" si="652"/>
        <v/>
      </c>
      <c r="G4204" s="26" t="str">
        <f t="shared" si="653"/>
        <v/>
      </c>
      <c r="H4204" s="26" t="str">
        <f t="shared" si="654"/>
        <v/>
      </c>
      <c r="I4204" s="53"/>
      <c r="J4204" s="53"/>
      <c r="K4204" s="53"/>
      <c r="L4204" s="52" t="str">
        <f t="shared" si="655"/>
        <v/>
      </c>
      <c r="M4204" s="52" t="str">
        <f t="shared" si="656"/>
        <v/>
      </c>
    </row>
    <row r="4205" spans="1:13" hidden="1" x14ac:dyDescent="0.3">
      <c r="A4205" s="143" t="str">
        <f t="shared" si="657"/>
        <v/>
      </c>
      <c r="B4205" s="140" t="str">
        <f t="shared" si="658"/>
        <v/>
      </c>
      <c r="C4205" s="143" t="str">
        <f t="shared" si="659"/>
        <v/>
      </c>
      <c r="D4205" s="53"/>
      <c r="E4205" s="26" t="str">
        <f t="shared" si="651"/>
        <v/>
      </c>
      <c r="F4205" s="26" t="str">
        <f t="shared" si="652"/>
        <v/>
      </c>
      <c r="G4205" s="26" t="str">
        <f t="shared" si="653"/>
        <v/>
      </c>
      <c r="H4205" s="26" t="str">
        <f t="shared" si="654"/>
        <v/>
      </c>
      <c r="I4205" s="53"/>
      <c r="J4205" s="53"/>
      <c r="K4205" s="53"/>
      <c r="L4205" s="52" t="str">
        <f t="shared" si="655"/>
        <v/>
      </c>
      <c r="M4205" s="52" t="str">
        <f t="shared" si="656"/>
        <v/>
      </c>
    </row>
    <row r="4206" spans="1:13" hidden="1" x14ac:dyDescent="0.3">
      <c r="A4206" s="143" t="str">
        <f t="shared" si="657"/>
        <v/>
      </c>
      <c r="B4206" s="140" t="str">
        <f t="shared" si="658"/>
        <v/>
      </c>
      <c r="C4206" s="143" t="str">
        <f t="shared" si="659"/>
        <v/>
      </c>
      <c r="D4206" s="53"/>
      <c r="E4206" s="26" t="str">
        <f t="shared" si="651"/>
        <v/>
      </c>
      <c r="F4206" s="26" t="str">
        <f t="shared" si="652"/>
        <v/>
      </c>
      <c r="G4206" s="26" t="str">
        <f t="shared" si="653"/>
        <v/>
      </c>
      <c r="H4206" s="26" t="str">
        <f t="shared" si="654"/>
        <v/>
      </c>
      <c r="I4206" s="53"/>
      <c r="J4206" s="53"/>
      <c r="K4206" s="53"/>
      <c r="L4206" s="52" t="str">
        <f t="shared" si="655"/>
        <v/>
      </c>
      <c r="M4206" s="52" t="str">
        <f t="shared" si="656"/>
        <v/>
      </c>
    </row>
    <row r="4207" spans="1:13" hidden="1" x14ac:dyDescent="0.3">
      <c r="A4207" s="143" t="str">
        <f t="shared" si="657"/>
        <v/>
      </c>
      <c r="B4207" s="140" t="str">
        <f t="shared" si="658"/>
        <v/>
      </c>
      <c r="C4207" s="143" t="str">
        <f t="shared" si="659"/>
        <v/>
      </c>
      <c r="D4207" s="53"/>
      <c r="E4207" s="26" t="str">
        <f t="shared" si="651"/>
        <v/>
      </c>
      <c r="F4207" s="26" t="str">
        <f t="shared" si="652"/>
        <v/>
      </c>
      <c r="G4207" s="26" t="str">
        <f t="shared" si="653"/>
        <v/>
      </c>
      <c r="H4207" s="26" t="str">
        <f t="shared" si="654"/>
        <v/>
      </c>
      <c r="I4207" s="53"/>
      <c r="J4207" s="53"/>
      <c r="K4207" s="53"/>
      <c r="L4207" s="52" t="str">
        <f t="shared" si="655"/>
        <v/>
      </c>
      <c r="M4207" s="52" t="str">
        <f t="shared" si="656"/>
        <v/>
      </c>
    </row>
    <row r="4208" spans="1:13" hidden="1" x14ac:dyDescent="0.3">
      <c r="A4208" s="143" t="str">
        <f t="shared" si="657"/>
        <v/>
      </c>
      <c r="B4208" s="140" t="str">
        <f t="shared" si="658"/>
        <v/>
      </c>
      <c r="C4208" s="143" t="str">
        <f t="shared" si="659"/>
        <v/>
      </c>
      <c r="D4208" s="53"/>
      <c r="E4208" s="26" t="str">
        <f t="shared" si="651"/>
        <v/>
      </c>
      <c r="F4208" s="26" t="str">
        <f t="shared" si="652"/>
        <v/>
      </c>
      <c r="G4208" s="26" t="str">
        <f t="shared" si="653"/>
        <v/>
      </c>
      <c r="H4208" s="26" t="str">
        <f t="shared" si="654"/>
        <v/>
      </c>
      <c r="I4208" s="53"/>
      <c r="J4208" s="53"/>
      <c r="K4208" s="53"/>
      <c r="L4208" s="52" t="str">
        <f t="shared" si="655"/>
        <v/>
      </c>
      <c r="M4208" s="52" t="str">
        <f t="shared" si="656"/>
        <v/>
      </c>
    </row>
    <row r="4209" spans="1:13" hidden="1" x14ac:dyDescent="0.3">
      <c r="A4209" s="143" t="str">
        <f t="shared" si="657"/>
        <v/>
      </c>
      <c r="B4209" s="140" t="str">
        <f t="shared" si="658"/>
        <v/>
      </c>
      <c r="C4209" s="143" t="str">
        <f t="shared" si="659"/>
        <v/>
      </c>
      <c r="D4209" s="53"/>
      <c r="E4209" s="26" t="str">
        <f t="shared" si="651"/>
        <v/>
      </c>
      <c r="F4209" s="26" t="str">
        <f t="shared" si="652"/>
        <v/>
      </c>
      <c r="G4209" s="26" t="str">
        <f t="shared" si="653"/>
        <v/>
      </c>
      <c r="H4209" s="26" t="str">
        <f t="shared" si="654"/>
        <v/>
      </c>
      <c r="I4209" s="53"/>
      <c r="J4209" s="53"/>
      <c r="K4209" s="53"/>
      <c r="L4209" s="52" t="str">
        <f t="shared" si="655"/>
        <v/>
      </c>
      <c r="M4209" s="52" t="str">
        <f t="shared" si="656"/>
        <v/>
      </c>
    </row>
    <row r="4210" spans="1:13" hidden="1" x14ac:dyDescent="0.3">
      <c r="A4210" s="143" t="str">
        <f t="shared" si="657"/>
        <v/>
      </c>
      <c r="B4210" s="140" t="str">
        <f t="shared" si="658"/>
        <v/>
      </c>
      <c r="C4210" s="143" t="str">
        <f t="shared" si="659"/>
        <v/>
      </c>
      <c r="D4210" s="53"/>
      <c r="E4210" s="26" t="str">
        <f t="shared" si="651"/>
        <v/>
      </c>
      <c r="F4210" s="26" t="str">
        <f t="shared" si="652"/>
        <v/>
      </c>
      <c r="G4210" s="26" t="str">
        <f t="shared" si="653"/>
        <v/>
      </c>
      <c r="H4210" s="26" t="str">
        <f t="shared" si="654"/>
        <v/>
      </c>
      <c r="I4210" s="53"/>
      <c r="J4210" s="53"/>
      <c r="K4210" s="53"/>
      <c r="L4210" s="52" t="str">
        <f t="shared" si="655"/>
        <v/>
      </c>
      <c r="M4210" s="52" t="str">
        <f t="shared" si="656"/>
        <v/>
      </c>
    </row>
    <row r="4211" spans="1:13" hidden="1" x14ac:dyDescent="0.3">
      <c r="A4211" s="143" t="str">
        <f t="shared" si="657"/>
        <v/>
      </c>
      <c r="B4211" s="140" t="str">
        <f t="shared" si="658"/>
        <v/>
      </c>
      <c r="C4211" s="143" t="str">
        <f t="shared" si="659"/>
        <v/>
      </c>
      <c r="D4211" s="53"/>
      <c r="E4211" s="26" t="str">
        <f t="shared" si="651"/>
        <v/>
      </c>
      <c r="F4211" s="26" t="str">
        <f t="shared" si="652"/>
        <v/>
      </c>
      <c r="G4211" s="26" t="str">
        <f t="shared" si="653"/>
        <v/>
      </c>
      <c r="H4211" s="26" t="str">
        <f t="shared" si="654"/>
        <v/>
      </c>
      <c r="I4211" s="53"/>
      <c r="J4211" s="53"/>
      <c r="K4211" s="53"/>
      <c r="L4211" s="52" t="str">
        <f t="shared" si="655"/>
        <v/>
      </c>
      <c r="M4211" s="52" t="str">
        <f t="shared" si="656"/>
        <v/>
      </c>
    </row>
    <row r="4212" spans="1:13" hidden="1" x14ac:dyDescent="0.3">
      <c r="A4212" s="143" t="str">
        <f t="shared" si="657"/>
        <v/>
      </c>
      <c r="B4212" s="140" t="str">
        <f t="shared" si="658"/>
        <v/>
      </c>
      <c r="C4212" s="143" t="str">
        <f t="shared" si="659"/>
        <v/>
      </c>
      <c r="D4212" s="53"/>
      <c r="E4212" s="26" t="str">
        <f t="shared" si="651"/>
        <v/>
      </c>
      <c r="F4212" s="26" t="str">
        <f t="shared" si="652"/>
        <v/>
      </c>
      <c r="G4212" s="26" t="str">
        <f t="shared" si="653"/>
        <v/>
      </c>
      <c r="H4212" s="26" t="str">
        <f t="shared" si="654"/>
        <v/>
      </c>
      <c r="I4212" s="53"/>
      <c r="J4212" s="53"/>
      <c r="K4212" s="53"/>
      <c r="L4212" s="52" t="str">
        <f t="shared" si="655"/>
        <v/>
      </c>
      <c r="M4212" s="52" t="str">
        <f t="shared" si="656"/>
        <v/>
      </c>
    </row>
    <row r="4213" spans="1:13" hidden="1" x14ac:dyDescent="0.3">
      <c r="A4213" s="143" t="str">
        <f t="shared" si="657"/>
        <v/>
      </c>
      <c r="B4213" s="140" t="str">
        <f t="shared" si="658"/>
        <v/>
      </c>
      <c r="C4213" s="143" t="str">
        <f t="shared" si="659"/>
        <v/>
      </c>
      <c r="D4213" s="53"/>
      <c r="E4213" s="26" t="str">
        <f t="shared" si="651"/>
        <v/>
      </c>
      <c r="F4213" s="26" t="str">
        <f t="shared" si="652"/>
        <v/>
      </c>
      <c r="G4213" s="26" t="str">
        <f t="shared" si="653"/>
        <v/>
      </c>
      <c r="H4213" s="26" t="str">
        <f t="shared" si="654"/>
        <v/>
      </c>
      <c r="I4213" s="53"/>
      <c r="J4213" s="53"/>
      <c r="K4213" s="53"/>
      <c r="L4213" s="52" t="str">
        <f t="shared" si="655"/>
        <v/>
      </c>
      <c r="M4213" s="52" t="str">
        <f t="shared" si="656"/>
        <v/>
      </c>
    </row>
    <row r="4214" spans="1:13" hidden="1" x14ac:dyDescent="0.3">
      <c r="A4214" s="143" t="str">
        <f t="shared" si="657"/>
        <v/>
      </c>
      <c r="B4214" s="140" t="str">
        <f t="shared" si="658"/>
        <v/>
      </c>
      <c r="C4214" s="143" t="str">
        <f t="shared" si="659"/>
        <v/>
      </c>
      <c r="D4214" s="53"/>
      <c r="E4214" s="26" t="str">
        <f t="shared" si="651"/>
        <v/>
      </c>
      <c r="F4214" s="26" t="str">
        <f t="shared" si="652"/>
        <v/>
      </c>
      <c r="G4214" s="26" t="str">
        <f t="shared" si="653"/>
        <v/>
      </c>
      <c r="H4214" s="26" t="str">
        <f t="shared" si="654"/>
        <v/>
      </c>
      <c r="I4214" s="53"/>
      <c r="J4214" s="53"/>
      <c r="K4214" s="53"/>
      <c r="L4214" s="52" t="str">
        <f t="shared" si="655"/>
        <v/>
      </c>
      <c r="M4214" s="52" t="str">
        <f t="shared" si="656"/>
        <v/>
      </c>
    </row>
    <row r="4215" spans="1:13" hidden="1" x14ac:dyDescent="0.3">
      <c r="A4215" s="143" t="str">
        <f t="shared" si="657"/>
        <v/>
      </c>
      <c r="B4215" s="140" t="str">
        <f t="shared" si="658"/>
        <v/>
      </c>
      <c r="C4215" s="143" t="str">
        <f t="shared" si="659"/>
        <v/>
      </c>
      <c r="D4215" s="53"/>
      <c r="E4215" s="26" t="str">
        <f t="shared" si="651"/>
        <v/>
      </c>
      <c r="F4215" s="26" t="str">
        <f t="shared" si="652"/>
        <v/>
      </c>
      <c r="G4215" s="26" t="str">
        <f t="shared" si="653"/>
        <v/>
      </c>
      <c r="H4215" s="26" t="str">
        <f t="shared" si="654"/>
        <v/>
      </c>
      <c r="I4215" s="53"/>
      <c r="J4215" s="53"/>
      <c r="K4215" s="53"/>
      <c r="L4215" s="52" t="str">
        <f t="shared" si="655"/>
        <v/>
      </c>
      <c r="M4215" s="52" t="str">
        <f t="shared" si="656"/>
        <v/>
      </c>
    </row>
    <row r="4216" spans="1:13" hidden="1" x14ac:dyDescent="0.3">
      <c r="A4216" s="143" t="str">
        <f t="shared" si="657"/>
        <v/>
      </c>
      <c r="B4216" s="140" t="str">
        <f t="shared" si="658"/>
        <v/>
      </c>
      <c r="C4216" s="143" t="str">
        <f t="shared" si="659"/>
        <v/>
      </c>
      <c r="D4216" s="53"/>
      <c r="E4216" s="26" t="str">
        <f t="shared" si="651"/>
        <v/>
      </c>
      <c r="F4216" s="26" t="str">
        <f t="shared" si="652"/>
        <v/>
      </c>
      <c r="G4216" s="26" t="str">
        <f t="shared" si="653"/>
        <v/>
      </c>
      <c r="H4216" s="26" t="str">
        <f t="shared" si="654"/>
        <v/>
      </c>
      <c r="I4216" s="53"/>
      <c r="J4216" s="53"/>
      <c r="K4216" s="53"/>
      <c r="L4216" s="52" t="str">
        <f t="shared" si="655"/>
        <v/>
      </c>
      <c r="M4216" s="52" t="str">
        <f t="shared" si="656"/>
        <v/>
      </c>
    </row>
    <row r="4217" spans="1:13" hidden="1" x14ac:dyDescent="0.3">
      <c r="A4217" s="143" t="str">
        <f t="shared" si="657"/>
        <v/>
      </c>
      <c r="B4217" s="140" t="str">
        <f t="shared" si="658"/>
        <v/>
      </c>
      <c r="C4217" s="143" t="str">
        <f t="shared" si="659"/>
        <v/>
      </c>
      <c r="D4217" s="53"/>
      <c r="E4217" s="26" t="str">
        <f t="shared" si="651"/>
        <v/>
      </c>
      <c r="F4217" s="26" t="str">
        <f t="shared" si="652"/>
        <v/>
      </c>
      <c r="G4217" s="26" t="str">
        <f t="shared" si="653"/>
        <v/>
      </c>
      <c r="H4217" s="26" t="str">
        <f t="shared" si="654"/>
        <v/>
      </c>
      <c r="I4217" s="53"/>
      <c r="J4217" s="53"/>
      <c r="K4217" s="53"/>
      <c r="L4217" s="52" t="str">
        <f t="shared" si="655"/>
        <v/>
      </c>
      <c r="M4217" s="52" t="str">
        <f t="shared" si="656"/>
        <v/>
      </c>
    </row>
    <row r="4218" spans="1:13" hidden="1" x14ac:dyDescent="0.3">
      <c r="A4218" s="143" t="str">
        <f t="shared" si="657"/>
        <v/>
      </c>
      <c r="B4218" s="140" t="str">
        <f t="shared" si="658"/>
        <v/>
      </c>
      <c r="C4218" s="143" t="str">
        <f t="shared" si="659"/>
        <v/>
      </c>
      <c r="D4218" s="53"/>
      <c r="E4218" s="26" t="str">
        <f t="shared" ref="E4218:E4281" si="660">IF(D4218="","",VLOOKUP(D4218,Master,3,FALSE))</f>
        <v/>
      </c>
      <c r="F4218" s="26" t="str">
        <f t="shared" ref="F4218:F4281" si="661">IF(D4218="","",VLOOKUP(D4218,Master,4,FALSE))</f>
        <v/>
      </c>
      <c r="G4218" s="26" t="str">
        <f t="shared" ref="G4218:G4281" si="662">IF(D4218="","",VLOOKUP(D4218,Master,5,FALSE))</f>
        <v/>
      </c>
      <c r="H4218" s="26" t="str">
        <f t="shared" ref="H4218:H4281" si="663">IF(D4218="","",VLOOKUP(D4218,Master,2,FALSE))</f>
        <v/>
      </c>
      <c r="I4218" s="53"/>
      <c r="J4218" s="53"/>
      <c r="K4218" s="53"/>
      <c r="L4218" s="52" t="str">
        <f t="shared" ref="L4218:L4281" si="664">IF(K4218="","",IF(I4218="",ROUND(HLOOKUP(J4218,kgList,K4218,FALSE),1),ROUND(HLOOKUP(I4218,kgList,K4218,FALSE),1)))</f>
        <v/>
      </c>
      <c r="M4218" s="52" t="str">
        <f t="shared" ref="M4218:M4281" si="665">IF(L4218="","",IF(COUNTA(I4218:J4218)&gt;1,"Edible or Inedible",IF(COUNTA(I4218)=1,L4218*1,IF(COUNTA(J4218)=1,L4218*1,"ERROR"))))</f>
        <v/>
      </c>
    </row>
    <row r="4219" spans="1:13" hidden="1" x14ac:dyDescent="0.3">
      <c r="A4219" s="143" t="str">
        <f t="shared" ref="A4219:A4282" si="666">IF(D4219="","",A4218)</f>
        <v/>
      </c>
      <c r="B4219" s="140" t="str">
        <f t="shared" ref="B4219:B4282" si="667">IF(D4219="","",B4218)</f>
        <v/>
      </c>
      <c r="C4219" s="143" t="str">
        <f t="shared" ref="C4219:C4282" si="668">IF(D4219="","",C4218)</f>
        <v/>
      </c>
      <c r="D4219" s="53"/>
      <c r="E4219" s="26" t="str">
        <f t="shared" si="660"/>
        <v/>
      </c>
      <c r="F4219" s="26" t="str">
        <f t="shared" si="661"/>
        <v/>
      </c>
      <c r="G4219" s="26" t="str">
        <f t="shared" si="662"/>
        <v/>
      </c>
      <c r="H4219" s="26" t="str">
        <f t="shared" si="663"/>
        <v/>
      </c>
      <c r="I4219" s="53"/>
      <c r="J4219" s="53"/>
      <c r="K4219" s="53"/>
      <c r="L4219" s="52" t="str">
        <f t="shared" si="664"/>
        <v/>
      </c>
      <c r="M4219" s="52" t="str">
        <f t="shared" si="665"/>
        <v/>
      </c>
    </row>
    <row r="4220" spans="1:13" hidden="1" x14ac:dyDescent="0.3">
      <c r="A4220" s="143" t="str">
        <f t="shared" si="666"/>
        <v/>
      </c>
      <c r="B4220" s="140" t="str">
        <f t="shared" si="667"/>
        <v/>
      </c>
      <c r="C4220" s="143" t="str">
        <f t="shared" si="668"/>
        <v/>
      </c>
      <c r="D4220" s="53"/>
      <c r="E4220" s="26" t="str">
        <f t="shared" si="660"/>
        <v/>
      </c>
      <c r="F4220" s="26" t="str">
        <f t="shared" si="661"/>
        <v/>
      </c>
      <c r="G4220" s="26" t="str">
        <f t="shared" si="662"/>
        <v/>
      </c>
      <c r="H4220" s="26" t="str">
        <f t="shared" si="663"/>
        <v/>
      </c>
      <c r="I4220" s="53"/>
      <c r="J4220" s="53"/>
      <c r="K4220" s="53"/>
      <c r="L4220" s="52" t="str">
        <f t="shared" si="664"/>
        <v/>
      </c>
      <c r="M4220" s="52" t="str">
        <f t="shared" si="665"/>
        <v/>
      </c>
    </row>
    <row r="4221" spans="1:13" hidden="1" x14ac:dyDescent="0.3">
      <c r="A4221" s="143" t="str">
        <f t="shared" si="666"/>
        <v/>
      </c>
      <c r="B4221" s="140" t="str">
        <f t="shared" si="667"/>
        <v/>
      </c>
      <c r="C4221" s="143" t="str">
        <f t="shared" si="668"/>
        <v/>
      </c>
      <c r="D4221" s="53"/>
      <c r="E4221" s="26" t="str">
        <f t="shared" si="660"/>
        <v/>
      </c>
      <c r="F4221" s="26" t="str">
        <f t="shared" si="661"/>
        <v/>
      </c>
      <c r="G4221" s="26" t="str">
        <f t="shared" si="662"/>
        <v/>
      </c>
      <c r="H4221" s="26" t="str">
        <f t="shared" si="663"/>
        <v/>
      </c>
      <c r="I4221" s="53"/>
      <c r="J4221" s="53"/>
      <c r="K4221" s="53"/>
      <c r="L4221" s="52" t="str">
        <f t="shared" si="664"/>
        <v/>
      </c>
      <c r="M4221" s="52" t="str">
        <f t="shared" si="665"/>
        <v/>
      </c>
    </row>
    <row r="4222" spans="1:13" hidden="1" x14ac:dyDescent="0.3">
      <c r="A4222" s="143" t="str">
        <f t="shared" si="666"/>
        <v/>
      </c>
      <c r="B4222" s="140" t="str">
        <f t="shared" si="667"/>
        <v/>
      </c>
      <c r="C4222" s="143" t="str">
        <f t="shared" si="668"/>
        <v/>
      </c>
      <c r="D4222" s="53"/>
      <c r="E4222" s="26" t="str">
        <f t="shared" si="660"/>
        <v/>
      </c>
      <c r="F4222" s="26" t="str">
        <f t="shared" si="661"/>
        <v/>
      </c>
      <c r="G4222" s="26" t="str">
        <f t="shared" si="662"/>
        <v/>
      </c>
      <c r="H4222" s="26" t="str">
        <f t="shared" si="663"/>
        <v/>
      </c>
      <c r="I4222" s="53"/>
      <c r="J4222" s="53"/>
      <c r="K4222" s="53"/>
      <c r="L4222" s="52" t="str">
        <f t="shared" si="664"/>
        <v/>
      </c>
      <c r="M4222" s="52" t="str">
        <f t="shared" si="665"/>
        <v/>
      </c>
    </row>
    <row r="4223" spans="1:13" hidden="1" x14ac:dyDescent="0.3">
      <c r="A4223" s="143" t="str">
        <f t="shared" si="666"/>
        <v/>
      </c>
      <c r="B4223" s="140" t="str">
        <f t="shared" si="667"/>
        <v/>
      </c>
      <c r="C4223" s="143" t="str">
        <f t="shared" si="668"/>
        <v/>
      </c>
      <c r="D4223" s="53"/>
      <c r="E4223" s="26" t="str">
        <f t="shared" si="660"/>
        <v/>
      </c>
      <c r="F4223" s="26" t="str">
        <f t="shared" si="661"/>
        <v/>
      </c>
      <c r="G4223" s="26" t="str">
        <f t="shared" si="662"/>
        <v/>
      </c>
      <c r="H4223" s="26" t="str">
        <f t="shared" si="663"/>
        <v/>
      </c>
      <c r="I4223" s="53"/>
      <c r="J4223" s="53"/>
      <c r="K4223" s="53"/>
      <c r="L4223" s="52" t="str">
        <f t="shared" si="664"/>
        <v/>
      </c>
      <c r="M4223" s="52" t="str">
        <f t="shared" si="665"/>
        <v/>
      </c>
    </row>
    <row r="4224" spans="1:13" hidden="1" x14ac:dyDescent="0.3">
      <c r="A4224" s="143" t="str">
        <f t="shared" si="666"/>
        <v/>
      </c>
      <c r="B4224" s="140" t="str">
        <f t="shared" si="667"/>
        <v/>
      </c>
      <c r="C4224" s="143" t="str">
        <f t="shared" si="668"/>
        <v/>
      </c>
      <c r="D4224" s="53"/>
      <c r="E4224" s="26" t="str">
        <f t="shared" si="660"/>
        <v/>
      </c>
      <c r="F4224" s="26" t="str">
        <f t="shared" si="661"/>
        <v/>
      </c>
      <c r="G4224" s="26" t="str">
        <f t="shared" si="662"/>
        <v/>
      </c>
      <c r="H4224" s="26" t="str">
        <f t="shared" si="663"/>
        <v/>
      </c>
      <c r="I4224" s="53"/>
      <c r="J4224" s="53"/>
      <c r="K4224" s="53"/>
      <c r="L4224" s="52" t="str">
        <f t="shared" si="664"/>
        <v/>
      </c>
      <c r="M4224" s="52" t="str">
        <f t="shared" si="665"/>
        <v/>
      </c>
    </row>
    <row r="4225" spans="1:13" hidden="1" x14ac:dyDescent="0.3">
      <c r="A4225" s="143" t="str">
        <f t="shared" si="666"/>
        <v/>
      </c>
      <c r="B4225" s="140" t="str">
        <f t="shared" si="667"/>
        <v/>
      </c>
      <c r="C4225" s="143" t="str">
        <f t="shared" si="668"/>
        <v/>
      </c>
      <c r="D4225" s="53"/>
      <c r="E4225" s="26" t="str">
        <f t="shared" si="660"/>
        <v/>
      </c>
      <c r="F4225" s="26" t="str">
        <f t="shared" si="661"/>
        <v/>
      </c>
      <c r="G4225" s="26" t="str">
        <f t="shared" si="662"/>
        <v/>
      </c>
      <c r="H4225" s="26" t="str">
        <f t="shared" si="663"/>
        <v/>
      </c>
      <c r="I4225" s="53"/>
      <c r="J4225" s="53"/>
      <c r="K4225" s="53"/>
      <c r="L4225" s="52" t="str">
        <f t="shared" si="664"/>
        <v/>
      </c>
      <c r="M4225" s="52" t="str">
        <f t="shared" si="665"/>
        <v/>
      </c>
    </row>
    <row r="4226" spans="1:13" hidden="1" x14ac:dyDescent="0.3">
      <c r="A4226" s="143" t="str">
        <f t="shared" si="666"/>
        <v/>
      </c>
      <c r="B4226" s="140" t="str">
        <f t="shared" si="667"/>
        <v/>
      </c>
      <c r="C4226" s="143" t="str">
        <f t="shared" si="668"/>
        <v/>
      </c>
      <c r="D4226" s="53"/>
      <c r="E4226" s="26" t="str">
        <f t="shared" si="660"/>
        <v/>
      </c>
      <c r="F4226" s="26" t="str">
        <f t="shared" si="661"/>
        <v/>
      </c>
      <c r="G4226" s="26" t="str">
        <f t="shared" si="662"/>
        <v/>
      </c>
      <c r="H4226" s="26" t="str">
        <f t="shared" si="663"/>
        <v/>
      </c>
      <c r="I4226" s="53"/>
      <c r="J4226" s="53"/>
      <c r="K4226" s="53"/>
      <c r="L4226" s="52" t="str">
        <f t="shared" si="664"/>
        <v/>
      </c>
      <c r="M4226" s="52" t="str">
        <f t="shared" si="665"/>
        <v/>
      </c>
    </row>
    <row r="4227" spans="1:13" hidden="1" x14ac:dyDescent="0.3">
      <c r="A4227" s="143" t="str">
        <f t="shared" si="666"/>
        <v/>
      </c>
      <c r="B4227" s="140" t="str">
        <f t="shared" si="667"/>
        <v/>
      </c>
      <c r="C4227" s="143" t="str">
        <f t="shared" si="668"/>
        <v/>
      </c>
      <c r="D4227" s="53"/>
      <c r="E4227" s="26" t="str">
        <f t="shared" si="660"/>
        <v/>
      </c>
      <c r="F4227" s="26" t="str">
        <f t="shared" si="661"/>
        <v/>
      </c>
      <c r="G4227" s="26" t="str">
        <f t="shared" si="662"/>
        <v/>
      </c>
      <c r="H4227" s="26" t="str">
        <f t="shared" si="663"/>
        <v/>
      </c>
      <c r="I4227" s="53"/>
      <c r="J4227" s="53"/>
      <c r="K4227" s="53"/>
      <c r="L4227" s="52" t="str">
        <f t="shared" si="664"/>
        <v/>
      </c>
      <c r="M4227" s="52" t="str">
        <f t="shared" si="665"/>
        <v/>
      </c>
    </row>
    <row r="4228" spans="1:13" hidden="1" x14ac:dyDescent="0.3">
      <c r="A4228" s="143" t="str">
        <f t="shared" si="666"/>
        <v/>
      </c>
      <c r="B4228" s="140" t="str">
        <f t="shared" si="667"/>
        <v/>
      </c>
      <c r="C4228" s="143" t="str">
        <f t="shared" si="668"/>
        <v/>
      </c>
      <c r="D4228" s="53"/>
      <c r="E4228" s="26" t="str">
        <f t="shared" si="660"/>
        <v/>
      </c>
      <c r="F4228" s="26" t="str">
        <f t="shared" si="661"/>
        <v/>
      </c>
      <c r="G4228" s="26" t="str">
        <f t="shared" si="662"/>
        <v/>
      </c>
      <c r="H4228" s="26" t="str">
        <f t="shared" si="663"/>
        <v/>
      </c>
      <c r="I4228" s="53"/>
      <c r="J4228" s="53"/>
      <c r="K4228" s="53"/>
      <c r="L4228" s="52" t="str">
        <f t="shared" si="664"/>
        <v/>
      </c>
      <c r="M4228" s="52" t="str">
        <f t="shared" si="665"/>
        <v/>
      </c>
    </row>
    <row r="4229" spans="1:13" hidden="1" x14ac:dyDescent="0.3">
      <c r="A4229" s="143" t="str">
        <f t="shared" si="666"/>
        <v/>
      </c>
      <c r="B4229" s="140" t="str">
        <f t="shared" si="667"/>
        <v/>
      </c>
      <c r="C4229" s="143" t="str">
        <f t="shared" si="668"/>
        <v/>
      </c>
      <c r="D4229" s="53"/>
      <c r="E4229" s="26" t="str">
        <f t="shared" si="660"/>
        <v/>
      </c>
      <c r="F4229" s="26" t="str">
        <f t="shared" si="661"/>
        <v/>
      </c>
      <c r="G4229" s="26" t="str">
        <f t="shared" si="662"/>
        <v/>
      </c>
      <c r="H4229" s="26" t="str">
        <f t="shared" si="663"/>
        <v/>
      </c>
      <c r="I4229" s="53"/>
      <c r="J4229" s="53"/>
      <c r="K4229" s="53"/>
      <c r="L4229" s="52" t="str">
        <f t="shared" si="664"/>
        <v/>
      </c>
      <c r="M4229" s="52" t="str">
        <f t="shared" si="665"/>
        <v/>
      </c>
    </row>
    <row r="4230" spans="1:13" hidden="1" x14ac:dyDescent="0.3">
      <c r="A4230" s="143" t="str">
        <f t="shared" si="666"/>
        <v/>
      </c>
      <c r="B4230" s="140" t="str">
        <f t="shared" si="667"/>
        <v/>
      </c>
      <c r="C4230" s="143" t="str">
        <f t="shared" si="668"/>
        <v/>
      </c>
      <c r="D4230" s="53"/>
      <c r="E4230" s="26" t="str">
        <f t="shared" si="660"/>
        <v/>
      </c>
      <c r="F4230" s="26" t="str">
        <f t="shared" si="661"/>
        <v/>
      </c>
      <c r="G4230" s="26" t="str">
        <f t="shared" si="662"/>
        <v/>
      </c>
      <c r="H4230" s="26" t="str">
        <f t="shared" si="663"/>
        <v/>
      </c>
      <c r="I4230" s="53"/>
      <c r="J4230" s="53"/>
      <c r="K4230" s="53"/>
      <c r="L4230" s="52" t="str">
        <f t="shared" si="664"/>
        <v/>
      </c>
      <c r="M4230" s="52" t="str">
        <f t="shared" si="665"/>
        <v/>
      </c>
    </row>
    <row r="4231" spans="1:13" hidden="1" x14ac:dyDescent="0.3">
      <c r="A4231" s="143" t="str">
        <f t="shared" si="666"/>
        <v/>
      </c>
      <c r="B4231" s="140" t="str">
        <f t="shared" si="667"/>
        <v/>
      </c>
      <c r="C4231" s="143" t="str">
        <f t="shared" si="668"/>
        <v/>
      </c>
      <c r="D4231" s="53"/>
      <c r="E4231" s="26" t="str">
        <f t="shared" si="660"/>
        <v/>
      </c>
      <c r="F4231" s="26" t="str">
        <f t="shared" si="661"/>
        <v/>
      </c>
      <c r="G4231" s="26" t="str">
        <f t="shared" si="662"/>
        <v/>
      </c>
      <c r="H4231" s="26" t="str">
        <f t="shared" si="663"/>
        <v/>
      </c>
      <c r="I4231" s="53"/>
      <c r="J4231" s="53"/>
      <c r="K4231" s="53"/>
      <c r="L4231" s="52" t="str">
        <f t="shared" si="664"/>
        <v/>
      </c>
      <c r="M4231" s="52" t="str">
        <f t="shared" si="665"/>
        <v/>
      </c>
    </row>
    <row r="4232" spans="1:13" hidden="1" x14ac:dyDescent="0.3">
      <c r="A4232" s="143" t="str">
        <f t="shared" si="666"/>
        <v/>
      </c>
      <c r="B4232" s="140" t="str">
        <f t="shared" si="667"/>
        <v/>
      </c>
      <c r="C4232" s="143" t="str">
        <f t="shared" si="668"/>
        <v/>
      </c>
      <c r="D4232" s="53"/>
      <c r="E4232" s="26" t="str">
        <f t="shared" si="660"/>
        <v/>
      </c>
      <c r="F4232" s="26" t="str">
        <f t="shared" si="661"/>
        <v/>
      </c>
      <c r="G4232" s="26" t="str">
        <f t="shared" si="662"/>
        <v/>
      </c>
      <c r="H4232" s="26" t="str">
        <f t="shared" si="663"/>
        <v/>
      </c>
      <c r="I4232" s="53"/>
      <c r="J4232" s="53"/>
      <c r="K4232" s="53"/>
      <c r="L4232" s="52" t="str">
        <f t="shared" si="664"/>
        <v/>
      </c>
      <c r="M4232" s="52" t="str">
        <f t="shared" si="665"/>
        <v/>
      </c>
    </row>
    <row r="4233" spans="1:13" hidden="1" x14ac:dyDescent="0.3">
      <c r="A4233" s="143" t="str">
        <f t="shared" si="666"/>
        <v/>
      </c>
      <c r="B4233" s="140" t="str">
        <f t="shared" si="667"/>
        <v/>
      </c>
      <c r="C4233" s="143" t="str">
        <f t="shared" si="668"/>
        <v/>
      </c>
      <c r="D4233" s="53"/>
      <c r="E4233" s="26" t="str">
        <f t="shared" si="660"/>
        <v/>
      </c>
      <c r="F4233" s="26" t="str">
        <f t="shared" si="661"/>
        <v/>
      </c>
      <c r="G4233" s="26" t="str">
        <f t="shared" si="662"/>
        <v/>
      </c>
      <c r="H4233" s="26" t="str">
        <f t="shared" si="663"/>
        <v/>
      </c>
      <c r="I4233" s="53"/>
      <c r="J4233" s="53"/>
      <c r="K4233" s="53"/>
      <c r="L4233" s="52" t="str">
        <f t="shared" si="664"/>
        <v/>
      </c>
      <c r="M4233" s="52" t="str">
        <f t="shared" si="665"/>
        <v/>
      </c>
    </row>
    <row r="4234" spans="1:13" hidden="1" x14ac:dyDescent="0.3">
      <c r="A4234" s="143" t="str">
        <f t="shared" si="666"/>
        <v/>
      </c>
      <c r="B4234" s="140" t="str">
        <f t="shared" si="667"/>
        <v/>
      </c>
      <c r="C4234" s="143" t="str">
        <f t="shared" si="668"/>
        <v/>
      </c>
      <c r="D4234" s="53"/>
      <c r="E4234" s="26" t="str">
        <f t="shared" si="660"/>
        <v/>
      </c>
      <c r="F4234" s="26" t="str">
        <f t="shared" si="661"/>
        <v/>
      </c>
      <c r="G4234" s="26" t="str">
        <f t="shared" si="662"/>
        <v/>
      </c>
      <c r="H4234" s="26" t="str">
        <f t="shared" si="663"/>
        <v/>
      </c>
      <c r="I4234" s="53"/>
      <c r="J4234" s="53"/>
      <c r="K4234" s="53"/>
      <c r="L4234" s="52" t="str">
        <f t="shared" si="664"/>
        <v/>
      </c>
      <c r="M4234" s="52" t="str">
        <f t="shared" si="665"/>
        <v/>
      </c>
    </row>
    <row r="4235" spans="1:13" hidden="1" x14ac:dyDescent="0.3">
      <c r="A4235" s="143" t="str">
        <f t="shared" si="666"/>
        <v/>
      </c>
      <c r="B4235" s="140" t="str">
        <f t="shared" si="667"/>
        <v/>
      </c>
      <c r="C4235" s="143" t="str">
        <f t="shared" si="668"/>
        <v/>
      </c>
      <c r="D4235" s="53"/>
      <c r="E4235" s="26" t="str">
        <f t="shared" si="660"/>
        <v/>
      </c>
      <c r="F4235" s="26" t="str">
        <f t="shared" si="661"/>
        <v/>
      </c>
      <c r="G4235" s="26" t="str">
        <f t="shared" si="662"/>
        <v/>
      </c>
      <c r="H4235" s="26" t="str">
        <f t="shared" si="663"/>
        <v/>
      </c>
      <c r="I4235" s="53"/>
      <c r="J4235" s="53"/>
      <c r="K4235" s="53"/>
      <c r="L4235" s="52" t="str">
        <f t="shared" si="664"/>
        <v/>
      </c>
      <c r="M4235" s="52" t="str">
        <f t="shared" si="665"/>
        <v/>
      </c>
    </row>
    <row r="4236" spans="1:13" hidden="1" x14ac:dyDescent="0.3">
      <c r="A4236" s="143" t="str">
        <f t="shared" si="666"/>
        <v/>
      </c>
      <c r="B4236" s="140" t="str">
        <f t="shared" si="667"/>
        <v/>
      </c>
      <c r="C4236" s="143" t="str">
        <f t="shared" si="668"/>
        <v/>
      </c>
      <c r="D4236" s="53"/>
      <c r="E4236" s="26" t="str">
        <f t="shared" si="660"/>
        <v/>
      </c>
      <c r="F4236" s="26" t="str">
        <f t="shared" si="661"/>
        <v/>
      </c>
      <c r="G4236" s="26" t="str">
        <f t="shared" si="662"/>
        <v/>
      </c>
      <c r="H4236" s="26" t="str">
        <f t="shared" si="663"/>
        <v/>
      </c>
      <c r="I4236" s="53"/>
      <c r="J4236" s="53"/>
      <c r="K4236" s="53"/>
      <c r="L4236" s="52" t="str">
        <f t="shared" si="664"/>
        <v/>
      </c>
      <c r="M4236" s="52" t="str">
        <f t="shared" si="665"/>
        <v/>
      </c>
    </row>
    <row r="4237" spans="1:13" hidden="1" x14ac:dyDescent="0.3">
      <c r="A4237" s="143" t="str">
        <f t="shared" si="666"/>
        <v/>
      </c>
      <c r="B4237" s="140" t="str">
        <f t="shared" si="667"/>
        <v/>
      </c>
      <c r="C4237" s="143" t="str">
        <f t="shared" si="668"/>
        <v/>
      </c>
      <c r="D4237" s="53"/>
      <c r="E4237" s="26" t="str">
        <f t="shared" si="660"/>
        <v/>
      </c>
      <c r="F4237" s="26" t="str">
        <f t="shared" si="661"/>
        <v/>
      </c>
      <c r="G4237" s="26" t="str">
        <f t="shared" si="662"/>
        <v/>
      </c>
      <c r="H4237" s="26" t="str">
        <f t="shared" si="663"/>
        <v/>
      </c>
      <c r="I4237" s="53"/>
      <c r="J4237" s="53"/>
      <c r="K4237" s="53"/>
      <c r="L4237" s="52" t="str">
        <f t="shared" si="664"/>
        <v/>
      </c>
      <c r="M4237" s="52" t="str">
        <f t="shared" si="665"/>
        <v/>
      </c>
    </row>
    <row r="4238" spans="1:13" hidden="1" x14ac:dyDescent="0.3">
      <c r="A4238" s="143" t="str">
        <f t="shared" si="666"/>
        <v/>
      </c>
      <c r="B4238" s="140" t="str">
        <f t="shared" si="667"/>
        <v/>
      </c>
      <c r="C4238" s="143" t="str">
        <f t="shared" si="668"/>
        <v/>
      </c>
      <c r="D4238" s="53"/>
      <c r="E4238" s="26" t="str">
        <f t="shared" si="660"/>
        <v/>
      </c>
      <c r="F4238" s="26" t="str">
        <f t="shared" si="661"/>
        <v/>
      </c>
      <c r="G4238" s="26" t="str">
        <f t="shared" si="662"/>
        <v/>
      </c>
      <c r="H4238" s="26" t="str">
        <f t="shared" si="663"/>
        <v/>
      </c>
      <c r="I4238" s="53"/>
      <c r="J4238" s="53"/>
      <c r="K4238" s="53"/>
      <c r="L4238" s="52" t="str">
        <f t="shared" si="664"/>
        <v/>
      </c>
      <c r="M4238" s="52" t="str">
        <f t="shared" si="665"/>
        <v/>
      </c>
    </row>
    <row r="4239" spans="1:13" hidden="1" x14ac:dyDescent="0.3">
      <c r="A4239" s="143" t="str">
        <f t="shared" si="666"/>
        <v/>
      </c>
      <c r="B4239" s="140" t="str">
        <f t="shared" si="667"/>
        <v/>
      </c>
      <c r="C4239" s="143" t="str">
        <f t="shared" si="668"/>
        <v/>
      </c>
      <c r="D4239" s="53"/>
      <c r="E4239" s="26" t="str">
        <f t="shared" si="660"/>
        <v/>
      </c>
      <c r="F4239" s="26" t="str">
        <f t="shared" si="661"/>
        <v/>
      </c>
      <c r="G4239" s="26" t="str">
        <f t="shared" si="662"/>
        <v/>
      </c>
      <c r="H4239" s="26" t="str">
        <f t="shared" si="663"/>
        <v/>
      </c>
      <c r="I4239" s="53"/>
      <c r="J4239" s="53"/>
      <c r="K4239" s="53"/>
      <c r="L4239" s="52" t="str">
        <f t="shared" si="664"/>
        <v/>
      </c>
      <c r="M4239" s="52" t="str">
        <f t="shared" si="665"/>
        <v/>
      </c>
    </row>
    <row r="4240" spans="1:13" hidden="1" x14ac:dyDescent="0.3">
      <c r="A4240" s="143" t="str">
        <f t="shared" si="666"/>
        <v/>
      </c>
      <c r="B4240" s="140" t="str">
        <f t="shared" si="667"/>
        <v/>
      </c>
      <c r="C4240" s="143" t="str">
        <f t="shared" si="668"/>
        <v/>
      </c>
      <c r="D4240" s="53"/>
      <c r="E4240" s="26" t="str">
        <f t="shared" si="660"/>
        <v/>
      </c>
      <c r="F4240" s="26" t="str">
        <f t="shared" si="661"/>
        <v/>
      </c>
      <c r="G4240" s="26" t="str">
        <f t="shared" si="662"/>
        <v/>
      </c>
      <c r="H4240" s="26" t="str">
        <f t="shared" si="663"/>
        <v/>
      </c>
      <c r="I4240" s="53"/>
      <c r="J4240" s="53"/>
      <c r="K4240" s="53"/>
      <c r="L4240" s="52" t="str">
        <f t="shared" si="664"/>
        <v/>
      </c>
      <c r="M4240" s="52" t="str">
        <f t="shared" si="665"/>
        <v/>
      </c>
    </row>
    <row r="4241" spans="1:13" hidden="1" x14ac:dyDescent="0.3">
      <c r="A4241" s="143" t="str">
        <f t="shared" si="666"/>
        <v/>
      </c>
      <c r="B4241" s="140" t="str">
        <f t="shared" si="667"/>
        <v/>
      </c>
      <c r="C4241" s="143" t="str">
        <f t="shared" si="668"/>
        <v/>
      </c>
      <c r="D4241" s="53"/>
      <c r="E4241" s="26" t="str">
        <f t="shared" si="660"/>
        <v/>
      </c>
      <c r="F4241" s="26" t="str">
        <f t="shared" si="661"/>
        <v/>
      </c>
      <c r="G4241" s="26" t="str">
        <f t="shared" si="662"/>
        <v/>
      </c>
      <c r="H4241" s="26" t="str">
        <f t="shared" si="663"/>
        <v/>
      </c>
      <c r="I4241" s="53"/>
      <c r="J4241" s="53"/>
      <c r="K4241" s="53"/>
      <c r="L4241" s="52" t="str">
        <f t="shared" si="664"/>
        <v/>
      </c>
      <c r="M4241" s="52" t="str">
        <f t="shared" si="665"/>
        <v/>
      </c>
    </row>
    <row r="4242" spans="1:13" hidden="1" x14ac:dyDescent="0.3">
      <c r="A4242" s="143" t="str">
        <f t="shared" si="666"/>
        <v/>
      </c>
      <c r="B4242" s="140" t="str">
        <f t="shared" si="667"/>
        <v/>
      </c>
      <c r="C4242" s="143" t="str">
        <f t="shared" si="668"/>
        <v/>
      </c>
      <c r="D4242" s="53"/>
      <c r="E4242" s="26" t="str">
        <f t="shared" si="660"/>
        <v/>
      </c>
      <c r="F4242" s="26" t="str">
        <f t="shared" si="661"/>
        <v/>
      </c>
      <c r="G4242" s="26" t="str">
        <f t="shared" si="662"/>
        <v/>
      </c>
      <c r="H4242" s="26" t="str">
        <f t="shared" si="663"/>
        <v/>
      </c>
      <c r="I4242" s="53"/>
      <c r="J4242" s="53"/>
      <c r="K4242" s="53"/>
      <c r="L4242" s="52" t="str">
        <f t="shared" si="664"/>
        <v/>
      </c>
      <c r="M4242" s="52" t="str">
        <f t="shared" si="665"/>
        <v/>
      </c>
    </row>
    <row r="4243" spans="1:13" hidden="1" x14ac:dyDescent="0.3">
      <c r="A4243" s="143" t="str">
        <f t="shared" si="666"/>
        <v/>
      </c>
      <c r="B4243" s="140" t="str">
        <f t="shared" si="667"/>
        <v/>
      </c>
      <c r="C4243" s="143" t="str">
        <f t="shared" si="668"/>
        <v/>
      </c>
      <c r="D4243" s="53"/>
      <c r="E4243" s="26" t="str">
        <f t="shared" si="660"/>
        <v/>
      </c>
      <c r="F4243" s="26" t="str">
        <f t="shared" si="661"/>
        <v/>
      </c>
      <c r="G4243" s="26" t="str">
        <f t="shared" si="662"/>
        <v/>
      </c>
      <c r="H4243" s="26" t="str">
        <f t="shared" si="663"/>
        <v/>
      </c>
      <c r="I4243" s="53"/>
      <c r="J4243" s="53"/>
      <c r="K4243" s="53"/>
      <c r="L4243" s="52" t="str">
        <f t="shared" si="664"/>
        <v/>
      </c>
      <c r="M4243" s="52" t="str">
        <f t="shared" si="665"/>
        <v/>
      </c>
    </row>
    <row r="4244" spans="1:13" hidden="1" x14ac:dyDescent="0.3">
      <c r="A4244" s="143" t="str">
        <f t="shared" si="666"/>
        <v/>
      </c>
      <c r="B4244" s="140" t="str">
        <f t="shared" si="667"/>
        <v/>
      </c>
      <c r="C4244" s="143" t="str">
        <f t="shared" si="668"/>
        <v/>
      </c>
      <c r="D4244" s="53"/>
      <c r="E4244" s="26" t="str">
        <f t="shared" si="660"/>
        <v/>
      </c>
      <c r="F4244" s="26" t="str">
        <f t="shared" si="661"/>
        <v/>
      </c>
      <c r="G4244" s="26" t="str">
        <f t="shared" si="662"/>
        <v/>
      </c>
      <c r="H4244" s="26" t="str">
        <f t="shared" si="663"/>
        <v/>
      </c>
      <c r="I4244" s="53"/>
      <c r="J4244" s="53"/>
      <c r="K4244" s="53"/>
      <c r="L4244" s="52" t="str">
        <f t="shared" si="664"/>
        <v/>
      </c>
      <c r="M4244" s="52" t="str">
        <f t="shared" si="665"/>
        <v/>
      </c>
    </row>
    <row r="4245" spans="1:13" hidden="1" x14ac:dyDescent="0.3">
      <c r="A4245" s="143" t="str">
        <f t="shared" si="666"/>
        <v/>
      </c>
      <c r="B4245" s="140" t="str">
        <f t="shared" si="667"/>
        <v/>
      </c>
      <c r="C4245" s="143" t="str">
        <f t="shared" si="668"/>
        <v/>
      </c>
      <c r="D4245" s="53"/>
      <c r="E4245" s="26" t="str">
        <f t="shared" si="660"/>
        <v/>
      </c>
      <c r="F4245" s="26" t="str">
        <f t="shared" si="661"/>
        <v/>
      </c>
      <c r="G4245" s="26" t="str">
        <f t="shared" si="662"/>
        <v/>
      </c>
      <c r="H4245" s="26" t="str">
        <f t="shared" si="663"/>
        <v/>
      </c>
      <c r="I4245" s="53"/>
      <c r="J4245" s="53"/>
      <c r="K4245" s="53"/>
      <c r="L4245" s="52" t="str">
        <f t="shared" si="664"/>
        <v/>
      </c>
      <c r="M4245" s="52" t="str">
        <f t="shared" si="665"/>
        <v/>
      </c>
    </row>
    <row r="4246" spans="1:13" hidden="1" x14ac:dyDescent="0.3">
      <c r="A4246" s="143" t="str">
        <f t="shared" si="666"/>
        <v/>
      </c>
      <c r="B4246" s="140" t="str">
        <f t="shared" si="667"/>
        <v/>
      </c>
      <c r="C4246" s="143" t="str">
        <f t="shared" si="668"/>
        <v/>
      </c>
      <c r="D4246" s="53"/>
      <c r="E4246" s="26" t="str">
        <f t="shared" si="660"/>
        <v/>
      </c>
      <c r="F4246" s="26" t="str">
        <f t="shared" si="661"/>
        <v/>
      </c>
      <c r="G4246" s="26" t="str">
        <f t="shared" si="662"/>
        <v/>
      </c>
      <c r="H4246" s="26" t="str">
        <f t="shared" si="663"/>
        <v/>
      </c>
      <c r="I4246" s="53"/>
      <c r="J4246" s="53"/>
      <c r="K4246" s="53"/>
      <c r="L4246" s="52" t="str">
        <f t="shared" si="664"/>
        <v/>
      </c>
      <c r="M4246" s="52" t="str">
        <f t="shared" si="665"/>
        <v/>
      </c>
    </row>
    <row r="4247" spans="1:13" hidden="1" x14ac:dyDescent="0.3">
      <c r="A4247" s="143" t="str">
        <f t="shared" si="666"/>
        <v/>
      </c>
      <c r="B4247" s="140" t="str">
        <f t="shared" si="667"/>
        <v/>
      </c>
      <c r="C4247" s="143" t="str">
        <f t="shared" si="668"/>
        <v/>
      </c>
      <c r="D4247" s="53"/>
      <c r="E4247" s="26" t="str">
        <f t="shared" si="660"/>
        <v/>
      </c>
      <c r="F4247" s="26" t="str">
        <f t="shared" si="661"/>
        <v/>
      </c>
      <c r="G4247" s="26" t="str">
        <f t="shared" si="662"/>
        <v/>
      </c>
      <c r="H4247" s="26" t="str">
        <f t="shared" si="663"/>
        <v/>
      </c>
      <c r="I4247" s="53"/>
      <c r="J4247" s="53"/>
      <c r="K4247" s="53"/>
      <c r="L4247" s="52" t="str">
        <f t="shared" si="664"/>
        <v/>
      </c>
      <c r="M4247" s="52" t="str">
        <f t="shared" si="665"/>
        <v/>
      </c>
    </row>
    <row r="4248" spans="1:13" hidden="1" x14ac:dyDescent="0.3">
      <c r="A4248" s="143" t="str">
        <f t="shared" si="666"/>
        <v/>
      </c>
      <c r="B4248" s="140" t="str">
        <f t="shared" si="667"/>
        <v/>
      </c>
      <c r="C4248" s="143" t="str">
        <f t="shared" si="668"/>
        <v/>
      </c>
      <c r="D4248" s="53"/>
      <c r="E4248" s="26" t="str">
        <f t="shared" si="660"/>
        <v/>
      </c>
      <c r="F4248" s="26" t="str">
        <f t="shared" si="661"/>
        <v/>
      </c>
      <c r="G4248" s="26" t="str">
        <f t="shared" si="662"/>
        <v/>
      </c>
      <c r="H4248" s="26" t="str">
        <f t="shared" si="663"/>
        <v/>
      </c>
      <c r="I4248" s="53"/>
      <c r="J4248" s="53"/>
      <c r="K4248" s="53"/>
      <c r="L4248" s="52" t="str">
        <f t="shared" si="664"/>
        <v/>
      </c>
      <c r="M4248" s="52" t="str">
        <f t="shared" si="665"/>
        <v/>
      </c>
    </row>
    <row r="4249" spans="1:13" hidden="1" x14ac:dyDescent="0.3">
      <c r="A4249" s="143" t="str">
        <f t="shared" si="666"/>
        <v/>
      </c>
      <c r="B4249" s="140" t="str">
        <f t="shared" si="667"/>
        <v/>
      </c>
      <c r="C4249" s="143" t="str">
        <f t="shared" si="668"/>
        <v/>
      </c>
      <c r="D4249" s="53"/>
      <c r="E4249" s="26" t="str">
        <f t="shared" si="660"/>
        <v/>
      </c>
      <c r="F4249" s="26" t="str">
        <f t="shared" si="661"/>
        <v/>
      </c>
      <c r="G4249" s="26" t="str">
        <f t="shared" si="662"/>
        <v/>
      </c>
      <c r="H4249" s="26" t="str">
        <f t="shared" si="663"/>
        <v/>
      </c>
      <c r="I4249" s="53"/>
      <c r="J4249" s="53"/>
      <c r="K4249" s="53"/>
      <c r="L4249" s="52" t="str">
        <f t="shared" si="664"/>
        <v/>
      </c>
      <c r="M4249" s="52" t="str">
        <f t="shared" si="665"/>
        <v/>
      </c>
    </row>
    <row r="4250" spans="1:13" hidden="1" x14ac:dyDescent="0.3">
      <c r="A4250" s="143" t="str">
        <f t="shared" si="666"/>
        <v/>
      </c>
      <c r="B4250" s="140" t="str">
        <f t="shared" si="667"/>
        <v/>
      </c>
      <c r="C4250" s="143" t="str">
        <f t="shared" si="668"/>
        <v/>
      </c>
      <c r="D4250" s="53"/>
      <c r="E4250" s="26" t="str">
        <f t="shared" si="660"/>
        <v/>
      </c>
      <c r="F4250" s="26" t="str">
        <f t="shared" si="661"/>
        <v/>
      </c>
      <c r="G4250" s="26" t="str">
        <f t="shared" si="662"/>
        <v/>
      </c>
      <c r="H4250" s="26" t="str">
        <f t="shared" si="663"/>
        <v/>
      </c>
      <c r="I4250" s="53"/>
      <c r="J4250" s="53"/>
      <c r="K4250" s="53"/>
      <c r="L4250" s="52" t="str">
        <f t="shared" si="664"/>
        <v/>
      </c>
      <c r="M4250" s="52" t="str">
        <f t="shared" si="665"/>
        <v/>
      </c>
    </row>
    <row r="4251" spans="1:13" hidden="1" x14ac:dyDescent="0.3">
      <c r="A4251" s="143" t="str">
        <f t="shared" si="666"/>
        <v/>
      </c>
      <c r="B4251" s="140" t="str">
        <f t="shared" si="667"/>
        <v/>
      </c>
      <c r="C4251" s="143" t="str">
        <f t="shared" si="668"/>
        <v/>
      </c>
      <c r="D4251" s="53"/>
      <c r="E4251" s="26" t="str">
        <f t="shared" si="660"/>
        <v/>
      </c>
      <c r="F4251" s="26" t="str">
        <f t="shared" si="661"/>
        <v/>
      </c>
      <c r="G4251" s="26" t="str">
        <f t="shared" si="662"/>
        <v/>
      </c>
      <c r="H4251" s="26" t="str">
        <f t="shared" si="663"/>
        <v/>
      </c>
      <c r="I4251" s="53"/>
      <c r="J4251" s="53"/>
      <c r="K4251" s="53"/>
      <c r="L4251" s="52" t="str">
        <f t="shared" si="664"/>
        <v/>
      </c>
      <c r="M4251" s="52" t="str">
        <f t="shared" si="665"/>
        <v/>
      </c>
    </row>
    <row r="4252" spans="1:13" hidden="1" x14ac:dyDescent="0.3">
      <c r="A4252" s="143" t="str">
        <f t="shared" si="666"/>
        <v/>
      </c>
      <c r="B4252" s="140" t="str">
        <f t="shared" si="667"/>
        <v/>
      </c>
      <c r="C4252" s="143" t="str">
        <f t="shared" si="668"/>
        <v/>
      </c>
      <c r="D4252" s="53"/>
      <c r="E4252" s="26" t="str">
        <f t="shared" si="660"/>
        <v/>
      </c>
      <c r="F4252" s="26" t="str">
        <f t="shared" si="661"/>
        <v/>
      </c>
      <c r="G4252" s="26" t="str">
        <f t="shared" si="662"/>
        <v/>
      </c>
      <c r="H4252" s="26" t="str">
        <f t="shared" si="663"/>
        <v/>
      </c>
      <c r="I4252" s="53"/>
      <c r="J4252" s="53"/>
      <c r="K4252" s="53"/>
      <c r="L4252" s="52" t="str">
        <f t="shared" si="664"/>
        <v/>
      </c>
      <c r="M4252" s="52" t="str">
        <f t="shared" si="665"/>
        <v/>
      </c>
    </row>
    <row r="4253" spans="1:13" hidden="1" x14ac:dyDescent="0.3">
      <c r="A4253" s="143" t="str">
        <f t="shared" si="666"/>
        <v/>
      </c>
      <c r="B4253" s="140" t="str">
        <f t="shared" si="667"/>
        <v/>
      </c>
      <c r="C4253" s="143" t="str">
        <f t="shared" si="668"/>
        <v/>
      </c>
      <c r="D4253" s="53"/>
      <c r="E4253" s="26" t="str">
        <f t="shared" si="660"/>
        <v/>
      </c>
      <c r="F4253" s="26" t="str">
        <f t="shared" si="661"/>
        <v/>
      </c>
      <c r="G4253" s="26" t="str">
        <f t="shared" si="662"/>
        <v/>
      </c>
      <c r="H4253" s="26" t="str">
        <f t="shared" si="663"/>
        <v/>
      </c>
      <c r="I4253" s="53"/>
      <c r="J4253" s="53"/>
      <c r="K4253" s="53"/>
      <c r="L4253" s="52" t="str">
        <f t="shared" si="664"/>
        <v/>
      </c>
      <c r="M4253" s="52" t="str">
        <f t="shared" si="665"/>
        <v/>
      </c>
    </row>
    <row r="4254" spans="1:13" hidden="1" x14ac:dyDescent="0.3">
      <c r="A4254" s="143" t="str">
        <f t="shared" si="666"/>
        <v/>
      </c>
      <c r="B4254" s="140" t="str">
        <f t="shared" si="667"/>
        <v/>
      </c>
      <c r="C4254" s="143" t="str">
        <f t="shared" si="668"/>
        <v/>
      </c>
      <c r="D4254" s="53"/>
      <c r="E4254" s="26" t="str">
        <f t="shared" si="660"/>
        <v/>
      </c>
      <c r="F4254" s="26" t="str">
        <f t="shared" si="661"/>
        <v/>
      </c>
      <c r="G4254" s="26" t="str">
        <f t="shared" si="662"/>
        <v/>
      </c>
      <c r="H4254" s="26" t="str">
        <f t="shared" si="663"/>
        <v/>
      </c>
      <c r="I4254" s="53"/>
      <c r="J4254" s="53"/>
      <c r="K4254" s="53"/>
      <c r="L4254" s="52" t="str">
        <f t="shared" si="664"/>
        <v/>
      </c>
      <c r="M4254" s="52" t="str">
        <f t="shared" si="665"/>
        <v/>
      </c>
    </row>
    <row r="4255" spans="1:13" hidden="1" x14ac:dyDescent="0.3">
      <c r="A4255" s="143" t="str">
        <f t="shared" si="666"/>
        <v/>
      </c>
      <c r="B4255" s="140" t="str">
        <f t="shared" si="667"/>
        <v/>
      </c>
      <c r="C4255" s="143" t="str">
        <f t="shared" si="668"/>
        <v/>
      </c>
      <c r="D4255" s="53"/>
      <c r="E4255" s="26" t="str">
        <f t="shared" si="660"/>
        <v/>
      </c>
      <c r="F4255" s="26" t="str">
        <f t="shared" si="661"/>
        <v/>
      </c>
      <c r="G4255" s="26" t="str">
        <f t="shared" si="662"/>
        <v/>
      </c>
      <c r="H4255" s="26" t="str">
        <f t="shared" si="663"/>
        <v/>
      </c>
      <c r="I4255" s="53"/>
      <c r="J4255" s="53"/>
      <c r="K4255" s="53"/>
      <c r="L4255" s="52" t="str">
        <f t="shared" si="664"/>
        <v/>
      </c>
      <c r="M4255" s="52" t="str">
        <f t="shared" si="665"/>
        <v/>
      </c>
    </row>
    <row r="4256" spans="1:13" hidden="1" x14ac:dyDescent="0.3">
      <c r="A4256" s="143" t="str">
        <f t="shared" si="666"/>
        <v/>
      </c>
      <c r="B4256" s="140" t="str">
        <f t="shared" si="667"/>
        <v/>
      </c>
      <c r="C4256" s="143" t="str">
        <f t="shared" si="668"/>
        <v/>
      </c>
      <c r="D4256" s="53"/>
      <c r="E4256" s="26" t="str">
        <f t="shared" si="660"/>
        <v/>
      </c>
      <c r="F4256" s="26" t="str">
        <f t="shared" si="661"/>
        <v/>
      </c>
      <c r="G4256" s="26" t="str">
        <f t="shared" si="662"/>
        <v/>
      </c>
      <c r="H4256" s="26" t="str">
        <f t="shared" si="663"/>
        <v/>
      </c>
      <c r="I4256" s="53"/>
      <c r="J4256" s="53"/>
      <c r="K4256" s="53"/>
      <c r="L4256" s="52" t="str">
        <f t="shared" si="664"/>
        <v/>
      </c>
      <c r="M4256" s="52" t="str">
        <f t="shared" si="665"/>
        <v/>
      </c>
    </row>
    <row r="4257" spans="1:13" hidden="1" x14ac:dyDescent="0.3">
      <c r="A4257" s="143" t="str">
        <f t="shared" si="666"/>
        <v/>
      </c>
      <c r="B4257" s="140" t="str">
        <f t="shared" si="667"/>
        <v/>
      </c>
      <c r="C4257" s="143" t="str">
        <f t="shared" si="668"/>
        <v/>
      </c>
      <c r="D4257" s="53"/>
      <c r="E4257" s="26" t="str">
        <f t="shared" si="660"/>
        <v/>
      </c>
      <c r="F4257" s="26" t="str">
        <f t="shared" si="661"/>
        <v/>
      </c>
      <c r="G4257" s="26" t="str">
        <f t="shared" si="662"/>
        <v/>
      </c>
      <c r="H4257" s="26" t="str">
        <f t="shared" si="663"/>
        <v/>
      </c>
      <c r="I4257" s="53"/>
      <c r="J4257" s="53"/>
      <c r="K4257" s="53"/>
      <c r="L4257" s="52" t="str">
        <f t="shared" si="664"/>
        <v/>
      </c>
      <c r="M4257" s="52" t="str">
        <f t="shared" si="665"/>
        <v/>
      </c>
    </row>
    <row r="4258" spans="1:13" hidden="1" x14ac:dyDescent="0.3">
      <c r="A4258" s="143" t="str">
        <f t="shared" si="666"/>
        <v/>
      </c>
      <c r="B4258" s="140" t="str">
        <f t="shared" si="667"/>
        <v/>
      </c>
      <c r="C4258" s="143" t="str">
        <f t="shared" si="668"/>
        <v/>
      </c>
      <c r="D4258" s="53"/>
      <c r="E4258" s="26" t="str">
        <f t="shared" si="660"/>
        <v/>
      </c>
      <c r="F4258" s="26" t="str">
        <f t="shared" si="661"/>
        <v/>
      </c>
      <c r="G4258" s="26" t="str">
        <f t="shared" si="662"/>
        <v/>
      </c>
      <c r="H4258" s="26" t="str">
        <f t="shared" si="663"/>
        <v/>
      </c>
      <c r="I4258" s="53"/>
      <c r="J4258" s="53"/>
      <c r="K4258" s="53"/>
      <c r="L4258" s="52" t="str">
        <f t="shared" si="664"/>
        <v/>
      </c>
      <c r="M4258" s="52" t="str">
        <f t="shared" si="665"/>
        <v/>
      </c>
    </row>
    <row r="4259" spans="1:13" hidden="1" x14ac:dyDescent="0.3">
      <c r="A4259" s="143" t="str">
        <f t="shared" si="666"/>
        <v/>
      </c>
      <c r="B4259" s="140" t="str">
        <f t="shared" si="667"/>
        <v/>
      </c>
      <c r="C4259" s="143" t="str">
        <f t="shared" si="668"/>
        <v/>
      </c>
      <c r="D4259" s="53"/>
      <c r="E4259" s="26" t="str">
        <f t="shared" si="660"/>
        <v/>
      </c>
      <c r="F4259" s="26" t="str">
        <f t="shared" si="661"/>
        <v/>
      </c>
      <c r="G4259" s="26" t="str">
        <f t="shared" si="662"/>
        <v/>
      </c>
      <c r="H4259" s="26" t="str">
        <f t="shared" si="663"/>
        <v/>
      </c>
      <c r="I4259" s="53"/>
      <c r="J4259" s="53"/>
      <c r="K4259" s="53"/>
      <c r="L4259" s="52" t="str">
        <f t="shared" si="664"/>
        <v/>
      </c>
      <c r="M4259" s="52" t="str">
        <f t="shared" si="665"/>
        <v/>
      </c>
    </row>
    <row r="4260" spans="1:13" hidden="1" x14ac:dyDescent="0.3">
      <c r="A4260" s="143" t="str">
        <f t="shared" si="666"/>
        <v/>
      </c>
      <c r="B4260" s="140" t="str">
        <f t="shared" si="667"/>
        <v/>
      </c>
      <c r="C4260" s="143" t="str">
        <f t="shared" si="668"/>
        <v/>
      </c>
      <c r="D4260" s="53"/>
      <c r="E4260" s="26" t="str">
        <f t="shared" si="660"/>
        <v/>
      </c>
      <c r="F4260" s="26" t="str">
        <f t="shared" si="661"/>
        <v/>
      </c>
      <c r="G4260" s="26" t="str">
        <f t="shared" si="662"/>
        <v/>
      </c>
      <c r="H4260" s="26" t="str">
        <f t="shared" si="663"/>
        <v/>
      </c>
      <c r="I4260" s="53"/>
      <c r="J4260" s="53"/>
      <c r="K4260" s="53"/>
      <c r="L4260" s="52" t="str">
        <f t="shared" si="664"/>
        <v/>
      </c>
      <c r="M4260" s="52" t="str">
        <f t="shared" si="665"/>
        <v/>
      </c>
    </row>
    <row r="4261" spans="1:13" hidden="1" x14ac:dyDescent="0.3">
      <c r="A4261" s="143" t="str">
        <f t="shared" si="666"/>
        <v/>
      </c>
      <c r="B4261" s="140" t="str">
        <f t="shared" si="667"/>
        <v/>
      </c>
      <c r="C4261" s="143" t="str">
        <f t="shared" si="668"/>
        <v/>
      </c>
      <c r="D4261" s="53"/>
      <c r="E4261" s="26" t="str">
        <f t="shared" si="660"/>
        <v/>
      </c>
      <c r="F4261" s="26" t="str">
        <f t="shared" si="661"/>
        <v/>
      </c>
      <c r="G4261" s="26" t="str">
        <f t="shared" si="662"/>
        <v/>
      </c>
      <c r="H4261" s="26" t="str">
        <f t="shared" si="663"/>
        <v/>
      </c>
      <c r="I4261" s="53"/>
      <c r="J4261" s="53"/>
      <c r="K4261" s="53"/>
      <c r="L4261" s="52" t="str">
        <f t="shared" si="664"/>
        <v/>
      </c>
      <c r="M4261" s="52" t="str">
        <f t="shared" si="665"/>
        <v/>
      </c>
    </row>
    <row r="4262" spans="1:13" hidden="1" x14ac:dyDescent="0.3">
      <c r="A4262" s="143" t="str">
        <f t="shared" si="666"/>
        <v/>
      </c>
      <c r="B4262" s="140" t="str">
        <f t="shared" si="667"/>
        <v/>
      </c>
      <c r="C4262" s="143" t="str">
        <f t="shared" si="668"/>
        <v/>
      </c>
      <c r="D4262" s="53"/>
      <c r="E4262" s="26" t="str">
        <f t="shared" si="660"/>
        <v/>
      </c>
      <c r="F4262" s="26" t="str">
        <f t="shared" si="661"/>
        <v/>
      </c>
      <c r="G4262" s="26" t="str">
        <f t="shared" si="662"/>
        <v/>
      </c>
      <c r="H4262" s="26" t="str">
        <f t="shared" si="663"/>
        <v/>
      </c>
      <c r="I4262" s="53"/>
      <c r="J4262" s="53"/>
      <c r="K4262" s="53"/>
      <c r="L4262" s="52" t="str">
        <f t="shared" si="664"/>
        <v/>
      </c>
      <c r="M4262" s="52" t="str">
        <f t="shared" si="665"/>
        <v/>
      </c>
    </row>
    <row r="4263" spans="1:13" hidden="1" x14ac:dyDescent="0.3">
      <c r="A4263" s="143" t="str">
        <f t="shared" si="666"/>
        <v/>
      </c>
      <c r="B4263" s="140" t="str">
        <f t="shared" si="667"/>
        <v/>
      </c>
      <c r="C4263" s="143" t="str">
        <f t="shared" si="668"/>
        <v/>
      </c>
      <c r="D4263" s="53"/>
      <c r="E4263" s="26" t="str">
        <f t="shared" si="660"/>
        <v/>
      </c>
      <c r="F4263" s="26" t="str">
        <f t="shared" si="661"/>
        <v/>
      </c>
      <c r="G4263" s="26" t="str">
        <f t="shared" si="662"/>
        <v/>
      </c>
      <c r="H4263" s="26" t="str">
        <f t="shared" si="663"/>
        <v/>
      </c>
      <c r="I4263" s="53"/>
      <c r="J4263" s="53"/>
      <c r="K4263" s="53"/>
      <c r="L4263" s="52" t="str">
        <f t="shared" si="664"/>
        <v/>
      </c>
      <c r="M4263" s="52" t="str">
        <f t="shared" si="665"/>
        <v/>
      </c>
    </row>
    <row r="4264" spans="1:13" hidden="1" x14ac:dyDescent="0.3">
      <c r="A4264" s="143" t="str">
        <f t="shared" si="666"/>
        <v/>
      </c>
      <c r="B4264" s="140" t="str">
        <f t="shared" si="667"/>
        <v/>
      </c>
      <c r="C4264" s="143" t="str">
        <f t="shared" si="668"/>
        <v/>
      </c>
      <c r="D4264" s="53"/>
      <c r="E4264" s="26" t="str">
        <f t="shared" si="660"/>
        <v/>
      </c>
      <c r="F4264" s="26" t="str">
        <f t="shared" si="661"/>
        <v/>
      </c>
      <c r="G4264" s="26" t="str">
        <f t="shared" si="662"/>
        <v/>
      </c>
      <c r="H4264" s="26" t="str">
        <f t="shared" si="663"/>
        <v/>
      </c>
      <c r="I4264" s="53"/>
      <c r="J4264" s="53"/>
      <c r="K4264" s="53"/>
      <c r="L4264" s="52" t="str">
        <f t="shared" si="664"/>
        <v/>
      </c>
      <c r="M4264" s="52" t="str">
        <f t="shared" si="665"/>
        <v/>
      </c>
    </row>
    <row r="4265" spans="1:13" hidden="1" x14ac:dyDescent="0.3">
      <c r="A4265" s="143" t="str">
        <f t="shared" si="666"/>
        <v/>
      </c>
      <c r="B4265" s="140" t="str">
        <f t="shared" si="667"/>
        <v/>
      </c>
      <c r="C4265" s="143" t="str">
        <f t="shared" si="668"/>
        <v/>
      </c>
      <c r="D4265" s="53"/>
      <c r="E4265" s="26" t="str">
        <f t="shared" si="660"/>
        <v/>
      </c>
      <c r="F4265" s="26" t="str">
        <f t="shared" si="661"/>
        <v/>
      </c>
      <c r="G4265" s="26" t="str">
        <f t="shared" si="662"/>
        <v/>
      </c>
      <c r="H4265" s="26" t="str">
        <f t="shared" si="663"/>
        <v/>
      </c>
      <c r="I4265" s="53"/>
      <c r="J4265" s="53"/>
      <c r="K4265" s="53"/>
      <c r="L4265" s="52" t="str">
        <f t="shared" si="664"/>
        <v/>
      </c>
      <c r="M4265" s="52" t="str">
        <f t="shared" si="665"/>
        <v/>
      </c>
    </row>
    <row r="4266" spans="1:13" hidden="1" x14ac:dyDescent="0.3">
      <c r="A4266" s="143" t="str">
        <f t="shared" si="666"/>
        <v/>
      </c>
      <c r="B4266" s="140" t="str">
        <f t="shared" si="667"/>
        <v/>
      </c>
      <c r="C4266" s="143" t="str">
        <f t="shared" si="668"/>
        <v/>
      </c>
      <c r="D4266" s="53"/>
      <c r="E4266" s="26" t="str">
        <f t="shared" si="660"/>
        <v/>
      </c>
      <c r="F4266" s="26" t="str">
        <f t="shared" si="661"/>
        <v/>
      </c>
      <c r="G4266" s="26" t="str">
        <f t="shared" si="662"/>
        <v/>
      </c>
      <c r="H4266" s="26" t="str">
        <f t="shared" si="663"/>
        <v/>
      </c>
      <c r="I4266" s="53"/>
      <c r="J4266" s="53"/>
      <c r="K4266" s="53"/>
      <c r="L4266" s="52" t="str">
        <f t="shared" si="664"/>
        <v/>
      </c>
      <c r="M4266" s="52" t="str">
        <f t="shared" si="665"/>
        <v/>
      </c>
    </row>
    <row r="4267" spans="1:13" hidden="1" x14ac:dyDescent="0.3">
      <c r="A4267" s="143" t="str">
        <f t="shared" si="666"/>
        <v/>
      </c>
      <c r="B4267" s="140" t="str">
        <f t="shared" si="667"/>
        <v/>
      </c>
      <c r="C4267" s="143" t="str">
        <f t="shared" si="668"/>
        <v/>
      </c>
      <c r="D4267" s="53"/>
      <c r="E4267" s="26" t="str">
        <f t="shared" si="660"/>
        <v/>
      </c>
      <c r="F4267" s="26" t="str">
        <f t="shared" si="661"/>
        <v/>
      </c>
      <c r="G4267" s="26" t="str">
        <f t="shared" si="662"/>
        <v/>
      </c>
      <c r="H4267" s="26" t="str">
        <f t="shared" si="663"/>
        <v/>
      </c>
      <c r="I4267" s="53"/>
      <c r="J4267" s="53"/>
      <c r="K4267" s="53"/>
      <c r="L4267" s="52" t="str">
        <f t="shared" si="664"/>
        <v/>
      </c>
      <c r="M4267" s="52" t="str">
        <f t="shared" si="665"/>
        <v/>
      </c>
    </row>
    <row r="4268" spans="1:13" hidden="1" x14ac:dyDescent="0.3">
      <c r="A4268" s="143" t="str">
        <f t="shared" si="666"/>
        <v/>
      </c>
      <c r="B4268" s="140" t="str">
        <f t="shared" si="667"/>
        <v/>
      </c>
      <c r="C4268" s="143" t="str">
        <f t="shared" si="668"/>
        <v/>
      </c>
      <c r="D4268" s="53"/>
      <c r="E4268" s="26" t="str">
        <f t="shared" si="660"/>
        <v/>
      </c>
      <c r="F4268" s="26" t="str">
        <f t="shared" si="661"/>
        <v/>
      </c>
      <c r="G4268" s="26" t="str">
        <f t="shared" si="662"/>
        <v/>
      </c>
      <c r="H4268" s="26" t="str">
        <f t="shared" si="663"/>
        <v/>
      </c>
      <c r="I4268" s="53"/>
      <c r="J4268" s="53"/>
      <c r="K4268" s="53"/>
      <c r="L4268" s="52" t="str">
        <f t="shared" si="664"/>
        <v/>
      </c>
      <c r="M4268" s="52" t="str">
        <f t="shared" si="665"/>
        <v/>
      </c>
    </row>
    <row r="4269" spans="1:13" hidden="1" x14ac:dyDescent="0.3">
      <c r="A4269" s="143" t="str">
        <f t="shared" si="666"/>
        <v/>
      </c>
      <c r="B4269" s="140" t="str">
        <f t="shared" si="667"/>
        <v/>
      </c>
      <c r="C4269" s="143" t="str">
        <f t="shared" si="668"/>
        <v/>
      </c>
      <c r="D4269" s="53"/>
      <c r="E4269" s="26" t="str">
        <f t="shared" si="660"/>
        <v/>
      </c>
      <c r="F4269" s="26" t="str">
        <f t="shared" si="661"/>
        <v/>
      </c>
      <c r="G4269" s="26" t="str">
        <f t="shared" si="662"/>
        <v/>
      </c>
      <c r="H4269" s="26" t="str">
        <f t="shared" si="663"/>
        <v/>
      </c>
      <c r="I4269" s="53"/>
      <c r="J4269" s="53"/>
      <c r="K4269" s="53"/>
      <c r="L4269" s="52" t="str">
        <f t="shared" si="664"/>
        <v/>
      </c>
      <c r="M4269" s="52" t="str">
        <f t="shared" si="665"/>
        <v/>
      </c>
    </row>
    <row r="4270" spans="1:13" hidden="1" x14ac:dyDescent="0.3">
      <c r="A4270" s="143" t="str">
        <f t="shared" si="666"/>
        <v/>
      </c>
      <c r="B4270" s="140" t="str">
        <f t="shared" si="667"/>
        <v/>
      </c>
      <c r="C4270" s="143" t="str">
        <f t="shared" si="668"/>
        <v/>
      </c>
      <c r="D4270" s="53"/>
      <c r="E4270" s="26" t="str">
        <f t="shared" si="660"/>
        <v/>
      </c>
      <c r="F4270" s="26" t="str">
        <f t="shared" si="661"/>
        <v/>
      </c>
      <c r="G4270" s="26" t="str">
        <f t="shared" si="662"/>
        <v/>
      </c>
      <c r="H4270" s="26" t="str">
        <f t="shared" si="663"/>
        <v/>
      </c>
      <c r="I4270" s="53"/>
      <c r="J4270" s="53"/>
      <c r="K4270" s="53"/>
      <c r="L4270" s="52" t="str">
        <f t="shared" si="664"/>
        <v/>
      </c>
      <c r="M4270" s="52" t="str">
        <f t="shared" si="665"/>
        <v/>
      </c>
    </row>
    <row r="4271" spans="1:13" hidden="1" x14ac:dyDescent="0.3">
      <c r="A4271" s="143" t="str">
        <f t="shared" si="666"/>
        <v/>
      </c>
      <c r="B4271" s="140" t="str">
        <f t="shared" si="667"/>
        <v/>
      </c>
      <c r="C4271" s="143" t="str">
        <f t="shared" si="668"/>
        <v/>
      </c>
      <c r="D4271" s="53"/>
      <c r="E4271" s="26" t="str">
        <f t="shared" si="660"/>
        <v/>
      </c>
      <c r="F4271" s="26" t="str">
        <f t="shared" si="661"/>
        <v/>
      </c>
      <c r="G4271" s="26" t="str">
        <f t="shared" si="662"/>
        <v/>
      </c>
      <c r="H4271" s="26" t="str">
        <f t="shared" si="663"/>
        <v/>
      </c>
      <c r="I4271" s="53"/>
      <c r="J4271" s="53"/>
      <c r="K4271" s="53"/>
      <c r="L4271" s="52" t="str">
        <f t="shared" si="664"/>
        <v/>
      </c>
      <c r="M4271" s="52" t="str">
        <f t="shared" si="665"/>
        <v/>
      </c>
    </row>
    <row r="4272" spans="1:13" hidden="1" x14ac:dyDescent="0.3">
      <c r="A4272" s="143" t="str">
        <f t="shared" si="666"/>
        <v/>
      </c>
      <c r="B4272" s="140" t="str">
        <f t="shared" si="667"/>
        <v/>
      </c>
      <c r="C4272" s="143" t="str">
        <f t="shared" si="668"/>
        <v/>
      </c>
      <c r="D4272" s="53"/>
      <c r="E4272" s="26" t="str">
        <f t="shared" si="660"/>
        <v/>
      </c>
      <c r="F4272" s="26" t="str">
        <f t="shared" si="661"/>
        <v/>
      </c>
      <c r="G4272" s="26" t="str">
        <f t="shared" si="662"/>
        <v/>
      </c>
      <c r="H4272" s="26" t="str">
        <f t="shared" si="663"/>
        <v/>
      </c>
      <c r="I4272" s="53"/>
      <c r="J4272" s="53"/>
      <c r="K4272" s="53"/>
      <c r="L4272" s="52" t="str">
        <f t="shared" si="664"/>
        <v/>
      </c>
      <c r="M4272" s="52" t="str">
        <f t="shared" si="665"/>
        <v/>
      </c>
    </row>
    <row r="4273" spans="1:13" hidden="1" x14ac:dyDescent="0.3">
      <c r="A4273" s="143" t="str">
        <f t="shared" si="666"/>
        <v/>
      </c>
      <c r="B4273" s="140" t="str">
        <f t="shared" si="667"/>
        <v/>
      </c>
      <c r="C4273" s="143" t="str">
        <f t="shared" si="668"/>
        <v/>
      </c>
      <c r="D4273" s="53"/>
      <c r="E4273" s="26" t="str">
        <f t="shared" si="660"/>
        <v/>
      </c>
      <c r="F4273" s="26" t="str">
        <f t="shared" si="661"/>
        <v/>
      </c>
      <c r="G4273" s="26" t="str">
        <f t="shared" si="662"/>
        <v/>
      </c>
      <c r="H4273" s="26" t="str">
        <f t="shared" si="663"/>
        <v/>
      </c>
      <c r="I4273" s="53"/>
      <c r="J4273" s="53"/>
      <c r="K4273" s="53"/>
      <c r="L4273" s="52" t="str">
        <f t="shared" si="664"/>
        <v/>
      </c>
      <c r="M4273" s="52" t="str">
        <f t="shared" si="665"/>
        <v/>
      </c>
    </row>
    <row r="4274" spans="1:13" hidden="1" x14ac:dyDescent="0.3">
      <c r="A4274" s="143" t="str">
        <f t="shared" si="666"/>
        <v/>
      </c>
      <c r="B4274" s="140" t="str">
        <f t="shared" si="667"/>
        <v/>
      </c>
      <c r="C4274" s="143" t="str">
        <f t="shared" si="668"/>
        <v/>
      </c>
      <c r="D4274" s="53"/>
      <c r="E4274" s="26" t="str">
        <f t="shared" si="660"/>
        <v/>
      </c>
      <c r="F4274" s="26" t="str">
        <f t="shared" si="661"/>
        <v/>
      </c>
      <c r="G4274" s="26" t="str">
        <f t="shared" si="662"/>
        <v/>
      </c>
      <c r="H4274" s="26" t="str">
        <f t="shared" si="663"/>
        <v/>
      </c>
      <c r="I4274" s="53"/>
      <c r="J4274" s="53"/>
      <c r="K4274" s="53"/>
      <c r="L4274" s="52" t="str">
        <f t="shared" si="664"/>
        <v/>
      </c>
      <c r="M4274" s="52" t="str">
        <f t="shared" si="665"/>
        <v/>
      </c>
    </row>
    <row r="4275" spans="1:13" hidden="1" x14ac:dyDescent="0.3">
      <c r="A4275" s="143" t="str">
        <f t="shared" si="666"/>
        <v/>
      </c>
      <c r="B4275" s="140" t="str">
        <f t="shared" si="667"/>
        <v/>
      </c>
      <c r="C4275" s="143" t="str">
        <f t="shared" si="668"/>
        <v/>
      </c>
      <c r="D4275" s="53"/>
      <c r="E4275" s="26" t="str">
        <f t="shared" si="660"/>
        <v/>
      </c>
      <c r="F4275" s="26" t="str">
        <f t="shared" si="661"/>
        <v/>
      </c>
      <c r="G4275" s="26" t="str">
        <f t="shared" si="662"/>
        <v/>
      </c>
      <c r="H4275" s="26" t="str">
        <f t="shared" si="663"/>
        <v/>
      </c>
      <c r="I4275" s="53"/>
      <c r="J4275" s="53"/>
      <c r="K4275" s="53"/>
      <c r="L4275" s="52" t="str">
        <f t="shared" si="664"/>
        <v/>
      </c>
      <c r="M4275" s="52" t="str">
        <f t="shared" si="665"/>
        <v/>
      </c>
    </row>
    <row r="4276" spans="1:13" hidden="1" x14ac:dyDescent="0.3">
      <c r="A4276" s="143" t="str">
        <f t="shared" si="666"/>
        <v/>
      </c>
      <c r="B4276" s="140" t="str">
        <f t="shared" si="667"/>
        <v/>
      </c>
      <c r="C4276" s="143" t="str">
        <f t="shared" si="668"/>
        <v/>
      </c>
      <c r="D4276" s="53"/>
      <c r="E4276" s="26" t="str">
        <f t="shared" si="660"/>
        <v/>
      </c>
      <c r="F4276" s="26" t="str">
        <f t="shared" si="661"/>
        <v/>
      </c>
      <c r="G4276" s="26" t="str">
        <f t="shared" si="662"/>
        <v/>
      </c>
      <c r="H4276" s="26" t="str">
        <f t="shared" si="663"/>
        <v/>
      </c>
      <c r="I4276" s="53"/>
      <c r="J4276" s="53"/>
      <c r="K4276" s="53"/>
      <c r="L4276" s="52" t="str">
        <f t="shared" si="664"/>
        <v/>
      </c>
      <c r="M4276" s="52" t="str">
        <f t="shared" si="665"/>
        <v/>
      </c>
    </row>
    <row r="4277" spans="1:13" hidden="1" x14ac:dyDescent="0.3">
      <c r="A4277" s="143" t="str">
        <f t="shared" si="666"/>
        <v/>
      </c>
      <c r="B4277" s="140" t="str">
        <f t="shared" si="667"/>
        <v/>
      </c>
      <c r="C4277" s="143" t="str">
        <f t="shared" si="668"/>
        <v/>
      </c>
      <c r="D4277" s="53"/>
      <c r="E4277" s="26" t="str">
        <f t="shared" si="660"/>
        <v/>
      </c>
      <c r="F4277" s="26" t="str">
        <f t="shared" si="661"/>
        <v/>
      </c>
      <c r="G4277" s="26" t="str">
        <f t="shared" si="662"/>
        <v/>
      </c>
      <c r="H4277" s="26" t="str">
        <f t="shared" si="663"/>
        <v/>
      </c>
      <c r="I4277" s="53"/>
      <c r="J4277" s="53"/>
      <c r="K4277" s="53"/>
      <c r="L4277" s="52" t="str">
        <f t="shared" si="664"/>
        <v/>
      </c>
      <c r="M4277" s="52" t="str">
        <f t="shared" si="665"/>
        <v/>
      </c>
    </row>
    <row r="4278" spans="1:13" hidden="1" x14ac:dyDescent="0.3">
      <c r="A4278" s="143" t="str">
        <f t="shared" si="666"/>
        <v/>
      </c>
      <c r="B4278" s="140" t="str">
        <f t="shared" si="667"/>
        <v/>
      </c>
      <c r="C4278" s="143" t="str">
        <f t="shared" si="668"/>
        <v/>
      </c>
      <c r="D4278" s="53"/>
      <c r="E4278" s="26" t="str">
        <f t="shared" si="660"/>
        <v/>
      </c>
      <c r="F4278" s="26" t="str">
        <f t="shared" si="661"/>
        <v/>
      </c>
      <c r="G4278" s="26" t="str">
        <f t="shared" si="662"/>
        <v/>
      </c>
      <c r="H4278" s="26" t="str">
        <f t="shared" si="663"/>
        <v/>
      </c>
      <c r="I4278" s="53"/>
      <c r="J4278" s="53"/>
      <c r="K4278" s="53"/>
      <c r="L4278" s="52" t="str">
        <f t="shared" si="664"/>
        <v/>
      </c>
      <c r="M4278" s="52" t="str">
        <f t="shared" si="665"/>
        <v/>
      </c>
    </row>
    <row r="4279" spans="1:13" hidden="1" x14ac:dyDescent="0.3">
      <c r="A4279" s="143" t="str">
        <f t="shared" si="666"/>
        <v/>
      </c>
      <c r="B4279" s="140" t="str">
        <f t="shared" si="667"/>
        <v/>
      </c>
      <c r="C4279" s="143" t="str">
        <f t="shared" si="668"/>
        <v/>
      </c>
      <c r="D4279" s="53"/>
      <c r="E4279" s="26" t="str">
        <f t="shared" si="660"/>
        <v/>
      </c>
      <c r="F4279" s="26" t="str">
        <f t="shared" si="661"/>
        <v/>
      </c>
      <c r="G4279" s="26" t="str">
        <f t="shared" si="662"/>
        <v/>
      </c>
      <c r="H4279" s="26" t="str">
        <f t="shared" si="663"/>
        <v/>
      </c>
      <c r="I4279" s="53"/>
      <c r="J4279" s="53"/>
      <c r="K4279" s="53"/>
      <c r="L4279" s="52" t="str">
        <f t="shared" si="664"/>
        <v/>
      </c>
      <c r="M4279" s="52" t="str">
        <f t="shared" si="665"/>
        <v/>
      </c>
    </row>
    <row r="4280" spans="1:13" hidden="1" x14ac:dyDescent="0.3">
      <c r="A4280" s="143" t="str">
        <f t="shared" si="666"/>
        <v/>
      </c>
      <c r="B4280" s="140" t="str">
        <f t="shared" si="667"/>
        <v/>
      </c>
      <c r="C4280" s="143" t="str">
        <f t="shared" si="668"/>
        <v/>
      </c>
      <c r="D4280" s="53"/>
      <c r="E4280" s="26" t="str">
        <f t="shared" si="660"/>
        <v/>
      </c>
      <c r="F4280" s="26" t="str">
        <f t="shared" si="661"/>
        <v/>
      </c>
      <c r="G4280" s="26" t="str">
        <f t="shared" si="662"/>
        <v/>
      </c>
      <c r="H4280" s="26" t="str">
        <f t="shared" si="663"/>
        <v/>
      </c>
      <c r="I4280" s="53"/>
      <c r="J4280" s="53"/>
      <c r="K4280" s="53"/>
      <c r="L4280" s="52" t="str">
        <f t="shared" si="664"/>
        <v/>
      </c>
      <c r="M4280" s="52" t="str">
        <f t="shared" si="665"/>
        <v/>
      </c>
    </row>
    <row r="4281" spans="1:13" hidden="1" x14ac:dyDescent="0.3">
      <c r="A4281" s="143" t="str">
        <f t="shared" si="666"/>
        <v/>
      </c>
      <c r="B4281" s="140" t="str">
        <f t="shared" si="667"/>
        <v/>
      </c>
      <c r="C4281" s="143" t="str">
        <f t="shared" si="668"/>
        <v/>
      </c>
      <c r="D4281" s="53"/>
      <c r="E4281" s="26" t="str">
        <f t="shared" si="660"/>
        <v/>
      </c>
      <c r="F4281" s="26" t="str">
        <f t="shared" si="661"/>
        <v/>
      </c>
      <c r="G4281" s="26" t="str">
        <f t="shared" si="662"/>
        <v/>
      </c>
      <c r="H4281" s="26" t="str">
        <f t="shared" si="663"/>
        <v/>
      </c>
      <c r="I4281" s="53"/>
      <c r="J4281" s="53"/>
      <c r="K4281" s="53"/>
      <c r="L4281" s="52" t="str">
        <f t="shared" si="664"/>
        <v/>
      </c>
      <c r="M4281" s="52" t="str">
        <f t="shared" si="665"/>
        <v/>
      </c>
    </row>
    <row r="4282" spans="1:13" hidden="1" x14ac:dyDescent="0.3">
      <c r="A4282" s="143" t="str">
        <f t="shared" si="666"/>
        <v/>
      </c>
      <c r="B4282" s="140" t="str">
        <f t="shared" si="667"/>
        <v/>
      </c>
      <c r="C4282" s="143" t="str">
        <f t="shared" si="668"/>
        <v/>
      </c>
      <c r="D4282" s="53"/>
      <c r="E4282" s="26" t="str">
        <f t="shared" ref="E4282:E4345" si="669">IF(D4282="","",VLOOKUP(D4282,Master,3,FALSE))</f>
        <v/>
      </c>
      <c r="F4282" s="26" t="str">
        <f t="shared" ref="F4282:F4345" si="670">IF(D4282="","",VLOOKUP(D4282,Master,4,FALSE))</f>
        <v/>
      </c>
      <c r="G4282" s="26" t="str">
        <f t="shared" ref="G4282:G4345" si="671">IF(D4282="","",VLOOKUP(D4282,Master,5,FALSE))</f>
        <v/>
      </c>
      <c r="H4282" s="26" t="str">
        <f t="shared" ref="H4282:H4345" si="672">IF(D4282="","",VLOOKUP(D4282,Master,2,FALSE))</f>
        <v/>
      </c>
      <c r="I4282" s="53"/>
      <c r="J4282" s="53"/>
      <c r="K4282" s="53"/>
      <c r="L4282" s="52" t="str">
        <f t="shared" ref="L4282:L4345" si="673">IF(K4282="","",IF(I4282="",ROUND(HLOOKUP(J4282,kgList,K4282,FALSE),1),ROUND(HLOOKUP(I4282,kgList,K4282,FALSE),1)))</f>
        <v/>
      </c>
      <c r="M4282" s="52" t="str">
        <f t="shared" ref="M4282:M4345" si="674">IF(L4282="","",IF(COUNTA(I4282:J4282)&gt;1,"Edible or Inedible",IF(COUNTA(I4282)=1,L4282*1,IF(COUNTA(J4282)=1,L4282*1,"ERROR"))))</f>
        <v/>
      </c>
    </row>
    <row r="4283" spans="1:13" hidden="1" x14ac:dyDescent="0.3">
      <c r="A4283" s="143" t="str">
        <f t="shared" ref="A4283:A4346" si="675">IF(D4283="","",A4282)</f>
        <v/>
      </c>
      <c r="B4283" s="140" t="str">
        <f t="shared" ref="B4283:B4346" si="676">IF(D4283="","",B4282)</f>
        <v/>
      </c>
      <c r="C4283" s="143" t="str">
        <f t="shared" ref="C4283:C4346" si="677">IF(D4283="","",C4282)</f>
        <v/>
      </c>
      <c r="D4283" s="53"/>
      <c r="E4283" s="26" t="str">
        <f t="shared" si="669"/>
        <v/>
      </c>
      <c r="F4283" s="26" t="str">
        <f t="shared" si="670"/>
        <v/>
      </c>
      <c r="G4283" s="26" t="str">
        <f t="shared" si="671"/>
        <v/>
      </c>
      <c r="H4283" s="26" t="str">
        <f t="shared" si="672"/>
        <v/>
      </c>
      <c r="I4283" s="53"/>
      <c r="J4283" s="53"/>
      <c r="K4283" s="53"/>
      <c r="L4283" s="52" t="str">
        <f t="shared" si="673"/>
        <v/>
      </c>
      <c r="M4283" s="52" t="str">
        <f t="shared" si="674"/>
        <v/>
      </c>
    </row>
    <row r="4284" spans="1:13" hidden="1" x14ac:dyDescent="0.3">
      <c r="A4284" s="143" t="str">
        <f t="shared" si="675"/>
        <v/>
      </c>
      <c r="B4284" s="140" t="str">
        <f t="shared" si="676"/>
        <v/>
      </c>
      <c r="C4284" s="143" t="str">
        <f t="shared" si="677"/>
        <v/>
      </c>
      <c r="D4284" s="53"/>
      <c r="E4284" s="26" t="str">
        <f t="shared" si="669"/>
        <v/>
      </c>
      <c r="F4284" s="26" t="str">
        <f t="shared" si="670"/>
        <v/>
      </c>
      <c r="G4284" s="26" t="str">
        <f t="shared" si="671"/>
        <v/>
      </c>
      <c r="H4284" s="26" t="str">
        <f t="shared" si="672"/>
        <v/>
      </c>
      <c r="I4284" s="53"/>
      <c r="J4284" s="53"/>
      <c r="K4284" s="53"/>
      <c r="L4284" s="52" t="str">
        <f t="shared" si="673"/>
        <v/>
      </c>
      <c r="M4284" s="52" t="str">
        <f t="shared" si="674"/>
        <v/>
      </c>
    </row>
    <row r="4285" spans="1:13" hidden="1" x14ac:dyDescent="0.3">
      <c r="A4285" s="143" t="str">
        <f t="shared" si="675"/>
        <v/>
      </c>
      <c r="B4285" s="140" t="str">
        <f t="shared" si="676"/>
        <v/>
      </c>
      <c r="C4285" s="143" t="str">
        <f t="shared" si="677"/>
        <v/>
      </c>
      <c r="D4285" s="53"/>
      <c r="E4285" s="26" t="str">
        <f t="shared" si="669"/>
        <v/>
      </c>
      <c r="F4285" s="26" t="str">
        <f t="shared" si="670"/>
        <v/>
      </c>
      <c r="G4285" s="26" t="str">
        <f t="shared" si="671"/>
        <v/>
      </c>
      <c r="H4285" s="26" t="str">
        <f t="shared" si="672"/>
        <v/>
      </c>
      <c r="I4285" s="53"/>
      <c r="J4285" s="53"/>
      <c r="K4285" s="53"/>
      <c r="L4285" s="52" t="str">
        <f t="shared" si="673"/>
        <v/>
      </c>
      <c r="M4285" s="52" t="str">
        <f t="shared" si="674"/>
        <v/>
      </c>
    </row>
    <row r="4286" spans="1:13" hidden="1" x14ac:dyDescent="0.3">
      <c r="A4286" s="143" t="str">
        <f t="shared" si="675"/>
        <v/>
      </c>
      <c r="B4286" s="140" t="str">
        <f t="shared" si="676"/>
        <v/>
      </c>
      <c r="C4286" s="143" t="str">
        <f t="shared" si="677"/>
        <v/>
      </c>
      <c r="D4286" s="53"/>
      <c r="E4286" s="26" t="str">
        <f t="shared" si="669"/>
        <v/>
      </c>
      <c r="F4286" s="26" t="str">
        <f t="shared" si="670"/>
        <v/>
      </c>
      <c r="G4286" s="26" t="str">
        <f t="shared" si="671"/>
        <v/>
      </c>
      <c r="H4286" s="26" t="str">
        <f t="shared" si="672"/>
        <v/>
      </c>
      <c r="I4286" s="53"/>
      <c r="J4286" s="53"/>
      <c r="K4286" s="53"/>
      <c r="L4286" s="52" t="str">
        <f t="shared" si="673"/>
        <v/>
      </c>
      <c r="M4286" s="52" t="str">
        <f t="shared" si="674"/>
        <v/>
      </c>
    </row>
    <row r="4287" spans="1:13" hidden="1" x14ac:dyDescent="0.3">
      <c r="A4287" s="143" t="str">
        <f t="shared" si="675"/>
        <v/>
      </c>
      <c r="B4287" s="140" t="str">
        <f t="shared" si="676"/>
        <v/>
      </c>
      <c r="C4287" s="143" t="str">
        <f t="shared" si="677"/>
        <v/>
      </c>
      <c r="D4287" s="53"/>
      <c r="E4287" s="26" t="str">
        <f t="shared" si="669"/>
        <v/>
      </c>
      <c r="F4287" s="26" t="str">
        <f t="shared" si="670"/>
        <v/>
      </c>
      <c r="G4287" s="26" t="str">
        <f t="shared" si="671"/>
        <v/>
      </c>
      <c r="H4287" s="26" t="str">
        <f t="shared" si="672"/>
        <v/>
      </c>
      <c r="I4287" s="53"/>
      <c r="J4287" s="53"/>
      <c r="K4287" s="53"/>
      <c r="L4287" s="52" t="str">
        <f t="shared" si="673"/>
        <v/>
      </c>
      <c r="M4287" s="52" t="str">
        <f t="shared" si="674"/>
        <v/>
      </c>
    </row>
    <row r="4288" spans="1:13" hidden="1" x14ac:dyDescent="0.3">
      <c r="A4288" s="143" t="str">
        <f t="shared" si="675"/>
        <v/>
      </c>
      <c r="B4288" s="140" t="str">
        <f t="shared" si="676"/>
        <v/>
      </c>
      <c r="C4288" s="143" t="str">
        <f t="shared" si="677"/>
        <v/>
      </c>
      <c r="D4288" s="53"/>
      <c r="E4288" s="26" t="str">
        <f t="shared" si="669"/>
        <v/>
      </c>
      <c r="F4288" s="26" t="str">
        <f t="shared" si="670"/>
        <v/>
      </c>
      <c r="G4288" s="26" t="str">
        <f t="shared" si="671"/>
        <v/>
      </c>
      <c r="H4288" s="26" t="str">
        <f t="shared" si="672"/>
        <v/>
      </c>
      <c r="I4288" s="53"/>
      <c r="J4288" s="53"/>
      <c r="K4288" s="53"/>
      <c r="L4288" s="52" t="str">
        <f t="shared" si="673"/>
        <v/>
      </c>
      <c r="M4288" s="52" t="str">
        <f t="shared" si="674"/>
        <v/>
      </c>
    </row>
    <row r="4289" spans="1:13" hidden="1" x14ac:dyDescent="0.3">
      <c r="A4289" s="143" t="str">
        <f t="shared" si="675"/>
        <v/>
      </c>
      <c r="B4289" s="140" t="str">
        <f t="shared" si="676"/>
        <v/>
      </c>
      <c r="C4289" s="143" t="str">
        <f t="shared" si="677"/>
        <v/>
      </c>
      <c r="D4289" s="53"/>
      <c r="E4289" s="26" t="str">
        <f t="shared" si="669"/>
        <v/>
      </c>
      <c r="F4289" s="26" t="str">
        <f t="shared" si="670"/>
        <v/>
      </c>
      <c r="G4289" s="26" t="str">
        <f t="shared" si="671"/>
        <v/>
      </c>
      <c r="H4289" s="26" t="str">
        <f t="shared" si="672"/>
        <v/>
      </c>
      <c r="I4289" s="53"/>
      <c r="J4289" s="53"/>
      <c r="K4289" s="53"/>
      <c r="L4289" s="52" t="str">
        <f t="shared" si="673"/>
        <v/>
      </c>
      <c r="M4289" s="52" t="str">
        <f t="shared" si="674"/>
        <v/>
      </c>
    </row>
    <row r="4290" spans="1:13" hidden="1" x14ac:dyDescent="0.3">
      <c r="A4290" s="143" t="str">
        <f t="shared" si="675"/>
        <v/>
      </c>
      <c r="B4290" s="140" t="str">
        <f t="shared" si="676"/>
        <v/>
      </c>
      <c r="C4290" s="143" t="str">
        <f t="shared" si="677"/>
        <v/>
      </c>
      <c r="D4290" s="53"/>
      <c r="E4290" s="26" t="str">
        <f t="shared" si="669"/>
        <v/>
      </c>
      <c r="F4290" s="26" t="str">
        <f t="shared" si="670"/>
        <v/>
      </c>
      <c r="G4290" s="26" t="str">
        <f t="shared" si="671"/>
        <v/>
      </c>
      <c r="H4290" s="26" t="str">
        <f t="shared" si="672"/>
        <v/>
      </c>
      <c r="I4290" s="53"/>
      <c r="J4290" s="53"/>
      <c r="K4290" s="53"/>
      <c r="L4290" s="52" t="str">
        <f t="shared" si="673"/>
        <v/>
      </c>
      <c r="M4290" s="52" t="str">
        <f t="shared" si="674"/>
        <v/>
      </c>
    </row>
    <row r="4291" spans="1:13" hidden="1" x14ac:dyDescent="0.3">
      <c r="A4291" s="143" t="str">
        <f t="shared" si="675"/>
        <v/>
      </c>
      <c r="B4291" s="140" t="str">
        <f t="shared" si="676"/>
        <v/>
      </c>
      <c r="C4291" s="143" t="str">
        <f t="shared" si="677"/>
        <v/>
      </c>
      <c r="D4291" s="53"/>
      <c r="E4291" s="26" t="str">
        <f t="shared" si="669"/>
        <v/>
      </c>
      <c r="F4291" s="26" t="str">
        <f t="shared" si="670"/>
        <v/>
      </c>
      <c r="G4291" s="26" t="str">
        <f t="shared" si="671"/>
        <v/>
      </c>
      <c r="H4291" s="26" t="str">
        <f t="shared" si="672"/>
        <v/>
      </c>
      <c r="I4291" s="53"/>
      <c r="J4291" s="53"/>
      <c r="K4291" s="53"/>
      <c r="L4291" s="52" t="str">
        <f t="shared" si="673"/>
        <v/>
      </c>
      <c r="M4291" s="52" t="str">
        <f t="shared" si="674"/>
        <v/>
      </c>
    </row>
    <row r="4292" spans="1:13" hidden="1" x14ac:dyDescent="0.3">
      <c r="A4292" s="143" t="str">
        <f t="shared" si="675"/>
        <v/>
      </c>
      <c r="B4292" s="140" t="str">
        <f t="shared" si="676"/>
        <v/>
      </c>
      <c r="C4292" s="143" t="str">
        <f t="shared" si="677"/>
        <v/>
      </c>
      <c r="D4292" s="53"/>
      <c r="E4292" s="26" t="str">
        <f t="shared" si="669"/>
        <v/>
      </c>
      <c r="F4292" s="26" t="str">
        <f t="shared" si="670"/>
        <v/>
      </c>
      <c r="G4292" s="26" t="str">
        <f t="shared" si="671"/>
        <v/>
      </c>
      <c r="H4292" s="26" t="str">
        <f t="shared" si="672"/>
        <v/>
      </c>
      <c r="I4292" s="53"/>
      <c r="J4292" s="53"/>
      <c r="K4292" s="53"/>
      <c r="L4292" s="52" t="str">
        <f t="shared" si="673"/>
        <v/>
      </c>
      <c r="M4292" s="52" t="str">
        <f t="shared" si="674"/>
        <v/>
      </c>
    </row>
    <row r="4293" spans="1:13" hidden="1" x14ac:dyDescent="0.3">
      <c r="A4293" s="143" t="str">
        <f t="shared" si="675"/>
        <v/>
      </c>
      <c r="B4293" s="140" t="str">
        <f t="shared" si="676"/>
        <v/>
      </c>
      <c r="C4293" s="143" t="str">
        <f t="shared" si="677"/>
        <v/>
      </c>
      <c r="D4293" s="53"/>
      <c r="E4293" s="26" t="str">
        <f t="shared" si="669"/>
        <v/>
      </c>
      <c r="F4293" s="26" t="str">
        <f t="shared" si="670"/>
        <v/>
      </c>
      <c r="G4293" s="26" t="str">
        <f t="shared" si="671"/>
        <v/>
      </c>
      <c r="H4293" s="26" t="str">
        <f t="shared" si="672"/>
        <v/>
      </c>
      <c r="I4293" s="53"/>
      <c r="J4293" s="53"/>
      <c r="K4293" s="53"/>
      <c r="L4293" s="52" t="str">
        <f t="shared" si="673"/>
        <v/>
      </c>
      <c r="M4293" s="52" t="str">
        <f t="shared" si="674"/>
        <v/>
      </c>
    </row>
    <row r="4294" spans="1:13" hidden="1" x14ac:dyDescent="0.3">
      <c r="A4294" s="143" t="str">
        <f t="shared" si="675"/>
        <v/>
      </c>
      <c r="B4294" s="140" t="str">
        <f t="shared" si="676"/>
        <v/>
      </c>
      <c r="C4294" s="143" t="str">
        <f t="shared" si="677"/>
        <v/>
      </c>
      <c r="D4294" s="53"/>
      <c r="E4294" s="26" t="str">
        <f t="shared" si="669"/>
        <v/>
      </c>
      <c r="F4294" s="26" t="str">
        <f t="shared" si="670"/>
        <v/>
      </c>
      <c r="G4294" s="26" t="str">
        <f t="shared" si="671"/>
        <v/>
      </c>
      <c r="H4294" s="26" t="str">
        <f t="shared" si="672"/>
        <v/>
      </c>
      <c r="I4294" s="53"/>
      <c r="J4294" s="53"/>
      <c r="K4294" s="53"/>
      <c r="L4294" s="52" t="str">
        <f t="shared" si="673"/>
        <v/>
      </c>
      <c r="M4294" s="52" t="str">
        <f t="shared" si="674"/>
        <v/>
      </c>
    </row>
    <row r="4295" spans="1:13" hidden="1" x14ac:dyDescent="0.3">
      <c r="A4295" s="143" t="str">
        <f t="shared" si="675"/>
        <v/>
      </c>
      <c r="B4295" s="140" t="str">
        <f t="shared" si="676"/>
        <v/>
      </c>
      <c r="C4295" s="143" t="str">
        <f t="shared" si="677"/>
        <v/>
      </c>
      <c r="D4295" s="53"/>
      <c r="E4295" s="26" t="str">
        <f t="shared" si="669"/>
        <v/>
      </c>
      <c r="F4295" s="26" t="str">
        <f t="shared" si="670"/>
        <v/>
      </c>
      <c r="G4295" s="26" t="str">
        <f t="shared" si="671"/>
        <v/>
      </c>
      <c r="H4295" s="26" t="str">
        <f t="shared" si="672"/>
        <v/>
      </c>
      <c r="I4295" s="53"/>
      <c r="J4295" s="53"/>
      <c r="K4295" s="53"/>
      <c r="L4295" s="52" t="str">
        <f t="shared" si="673"/>
        <v/>
      </c>
      <c r="M4295" s="52" t="str">
        <f t="shared" si="674"/>
        <v/>
      </c>
    </row>
    <row r="4296" spans="1:13" hidden="1" x14ac:dyDescent="0.3">
      <c r="A4296" s="143" t="str">
        <f t="shared" si="675"/>
        <v/>
      </c>
      <c r="B4296" s="140" t="str">
        <f t="shared" si="676"/>
        <v/>
      </c>
      <c r="C4296" s="143" t="str">
        <f t="shared" si="677"/>
        <v/>
      </c>
      <c r="D4296" s="53"/>
      <c r="E4296" s="26" t="str">
        <f t="shared" si="669"/>
        <v/>
      </c>
      <c r="F4296" s="26" t="str">
        <f t="shared" si="670"/>
        <v/>
      </c>
      <c r="G4296" s="26" t="str">
        <f t="shared" si="671"/>
        <v/>
      </c>
      <c r="H4296" s="26" t="str">
        <f t="shared" si="672"/>
        <v/>
      </c>
      <c r="I4296" s="53"/>
      <c r="J4296" s="53"/>
      <c r="K4296" s="53"/>
      <c r="L4296" s="52" t="str">
        <f t="shared" si="673"/>
        <v/>
      </c>
      <c r="M4296" s="52" t="str">
        <f t="shared" si="674"/>
        <v/>
      </c>
    </row>
    <row r="4297" spans="1:13" hidden="1" x14ac:dyDescent="0.3">
      <c r="A4297" s="143" t="str">
        <f t="shared" si="675"/>
        <v/>
      </c>
      <c r="B4297" s="140" t="str">
        <f t="shared" si="676"/>
        <v/>
      </c>
      <c r="C4297" s="143" t="str">
        <f t="shared" si="677"/>
        <v/>
      </c>
      <c r="D4297" s="53"/>
      <c r="E4297" s="26" t="str">
        <f t="shared" si="669"/>
        <v/>
      </c>
      <c r="F4297" s="26" t="str">
        <f t="shared" si="670"/>
        <v/>
      </c>
      <c r="G4297" s="26" t="str">
        <f t="shared" si="671"/>
        <v/>
      </c>
      <c r="H4297" s="26" t="str">
        <f t="shared" si="672"/>
        <v/>
      </c>
      <c r="I4297" s="53"/>
      <c r="J4297" s="53"/>
      <c r="K4297" s="53"/>
      <c r="L4297" s="52" t="str">
        <f t="shared" si="673"/>
        <v/>
      </c>
      <c r="M4297" s="52" t="str">
        <f t="shared" si="674"/>
        <v/>
      </c>
    </row>
    <row r="4298" spans="1:13" hidden="1" x14ac:dyDescent="0.3">
      <c r="A4298" s="143" t="str">
        <f t="shared" si="675"/>
        <v/>
      </c>
      <c r="B4298" s="140" t="str">
        <f t="shared" si="676"/>
        <v/>
      </c>
      <c r="C4298" s="143" t="str">
        <f t="shared" si="677"/>
        <v/>
      </c>
      <c r="D4298" s="53"/>
      <c r="E4298" s="26" t="str">
        <f t="shared" si="669"/>
        <v/>
      </c>
      <c r="F4298" s="26" t="str">
        <f t="shared" si="670"/>
        <v/>
      </c>
      <c r="G4298" s="26" t="str">
        <f t="shared" si="671"/>
        <v/>
      </c>
      <c r="H4298" s="26" t="str">
        <f t="shared" si="672"/>
        <v/>
      </c>
      <c r="I4298" s="53"/>
      <c r="J4298" s="53"/>
      <c r="K4298" s="53"/>
      <c r="L4298" s="52" t="str">
        <f t="shared" si="673"/>
        <v/>
      </c>
      <c r="M4298" s="52" t="str">
        <f t="shared" si="674"/>
        <v/>
      </c>
    </row>
    <row r="4299" spans="1:13" hidden="1" x14ac:dyDescent="0.3">
      <c r="A4299" s="143" t="str">
        <f t="shared" si="675"/>
        <v/>
      </c>
      <c r="B4299" s="140" t="str">
        <f t="shared" si="676"/>
        <v/>
      </c>
      <c r="C4299" s="143" t="str">
        <f t="shared" si="677"/>
        <v/>
      </c>
      <c r="D4299" s="53"/>
      <c r="E4299" s="26" t="str">
        <f t="shared" si="669"/>
        <v/>
      </c>
      <c r="F4299" s="26" t="str">
        <f t="shared" si="670"/>
        <v/>
      </c>
      <c r="G4299" s="26" t="str">
        <f t="shared" si="671"/>
        <v/>
      </c>
      <c r="H4299" s="26" t="str">
        <f t="shared" si="672"/>
        <v/>
      </c>
      <c r="I4299" s="53"/>
      <c r="J4299" s="53"/>
      <c r="K4299" s="53"/>
      <c r="L4299" s="52" t="str">
        <f t="shared" si="673"/>
        <v/>
      </c>
      <c r="M4299" s="52" t="str">
        <f t="shared" si="674"/>
        <v/>
      </c>
    </row>
    <row r="4300" spans="1:13" hidden="1" x14ac:dyDescent="0.3">
      <c r="A4300" s="143" t="str">
        <f t="shared" si="675"/>
        <v/>
      </c>
      <c r="B4300" s="140" t="str">
        <f t="shared" si="676"/>
        <v/>
      </c>
      <c r="C4300" s="143" t="str">
        <f t="shared" si="677"/>
        <v/>
      </c>
      <c r="D4300" s="53"/>
      <c r="E4300" s="26" t="str">
        <f t="shared" si="669"/>
        <v/>
      </c>
      <c r="F4300" s="26" t="str">
        <f t="shared" si="670"/>
        <v/>
      </c>
      <c r="G4300" s="26" t="str">
        <f t="shared" si="671"/>
        <v/>
      </c>
      <c r="H4300" s="26" t="str">
        <f t="shared" si="672"/>
        <v/>
      </c>
      <c r="I4300" s="53"/>
      <c r="J4300" s="53"/>
      <c r="K4300" s="53"/>
      <c r="L4300" s="52" t="str">
        <f t="shared" si="673"/>
        <v/>
      </c>
      <c r="M4300" s="52" t="str">
        <f t="shared" si="674"/>
        <v/>
      </c>
    </row>
    <row r="4301" spans="1:13" hidden="1" x14ac:dyDescent="0.3">
      <c r="A4301" s="143" t="str">
        <f t="shared" si="675"/>
        <v/>
      </c>
      <c r="B4301" s="140" t="str">
        <f t="shared" si="676"/>
        <v/>
      </c>
      <c r="C4301" s="143" t="str">
        <f t="shared" si="677"/>
        <v/>
      </c>
      <c r="D4301" s="53"/>
      <c r="E4301" s="26" t="str">
        <f t="shared" si="669"/>
        <v/>
      </c>
      <c r="F4301" s="26" t="str">
        <f t="shared" si="670"/>
        <v/>
      </c>
      <c r="G4301" s="26" t="str">
        <f t="shared" si="671"/>
        <v/>
      </c>
      <c r="H4301" s="26" t="str">
        <f t="shared" si="672"/>
        <v/>
      </c>
      <c r="I4301" s="53"/>
      <c r="J4301" s="53"/>
      <c r="K4301" s="53"/>
      <c r="L4301" s="52" t="str">
        <f t="shared" si="673"/>
        <v/>
      </c>
      <c r="M4301" s="52" t="str">
        <f t="shared" si="674"/>
        <v/>
      </c>
    </row>
    <row r="4302" spans="1:13" hidden="1" x14ac:dyDescent="0.3">
      <c r="A4302" s="143" t="str">
        <f t="shared" si="675"/>
        <v/>
      </c>
      <c r="B4302" s="140" t="str">
        <f t="shared" si="676"/>
        <v/>
      </c>
      <c r="C4302" s="143" t="str">
        <f t="shared" si="677"/>
        <v/>
      </c>
      <c r="D4302" s="53"/>
      <c r="E4302" s="26" t="str">
        <f t="shared" si="669"/>
        <v/>
      </c>
      <c r="F4302" s="26" t="str">
        <f t="shared" si="670"/>
        <v/>
      </c>
      <c r="G4302" s="26" t="str">
        <f t="shared" si="671"/>
        <v/>
      </c>
      <c r="H4302" s="26" t="str">
        <f t="shared" si="672"/>
        <v/>
      </c>
      <c r="I4302" s="53"/>
      <c r="J4302" s="53"/>
      <c r="K4302" s="53"/>
      <c r="L4302" s="52" t="str">
        <f t="shared" si="673"/>
        <v/>
      </c>
      <c r="M4302" s="52" t="str">
        <f t="shared" si="674"/>
        <v/>
      </c>
    </row>
    <row r="4303" spans="1:13" hidden="1" x14ac:dyDescent="0.3">
      <c r="A4303" s="143" t="str">
        <f t="shared" si="675"/>
        <v/>
      </c>
      <c r="B4303" s="140" t="str">
        <f t="shared" si="676"/>
        <v/>
      </c>
      <c r="C4303" s="143" t="str">
        <f t="shared" si="677"/>
        <v/>
      </c>
      <c r="D4303" s="53"/>
      <c r="E4303" s="26" t="str">
        <f t="shared" si="669"/>
        <v/>
      </c>
      <c r="F4303" s="26" t="str">
        <f t="shared" si="670"/>
        <v/>
      </c>
      <c r="G4303" s="26" t="str">
        <f t="shared" si="671"/>
        <v/>
      </c>
      <c r="H4303" s="26" t="str">
        <f t="shared" si="672"/>
        <v/>
      </c>
      <c r="I4303" s="53"/>
      <c r="J4303" s="53"/>
      <c r="K4303" s="53"/>
      <c r="L4303" s="52" t="str">
        <f t="shared" si="673"/>
        <v/>
      </c>
      <c r="M4303" s="52" t="str">
        <f t="shared" si="674"/>
        <v/>
      </c>
    </row>
    <row r="4304" spans="1:13" hidden="1" x14ac:dyDescent="0.3">
      <c r="A4304" s="143" t="str">
        <f t="shared" si="675"/>
        <v/>
      </c>
      <c r="B4304" s="140" t="str">
        <f t="shared" si="676"/>
        <v/>
      </c>
      <c r="C4304" s="143" t="str">
        <f t="shared" si="677"/>
        <v/>
      </c>
      <c r="D4304" s="53"/>
      <c r="E4304" s="26" t="str">
        <f t="shared" si="669"/>
        <v/>
      </c>
      <c r="F4304" s="26" t="str">
        <f t="shared" si="670"/>
        <v/>
      </c>
      <c r="G4304" s="26" t="str">
        <f t="shared" si="671"/>
        <v/>
      </c>
      <c r="H4304" s="26" t="str">
        <f t="shared" si="672"/>
        <v/>
      </c>
      <c r="I4304" s="53"/>
      <c r="J4304" s="53"/>
      <c r="K4304" s="53"/>
      <c r="L4304" s="52" t="str">
        <f t="shared" si="673"/>
        <v/>
      </c>
      <c r="M4304" s="52" t="str">
        <f t="shared" si="674"/>
        <v/>
      </c>
    </row>
    <row r="4305" spans="1:13" hidden="1" x14ac:dyDescent="0.3">
      <c r="A4305" s="143" t="str">
        <f t="shared" si="675"/>
        <v/>
      </c>
      <c r="B4305" s="140" t="str">
        <f t="shared" si="676"/>
        <v/>
      </c>
      <c r="C4305" s="143" t="str">
        <f t="shared" si="677"/>
        <v/>
      </c>
      <c r="D4305" s="53"/>
      <c r="E4305" s="26" t="str">
        <f t="shared" si="669"/>
        <v/>
      </c>
      <c r="F4305" s="26" t="str">
        <f t="shared" si="670"/>
        <v/>
      </c>
      <c r="G4305" s="26" t="str">
        <f t="shared" si="671"/>
        <v/>
      </c>
      <c r="H4305" s="26" t="str">
        <f t="shared" si="672"/>
        <v/>
      </c>
      <c r="I4305" s="53"/>
      <c r="J4305" s="53"/>
      <c r="K4305" s="53"/>
      <c r="L4305" s="52" t="str">
        <f t="shared" si="673"/>
        <v/>
      </c>
      <c r="M4305" s="52" t="str">
        <f t="shared" si="674"/>
        <v/>
      </c>
    </row>
    <row r="4306" spans="1:13" hidden="1" x14ac:dyDescent="0.3">
      <c r="A4306" s="143" t="str">
        <f t="shared" si="675"/>
        <v/>
      </c>
      <c r="B4306" s="140" t="str">
        <f t="shared" si="676"/>
        <v/>
      </c>
      <c r="C4306" s="143" t="str">
        <f t="shared" si="677"/>
        <v/>
      </c>
      <c r="D4306" s="53"/>
      <c r="E4306" s="26" t="str">
        <f t="shared" si="669"/>
        <v/>
      </c>
      <c r="F4306" s="26" t="str">
        <f t="shared" si="670"/>
        <v/>
      </c>
      <c r="G4306" s="26" t="str">
        <f t="shared" si="671"/>
        <v/>
      </c>
      <c r="H4306" s="26" t="str">
        <f t="shared" si="672"/>
        <v/>
      </c>
      <c r="I4306" s="53"/>
      <c r="J4306" s="53"/>
      <c r="K4306" s="53"/>
      <c r="L4306" s="52" t="str">
        <f t="shared" si="673"/>
        <v/>
      </c>
      <c r="M4306" s="52" t="str">
        <f t="shared" si="674"/>
        <v/>
      </c>
    </row>
    <row r="4307" spans="1:13" hidden="1" x14ac:dyDescent="0.3">
      <c r="A4307" s="143" t="str">
        <f t="shared" si="675"/>
        <v/>
      </c>
      <c r="B4307" s="140" t="str">
        <f t="shared" si="676"/>
        <v/>
      </c>
      <c r="C4307" s="143" t="str">
        <f t="shared" si="677"/>
        <v/>
      </c>
      <c r="D4307" s="53"/>
      <c r="E4307" s="26" t="str">
        <f t="shared" si="669"/>
        <v/>
      </c>
      <c r="F4307" s="26" t="str">
        <f t="shared" si="670"/>
        <v/>
      </c>
      <c r="G4307" s="26" t="str">
        <f t="shared" si="671"/>
        <v/>
      </c>
      <c r="H4307" s="26" t="str">
        <f t="shared" si="672"/>
        <v/>
      </c>
      <c r="I4307" s="53"/>
      <c r="J4307" s="53"/>
      <c r="K4307" s="53"/>
      <c r="L4307" s="52" t="str">
        <f t="shared" si="673"/>
        <v/>
      </c>
      <c r="M4307" s="52" t="str">
        <f t="shared" si="674"/>
        <v/>
      </c>
    </row>
    <row r="4308" spans="1:13" hidden="1" x14ac:dyDescent="0.3">
      <c r="A4308" s="143" t="str">
        <f t="shared" si="675"/>
        <v/>
      </c>
      <c r="B4308" s="140" t="str">
        <f t="shared" si="676"/>
        <v/>
      </c>
      <c r="C4308" s="143" t="str">
        <f t="shared" si="677"/>
        <v/>
      </c>
      <c r="D4308" s="53"/>
      <c r="E4308" s="26" t="str">
        <f t="shared" si="669"/>
        <v/>
      </c>
      <c r="F4308" s="26" t="str">
        <f t="shared" si="670"/>
        <v/>
      </c>
      <c r="G4308" s="26" t="str">
        <f t="shared" si="671"/>
        <v/>
      </c>
      <c r="H4308" s="26" t="str">
        <f t="shared" si="672"/>
        <v/>
      </c>
      <c r="I4308" s="53"/>
      <c r="J4308" s="53"/>
      <c r="K4308" s="53"/>
      <c r="L4308" s="52" t="str">
        <f t="shared" si="673"/>
        <v/>
      </c>
      <c r="M4308" s="52" t="str">
        <f t="shared" si="674"/>
        <v/>
      </c>
    </row>
    <row r="4309" spans="1:13" hidden="1" x14ac:dyDescent="0.3">
      <c r="A4309" s="143" t="str">
        <f t="shared" si="675"/>
        <v/>
      </c>
      <c r="B4309" s="140" t="str">
        <f t="shared" si="676"/>
        <v/>
      </c>
      <c r="C4309" s="143" t="str">
        <f t="shared" si="677"/>
        <v/>
      </c>
      <c r="D4309" s="53"/>
      <c r="E4309" s="26" t="str">
        <f t="shared" si="669"/>
        <v/>
      </c>
      <c r="F4309" s="26" t="str">
        <f t="shared" si="670"/>
        <v/>
      </c>
      <c r="G4309" s="26" t="str">
        <f t="shared" si="671"/>
        <v/>
      </c>
      <c r="H4309" s="26" t="str">
        <f t="shared" si="672"/>
        <v/>
      </c>
      <c r="I4309" s="53"/>
      <c r="J4309" s="53"/>
      <c r="K4309" s="53"/>
      <c r="L4309" s="52" t="str">
        <f t="shared" si="673"/>
        <v/>
      </c>
      <c r="M4309" s="52" t="str">
        <f t="shared" si="674"/>
        <v/>
      </c>
    </row>
    <row r="4310" spans="1:13" hidden="1" x14ac:dyDescent="0.3">
      <c r="A4310" s="143" t="str">
        <f t="shared" si="675"/>
        <v/>
      </c>
      <c r="B4310" s="140" t="str">
        <f t="shared" si="676"/>
        <v/>
      </c>
      <c r="C4310" s="143" t="str">
        <f t="shared" si="677"/>
        <v/>
      </c>
      <c r="D4310" s="53"/>
      <c r="E4310" s="26" t="str">
        <f t="shared" si="669"/>
        <v/>
      </c>
      <c r="F4310" s="26" t="str">
        <f t="shared" si="670"/>
        <v/>
      </c>
      <c r="G4310" s="26" t="str">
        <f t="shared" si="671"/>
        <v/>
      </c>
      <c r="H4310" s="26" t="str">
        <f t="shared" si="672"/>
        <v/>
      </c>
      <c r="I4310" s="53"/>
      <c r="J4310" s="53"/>
      <c r="K4310" s="53"/>
      <c r="L4310" s="52" t="str">
        <f t="shared" si="673"/>
        <v/>
      </c>
      <c r="M4310" s="52" t="str">
        <f t="shared" si="674"/>
        <v/>
      </c>
    </row>
    <row r="4311" spans="1:13" hidden="1" x14ac:dyDescent="0.3">
      <c r="A4311" s="143" t="str">
        <f t="shared" si="675"/>
        <v/>
      </c>
      <c r="B4311" s="140" t="str">
        <f t="shared" si="676"/>
        <v/>
      </c>
      <c r="C4311" s="143" t="str">
        <f t="shared" si="677"/>
        <v/>
      </c>
      <c r="D4311" s="53"/>
      <c r="E4311" s="26" t="str">
        <f t="shared" si="669"/>
        <v/>
      </c>
      <c r="F4311" s="26" t="str">
        <f t="shared" si="670"/>
        <v/>
      </c>
      <c r="G4311" s="26" t="str">
        <f t="shared" si="671"/>
        <v/>
      </c>
      <c r="H4311" s="26" t="str">
        <f t="shared" si="672"/>
        <v/>
      </c>
      <c r="I4311" s="53"/>
      <c r="J4311" s="53"/>
      <c r="K4311" s="53"/>
      <c r="L4311" s="52" t="str">
        <f t="shared" si="673"/>
        <v/>
      </c>
      <c r="M4311" s="52" t="str">
        <f t="shared" si="674"/>
        <v/>
      </c>
    </row>
    <row r="4312" spans="1:13" hidden="1" x14ac:dyDescent="0.3">
      <c r="A4312" s="143" t="str">
        <f t="shared" si="675"/>
        <v/>
      </c>
      <c r="B4312" s="140" t="str">
        <f t="shared" si="676"/>
        <v/>
      </c>
      <c r="C4312" s="143" t="str">
        <f t="shared" si="677"/>
        <v/>
      </c>
      <c r="D4312" s="53"/>
      <c r="E4312" s="26" t="str">
        <f t="shared" si="669"/>
        <v/>
      </c>
      <c r="F4312" s="26" t="str">
        <f t="shared" si="670"/>
        <v/>
      </c>
      <c r="G4312" s="26" t="str">
        <f t="shared" si="671"/>
        <v/>
      </c>
      <c r="H4312" s="26" t="str">
        <f t="shared" si="672"/>
        <v/>
      </c>
      <c r="I4312" s="53"/>
      <c r="J4312" s="53"/>
      <c r="K4312" s="53"/>
      <c r="L4312" s="52" t="str">
        <f t="shared" si="673"/>
        <v/>
      </c>
      <c r="M4312" s="52" t="str">
        <f t="shared" si="674"/>
        <v/>
      </c>
    </row>
    <row r="4313" spans="1:13" hidden="1" x14ac:dyDescent="0.3">
      <c r="A4313" s="143" t="str">
        <f t="shared" si="675"/>
        <v/>
      </c>
      <c r="B4313" s="140" t="str">
        <f t="shared" si="676"/>
        <v/>
      </c>
      <c r="C4313" s="143" t="str">
        <f t="shared" si="677"/>
        <v/>
      </c>
      <c r="D4313" s="53"/>
      <c r="E4313" s="26" t="str">
        <f t="shared" si="669"/>
        <v/>
      </c>
      <c r="F4313" s="26" t="str">
        <f t="shared" si="670"/>
        <v/>
      </c>
      <c r="G4313" s="26" t="str">
        <f t="shared" si="671"/>
        <v/>
      </c>
      <c r="H4313" s="26" t="str">
        <f t="shared" si="672"/>
        <v/>
      </c>
      <c r="I4313" s="53"/>
      <c r="J4313" s="53"/>
      <c r="K4313" s="53"/>
      <c r="L4313" s="52" t="str">
        <f t="shared" si="673"/>
        <v/>
      </c>
      <c r="M4313" s="52" t="str">
        <f t="shared" si="674"/>
        <v/>
      </c>
    </row>
    <row r="4314" spans="1:13" hidden="1" x14ac:dyDescent="0.3">
      <c r="A4314" s="143" t="str">
        <f t="shared" si="675"/>
        <v/>
      </c>
      <c r="B4314" s="140" t="str">
        <f t="shared" si="676"/>
        <v/>
      </c>
      <c r="C4314" s="143" t="str">
        <f t="shared" si="677"/>
        <v/>
      </c>
      <c r="D4314" s="53"/>
      <c r="E4314" s="26" t="str">
        <f t="shared" si="669"/>
        <v/>
      </c>
      <c r="F4314" s="26" t="str">
        <f t="shared" si="670"/>
        <v/>
      </c>
      <c r="G4314" s="26" t="str">
        <f t="shared" si="671"/>
        <v/>
      </c>
      <c r="H4314" s="26" t="str">
        <f t="shared" si="672"/>
        <v/>
      </c>
      <c r="I4314" s="53"/>
      <c r="J4314" s="53"/>
      <c r="K4314" s="53"/>
      <c r="L4314" s="52" t="str">
        <f t="shared" si="673"/>
        <v/>
      </c>
      <c r="M4314" s="52" t="str">
        <f t="shared" si="674"/>
        <v/>
      </c>
    </row>
    <row r="4315" spans="1:13" hidden="1" x14ac:dyDescent="0.3">
      <c r="A4315" s="143" t="str">
        <f t="shared" si="675"/>
        <v/>
      </c>
      <c r="B4315" s="140" t="str">
        <f t="shared" si="676"/>
        <v/>
      </c>
      <c r="C4315" s="143" t="str">
        <f t="shared" si="677"/>
        <v/>
      </c>
      <c r="D4315" s="53"/>
      <c r="E4315" s="26" t="str">
        <f t="shared" si="669"/>
        <v/>
      </c>
      <c r="F4315" s="26" t="str">
        <f t="shared" si="670"/>
        <v/>
      </c>
      <c r="G4315" s="26" t="str">
        <f t="shared" si="671"/>
        <v/>
      </c>
      <c r="H4315" s="26" t="str">
        <f t="shared" si="672"/>
        <v/>
      </c>
      <c r="I4315" s="53"/>
      <c r="J4315" s="53"/>
      <c r="K4315" s="53"/>
      <c r="L4315" s="52" t="str">
        <f t="shared" si="673"/>
        <v/>
      </c>
      <c r="M4315" s="52" t="str">
        <f t="shared" si="674"/>
        <v/>
      </c>
    </row>
    <row r="4316" spans="1:13" hidden="1" x14ac:dyDescent="0.3">
      <c r="A4316" s="143" t="str">
        <f t="shared" si="675"/>
        <v/>
      </c>
      <c r="B4316" s="140" t="str">
        <f t="shared" si="676"/>
        <v/>
      </c>
      <c r="C4316" s="143" t="str">
        <f t="shared" si="677"/>
        <v/>
      </c>
      <c r="D4316" s="53"/>
      <c r="E4316" s="26" t="str">
        <f t="shared" si="669"/>
        <v/>
      </c>
      <c r="F4316" s="26" t="str">
        <f t="shared" si="670"/>
        <v/>
      </c>
      <c r="G4316" s="26" t="str">
        <f t="shared" si="671"/>
        <v/>
      </c>
      <c r="H4316" s="26" t="str">
        <f t="shared" si="672"/>
        <v/>
      </c>
      <c r="I4316" s="53"/>
      <c r="J4316" s="53"/>
      <c r="K4316" s="53"/>
      <c r="L4316" s="52" t="str">
        <f t="shared" si="673"/>
        <v/>
      </c>
      <c r="M4316" s="52" t="str">
        <f t="shared" si="674"/>
        <v/>
      </c>
    </row>
    <row r="4317" spans="1:13" hidden="1" x14ac:dyDescent="0.3">
      <c r="A4317" s="143" t="str">
        <f t="shared" si="675"/>
        <v/>
      </c>
      <c r="B4317" s="140" t="str">
        <f t="shared" si="676"/>
        <v/>
      </c>
      <c r="C4317" s="143" t="str">
        <f t="shared" si="677"/>
        <v/>
      </c>
      <c r="D4317" s="53"/>
      <c r="E4317" s="26" t="str">
        <f t="shared" si="669"/>
        <v/>
      </c>
      <c r="F4317" s="26" t="str">
        <f t="shared" si="670"/>
        <v/>
      </c>
      <c r="G4317" s="26" t="str">
        <f t="shared" si="671"/>
        <v/>
      </c>
      <c r="H4317" s="26" t="str">
        <f t="shared" si="672"/>
        <v/>
      </c>
      <c r="I4317" s="53"/>
      <c r="J4317" s="53"/>
      <c r="K4317" s="53"/>
      <c r="L4317" s="52" t="str">
        <f t="shared" si="673"/>
        <v/>
      </c>
      <c r="M4317" s="52" t="str">
        <f t="shared" si="674"/>
        <v/>
      </c>
    </row>
    <row r="4318" spans="1:13" hidden="1" x14ac:dyDescent="0.3">
      <c r="A4318" s="143" t="str">
        <f t="shared" si="675"/>
        <v/>
      </c>
      <c r="B4318" s="140" t="str">
        <f t="shared" si="676"/>
        <v/>
      </c>
      <c r="C4318" s="143" t="str">
        <f t="shared" si="677"/>
        <v/>
      </c>
      <c r="D4318" s="53"/>
      <c r="E4318" s="26" t="str">
        <f t="shared" si="669"/>
        <v/>
      </c>
      <c r="F4318" s="26" t="str">
        <f t="shared" si="670"/>
        <v/>
      </c>
      <c r="G4318" s="26" t="str">
        <f t="shared" si="671"/>
        <v/>
      </c>
      <c r="H4318" s="26" t="str">
        <f t="shared" si="672"/>
        <v/>
      </c>
      <c r="I4318" s="53"/>
      <c r="J4318" s="53"/>
      <c r="K4318" s="53"/>
      <c r="L4318" s="52" t="str">
        <f t="shared" si="673"/>
        <v/>
      </c>
      <c r="M4318" s="52" t="str">
        <f t="shared" si="674"/>
        <v/>
      </c>
    </row>
    <row r="4319" spans="1:13" hidden="1" x14ac:dyDescent="0.3">
      <c r="A4319" s="143" t="str">
        <f t="shared" si="675"/>
        <v/>
      </c>
      <c r="B4319" s="140" t="str">
        <f t="shared" si="676"/>
        <v/>
      </c>
      <c r="C4319" s="143" t="str">
        <f t="shared" si="677"/>
        <v/>
      </c>
      <c r="D4319" s="53"/>
      <c r="E4319" s="26" t="str">
        <f t="shared" si="669"/>
        <v/>
      </c>
      <c r="F4319" s="26" t="str">
        <f t="shared" si="670"/>
        <v/>
      </c>
      <c r="G4319" s="26" t="str">
        <f t="shared" si="671"/>
        <v/>
      </c>
      <c r="H4319" s="26" t="str">
        <f t="shared" si="672"/>
        <v/>
      </c>
      <c r="I4319" s="53"/>
      <c r="J4319" s="53"/>
      <c r="K4319" s="53"/>
      <c r="L4319" s="52" t="str">
        <f t="shared" si="673"/>
        <v/>
      </c>
      <c r="M4319" s="52" t="str">
        <f t="shared" si="674"/>
        <v/>
      </c>
    </row>
    <row r="4320" spans="1:13" hidden="1" x14ac:dyDescent="0.3">
      <c r="A4320" s="143" t="str">
        <f t="shared" si="675"/>
        <v/>
      </c>
      <c r="B4320" s="140" t="str">
        <f t="shared" si="676"/>
        <v/>
      </c>
      <c r="C4320" s="143" t="str">
        <f t="shared" si="677"/>
        <v/>
      </c>
      <c r="D4320" s="53"/>
      <c r="E4320" s="26" t="str">
        <f t="shared" si="669"/>
        <v/>
      </c>
      <c r="F4320" s="26" t="str">
        <f t="shared" si="670"/>
        <v/>
      </c>
      <c r="G4320" s="26" t="str">
        <f t="shared" si="671"/>
        <v/>
      </c>
      <c r="H4320" s="26" t="str">
        <f t="shared" si="672"/>
        <v/>
      </c>
      <c r="I4320" s="53"/>
      <c r="J4320" s="53"/>
      <c r="K4320" s="53"/>
      <c r="L4320" s="52" t="str">
        <f t="shared" si="673"/>
        <v/>
      </c>
      <c r="M4320" s="52" t="str">
        <f t="shared" si="674"/>
        <v/>
      </c>
    </row>
    <row r="4321" spans="1:13" hidden="1" x14ac:dyDescent="0.3">
      <c r="A4321" s="143" t="str">
        <f t="shared" si="675"/>
        <v/>
      </c>
      <c r="B4321" s="140" t="str">
        <f t="shared" si="676"/>
        <v/>
      </c>
      <c r="C4321" s="143" t="str">
        <f t="shared" si="677"/>
        <v/>
      </c>
      <c r="D4321" s="53"/>
      <c r="E4321" s="26" t="str">
        <f t="shared" si="669"/>
        <v/>
      </c>
      <c r="F4321" s="26" t="str">
        <f t="shared" si="670"/>
        <v/>
      </c>
      <c r="G4321" s="26" t="str">
        <f t="shared" si="671"/>
        <v/>
      </c>
      <c r="H4321" s="26" t="str">
        <f t="shared" si="672"/>
        <v/>
      </c>
      <c r="I4321" s="53"/>
      <c r="J4321" s="53"/>
      <c r="K4321" s="53"/>
      <c r="L4321" s="52" t="str">
        <f t="shared" si="673"/>
        <v/>
      </c>
      <c r="M4321" s="52" t="str">
        <f t="shared" si="674"/>
        <v/>
      </c>
    </row>
    <row r="4322" spans="1:13" hidden="1" x14ac:dyDescent="0.3">
      <c r="A4322" s="143" t="str">
        <f t="shared" si="675"/>
        <v/>
      </c>
      <c r="B4322" s="140" t="str">
        <f t="shared" si="676"/>
        <v/>
      </c>
      <c r="C4322" s="143" t="str">
        <f t="shared" si="677"/>
        <v/>
      </c>
      <c r="D4322" s="53"/>
      <c r="E4322" s="26" t="str">
        <f t="shared" si="669"/>
        <v/>
      </c>
      <c r="F4322" s="26" t="str">
        <f t="shared" si="670"/>
        <v/>
      </c>
      <c r="G4322" s="26" t="str">
        <f t="shared" si="671"/>
        <v/>
      </c>
      <c r="H4322" s="26" t="str">
        <f t="shared" si="672"/>
        <v/>
      </c>
      <c r="I4322" s="53"/>
      <c r="J4322" s="53"/>
      <c r="K4322" s="53"/>
      <c r="L4322" s="52" t="str">
        <f t="shared" si="673"/>
        <v/>
      </c>
      <c r="M4322" s="52" t="str">
        <f t="shared" si="674"/>
        <v/>
      </c>
    </row>
    <row r="4323" spans="1:13" hidden="1" x14ac:dyDescent="0.3">
      <c r="A4323" s="143" t="str">
        <f t="shared" si="675"/>
        <v/>
      </c>
      <c r="B4323" s="140" t="str">
        <f t="shared" si="676"/>
        <v/>
      </c>
      <c r="C4323" s="143" t="str">
        <f t="shared" si="677"/>
        <v/>
      </c>
      <c r="D4323" s="53"/>
      <c r="E4323" s="26" t="str">
        <f t="shared" si="669"/>
        <v/>
      </c>
      <c r="F4323" s="26" t="str">
        <f t="shared" si="670"/>
        <v/>
      </c>
      <c r="G4323" s="26" t="str">
        <f t="shared" si="671"/>
        <v/>
      </c>
      <c r="H4323" s="26" t="str">
        <f t="shared" si="672"/>
        <v/>
      </c>
      <c r="I4323" s="53"/>
      <c r="J4323" s="53"/>
      <c r="K4323" s="53"/>
      <c r="L4323" s="52" t="str">
        <f t="shared" si="673"/>
        <v/>
      </c>
      <c r="M4323" s="52" t="str">
        <f t="shared" si="674"/>
        <v/>
      </c>
    </row>
    <row r="4324" spans="1:13" hidden="1" x14ac:dyDescent="0.3">
      <c r="A4324" s="143" t="str">
        <f t="shared" si="675"/>
        <v/>
      </c>
      <c r="B4324" s="140" t="str">
        <f t="shared" si="676"/>
        <v/>
      </c>
      <c r="C4324" s="143" t="str">
        <f t="shared" si="677"/>
        <v/>
      </c>
      <c r="D4324" s="53"/>
      <c r="E4324" s="26" t="str">
        <f t="shared" si="669"/>
        <v/>
      </c>
      <c r="F4324" s="26" t="str">
        <f t="shared" si="670"/>
        <v/>
      </c>
      <c r="G4324" s="26" t="str">
        <f t="shared" si="671"/>
        <v/>
      </c>
      <c r="H4324" s="26" t="str">
        <f t="shared" si="672"/>
        <v/>
      </c>
      <c r="I4324" s="53"/>
      <c r="J4324" s="53"/>
      <c r="K4324" s="53"/>
      <c r="L4324" s="52" t="str">
        <f t="shared" si="673"/>
        <v/>
      </c>
      <c r="M4324" s="52" t="str">
        <f t="shared" si="674"/>
        <v/>
      </c>
    </row>
    <row r="4325" spans="1:13" hidden="1" x14ac:dyDescent="0.3">
      <c r="A4325" s="143" t="str">
        <f t="shared" si="675"/>
        <v/>
      </c>
      <c r="B4325" s="140" t="str">
        <f t="shared" si="676"/>
        <v/>
      </c>
      <c r="C4325" s="143" t="str">
        <f t="shared" si="677"/>
        <v/>
      </c>
      <c r="D4325" s="53"/>
      <c r="E4325" s="26" t="str">
        <f t="shared" si="669"/>
        <v/>
      </c>
      <c r="F4325" s="26" t="str">
        <f t="shared" si="670"/>
        <v/>
      </c>
      <c r="G4325" s="26" t="str">
        <f t="shared" si="671"/>
        <v/>
      </c>
      <c r="H4325" s="26" t="str">
        <f t="shared" si="672"/>
        <v/>
      </c>
      <c r="I4325" s="53"/>
      <c r="J4325" s="53"/>
      <c r="K4325" s="53"/>
      <c r="L4325" s="52" t="str">
        <f t="shared" si="673"/>
        <v/>
      </c>
      <c r="M4325" s="52" t="str">
        <f t="shared" si="674"/>
        <v/>
      </c>
    </row>
    <row r="4326" spans="1:13" hidden="1" x14ac:dyDescent="0.3">
      <c r="A4326" s="143" t="str">
        <f t="shared" si="675"/>
        <v/>
      </c>
      <c r="B4326" s="140" t="str">
        <f t="shared" si="676"/>
        <v/>
      </c>
      <c r="C4326" s="143" t="str">
        <f t="shared" si="677"/>
        <v/>
      </c>
      <c r="D4326" s="53"/>
      <c r="E4326" s="26" t="str">
        <f t="shared" si="669"/>
        <v/>
      </c>
      <c r="F4326" s="26" t="str">
        <f t="shared" si="670"/>
        <v/>
      </c>
      <c r="G4326" s="26" t="str">
        <f t="shared" si="671"/>
        <v/>
      </c>
      <c r="H4326" s="26" t="str">
        <f t="shared" si="672"/>
        <v/>
      </c>
      <c r="I4326" s="53"/>
      <c r="J4326" s="53"/>
      <c r="K4326" s="53"/>
      <c r="L4326" s="52" t="str">
        <f t="shared" si="673"/>
        <v/>
      </c>
      <c r="M4326" s="52" t="str">
        <f t="shared" si="674"/>
        <v/>
      </c>
    </row>
    <row r="4327" spans="1:13" hidden="1" x14ac:dyDescent="0.3">
      <c r="A4327" s="143" t="str">
        <f t="shared" si="675"/>
        <v/>
      </c>
      <c r="B4327" s="140" t="str">
        <f t="shared" si="676"/>
        <v/>
      </c>
      <c r="C4327" s="143" t="str">
        <f t="shared" si="677"/>
        <v/>
      </c>
      <c r="D4327" s="53"/>
      <c r="E4327" s="26" t="str">
        <f t="shared" si="669"/>
        <v/>
      </c>
      <c r="F4327" s="26" t="str">
        <f t="shared" si="670"/>
        <v/>
      </c>
      <c r="G4327" s="26" t="str">
        <f t="shared" si="671"/>
        <v/>
      </c>
      <c r="H4327" s="26" t="str">
        <f t="shared" si="672"/>
        <v/>
      </c>
      <c r="I4327" s="53"/>
      <c r="J4327" s="53"/>
      <c r="K4327" s="53"/>
      <c r="L4327" s="52" t="str">
        <f t="shared" si="673"/>
        <v/>
      </c>
      <c r="M4327" s="52" t="str">
        <f t="shared" si="674"/>
        <v/>
      </c>
    </row>
    <row r="4328" spans="1:13" hidden="1" x14ac:dyDescent="0.3">
      <c r="A4328" s="143" t="str">
        <f t="shared" si="675"/>
        <v/>
      </c>
      <c r="B4328" s="140" t="str">
        <f t="shared" si="676"/>
        <v/>
      </c>
      <c r="C4328" s="143" t="str">
        <f t="shared" si="677"/>
        <v/>
      </c>
      <c r="D4328" s="53"/>
      <c r="E4328" s="26" t="str">
        <f t="shared" si="669"/>
        <v/>
      </c>
      <c r="F4328" s="26" t="str">
        <f t="shared" si="670"/>
        <v/>
      </c>
      <c r="G4328" s="26" t="str">
        <f t="shared" si="671"/>
        <v/>
      </c>
      <c r="H4328" s="26" t="str">
        <f t="shared" si="672"/>
        <v/>
      </c>
      <c r="I4328" s="53"/>
      <c r="J4328" s="53"/>
      <c r="K4328" s="53"/>
      <c r="L4328" s="52" t="str">
        <f t="shared" si="673"/>
        <v/>
      </c>
      <c r="M4328" s="52" t="str">
        <f t="shared" si="674"/>
        <v/>
      </c>
    </row>
    <row r="4329" spans="1:13" hidden="1" x14ac:dyDescent="0.3">
      <c r="A4329" s="143" t="str">
        <f t="shared" si="675"/>
        <v/>
      </c>
      <c r="B4329" s="140" t="str">
        <f t="shared" si="676"/>
        <v/>
      </c>
      <c r="C4329" s="143" t="str">
        <f t="shared" si="677"/>
        <v/>
      </c>
      <c r="D4329" s="53"/>
      <c r="E4329" s="26" t="str">
        <f t="shared" si="669"/>
        <v/>
      </c>
      <c r="F4329" s="26" t="str">
        <f t="shared" si="670"/>
        <v/>
      </c>
      <c r="G4329" s="26" t="str">
        <f t="shared" si="671"/>
        <v/>
      </c>
      <c r="H4329" s="26" t="str">
        <f t="shared" si="672"/>
        <v/>
      </c>
      <c r="I4329" s="53"/>
      <c r="J4329" s="53"/>
      <c r="K4329" s="53"/>
      <c r="L4329" s="52" t="str">
        <f t="shared" si="673"/>
        <v/>
      </c>
      <c r="M4329" s="52" t="str">
        <f t="shared" si="674"/>
        <v/>
      </c>
    </row>
    <row r="4330" spans="1:13" hidden="1" x14ac:dyDescent="0.3">
      <c r="A4330" s="143" t="str">
        <f t="shared" si="675"/>
        <v/>
      </c>
      <c r="B4330" s="140" t="str">
        <f t="shared" si="676"/>
        <v/>
      </c>
      <c r="C4330" s="143" t="str">
        <f t="shared" si="677"/>
        <v/>
      </c>
      <c r="D4330" s="53"/>
      <c r="E4330" s="26" t="str">
        <f t="shared" si="669"/>
        <v/>
      </c>
      <c r="F4330" s="26" t="str">
        <f t="shared" si="670"/>
        <v/>
      </c>
      <c r="G4330" s="26" t="str">
        <f t="shared" si="671"/>
        <v/>
      </c>
      <c r="H4330" s="26" t="str">
        <f t="shared" si="672"/>
        <v/>
      </c>
      <c r="I4330" s="53"/>
      <c r="J4330" s="53"/>
      <c r="K4330" s="53"/>
      <c r="L4330" s="52" t="str">
        <f t="shared" si="673"/>
        <v/>
      </c>
      <c r="M4330" s="52" t="str">
        <f t="shared" si="674"/>
        <v/>
      </c>
    </row>
    <row r="4331" spans="1:13" hidden="1" x14ac:dyDescent="0.3">
      <c r="A4331" s="143" t="str">
        <f t="shared" si="675"/>
        <v/>
      </c>
      <c r="B4331" s="140" t="str">
        <f t="shared" si="676"/>
        <v/>
      </c>
      <c r="C4331" s="143" t="str">
        <f t="shared" si="677"/>
        <v/>
      </c>
      <c r="D4331" s="53"/>
      <c r="E4331" s="26" t="str">
        <f t="shared" si="669"/>
        <v/>
      </c>
      <c r="F4331" s="26" t="str">
        <f t="shared" si="670"/>
        <v/>
      </c>
      <c r="G4331" s="26" t="str">
        <f t="shared" si="671"/>
        <v/>
      </c>
      <c r="H4331" s="26" t="str">
        <f t="shared" si="672"/>
        <v/>
      </c>
      <c r="I4331" s="53"/>
      <c r="J4331" s="53"/>
      <c r="K4331" s="53"/>
      <c r="L4331" s="52" t="str">
        <f t="shared" si="673"/>
        <v/>
      </c>
      <c r="M4331" s="52" t="str">
        <f t="shared" si="674"/>
        <v/>
      </c>
    </row>
    <row r="4332" spans="1:13" hidden="1" x14ac:dyDescent="0.3">
      <c r="A4332" s="143" t="str">
        <f t="shared" si="675"/>
        <v/>
      </c>
      <c r="B4332" s="140" t="str">
        <f t="shared" si="676"/>
        <v/>
      </c>
      <c r="C4332" s="143" t="str">
        <f t="shared" si="677"/>
        <v/>
      </c>
      <c r="D4332" s="53"/>
      <c r="E4332" s="26" t="str">
        <f t="shared" si="669"/>
        <v/>
      </c>
      <c r="F4332" s="26" t="str">
        <f t="shared" si="670"/>
        <v/>
      </c>
      <c r="G4332" s="26" t="str">
        <f t="shared" si="671"/>
        <v/>
      </c>
      <c r="H4332" s="26" t="str">
        <f t="shared" si="672"/>
        <v/>
      </c>
      <c r="I4332" s="53"/>
      <c r="J4332" s="53"/>
      <c r="K4332" s="53"/>
      <c r="L4332" s="52" t="str">
        <f t="shared" si="673"/>
        <v/>
      </c>
      <c r="M4332" s="52" t="str">
        <f t="shared" si="674"/>
        <v/>
      </c>
    </row>
    <row r="4333" spans="1:13" hidden="1" x14ac:dyDescent="0.3">
      <c r="A4333" s="143" t="str">
        <f t="shared" si="675"/>
        <v/>
      </c>
      <c r="B4333" s="140" t="str">
        <f t="shared" si="676"/>
        <v/>
      </c>
      <c r="C4333" s="143" t="str">
        <f t="shared" si="677"/>
        <v/>
      </c>
      <c r="D4333" s="53"/>
      <c r="E4333" s="26" t="str">
        <f t="shared" si="669"/>
        <v/>
      </c>
      <c r="F4333" s="26" t="str">
        <f t="shared" si="670"/>
        <v/>
      </c>
      <c r="G4333" s="26" t="str">
        <f t="shared" si="671"/>
        <v/>
      </c>
      <c r="H4333" s="26" t="str">
        <f t="shared" si="672"/>
        <v/>
      </c>
      <c r="I4333" s="53"/>
      <c r="J4333" s="53"/>
      <c r="K4333" s="53"/>
      <c r="L4333" s="52" t="str">
        <f t="shared" si="673"/>
        <v/>
      </c>
      <c r="M4333" s="52" t="str">
        <f t="shared" si="674"/>
        <v/>
      </c>
    </row>
    <row r="4334" spans="1:13" hidden="1" x14ac:dyDescent="0.3">
      <c r="A4334" s="143" t="str">
        <f t="shared" si="675"/>
        <v/>
      </c>
      <c r="B4334" s="140" t="str">
        <f t="shared" si="676"/>
        <v/>
      </c>
      <c r="C4334" s="143" t="str">
        <f t="shared" si="677"/>
        <v/>
      </c>
      <c r="D4334" s="53"/>
      <c r="E4334" s="26" t="str">
        <f t="shared" si="669"/>
        <v/>
      </c>
      <c r="F4334" s="26" t="str">
        <f t="shared" si="670"/>
        <v/>
      </c>
      <c r="G4334" s="26" t="str">
        <f t="shared" si="671"/>
        <v/>
      </c>
      <c r="H4334" s="26" t="str">
        <f t="shared" si="672"/>
        <v/>
      </c>
      <c r="I4334" s="53"/>
      <c r="J4334" s="53"/>
      <c r="K4334" s="53"/>
      <c r="L4334" s="52" t="str">
        <f t="shared" si="673"/>
        <v/>
      </c>
      <c r="M4334" s="52" t="str">
        <f t="shared" si="674"/>
        <v/>
      </c>
    </row>
    <row r="4335" spans="1:13" hidden="1" x14ac:dyDescent="0.3">
      <c r="A4335" s="143" t="str">
        <f t="shared" si="675"/>
        <v/>
      </c>
      <c r="B4335" s="140" t="str">
        <f t="shared" si="676"/>
        <v/>
      </c>
      <c r="C4335" s="143" t="str">
        <f t="shared" si="677"/>
        <v/>
      </c>
      <c r="D4335" s="53"/>
      <c r="E4335" s="26" t="str">
        <f t="shared" si="669"/>
        <v/>
      </c>
      <c r="F4335" s="26" t="str">
        <f t="shared" si="670"/>
        <v/>
      </c>
      <c r="G4335" s="26" t="str">
        <f t="shared" si="671"/>
        <v/>
      </c>
      <c r="H4335" s="26" t="str">
        <f t="shared" si="672"/>
        <v/>
      </c>
      <c r="I4335" s="53"/>
      <c r="J4335" s="53"/>
      <c r="K4335" s="53"/>
      <c r="L4335" s="52" t="str">
        <f t="shared" si="673"/>
        <v/>
      </c>
      <c r="M4335" s="52" t="str">
        <f t="shared" si="674"/>
        <v/>
      </c>
    </row>
    <row r="4336" spans="1:13" hidden="1" x14ac:dyDescent="0.3">
      <c r="A4336" s="143" t="str">
        <f t="shared" si="675"/>
        <v/>
      </c>
      <c r="B4336" s="140" t="str">
        <f t="shared" si="676"/>
        <v/>
      </c>
      <c r="C4336" s="143" t="str">
        <f t="shared" si="677"/>
        <v/>
      </c>
      <c r="D4336" s="53"/>
      <c r="E4336" s="26" t="str">
        <f t="shared" si="669"/>
        <v/>
      </c>
      <c r="F4336" s="26" t="str">
        <f t="shared" si="670"/>
        <v/>
      </c>
      <c r="G4336" s="26" t="str">
        <f t="shared" si="671"/>
        <v/>
      </c>
      <c r="H4336" s="26" t="str">
        <f t="shared" si="672"/>
        <v/>
      </c>
      <c r="I4336" s="53"/>
      <c r="J4336" s="53"/>
      <c r="K4336" s="53"/>
      <c r="L4336" s="52" t="str">
        <f t="shared" si="673"/>
        <v/>
      </c>
      <c r="M4336" s="52" t="str">
        <f t="shared" si="674"/>
        <v/>
      </c>
    </row>
    <row r="4337" spans="1:13" hidden="1" x14ac:dyDescent="0.3">
      <c r="A4337" s="143" t="str">
        <f t="shared" si="675"/>
        <v/>
      </c>
      <c r="B4337" s="140" t="str">
        <f t="shared" si="676"/>
        <v/>
      </c>
      <c r="C4337" s="143" t="str">
        <f t="shared" si="677"/>
        <v/>
      </c>
      <c r="D4337" s="53"/>
      <c r="E4337" s="26" t="str">
        <f t="shared" si="669"/>
        <v/>
      </c>
      <c r="F4337" s="26" t="str">
        <f t="shared" si="670"/>
        <v/>
      </c>
      <c r="G4337" s="26" t="str">
        <f t="shared" si="671"/>
        <v/>
      </c>
      <c r="H4337" s="26" t="str">
        <f t="shared" si="672"/>
        <v/>
      </c>
      <c r="I4337" s="53"/>
      <c r="J4337" s="53"/>
      <c r="K4337" s="53"/>
      <c r="L4337" s="52" t="str">
        <f t="shared" si="673"/>
        <v/>
      </c>
      <c r="M4337" s="52" t="str">
        <f t="shared" si="674"/>
        <v/>
      </c>
    </row>
    <row r="4338" spans="1:13" hidden="1" x14ac:dyDescent="0.3">
      <c r="A4338" s="143" t="str">
        <f t="shared" si="675"/>
        <v/>
      </c>
      <c r="B4338" s="140" t="str">
        <f t="shared" si="676"/>
        <v/>
      </c>
      <c r="C4338" s="143" t="str">
        <f t="shared" si="677"/>
        <v/>
      </c>
      <c r="D4338" s="53"/>
      <c r="E4338" s="26" t="str">
        <f t="shared" si="669"/>
        <v/>
      </c>
      <c r="F4338" s="26" t="str">
        <f t="shared" si="670"/>
        <v/>
      </c>
      <c r="G4338" s="26" t="str">
        <f t="shared" si="671"/>
        <v/>
      </c>
      <c r="H4338" s="26" t="str">
        <f t="shared" si="672"/>
        <v/>
      </c>
      <c r="I4338" s="53"/>
      <c r="J4338" s="53"/>
      <c r="K4338" s="53"/>
      <c r="L4338" s="52" t="str">
        <f t="shared" si="673"/>
        <v/>
      </c>
      <c r="M4338" s="52" t="str">
        <f t="shared" si="674"/>
        <v/>
      </c>
    </row>
    <row r="4339" spans="1:13" hidden="1" x14ac:dyDescent="0.3">
      <c r="A4339" s="143" t="str">
        <f t="shared" si="675"/>
        <v/>
      </c>
      <c r="B4339" s="140" t="str">
        <f t="shared" si="676"/>
        <v/>
      </c>
      <c r="C4339" s="143" t="str">
        <f t="shared" si="677"/>
        <v/>
      </c>
      <c r="D4339" s="53"/>
      <c r="E4339" s="26" t="str">
        <f t="shared" si="669"/>
        <v/>
      </c>
      <c r="F4339" s="26" t="str">
        <f t="shared" si="670"/>
        <v/>
      </c>
      <c r="G4339" s="26" t="str">
        <f t="shared" si="671"/>
        <v/>
      </c>
      <c r="H4339" s="26" t="str">
        <f t="shared" si="672"/>
        <v/>
      </c>
      <c r="I4339" s="53"/>
      <c r="J4339" s="53"/>
      <c r="K4339" s="53"/>
      <c r="L4339" s="52" t="str">
        <f t="shared" si="673"/>
        <v/>
      </c>
      <c r="M4339" s="52" t="str">
        <f t="shared" si="674"/>
        <v/>
      </c>
    </row>
    <row r="4340" spans="1:13" hidden="1" x14ac:dyDescent="0.3">
      <c r="A4340" s="143" t="str">
        <f t="shared" si="675"/>
        <v/>
      </c>
      <c r="B4340" s="140" t="str">
        <f t="shared" si="676"/>
        <v/>
      </c>
      <c r="C4340" s="143" t="str">
        <f t="shared" si="677"/>
        <v/>
      </c>
      <c r="D4340" s="53"/>
      <c r="E4340" s="26" t="str">
        <f t="shared" si="669"/>
        <v/>
      </c>
      <c r="F4340" s="26" t="str">
        <f t="shared" si="670"/>
        <v/>
      </c>
      <c r="G4340" s="26" t="str">
        <f t="shared" si="671"/>
        <v/>
      </c>
      <c r="H4340" s="26" t="str">
        <f t="shared" si="672"/>
        <v/>
      </c>
      <c r="I4340" s="53"/>
      <c r="J4340" s="53"/>
      <c r="K4340" s="53"/>
      <c r="L4340" s="52" t="str">
        <f t="shared" si="673"/>
        <v/>
      </c>
      <c r="M4340" s="52" t="str">
        <f t="shared" si="674"/>
        <v/>
      </c>
    </row>
    <row r="4341" spans="1:13" hidden="1" x14ac:dyDescent="0.3">
      <c r="A4341" s="143" t="str">
        <f t="shared" si="675"/>
        <v/>
      </c>
      <c r="B4341" s="140" t="str">
        <f t="shared" si="676"/>
        <v/>
      </c>
      <c r="C4341" s="143" t="str">
        <f t="shared" si="677"/>
        <v/>
      </c>
      <c r="D4341" s="53"/>
      <c r="E4341" s="26" t="str">
        <f t="shared" si="669"/>
        <v/>
      </c>
      <c r="F4341" s="26" t="str">
        <f t="shared" si="670"/>
        <v/>
      </c>
      <c r="G4341" s="26" t="str">
        <f t="shared" si="671"/>
        <v/>
      </c>
      <c r="H4341" s="26" t="str">
        <f t="shared" si="672"/>
        <v/>
      </c>
      <c r="I4341" s="53"/>
      <c r="J4341" s="53"/>
      <c r="K4341" s="53"/>
      <c r="L4341" s="52" t="str">
        <f t="shared" si="673"/>
        <v/>
      </c>
      <c r="M4341" s="52" t="str">
        <f t="shared" si="674"/>
        <v/>
      </c>
    </row>
    <row r="4342" spans="1:13" hidden="1" x14ac:dyDescent="0.3">
      <c r="A4342" s="143" t="str">
        <f t="shared" si="675"/>
        <v/>
      </c>
      <c r="B4342" s="140" t="str">
        <f t="shared" si="676"/>
        <v/>
      </c>
      <c r="C4342" s="143" t="str">
        <f t="shared" si="677"/>
        <v/>
      </c>
      <c r="D4342" s="53"/>
      <c r="E4342" s="26" t="str">
        <f t="shared" si="669"/>
        <v/>
      </c>
      <c r="F4342" s="26" t="str">
        <f t="shared" si="670"/>
        <v/>
      </c>
      <c r="G4342" s="26" t="str">
        <f t="shared" si="671"/>
        <v/>
      </c>
      <c r="H4342" s="26" t="str">
        <f t="shared" si="672"/>
        <v/>
      </c>
      <c r="I4342" s="53"/>
      <c r="J4342" s="53"/>
      <c r="K4342" s="53"/>
      <c r="L4342" s="52" t="str">
        <f t="shared" si="673"/>
        <v/>
      </c>
      <c r="M4342" s="52" t="str">
        <f t="shared" si="674"/>
        <v/>
      </c>
    </row>
    <row r="4343" spans="1:13" hidden="1" x14ac:dyDescent="0.3">
      <c r="A4343" s="143" t="str">
        <f t="shared" si="675"/>
        <v/>
      </c>
      <c r="B4343" s="140" t="str">
        <f t="shared" si="676"/>
        <v/>
      </c>
      <c r="C4343" s="143" t="str">
        <f t="shared" si="677"/>
        <v/>
      </c>
      <c r="D4343" s="53"/>
      <c r="E4343" s="26" t="str">
        <f t="shared" si="669"/>
        <v/>
      </c>
      <c r="F4343" s="26" t="str">
        <f t="shared" si="670"/>
        <v/>
      </c>
      <c r="G4343" s="26" t="str">
        <f t="shared" si="671"/>
        <v/>
      </c>
      <c r="H4343" s="26" t="str">
        <f t="shared" si="672"/>
        <v/>
      </c>
      <c r="I4343" s="53"/>
      <c r="J4343" s="53"/>
      <c r="K4343" s="53"/>
      <c r="L4343" s="52" t="str">
        <f t="shared" si="673"/>
        <v/>
      </c>
      <c r="M4343" s="52" t="str">
        <f t="shared" si="674"/>
        <v/>
      </c>
    </row>
    <row r="4344" spans="1:13" hidden="1" x14ac:dyDescent="0.3">
      <c r="A4344" s="143" t="str">
        <f t="shared" si="675"/>
        <v/>
      </c>
      <c r="B4344" s="140" t="str">
        <f t="shared" si="676"/>
        <v/>
      </c>
      <c r="C4344" s="143" t="str">
        <f t="shared" si="677"/>
        <v/>
      </c>
      <c r="D4344" s="53"/>
      <c r="E4344" s="26" t="str">
        <f t="shared" si="669"/>
        <v/>
      </c>
      <c r="F4344" s="26" t="str">
        <f t="shared" si="670"/>
        <v/>
      </c>
      <c r="G4344" s="26" t="str">
        <f t="shared" si="671"/>
        <v/>
      </c>
      <c r="H4344" s="26" t="str">
        <f t="shared" si="672"/>
        <v/>
      </c>
      <c r="I4344" s="53"/>
      <c r="J4344" s="53"/>
      <c r="K4344" s="53"/>
      <c r="L4344" s="52" t="str">
        <f t="shared" si="673"/>
        <v/>
      </c>
      <c r="M4344" s="52" t="str">
        <f t="shared" si="674"/>
        <v/>
      </c>
    </row>
    <row r="4345" spans="1:13" hidden="1" x14ac:dyDescent="0.3">
      <c r="A4345" s="143" t="str">
        <f t="shared" si="675"/>
        <v/>
      </c>
      <c r="B4345" s="140" t="str">
        <f t="shared" si="676"/>
        <v/>
      </c>
      <c r="C4345" s="143" t="str">
        <f t="shared" si="677"/>
        <v/>
      </c>
      <c r="D4345" s="53"/>
      <c r="E4345" s="26" t="str">
        <f t="shared" si="669"/>
        <v/>
      </c>
      <c r="F4345" s="26" t="str">
        <f t="shared" si="670"/>
        <v/>
      </c>
      <c r="G4345" s="26" t="str">
        <f t="shared" si="671"/>
        <v/>
      </c>
      <c r="H4345" s="26" t="str">
        <f t="shared" si="672"/>
        <v/>
      </c>
      <c r="I4345" s="53"/>
      <c r="J4345" s="53"/>
      <c r="K4345" s="53"/>
      <c r="L4345" s="52" t="str">
        <f t="shared" si="673"/>
        <v/>
      </c>
      <c r="M4345" s="52" t="str">
        <f t="shared" si="674"/>
        <v/>
      </c>
    </row>
    <row r="4346" spans="1:13" hidden="1" x14ac:dyDescent="0.3">
      <c r="A4346" s="143" t="str">
        <f t="shared" si="675"/>
        <v/>
      </c>
      <c r="B4346" s="140" t="str">
        <f t="shared" si="676"/>
        <v/>
      </c>
      <c r="C4346" s="143" t="str">
        <f t="shared" si="677"/>
        <v/>
      </c>
      <c r="D4346" s="53"/>
      <c r="E4346" s="26" t="str">
        <f t="shared" ref="E4346:E4363" si="678">IF(D4346="","",VLOOKUP(D4346,Master,3,FALSE))</f>
        <v/>
      </c>
      <c r="F4346" s="26" t="str">
        <f t="shared" ref="F4346:F4363" si="679">IF(D4346="","",VLOOKUP(D4346,Master,4,FALSE))</f>
        <v/>
      </c>
      <c r="G4346" s="26" t="str">
        <f t="shared" ref="G4346:G4363" si="680">IF(D4346="","",VLOOKUP(D4346,Master,5,FALSE))</f>
        <v/>
      </c>
      <c r="H4346" s="26" t="str">
        <f t="shared" ref="H4346:H4363" si="681">IF(D4346="","",VLOOKUP(D4346,Master,2,FALSE))</f>
        <v/>
      </c>
      <c r="I4346" s="53"/>
      <c r="J4346" s="53"/>
      <c r="K4346" s="53"/>
      <c r="L4346" s="52" t="str">
        <f t="shared" ref="L4346:L4363" si="682">IF(K4346="","",IF(I4346="",ROUND(HLOOKUP(J4346,kgList,K4346,FALSE),1),ROUND(HLOOKUP(I4346,kgList,K4346,FALSE),1)))</f>
        <v/>
      </c>
      <c r="M4346" s="52" t="str">
        <f t="shared" ref="M4346:M4363" si="683">IF(L4346="","",IF(COUNTA(I4346:J4346)&gt;1,"Edible or Inedible",IF(COUNTA(I4346)=1,L4346*1,IF(COUNTA(J4346)=1,L4346*1,"ERROR"))))</f>
        <v/>
      </c>
    </row>
    <row r="4347" spans="1:13" hidden="1" x14ac:dyDescent="0.3">
      <c r="A4347" s="143" t="str">
        <f t="shared" ref="A4347:A4363" si="684">IF(D4347="","",A4346)</f>
        <v/>
      </c>
      <c r="B4347" s="140" t="str">
        <f t="shared" ref="B4347:B4363" si="685">IF(D4347="","",B4346)</f>
        <v/>
      </c>
      <c r="C4347" s="143" t="str">
        <f t="shared" ref="C4347:C4363" si="686">IF(D4347="","",C4346)</f>
        <v/>
      </c>
      <c r="D4347" s="53"/>
      <c r="E4347" s="26" t="str">
        <f t="shared" si="678"/>
        <v/>
      </c>
      <c r="F4347" s="26" t="str">
        <f t="shared" si="679"/>
        <v/>
      </c>
      <c r="G4347" s="26" t="str">
        <f t="shared" si="680"/>
        <v/>
      </c>
      <c r="H4347" s="26" t="str">
        <f t="shared" si="681"/>
        <v/>
      </c>
      <c r="I4347" s="53"/>
      <c r="J4347" s="53"/>
      <c r="K4347" s="53"/>
      <c r="L4347" s="52" t="str">
        <f t="shared" si="682"/>
        <v/>
      </c>
      <c r="M4347" s="52" t="str">
        <f t="shared" si="683"/>
        <v/>
      </c>
    </row>
    <row r="4348" spans="1:13" hidden="1" x14ac:dyDescent="0.3">
      <c r="A4348" s="143" t="str">
        <f t="shared" si="684"/>
        <v/>
      </c>
      <c r="B4348" s="140" t="str">
        <f t="shared" si="685"/>
        <v/>
      </c>
      <c r="C4348" s="143" t="str">
        <f t="shared" si="686"/>
        <v/>
      </c>
      <c r="D4348" s="53"/>
      <c r="E4348" s="26" t="str">
        <f t="shared" si="678"/>
        <v/>
      </c>
      <c r="F4348" s="26" t="str">
        <f t="shared" si="679"/>
        <v/>
      </c>
      <c r="G4348" s="26" t="str">
        <f t="shared" si="680"/>
        <v/>
      </c>
      <c r="H4348" s="26" t="str">
        <f t="shared" si="681"/>
        <v/>
      </c>
      <c r="I4348" s="53"/>
      <c r="J4348" s="53"/>
      <c r="K4348" s="53"/>
      <c r="L4348" s="52" t="str">
        <f t="shared" si="682"/>
        <v/>
      </c>
      <c r="M4348" s="52" t="str">
        <f t="shared" si="683"/>
        <v/>
      </c>
    </row>
    <row r="4349" spans="1:13" hidden="1" x14ac:dyDescent="0.3">
      <c r="A4349" s="143" t="str">
        <f t="shared" si="684"/>
        <v/>
      </c>
      <c r="B4349" s="140" t="str">
        <f t="shared" si="685"/>
        <v/>
      </c>
      <c r="C4349" s="143" t="str">
        <f t="shared" si="686"/>
        <v/>
      </c>
      <c r="D4349" s="53"/>
      <c r="E4349" s="26" t="str">
        <f t="shared" si="678"/>
        <v/>
      </c>
      <c r="F4349" s="26" t="str">
        <f t="shared" si="679"/>
        <v/>
      </c>
      <c r="G4349" s="26" t="str">
        <f t="shared" si="680"/>
        <v/>
      </c>
      <c r="H4349" s="26" t="str">
        <f t="shared" si="681"/>
        <v/>
      </c>
      <c r="I4349" s="53"/>
      <c r="J4349" s="53"/>
      <c r="K4349" s="53"/>
      <c r="L4349" s="52" t="str">
        <f t="shared" si="682"/>
        <v/>
      </c>
      <c r="M4349" s="52" t="str">
        <f t="shared" si="683"/>
        <v/>
      </c>
    </row>
    <row r="4350" spans="1:13" hidden="1" x14ac:dyDescent="0.3">
      <c r="A4350" s="143" t="str">
        <f t="shared" si="684"/>
        <v/>
      </c>
      <c r="B4350" s="140" t="str">
        <f t="shared" si="685"/>
        <v/>
      </c>
      <c r="C4350" s="143" t="str">
        <f t="shared" si="686"/>
        <v/>
      </c>
      <c r="D4350" s="53"/>
      <c r="E4350" s="26" t="str">
        <f t="shared" si="678"/>
        <v/>
      </c>
      <c r="F4350" s="26" t="str">
        <f t="shared" si="679"/>
        <v/>
      </c>
      <c r="G4350" s="26" t="str">
        <f t="shared" si="680"/>
        <v/>
      </c>
      <c r="H4350" s="26" t="str">
        <f t="shared" si="681"/>
        <v/>
      </c>
      <c r="I4350" s="53"/>
      <c r="J4350" s="53"/>
      <c r="K4350" s="53"/>
      <c r="L4350" s="52" t="str">
        <f t="shared" si="682"/>
        <v/>
      </c>
      <c r="M4350" s="52" t="str">
        <f t="shared" si="683"/>
        <v/>
      </c>
    </row>
    <row r="4351" spans="1:13" hidden="1" x14ac:dyDescent="0.3">
      <c r="A4351" s="143" t="str">
        <f t="shared" si="684"/>
        <v/>
      </c>
      <c r="B4351" s="140" t="str">
        <f t="shared" si="685"/>
        <v/>
      </c>
      <c r="C4351" s="143" t="str">
        <f t="shared" si="686"/>
        <v/>
      </c>
      <c r="D4351" s="53"/>
      <c r="E4351" s="26" t="str">
        <f t="shared" si="678"/>
        <v/>
      </c>
      <c r="F4351" s="26" t="str">
        <f t="shared" si="679"/>
        <v/>
      </c>
      <c r="G4351" s="26" t="str">
        <f t="shared" si="680"/>
        <v/>
      </c>
      <c r="H4351" s="26" t="str">
        <f t="shared" si="681"/>
        <v/>
      </c>
      <c r="I4351" s="53"/>
      <c r="J4351" s="53"/>
      <c r="K4351" s="53"/>
      <c r="L4351" s="52" t="str">
        <f t="shared" si="682"/>
        <v/>
      </c>
      <c r="M4351" s="52" t="str">
        <f t="shared" si="683"/>
        <v/>
      </c>
    </row>
    <row r="4352" spans="1:13" hidden="1" x14ac:dyDescent="0.3">
      <c r="A4352" s="143" t="str">
        <f t="shared" si="684"/>
        <v/>
      </c>
      <c r="B4352" s="140" t="str">
        <f t="shared" si="685"/>
        <v/>
      </c>
      <c r="C4352" s="143" t="str">
        <f t="shared" si="686"/>
        <v/>
      </c>
      <c r="D4352" s="53"/>
      <c r="E4352" s="26" t="str">
        <f t="shared" si="678"/>
        <v/>
      </c>
      <c r="F4352" s="26" t="str">
        <f t="shared" si="679"/>
        <v/>
      </c>
      <c r="G4352" s="26" t="str">
        <f t="shared" si="680"/>
        <v/>
      </c>
      <c r="H4352" s="26" t="str">
        <f t="shared" si="681"/>
        <v/>
      </c>
      <c r="I4352" s="53"/>
      <c r="J4352" s="53"/>
      <c r="K4352" s="53"/>
      <c r="L4352" s="52" t="str">
        <f t="shared" si="682"/>
        <v/>
      </c>
      <c r="M4352" s="52" t="str">
        <f t="shared" si="683"/>
        <v/>
      </c>
    </row>
    <row r="4353" spans="1:13" hidden="1" x14ac:dyDescent="0.3">
      <c r="A4353" s="143" t="str">
        <f t="shared" si="684"/>
        <v/>
      </c>
      <c r="B4353" s="140" t="str">
        <f t="shared" si="685"/>
        <v/>
      </c>
      <c r="C4353" s="143" t="str">
        <f t="shared" si="686"/>
        <v/>
      </c>
      <c r="D4353" s="53"/>
      <c r="E4353" s="26" t="str">
        <f t="shared" si="678"/>
        <v/>
      </c>
      <c r="F4353" s="26" t="str">
        <f t="shared" si="679"/>
        <v/>
      </c>
      <c r="G4353" s="26" t="str">
        <f t="shared" si="680"/>
        <v/>
      </c>
      <c r="H4353" s="26" t="str">
        <f t="shared" si="681"/>
        <v/>
      </c>
      <c r="I4353" s="53"/>
      <c r="J4353" s="53"/>
      <c r="K4353" s="53"/>
      <c r="L4353" s="52" t="str">
        <f t="shared" si="682"/>
        <v/>
      </c>
      <c r="M4353" s="52" t="str">
        <f t="shared" si="683"/>
        <v/>
      </c>
    </row>
    <row r="4354" spans="1:13" hidden="1" x14ac:dyDescent="0.3">
      <c r="A4354" s="143" t="str">
        <f t="shared" si="684"/>
        <v/>
      </c>
      <c r="B4354" s="140" t="str">
        <f t="shared" si="685"/>
        <v/>
      </c>
      <c r="C4354" s="143" t="str">
        <f t="shared" si="686"/>
        <v/>
      </c>
      <c r="D4354" s="53"/>
      <c r="E4354" s="26" t="str">
        <f t="shared" si="678"/>
        <v/>
      </c>
      <c r="F4354" s="26" t="str">
        <f t="shared" si="679"/>
        <v/>
      </c>
      <c r="G4354" s="26" t="str">
        <f t="shared" si="680"/>
        <v/>
      </c>
      <c r="H4354" s="26" t="str">
        <f t="shared" si="681"/>
        <v/>
      </c>
      <c r="I4354" s="53"/>
      <c r="J4354" s="53"/>
      <c r="K4354" s="53"/>
      <c r="L4354" s="52" t="str">
        <f t="shared" si="682"/>
        <v/>
      </c>
      <c r="M4354" s="52" t="str">
        <f t="shared" si="683"/>
        <v/>
      </c>
    </row>
    <row r="4355" spans="1:13" hidden="1" x14ac:dyDescent="0.3">
      <c r="A4355" s="143" t="str">
        <f t="shared" si="684"/>
        <v/>
      </c>
      <c r="B4355" s="140" t="str">
        <f t="shared" si="685"/>
        <v/>
      </c>
      <c r="C4355" s="143" t="str">
        <f t="shared" si="686"/>
        <v/>
      </c>
      <c r="D4355" s="53"/>
      <c r="E4355" s="26" t="str">
        <f t="shared" si="678"/>
        <v/>
      </c>
      <c r="F4355" s="26" t="str">
        <f t="shared" si="679"/>
        <v/>
      </c>
      <c r="G4355" s="26" t="str">
        <f t="shared" si="680"/>
        <v/>
      </c>
      <c r="H4355" s="26" t="str">
        <f t="shared" si="681"/>
        <v/>
      </c>
      <c r="I4355" s="53"/>
      <c r="J4355" s="53"/>
      <c r="K4355" s="53"/>
      <c r="L4355" s="52" t="str">
        <f t="shared" si="682"/>
        <v/>
      </c>
      <c r="M4355" s="52" t="str">
        <f t="shared" si="683"/>
        <v/>
      </c>
    </row>
    <row r="4356" spans="1:13" hidden="1" x14ac:dyDescent="0.3">
      <c r="A4356" s="143" t="str">
        <f t="shared" si="684"/>
        <v/>
      </c>
      <c r="B4356" s="140" t="str">
        <f t="shared" si="685"/>
        <v/>
      </c>
      <c r="C4356" s="143" t="str">
        <f t="shared" si="686"/>
        <v/>
      </c>
      <c r="D4356" s="53"/>
      <c r="E4356" s="26" t="str">
        <f t="shared" si="678"/>
        <v/>
      </c>
      <c r="F4356" s="26" t="str">
        <f t="shared" si="679"/>
        <v/>
      </c>
      <c r="G4356" s="26" t="str">
        <f t="shared" si="680"/>
        <v/>
      </c>
      <c r="H4356" s="26" t="str">
        <f t="shared" si="681"/>
        <v/>
      </c>
      <c r="I4356" s="53"/>
      <c r="J4356" s="53"/>
      <c r="K4356" s="53"/>
      <c r="L4356" s="52" t="str">
        <f t="shared" si="682"/>
        <v/>
      </c>
      <c r="M4356" s="52" t="str">
        <f t="shared" si="683"/>
        <v/>
      </c>
    </row>
    <row r="4357" spans="1:13" hidden="1" x14ac:dyDescent="0.3">
      <c r="A4357" s="143" t="str">
        <f t="shared" si="684"/>
        <v/>
      </c>
      <c r="B4357" s="140" t="str">
        <f t="shared" si="685"/>
        <v/>
      </c>
      <c r="C4357" s="143" t="str">
        <f t="shared" si="686"/>
        <v/>
      </c>
      <c r="D4357" s="53"/>
      <c r="E4357" s="26" t="str">
        <f t="shared" si="678"/>
        <v/>
      </c>
      <c r="F4357" s="26" t="str">
        <f t="shared" si="679"/>
        <v/>
      </c>
      <c r="G4357" s="26" t="str">
        <f t="shared" si="680"/>
        <v/>
      </c>
      <c r="H4357" s="26" t="str">
        <f t="shared" si="681"/>
        <v/>
      </c>
      <c r="I4357" s="53"/>
      <c r="J4357" s="53"/>
      <c r="K4357" s="53"/>
      <c r="L4357" s="52" t="str">
        <f t="shared" si="682"/>
        <v/>
      </c>
      <c r="M4357" s="52" t="str">
        <f t="shared" si="683"/>
        <v/>
      </c>
    </row>
    <row r="4358" spans="1:13" hidden="1" x14ac:dyDescent="0.3">
      <c r="A4358" s="143" t="str">
        <f t="shared" si="684"/>
        <v/>
      </c>
      <c r="B4358" s="140" t="str">
        <f t="shared" si="685"/>
        <v/>
      </c>
      <c r="C4358" s="143" t="str">
        <f t="shared" si="686"/>
        <v/>
      </c>
      <c r="D4358" s="53"/>
      <c r="E4358" s="26" t="str">
        <f t="shared" si="678"/>
        <v/>
      </c>
      <c r="F4358" s="26" t="str">
        <f t="shared" si="679"/>
        <v/>
      </c>
      <c r="G4358" s="26" t="str">
        <f t="shared" si="680"/>
        <v/>
      </c>
      <c r="H4358" s="26" t="str">
        <f t="shared" si="681"/>
        <v/>
      </c>
      <c r="I4358" s="53"/>
      <c r="J4358" s="53"/>
      <c r="K4358" s="53"/>
      <c r="L4358" s="52" t="str">
        <f t="shared" si="682"/>
        <v/>
      </c>
      <c r="M4358" s="52" t="str">
        <f t="shared" si="683"/>
        <v/>
      </c>
    </row>
    <row r="4359" spans="1:13" hidden="1" x14ac:dyDescent="0.3">
      <c r="A4359" s="143" t="str">
        <f t="shared" si="684"/>
        <v/>
      </c>
      <c r="B4359" s="140" t="str">
        <f t="shared" si="685"/>
        <v/>
      </c>
      <c r="C4359" s="143" t="str">
        <f t="shared" si="686"/>
        <v/>
      </c>
      <c r="D4359" s="53"/>
      <c r="E4359" s="26" t="str">
        <f t="shared" si="678"/>
        <v/>
      </c>
      <c r="F4359" s="26" t="str">
        <f t="shared" si="679"/>
        <v/>
      </c>
      <c r="G4359" s="26" t="str">
        <f t="shared" si="680"/>
        <v/>
      </c>
      <c r="H4359" s="26" t="str">
        <f t="shared" si="681"/>
        <v/>
      </c>
      <c r="I4359" s="53"/>
      <c r="J4359" s="53"/>
      <c r="K4359" s="53"/>
      <c r="L4359" s="52" t="str">
        <f t="shared" si="682"/>
        <v/>
      </c>
      <c r="M4359" s="52" t="str">
        <f t="shared" si="683"/>
        <v/>
      </c>
    </row>
    <row r="4360" spans="1:13" hidden="1" x14ac:dyDescent="0.3">
      <c r="A4360" s="143" t="str">
        <f t="shared" si="684"/>
        <v/>
      </c>
      <c r="B4360" s="140" t="str">
        <f t="shared" si="685"/>
        <v/>
      </c>
      <c r="C4360" s="143" t="str">
        <f t="shared" si="686"/>
        <v/>
      </c>
      <c r="D4360" s="53"/>
      <c r="E4360" s="26" t="str">
        <f t="shared" si="678"/>
        <v/>
      </c>
      <c r="F4360" s="26" t="str">
        <f t="shared" si="679"/>
        <v/>
      </c>
      <c r="G4360" s="26" t="str">
        <f t="shared" si="680"/>
        <v/>
      </c>
      <c r="H4360" s="26" t="str">
        <f t="shared" si="681"/>
        <v/>
      </c>
      <c r="I4360" s="53"/>
      <c r="J4360" s="53"/>
      <c r="K4360" s="53"/>
      <c r="L4360" s="52" t="str">
        <f t="shared" si="682"/>
        <v/>
      </c>
      <c r="M4360" s="52" t="str">
        <f t="shared" si="683"/>
        <v/>
      </c>
    </row>
    <row r="4361" spans="1:13" hidden="1" x14ac:dyDescent="0.3">
      <c r="A4361" s="143" t="str">
        <f t="shared" si="684"/>
        <v/>
      </c>
      <c r="B4361" s="140" t="str">
        <f t="shared" si="685"/>
        <v/>
      </c>
      <c r="C4361" s="143" t="str">
        <f t="shared" si="686"/>
        <v/>
      </c>
      <c r="D4361" s="53"/>
      <c r="E4361" s="26" t="str">
        <f t="shared" si="678"/>
        <v/>
      </c>
      <c r="F4361" s="26" t="str">
        <f t="shared" si="679"/>
        <v/>
      </c>
      <c r="G4361" s="26" t="str">
        <f t="shared" si="680"/>
        <v/>
      </c>
      <c r="H4361" s="26" t="str">
        <f t="shared" si="681"/>
        <v/>
      </c>
      <c r="I4361" s="53"/>
      <c r="J4361" s="53"/>
      <c r="K4361" s="53"/>
      <c r="L4361" s="52" t="str">
        <f t="shared" si="682"/>
        <v/>
      </c>
      <c r="M4361" s="52" t="str">
        <f t="shared" si="683"/>
        <v/>
      </c>
    </row>
    <row r="4362" spans="1:13" hidden="1" x14ac:dyDescent="0.3">
      <c r="A4362" s="143" t="str">
        <f t="shared" si="684"/>
        <v/>
      </c>
      <c r="B4362" s="140" t="str">
        <f t="shared" si="685"/>
        <v/>
      </c>
      <c r="C4362" s="143" t="str">
        <f t="shared" si="686"/>
        <v/>
      </c>
      <c r="D4362" s="53"/>
      <c r="E4362" s="26" t="str">
        <f t="shared" si="678"/>
        <v/>
      </c>
      <c r="F4362" s="26" t="str">
        <f t="shared" si="679"/>
        <v/>
      </c>
      <c r="G4362" s="26" t="str">
        <f t="shared" si="680"/>
        <v/>
      </c>
      <c r="H4362" s="26" t="str">
        <f t="shared" si="681"/>
        <v/>
      </c>
      <c r="I4362" s="53"/>
      <c r="J4362" s="53"/>
      <c r="K4362" s="53"/>
      <c r="L4362" s="52" t="str">
        <f t="shared" si="682"/>
        <v/>
      </c>
      <c r="M4362" s="52" t="str">
        <f t="shared" si="683"/>
        <v/>
      </c>
    </row>
    <row r="4363" spans="1:13" hidden="1" x14ac:dyDescent="0.3">
      <c r="A4363" s="143" t="str">
        <f t="shared" si="684"/>
        <v/>
      </c>
      <c r="B4363" s="140" t="str">
        <f t="shared" si="685"/>
        <v/>
      </c>
      <c r="C4363" s="143" t="str">
        <f t="shared" si="686"/>
        <v/>
      </c>
      <c r="D4363" s="53"/>
      <c r="E4363" s="26" t="str">
        <f t="shared" si="678"/>
        <v/>
      </c>
      <c r="F4363" s="26" t="str">
        <f t="shared" si="679"/>
        <v/>
      </c>
      <c r="G4363" s="26" t="str">
        <f t="shared" si="680"/>
        <v/>
      </c>
      <c r="H4363" s="26" t="str">
        <f t="shared" si="681"/>
        <v/>
      </c>
      <c r="I4363" s="53"/>
      <c r="J4363" s="53"/>
      <c r="K4363" s="53"/>
      <c r="L4363" s="52" t="str">
        <f t="shared" si="682"/>
        <v/>
      </c>
      <c r="M4363" s="52" t="str">
        <f t="shared" si="683"/>
        <v/>
      </c>
    </row>
    <row r="4364" spans="1:13" hidden="1" x14ac:dyDescent="0.25">
      <c r="D4364" s="27" t="s">
        <v>1172</v>
      </c>
    </row>
    <row r="1038408" spans="4:4" x14ac:dyDescent="0.25">
      <c r="D1038408" s="54" t="s">
        <v>732</v>
      </c>
    </row>
  </sheetData>
  <autoFilter ref="A1:N4364" xr:uid="{00000000-0009-0000-0000-000002000000}">
    <filterColumn colId="0">
      <filters>
        <filter val="2026-NAT-01"/>
        <filter val="2026-NAT-02"/>
        <filter val="2026-NAT-03"/>
      </filters>
    </filterColumn>
  </autoFilter>
  <phoneticPr fontId="38" type="noConversion"/>
  <dataValidations count="2">
    <dataValidation type="list" allowBlank="1" showInputMessage="1" showErrorMessage="1" sqref="J2:J4363" xr:uid="{00000000-0002-0000-0200-000000000000}">
      <formula1>Inedibles</formula1>
    </dataValidation>
    <dataValidation type="list" allowBlank="1" showInputMessage="1" showErrorMessage="1" sqref="I2:I4363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469"/>
  <sheetViews>
    <sheetView topLeftCell="A79" zoomScaleNormal="100" workbookViewId="0">
      <selection activeCell="C5" sqref="C5"/>
    </sheetView>
  </sheetViews>
  <sheetFormatPr defaultColWidth="9.109375" defaultRowHeight="13.2" x14ac:dyDescent="0.25"/>
  <cols>
    <col min="1" max="1" width="3.88671875" style="45" customWidth="1"/>
    <col min="2" max="2" width="13.6640625" style="43" customWidth="1"/>
    <col min="3" max="3" width="17.44140625" style="43" bestFit="1" customWidth="1"/>
    <col min="4" max="4" width="19.5546875" style="43" customWidth="1"/>
    <col min="5" max="5" width="17.21875" style="43" bestFit="1" customWidth="1"/>
    <col min="6" max="6" width="7.109375" style="43" bestFit="1" customWidth="1"/>
    <col min="7" max="7" width="8.44140625" style="43" bestFit="1" customWidth="1"/>
    <col min="8" max="8" width="8.33203125" style="61" bestFit="1" customWidth="1"/>
    <col min="9" max="9" width="6.44140625" style="65" bestFit="1" customWidth="1"/>
    <col min="10" max="10" width="9.109375" style="43" bestFit="1" customWidth="1"/>
    <col min="11" max="11" width="4" style="43" customWidth="1"/>
    <col min="12" max="16" width="9.109375" style="43"/>
    <col min="17" max="18" width="9.109375" style="45"/>
    <col min="19" max="16384" width="9.109375" style="43"/>
  </cols>
  <sheetData>
    <row r="1" spans="1:18" s="29" customFormat="1" ht="18" x14ac:dyDescent="0.25">
      <c r="A1" s="73"/>
      <c r="B1" s="58"/>
      <c r="C1" s="58"/>
      <c r="D1" s="518" t="s">
        <v>1583</v>
      </c>
      <c r="E1" s="518"/>
      <c r="F1" s="518"/>
      <c r="G1" s="72" t="s">
        <v>2173</v>
      </c>
      <c r="H1" s="60"/>
      <c r="I1" s="63"/>
      <c r="J1" s="66"/>
      <c r="K1" s="58"/>
      <c r="Q1" s="13"/>
      <c r="R1" s="13"/>
    </row>
    <row r="2" spans="1:18" s="29" customFormat="1" ht="13.8" x14ac:dyDescent="0.25">
      <c r="A2" s="73"/>
      <c r="B2" s="44" t="s">
        <v>411</v>
      </c>
      <c r="C2" s="45" t="s">
        <v>2171</v>
      </c>
      <c r="D2" s="58" t="str">
        <f>$C$3&amp;" "&amp; '2026-NAT-01'!$G$1</f>
        <v>(All) Nationals 2026 Day 1</v>
      </c>
      <c r="E2" s="58"/>
      <c r="F2" s="58"/>
      <c r="G2" s="58"/>
      <c r="H2" s="60"/>
      <c r="I2" s="63"/>
      <c r="J2" s="66"/>
      <c r="K2" s="58"/>
      <c r="Q2" s="13"/>
      <c r="R2" s="13"/>
    </row>
    <row r="3" spans="1:18" ht="13.8" x14ac:dyDescent="0.25">
      <c r="A3" s="73"/>
      <c r="B3" s="48" t="s">
        <v>4</v>
      </c>
      <c r="C3" s="45" t="s">
        <v>1819</v>
      </c>
      <c r="D3" s="58"/>
      <c r="E3" s="73" t="s">
        <v>2084</v>
      </c>
      <c r="F3" s="58"/>
      <c r="G3" s="58"/>
      <c r="H3" s="60"/>
      <c r="I3" s="63"/>
      <c r="J3" s="66"/>
      <c r="K3" s="58"/>
    </row>
    <row r="4" spans="1:18" ht="13.8" x14ac:dyDescent="0.25">
      <c r="A4" s="73"/>
      <c r="B4" s="58"/>
      <c r="C4" s="58"/>
      <c r="D4" s="58"/>
      <c r="E4" s="58"/>
      <c r="F4" s="58"/>
      <c r="G4" s="58"/>
      <c r="H4" s="60"/>
      <c r="I4" s="63"/>
      <c r="J4" s="66"/>
      <c r="K4" s="58"/>
    </row>
    <row r="5" spans="1:18" s="41" customFormat="1" ht="41.4" x14ac:dyDescent="0.25">
      <c r="A5" s="59"/>
      <c r="B5" s="57" t="s">
        <v>414</v>
      </c>
      <c r="C5" s="57" t="s">
        <v>1</v>
      </c>
      <c r="D5" s="57" t="s">
        <v>2</v>
      </c>
      <c r="E5" s="57" t="s">
        <v>415</v>
      </c>
      <c r="F5" s="41" t="s">
        <v>421</v>
      </c>
      <c r="G5" s="41" t="s">
        <v>1197</v>
      </c>
      <c r="H5" s="62" t="s">
        <v>1047</v>
      </c>
      <c r="I5" s="64" t="s">
        <v>1198</v>
      </c>
      <c r="J5" s="67" t="s">
        <v>1251</v>
      </c>
      <c r="K5" s="59"/>
      <c r="Q5" s="519"/>
      <c r="R5" s="519"/>
    </row>
    <row r="6" spans="1:18" ht="13.8" x14ac:dyDescent="0.25">
      <c r="A6" s="73">
        <v>1</v>
      </c>
      <c r="B6" s="45" t="s">
        <v>1472</v>
      </c>
      <c r="C6" s="45" t="s">
        <v>1501</v>
      </c>
      <c r="D6" s="45" t="s">
        <v>1502</v>
      </c>
      <c r="E6" s="45" t="s">
        <v>44</v>
      </c>
      <c r="F6" s="45"/>
      <c r="G6" s="45">
        <v>11</v>
      </c>
      <c r="H6" s="126">
        <v>103.89999999999999</v>
      </c>
      <c r="I6" s="127">
        <v>103.89999999999999</v>
      </c>
      <c r="J6" s="67">
        <v>300</v>
      </c>
      <c r="K6" s="58">
        <v>1</v>
      </c>
    </row>
    <row r="7" spans="1:18" ht="13.8" x14ac:dyDescent="0.25">
      <c r="A7" s="73">
        <v>2</v>
      </c>
      <c r="B7" s="45" t="s">
        <v>1008</v>
      </c>
      <c r="C7" s="45" t="s">
        <v>1014</v>
      </c>
      <c r="D7" s="45" t="s">
        <v>155</v>
      </c>
      <c r="E7" s="45" t="s">
        <v>44</v>
      </c>
      <c r="F7" s="45"/>
      <c r="G7" s="45">
        <v>9</v>
      </c>
      <c r="H7" s="126">
        <v>103.5</v>
      </c>
      <c r="I7" s="127">
        <v>103.5</v>
      </c>
      <c r="J7" s="67">
        <f>IF(I7=I6,J6,IF(I7=0,ROUNDDOWN(20,0),J6-K6))</f>
        <v>299</v>
      </c>
      <c r="K7" s="58">
        <f>IF(I7&lt;I6,1,IF(I7=I6,K6+1,0))</f>
        <v>1</v>
      </c>
      <c r="Q7" s="43"/>
      <c r="R7" s="43"/>
    </row>
    <row r="8" spans="1:18" ht="13.8" x14ac:dyDescent="0.25">
      <c r="A8" s="73">
        <v>3</v>
      </c>
      <c r="B8" s="45" t="s">
        <v>682</v>
      </c>
      <c r="C8" s="45" t="s">
        <v>330</v>
      </c>
      <c r="D8" s="45" t="s">
        <v>73</v>
      </c>
      <c r="E8" s="45" t="s">
        <v>1797</v>
      </c>
      <c r="F8" s="45"/>
      <c r="G8" s="45">
        <v>5</v>
      </c>
      <c r="H8" s="126">
        <v>88.2</v>
      </c>
      <c r="I8" s="127">
        <v>88.2</v>
      </c>
      <c r="J8" s="67">
        <f t="shared" ref="J8:J71" si="0">IF(I8=I7,J7,IF(I8=0,ROUNDDOWN(20,0),J7-K7))</f>
        <v>298</v>
      </c>
      <c r="K8" s="58">
        <f t="shared" ref="K8:K71" si="1">IF(I8&lt;I7,1,IF(I8=I7,K7+1,0))</f>
        <v>1</v>
      </c>
      <c r="Q8" s="43"/>
      <c r="R8" s="43"/>
    </row>
    <row r="9" spans="1:18" ht="13.8" x14ac:dyDescent="0.25">
      <c r="A9" s="73">
        <v>4</v>
      </c>
      <c r="B9" s="45" t="s">
        <v>571</v>
      </c>
      <c r="C9" s="45" t="s">
        <v>80</v>
      </c>
      <c r="D9" s="45" t="s">
        <v>81</v>
      </c>
      <c r="E9" s="45" t="s">
        <v>42</v>
      </c>
      <c r="F9" s="45"/>
      <c r="G9" s="45">
        <v>13</v>
      </c>
      <c r="H9" s="126">
        <v>87.7</v>
      </c>
      <c r="I9" s="127">
        <v>87.7</v>
      </c>
      <c r="J9" s="67">
        <f t="shared" si="0"/>
        <v>297</v>
      </c>
      <c r="K9" s="58">
        <f t="shared" si="1"/>
        <v>1</v>
      </c>
      <c r="Q9" s="43"/>
      <c r="R9" s="43"/>
    </row>
    <row r="10" spans="1:18" ht="13.8" x14ac:dyDescent="0.25">
      <c r="A10" s="73">
        <v>5</v>
      </c>
      <c r="B10" s="45" t="s">
        <v>861</v>
      </c>
      <c r="C10" s="45" t="s">
        <v>318</v>
      </c>
      <c r="D10" s="45" t="s">
        <v>426</v>
      </c>
      <c r="E10" s="45" t="s">
        <v>1797</v>
      </c>
      <c r="F10" s="45"/>
      <c r="G10" s="45">
        <v>4</v>
      </c>
      <c r="H10" s="126">
        <v>86.4</v>
      </c>
      <c r="I10" s="127">
        <v>86.4</v>
      </c>
      <c r="J10" s="67">
        <f t="shared" si="0"/>
        <v>296</v>
      </c>
      <c r="K10" s="58">
        <f t="shared" si="1"/>
        <v>1</v>
      </c>
      <c r="Q10" s="43"/>
      <c r="R10" s="43"/>
    </row>
    <row r="11" spans="1:18" ht="13.8" x14ac:dyDescent="0.25">
      <c r="A11" s="73">
        <v>6</v>
      </c>
      <c r="B11" s="45" t="s">
        <v>1579</v>
      </c>
      <c r="C11" s="45" t="s">
        <v>1622</v>
      </c>
      <c r="D11" s="45" t="s">
        <v>1502</v>
      </c>
      <c r="E11" s="45" t="s">
        <v>42</v>
      </c>
      <c r="F11" s="45"/>
      <c r="G11" s="45">
        <v>10</v>
      </c>
      <c r="H11" s="126">
        <v>82.9</v>
      </c>
      <c r="I11" s="127">
        <v>82.9</v>
      </c>
      <c r="J11" s="67">
        <f t="shared" si="0"/>
        <v>295</v>
      </c>
      <c r="K11" s="58">
        <f t="shared" si="1"/>
        <v>1</v>
      </c>
      <c r="Q11" s="43"/>
      <c r="R11" s="43"/>
    </row>
    <row r="12" spans="1:18" ht="13.8" x14ac:dyDescent="0.25">
      <c r="A12" s="73">
        <v>7</v>
      </c>
      <c r="B12" s="45" t="s">
        <v>427</v>
      </c>
      <c r="C12" s="45" t="s">
        <v>176</v>
      </c>
      <c r="D12" s="45" t="s">
        <v>155</v>
      </c>
      <c r="E12" s="45" t="s">
        <v>44</v>
      </c>
      <c r="F12" s="45"/>
      <c r="G12" s="45">
        <v>6</v>
      </c>
      <c r="H12" s="126">
        <v>82.9</v>
      </c>
      <c r="I12" s="127">
        <v>82.9</v>
      </c>
      <c r="J12" s="67">
        <f t="shared" si="0"/>
        <v>295</v>
      </c>
      <c r="K12" s="58">
        <f t="shared" si="1"/>
        <v>2</v>
      </c>
      <c r="Q12" s="43"/>
      <c r="R12" s="43"/>
    </row>
    <row r="13" spans="1:18" ht="13.8" x14ac:dyDescent="0.25">
      <c r="A13" s="73">
        <v>8</v>
      </c>
      <c r="B13" s="45" t="s">
        <v>1338</v>
      </c>
      <c r="C13" s="45" t="s">
        <v>1339</v>
      </c>
      <c r="D13" s="45" t="s">
        <v>1340</v>
      </c>
      <c r="E13" s="45" t="s">
        <v>37</v>
      </c>
      <c r="F13" s="45">
        <v>1</v>
      </c>
      <c r="G13" s="45">
        <v>7</v>
      </c>
      <c r="H13" s="126">
        <v>77.900000000000006</v>
      </c>
      <c r="I13" s="127">
        <v>77.900000000000006</v>
      </c>
      <c r="J13" s="67">
        <f t="shared" si="0"/>
        <v>293</v>
      </c>
      <c r="K13" s="58">
        <f t="shared" si="1"/>
        <v>1</v>
      </c>
      <c r="Q13" s="43"/>
      <c r="R13" s="43"/>
    </row>
    <row r="14" spans="1:18" ht="13.8" x14ac:dyDescent="0.25">
      <c r="A14" s="73">
        <v>9</v>
      </c>
      <c r="B14" s="45" t="s">
        <v>604</v>
      </c>
      <c r="C14" s="45" t="s">
        <v>1644</v>
      </c>
      <c r="D14" s="45" t="s">
        <v>161</v>
      </c>
      <c r="E14" s="45" t="s">
        <v>37</v>
      </c>
      <c r="F14" s="45"/>
      <c r="G14" s="45">
        <v>6</v>
      </c>
      <c r="H14" s="126">
        <v>75.7</v>
      </c>
      <c r="I14" s="127">
        <v>75.7</v>
      </c>
      <c r="J14" s="67">
        <f t="shared" si="0"/>
        <v>292</v>
      </c>
      <c r="K14" s="58">
        <f t="shared" si="1"/>
        <v>1</v>
      </c>
      <c r="Q14" s="43"/>
      <c r="R14" s="43"/>
    </row>
    <row r="15" spans="1:18" ht="13.8" x14ac:dyDescent="0.25">
      <c r="A15" s="73">
        <v>10</v>
      </c>
      <c r="B15" s="45" t="s">
        <v>461</v>
      </c>
      <c r="C15" s="45" t="s">
        <v>98</v>
      </c>
      <c r="D15" s="45" t="s">
        <v>1159</v>
      </c>
      <c r="E15" s="45" t="s">
        <v>44</v>
      </c>
      <c r="F15" s="45"/>
      <c r="G15" s="45">
        <v>12</v>
      </c>
      <c r="H15" s="126">
        <v>75.600000000000009</v>
      </c>
      <c r="I15" s="127">
        <v>75.600000000000009</v>
      </c>
      <c r="J15" s="67">
        <f t="shared" si="0"/>
        <v>291</v>
      </c>
      <c r="K15" s="58">
        <f t="shared" si="1"/>
        <v>1</v>
      </c>
      <c r="Q15" s="43"/>
      <c r="R15" s="43"/>
    </row>
    <row r="16" spans="1:18" ht="13.8" x14ac:dyDescent="0.25">
      <c r="A16" s="73">
        <v>11</v>
      </c>
      <c r="B16" s="45" t="s">
        <v>704</v>
      </c>
      <c r="C16" s="45" t="s">
        <v>334</v>
      </c>
      <c r="D16" s="45" t="s">
        <v>1012</v>
      </c>
      <c r="E16" s="45" t="s">
        <v>41</v>
      </c>
      <c r="F16" s="45">
        <v>1</v>
      </c>
      <c r="G16" s="45">
        <v>11</v>
      </c>
      <c r="H16" s="126">
        <v>73.3</v>
      </c>
      <c r="I16" s="127">
        <v>73.3</v>
      </c>
      <c r="J16" s="67">
        <f t="shared" si="0"/>
        <v>290</v>
      </c>
      <c r="K16" s="58">
        <f t="shared" si="1"/>
        <v>1</v>
      </c>
      <c r="Q16" s="43"/>
      <c r="R16" s="43"/>
    </row>
    <row r="17" spans="1:18" ht="13.8" x14ac:dyDescent="0.25">
      <c r="A17" s="73">
        <v>12</v>
      </c>
      <c r="B17" s="45" t="s">
        <v>433</v>
      </c>
      <c r="C17" s="45" t="s">
        <v>180</v>
      </c>
      <c r="D17" s="45" t="s">
        <v>181</v>
      </c>
      <c r="E17" s="45" t="s">
        <v>38</v>
      </c>
      <c r="F17" s="45"/>
      <c r="G17" s="45">
        <v>8</v>
      </c>
      <c r="H17" s="126">
        <v>66.199999999999989</v>
      </c>
      <c r="I17" s="127">
        <v>66.199999999999989</v>
      </c>
      <c r="J17" s="67">
        <f t="shared" si="0"/>
        <v>289</v>
      </c>
      <c r="K17" s="58">
        <f t="shared" si="1"/>
        <v>1</v>
      </c>
      <c r="Q17" s="43"/>
      <c r="R17" s="43"/>
    </row>
    <row r="18" spans="1:18" ht="13.8" x14ac:dyDescent="0.25">
      <c r="A18" s="73">
        <v>13</v>
      </c>
      <c r="B18" s="45" t="s">
        <v>1475</v>
      </c>
      <c r="C18" s="45" t="s">
        <v>1960</v>
      </c>
      <c r="D18" s="45" t="s">
        <v>1961</v>
      </c>
      <c r="E18" s="45" t="s">
        <v>43</v>
      </c>
      <c r="F18" s="45"/>
      <c r="G18" s="45">
        <v>7</v>
      </c>
      <c r="H18" s="126">
        <v>60.5</v>
      </c>
      <c r="I18" s="127">
        <v>60.5</v>
      </c>
      <c r="J18" s="67">
        <f t="shared" si="0"/>
        <v>288</v>
      </c>
      <c r="K18" s="58">
        <f t="shared" si="1"/>
        <v>1</v>
      </c>
      <c r="Q18" s="43"/>
      <c r="R18" s="43"/>
    </row>
    <row r="19" spans="1:18" ht="13.8" x14ac:dyDescent="0.25">
      <c r="A19" s="73">
        <v>14</v>
      </c>
      <c r="B19" s="45" t="s">
        <v>534</v>
      </c>
      <c r="C19" s="45" t="s">
        <v>1490</v>
      </c>
      <c r="D19" s="45" t="s">
        <v>1672</v>
      </c>
      <c r="E19" s="45" t="s">
        <v>41</v>
      </c>
      <c r="F19" s="45"/>
      <c r="G19" s="45">
        <v>5</v>
      </c>
      <c r="H19" s="126">
        <v>60.1</v>
      </c>
      <c r="I19" s="127">
        <v>60.1</v>
      </c>
      <c r="J19" s="67">
        <f t="shared" si="0"/>
        <v>287</v>
      </c>
      <c r="K19" s="58">
        <f t="shared" si="1"/>
        <v>1</v>
      </c>
      <c r="Q19" s="43"/>
      <c r="R19" s="43"/>
    </row>
    <row r="20" spans="1:18" ht="13.8" x14ac:dyDescent="0.25">
      <c r="A20" s="73">
        <v>15</v>
      </c>
      <c r="B20" s="45" t="s">
        <v>545</v>
      </c>
      <c r="C20" s="45" t="s">
        <v>185</v>
      </c>
      <c r="D20" s="45" t="s">
        <v>207</v>
      </c>
      <c r="E20" s="45" t="s">
        <v>38</v>
      </c>
      <c r="F20" s="45"/>
      <c r="G20" s="45">
        <v>9</v>
      </c>
      <c r="H20" s="126">
        <v>59.5</v>
      </c>
      <c r="I20" s="127">
        <v>59.5</v>
      </c>
      <c r="J20" s="67">
        <f t="shared" si="0"/>
        <v>286</v>
      </c>
      <c r="K20" s="58">
        <f t="shared" si="1"/>
        <v>1</v>
      </c>
      <c r="Q20" s="43"/>
      <c r="R20" s="43"/>
    </row>
    <row r="21" spans="1:18" ht="13.8" x14ac:dyDescent="0.25">
      <c r="A21" s="73">
        <v>16</v>
      </c>
      <c r="B21" s="45" t="s">
        <v>790</v>
      </c>
      <c r="C21" s="45" t="s">
        <v>1850</v>
      </c>
      <c r="D21" s="45" t="s">
        <v>1767</v>
      </c>
      <c r="E21" s="45" t="s">
        <v>38</v>
      </c>
      <c r="F21" s="45"/>
      <c r="G21" s="45">
        <v>6</v>
      </c>
      <c r="H21" s="126">
        <v>56.400000000000006</v>
      </c>
      <c r="I21" s="127">
        <v>56.400000000000006</v>
      </c>
      <c r="J21" s="67">
        <f t="shared" si="0"/>
        <v>285</v>
      </c>
      <c r="K21" s="58">
        <f t="shared" si="1"/>
        <v>1</v>
      </c>
      <c r="Q21" s="43"/>
      <c r="R21" s="43"/>
    </row>
    <row r="22" spans="1:18" ht="13.8" x14ac:dyDescent="0.25">
      <c r="A22" s="73">
        <v>17</v>
      </c>
      <c r="B22" s="45" t="s">
        <v>1528</v>
      </c>
      <c r="C22" s="45" t="s">
        <v>374</v>
      </c>
      <c r="D22" s="45" t="s">
        <v>120</v>
      </c>
      <c r="E22" s="45" t="s">
        <v>47</v>
      </c>
      <c r="F22" s="45"/>
      <c r="G22" s="45">
        <v>5</v>
      </c>
      <c r="H22" s="126">
        <v>56.2</v>
      </c>
      <c r="I22" s="127">
        <v>56.2</v>
      </c>
      <c r="J22" s="67">
        <f t="shared" si="0"/>
        <v>284</v>
      </c>
      <c r="K22" s="58">
        <f t="shared" si="1"/>
        <v>1</v>
      </c>
      <c r="Q22" s="43"/>
      <c r="R22" s="43"/>
    </row>
    <row r="23" spans="1:18" ht="13.8" x14ac:dyDescent="0.25">
      <c r="A23" s="73">
        <v>18</v>
      </c>
      <c r="B23" s="45" t="s">
        <v>550</v>
      </c>
      <c r="C23" s="45" t="s">
        <v>1670</v>
      </c>
      <c r="D23" s="45" t="s">
        <v>1152</v>
      </c>
      <c r="E23" s="45" t="s">
        <v>43</v>
      </c>
      <c r="F23" s="45"/>
      <c r="G23" s="45">
        <v>7</v>
      </c>
      <c r="H23" s="126">
        <v>56.099999999999994</v>
      </c>
      <c r="I23" s="127">
        <v>56.099999999999994</v>
      </c>
      <c r="J23" s="67">
        <f t="shared" si="0"/>
        <v>283</v>
      </c>
      <c r="K23" s="58">
        <f t="shared" si="1"/>
        <v>1</v>
      </c>
    </row>
    <row r="24" spans="1:18" ht="13.8" x14ac:dyDescent="0.25">
      <c r="A24" s="73">
        <v>19</v>
      </c>
      <c r="B24" s="45" t="s">
        <v>492</v>
      </c>
      <c r="C24" s="45" t="s">
        <v>369</v>
      </c>
      <c r="D24" s="45" t="s">
        <v>128</v>
      </c>
      <c r="E24" s="45" t="s">
        <v>41</v>
      </c>
      <c r="F24" s="45"/>
      <c r="G24" s="45">
        <v>7</v>
      </c>
      <c r="H24" s="126">
        <v>55.1</v>
      </c>
      <c r="I24" s="127">
        <v>55.1</v>
      </c>
      <c r="J24" s="67">
        <f t="shared" si="0"/>
        <v>282</v>
      </c>
      <c r="K24" s="58">
        <f t="shared" si="1"/>
        <v>1</v>
      </c>
    </row>
    <row r="25" spans="1:18" ht="13.8" x14ac:dyDescent="0.25">
      <c r="A25" s="73">
        <v>20</v>
      </c>
      <c r="B25" s="45" t="s">
        <v>548</v>
      </c>
      <c r="C25" s="45" t="s">
        <v>372</v>
      </c>
      <c r="D25" s="45" t="s">
        <v>182</v>
      </c>
      <c r="E25" s="45" t="s">
        <v>38</v>
      </c>
      <c r="F25" s="45"/>
      <c r="G25" s="45">
        <v>6</v>
      </c>
      <c r="H25" s="126">
        <v>53.900000000000006</v>
      </c>
      <c r="I25" s="127">
        <v>53.900000000000006</v>
      </c>
      <c r="J25" s="67">
        <f t="shared" si="0"/>
        <v>281</v>
      </c>
      <c r="K25" s="58">
        <f t="shared" si="1"/>
        <v>1</v>
      </c>
    </row>
    <row r="26" spans="1:18" ht="13.8" x14ac:dyDescent="0.25">
      <c r="A26" s="73">
        <v>21</v>
      </c>
      <c r="B26" s="45" t="s">
        <v>1459</v>
      </c>
      <c r="C26" s="45" t="s">
        <v>1487</v>
      </c>
      <c r="D26" s="45" t="s">
        <v>279</v>
      </c>
      <c r="E26" s="45" t="s">
        <v>37</v>
      </c>
      <c r="F26" s="45"/>
      <c r="G26" s="45">
        <v>5</v>
      </c>
      <c r="H26" s="126">
        <v>52.4</v>
      </c>
      <c r="I26" s="127">
        <v>52.4</v>
      </c>
      <c r="J26" s="67">
        <f t="shared" si="0"/>
        <v>280</v>
      </c>
      <c r="K26" s="58">
        <f t="shared" si="1"/>
        <v>1</v>
      </c>
    </row>
    <row r="27" spans="1:18" ht="13.8" x14ac:dyDescent="0.25">
      <c r="A27" s="73">
        <v>22</v>
      </c>
      <c r="B27" s="45" t="s">
        <v>457</v>
      </c>
      <c r="C27" s="45" t="s">
        <v>268</v>
      </c>
      <c r="D27" s="45" t="s">
        <v>123</v>
      </c>
      <c r="E27" s="45" t="s">
        <v>47</v>
      </c>
      <c r="F27" s="45"/>
      <c r="G27" s="45">
        <v>6</v>
      </c>
      <c r="H27" s="126">
        <v>52.000000000000007</v>
      </c>
      <c r="I27" s="127">
        <v>52.000000000000007</v>
      </c>
      <c r="J27" s="67">
        <f t="shared" si="0"/>
        <v>279</v>
      </c>
      <c r="K27" s="58">
        <f t="shared" si="1"/>
        <v>1</v>
      </c>
    </row>
    <row r="28" spans="1:18" ht="13.8" x14ac:dyDescent="0.25">
      <c r="A28" s="73">
        <v>23</v>
      </c>
      <c r="B28" s="45" t="s">
        <v>1094</v>
      </c>
      <c r="C28" s="45" t="s">
        <v>318</v>
      </c>
      <c r="D28" s="45" t="s">
        <v>1110</v>
      </c>
      <c r="E28" s="45" t="s">
        <v>47</v>
      </c>
      <c r="F28" s="45"/>
      <c r="G28" s="45">
        <v>3</v>
      </c>
      <c r="H28" s="126">
        <v>49.9</v>
      </c>
      <c r="I28" s="127">
        <v>49.9</v>
      </c>
      <c r="J28" s="67">
        <f t="shared" si="0"/>
        <v>278</v>
      </c>
      <c r="K28" s="58">
        <f t="shared" si="1"/>
        <v>1</v>
      </c>
    </row>
    <row r="29" spans="1:18" ht="13.8" x14ac:dyDescent="0.25">
      <c r="A29" s="73">
        <v>24</v>
      </c>
      <c r="B29" s="45" t="s">
        <v>659</v>
      </c>
      <c r="C29" s="45" t="s">
        <v>1137</v>
      </c>
      <c r="D29" s="45" t="s">
        <v>887</v>
      </c>
      <c r="E29" s="45" t="s">
        <v>42</v>
      </c>
      <c r="F29" s="45"/>
      <c r="G29" s="45">
        <v>9</v>
      </c>
      <c r="H29" s="126">
        <v>48.800000000000004</v>
      </c>
      <c r="I29" s="127">
        <v>48.800000000000004</v>
      </c>
      <c r="J29" s="67">
        <f t="shared" si="0"/>
        <v>277</v>
      </c>
      <c r="K29" s="58">
        <f t="shared" si="1"/>
        <v>1</v>
      </c>
    </row>
    <row r="30" spans="1:18" ht="13.8" x14ac:dyDescent="0.25">
      <c r="A30" s="73">
        <v>25</v>
      </c>
      <c r="B30" s="45" t="s">
        <v>1568</v>
      </c>
      <c r="C30" s="45" t="s">
        <v>2056</v>
      </c>
      <c r="D30" s="45" t="s">
        <v>107</v>
      </c>
      <c r="E30" s="45" t="s">
        <v>48</v>
      </c>
      <c r="F30" s="45"/>
      <c r="G30" s="45">
        <v>4</v>
      </c>
      <c r="H30" s="126">
        <v>48.1</v>
      </c>
      <c r="I30" s="127">
        <v>48.1</v>
      </c>
      <c r="J30" s="67">
        <f t="shared" si="0"/>
        <v>276</v>
      </c>
      <c r="K30" s="58">
        <f t="shared" si="1"/>
        <v>1</v>
      </c>
    </row>
    <row r="31" spans="1:18" ht="13.8" x14ac:dyDescent="0.25">
      <c r="A31" s="73">
        <v>26</v>
      </c>
      <c r="B31" s="45" t="s">
        <v>495</v>
      </c>
      <c r="C31" s="45" t="s">
        <v>116</v>
      </c>
      <c r="D31" s="45" t="s">
        <v>1715</v>
      </c>
      <c r="E31" s="45" t="s">
        <v>49</v>
      </c>
      <c r="F31" s="45"/>
      <c r="G31" s="45">
        <v>6</v>
      </c>
      <c r="H31" s="126">
        <v>47.9</v>
      </c>
      <c r="I31" s="127">
        <v>47.9</v>
      </c>
      <c r="J31" s="67">
        <f t="shared" si="0"/>
        <v>275</v>
      </c>
      <c r="K31" s="58">
        <f t="shared" si="1"/>
        <v>1</v>
      </c>
    </row>
    <row r="32" spans="1:18" ht="13.8" x14ac:dyDescent="0.25">
      <c r="A32" s="73">
        <v>27</v>
      </c>
      <c r="B32" s="45" t="s">
        <v>526</v>
      </c>
      <c r="C32" s="45" t="s">
        <v>219</v>
      </c>
      <c r="D32" s="45" t="s">
        <v>1833</v>
      </c>
      <c r="E32" s="45" t="s">
        <v>43</v>
      </c>
      <c r="F32" s="45"/>
      <c r="G32" s="45">
        <v>4</v>
      </c>
      <c r="H32" s="126">
        <v>45.3</v>
      </c>
      <c r="I32" s="127">
        <v>45.3</v>
      </c>
      <c r="J32" s="67">
        <f t="shared" si="0"/>
        <v>274</v>
      </c>
      <c r="K32" s="58">
        <f t="shared" si="1"/>
        <v>1</v>
      </c>
    </row>
    <row r="33" spans="1:11" ht="13.8" x14ac:dyDescent="0.25">
      <c r="A33" s="73">
        <v>28</v>
      </c>
      <c r="B33" s="45" t="s">
        <v>930</v>
      </c>
      <c r="C33" s="45" t="s">
        <v>2189</v>
      </c>
      <c r="D33" s="45" t="s">
        <v>155</v>
      </c>
      <c r="E33" s="45" t="s">
        <v>44</v>
      </c>
      <c r="F33" s="45"/>
      <c r="G33" s="45">
        <v>9</v>
      </c>
      <c r="H33" s="126">
        <v>43.3</v>
      </c>
      <c r="I33" s="127">
        <v>43.3</v>
      </c>
      <c r="J33" s="67">
        <f t="shared" si="0"/>
        <v>273</v>
      </c>
      <c r="K33" s="58">
        <f t="shared" si="1"/>
        <v>1</v>
      </c>
    </row>
    <row r="34" spans="1:11" ht="13.8" x14ac:dyDescent="0.25">
      <c r="A34" s="73">
        <v>29</v>
      </c>
      <c r="B34" s="45" t="s">
        <v>1312</v>
      </c>
      <c r="C34" s="45" t="s">
        <v>282</v>
      </c>
      <c r="D34" s="45" t="s">
        <v>128</v>
      </c>
      <c r="E34" s="45" t="s">
        <v>41</v>
      </c>
      <c r="F34" s="45"/>
      <c r="G34" s="45">
        <v>7</v>
      </c>
      <c r="H34" s="126">
        <v>41.3</v>
      </c>
      <c r="I34" s="127">
        <v>41.3</v>
      </c>
      <c r="J34" s="67">
        <f t="shared" si="0"/>
        <v>272</v>
      </c>
      <c r="K34" s="58">
        <f t="shared" si="1"/>
        <v>1</v>
      </c>
    </row>
    <row r="35" spans="1:11" ht="13.8" x14ac:dyDescent="0.25">
      <c r="A35" s="73">
        <v>30</v>
      </c>
      <c r="B35" s="45" t="s">
        <v>576</v>
      </c>
      <c r="C35" s="45" t="s">
        <v>390</v>
      </c>
      <c r="D35" s="45" t="s">
        <v>70</v>
      </c>
      <c r="E35" s="45" t="s">
        <v>38</v>
      </c>
      <c r="F35" s="45"/>
      <c r="G35" s="45">
        <v>3</v>
      </c>
      <c r="H35" s="126">
        <v>40</v>
      </c>
      <c r="I35" s="127">
        <v>40</v>
      </c>
      <c r="J35" s="67">
        <f t="shared" si="0"/>
        <v>271</v>
      </c>
      <c r="K35" s="58">
        <f t="shared" si="1"/>
        <v>1</v>
      </c>
    </row>
    <row r="36" spans="1:11" ht="13.8" x14ac:dyDescent="0.25">
      <c r="A36" s="73">
        <v>31</v>
      </c>
      <c r="B36" s="45" t="s">
        <v>1083</v>
      </c>
      <c r="C36" s="45" t="s">
        <v>1091</v>
      </c>
      <c r="D36" s="45" t="s">
        <v>1012</v>
      </c>
      <c r="E36" s="45" t="s">
        <v>49</v>
      </c>
      <c r="F36" s="45"/>
      <c r="G36" s="45">
        <v>5</v>
      </c>
      <c r="H36" s="126">
        <v>38.799999999999997</v>
      </c>
      <c r="I36" s="127">
        <v>38.799999999999997</v>
      </c>
      <c r="J36" s="67">
        <f t="shared" si="0"/>
        <v>270</v>
      </c>
      <c r="K36" s="58">
        <f t="shared" si="1"/>
        <v>1</v>
      </c>
    </row>
    <row r="37" spans="1:11" ht="13.8" x14ac:dyDescent="0.25">
      <c r="A37" s="73">
        <v>32</v>
      </c>
      <c r="B37" s="45" t="s">
        <v>918</v>
      </c>
      <c r="C37" s="45" t="s">
        <v>2008</v>
      </c>
      <c r="D37" s="45" t="s">
        <v>2009</v>
      </c>
      <c r="E37" s="45" t="s">
        <v>40</v>
      </c>
      <c r="F37" s="45"/>
      <c r="G37" s="45">
        <v>7</v>
      </c>
      <c r="H37" s="126">
        <v>38.600000000000009</v>
      </c>
      <c r="I37" s="127">
        <v>38.600000000000009</v>
      </c>
      <c r="J37" s="67">
        <f t="shared" si="0"/>
        <v>269</v>
      </c>
      <c r="K37" s="58">
        <f t="shared" si="1"/>
        <v>1</v>
      </c>
    </row>
    <row r="38" spans="1:11" ht="13.8" x14ac:dyDescent="0.25">
      <c r="A38" s="73">
        <v>33</v>
      </c>
      <c r="B38" s="45" t="s">
        <v>440</v>
      </c>
      <c r="C38" s="45" t="s">
        <v>341</v>
      </c>
      <c r="D38" s="45" t="s">
        <v>102</v>
      </c>
      <c r="E38" s="45" t="s">
        <v>41</v>
      </c>
      <c r="F38" s="45"/>
      <c r="G38" s="45">
        <v>6</v>
      </c>
      <c r="H38" s="126">
        <v>38.4</v>
      </c>
      <c r="I38" s="127">
        <v>38.4</v>
      </c>
      <c r="J38" s="67">
        <f t="shared" si="0"/>
        <v>268</v>
      </c>
      <c r="K38" s="58">
        <f t="shared" si="1"/>
        <v>1</v>
      </c>
    </row>
    <row r="39" spans="1:11" ht="13.8" x14ac:dyDescent="0.25">
      <c r="A39" s="73">
        <v>34</v>
      </c>
      <c r="B39" s="45" t="s">
        <v>1292</v>
      </c>
      <c r="C39" s="45" t="s">
        <v>1769</v>
      </c>
      <c r="D39" s="45" t="s">
        <v>120</v>
      </c>
      <c r="E39" s="45" t="s">
        <v>47</v>
      </c>
      <c r="F39" s="45"/>
      <c r="G39" s="45">
        <v>6</v>
      </c>
      <c r="H39" s="126">
        <v>36.799999999999997</v>
      </c>
      <c r="I39" s="127">
        <v>36.799999999999997</v>
      </c>
      <c r="J39" s="67">
        <f t="shared" si="0"/>
        <v>267</v>
      </c>
      <c r="K39" s="58">
        <f t="shared" si="1"/>
        <v>1</v>
      </c>
    </row>
    <row r="40" spans="1:11" ht="13.8" x14ac:dyDescent="0.25">
      <c r="A40" s="73">
        <v>35</v>
      </c>
      <c r="B40" s="45" t="s">
        <v>470</v>
      </c>
      <c r="C40" s="45" t="s">
        <v>135</v>
      </c>
      <c r="D40" s="45" t="s">
        <v>70</v>
      </c>
      <c r="E40" s="45" t="s">
        <v>38</v>
      </c>
      <c r="F40" s="45"/>
      <c r="G40" s="45">
        <v>4</v>
      </c>
      <c r="H40" s="126">
        <v>36.5</v>
      </c>
      <c r="I40" s="127">
        <v>36.5</v>
      </c>
      <c r="J40" s="67">
        <f t="shared" si="0"/>
        <v>266</v>
      </c>
      <c r="K40" s="58">
        <f t="shared" si="1"/>
        <v>1</v>
      </c>
    </row>
    <row r="41" spans="1:11" ht="13.8" x14ac:dyDescent="0.25">
      <c r="A41" s="73">
        <v>36</v>
      </c>
      <c r="B41" s="45" t="s">
        <v>1267</v>
      </c>
      <c r="C41" s="45" t="s">
        <v>1059</v>
      </c>
      <c r="D41" s="45" t="s">
        <v>241</v>
      </c>
      <c r="E41" s="45" t="s">
        <v>43</v>
      </c>
      <c r="F41" s="45"/>
      <c r="G41" s="45">
        <v>6</v>
      </c>
      <c r="H41" s="126">
        <v>35.700000000000003</v>
      </c>
      <c r="I41" s="127">
        <v>35.700000000000003</v>
      </c>
      <c r="J41" s="67">
        <f t="shared" si="0"/>
        <v>265</v>
      </c>
      <c r="K41" s="58">
        <f t="shared" si="1"/>
        <v>1</v>
      </c>
    </row>
    <row r="42" spans="1:11" ht="13.8" x14ac:dyDescent="0.25">
      <c r="A42" s="73">
        <v>37</v>
      </c>
      <c r="B42" s="45" t="s">
        <v>1518</v>
      </c>
      <c r="C42" s="45" t="s">
        <v>132</v>
      </c>
      <c r="D42" s="45" t="s">
        <v>189</v>
      </c>
      <c r="E42" s="45" t="s">
        <v>38</v>
      </c>
      <c r="F42" s="45">
        <v>1</v>
      </c>
      <c r="G42" s="45">
        <v>6</v>
      </c>
      <c r="H42" s="126">
        <v>35.4</v>
      </c>
      <c r="I42" s="127">
        <v>35.4</v>
      </c>
      <c r="J42" s="67">
        <f t="shared" si="0"/>
        <v>264</v>
      </c>
      <c r="K42" s="58">
        <f t="shared" si="1"/>
        <v>1</v>
      </c>
    </row>
    <row r="43" spans="1:11" ht="13.8" x14ac:dyDescent="0.25">
      <c r="A43" s="73">
        <v>38</v>
      </c>
      <c r="B43" s="45" t="s">
        <v>1172</v>
      </c>
      <c r="C43" s="45" t="s">
        <v>1759</v>
      </c>
      <c r="D43" s="45" t="s">
        <v>1760</v>
      </c>
      <c r="E43" s="45" t="s">
        <v>42</v>
      </c>
      <c r="F43" s="45"/>
      <c r="G43" s="45">
        <v>4</v>
      </c>
      <c r="H43" s="126">
        <v>34.900000000000006</v>
      </c>
      <c r="I43" s="127">
        <v>34.900000000000006</v>
      </c>
      <c r="J43" s="67">
        <f t="shared" si="0"/>
        <v>263</v>
      </c>
      <c r="K43" s="58">
        <f t="shared" si="1"/>
        <v>1</v>
      </c>
    </row>
    <row r="44" spans="1:11" ht="13.8" x14ac:dyDescent="0.25">
      <c r="A44" s="73">
        <v>39</v>
      </c>
      <c r="B44" s="45" t="s">
        <v>521</v>
      </c>
      <c r="C44" s="45" t="s">
        <v>402</v>
      </c>
      <c r="D44" s="45" t="s">
        <v>425</v>
      </c>
      <c r="E44" s="45" t="s">
        <v>39</v>
      </c>
      <c r="F44" s="45"/>
      <c r="G44" s="45">
        <v>8</v>
      </c>
      <c r="H44" s="126">
        <v>34.299999999999997</v>
      </c>
      <c r="I44" s="127">
        <v>34.299999999999997</v>
      </c>
      <c r="J44" s="67">
        <f t="shared" si="0"/>
        <v>262</v>
      </c>
      <c r="K44" s="58">
        <f t="shared" si="1"/>
        <v>1</v>
      </c>
    </row>
    <row r="45" spans="1:11" ht="13.8" x14ac:dyDescent="0.25">
      <c r="A45" s="73">
        <v>40</v>
      </c>
      <c r="B45" s="45" t="s">
        <v>1067</v>
      </c>
      <c r="C45" s="45" t="s">
        <v>2113</v>
      </c>
      <c r="D45" s="45" t="s">
        <v>2114</v>
      </c>
      <c r="E45" s="45" t="s">
        <v>50</v>
      </c>
      <c r="F45" s="45"/>
      <c r="G45" s="45">
        <v>4</v>
      </c>
      <c r="H45" s="126">
        <v>33.799999999999997</v>
      </c>
      <c r="I45" s="127">
        <v>33.799999999999997</v>
      </c>
      <c r="J45" s="67">
        <f t="shared" si="0"/>
        <v>261</v>
      </c>
      <c r="K45" s="58">
        <f t="shared" si="1"/>
        <v>1</v>
      </c>
    </row>
    <row r="46" spans="1:11" ht="13.8" x14ac:dyDescent="0.25">
      <c r="A46" s="73">
        <v>41</v>
      </c>
      <c r="B46" s="45" t="s">
        <v>723</v>
      </c>
      <c r="C46" s="45" t="s">
        <v>95</v>
      </c>
      <c r="D46" s="45" t="s">
        <v>113</v>
      </c>
      <c r="E46" s="45" t="s">
        <v>1797</v>
      </c>
      <c r="F46" s="45"/>
      <c r="G46" s="45">
        <v>4</v>
      </c>
      <c r="H46" s="126">
        <v>32.299999999999997</v>
      </c>
      <c r="I46" s="127">
        <v>32.299999999999997</v>
      </c>
      <c r="J46" s="67">
        <f t="shared" si="0"/>
        <v>260</v>
      </c>
      <c r="K46" s="58">
        <f t="shared" si="1"/>
        <v>1</v>
      </c>
    </row>
    <row r="47" spans="1:11" ht="13.8" x14ac:dyDescent="0.25">
      <c r="A47" s="73">
        <v>42</v>
      </c>
      <c r="B47" s="45" t="s">
        <v>1610</v>
      </c>
      <c r="C47" s="45" t="s">
        <v>1633</v>
      </c>
      <c r="D47" s="45" t="s">
        <v>331</v>
      </c>
      <c r="E47" s="45" t="s">
        <v>50</v>
      </c>
      <c r="F47" s="45"/>
      <c r="G47" s="45">
        <v>4</v>
      </c>
      <c r="H47" s="126">
        <v>31.6</v>
      </c>
      <c r="I47" s="127">
        <v>31.6</v>
      </c>
      <c r="J47" s="67">
        <f t="shared" si="0"/>
        <v>259</v>
      </c>
      <c r="K47" s="58">
        <f t="shared" si="1"/>
        <v>1</v>
      </c>
    </row>
    <row r="48" spans="1:11" ht="13.8" x14ac:dyDescent="0.25">
      <c r="A48" s="73">
        <v>43</v>
      </c>
      <c r="B48" s="45" t="s">
        <v>519</v>
      </c>
      <c r="C48" s="45" t="s">
        <v>161</v>
      </c>
      <c r="D48" s="45" t="s">
        <v>1679</v>
      </c>
      <c r="E48" s="45" t="s">
        <v>48</v>
      </c>
      <c r="F48" s="45"/>
      <c r="G48" s="45">
        <v>9</v>
      </c>
      <c r="H48" s="126">
        <v>31.1</v>
      </c>
      <c r="I48" s="127">
        <v>31.1</v>
      </c>
      <c r="J48" s="67">
        <f t="shared" si="0"/>
        <v>258</v>
      </c>
      <c r="K48" s="58">
        <f t="shared" si="1"/>
        <v>1</v>
      </c>
    </row>
    <row r="49" spans="1:11" ht="13.8" x14ac:dyDescent="0.25">
      <c r="A49" s="73">
        <v>44</v>
      </c>
      <c r="B49" s="45" t="s">
        <v>1481</v>
      </c>
      <c r="C49" s="45" t="s">
        <v>1506</v>
      </c>
      <c r="D49" s="45" t="s">
        <v>360</v>
      </c>
      <c r="E49" s="45" t="s">
        <v>48</v>
      </c>
      <c r="F49" s="45"/>
      <c r="G49" s="45">
        <v>3</v>
      </c>
      <c r="H49" s="126">
        <v>29.9</v>
      </c>
      <c r="I49" s="127">
        <v>29.9</v>
      </c>
      <c r="J49" s="67">
        <f t="shared" si="0"/>
        <v>257</v>
      </c>
      <c r="K49" s="58">
        <f t="shared" si="1"/>
        <v>1</v>
      </c>
    </row>
    <row r="50" spans="1:11" ht="13.8" x14ac:dyDescent="0.25">
      <c r="A50" s="73">
        <v>45</v>
      </c>
      <c r="B50" s="45" t="s">
        <v>555</v>
      </c>
      <c r="C50" s="45" t="s">
        <v>88</v>
      </c>
      <c r="D50" s="45" t="s">
        <v>1975</v>
      </c>
      <c r="E50" s="45" t="s">
        <v>38</v>
      </c>
      <c r="F50" s="45"/>
      <c r="G50" s="45">
        <v>4</v>
      </c>
      <c r="H50" s="126">
        <v>28.3</v>
      </c>
      <c r="I50" s="127">
        <v>28.3</v>
      </c>
      <c r="J50" s="67">
        <f t="shared" si="0"/>
        <v>256</v>
      </c>
      <c r="K50" s="58">
        <f t="shared" si="1"/>
        <v>1</v>
      </c>
    </row>
    <row r="51" spans="1:11" ht="13.8" x14ac:dyDescent="0.25">
      <c r="A51" s="73">
        <v>46</v>
      </c>
      <c r="B51" s="45" t="s">
        <v>1120</v>
      </c>
      <c r="C51" s="45" t="s">
        <v>1847</v>
      </c>
      <c r="D51" s="45" t="s">
        <v>1767</v>
      </c>
      <c r="E51" s="45" t="s">
        <v>38</v>
      </c>
      <c r="F51" s="45"/>
      <c r="G51" s="45">
        <v>5</v>
      </c>
      <c r="H51" s="126">
        <v>28</v>
      </c>
      <c r="I51" s="127">
        <v>28</v>
      </c>
      <c r="J51" s="67">
        <f t="shared" si="0"/>
        <v>255</v>
      </c>
      <c r="K51" s="58">
        <f t="shared" si="1"/>
        <v>1</v>
      </c>
    </row>
    <row r="52" spans="1:11" ht="13.8" x14ac:dyDescent="0.25">
      <c r="A52" s="73">
        <v>47</v>
      </c>
      <c r="B52" s="45" t="s">
        <v>1578</v>
      </c>
      <c r="C52" s="45" t="s">
        <v>88</v>
      </c>
      <c r="D52" s="45" t="s">
        <v>1715</v>
      </c>
      <c r="E52" s="45" t="s">
        <v>37</v>
      </c>
      <c r="F52" s="45"/>
      <c r="G52" s="45">
        <v>2</v>
      </c>
      <c r="H52" s="126">
        <v>27.6</v>
      </c>
      <c r="I52" s="127">
        <v>27.6</v>
      </c>
      <c r="J52" s="67">
        <f t="shared" si="0"/>
        <v>254</v>
      </c>
      <c r="K52" s="58">
        <f t="shared" si="1"/>
        <v>1</v>
      </c>
    </row>
    <row r="53" spans="1:11" ht="13.8" x14ac:dyDescent="0.25">
      <c r="A53" s="73">
        <v>48</v>
      </c>
      <c r="B53" s="45" t="s">
        <v>1542</v>
      </c>
      <c r="C53" s="45" t="s">
        <v>207</v>
      </c>
      <c r="D53" s="45" t="s">
        <v>296</v>
      </c>
      <c r="E53" s="45" t="s">
        <v>48</v>
      </c>
      <c r="F53" s="45"/>
      <c r="G53" s="45">
        <v>9</v>
      </c>
      <c r="H53" s="126">
        <v>27.4</v>
      </c>
      <c r="I53" s="127">
        <v>27.4</v>
      </c>
      <c r="J53" s="67">
        <f t="shared" si="0"/>
        <v>253</v>
      </c>
      <c r="K53" s="58">
        <f t="shared" si="1"/>
        <v>1</v>
      </c>
    </row>
    <row r="54" spans="1:11" ht="13.8" x14ac:dyDescent="0.25">
      <c r="A54" s="73">
        <v>49</v>
      </c>
      <c r="B54" s="45" t="s">
        <v>1605</v>
      </c>
      <c r="C54" s="45" t="s">
        <v>1349</v>
      </c>
      <c r="D54" s="45" t="s">
        <v>1632</v>
      </c>
      <c r="E54" s="45" t="s">
        <v>47</v>
      </c>
      <c r="F54" s="45"/>
      <c r="G54" s="45">
        <v>5</v>
      </c>
      <c r="H54" s="126">
        <v>27.1</v>
      </c>
      <c r="I54" s="127">
        <v>27.1</v>
      </c>
      <c r="J54" s="67">
        <f t="shared" si="0"/>
        <v>252</v>
      </c>
      <c r="K54" s="58">
        <f t="shared" si="1"/>
        <v>1</v>
      </c>
    </row>
    <row r="55" spans="1:11" ht="13.8" x14ac:dyDescent="0.25">
      <c r="A55" s="73">
        <v>50</v>
      </c>
      <c r="B55" s="45" t="s">
        <v>478</v>
      </c>
      <c r="C55" s="45" t="s">
        <v>1912</v>
      </c>
      <c r="D55" s="45" t="s">
        <v>1913</v>
      </c>
      <c r="E55" s="45" t="s">
        <v>42</v>
      </c>
      <c r="F55" s="45"/>
      <c r="G55" s="45">
        <v>6</v>
      </c>
      <c r="H55" s="126">
        <v>26</v>
      </c>
      <c r="I55" s="127">
        <v>26</v>
      </c>
      <c r="J55" s="67">
        <f t="shared" si="0"/>
        <v>251</v>
      </c>
      <c r="K55" s="58">
        <f t="shared" si="1"/>
        <v>1</v>
      </c>
    </row>
    <row r="56" spans="1:11" ht="13.8" x14ac:dyDescent="0.25">
      <c r="A56" s="73">
        <v>51</v>
      </c>
      <c r="B56" s="45" t="s">
        <v>1597</v>
      </c>
      <c r="C56" s="45" t="s">
        <v>2060</v>
      </c>
      <c r="D56" s="45" t="s">
        <v>1715</v>
      </c>
      <c r="E56" s="45" t="s">
        <v>49</v>
      </c>
      <c r="F56" s="45"/>
      <c r="G56" s="45">
        <v>2</v>
      </c>
      <c r="H56" s="126">
        <v>25.9</v>
      </c>
      <c r="I56" s="127">
        <v>25.9</v>
      </c>
      <c r="J56" s="67">
        <f t="shared" si="0"/>
        <v>250</v>
      </c>
      <c r="K56" s="58">
        <f t="shared" si="1"/>
        <v>1</v>
      </c>
    </row>
    <row r="57" spans="1:11" ht="13.8" x14ac:dyDescent="0.25">
      <c r="A57" s="73">
        <v>52</v>
      </c>
      <c r="B57" s="45" t="s">
        <v>1362</v>
      </c>
      <c r="C57" s="45" t="s">
        <v>1777</v>
      </c>
      <c r="D57" s="45" t="s">
        <v>1379</v>
      </c>
      <c r="E57" s="45" t="s">
        <v>42</v>
      </c>
      <c r="F57" s="45"/>
      <c r="G57" s="45">
        <v>4</v>
      </c>
      <c r="H57" s="126">
        <v>25.5</v>
      </c>
      <c r="I57" s="127">
        <v>25.5</v>
      </c>
      <c r="J57" s="67">
        <f t="shared" si="0"/>
        <v>249</v>
      </c>
      <c r="K57" s="58">
        <f t="shared" si="1"/>
        <v>1</v>
      </c>
    </row>
    <row r="58" spans="1:11" ht="13.8" x14ac:dyDescent="0.25">
      <c r="A58" s="73">
        <v>53</v>
      </c>
      <c r="B58" s="45" t="s">
        <v>543</v>
      </c>
      <c r="C58" s="45" t="s">
        <v>158</v>
      </c>
      <c r="D58" s="45" t="s">
        <v>329</v>
      </c>
      <c r="E58" s="45" t="s">
        <v>44</v>
      </c>
      <c r="F58" s="45"/>
      <c r="G58" s="45">
        <v>3</v>
      </c>
      <c r="H58" s="126">
        <v>24.6</v>
      </c>
      <c r="I58" s="127">
        <v>24.6</v>
      </c>
      <c r="J58" s="67">
        <f t="shared" si="0"/>
        <v>248</v>
      </c>
      <c r="K58" s="58">
        <f t="shared" si="1"/>
        <v>1</v>
      </c>
    </row>
    <row r="59" spans="1:11" ht="13.8" x14ac:dyDescent="0.25">
      <c r="A59" s="73">
        <v>54</v>
      </c>
      <c r="B59" s="45" t="s">
        <v>679</v>
      </c>
      <c r="C59" s="45" t="s">
        <v>278</v>
      </c>
      <c r="D59" s="45" t="s">
        <v>279</v>
      </c>
      <c r="E59" s="45" t="s">
        <v>37</v>
      </c>
      <c r="F59" s="45"/>
      <c r="G59" s="45">
        <v>3</v>
      </c>
      <c r="H59" s="126">
        <v>24.4</v>
      </c>
      <c r="I59" s="127">
        <v>24.4</v>
      </c>
      <c r="J59" s="67">
        <f t="shared" si="0"/>
        <v>247</v>
      </c>
      <c r="K59" s="58">
        <f t="shared" si="1"/>
        <v>1</v>
      </c>
    </row>
    <row r="60" spans="1:11" ht="13.8" x14ac:dyDescent="0.25">
      <c r="A60" s="73">
        <v>55</v>
      </c>
      <c r="B60" s="45" t="s">
        <v>821</v>
      </c>
      <c r="C60" s="45" t="s">
        <v>126</v>
      </c>
      <c r="D60" s="45" t="s">
        <v>284</v>
      </c>
      <c r="E60" s="45" t="s">
        <v>47</v>
      </c>
      <c r="F60" s="45"/>
      <c r="G60" s="45">
        <v>2</v>
      </c>
      <c r="H60" s="126">
        <v>22.5</v>
      </c>
      <c r="I60" s="127">
        <v>22.5</v>
      </c>
      <c r="J60" s="67">
        <f t="shared" si="0"/>
        <v>246</v>
      </c>
      <c r="K60" s="58">
        <f t="shared" si="1"/>
        <v>1</v>
      </c>
    </row>
    <row r="61" spans="1:11" ht="13.8" x14ac:dyDescent="0.25">
      <c r="A61" s="73">
        <v>56</v>
      </c>
      <c r="B61" s="45" t="s">
        <v>707</v>
      </c>
      <c r="C61" s="45" t="s">
        <v>376</v>
      </c>
      <c r="D61" s="45" t="s">
        <v>260</v>
      </c>
      <c r="E61" s="45" t="s">
        <v>37</v>
      </c>
      <c r="F61" s="45"/>
      <c r="G61" s="45">
        <v>4</v>
      </c>
      <c r="H61" s="126">
        <v>21.599999999999998</v>
      </c>
      <c r="I61" s="127">
        <v>21.599999999999998</v>
      </c>
      <c r="J61" s="67">
        <f t="shared" si="0"/>
        <v>245</v>
      </c>
      <c r="K61" s="58">
        <f t="shared" si="1"/>
        <v>1</v>
      </c>
    </row>
    <row r="62" spans="1:11" ht="13.8" x14ac:dyDescent="0.25">
      <c r="A62" s="73">
        <v>57</v>
      </c>
      <c r="B62" s="45" t="s">
        <v>854</v>
      </c>
      <c r="C62" s="45" t="s">
        <v>88</v>
      </c>
      <c r="D62" s="45" t="s">
        <v>1998</v>
      </c>
      <c r="E62" s="45" t="s">
        <v>49</v>
      </c>
      <c r="F62" s="45">
        <v>1</v>
      </c>
      <c r="G62" s="45">
        <v>3</v>
      </c>
      <c r="H62" s="126">
        <v>21.5</v>
      </c>
      <c r="I62" s="127">
        <v>21.5</v>
      </c>
      <c r="J62" s="67">
        <f t="shared" si="0"/>
        <v>244</v>
      </c>
      <c r="K62" s="58">
        <f t="shared" si="1"/>
        <v>1</v>
      </c>
    </row>
    <row r="63" spans="1:11" ht="13.8" x14ac:dyDescent="0.25">
      <c r="A63" s="73">
        <v>58</v>
      </c>
      <c r="B63" s="45" t="s">
        <v>933</v>
      </c>
      <c r="C63" s="45" t="s">
        <v>1765</v>
      </c>
      <c r="D63" s="45" t="s">
        <v>212</v>
      </c>
      <c r="E63" s="45" t="s">
        <v>49</v>
      </c>
      <c r="F63" s="45"/>
      <c r="G63" s="45">
        <v>4</v>
      </c>
      <c r="H63" s="126">
        <v>21.2</v>
      </c>
      <c r="I63" s="127">
        <v>21.2</v>
      </c>
      <c r="J63" s="67">
        <f t="shared" si="0"/>
        <v>243</v>
      </c>
      <c r="K63" s="58">
        <f t="shared" si="1"/>
        <v>1</v>
      </c>
    </row>
    <row r="64" spans="1:11" ht="13.8" x14ac:dyDescent="0.25">
      <c r="A64" s="73">
        <v>59</v>
      </c>
      <c r="B64" s="45" t="s">
        <v>1168</v>
      </c>
      <c r="C64" s="45" t="s">
        <v>991</v>
      </c>
      <c r="D64" s="45" t="s">
        <v>77</v>
      </c>
      <c r="E64" s="45" t="s">
        <v>37</v>
      </c>
      <c r="F64" s="45"/>
      <c r="G64" s="45">
        <v>7</v>
      </c>
      <c r="H64" s="126">
        <v>20.9</v>
      </c>
      <c r="I64" s="127">
        <v>20.9</v>
      </c>
      <c r="J64" s="67">
        <f t="shared" si="0"/>
        <v>242</v>
      </c>
      <c r="K64" s="58">
        <f t="shared" si="1"/>
        <v>1</v>
      </c>
    </row>
    <row r="65" spans="1:11" ht="13.8" x14ac:dyDescent="0.25">
      <c r="A65" s="73">
        <v>60</v>
      </c>
      <c r="B65" s="45" t="s">
        <v>1473</v>
      </c>
      <c r="C65" s="45" t="s">
        <v>1888</v>
      </c>
      <c r="D65" s="45" t="s">
        <v>887</v>
      </c>
      <c r="E65" s="45" t="s">
        <v>43</v>
      </c>
      <c r="F65" s="45"/>
      <c r="G65" s="45">
        <v>3</v>
      </c>
      <c r="H65" s="126">
        <v>20.400000000000002</v>
      </c>
      <c r="I65" s="127">
        <v>20.400000000000002</v>
      </c>
      <c r="J65" s="67">
        <f t="shared" si="0"/>
        <v>241</v>
      </c>
      <c r="K65" s="58">
        <f t="shared" si="1"/>
        <v>1</v>
      </c>
    </row>
    <row r="66" spans="1:11" ht="13.8" x14ac:dyDescent="0.25">
      <c r="A66" s="73">
        <v>61</v>
      </c>
      <c r="B66" s="45" t="s">
        <v>609</v>
      </c>
      <c r="C66" s="45" t="s">
        <v>1826</v>
      </c>
      <c r="D66" s="45" t="s">
        <v>1827</v>
      </c>
      <c r="E66" s="45" t="s">
        <v>50</v>
      </c>
      <c r="F66" s="45"/>
      <c r="G66" s="45">
        <v>4</v>
      </c>
      <c r="H66" s="126">
        <v>20.399999999999999</v>
      </c>
      <c r="I66" s="127">
        <v>20.399999999999999</v>
      </c>
      <c r="J66" s="67">
        <f t="shared" si="0"/>
        <v>241</v>
      </c>
      <c r="K66" s="58">
        <f t="shared" si="1"/>
        <v>2</v>
      </c>
    </row>
    <row r="67" spans="1:11" ht="13.8" x14ac:dyDescent="0.25">
      <c r="A67" s="73">
        <v>62</v>
      </c>
      <c r="B67" s="45" t="s">
        <v>624</v>
      </c>
      <c r="C67" s="45" t="s">
        <v>1101</v>
      </c>
      <c r="D67" s="45" t="s">
        <v>1627</v>
      </c>
      <c r="E67" s="45" t="s">
        <v>41</v>
      </c>
      <c r="F67" s="45"/>
      <c r="G67" s="45">
        <v>2</v>
      </c>
      <c r="H67" s="126">
        <v>20.2</v>
      </c>
      <c r="I67" s="127">
        <v>20.2</v>
      </c>
      <c r="J67" s="67">
        <f t="shared" si="0"/>
        <v>239</v>
      </c>
      <c r="K67" s="58">
        <f t="shared" si="1"/>
        <v>1</v>
      </c>
    </row>
    <row r="68" spans="1:11" ht="13.8" x14ac:dyDescent="0.25">
      <c r="A68" s="73">
        <v>63</v>
      </c>
      <c r="B68" s="45" t="s">
        <v>871</v>
      </c>
      <c r="C68" s="45" t="s">
        <v>1939</v>
      </c>
      <c r="D68" s="45" t="s">
        <v>343</v>
      </c>
      <c r="E68" s="45" t="s">
        <v>48</v>
      </c>
      <c r="F68" s="45">
        <v>1</v>
      </c>
      <c r="G68" s="45">
        <v>7</v>
      </c>
      <c r="H68" s="126">
        <v>19.900000000000002</v>
      </c>
      <c r="I68" s="127">
        <v>19.900000000000002</v>
      </c>
      <c r="J68" s="67">
        <f t="shared" si="0"/>
        <v>238</v>
      </c>
      <c r="K68" s="58">
        <f t="shared" si="1"/>
        <v>1</v>
      </c>
    </row>
    <row r="69" spans="1:11" ht="13.8" x14ac:dyDescent="0.25">
      <c r="A69" s="73">
        <v>64</v>
      </c>
      <c r="B69" s="45" t="s">
        <v>641</v>
      </c>
      <c r="C69" s="45" t="s">
        <v>373</v>
      </c>
      <c r="D69" s="45" t="s">
        <v>331</v>
      </c>
      <c r="E69" s="45" t="s">
        <v>50</v>
      </c>
      <c r="F69" s="45"/>
      <c r="G69" s="45">
        <v>2</v>
      </c>
      <c r="H69" s="126">
        <v>19.3</v>
      </c>
      <c r="I69" s="127">
        <v>19.3</v>
      </c>
      <c r="J69" s="67">
        <f t="shared" si="0"/>
        <v>237</v>
      </c>
      <c r="K69" s="58">
        <f t="shared" si="1"/>
        <v>1</v>
      </c>
    </row>
    <row r="70" spans="1:11" ht="13.8" x14ac:dyDescent="0.25">
      <c r="A70" s="73">
        <v>65</v>
      </c>
      <c r="B70" s="45" t="s">
        <v>1136</v>
      </c>
      <c r="C70" s="45" t="s">
        <v>1151</v>
      </c>
      <c r="D70" s="45" t="s">
        <v>217</v>
      </c>
      <c r="E70" s="45" t="s">
        <v>49</v>
      </c>
      <c r="F70" s="45">
        <v>1</v>
      </c>
      <c r="G70" s="45">
        <v>6</v>
      </c>
      <c r="H70" s="126">
        <v>19.000000000000004</v>
      </c>
      <c r="I70" s="127">
        <v>19.000000000000004</v>
      </c>
      <c r="J70" s="67">
        <f t="shared" si="0"/>
        <v>236</v>
      </c>
      <c r="K70" s="58">
        <f t="shared" si="1"/>
        <v>1</v>
      </c>
    </row>
    <row r="71" spans="1:11" ht="13.8" x14ac:dyDescent="0.25">
      <c r="A71" s="73">
        <v>66</v>
      </c>
      <c r="B71" s="45" t="s">
        <v>1138</v>
      </c>
      <c r="C71" s="45" t="s">
        <v>272</v>
      </c>
      <c r="D71" s="45" t="s">
        <v>328</v>
      </c>
      <c r="E71" s="45" t="s">
        <v>1797</v>
      </c>
      <c r="F71" s="45"/>
      <c r="G71" s="45">
        <v>4</v>
      </c>
      <c r="H71" s="126">
        <v>19</v>
      </c>
      <c r="I71" s="127">
        <v>19</v>
      </c>
      <c r="J71" s="67">
        <f t="shared" si="0"/>
        <v>236</v>
      </c>
      <c r="K71" s="58">
        <f t="shared" si="1"/>
        <v>2</v>
      </c>
    </row>
    <row r="72" spans="1:11" ht="13.8" x14ac:dyDescent="0.25">
      <c r="A72" s="73">
        <v>67</v>
      </c>
      <c r="B72" s="45" t="s">
        <v>1320</v>
      </c>
      <c r="C72" s="45" t="s">
        <v>1928</v>
      </c>
      <c r="D72" s="45" t="s">
        <v>75</v>
      </c>
      <c r="E72" s="45" t="s">
        <v>39</v>
      </c>
      <c r="F72" s="45"/>
      <c r="G72" s="45">
        <v>2</v>
      </c>
      <c r="H72" s="126">
        <v>18.7</v>
      </c>
      <c r="I72" s="127">
        <v>18.7</v>
      </c>
      <c r="J72" s="67">
        <f t="shared" ref="J72:J135" si="2">IF(I72=I71,J71,IF(I72=0,ROUNDDOWN(20,0),J71-K71))</f>
        <v>234</v>
      </c>
      <c r="K72" s="58">
        <f t="shared" ref="K72:K135" si="3">IF(I72&lt;I71,1,IF(I72=I71,K71+1,0))</f>
        <v>1</v>
      </c>
    </row>
    <row r="73" spans="1:11" ht="13.8" x14ac:dyDescent="0.25">
      <c r="A73" s="73">
        <v>68</v>
      </c>
      <c r="B73" s="45" t="s">
        <v>562</v>
      </c>
      <c r="C73" s="45" t="s">
        <v>1849</v>
      </c>
      <c r="D73" s="45" t="s">
        <v>1671</v>
      </c>
      <c r="E73" s="45" t="s">
        <v>43</v>
      </c>
      <c r="F73" s="45"/>
      <c r="G73" s="45">
        <v>5</v>
      </c>
      <c r="H73" s="126">
        <v>18.600000000000001</v>
      </c>
      <c r="I73" s="127">
        <v>18.600000000000001</v>
      </c>
      <c r="J73" s="67">
        <f t="shared" si="2"/>
        <v>233</v>
      </c>
      <c r="K73" s="58">
        <f t="shared" si="3"/>
        <v>1</v>
      </c>
    </row>
    <row r="74" spans="1:11" ht="13.8" x14ac:dyDescent="0.25">
      <c r="A74" s="73">
        <v>69</v>
      </c>
      <c r="B74" s="45" t="s">
        <v>718</v>
      </c>
      <c r="C74" s="45" t="s">
        <v>1786</v>
      </c>
      <c r="D74" s="45" t="s">
        <v>1787</v>
      </c>
      <c r="E74" s="45" t="s">
        <v>41</v>
      </c>
      <c r="F74" s="45"/>
      <c r="G74" s="45">
        <v>3</v>
      </c>
      <c r="H74" s="126">
        <v>18</v>
      </c>
      <c r="I74" s="127">
        <v>18</v>
      </c>
      <c r="J74" s="67">
        <f t="shared" si="2"/>
        <v>232</v>
      </c>
      <c r="K74" s="58">
        <f t="shared" si="3"/>
        <v>1</v>
      </c>
    </row>
    <row r="75" spans="1:11" ht="13.8" x14ac:dyDescent="0.25">
      <c r="A75" s="73">
        <v>70</v>
      </c>
      <c r="B75" s="45" t="s">
        <v>561</v>
      </c>
      <c r="C75" s="45" t="s">
        <v>1877</v>
      </c>
      <c r="D75" s="45" t="s">
        <v>328</v>
      </c>
      <c r="E75" s="45" t="s">
        <v>1797</v>
      </c>
      <c r="F75" s="45"/>
      <c r="G75" s="45">
        <v>2</v>
      </c>
      <c r="H75" s="126">
        <v>17.899999999999999</v>
      </c>
      <c r="I75" s="127">
        <v>17.899999999999999</v>
      </c>
      <c r="J75" s="67">
        <f t="shared" si="2"/>
        <v>231</v>
      </c>
      <c r="K75" s="58">
        <f t="shared" si="3"/>
        <v>1</v>
      </c>
    </row>
    <row r="76" spans="1:11" ht="13.8" x14ac:dyDescent="0.25">
      <c r="A76" s="73">
        <v>71</v>
      </c>
      <c r="B76" s="45" t="s">
        <v>720</v>
      </c>
      <c r="C76" s="45" t="s">
        <v>112</v>
      </c>
      <c r="D76" s="45" t="s">
        <v>113</v>
      </c>
      <c r="E76" s="45" t="s">
        <v>48</v>
      </c>
      <c r="F76" s="45">
        <v>1</v>
      </c>
      <c r="G76" s="45">
        <v>2</v>
      </c>
      <c r="H76" s="126">
        <v>17.899999999999999</v>
      </c>
      <c r="I76" s="127">
        <v>17.899999999999999</v>
      </c>
      <c r="J76" s="67">
        <f t="shared" si="2"/>
        <v>231</v>
      </c>
      <c r="K76" s="58">
        <f t="shared" si="3"/>
        <v>2</v>
      </c>
    </row>
    <row r="77" spans="1:11" ht="13.8" x14ac:dyDescent="0.25">
      <c r="A77" s="73">
        <v>72</v>
      </c>
      <c r="B77" s="45" t="s">
        <v>807</v>
      </c>
      <c r="C77" s="45" t="s">
        <v>1790</v>
      </c>
      <c r="D77" s="45" t="s">
        <v>303</v>
      </c>
      <c r="E77" s="45" t="s">
        <v>50</v>
      </c>
      <c r="F77" s="45"/>
      <c r="G77" s="45">
        <v>2</v>
      </c>
      <c r="H77" s="126">
        <v>17.7</v>
      </c>
      <c r="I77" s="127">
        <v>17.7</v>
      </c>
      <c r="J77" s="67">
        <f t="shared" si="2"/>
        <v>229</v>
      </c>
      <c r="K77" s="58">
        <f t="shared" si="3"/>
        <v>1</v>
      </c>
    </row>
    <row r="78" spans="1:11" ht="13.8" x14ac:dyDescent="0.25">
      <c r="A78" s="73">
        <v>73</v>
      </c>
      <c r="B78" s="45" t="s">
        <v>531</v>
      </c>
      <c r="C78" s="45" t="s">
        <v>156</v>
      </c>
      <c r="D78" s="45" t="s">
        <v>228</v>
      </c>
      <c r="E78" s="45" t="s">
        <v>49</v>
      </c>
      <c r="F78" s="45"/>
      <c r="G78" s="45">
        <v>5</v>
      </c>
      <c r="H78" s="126">
        <v>17.600000000000001</v>
      </c>
      <c r="I78" s="127">
        <v>17.600000000000001</v>
      </c>
      <c r="J78" s="67">
        <f t="shared" si="2"/>
        <v>228</v>
      </c>
      <c r="K78" s="58">
        <f t="shared" si="3"/>
        <v>1</v>
      </c>
    </row>
    <row r="79" spans="1:11" ht="13.8" x14ac:dyDescent="0.25">
      <c r="A79" s="73">
        <v>74</v>
      </c>
      <c r="B79" s="45" t="s">
        <v>574</v>
      </c>
      <c r="C79" s="45" t="s">
        <v>324</v>
      </c>
      <c r="D79" s="45" t="s">
        <v>352</v>
      </c>
      <c r="E79" s="45" t="s">
        <v>43</v>
      </c>
      <c r="F79" s="45"/>
      <c r="G79" s="45">
        <v>5</v>
      </c>
      <c r="H79" s="126">
        <v>17</v>
      </c>
      <c r="I79" s="127">
        <v>17</v>
      </c>
      <c r="J79" s="67">
        <f t="shared" si="2"/>
        <v>227</v>
      </c>
      <c r="K79" s="58">
        <f t="shared" si="3"/>
        <v>1</v>
      </c>
    </row>
    <row r="80" spans="1:11" ht="13.8" x14ac:dyDescent="0.25">
      <c r="A80" s="73">
        <v>75</v>
      </c>
      <c r="B80" s="45" t="s">
        <v>1620</v>
      </c>
      <c r="C80" s="45" t="s">
        <v>1495</v>
      </c>
      <c r="D80" s="45" t="s">
        <v>2145</v>
      </c>
      <c r="E80" s="45" t="s">
        <v>43</v>
      </c>
      <c r="F80" s="45"/>
      <c r="G80" s="45">
        <v>4</v>
      </c>
      <c r="H80" s="126">
        <v>16.2</v>
      </c>
      <c r="I80" s="127">
        <v>16.2</v>
      </c>
      <c r="J80" s="67">
        <f t="shared" si="2"/>
        <v>226</v>
      </c>
      <c r="K80" s="58">
        <f t="shared" si="3"/>
        <v>1</v>
      </c>
    </row>
    <row r="81" spans="1:11" ht="13.8" x14ac:dyDescent="0.25">
      <c r="A81" s="73">
        <v>76</v>
      </c>
      <c r="B81" s="45" t="s">
        <v>1106</v>
      </c>
      <c r="C81" s="45" t="s">
        <v>1393</v>
      </c>
      <c r="D81" s="45" t="s">
        <v>297</v>
      </c>
      <c r="E81" s="45" t="s">
        <v>48</v>
      </c>
      <c r="F81" s="45">
        <v>3</v>
      </c>
      <c r="G81" s="45">
        <v>2</v>
      </c>
      <c r="H81" s="126">
        <v>16.2</v>
      </c>
      <c r="I81" s="127">
        <v>16.2</v>
      </c>
      <c r="J81" s="67">
        <f t="shared" si="2"/>
        <v>226</v>
      </c>
      <c r="K81" s="58">
        <f t="shared" si="3"/>
        <v>2</v>
      </c>
    </row>
    <row r="82" spans="1:11" ht="13.8" x14ac:dyDescent="0.25">
      <c r="A82" s="73">
        <v>77</v>
      </c>
      <c r="B82" s="45" t="s">
        <v>606</v>
      </c>
      <c r="C82" s="45" t="s">
        <v>389</v>
      </c>
      <c r="D82" s="45" t="s">
        <v>131</v>
      </c>
      <c r="E82" s="45" t="s">
        <v>38</v>
      </c>
      <c r="F82" s="45"/>
      <c r="G82" s="45">
        <v>2</v>
      </c>
      <c r="H82" s="126">
        <v>16</v>
      </c>
      <c r="I82" s="127">
        <v>16</v>
      </c>
      <c r="J82" s="67">
        <f t="shared" si="2"/>
        <v>224</v>
      </c>
      <c r="K82" s="58">
        <f t="shared" si="3"/>
        <v>1</v>
      </c>
    </row>
    <row r="83" spans="1:11" ht="13.8" x14ac:dyDescent="0.25">
      <c r="A83" s="73">
        <v>78</v>
      </c>
      <c r="B83" s="45" t="s">
        <v>1648</v>
      </c>
      <c r="C83" s="45" t="s">
        <v>1659</v>
      </c>
      <c r="D83" s="45" t="s">
        <v>1660</v>
      </c>
      <c r="E83" s="45" t="s">
        <v>43</v>
      </c>
      <c r="F83" s="45"/>
      <c r="G83" s="45">
        <v>3</v>
      </c>
      <c r="H83" s="126">
        <v>15.9</v>
      </c>
      <c r="I83" s="127">
        <v>15.9</v>
      </c>
      <c r="J83" s="67">
        <f t="shared" si="2"/>
        <v>223</v>
      </c>
      <c r="K83" s="58">
        <f t="shared" si="3"/>
        <v>1</v>
      </c>
    </row>
    <row r="84" spans="1:11" ht="13.8" x14ac:dyDescent="0.25">
      <c r="A84" s="73">
        <v>79</v>
      </c>
      <c r="B84" s="45" t="s">
        <v>442</v>
      </c>
      <c r="C84" s="45" t="s">
        <v>98</v>
      </c>
      <c r="D84" s="45" t="s">
        <v>128</v>
      </c>
      <c r="E84" s="45" t="s">
        <v>41</v>
      </c>
      <c r="F84" s="45"/>
      <c r="G84" s="45">
        <v>3</v>
      </c>
      <c r="H84" s="126">
        <v>15.9</v>
      </c>
      <c r="I84" s="127">
        <v>15.9</v>
      </c>
      <c r="J84" s="67">
        <f t="shared" si="2"/>
        <v>223</v>
      </c>
      <c r="K84" s="58">
        <f t="shared" si="3"/>
        <v>2</v>
      </c>
    </row>
    <row r="85" spans="1:11" ht="13.8" x14ac:dyDescent="0.25">
      <c r="A85" s="73">
        <v>80</v>
      </c>
      <c r="B85" s="45" t="s">
        <v>1325</v>
      </c>
      <c r="C85" s="45" t="s">
        <v>1868</v>
      </c>
      <c r="D85" s="45" t="s">
        <v>292</v>
      </c>
      <c r="E85" s="45" t="s">
        <v>48</v>
      </c>
      <c r="F85" s="45"/>
      <c r="G85" s="45">
        <v>2</v>
      </c>
      <c r="H85" s="126">
        <v>15.5</v>
      </c>
      <c r="I85" s="127">
        <v>15.5</v>
      </c>
      <c r="J85" s="67">
        <f t="shared" si="2"/>
        <v>221</v>
      </c>
      <c r="K85" s="58">
        <f t="shared" si="3"/>
        <v>1</v>
      </c>
    </row>
    <row r="86" spans="1:11" ht="13.8" x14ac:dyDescent="0.25">
      <c r="A86" s="73">
        <v>81</v>
      </c>
      <c r="B86" s="45" t="s">
        <v>1170</v>
      </c>
      <c r="C86" s="45" t="s">
        <v>1724</v>
      </c>
      <c r="D86" s="45" t="s">
        <v>77</v>
      </c>
      <c r="E86" s="45" t="s">
        <v>37</v>
      </c>
      <c r="F86" s="45"/>
      <c r="G86" s="45">
        <v>1</v>
      </c>
      <c r="H86" s="126">
        <v>14.4</v>
      </c>
      <c r="I86" s="127">
        <v>14.4</v>
      </c>
      <c r="J86" s="67">
        <f t="shared" si="2"/>
        <v>220</v>
      </c>
      <c r="K86" s="58">
        <f t="shared" si="3"/>
        <v>1</v>
      </c>
    </row>
    <row r="87" spans="1:11" ht="13.8" x14ac:dyDescent="0.25">
      <c r="A87" s="73">
        <v>82</v>
      </c>
      <c r="B87" s="45" t="s">
        <v>1967</v>
      </c>
      <c r="C87" s="45" t="s">
        <v>1668</v>
      </c>
      <c r="D87" s="45" t="s">
        <v>120</v>
      </c>
      <c r="E87" s="45" t="s">
        <v>1797</v>
      </c>
      <c r="F87" s="45">
        <v>1</v>
      </c>
      <c r="G87" s="45">
        <v>1</v>
      </c>
      <c r="H87" s="126">
        <v>14</v>
      </c>
      <c r="I87" s="127">
        <v>14</v>
      </c>
      <c r="J87" s="67">
        <f t="shared" si="2"/>
        <v>219</v>
      </c>
      <c r="K87" s="58">
        <f t="shared" si="3"/>
        <v>1</v>
      </c>
    </row>
    <row r="88" spans="1:11" ht="13.8" x14ac:dyDescent="0.25">
      <c r="A88" s="73">
        <v>83</v>
      </c>
      <c r="B88" s="45" t="s">
        <v>702</v>
      </c>
      <c r="C88" s="45" t="s">
        <v>1858</v>
      </c>
      <c r="D88" s="45" t="s">
        <v>305</v>
      </c>
      <c r="E88" s="45" t="s">
        <v>1797</v>
      </c>
      <c r="F88" s="45">
        <v>1</v>
      </c>
      <c r="G88" s="45">
        <v>3</v>
      </c>
      <c r="H88" s="126">
        <v>13</v>
      </c>
      <c r="I88" s="127">
        <v>13</v>
      </c>
      <c r="J88" s="67">
        <f t="shared" si="2"/>
        <v>218</v>
      </c>
      <c r="K88" s="58">
        <f t="shared" si="3"/>
        <v>1</v>
      </c>
    </row>
    <row r="89" spans="1:11" ht="13.8" x14ac:dyDescent="0.25">
      <c r="A89" s="73">
        <v>84</v>
      </c>
      <c r="B89" s="45" t="s">
        <v>1355</v>
      </c>
      <c r="C89" s="45" t="s">
        <v>274</v>
      </c>
      <c r="D89" s="45" t="s">
        <v>263</v>
      </c>
      <c r="E89" s="45" t="s">
        <v>37</v>
      </c>
      <c r="F89" s="45"/>
      <c r="G89" s="45">
        <v>4</v>
      </c>
      <c r="H89" s="126">
        <v>12.9</v>
      </c>
      <c r="I89" s="127">
        <v>12.9</v>
      </c>
      <c r="J89" s="67">
        <f t="shared" si="2"/>
        <v>217</v>
      </c>
      <c r="K89" s="58">
        <f t="shared" si="3"/>
        <v>1</v>
      </c>
    </row>
    <row r="90" spans="1:11" ht="13.8" x14ac:dyDescent="0.25">
      <c r="A90" s="73">
        <v>85</v>
      </c>
      <c r="B90" s="45" t="s">
        <v>645</v>
      </c>
      <c r="C90" s="45" t="s">
        <v>1686</v>
      </c>
      <c r="D90" s="45" t="s">
        <v>331</v>
      </c>
      <c r="E90" s="45" t="s">
        <v>50</v>
      </c>
      <c r="F90" s="45">
        <v>1</v>
      </c>
      <c r="G90" s="45">
        <v>1</v>
      </c>
      <c r="H90" s="126">
        <v>12.899999999999999</v>
      </c>
      <c r="I90" s="127">
        <v>12.899999999999999</v>
      </c>
      <c r="J90" s="67">
        <f t="shared" si="2"/>
        <v>217</v>
      </c>
      <c r="K90" s="58">
        <f t="shared" si="3"/>
        <v>2</v>
      </c>
    </row>
    <row r="91" spans="1:11" ht="13.8" x14ac:dyDescent="0.25">
      <c r="A91" s="73">
        <v>86</v>
      </c>
      <c r="B91" s="45" t="s">
        <v>1593</v>
      </c>
      <c r="C91" s="45" t="s">
        <v>119</v>
      </c>
      <c r="D91" s="45" t="s">
        <v>1626</v>
      </c>
      <c r="E91" s="45" t="s">
        <v>47</v>
      </c>
      <c r="F91" s="45"/>
      <c r="G91" s="45">
        <v>3</v>
      </c>
      <c r="H91" s="126">
        <v>11.8</v>
      </c>
      <c r="I91" s="127">
        <v>11.8</v>
      </c>
      <c r="J91" s="67">
        <f t="shared" si="2"/>
        <v>215</v>
      </c>
      <c r="K91" s="58">
        <f t="shared" si="3"/>
        <v>1</v>
      </c>
    </row>
    <row r="92" spans="1:11" ht="13.8" x14ac:dyDescent="0.25">
      <c r="A92" s="73">
        <v>87</v>
      </c>
      <c r="B92" s="45" t="s">
        <v>1476</v>
      </c>
      <c r="C92" s="45" t="s">
        <v>1503</v>
      </c>
      <c r="D92" s="45" t="s">
        <v>241</v>
      </c>
      <c r="E92" s="45" t="s">
        <v>43</v>
      </c>
      <c r="F92" s="45"/>
      <c r="G92" s="45">
        <v>2</v>
      </c>
      <c r="H92" s="126">
        <v>11.799999999999999</v>
      </c>
      <c r="I92" s="127">
        <v>11.799999999999999</v>
      </c>
      <c r="J92" s="67">
        <f t="shared" si="2"/>
        <v>215</v>
      </c>
      <c r="K92" s="58">
        <f t="shared" si="3"/>
        <v>2</v>
      </c>
    </row>
    <row r="93" spans="1:11" ht="13.8" x14ac:dyDescent="0.25">
      <c r="A93" s="73">
        <v>88</v>
      </c>
      <c r="B93" s="45" t="s">
        <v>786</v>
      </c>
      <c r="C93" s="45" t="s">
        <v>264</v>
      </c>
      <c r="D93" s="45" t="s">
        <v>263</v>
      </c>
      <c r="E93" s="45" t="s">
        <v>37</v>
      </c>
      <c r="F93" s="45"/>
      <c r="G93" s="45">
        <v>4</v>
      </c>
      <c r="H93" s="126">
        <v>11.7</v>
      </c>
      <c r="I93" s="127">
        <v>11.7</v>
      </c>
      <c r="J93" s="67">
        <f t="shared" si="2"/>
        <v>213</v>
      </c>
      <c r="K93" s="58">
        <f t="shared" si="3"/>
        <v>1</v>
      </c>
    </row>
    <row r="94" spans="1:11" ht="13.8" x14ac:dyDescent="0.25">
      <c r="A94" s="73">
        <v>89</v>
      </c>
      <c r="B94" s="45" t="s">
        <v>986</v>
      </c>
      <c r="C94" s="45" t="s">
        <v>1781</v>
      </c>
      <c r="D94" s="45" t="s">
        <v>1492</v>
      </c>
      <c r="E94" s="45" t="s">
        <v>42</v>
      </c>
      <c r="F94" s="45"/>
      <c r="G94" s="45">
        <v>4</v>
      </c>
      <c r="H94" s="126">
        <v>11.399999999999999</v>
      </c>
      <c r="I94" s="127">
        <v>11.399999999999999</v>
      </c>
      <c r="J94" s="67">
        <f t="shared" si="2"/>
        <v>212</v>
      </c>
      <c r="K94" s="58">
        <f t="shared" si="3"/>
        <v>1</v>
      </c>
    </row>
    <row r="95" spans="1:11" ht="13.8" x14ac:dyDescent="0.25">
      <c r="A95" s="73">
        <v>90</v>
      </c>
      <c r="B95" s="45" t="s">
        <v>565</v>
      </c>
      <c r="C95" s="45" t="s">
        <v>341</v>
      </c>
      <c r="D95" s="45" t="s">
        <v>118</v>
      </c>
      <c r="E95" s="45" t="s">
        <v>40</v>
      </c>
      <c r="F95" s="45">
        <v>1</v>
      </c>
      <c r="G95" s="45">
        <v>2</v>
      </c>
      <c r="H95" s="126">
        <v>11.1</v>
      </c>
      <c r="I95" s="127">
        <v>11.1</v>
      </c>
      <c r="J95" s="67">
        <f t="shared" si="2"/>
        <v>211</v>
      </c>
      <c r="K95" s="58">
        <f t="shared" si="3"/>
        <v>1</v>
      </c>
    </row>
    <row r="96" spans="1:11" ht="13.8" x14ac:dyDescent="0.25">
      <c r="A96" s="73">
        <v>91</v>
      </c>
      <c r="B96" s="45" t="s">
        <v>446</v>
      </c>
      <c r="C96" s="45" t="s">
        <v>153</v>
      </c>
      <c r="D96" s="45" t="s">
        <v>87</v>
      </c>
      <c r="E96" s="45" t="s">
        <v>44</v>
      </c>
      <c r="F96" s="45"/>
      <c r="G96" s="45">
        <v>5</v>
      </c>
      <c r="H96" s="126">
        <v>10.9</v>
      </c>
      <c r="I96" s="127">
        <v>10.9</v>
      </c>
      <c r="J96" s="67">
        <f t="shared" si="2"/>
        <v>210</v>
      </c>
      <c r="K96" s="58">
        <f t="shared" si="3"/>
        <v>1</v>
      </c>
    </row>
    <row r="97" spans="1:11" ht="13.8" x14ac:dyDescent="0.25">
      <c r="A97" s="73">
        <v>92</v>
      </c>
      <c r="B97" s="45" t="s">
        <v>944</v>
      </c>
      <c r="C97" s="45" t="s">
        <v>74</v>
      </c>
      <c r="D97" s="45" t="s">
        <v>146</v>
      </c>
      <c r="E97" s="45" t="s">
        <v>50</v>
      </c>
      <c r="F97" s="45"/>
      <c r="G97" s="45">
        <v>5</v>
      </c>
      <c r="H97" s="126">
        <v>10.600000000000001</v>
      </c>
      <c r="I97" s="127">
        <v>10.600000000000001</v>
      </c>
      <c r="J97" s="67">
        <f t="shared" si="2"/>
        <v>209</v>
      </c>
      <c r="K97" s="58">
        <f t="shared" si="3"/>
        <v>1</v>
      </c>
    </row>
    <row r="98" spans="1:11" ht="13.8" x14ac:dyDescent="0.25">
      <c r="A98" s="73">
        <v>93</v>
      </c>
      <c r="B98" s="45" t="s">
        <v>752</v>
      </c>
      <c r="C98" s="45" t="s">
        <v>147</v>
      </c>
      <c r="D98" s="45" t="s">
        <v>1703</v>
      </c>
      <c r="E98" s="45" t="s">
        <v>43</v>
      </c>
      <c r="F98" s="45"/>
      <c r="G98" s="45">
        <v>4</v>
      </c>
      <c r="H98" s="126">
        <v>10.6</v>
      </c>
      <c r="I98" s="127">
        <v>10.6</v>
      </c>
      <c r="J98" s="67">
        <f t="shared" si="2"/>
        <v>209</v>
      </c>
      <c r="K98" s="58">
        <f t="shared" si="3"/>
        <v>2</v>
      </c>
    </row>
    <row r="99" spans="1:11" ht="13.8" x14ac:dyDescent="0.25">
      <c r="A99" s="73">
        <v>94</v>
      </c>
      <c r="B99" s="45" t="s">
        <v>500</v>
      </c>
      <c r="C99" s="45" t="s">
        <v>194</v>
      </c>
      <c r="D99" s="45" t="s">
        <v>1021</v>
      </c>
      <c r="E99" s="45" t="s">
        <v>39</v>
      </c>
      <c r="F99" s="45"/>
      <c r="G99" s="45">
        <v>3</v>
      </c>
      <c r="H99" s="126">
        <v>10.5</v>
      </c>
      <c r="I99" s="127">
        <v>10.5</v>
      </c>
      <c r="J99" s="67">
        <f t="shared" si="2"/>
        <v>207</v>
      </c>
      <c r="K99" s="58">
        <f t="shared" si="3"/>
        <v>1</v>
      </c>
    </row>
    <row r="100" spans="1:11" ht="13.8" x14ac:dyDescent="0.25">
      <c r="A100" s="73">
        <v>95</v>
      </c>
      <c r="B100" s="45" t="s">
        <v>1417</v>
      </c>
      <c r="C100" s="45" t="s">
        <v>1440</v>
      </c>
      <c r="D100" s="45" t="s">
        <v>107</v>
      </c>
      <c r="E100" s="45" t="s">
        <v>48</v>
      </c>
      <c r="F100" s="45"/>
      <c r="G100" s="45">
        <v>2</v>
      </c>
      <c r="H100" s="126">
        <v>10.100000000000001</v>
      </c>
      <c r="I100" s="127">
        <v>10.100000000000001</v>
      </c>
      <c r="J100" s="67">
        <f t="shared" si="2"/>
        <v>206</v>
      </c>
      <c r="K100" s="58">
        <f t="shared" si="3"/>
        <v>1</v>
      </c>
    </row>
    <row r="101" spans="1:11" ht="13.8" x14ac:dyDescent="0.25">
      <c r="A101" s="73">
        <v>96</v>
      </c>
      <c r="B101" s="45" t="s">
        <v>1599</v>
      </c>
      <c r="C101" s="45" t="s">
        <v>1411</v>
      </c>
      <c r="D101" s="45" t="s">
        <v>1000</v>
      </c>
      <c r="E101" s="45" t="s">
        <v>40</v>
      </c>
      <c r="F101" s="45"/>
      <c r="G101" s="45">
        <v>3</v>
      </c>
      <c r="H101" s="126">
        <v>9.3000000000000007</v>
      </c>
      <c r="I101" s="127">
        <v>9.3000000000000007</v>
      </c>
      <c r="J101" s="67">
        <f t="shared" si="2"/>
        <v>205</v>
      </c>
      <c r="K101" s="58">
        <f t="shared" si="3"/>
        <v>1</v>
      </c>
    </row>
    <row r="102" spans="1:11" ht="13.8" x14ac:dyDescent="0.25">
      <c r="A102" s="73">
        <v>97</v>
      </c>
      <c r="B102" s="45" t="s">
        <v>1321</v>
      </c>
      <c r="C102" s="45" t="s">
        <v>98</v>
      </c>
      <c r="D102" s="45" t="s">
        <v>2030</v>
      </c>
      <c r="E102" s="45" t="s">
        <v>40</v>
      </c>
      <c r="F102" s="45"/>
      <c r="G102" s="45">
        <v>4</v>
      </c>
      <c r="H102" s="126">
        <v>9.1999999999999993</v>
      </c>
      <c r="I102" s="127">
        <v>9.1999999999999993</v>
      </c>
      <c r="J102" s="67">
        <f t="shared" si="2"/>
        <v>204</v>
      </c>
      <c r="K102" s="58">
        <f t="shared" si="3"/>
        <v>1</v>
      </c>
    </row>
    <row r="103" spans="1:11" ht="13.8" x14ac:dyDescent="0.25">
      <c r="A103" s="73">
        <v>98</v>
      </c>
      <c r="B103" s="45" t="s">
        <v>1467</v>
      </c>
      <c r="C103" s="45" t="s">
        <v>1495</v>
      </c>
      <c r="D103" s="45" t="s">
        <v>73</v>
      </c>
      <c r="E103" s="45" t="s">
        <v>41</v>
      </c>
      <c r="F103" s="45"/>
      <c r="G103" s="45">
        <v>2</v>
      </c>
      <c r="H103" s="126">
        <v>9</v>
      </c>
      <c r="I103" s="127">
        <v>9</v>
      </c>
      <c r="J103" s="67">
        <f t="shared" si="2"/>
        <v>203</v>
      </c>
      <c r="K103" s="58">
        <f t="shared" si="3"/>
        <v>1</v>
      </c>
    </row>
    <row r="104" spans="1:11" ht="13.8" x14ac:dyDescent="0.25">
      <c r="A104" s="73">
        <v>99</v>
      </c>
      <c r="B104" s="45" t="s">
        <v>782</v>
      </c>
      <c r="C104" s="45" t="s">
        <v>1773</v>
      </c>
      <c r="D104" s="45" t="s">
        <v>1774</v>
      </c>
      <c r="E104" s="45" t="s">
        <v>40</v>
      </c>
      <c r="F104" s="45"/>
      <c r="G104" s="45">
        <v>3</v>
      </c>
      <c r="H104" s="126">
        <v>8</v>
      </c>
      <c r="I104" s="127">
        <v>8</v>
      </c>
      <c r="J104" s="67">
        <f t="shared" si="2"/>
        <v>202</v>
      </c>
      <c r="K104" s="58">
        <f t="shared" si="3"/>
        <v>1</v>
      </c>
    </row>
    <row r="105" spans="1:11" ht="13.8" x14ac:dyDescent="0.25">
      <c r="A105" s="73">
        <v>100</v>
      </c>
      <c r="B105" s="45" t="s">
        <v>687</v>
      </c>
      <c r="C105" s="45" t="s">
        <v>1856</v>
      </c>
      <c r="D105" s="45" t="s">
        <v>311</v>
      </c>
      <c r="E105" s="45" t="s">
        <v>1797</v>
      </c>
      <c r="F105" s="45"/>
      <c r="G105" s="45">
        <v>2</v>
      </c>
      <c r="H105" s="126">
        <v>7.8000000000000007</v>
      </c>
      <c r="I105" s="127">
        <v>7.8000000000000007</v>
      </c>
      <c r="J105" s="67">
        <f t="shared" si="2"/>
        <v>201</v>
      </c>
      <c r="K105" s="58">
        <f t="shared" si="3"/>
        <v>1</v>
      </c>
    </row>
    <row r="106" spans="1:11" ht="13.8" x14ac:dyDescent="0.25">
      <c r="A106" s="73">
        <v>101</v>
      </c>
      <c r="B106" s="45" t="s">
        <v>982</v>
      </c>
      <c r="C106" s="45" t="s">
        <v>991</v>
      </c>
      <c r="D106" s="45" t="s">
        <v>311</v>
      </c>
      <c r="E106" s="45" t="s">
        <v>1797</v>
      </c>
      <c r="F106" s="45">
        <v>2</v>
      </c>
      <c r="G106" s="45">
        <v>2</v>
      </c>
      <c r="H106" s="126">
        <v>7.6000000000000005</v>
      </c>
      <c r="I106" s="127">
        <v>7.6000000000000005</v>
      </c>
      <c r="J106" s="67">
        <f t="shared" si="2"/>
        <v>200</v>
      </c>
      <c r="K106" s="58">
        <f t="shared" si="3"/>
        <v>1</v>
      </c>
    </row>
    <row r="107" spans="1:11" ht="13.8" x14ac:dyDescent="0.25">
      <c r="A107" s="73">
        <v>102</v>
      </c>
      <c r="B107" s="45" t="s">
        <v>1613</v>
      </c>
      <c r="C107" s="45" t="s">
        <v>2062</v>
      </c>
      <c r="D107" s="45" t="s">
        <v>284</v>
      </c>
      <c r="E107" s="45" t="s">
        <v>47</v>
      </c>
      <c r="F107" s="45"/>
      <c r="G107" s="45">
        <v>4</v>
      </c>
      <c r="H107" s="126">
        <v>7.4</v>
      </c>
      <c r="I107" s="127">
        <v>7.4</v>
      </c>
      <c r="J107" s="67">
        <f t="shared" si="2"/>
        <v>199</v>
      </c>
      <c r="K107" s="58">
        <f t="shared" si="3"/>
        <v>1</v>
      </c>
    </row>
    <row r="108" spans="1:11" ht="13.8" x14ac:dyDescent="0.25">
      <c r="A108" s="73">
        <v>103</v>
      </c>
      <c r="B108" s="45" t="s">
        <v>818</v>
      </c>
      <c r="C108" s="45" t="s">
        <v>1747</v>
      </c>
      <c r="D108" s="45" t="s">
        <v>1748</v>
      </c>
      <c r="E108" s="45" t="s">
        <v>44</v>
      </c>
      <c r="F108" s="45"/>
      <c r="G108" s="45">
        <v>3</v>
      </c>
      <c r="H108" s="126">
        <v>7.3</v>
      </c>
      <c r="I108" s="127">
        <v>7.3</v>
      </c>
      <c r="J108" s="67">
        <f t="shared" si="2"/>
        <v>198</v>
      </c>
      <c r="K108" s="58">
        <f t="shared" si="3"/>
        <v>1</v>
      </c>
    </row>
    <row r="109" spans="1:11" ht="13.8" x14ac:dyDescent="0.25">
      <c r="A109" s="73">
        <v>104</v>
      </c>
      <c r="B109" s="45" t="s">
        <v>614</v>
      </c>
      <c r="C109" s="45" t="s">
        <v>1915</v>
      </c>
      <c r="D109" s="45" t="s">
        <v>102</v>
      </c>
      <c r="E109" s="45" t="s">
        <v>37</v>
      </c>
      <c r="F109" s="45"/>
      <c r="G109" s="45">
        <v>3</v>
      </c>
      <c r="H109" s="126">
        <v>7.2</v>
      </c>
      <c r="I109" s="127">
        <v>7.2</v>
      </c>
      <c r="J109" s="67">
        <f t="shared" si="2"/>
        <v>197</v>
      </c>
      <c r="K109" s="58">
        <f t="shared" si="3"/>
        <v>1</v>
      </c>
    </row>
    <row r="110" spans="1:11" ht="13.8" x14ac:dyDescent="0.25">
      <c r="A110" s="73">
        <v>105</v>
      </c>
      <c r="B110" s="45" t="s">
        <v>695</v>
      </c>
      <c r="C110" s="45" t="s">
        <v>236</v>
      </c>
      <c r="D110" s="45" t="s">
        <v>311</v>
      </c>
      <c r="E110" s="45" t="s">
        <v>1797</v>
      </c>
      <c r="F110" s="45"/>
      <c r="G110" s="45">
        <v>1</v>
      </c>
      <c r="H110" s="126">
        <v>7</v>
      </c>
      <c r="I110" s="127">
        <v>7</v>
      </c>
      <c r="J110" s="67">
        <f t="shared" si="2"/>
        <v>196</v>
      </c>
      <c r="K110" s="58">
        <f t="shared" si="3"/>
        <v>1</v>
      </c>
    </row>
    <row r="111" spans="1:11" ht="13.8" x14ac:dyDescent="0.25">
      <c r="A111" s="73">
        <v>106</v>
      </c>
      <c r="B111" s="45" t="s">
        <v>879</v>
      </c>
      <c r="C111" s="45" t="s">
        <v>167</v>
      </c>
      <c r="D111" s="45" t="s">
        <v>314</v>
      </c>
      <c r="E111" s="45" t="s">
        <v>39</v>
      </c>
      <c r="F111" s="45"/>
      <c r="G111" s="45">
        <v>2</v>
      </c>
      <c r="H111" s="126">
        <v>6.6</v>
      </c>
      <c r="I111" s="127">
        <v>6.6</v>
      </c>
      <c r="J111" s="67">
        <f t="shared" si="2"/>
        <v>195</v>
      </c>
      <c r="K111" s="58">
        <f t="shared" si="3"/>
        <v>1</v>
      </c>
    </row>
    <row r="112" spans="1:11" ht="13.8" x14ac:dyDescent="0.25">
      <c r="A112" s="73">
        <v>107</v>
      </c>
      <c r="B112" s="45" t="s">
        <v>428</v>
      </c>
      <c r="C112" s="45" t="s">
        <v>1662</v>
      </c>
      <c r="D112" s="45" t="s">
        <v>1663</v>
      </c>
      <c r="E112" s="45" t="s">
        <v>44</v>
      </c>
      <c r="F112" s="45"/>
      <c r="G112" s="45">
        <v>2</v>
      </c>
      <c r="H112" s="126">
        <v>6.1</v>
      </c>
      <c r="I112" s="127">
        <v>6.1</v>
      </c>
      <c r="J112" s="67">
        <f t="shared" si="2"/>
        <v>194</v>
      </c>
      <c r="K112" s="58">
        <f t="shared" si="3"/>
        <v>1</v>
      </c>
    </row>
    <row r="113" spans="1:11" ht="13.8" x14ac:dyDescent="0.25">
      <c r="A113" s="73">
        <v>108</v>
      </c>
      <c r="B113" s="45" t="s">
        <v>969</v>
      </c>
      <c r="C113" s="45" t="s">
        <v>1928</v>
      </c>
      <c r="D113" s="45" t="s">
        <v>136</v>
      </c>
      <c r="E113" s="45" t="s">
        <v>43</v>
      </c>
      <c r="F113" s="45"/>
      <c r="G113" s="45">
        <v>1</v>
      </c>
      <c r="H113" s="126">
        <v>6</v>
      </c>
      <c r="I113" s="127">
        <v>6</v>
      </c>
      <c r="J113" s="67">
        <f t="shared" si="2"/>
        <v>193</v>
      </c>
      <c r="K113" s="58">
        <f t="shared" si="3"/>
        <v>1</v>
      </c>
    </row>
    <row r="114" spans="1:11" ht="13.8" x14ac:dyDescent="0.25">
      <c r="A114" s="73">
        <v>109</v>
      </c>
      <c r="B114" s="45" t="s">
        <v>709</v>
      </c>
      <c r="C114" s="45" t="s">
        <v>1919</v>
      </c>
      <c r="D114" s="45" t="s">
        <v>110</v>
      </c>
      <c r="E114" s="45" t="s">
        <v>49</v>
      </c>
      <c r="F114" s="45"/>
      <c r="G114" s="45">
        <v>1</v>
      </c>
      <c r="H114" s="126">
        <v>5.5</v>
      </c>
      <c r="I114" s="127">
        <v>5.5</v>
      </c>
      <c r="J114" s="67">
        <f t="shared" si="2"/>
        <v>192</v>
      </c>
      <c r="K114" s="58">
        <f t="shared" si="3"/>
        <v>1</v>
      </c>
    </row>
    <row r="115" spans="1:11" ht="13.8" x14ac:dyDescent="0.25">
      <c r="A115" s="73">
        <v>110</v>
      </c>
      <c r="B115" s="45" t="s">
        <v>981</v>
      </c>
      <c r="C115" s="45" t="s">
        <v>1946</v>
      </c>
      <c r="D115" s="45" t="s">
        <v>1152</v>
      </c>
      <c r="E115" s="45" t="s">
        <v>48</v>
      </c>
      <c r="F115" s="45"/>
      <c r="G115" s="45">
        <v>3</v>
      </c>
      <c r="H115" s="126">
        <v>5.2</v>
      </c>
      <c r="I115" s="127">
        <v>5.2</v>
      </c>
      <c r="J115" s="67">
        <f t="shared" si="2"/>
        <v>191</v>
      </c>
      <c r="K115" s="58">
        <f t="shared" si="3"/>
        <v>1</v>
      </c>
    </row>
    <row r="116" spans="1:11" ht="13.8" x14ac:dyDescent="0.25">
      <c r="A116" s="73">
        <v>111</v>
      </c>
      <c r="B116" s="45" t="s">
        <v>1308</v>
      </c>
      <c r="C116" s="45" t="s">
        <v>1374</v>
      </c>
      <c r="D116" s="45" t="s">
        <v>1309</v>
      </c>
      <c r="E116" s="45" t="s">
        <v>39</v>
      </c>
      <c r="F116" s="45"/>
      <c r="G116" s="45">
        <v>2</v>
      </c>
      <c r="H116" s="126">
        <v>4.9000000000000004</v>
      </c>
      <c r="I116" s="127">
        <v>4.9000000000000004</v>
      </c>
      <c r="J116" s="67">
        <f t="shared" si="2"/>
        <v>190</v>
      </c>
      <c r="K116" s="58">
        <f t="shared" si="3"/>
        <v>1</v>
      </c>
    </row>
    <row r="117" spans="1:11" ht="13.8" x14ac:dyDescent="0.25">
      <c r="A117" s="73">
        <v>112</v>
      </c>
      <c r="B117" s="45" t="s">
        <v>661</v>
      </c>
      <c r="C117" s="45" t="s">
        <v>1980</v>
      </c>
      <c r="D117" s="45" t="s">
        <v>284</v>
      </c>
      <c r="E117" s="45" t="s">
        <v>48</v>
      </c>
      <c r="F117" s="45"/>
      <c r="G117" s="45">
        <v>2</v>
      </c>
      <c r="H117" s="126">
        <v>4.2</v>
      </c>
      <c r="I117" s="127">
        <v>4.2</v>
      </c>
      <c r="J117" s="67">
        <f t="shared" si="2"/>
        <v>189</v>
      </c>
      <c r="K117" s="58">
        <f t="shared" si="3"/>
        <v>1</v>
      </c>
    </row>
    <row r="118" spans="1:11" ht="13.8" x14ac:dyDescent="0.25">
      <c r="A118" s="73">
        <v>113</v>
      </c>
      <c r="B118" s="45" t="s">
        <v>662</v>
      </c>
      <c r="C118" s="45" t="s">
        <v>1917</v>
      </c>
      <c r="D118" s="45" t="s">
        <v>79</v>
      </c>
      <c r="E118" s="45" t="s">
        <v>37</v>
      </c>
      <c r="F118" s="45"/>
      <c r="G118" s="45">
        <v>1</v>
      </c>
      <c r="H118" s="126">
        <v>4.0999999999999996</v>
      </c>
      <c r="I118" s="127">
        <v>4.0999999999999996</v>
      </c>
      <c r="J118" s="67">
        <f t="shared" si="2"/>
        <v>188</v>
      </c>
      <c r="K118" s="58">
        <f t="shared" si="3"/>
        <v>1</v>
      </c>
    </row>
    <row r="119" spans="1:11" ht="13.8" x14ac:dyDescent="0.25">
      <c r="A119" s="73">
        <v>114</v>
      </c>
      <c r="B119" s="45" t="s">
        <v>476</v>
      </c>
      <c r="C119" s="45" t="s">
        <v>246</v>
      </c>
      <c r="D119" s="45" t="s">
        <v>1719</v>
      </c>
      <c r="E119" s="45" t="s">
        <v>1797</v>
      </c>
      <c r="F119" s="45"/>
      <c r="G119" s="45">
        <v>1</v>
      </c>
      <c r="H119" s="126">
        <v>3.4</v>
      </c>
      <c r="I119" s="127">
        <v>3.4</v>
      </c>
      <c r="J119" s="67">
        <f t="shared" si="2"/>
        <v>187</v>
      </c>
      <c r="K119" s="58">
        <f t="shared" si="3"/>
        <v>1</v>
      </c>
    </row>
    <row r="120" spans="1:11" ht="13.8" x14ac:dyDescent="0.25">
      <c r="A120" s="73">
        <v>115</v>
      </c>
      <c r="B120" s="45" t="s">
        <v>439</v>
      </c>
      <c r="C120" s="45" t="s">
        <v>164</v>
      </c>
      <c r="D120" s="45" t="s">
        <v>165</v>
      </c>
      <c r="E120" s="45" t="s">
        <v>40</v>
      </c>
      <c r="F120" s="45"/>
      <c r="G120" s="45">
        <v>1</v>
      </c>
      <c r="H120" s="126">
        <v>3.3</v>
      </c>
      <c r="I120" s="127">
        <v>3.3</v>
      </c>
      <c r="J120" s="67">
        <f t="shared" si="2"/>
        <v>186</v>
      </c>
      <c r="K120" s="58">
        <f t="shared" si="3"/>
        <v>1</v>
      </c>
    </row>
    <row r="121" spans="1:11" ht="13.8" x14ac:dyDescent="0.25">
      <c r="A121" s="73">
        <v>116</v>
      </c>
      <c r="B121" s="45" t="s">
        <v>468</v>
      </c>
      <c r="C121" s="45" t="s">
        <v>105</v>
      </c>
      <c r="D121" s="45" t="s">
        <v>114</v>
      </c>
      <c r="E121" s="45" t="s">
        <v>50</v>
      </c>
      <c r="F121" s="45"/>
      <c r="G121" s="45">
        <v>2</v>
      </c>
      <c r="H121" s="126">
        <v>3.1</v>
      </c>
      <c r="I121" s="127">
        <v>3.1</v>
      </c>
      <c r="J121" s="67">
        <f t="shared" si="2"/>
        <v>185</v>
      </c>
      <c r="K121" s="58">
        <f t="shared" si="3"/>
        <v>1</v>
      </c>
    </row>
    <row r="122" spans="1:11" ht="13.8" x14ac:dyDescent="0.25">
      <c r="A122" s="73">
        <v>117</v>
      </c>
      <c r="B122" s="45" t="s">
        <v>471</v>
      </c>
      <c r="C122" s="45" t="s">
        <v>310</v>
      </c>
      <c r="D122" s="45" t="s">
        <v>311</v>
      </c>
      <c r="E122" s="45" t="s">
        <v>1797</v>
      </c>
      <c r="F122" s="45"/>
      <c r="G122" s="45">
        <v>1</v>
      </c>
      <c r="H122" s="126">
        <v>3</v>
      </c>
      <c r="I122" s="127">
        <v>3</v>
      </c>
      <c r="J122" s="67">
        <f t="shared" si="2"/>
        <v>184</v>
      </c>
      <c r="K122" s="58">
        <f t="shared" si="3"/>
        <v>1</v>
      </c>
    </row>
    <row r="123" spans="1:11" ht="13.8" x14ac:dyDescent="0.25">
      <c r="A123" s="73">
        <v>118</v>
      </c>
      <c r="B123" s="45" t="s">
        <v>883</v>
      </c>
      <c r="C123" s="45" t="s">
        <v>2103</v>
      </c>
      <c r="D123" s="45" t="s">
        <v>161</v>
      </c>
      <c r="E123" s="45" t="s">
        <v>42</v>
      </c>
      <c r="F123" s="45"/>
      <c r="G123" s="45">
        <v>1</v>
      </c>
      <c r="H123" s="126">
        <v>2.7</v>
      </c>
      <c r="I123" s="127">
        <v>2.7</v>
      </c>
      <c r="J123" s="67">
        <f t="shared" si="2"/>
        <v>183</v>
      </c>
      <c r="K123" s="58">
        <f t="shared" si="3"/>
        <v>1</v>
      </c>
    </row>
    <row r="124" spans="1:11" ht="13.8" x14ac:dyDescent="0.25">
      <c r="A124" s="73">
        <v>119</v>
      </c>
      <c r="B124" s="45" t="s">
        <v>1336</v>
      </c>
      <c r="C124" s="45" t="s">
        <v>2122</v>
      </c>
      <c r="D124" s="45" t="s">
        <v>228</v>
      </c>
      <c r="E124" s="45" t="s">
        <v>49</v>
      </c>
      <c r="F124" s="45"/>
      <c r="G124" s="45">
        <v>1</v>
      </c>
      <c r="H124" s="126">
        <v>2.7</v>
      </c>
      <c r="I124" s="127">
        <v>2.7</v>
      </c>
      <c r="J124" s="67">
        <f t="shared" si="2"/>
        <v>183</v>
      </c>
      <c r="K124" s="58">
        <f t="shared" si="3"/>
        <v>2</v>
      </c>
    </row>
    <row r="125" spans="1:11" ht="13.8" x14ac:dyDescent="0.25">
      <c r="A125" s="73">
        <v>120</v>
      </c>
      <c r="B125" s="45" t="s">
        <v>437</v>
      </c>
      <c r="C125" s="45" t="s">
        <v>2088</v>
      </c>
      <c r="D125" s="45" t="s">
        <v>349</v>
      </c>
      <c r="E125" s="45" t="s">
        <v>42</v>
      </c>
      <c r="F125" s="45"/>
      <c r="G125" s="45">
        <v>2</v>
      </c>
      <c r="H125" s="126">
        <v>2.5</v>
      </c>
      <c r="I125" s="127">
        <v>2.5</v>
      </c>
      <c r="J125" s="67">
        <f t="shared" si="2"/>
        <v>181</v>
      </c>
      <c r="K125" s="58">
        <f t="shared" si="3"/>
        <v>1</v>
      </c>
    </row>
    <row r="126" spans="1:11" ht="13.8" x14ac:dyDescent="0.25">
      <c r="A126" s="73">
        <v>121</v>
      </c>
      <c r="B126" s="45" t="s">
        <v>923</v>
      </c>
      <c r="C126" s="45" t="s">
        <v>129</v>
      </c>
      <c r="D126" s="45" t="s">
        <v>284</v>
      </c>
      <c r="E126" s="45" t="s">
        <v>48</v>
      </c>
      <c r="F126" s="45"/>
      <c r="G126" s="45">
        <v>1</v>
      </c>
      <c r="H126" s="126">
        <v>2.5</v>
      </c>
      <c r="I126" s="127">
        <v>2.5</v>
      </c>
      <c r="J126" s="67">
        <f t="shared" si="2"/>
        <v>181</v>
      </c>
      <c r="K126" s="58">
        <f t="shared" si="3"/>
        <v>2</v>
      </c>
    </row>
    <row r="127" spans="1:11" ht="13.8" x14ac:dyDescent="0.25">
      <c r="A127" s="73">
        <v>122</v>
      </c>
      <c r="B127" s="45" t="s">
        <v>1543</v>
      </c>
      <c r="C127" s="45" t="s">
        <v>1441</v>
      </c>
      <c r="D127" s="45" t="s">
        <v>267</v>
      </c>
      <c r="E127" s="45" t="s">
        <v>43</v>
      </c>
      <c r="F127" s="45"/>
      <c r="G127" s="45">
        <v>1</v>
      </c>
      <c r="H127" s="126">
        <v>2.2000000000000002</v>
      </c>
      <c r="I127" s="127">
        <v>2.2000000000000002</v>
      </c>
      <c r="J127" s="67">
        <f t="shared" si="2"/>
        <v>179</v>
      </c>
      <c r="K127" s="58">
        <f t="shared" si="3"/>
        <v>1</v>
      </c>
    </row>
    <row r="128" spans="1:11" ht="13.8" x14ac:dyDescent="0.25">
      <c r="A128" s="73">
        <v>123</v>
      </c>
      <c r="B128" s="45" t="s">
        <v>1517</v>
      </c>
      <c r="C128" s="45" t="s">
        <v>2132</v>
      </c>
      <c r="D128" s="45" t="s">
        <v>314</v>
      </c>
      <c r="E128" s="45" t="s">
        <v>39</v>
      </c>
      <c r="F128" s="45"/>
      <c r="G128" s="45">
        <v>1</v>
      </c>
      <c r="H128" s="126">
        <v>2.1</v>
      </c>
      <c r="I128" s="127">
        <v>2.1</v>
      </c>
      <c r="J128" s="67">
        <f t="shared" si="2"/>
        <v>178</v>
      </c>
      <c r="K128" s="58">
        <f t="shared" si="3"/>
        <v>1</v>
      </c>
    </row>
    <row r="129" spans="1:11" ht="13.8" x14ac:dyDescent="0.25">
      <c r="A129" s="73">
        <v>124</v>
      </c>
      <c r="B129" s="45" t="s">
        <v>920</v>
      </c>
      <c r="C129" s="45" t="s">
        <v>287</v>
      </c>
      <c r="D129" s="45" t="s">
        <v>2108</v>
      </c>
      <c r="E129" s="45" t="s">
        <v>42</v>
      </c>
      <c r="F129" s="45"/>
      <c r="G129" s="45">
        <v>2</v>
      </c>
      <c r="H129" s="126">
        <v>2.1</v>
      </c>
      <c r="I129" s="127">
        <v>2.1</v>
      </c>
      <c r="J129" s="67">
        <f t="shared" si="2"/>
        <v>178</v>
      </c>
      <c r="K129" s="58">
        <f t="shared" si="3"/>
        <v>2</v>
      </c>
    </row>
    <row r="130" spans="1:11" ht="13.8" x14ac:dyDescent="0.25">
      <c r="A130" s="73">
        <v>125</v>
      </c>
      <c r="B130" s="45" t="s">
        <v>663</v>
      </c>
      <c r="C130" s="45" t="s">
        <v>1738</v>
      </c>
      <c r="D130" s="45" t="s">
        <v>297</v>
      </c>
      <c r="E130" s="45" t="s">
        <v>48</v>
      </c>
      <c r="F130" s="45"/>
      <c r="G130" s="45">
        <v>1</v>
      </c>
      <c r="H130" s="126">
        <v>1.9</v>
      </c>
      <c r="I130" s="127">
        <v>1.9</v>
      </c>
      <c r="J130" s="67">
        <f t="shared" si="2"/>
        <v>176</v>
      </c>
      <c r="K130" s="58">
        <f t="shared" si="3"/>
        <v>1</v>
      </c>
    </row>
    <row r="131" spans="1:11" ht="13.8" x14ac:dyDescent="0.25">
      <c r="A131" s="73">
        <v>126</v>
      </c>
      <c r="B131" s="45" t="s">
        <v>1598</v>
      </c>
      <c r="C131" s="45" t="s">
        <v>1628</v>
      </c>
      <c r="D131" s="45" t="s">
        <v>1159</v>
      </c>
      <c r="E131" s="45" t="s">
        <v>49</v>
      </c>
      <c r="F131" s="45"/>
      <c r="G131" s="45">
        <v>1</v>
      </c>
      <c r="H131" s="126">
        <v>1.3</v>
      </c>
      <c r="I131" s="127">
        <v>1.3</v>
      </c>
      <c r="J131" s="67">
        <f t="shared" si="2"/>
        <v>175</v>
      </c>
      <c r="K131" s="58">
        <f t="shared" si="3"/>
        <v>1</v>
      </c>
    </row>
    <row r="132" spans="1:11" ht="13.8" x14ac:dyDescent="0.25">
      <c r="A132" s="73">
        <v>127</v>
      </c>
      <c r="B132" s="45" t="s">
        <v>670</v>
      </c>
      <c r="C132" s="45" t="s">
        <v>1854</v>
      </c>
      <c r="D132" s="45" t="s">
        <v>146</v>
      </c>
      <c r="E132" s="45" t="s">
        <v>50</v>
      </c>
      <c r="F132" s="45"/>
      <c r="G132" s="45">
        <v>1</v>
      </c>
      <c r="H132" s="126">
        <v>1.1000000000000001</v>
      </c>
      <c r="I132" s="127">
        <v>1.1000000000000001</v>
      </c>
      <c r="J132" s="67">
        <f t="shared" si="2"/>
        <v>174</v>
      </c>
      <c r="K132" s="58">
        <f t="shared" si="3"/>
        <v>1</v>
      </c>
    </row>
    <row r="133" spans="1:11" ht="13.8" x14ac:dyDescent="0.25">
      <c r="A133" s="73">
        <v>128</v>
      </c>
      <c r="B133" s="45" t="s">
        <v>1342</v>
      </c>
      <c r="C133" s="45" t="s">
        <v>2077</v>
      </c>
      <c r="D133" s="45" t="s">
        <v>2078</v>
      </c>
      <c r="E133" s="45" t="s">
        <v>38</v>
      </c>
      <c r="F133" s="45"/>
      <c r="G133" s="45"/>
      <c r="H133" s="126">
        <v>0</v>
      </c>
      <c r="I133" s="127">
        <v>0</v>
      </c>
      <c r="J133" s="67">
        <f t="shared" si="2"/>
        <v>20</v>
      </c>
      <c r="K133" s="58">
        <f t="shared" si="3"/>
        <v>1</v>
      </c>
    </row>
    <row r="134" spans="1:11" ht="13.8" x14ac:dyDescent="0.25">
      <c r="A134" s="73">
        <v>129</v>
      </c>
      <c r="B134" s="45" t="s">
        <v>760</v>
      </c>
      <c r="C134" s="45" t="s">
        <v>407</v>
      </c>
      <c r="D134" s="45" t="s">
        <v>1704</v>
      </c>
      <c r="E134" s="45" t="s">
        <v>1797</v>
      </c>
      <c r="F134" s="45"/>
      <c r="G134" s="45"/>
      <c r="H134" s="126">
        <v>0</v>
      </c>
      <c r="I134" s="127">
        <v>0</v>
      </c>
      <c r="J134" s="67">
        <f t="shared" si="2"/>
        <v>20</v>
      </c>
      <c r="K134" s="58">
        <f t="shared" si="3"/>
        <v>2</v>
      </c>
    </row>
    <row r="135" spans="1:11" ht="13.8" x14ac:dyDescent="0.25">
      <c r="A135" s="73">
        <v>130</v>
      </c>
      <c r="B135" s="45" t="s">
        <v>1594</v>
      </c>
      <c r="C135" s="45" t="s">
        <v>1705</v>
      </c>
      <c r="D135" s="45" t="s">
        <v>222</v>
      </c>
      <c r="E135" s="45" t="s">
        <v>1797</v>
      </c>
      <c r="F135" s="45"/>
      <c r="G135" s="45"/>
      <c r="H135" s="126">
        <v>0</v>
      </c>
      <c r="I135" s="127">
        <v>0</v>
      </c>
      <c r="J135" s="67">
        <f t="shared" si="2"/>
        <v>20</v>
      </c>
      <c r="K135" s="58">
        <f t="shared" si="3"/>
        <v>3</v>
      </c>
    </row>
    <row r="136" spans="1:11" ht="13.8" x14ac:dyDescent="0.25">
      <c r="A136" s="73">
        <v>131</v>
      </c>
      <c r="B136" s="45" t="s">
        <v>916</v>
      </c>
      <c r="C136" s="45" t="s">
        <v>98</v>
      </c>
      <c r="D136" s="45" t="s">
        <v>1758</v>
      </c>
      <c r="E136" s="45" t="s">
        <v>39</v>
      </c>
      <c r="F136" s="45"/>
      <c r="G136" s="45"/>
      <c r="H136" s="126">
        <v>0</v>
      </c>
      <c r="I136" s="127">
        <v>0</v>
      </c>
      <c r="J136" s="67">
        <f t="shared" ref="J136:J199" si="4">IF(I136=I135,J135,IF(I136=0,ROUNDDOWN(20,0),J135-K135))</f>
        <v>20</v>
      </c>
      <c r="K136" s="58">
        <f t="shared" ref="K136:K199" si="5">IF(I136&lt;I135,1,IF(I136=I135,K135+1,0))</f>
        <v>4</v>
      </c>
    </row>
    <row r="137" spans="1:11" ht="13.8" x14ac:dyDescent="0.25">
      <c r="A137" s="73">
        <v>132</v>
      </c>
      <c r="B137" s="45" t="s">
        <v>913</v>
      </c>
      <c r="C137" s="45" t="s">
        <v>1941</v>
      </c>
      <c r="D137" s="45" t="s">
        <v>120</v>
      </c>
      <c r="E137" s="45" t="s">
        <v>47</v>
      </c>
      <c r="F137" s="45"/>
      <c r="G137" s="45"/>
      <c r="H137" s="126">
        <v>0</v>
      </c>
      <c r="I137" s="127">
        <v>0</v>
      </c>
      <c r="J137" s="67">
        <f t="shared" si="4"/>
        <v>20</v>
      </c>
      <c r="K137" s="58">
        <f t="shared" si="5"/>
        <v>5</v>
      </c>
    </row>
    <row r="138" spans="1:11" ht="13.8" x14ac:dyDescent="0.25">
      <c r="A138" s="73">
        <v>133</v>
      </c>
      <c r="B138" s="45" t="s">
        <v>1482</v>
      </c>
      <c r="C138" s="45" t="s">
        <v>1324</v>
      </c>
      <c r="D138" s="45" t="s">
        <v>1547</v>
      </c>
      <c r="E138" s="45" t="s">
        <v>48</v>
      </c>
      <c r="F138" s="45"/>
      <c r="G138" s="45"/>
      <c r="H138" s="126">
        <v>0</v>
      </c>
      <c r="I138" s="127">
        <v>0</v>
      </c>
      <c r="J138" s="67">
        <f t="shared" si="4"/>
        <v>20</v>
      </c>
      <c r="K138" s="58">
        <f t="shared" si="5"/>
        <v>6</v>
      </c>
    </row>
    <row r="139" spans="1:11" ht="13.8" x14ac:dyDescent="0.25">
      <c r="A139" s="73">
        <v>134</v>
      </c>
      <c r="B139" s="45" t="s">
        <v>1474</v>
      </c>
      <c r="C139" s="45" t="s">
        <v>80</v>
      </c>
      <c r="D139" s="45" t="s">
        <v>1691</v>
      </c>
      <c r="E139" s="45" t="s">
        <v>40</v>
      </c>
      <c r="F139" s="45"/>
      <c r="G139" s="45"/>
      <c r="H139" s="126">
        <v>0</v>
      </c>
      <c r="I139" s="127">
        <v>0</v>
      </c>
      <c r="J139" s="67">
        <f t="shared" si="4"/>
        <v>20</v>
      </c>
      <c r="K139" s="58">
        <f t="shared" si="5"/>
        <v>7</v>
      </c>
    </row>
    <row r="140" spans="1:11" ht="13.8" x14ac:dyDescent="0.25">
      <c r="A140" s="73">
        <v>135</v>
      </c>
      <c r="B140" s="45" t="s">
        <v>655</v>
      </c>
      <c r="C140" s="45" t="s">
        <v>1979</v>
      </c>
      <c r="D140" s="45" t="s">
        <v>284</v>
      </c>
      <c r="E140" s="45" t="s">
        <v>48</v>
      </c>
      <c r="F140" s="45"/>
      <c r="G140" s="45"/>
      <c r="H140" s="126">
        <v>0</v>
      </c>
      <c r="I140" s="127">
        <v>0</v>
      </c>
      <c r="J140" s="67">
        <f t="shared" si="4"/>
        <v>20</v>
      </c>
      <c r="K140" s="58">
        <f t="shared" si="5"/>
        <v>8</v>
      </c>
    </row>
    <row r="141" spans="1:11" ht="13.8" x14ac:dyDescent="0.25">
      <c r="A141" s="73">
        <v>136</v>
      </c>
      <c r="B141"/>
      <c r="C141"/>
      <c r="D141"/>
      <c r="E141"/>
      <c r="F141"/>
      <c r="G141"/>
      <c r="H141"/>
      <c r="I141"/>
      <c r="J141" s="67">
        <f t="shared" si="4"/>
        <v>20</v>
      </c>
      <c r="K141" s="58">
        <f t="shared" si="5"/>
        <v>9</v>
      </c>
    </row>
    <row r="142" spans="1:11" ht="13.8" x14ac:dyDescent="0.25">
      <c r="A142" s="73">
        <v>137</v>
      </c>
      <c r="B142"/>
      <c r="C142"/>
      <c r="D142"/>
      <c r="E142"/>
      <c r="F142"/>
      <c r="G142"/>
      <c r="H142"/>
      <c r="I142"/>
      <c r="J142" s="67">
        <f t="shared" si="4"/>
        <v>20</v>
      </c>
      <c r="K142" s="58">
        <f t="shared" si="5"/>
        <v>10</v>
      </c>
    </row>
    <row r="143" spans="1:11" ht="13.8" x14ac:dyDescent="0.25">
      <c r="A143" s="73">
        <v>138</v>
      </c>
      <c r="B143"/>
      <c r="C143"/>
      <c r="D143"/>
      <c r="E143"/>
      <c r="F143"/>
      <c r="G143"/>
      <c r="H143"/>
      <c r="I143"/>
      <c r="J143" s="67">
        <f t="shared" si="4"/>
        <v>20</v>
      </c>
      <c r="K143" s="58">
        <f t="shared" si="5"/>
        <v>11</v>
      </c>
    </row>
    <row r="144" spans="1:11" ht="13.8" x14ac:dyDescent="0.25">
      <c r="A144" s="73">
        <v>139</v>
      </c>
      <c r="B144"/>
      <c r="C144"/>
      <c r="D144"/>
      <c r="E144"/>
      <c r="F144"/>
      <c r="G144"/>
      <c r="H144"/>
      <c r="I144"/>
      <c r="J144" s="67">
        <f t="shared" si="4"/>
        <v>20</v>
      </c>
      <c r="K144" s="58">
        <f t="shared" si="5"/>
        <v>12</v>
      </c>
    </row>
    <row r="145" spans="1:11" ht="13.8" x14ac:dyDescent="0.25">
      <c r="A145" s="73">
        <v>140</v>
      </c>
      <c r="B145"/>
      <c r="C145"/>
      <c r="D145"/>
      <c r="E145"/>
      <c r="F145"/>
      <c r="G145"/>
      <c r="H145"/>
      <c r="I145"/>
      <c r="J145" s="67">
        <f t="shared" si="4"/>
        <v>20</v>
      </c>
      <c r="K145" s="58">
        <f t="shared" si="5"/>
        <v>13</v>
      </c>
    </row>
    <row r="146" spans="1:11" ht="13.8" x14ac:dyDescent="0.25">
      <c r="A146" s="73">
        <v>141</v>
      </c>
      <c r="B146"/>
      <c r="C146"/>
      <c r="D146"/>
      <c r="E146"/>
      <c r="F146"/>
      <c r="G146"/>
      <c r="H146"/>
      <c r="I146"/>
      <c r="J146" s="67">
        <f t="shared" si="4"/>
        <v>20</v>
      </c>
      <c r="K146" s="58">
        <f t="shared" si="5"/>
        <v>14</v>
      </c>
    </row>
    <row r="147" spans="1:11" ht="13.8" x14ac:dyDescent="0.25">
      <c r="A147" s="73">
        <v>142</v>
      </c>
      <c r="B147"/>
      <c r="C147"/>
      <c r="D147"/>
      <c r="E147"/>
      <c r="F147"/>
      <c r="G147"/>
      <c r="H147"/>
      <c r="I147"/>
      <c r="J147" s="67">
        <f t="shared" si="4"/>
        <v>20</v>
      </c>
      <c r="K147" s="58">
        <f t="shared" si="5"/>
        <v>15</v>
      </c>
    </row>
    <row r="148" spans="1:11" ht="13.8" x14ac:dyDescent="0.25">
      <c r="A148" s="73">
        <v>143</v>
      </c>
      <c r="B148"/>
      <c r="C148"/>
      <c r="D148"/>
      <c r="E148"/>
      <c r="F148"/>
      <c r="G148"/>
      <c r="H148"/>
      <c r="I148"/>
      <c r="J148" s="67">
        <f t="shared" si="4"/>
        <v>20</v>
      </c>
      <c r="K148" s="58">
        <f t="shared" si="5"/>
        <v>16</v>
      </c>
    </row>
    <row r="149" spans="1:11" ht="13.8" x14ac:dyDescent="0.25">
      <c r="A149" s="73">
        <v>144</v>
      </c>
      <c r="B149"/>
      <c r="C149"/>
      <c r="D149"/>
      <c r="E149"/>
      <c r="F149"/>
      <c r="G149"/>
      <c r="H149"/>
      <c r="I149"/>
      <c r="J149" s="67">
        <f t="shared" si="4"/>
        <v>20</v>
      </c>
      <c r="K149" s="58">
        <f t="shared" si="5"/>
        <v>17</v>
      </c>
    </row>
    <row r="150" spans="1:11" ht="13.8" x14ac:dyDescent="0.25">
      <c r="A150" s="73">
        <v>145</v>
      </c>
      <c r="B150"/>
      <c r="C150"/>
      <c r="D150"/>
      <c r="E150"/>
      <c r="F150"/>
      <c r="G150"/>
      <c r="H150"/>
      <c r="I150"/>
      <c r="J150" s="67">
        <f t="shared" si="4"/>
        <v>20</v>
      </c>
      <c r="K150" s="58">
        <f t="shared" si="5"/>
        <v>18</v>
      </c>
    </row>
    <row r="151" spans="1:11" ht="13.8" x14ac:dyDescent="0.25">
      <c r="A151" s="73">
        <v>146</v>
      </c>
      <c r="B151"/>
      <c r="C151"/>
      <c r="D151"/>
      <c r="E151"/>
      <c r="F151"/>
      <c r="G151"/>
      <c r="H151"/>
      <c r="I151"/>
      <c r="J151" s="67">
        <f t="shared" si="4"/>
        <v>20</v>
      </c>
      <c r="K151" s="58">
        <f t="shared" si="5"/>
        <v>19</v>
      </c>
    </row>
    <row r="152" spans="1:11" ht="13.8" x14ac:dyDescent="0.25">
      <c r="A152" s="73">
        <v>147</v>
      </c>
      <c r="B152"/>
      <c r="C152"/>
      <c r="D152"/>
      <c r="E152"/>
      <c r="F152"/>
      <c r="G152"/>
      <c r="H152"/>
      <c r="I152"/>
      <c r="J152" s="67">
        <f t="shared" si="4"/>
        <v>20</v>
      </c>
      <c r="K152" s="58">
        <f t="shared" si="5"/>
        <v>20</v>
      </c>
    </row>
    <row r="153" spans="1:11" ht="13.8" x14ac:dyDescent="0.25">
      <c r="A153" s="73">
        <v>148</v>
      </c>
      <c r="B153"/>
      <c r="C153"/>
      <c r="D153"/>
      <c r="E153"/>
      <c r="F153"/>
      <c r="G153"/>
      <c r="H153"/>
      <c r="I153"/>
      <c r="J153" s="67">
        <f t="shared" si="4"/>
        <v>20</v>
      </c>
      <c r="K153" s="58">
        <f t="shared" si="5"/>
        <v>21</v>
      </c>
    </row>
    <row r="154" spans="1:11" ht="13.8" x14ac:dyDescent="0.25">
      <c r="A154" s="73">
        <v>149</v>
      </c>
      <c r="B154"/>
      <c r="C154"/>
      <c r="D154"/>
      <c r="E154"/>
      <c r="F154"/>
      <c r="G154"/>
      <c r="H154"/>
      <c r="I154"/>
      <c r="J154" s="67">
        <f t="shared" si="4"/>
        <v>20</v>
      </c>
      <c r="K154" s="58">
        <f t="shared" si="5"/>
        <v>22</v>
      </c>
    </row>
    <row r="155" spans="1:11" ht="13.8" x14ac:dyDescent="0.25">
      <c r="A155" s="73">
        <v>150</v>
      </c>
      <c r="B155"/>
      <c r="C155"/>
      <c r="D155"/>
      <c r="E155"/>
      <c r="F155"/>
      <c r="G155"/>
      <c r="H155"/>
      <c r="I155"/>
      <c r="J155" s="67">
        <f t="shared" si="4"/>
        <v>20</v>
      </c>
      <c r="K155" s="58">
        <f t="shared" si="5"/>
        <v>23</v>
      </c>
    </row>
    <row r="156" spans="1:11" ht="13.8" x14ac:dyDescent="0.25">
      <c r="A156" s="73">
        <v>151</v>
      </c>
      <c r="B156"/>
      <c r="C156"/>
      <c r="D156"/>
      <c r="E156"/>
      <c r="F156"/>
      <c r="G156"/>
      <c r="H156"/>
      <c r="I156"/>
      <c r="J156" s="67">
        <f t="shared" si="4"/>
        <v>20</v>
      </c>
      <c r="K156" s="58">
        <f t="shared" si="5"/>
        <v>24</v>
      </c>
    </row>
    <row r="157" spans="1:11" ht="13.8" x14ac:dyDescent="0.25">
      <c r="A157" s="73">
        <v>152</v>
      </c>
      <c r="B157"/>
      <c r="C157"/>
      <c r="D157"/>
      <c r="E157"/>
      <c r="F157"/>
      <c r="G157"/>
      <c r="H157"/>
      <c r="I157"/>
      <c r="J157" s="67">
        <f t="shared" si="4"/>
        <v>20</v>
      </c>
      <c r="K157" s="58">
        <f t="shared" si="5"/>
        <v>25</v>
      </c>
    </row>
    <row r="158" spans="1:11" ht="13.8" x14ac:dyDescent="0.25">
      <c r="A158" s="73">
        <v>153</v>
      </c>
      <c r="B158"/>
      <c r="C158"/>
      <c r="D158"/>
      <c r="E158"/>
      <c r="F158"/>
      <c r="G158"/>
      <c r="H158"/>
      <c r="I158"/>
      <c r="J158" s="67">
        <f t="shared" si="4"/>
        <v>20</v>
      </c>
      <c r="K158" s="58">
        <f t="shared" si="5"/>
        <v>26</v>
      </c>
    </row>
    <row r="159" spans="1:11" ht="13.8" x14ac:dyDescent="0.25">
      <c r="A159" s="73">
        <v>154</v>
      </c>
      <c r="B159"/>
      <c r="C159"/>
      <c r="D159"/>
      <c r="E159"/>
      <c r="F159"/>
      <c r="G159"/>
      <c r="H159"/>
      <c r="I159"/>
      <c r="J159" s="67">
        <f t="shared" si="4"/>
        <v>20</v>
      </c>
      <c r="K159" s="58">
        <f t="shared" si="5"/>
        <v>27</v>
      </c>
    </row>
    <row r="160" spans="1:11" ht="13.8" x14ac:dyDescent="0.25">
      <c r="A160" s="73">
        <v>155</v>
      </c>
      <c r="B160"/>
      <c r="C160"/>
      <c r="D160"/>
      <c r="E160"/>
      <c r="F160"/>
      <c r="G160"/>
      <c r="H160"/>
      <c r="I160"/>
      <c r="J160" s="67">
        <f t="shared" si="4"/>
        <v>20</v>
      </c>
      <c r="K160" s="58">
        <f t="shared" si="5"/>
        <v>28</v>
      </c>
    </row>
    <row r="161" spans="1:11" ht="13.8" x14ac:dyDescent="0.25">
      <c r="A161" s="73">
        <v>156</v>
      </c>
      <c r="B161"/>
      <c r="C161"/>
      <c r="D161"/>
      <c r="E161"/>
      <c r="F161"/>
      <c r="G161"/>
      <c r="H161"/>
      <c r="I161"/>
      <c r="J161" s="67">
        <f t="shared" si="4"/>
        <v>20</v>
      </c>
      <c r="K161" s="58">
        <f t="shared" si="5"/>
        <v>29</v>
      </c>
    </row>
    <row r="162" spans="1:11" ht="13.8" x14ac:dyDescent="0.25">
      <c r="A162" s="73">
        <v>157</v>
      </c>
      <c r="B162"/>
      <c r="C162"/>
      <c r="D162"/>
      <c r="E162"/>
      <c r="F162"/>
      <c r="G162"/>
      <c r="H162"/>
      <c r="I162"/>
      <c r="J162" s="67">
        <f t="shared" si="4"/>
        <v>20</v>
      </c>
      <c r="K162" s="58">
        <f t="shared" si="5"/>
        <v>30</v>
      </c>
    </row>
    <row r="163" spans="1:11" ht="13.8" x14ac:dyDescent="0.25">
      <c r="A163" s="73">
        <v>158</v>
      </c>
      <c r="B163"/>
      <c r="C163"/>
      <c r="D163"/>
      <c r="E163"/>
      <c r="F163"/>
      <c r="G163"/>
      <c r="H163"/>
      <c r="I163"/>
      <c r="J163" s="67">
        <f t="shared" si="4"/>
        <v>20</v>
      </c>
      <c r="K163" s="58">
        <f t="shared" si="5"/>
        <v>31</v>
      </c>
    </row>
    <row r="164" spans="1:11" ht="13.8" x14ac:dyDescent="0.25">
      <c r="A164" s="73">
        <v>159</v>
      </c>
      <c r="B164"/>
      <c r="C164"/>
      <c r="D164"/>
      <c r="E164"/>
      <c r="F164"/>
      <c r="G164"/>
      <c r="H164"/>
      <c r="I164"/>
      <c r="J164" s="67">
        <f t="shared" si="4"/>
        <v>20</v>
      </c>
      <c r="K164" s="58">
        <f t="shared" si="5"/>
        <v>32</v>
      </c>
    </row>
    <row r="165" spans="1:11" ht="13.8" x14ac:dyDescent="0.25">
      <c r="A165" s="73">
        <v>160</v>
      </c>
      <c r="B165"/>
      <c r="C165"/>
      <c r="D165"/>
      <c r="E165"/>
      <c r="F165"/>
      <c r="G165"/>
      <c r="H165"/>
      <c r="I165"/>
      <c r="J165" s="67">
        <f t="shared" si="4"/>
        <v>20</v>
      </c>
      <c r="K165" s="58">
        <f t="shared" si="5"/>
        <v>33</v>
      </c>
    </row>
    <row r="166" spans="1:11" ht="13.8" x14ac:dyDescent="0.25">
      <c r="A166" s="73">
        <v>161</v>
      </c>
      <c r="B166"/>
      <c r="C166"/>
      <c r="D166"/>
      <c r="E166"/>
      <c r="F166"/>
      <c r="G166"/>
      <c r="H166"/>
      <c r="I166"/>
      <c r="J166" s="67">
        <f t="shared" si="4"/>
        <v>20</v>
      </c>
      <c r="K166" s="58">
        <f t="shared" si="5"/>
        <v>34</v>
      </c>
    </row>
    <row r="167" spans="1:11" ht="13.8" x14ac:dyDescent="0.25">
      <c r="A167" s="73">
        <v>162</v>
      </c>
      <c r="B167"/>
      <c r="C167"/>
      <c r="D167"/>
      <c r="E167"/>
      <c r="F167"/>
      <c r="G167"/>
      <c r="H167"/>
      <c r="I167"/>
      <c r="J167" s="67">
        <f t="shared" si="4"/>
        <v>20</v>
      </c>
      <c r="K167" s="58">
        <f t="shared" si="5"/>
        <v>35</v>
      </c>
    </row>
    <row r="168" spans="1:11" ht="13.8" x14ac:dyDescent="0.25">
      <c r="A168" s="73">
        <v>163</v>
      </c>
      <c r="B168"/>
      <c r="C168"/>
      <c r="D168"/>
      <c r="E168"/>
      <c r="F168"/>
      <c r="G168"/>
      <c r="H168"/>
      <c r="I168"/>
      <c r="J168" s="67">
        <f t="shared" si="4"/>
        <v>20</v>
      </c>
      <c r="K168" s="58">
        <f t="shared" si="5"/>
        <v>36</v>
      </c>
    </row>
    <row r="169" spans="1:11" ht="13.8" x14ac:dyDescent="0.25">
      <c r="A169" s="73">
        <v>164</v>
      </c>
      <c r="B169"/>
      <c r="C169"/>
      <c r="D169"/>
      <c r="E169"/>
      <c r="F169"/>
      <c r="G169"/>
      <c r="H169"/>
      <c r="I169"/>
      <c r="J169" s="67">
        <f t="shared" si="4"/>
        <v>20</v>
      </c>
      <c r="K169" s="58">
        <f t="shared" si="5"/>
        <v>37</v>
      </c>
    </row>
    <row r="170" spans="1:11" ht="13.8" x14ac:dyDescent="0.25">
      <c r="A170" s="73">
        <v>165</v>
      </c>
      <c r="B170"/>
      <c r="C170"/>
      <c r="D170"/>
      <c r="E170"/>
      <c r="F170"/>
      <c r="G170"/>
      <c r="H170"/>
      <c r="I170"/>
      <c r="J170" s="67">
        <f t="shared" si="4"/>
        <v>20</v>
      </c>
      <c r="K170" s="58">
        <f t="shared" si="5"/>
        <v>38</v>
      </c>
    </row>
    <row r="171" spans="1:11" ht="13.8" x14ac:dyDescent="0.25">
      <c r="A171" s="73">
        <v>166</v>
      </c>
      <c r="B171"/>
      <c r="C171"/>
      <c r="D171"/>
      <c r="E171"/>
      <c r="F171"/>
      <c r="G171"/>
      <c r="H171"/>
      <c r="I171"/>
      <c r="J171" s="67">
        <f t="shared" si="4"/>
        <v>20</v>
      </c>
      <c r="K171" s="58">
        <f t="shared" si="5"/>
        <v>39</v>
      </c>
    </row>
    <row r="172" spans="1:11" ht="13.8" x14ac:dyDescent="0.25">
      <c r="A172" s="73">
        <v>167</v>
      </c>
      <c r="B172"/>
      <c r="C172"/>
      <c r="D172"/>
      <c r="E172"/>
      <c r="F172"/>
      <c r="G172"/>
      <c r="H172"/>
      <c r="I172"/>
      <c r="J172" s="67">
        <f t="shared" si="4"/>
        <v>20</v>
      </c>
      <c r="K172" s="58">
        <f t="shared" si="5"/>
        <v>40</v>
      </c>
    </row>
    <row r="173" spans="1:11" ht="13.8" x14ac:dyDescent="0.25">
      <c r="A173" s="73">
        <v>168</v>
      </c>
      <c r="B173"/>
      <c r="C173"/>
      <c r="D173"/>
      <c r="E173"/>
      <c r="F173"/>
      <c r="G173"/>
      <c r="H173"/>
      <c r="I173"/>
      <c r="J173" s="67">
        <f t="shared" si="4"/>
        <v>20</v>
      </c>
      <c r="K173" s="58">
        <f t="shared" si="5"/>
        <v>41</v>
      </c>
    </row>
    <row r="174" spans="1:11" ht="13.8" x14ac:dyDescent="0.25">
      <c r="A174" s="73">
        <v>169</v>
      </c>
      <c r="B174"/>
      <c r="C174"/>
      <c r="D174"/>
      <c r="E174"/>
      <c r="F174"/>
      <c r="G174"/>
      <c r="H174"/>
      <c r="I174"/>
      <c r="J174" s="67">
        <f t="shared" si="4"/>
        <v>20</v>
      </c>
      <c r="K174" s="58">
        <f t="shared" si="5"/>
        <v>42</v>
      </c>
    </row>
    <row r="175" spans="1:11" ht="13.8" x14ac:dyDescent="0.25">
      <c r="A175" s="73">
        <v>170</v>
      </c>
      <c r="B175"/>
      <c r="C175"/>
      <c r="D175"/>
      <c r="E175"/>
      <c r="F175"/>
      <c r="G175"/>
      <c r="H175"/>
      <c r="I175"/>
      <c r="J175" s="67">
        <f t="shared" si="4"/>
        <v>20</v>
      </c>
      <c r="K175" s="58">
        <f t="shared" si="5"/>
        <v>43</v>
      </c>
    </row>
    <row r="176" spans="1:11" ht="13.8" x14ac:dyDescent="0.25">
      <c r="A176" s="73">
        <v>171</v>
      </c>
      <c r="B176"/>
      <c r="C176"/>
      <c r="D176"/>
      <c r="E176"/>
      <c r="F176"/>
      <c r="G176"/>
      <c r="H176"/>
      <c r="I176"/>
      <c r="J176" s="67">
        <f t="shared" si="4"/>
        <v>20</v>
      </c>
      <c r="K176" s="58">
        <f t="shared" si="5"/>
        <v>44</v>
      </c>
    </row>
    <row r="177" spans="1:11" ht="13.8" x14ac:dyDescent="0.25">
      <c r="A177" s="73">
        <v>172</v>
      </c>
      <c r="B177"/>
      <c r="C177"/>
      <c r="D177"/>
      <c r="E177"/>
      <c r="F177"/>
      <c r="G177"/>
      <c r="H177"/>
      <c r="I177"/>
      <c r="J177" s="67">
        <f t="shared" si="4"/>
        <v>20</v>
      </c>
      <c r="K177" s="58">
        <f t="shared" si="5"/>
        <v>45</v>
      </c>
    </row>
    <row r="178" spans="1:11" ht="13.8" x14ac:dyDescent="0.25">
      <c r="A178" s="73">
        <v>173</v>
      </c>
      <c r="B178"/>
      <c r="C178"/>
      <c r="D178"/>
      <c r="E178"/>
      <c r="F178"/>
      <c r="G178"/>
      <c r="H178"/>
      <c r="I178"/>
      <c r="J178" s="67">
        <f t="shared" si="4"/>
        <v>20</v>
      </c>
      <c r="K178" s="58">
        <f t="shared" si="5"/>
        <v>46</v>
      </c>
    </row>
    <row r="179" spans="1:11" ht="13.8" x14ac:dyDescent="0.25">
      <c r="A179" s="73">
        <v>174</v>
      </c>
      <c r="B179"/>
      <c r="C179"/>
      <c r="D179"/>
      <c r="E179"/>
      <c r="F179"/>
      <c r="G179"/>
      <c r="H179"/>
      <c r="I179"/>
      <c r="J179" s="67">
        <f t="shared" si="4"/>
        <v>20</v>
      </c>
      <c r="K179" s="58">
        <f t="shared" si="5"/>
        <v>47</v>
      </c>
    </row>
    <row r="180" spans="1:11" ht="13.8" x14ac:dyDescent="0.25">
      <c r="A180" s="73">
        <v>175</v>
      </c>
      <c r="B180"/>
      <c r="C180"/>
      <c r="D180"/>
      <c r="E180"/>
      <c r="F180"/>
      <c r="G180"/>
      <c r="H180"/>
      <c r="I180"/>
      <c r="J180" s="67">
        <f t="shared" si="4"/>
        <v>20</v>
      </c>
      <c r="K180" s="58">
        <f t="shared" si="5"/>
        <v>48</v>
      </c>
    </row>
    <row r="181" spans="1:11" ht="13.8" x14ac:dyDescent="0.25">
      <c r="A181" s="73">
        <v>176</v>
      </c>
      <c r="B181"/>
      <c r="C181"/>
      <c r="D181"/>
      <c r="E181"/>
      <c r="F181"/>
      <c r="G181"/>
      <c r="H181"/>
      <c r="I181"/>
      <c r="J181" s="67">
        <f t="shared" si="4"/>
        <v>20</v>
      </c>
      <c r="K181" s="58">
        <f t="shared" si="5"/>
        <v>49</v>
      </c>
    </row>
    <row r="182" spans="1:11" ht="13.8" x14ac:dyDescent="0.25">
      <c r="A182" s="73">
        <v>177</v>
      </c>
      <c r="B182"/>
      <c r="C182"/>
      <c r="D182"/>
      <c r="E182"/>
      <c r="F182"/>
      <c r="G182"/>
      <c r="H182"/>
      <c r="I182"/>
      <c r="J182" s="67">
        <f t="shared" si="4"/>
        <v>20</v>
      </c>
      <c r="K182" s="58">
        <f t="shared" si="5"/>
        <v>50</v>
      </c>
    </row>
    <row r="183" spans="1:11" ht="13.8" x14ac:dyDescent="0.25">
      <c r="A183" s="73">
        <v>178</v>
      </c>
      <c r="B183"/>
      <c r="C183"/>
      <c r="D183"/>
      <c r="E183"/>
      <c r="F183"/>
      <c r="G183"/>
      <c r="H183"/>
      <c r="I183"/>
      <c r="J183" s="67">
        <f t="shared" si="4"/>
        <v>20</v>
      </c>
      <c r="K183" s="58">
        <f t="shared" si="5"/>
        <v>51</v>
      </c>
    </row>
    <row r="184" spans="1:11" ht="13.8" x14ac:dyDescent="0.25">
      <c r="A184" s="73">
        <v>179</v>
      </c>
      <c r="B184"/>
      <c r="C184"/>
      <c r="D184"/>
      <c r="E184"/>
      <c r="F184"/>
      <c r="G184"/>
      <c r="H184"/>
      <c r="I184"/>
      <c r="J184" s="67">
        <f t="shared" si="4"/>
        <v>20</v>
      </c>
      <c r="K184" s="58">
        <f t="shared" si="5"/>
        <v>52</v>
      </c>
    </row>
    <row r="185" spans="1:11" ht="13.8" x14ac:dyDescent="0.25">
      <c r="A185" s="73">
        <v>180</v>
      </c>
      <c r="B185"/>
      <c r="C185"/>
      <c r="D185"/>
      <c r="E185"/>
      <c r="F185"/>
      <c r="G185"/>
      <c r="H185"/>
      <c r="I185"/>
      <c r="J185" s="67">
        <f t="shared" si="4"/>
        <v>20</v>
      </c>
      <c r="K185" s="58">
        <f t="shared" si="5"/>
        <v>53</v>
      </c>
    </row>
    <row r="186" spans="1:11" ht="13.8" x14ac:dyDescent="0.25">
      <c r="A186" s="73">
        <v>181</v>
      </c>
      <c r="B186"/>
      <c r="C186"/>
      <c r="D186"/>
      <c r="E186"/>
      <c r="F186"/>
      <c r="G186"/>
      <c r="H186"/>
      <c r="I186"/>
      <c r="J186" s="67">
        <f t="shared" si="4"/>
        <v>20</v>
      </c>
      <c r="K186" s="58">
        <f t="shared" si="5"/>
        <v>54</v>
      </c>
    </row>
    <row r="187" spans="1:11" ht="13.8" x14ac:dyDescent="0.25">
      <c r="A187" s="73">
        <v>182</v>
      </c>
      <c r="B187"/>
      <c r="C187"/>
      <c r="D187"/>
      <c r="E187"/>
      <c r="F187"/>
      <c r="G187"/>
      <c r="H187"/>
      <c r="I187"/>
      <c r="J187" s="67">
        <f t="shared" si="4"/>
        <v>20</v>
      </c>
      <c r="K187" s="58">
        <f t="shared" si="5"/>
        <v>55</v>
      </c>
    </row>
    <row r="188" spans="1:11" ht="13.8" x14ac:dyDescent="0.25">
      <c r="A188" s="73">
        <v>183</v>
      </c>
      <c r="B188"/>
      <c r="C188"/>
      <c r="D188"/>
      <c r="E188"/>
      <c r="F188"/>
      <c r="G188"/>
      <c r="H188"/>
      <c r="I188"/>
      <c r="J188" s="67">
        <f t="shared" si="4"/>
        <v>20</v>
      </c>
      <c r="K188" s="58">
        <f t="shared" si="5"/>
        <v>56</v>
      </c>
    </row>
    <row r="189" spans="1:11" ht="13.8" x14ac:dyDescent="0.25">
      <c r="A189" s="73">
        <v>184</v>
      </c>
      <c r="B189"/>
      <c r="C189"/>
      <c r="D189"/>
      <c r="E189"/>
      <c r="F189"/>
      <c r="G189"/>
      <c r="H189"/>
      <c r="I189"/>
      <c r="J189" s="67">
        <f t="shared" si="4"/>
        <v>20</v>
      </c>
      <c r="K189" s="58">
        <f t="shared" si="5"/>
        <v>57</v>
      </c>
    </row>
    <row r="190" spans="1:11" ht="13.8" x14ac:dyDescent="0.25">
      <c r="A190" s="73">
        <v>185</v>
      </c>
      <c r="B190"/>
      <c r="C190"/>
      <c r="D190"/>
      <c r="E190"/>
      <c r="F190"/>
      <c r="G190"/>
      <c r="H190"/>
      <c r="I190"/>
      <c r="J190" s="67">
        <f t="shared" si="4"/>
        <v>20</v>
      </c>
      <c r="K190" s="58">
        <f t="shared" si="5"/>
        <v>58</v>
      </c>
    </row>
    <row r="191" spans="1:11" ht="13.8" x14ac:dyDescent="0.25">
      <c r="A191" s="73">
        <v>186</v>
      </c>
      <c r="B191"/>
      <c r="C191"/>
      <c r="D191"/>
      <c r="E191"/>
      <c r="F191"/>
      <c r="G191"/>
      <c r="H191"/>
      <c r="I191"/>
      <c r="J191" s="67">
        <f t="shared" si="4"/>
        <v>20</v>
      </c>
      <c r="K191" s="58">
        <f t="shared" si="5"/>
        <v>59</v>
      </c>
    </row>
    <row r="192" spans="1:11" ht="13.8" x14ac:dyDescent="0.25">
      <c r="A192" s="73">
        <v>187</v>
      </c>
      <c r="B192"/>
      <c r="C192"/>
      <c r="D192"/>
      <c r="E192"/>
      <c r="F192"/>
      <c r="G192"/>
      <c r="H192"/>
      <c r="I192"/>
      <c r="J192" s="67">
        <f t="shared" si="4"/>
        <v>20</v>
      </c>
      <c r="K192" s="58">
        <f t="shared" si="5"/>
        <v>60</v>
      </c>
    </row>
    <row r="193" spans="1:11" ht="13.8" x14ac:dyDescent="0.25">
      <c r="A193" s="73">
        <v>188</v>
      </c>
      <c r="B193"/>
      <c r="C193"/>
      <c r="D193"/>
      <c r="E193"/>
      <c r="F193"/>
      <c r="G193"/>
      <c r="H193"/>
      <c r="I193"/>
      <c r="J193" s="67">
        <f t="shared" si="4"/>
        <v>20</v>
      </c>
      <c r="K193" s="58">
        <f t="shared" si="5"/>
        <v>61</v>
      </c>
    </row>
    <row r="194" spans="1:11" ht="13.8" x14ac:dyDescent="0.25">
      <c r="A194" s="73">
        <v>189</v>
      </c>
      <c r="B194"/>
      <c r="C194"/>
      <c r="D194"/>
      <c r="E194"/>
      <c r="F194"/>
      <c r="G194"/>
      <c r="H194"/>
      <c r="I194"/>
      <c r="J194" s="67">
        <f t="shared" si="4"/>
        <v>20</v>
      </c>
      <c r="K194" s="58">
        <f t="shared" si="5"/>
        <v>62</v>
      </c>
    </row>
    <row r="195" spans="1:11" ht="13.8" x14ac:dyDescent="0.25">
      <c r="A195" s="73">
        <v>190</v>
      </c>
      <c r="B195"/>
      <c r="C195"/>
      <c r="D195"/>
      <c r="E195"/>
      <c r="F195"/>
      <c r="G195"/>
      <c r="H195"/>
      <c r="I195"/>
      <c r="J195" s="67">
        <f t="shared" si="4"/>
        <v>20</v>
      </c>
      <c r="K195" s="58">
        <f t="shared" si="5"/>
        <v>63</v>
      </c>
    </row>
    <row r="196" spans="1:11" ht="13.8" x14ac:dyDescent="0.25">
      <c r="A196" s="73">
        <v>191</v>
      </c>
      <c r="B196"/>
      <c r="C196"/>
      <c r="D196"/>
      <c r="E196"/>
      <c r="F196"/>
      <c r="G196"/>
      <c r="H196"/>
      <c r="I196"/>
      <c r="J196" s="67">
        <f t="shared" si="4"/>
        <v>20</v>
      </c>
      <c r="K196" s="58">
        <f t="shared" si="5"/>
        <v>64</v>
      </c>
    </row>
    <row r="197" spans="1:11" ht="13.8" x14ac:dyDescent="0.25">
      <c r="A197" s="73">
        <v>192</v>
      </c>
      <c r="B197"/>
      <c r="C197"/>
      <c r="D197"/>
      <c r="E197"/>
      <c r="F197"/>
      <c r="G197"/>
      <c r="H197"/>
      <c r="I197"/>
      <c r="J197" s="67">
        <f t="shared" si="4"/>
        <v>20</v>
      </c>
      <c r="K197" s="58">
        <f t="shared" si="5"/>
        <v>65</v>
      </c>
    </row>
    <row r="198" spans="1:11" ht="13.8" x14ac:dyDescent="0.25">
      <c r="A198" s="73">
        <v>193</v>
      </c>
      <c r="B198"/>
      <c r="C198"/>
      <c r="D198"/>
      <c r="E198"/>
      <c r="F198"/>
      <c r="G198"/>
      <c r="H198"/>
      <c r="I198"/>
      <c r="J198" s="67">
        <f t="shared" si="4"/>
        <v>20</v>
      </c>
      <c r="K198" s="58">
        <f t="shared" si="5"/>
        <v>66</v>
      </c>
    </row>
    <row r="199" spans="1:11" ht="13.8" x14ac:dyDescent="0.25">
      <c r="A199" s="73">
        <v>194</v>
      </c>
      <c r="B199"/>
      <c r="C199"/>
      <c r="D199"/>
      <c r="E199"/>
      <c r="F199"/>
      <c r="G199"/>
      <c r="H199"/>
      <c r="I199"/>
      <c r="J199" s="67">
        <f t="shared" si="4"/>
        <v>20</v>
      </c>
      <c r="K199" s="58">
        <f t="shared" si="5"/>
        <v>67</v>
      </c>
    </row>
    <row r="200" spans="1:11" ht="13.8" x14ac:dyDescent="0.25">
      <c r="A200" s="73">
        <v>195</v>
      </c>
      <c r="B200"/>
      <c r="C200"/>
      <c r="D200"/>
      <c r="E200"/>
      <c r="F200"/>
      <c r="G200"/>
      <c r="H200"/>
      <c r="I200"/>
      <c r="J200" s="67">
        <f t="shared" ref="J200:J239" si="6">IF(I200=I199,J199,IF(I200=0,ROUNDDOWN(20,0),J199-K199))</f>
        <v>20</v>
      </c>
      <c r="K200" s="58">
        <f t="shared" ref="K200:K239" si="7">IF(I200&lt;I199,1,IF(I200=I199,K199+1,0))</f>
        <v>68</v>
      </c>
    </row>
    <row r="201" spans="1:11" ht="13.8" x14ac:dyDescent="0.25">
      <c r="A201" s="73">
        <v>196</v>
      </c>
      <c r="B201"/>
      <c r="C201"/>
      <c r="D201"/>
      <c r="E201"/>
      <c r="F201"/>
      <c r="G201"/>
      <c r="H201"/>
      <c r="I201"/>
      <c r="J201" s="67">
        <f t="shared" si="6"/>
        <v>20</v>
      </c>
      <c r="K201" s="58">
        <f t="shared" si="7"/>
        <v>69</v>
      </c>
    </row>
    <row r="202" spans="1:11" ht="13.8" x14ac:dyDescent="0.25">
      <c r="A202" s="73">
        <v>197</v>
      </c>
      <c r="B202"/>
      <c r="C202"/>
      <c r="D202"/>
      <c r="E202"/>
      <c r="F202"/>
      <c r="G202"/>
      <c r="H202"/>
      <c r="I202"/>
      <c r="J202" s="67">
        <f t="shared" si="6"/>
        <v>20</v>
      </c>
      <c r="K202" s="58">
        <f t="shared" si="7"/>
        <v>70</v>
      </c>
    </row>
    <row r="203" spans="1:11" ht="13.8" x14ac:dyDescent="0.25">
      <c r="A203" s="73">
        <v>198</v>
      </c>
      <c r="B203"/>
      <c r="C203"/>
      <c r="D203"/>
      <c r="E203"/>
      <c r="F203"/>
      <c r="G203"/>
      <c r="H203"/>
      <c r="I203"/>
      <c r="J203" s="67">
        <f t="shared" si="6"/>
        <v>20</v>
      </c>
      <c r="K203" s="58">
        <f t="shared" si="7"/>
        <v>71</v>
      </c>
    </row>
    <row r="204" spans="1:11" ht="13.8" x14ac:dyDescent="0.25">
      <c r="A204" s="73">
        <v>199</v>
      </c>
      <c r="B204"/>
      <c r="C204"/>
      <c r="D204"/>
      <c r="E204"/>
      <c r="F204"/>
      <c r="G204"/>
      <c r="H204"/>
      <c r="I204"/>
      <c r="J204" s="67">
        <f t="shared" si="6"/>
        <v>20</v>
      </c>
      <c r="K204" s="58">
        <f t="shared" si="7"/>
        <v>72</v>
      </c>
    </row>
    <row r="205" spans="1:11" ht="13.8" x14ac:dyDescent="0.25">
      <c r="A205" s="73">
        <v>200</v>
      </c>
      <c r="B205"/>
      <c r="C205"/>
      <c r="D205"/>
      <c r="E205"/>
      <c r="F205"/>
      <c r="G205"/>
      <c r="H205"/>
      <c r="I205"/>
      <c r="J205" s="67">
        <f t="shared" si="6"/>
        <v>20</v>
      </c>
      <c r="K205" s="58">
        <f t="shared" si="7"/>
        <v>73</v>
      </c>
    </row>
    <row r="206" spans="1:11" ht="13.8" x14ac:dyDescent="0.25">
      <c r="A206" s="73">
        <v>201</v>
      </c>
      <c r="B206"/>
      <c r="C206"/>
      <c r="D206"/>
      <c r="E206"/>
      <c r="F206"/>
      <c r="G206"/>
      <c r="H206"/>
      <c r="I206"/>
      <c r="J206" s="67">
        <f t="shared" si="6"/>
        <v>20</v>
      </c>
      <c r="K206" s="58">
        <f t="shared" si="7"/>
        <v>74</v>
      </c>
    </row>
    <row r="207" spans="1:11" ht="13.8" x14ac:dyDescent="0.25">
      <c r="A207" s="73">
        <v>202</v>
      </c>
      <c r="B207"/>
      <c r="C207"/>
      <c r="D207"/>
      <c r="E207"/>
      <c r="F207"/>
      <c r="G207"/>
      <c r="H207"/>
      <c r="I207"/>
      <c r="J207" s="67">
        <f t="shared" si="6"/>
        <v>20</v>
      </c>
      <c r="K207" s="58">
        <f t="shared" si="7"/>
        <v>75</v>
      </c>
    </row>
    <row r="208" spans="1:11" ht="13.8" x14ac:dyDescent="0.25">
      <c r="A208" s="73">
        <v>203</v>
      </c>
      <c r="B208"/>
      <c r="C208"/>
      <c r="D208"/>
      <c r="E208"/>
      <c r="F208"/>
      <c r="G208"/>
      <c r="H208"/>
      <c r="I208"/>
      <c r="J208" s="67">
        <f t="shared" si="6"/>
        <v>20</v>
      </c>
      <c r="K208" s="58">
        <f t="shared" si="7"/>
        <v>76</v>
      </c>
    </row>
    <row r="209" spans="1:11" ht="13.8" x14ac:dyDescent="0.25">
      <c r="A209" s="73">
        <v>204</v>
      </c>
      <c r="B209"/>
      <c r="C209"/>
      <c r="D209"/>
      <c r="E209"/>
      <c r="F209"/>
      <c r="G209"/>
      <c r="H209"/>
      <c r="I209"/>
      <c r="J209" s="67">
        <f t="shared" si="6"/>
        <v>20</v>
      </c>
      <c r="K209" s="58">
        <f t="shared" si="7"/>
        <v>77</v>
      </c>
    </row>
    <row r="210" spans="1:11" ht="13.8" x14ac:dyDescent="0.25">
      <c r="A210" s="73">
        <v>205</v>
      </c>
      <c r="B210"/>
      <c r="C210"/>
      <c r="D210"/>
      <c r="E210"/>
      <c r="F210"/>
      <c r="G210"/>
      <c r="H210"/>
      <c r="I210"/>
      <c r="J210" s="67">
        <f t="shared" si="6"/>
        <v>20</v>
      </c>
      <c r="K210" s="58">
        <f t="shared" si="7"/>
        <v>78</v>
      </c>
    </row>
    <row r="211" spans="1:11" ht="13.8" x14ac:dyDescent="0.25">
      <c r="A211" s="73">
        <v>206</v>
      </c>
      <c r="B211"/>
      <c r="C211"/>
      <c r="D211"/>
      <c r="E211"/>
      <c r="F211"/>
      <c r="G211"/>
      <c r="H211"/>
      <c r="I211"/>
      <c r="J211" s="67">
        <f t="shared" si="6"/>
        <v>20</v>
      </c>
      <c r="K211" s="58">
        <f t="shared" si="7"/>
        <v>79</v>
      </c>
    </row>
    <row r="212" spans="1:11" ht="13.8" x14ac:dyDescent="0.25">
      <c r="A212" s="73">
        <v>207</v>
      </c>
      <c r="B212"/>
      <c r="C212"/>
      <c r="D212"/>
      <c r="E212"/>
      <c r="F212"/>
      <c r="G212"/>
      <c r="H212"/>
      <c r="I212"/>
      <c r="J212" s="67">
        <f t="shared" si="6"/>
        <v>20</v>
      </c>
      <c r="K212" s="58">
        <f t="shared" si="7"/>
        <v>80</v>
      </c>
    </row>
    <row r="213" spans="1:11" ht="13.8" x14ac:dyDescent="0.25">
      <c r="A213" s="73">
        <v>208</v>
      </c>
      <c r="B213"/>
      <c r="C213"/>
      <c r="D213"/>
      <c r="E213"/>
      <c r="F213"/>
      <c r="G213"/>
      <c r="H213"/>
      <c r="I213"/>
      <c r="J213" s="67">
        <f t="shared" si="6"/>
        <v>20</v>
      </c>
      <c r="K213" s="58">
        <f t="shared" si="7"/>
        <v>81</v>
      </c>
    </row>
    <row r="214" spans="1:11" ht="13.8" x14ac:dyDescent="0.25">
      <c r="A214" s="73">
        <v>209</v>
      </c>
      <c r="B214"/>
      <c r="C214"/>
      <c r="D214"/>
      <c r="E214"/>
      <c r="F214"/>
      <c r="G214"/>
      <c r="H214"/>
      <c r="I214"/>
      <c r="J214" s="67">
        <f t="shared" si="6"/>
        <v>20</v>
      </c>
      <c r="K214" s="58">
        <f t="shared" si="7"/>
        <v>82</v>
      </c>
    </row>
    <row r="215" spans="1:11" ht="13.8" x14ac:dyDescent="0.25">
      <c r="A215" s="73">
        <v>210</v>
      </c>
      <c r="B215"/>
      <c r="C215"/>
      <c r="D215"/>
      <c r="E215"/>
      <c r="F215"/>
      <c r="G215"/>
      <c r="H215"/>
      <c r="I215"/>
      <c r="J215" s="67">
        <f t="shared" si="6"/>
        <v>20</v>
      </c>
      <c r="K215" s="58">
        <f t="shared" si="7"/>
        <v>83</v>
      </c>
    </row>
    <row r="216" spans="1:11" ht="13.8" x14ac:dyDescent="0.25">
      <c r="A216" s="73">
        <v>211</v>
      </c>
      <c r="B216"/>
      <c r="C216"/>
      <c r="D216"/>
      <c r="E216"/>
      <c r="F216"/>
      <c r="G216"/>
      <c r="H216"/>
      <c r="I216"/>
      <c r="J216" s="67">
        <f t="shared" si="6"/>
        <v>20</v>
      </c>
      <c r="K216" s="58">
        <f t="shared" si="7"/>
        <v>84</v>
      </c>
    </row>
    <row r="217" spans="1:11" ht="13.8" x14ac:dyDescent="0.25">
      <c r="A217" s="73">
        <v>212</v>
      </c>
      <c r="B217"/>
      <c r="C217"/>
      <c r="D217"/>
      <c r="E217"/>
      <c r="F217"/>
      <c r="G217"/>
      <c r="H217"/>
      <c r="I217"/>
      <c r="J217" s="67">
        <f t="shared" si="6"/>
        <v>20</v>
      </c>
      <c r="K217" s="58">
        <f t="shared" si="7"/>
        <v>85</v>
      </c>
    </row>
    <row r="218" spans="1:11" ht="13.8" x14ac:dyDescent="0.25">
      <c r="A218" s="73">
        <v>213</v>
      </c>
      <c r="B218"/>
      <c r="C218"/>
      <c r="D218"/>
      <c r="E218"/>
      <c r="F218"/>
      <c r="G218"/>
      <c r="H218"/>
      <c r="I218"/>
      <c r="J218" s="67">
        <f t="shared" si="6"/>
        <v>20</v>
      </c>
      <c r="K218" s="58">
        <f t="shared" si="7"/>
        <v>86</v>
      </c>
    </row>
    <row r="219" spans="1:11" ht="13.8" x14ac:dyDescent="0.25">
      <c r="A219" s="73">
        <v>214</v>
      </c>
      <c r="B219"/>
      <c r="C219"/>
      <c r="D219"/>
      <c r="E219"/>
      <c r="F219"/>
      <c r="G219"/>
      <c r="H219"/>
      <c r="I219"/>
      <c r="J219" s="67">
        <f t="shared" si="6"/>
        <v>20</v>
      </c>
      <c r="K219" s="58">
        <f t="shared" si="7"/>
        <v>87</v>
      </c>
    </row>
    <row r="220" spans="1:11" ht="13.8" x14ac:dyDescent="0.25">
      <c r="A220" s="73">
        <v>215</v>
      </c>
      <c r="B220"/>
      <c r="C220"/>
      <c r="D220"/>
      <c r="E220"/>
      <c r="F220"/>
      <c r="G220"/>
      <c r="H220"/>
      <c r="I220"/>
      <c r="J220" s="67">
        <f t="shared" si="6"/>
        <v>20</v>
      </c>
      <c r="K220" s="58">
        <f t="shared" si="7"/>
        <v>88</v>
      </c>
    </row>
    <row r="221" spans="1:11" ht="13.8" x14ac:dyDescent="0.25">
      <c r="A221" s="73">
        <v>216</v>
      </c>
      <c r="B221"/>
      <c r="C221"/>
      <c r="D221"/>
      <c r="E221"/>
      <c r="F221"/>
      <c r="G221"/>
      <c r="H221"/>
      <c r="I221"/>
      <c r="J221" s="67">
        <f t="shared" si="6"/>
        <v>20</v>
      </c>
      <c r="K221" s="58">
        <f t="shared" si="7"/>
        <v>89</v>
      </c>
    </row>
    <row r="222" spans="1:11" ht="13.8" x14ac:dyDescent="0.25">
      <c r="A222" s="73">
        <v>217</v>
      </c>
      <c r="B222"/>
      <c r="C222"/>
      <c r="D222"/>
      <c r="E222"/>
      <c r="F222"/>
      <c r="G222"/>
      <c r="H222"/>
      <c r="I222"/>
      <c r="J222" s="67">
        <f t="shared" si="6"/>
        <v>20</v>
      </c>
      <c r="K222" s="58">
        <f t="shared" si="7"/>
        <v>90</v>
      </c>
    </row>
    <row r="223" spans="1:11" ht="13.8" x14ac:dyDescent="0.25">
      <c r="A223" s="73">
        <v>218</v>
      </c>
      <c r="B223"/>
      <c r="C223"/>
      <c r="D223"/>
      <c r="E223"/>
      <c r="F223"/>
      <c r="G223"/>
      <c r="H223"/>
      <c r="I223"/>
      <c r="J223" s="67">
        <f t="shared" si="6"/>
        <v>20</v>
      </c>
      <c r="K223" s="58">
        <f t="shared" si="7"/>
        <v>91</v>
      </c>
    </row>
    <row r="224" spans="1:11" ht="13.8" x14ac:dyDescent="0.25">
      <c r="A224" s="73">
        <v>219</v>
      </c>
      <c r="B224"/>
      <c r="C224"/>
      <c r="D224"/>
      <c r="E224"/>
      <c r="F224"/>
      <c r="G224"/>
      <c r="H224"/>
      <c r="I224"/>
      <c r="J224" s="67">
        <f t="shared" si="6"/>
        <v>20</v>
      </c>
      <c r="K224" s="58">
        <f t="shared" si="7"/>
        <v>92</v>
      </c>
    </row>
    <row r="225" spans="1:11" ht="13.8" x14ac:dyDescent="0.25">
      <c r="A225" s="73">
        <v>220</v>
      </c>
      <c r="B225"/>
      <c r="C225"/>
      <c r="D225"/>
      <c r="E225"/>
      <c r="F225"/>
      <c r="G225"/>
      <c r="H225"/>
      <c r="I225"/>
      <c r="J225" s="67">
        <f t="shared" si="6"/>
        <v>20</v>
      </c>
      <c r="K225" s="58">
        <f t="shared" si="7"/>
        <v>93</v>
      </c>
    </row>
    <row r="226" spans="1:11" ht="13.8" x14ac:dyDescent="0.25">
      <c r="A226" s="73">
        <v>221</v>
      </c>
      <c r="B226"/>
      <c r="C226"/>
      <c r="D226"/>
      <c r="E226"/>
      <c r="F226"/>
      <c r="G226"/>
      <c r="H226"/>
      <c r="I226"/>
      <c r="J226" s="67">
        <f t="shared" si="6"/>
        <v>20</v>
      </c>
      <c r="K226" s="58">
        <f t="shared" si="7"/>
        <v>94</v>
      </c>
    </row>
    <row r="227" spans="1:11" ht="13.8" x14ac:dyDescent="0.25">
      <c r="A227" s="73">
        <v>222</v>
      </c>
      <c r="B227"/>
      <c r="C227"/>
      <c r="D227"/>
      <c r="E227"/>
      <c r="F227"/>
      <c r="G227"/>
      <c r="H227"/>
      <c r="I227"/>
      <c r="J227" s="67">
        <f t="shared" si="6"/>
        <v>20</v>
      </c>
      <c r="K227" s="58">
        <f t="shared" si="7"/>
        <v>95</v>
      </c>
    </row>
    <row r="228" spans="1:11" ht="13.8" x14ac:dyDescent="0.25">
      <c r="A228" s="73">
        <v>223</v>
      </c>
      <c r="B228"/>
      <c r="C228"/>
      <c r="D228"/>
      <c r="E228"/>
      <c r="F228"/>
      <c r="G228"/>
      <c r="H228"/>
      <c r="I228"/>
      <c r="J228" s="67">
        <f t="shared" si="6"/>
        <v>20</v>
      </c>
      <c r="K228" s="58">
        <f t="shared" si="7"/>
        <v>96</v>
      </c>
    </row>
    <row r="229" spans="1:11" ht="13.8" x14ac:dyDescent="0.25">
      <c r="A229" s="73">
        <v>224</v>
      </c>
      <c r="B229"/>
      <c r="C229"/>
      <c r="D229"/>
      <c r="E229"/>
      <c r="F229"/>
      <c r="G229"/>
      <c r="H229"/>
      <c r="I229"/>
      <c r="J229" s="67">
        <f t="shared" si="6"/>
        <v>20</v>
      </c>
      <c r="K229" s="58">
        <f t="shared" si="7"/>
        <v>97</v>
      </c>
    </row>
    <row r="230" spans="1:11" ht="13.8" x14ac:dyDescent="0.25">
      <c r="A230" s="73">
        <v>225</v>
      </c>
      <c r="B230"/>
      <c r="C230"/>
      <c r="D230"/>
      <c r="E230"/>
      <c r="F230"/>
      <c r="G230"/>
      <c r="H230"/>
      <c r="I230"/>
      <c r="J230" s="67">
        <f t="shared" si="6"/>
        <v>20</v>
      </c>
      <c r="K230" s="58">
        <f t="shared" si="7"/>
        <v>98</v>
      </c>
    </row>
    <row r="231" spans="1:11" ht="13.8" x14ac:dyDescent="0.25">
      <c r="A231" s="73">
        <v>226</v>
      </c>
      <c r="B231"/>
      <c r="C231"/>
      <c r="D231"/>
      <c r="E231"/>
      <c r="F231"/>
      <c r="G231"/>
      <c r="H231"/>
      <c r="I231"/>
      <c r="J231" s="67">
        <f t="shared" si="6"/>
        <v>20</v>
      </c>
      <c r="K231" s="58">
        <f t="shared" si="7"/>
        <v>99</v>
      </c>
    </row>
    <row r="232" spans="1:11" ht="13.8" x14ac:dyDescent="0.25">
      <c r="A232" s="73">
        <v>227</v>
      </c>
      <c r="B232"/>
      <c r="C232"/>
      <c r="D232"/>
      <c r="E232"/>
      <c r="F232"/>
      <c r="G232"/>
      <c r="H232"/>
      <c r="I232"/>
      <c r="J232" s="67">
        <f t="shared" si="6"/>
        <v>20</v>
      </c>
      <c r="K232" s="58">
        <f t="shared" si="7"/>
        <v>100</v>
      </c>
    </row>
    <row r="233" spans="1:11" ht="13.8" x14ac:dyDescent="0.25">
      <c r="A233" s="73">
        <v>228</v>
      </c>
      <c r="B233"/>
      <c r="C233"/>
      <c r="D233"/>
      <c r="E233"/>
      <c r="F233"/>
      <c r="G233"/>
      <c r="H233"/>
      <c r="I233"/>
      <c r="J233" s="67">
        <f t="shared" si="6"/>
        <v>20</v>
      </c>
      <c r="K233" s="58">
        <f t="shared" si="7"/>
        <v>101</v>
      </c>
    </row>
    <row r="234" spans="1:11" ht="13.8" x14ac:dyDescent="0.25">
      <c r="A234" s="73">
        <v>229</v>
      </c>
      <c r="B234"/>
      <c r="C234"/>
      <c r="D234"/>
      <c r="E234"/>
      <c r="F234"/>
      <c r="G234"/>
      <c r="H234"/>
      <c r="I234"/>
      <c r="J234" s="67">
        <f t="shared" si="6"/>
        <v>20</v>
      </c>
      <c r="K234" s="58">
        <f t="shared" si="7"/>
        <v>102</v>
      </c>
    </row>
    <row r="235" spans="1:11" ht="13.8" x14ac:dyDescent="0.25">
      <c r="A235" s="73">
        <v>230</v>
      </c>
      <c r="B235"/>
      <c r="C235"/>
      <c r="D235"/>
      <c r="E235"/>
      <c r="F235"/>
      <c r="G235"/>
      <c r="H235"/>
      <c r="I235"/>
      <c r="J235" s="67">
        <f t="shared" si="6"/>
        <v>20</v>
      </c>
      <c r="K235" s="58">
        <f t="shared" si="7"/>
        <v>103</v>
      </c>
    </row>
    <row r="236" spans="1:11" ht="13.8" x14ac:dyDescent="0.25">
      <c r="A236" s="73">
        <v>231</v>
      </c>
      <c r="B236"/>
      <c r="C236"/>
      <c r="D236"/>
      <c r="E236"/>
      <c r="F236"/>
      <c r="G236"/>
      <c r="H236"/>
      <c r="I236"/>
      <c r="J236" s="67">
        <f t="shared" si="6"/>
        <v>20</v>
      </c>
      <c r="K236" s="58">
        <f t="shared" si="7"/>
        <v>104</v>
      </c>
    </row>
    <row r="237" spans="1:11" ht="13.8" x14ac:dyDescent="0.25">
      <c r="A237" s="73">
        <v>232</v>
      </c>
      <c r="B237"/>
      <c r="C237"/>
      <c r="D237"/>
      <c r="E237"/>
      <c r="F237"/>
      <c r="G237"/>
      <c r="H237"/>
      <c r="I237"/>
      <c r="J237" s="67">
        <f t="shared" si="6"/>
        <v>20</v>
      </c>
      <c r="K237" s="58">
        <f t="shared" si="7"/>
        <v>105</v>
      </c>
    </row>
    <row r="238" spans="1:11" ht="13.8" x14ac:dyDescent="0.25">
      <c r="A238" s="73">
        <v>233</v>
      </c>
      <c r="B238"/>
      <c r="C238"/>
      <c r="D238"/>
      <c r="E238"/>
      <c r="F238"/>
      <c r="G238"/>
      <c r="H238"/>
      <c r="I238"/>
      <c r="J238" s="67">
        <f t="shared" si="6"/>
        <v>20</v>
      </c>
      <c r="K238" s="58">
        <f t="shared" si="7"/>
        <v>106</v>
      </c>
    </row>
    <row r="239" spans="1:11" ht="13.8" x14ac:dyDescent="0.25">
      <c r="A239" s="73">
        <v>234</v>
      </c>
      <c r="B239"/>
      <c r="C239"/>
      <c r="D239"/>
      <c r="E239"/>
      <c r="F239"/>
      <c r="G239"/>
      <c r="H239"/>
      <c r="I239"/>
      <c r="J239" s="67">
        <f t="shared" si="6"/>
        <v>20</v>
      </c>
      <c r="K239" s="58">
        <f t="shared" si="7"/>
        <v>107</v>
      </c>
    </row>
    <row r="240" spans="1:11" ht="13.8" x14ac:dyDescent="0.25">
      <c r="B240"/>
      <c r="C240"/>
      <c r="D240"/>
      <c r="E240"/>
      <c r="F240"/>
      <c r="G240"/>
      <c r="H240"/>
      <c r="I240"/>
      <c r="J240" s="67">
        <f t="shared" ref="J240:J242" si="8">IF(I240=I239,J239,IF(I240=0,ROUNDDOWN(20,0),J239-K239))</f>
        <v>20</v>
      </c>
      <c r="K240" s="58">
        <f t="shared" ref="K240:K242" si="9">IF(I240&lt;I239,1,IF(I240=I239,K239+1,0))</f>
        <v>108</v>
      </c>
    </row>
    <row r="241" spans="2:11" ht="13.8" x14ac:dyDescent="0.25">
      <c r="B241"/>
      <c r="C241"/>
      <c r="D241"/>
      <c r="E241"/>
      <c r="F241"/>
      <c r="G241"/>
      <c r="H241"/>
      <c r="I241"/>
      <c r="J241" s="67">
        <f t="shared" si="8"/>
        <v>20</v>
      </c>
      <c r="K241" s="58">
        <f t="shared" si="9"/>
        <v>109</v>
      </c>
    </row>
    <row r="242" spans="2:11" ht="13.8" x14ac:dyDescent="0.25">
      <c r="B242"/>
      <c r="C242"/>
      <c r="D242"/>
      <c r="E242"/>
      <c r="F242"/>
      <c r="G242"/>
      <c r="H242"/>
      <c r="I242"/>
      <c r="J242" s="67">
        <f t="shared" si="8"/>
        <v>20</v>
      </c>
      <c r="K242" s="58">
        <f t="shared" si="9"/>
        <v>110</v>
      </c>
    </row>
    <row r="243" spans="2:11" ht="13.8" x14ac:dyDescent="0.25">
      <c r="B243"/>
      <c r="C243"/>
      <c r="D243"/>
      <c r="E243"/>
      <c r="F243"/>
      <c r="G243"/>
      <c r="H243"/>
      <c r="I243"/>
      <c r="J243" s="67">
        <f t="shared" ref="J243:J248" si="10">IF(I243=I242,J242,IF(I243=0,ROUNDDOWN(20,0),J242-K242))</f>
        <v>20</v>
      </c>
      <c r="K243" s="58">
        <f t="shared" ref="K243:K248" si="11">IF(I243&lt;I242,1,IF(I243=I242,K242+1,0))</f>
        <v>111</v>
      </c>
    </row>
    <row r="244" spans="2:11" ht="13.8" x14ac:dyDescent="0.25">
      <c r="B244"/>
      <c r="C244"/>
      <c r="D244"/>
      <c r="E244"/>
      <c r="F244"/>
      <c r="G244"/>
      <c r="H244"/>
      <c r="I244"/>
      <c r="J244" s="67">
        <f t="shared" si="10"/>
        <v>20</v>
      </c>
      <c r="K244" s="58">
        <f t="shared" si="11"/>
        <v>112</v>
      </c>
    </row>
    <row r="245" spans="2:11" ht="13.8" x14ac:dyDescent="0.25">
      <c r="B245"/>
      <c r="C245"/>
      <c r="D245"/>
      <c r="E245"/>
      <c r="F245"/>
      <c r="G245"/>
      <c r="H245"/>
      <c r="I245"/>
      <c r="J245" s="67">
        <f t="shared" si="10"/>
        <v>20</v>
      </c>
      <c r="K245" s="58">
        <f t="shared" si="11"/>
        <v>113</v>
      </c>
    </row>
    <row r="246" spans="2:11" ht="13.8" x14ac:dyDescent="0.25">
      <c r="B246"/>
      <c r="C246"/>
      <c r="D246"/>
      <c r="E246"/>
      <c r="F246"/>
      <c r="G246"/>
      <c r="H246"/>
      <c r="I246"/>
      <c r="J246" s="67">
        <f t="shared" si="10"/>
        <v>20</v>
      </c>
      <c r="K246" s="58">
        <f t="shared" si="11"/>
        <v>114</v>
      </c>
    </row>
    <row r="247" spans="2:11" ht="13.8" x14ac:dyDescent="0.25">
      <c r="B247"/>
      <c r="C247"/>
      <c r="D247"/>
      <c r="E247"/>
      <c r="F247"/>
      <c r="G247"/>
      <c r="H247"/>
      <c r="I247"/>
      <c r="J247" s="67">
        <f t="shared" si="10"/>
        <v>20</v>
      </c>
      <c r="K247" s="58">
        <f t="shared" si="11"/>
        <v>115</v>
      </c>
    </row>
    <row r="248" spans="2:11" ht="13.8" x14ac:dyDescent="0.25">
      <c r="B248"/>
      <c r="C248"/>
      <c r="D248"/>
      <c r="E248"/>
      <c r="F248"/>
      <c r="G248"/>
      <c r="H248"/>
      <c r="I248"/>
      <c r="J248" s="67">
        <f t="shared" si="10"/>
        <v>20</v>
      </c>
      <c r="K248" s="58">
        <f t="shared" si="11"/>
        <v>116</v>
      </c>
    </row>
    <row r="249" spans="2:11" ht="13.8" x14ac:dyDescent="0.25">
      <c r="B249"/>
      <c r="C249"/>
      <c r="D249"/>
      <c r="E249"/>
      <c r="F249"/>
      <c r="G249"/>
      <c r="H249"/>
      <c r="I249"/>
      <c r="J249" s="67">
        <f t="shared" ref="J249:J283" si="12">IF(I249=I248,J248,IF(I249=0,ROUNDDOWN(20,0),J248-K248))</f>
        <v>20</v>
      </c>
      <c r="K249" s="58">
        <f t="shared" ref="K249:K283" si="13">IF(I249&lt;I248,1,IF(I249=I248,K248+1,0))</f>
        <v>117</v>
      </c>
    </row>
    <row r="250" spans="2:11" ht="13.8" x14ac:dyDescent="0.25">
      <c r="B250"/>
      <c r="C250"/>
      <c r="D250"/>
      <c r="E250"/>
      <c r="F250"/>
      <c r="G250"/>
      <c r="H250"/>
      <c r="I250"/>
      <c r="J250" s="67">
        <f t="shared" si="12"/>
        <v>20</v>
      </c>
      <c r="K250" s="58">
        <f t="shared" si="13"/>
        <v>118</v>
      </c>
    </row>
    <row r="251" spans="2:11" ht="13.8" x14ac:dyDescent="0.25">
      <c r="B251"/>
      <c r="C251"/>
      <c r="D251"/>
      <c r="E251"/>
      <c r="F251"/>
      <c r="G251"/>
      <c r="H251"/>
      <c r="I251"/>
      <c r="J251" s="67">
        <f t="shared" si="12"/>
        <v>20</v>
      </c>
      <c r="K251" s="58">
        <f t="shared" si="13"/>
        <v>119</v>
      </c>
    </row>
    <row r="252" spans="2:11" ht="13.8" x14ac:dyDescent="0.25">
      <c r="B252"/>
      <c r="C252"/>
      <c r="D252"/>
      <c r="E252"/>
      <c r="F252"/>
      <c r="G252"/>
      <c r="H252"/>
      <c r="I252"/>
      <c r="J252" s="67">
        <f t="shared" si="12"/>
        <v>20</v>
      </c>
      <c r="K252" s="58">
        <f t="shared" si="13"/>
        <v>120</v>
      </c>
    </row>
    <row r="253" spans="2:11" ht="13.8" x14ac:dyDescent="0.25">
      <c r="B253"/>
      <c r="C253"/>
      <c r="D253"/>
      <c r="E253"/>
      <c r="F253"/>
      <c r="G253"/>
      <c r="H253"/>
      <c r="I253"/>
      <c r="J253" s="67">
        <f t="shared" si="12"/>
        <v>20</v>
      </c>
      <c r="K253" s="58">
        <f t="shared" si="13"/>
        <v>121</v>
      </c>
    </row>
    <row r="254" spans="2:11" ht="13.8" x14ac:dyDescent="0.25">
      <c r="B254"/>
      <c r="C254"/>
      <c r="D254"/>
      <c r="E254"/>
      <c r="F254"/>
      <c r="G254"/>
      <c r="H254"/>
      <c r="I254"/>
      <c r="J254" s="67">
        <f t="shared" si="12"/>
        <v>20</v>
      </c>
      <c r="K254" s="58">
        <f t="shared" si="13"/>
        <v>122</v>
      </c>
    </row>
    <row r="255" spans="2:11" ht="13.8" x14ac:dyDescent="0.25">
      <c r="B255"/>
      <c r="C255"/>
      <c r="D255"/>
      <c r="E255"/>
      <c r="F255"/>
      <c r="G255"/>
      <c r="H255"/>
      <c r="I255"/>
      <c r="J255" s="67">
        <f t="shared" si="12"/>
        <v>20</v>
      </c>
      <c r="K255" s="58">
        <f t="shared" si="13"/>
        <v>123</v>
      </c>
    </row>
    <row r="256" spans="2:11" ht="13.8" x14ac:dyDescent="0.25">
      <c r="B256"/>
      <c r="C256"/>
      <c r="D256"/>
      <c r="E256"/>
      <c r="F256"/>
      <c r="G256"/>
      <c r="H256"/>
      <c r="I256"/>
      <c r="J256" s="67">
        <f t="shared" si="12"/>
        <v>20</v>
      </c>
      <c r="K256" s="58">
        <f t="shared" si="13"/>
        <v>124</v>
      </c>
    </row>
    <row r="257" spans="2:11" ht="13.8" x14ac:dyDescent="0.25">
      <c r="B257"/>
      <c r="C257"/>
      <c r="D257"/>
      <c r="E257"/>
      <c r="F257"/>
      <c r="G257"/>
      <c r="H257"/>
      <c r="I257"/>
      <c r="J257" s="67">
        <f t="shared" si="12"/>
        <v>20</v>
      </c>
      <c r="K257" s="58">
        <f t="shared" si="13"/>
        <v>125</v>
      </c>
    </row>
    <row r="258" spans="2:11" ht="13.8" x14ac:dyDescent="0.25">
      <c r="B258"/>
      <c r="C258"/>
      <c r="D258"/>
      <c r="E258"/>
      <c r="F258"/>
      <c r="G258"/>
      <c r="H258"/>
      <c r="I258"/>
      <c r="J258" s="67">
        <f t="shared" si="12"/>
        <v>20</v>
      </c>
      <c r="K258" s="58">
        <f t="shared" si="13"/>
        <v>126</v>
      </c>
    </row>
    <row r="259" spans="2:11" ht="13.8" x14ac:dyDescent="0.25">
      <c r="B259"/>
      <c r="C259"/>
      <c r="D259"/>
      <c r="E259"/>
      <c r="F259"/>
      <c r="G259"/>
      <c r="H259"/>
      <c r="I259"/>
      <c r="J259" s="67">
        <f t="shared" si="12"/>
        <v>20</v>
      </c>
      <c r="K259" s="58">
        <f t="shared" si="13"/>
        <v>127</v>
      </c>
    </row>
    <row r="260" spans="2:11" ht="13.8" x14ac:dyDescent="0.25">
      <c r="B260"/>
      <c r="C260"/>
      <c r="D260"/>
      <c r="E260"/>
      <c r="F260"/>
      <c r="G260"/>
      <c r="H260"/>
      <c r="I260"/>
      <c r="J260" s="67">
        <f t="shared" si="12"/>
        <v>20</v>
      </c>
      <c r="K260" s="58">
        <f t="shared" si="13"/>
        <v>128</v>
      </c>
    </row>
    <row r="261" spans="2:11" ht="13.8" x14ac:dyDescent="0.25">
      <c r="B261"/>
      <c r="C261"/>
      <c r="D261"/>
      <c r="E261"/>
      <c r="F261"/>
      <c r="G261"/>
      <c r="H261"/>
      <c r="I261"/>
      <c r="J261" s="67">
        <f t="shared" si="12"/>
        <v>20</v>
      </c>
      <c r="K261" s="58">
        <f t="shared" si="13"/>
        <v>129</v>
      </c>
    </row>
    <row r="262" spans="2:11" ht="13.8" x14ac:dyDescent="0.25">
      <c r="B262"/>
      <c r="C262"/>
      <c r="D262"/>
      <c r="E262"/>
      <c r="F262"/>
      <c r="G262"/>
      <c r="H262"/>
      <c r="I262"/>
      <c r="J262" s="67">
        <f t="shared" si="12"/>
        <v>20</v>
      </c>
      <c r="K262" s="58">
        <f t="shared" si="13"/>
        <v>130</v>
      </c>
    </row>
    <row r="263" spans="2:11" ht="13.8" x14ac:dyDescent="0.25">
      <c r="B263"/>
      <c r="C263"/>
      <c r="D263"/>
      <c r="E263"/>
      <c r="F263"/>
      <c r="G263"/>
      <c r="H263"/>
      <c r="I263"/>
      <c r="J263" s="67">
        <f t="shared" si="12"/>
        <v>20</v>
      </c>
      <c r="K263" s="58">
        <f t="shared" si="13"/>
        <v>131</v>
      </c>
    </row>
    <row r="264" spans="2:11" ht="13.8" x14ac:dyDescent="0.25">
      <c r="B264"/>
      <c r="C264"/>
      <c r="D264"/>
      <c r="E264"/>
      <c r="F264"/>
      <c r="G264"/>
      <c r="H264"/>
      <c r="I264"/>
      <c r="J264" s="67">
        <f t="shared" si="12"/>
        <v>20</v>
      </c>
      <c r="K264" s="58">
        <f t="shared" si="13"/>
        <v>132</v>
      </c>
    </row>
    <row r="265" spans="2:11" ht="13.8" x14ac:dyDescent="0.25">
      <c r="B265"/>
      <c r="C265"/>
      <c r="D265"/>
      <c r="E265"/>
      <c r="F265"/>
      <c r="G265"/>
      <c r="H265"/>
      <c r="I265"/>
      <c r="J265" s="67">
        <f t="shared" si="12"/>
        <v>20</v>
      </c>
      <c r="K265" s="58">
        <f t="shared" si="13"/>
        <v>133</v>
      </c>
    </row>
    <row r="266" spans="2:11" ht="13.8" x14ac:dyDescent="0.25">
      <c r="B266"/>
      <c r="C266"/>
      <c r="D266"/>
      <c r="E266"/>
      <c r="F266"/>
      <c r="G266"/>
      <c r="H266"/>
      <c r="I266"/>
      <c r="J266" s="67">
        <f t="shared" si="12"/>
        <v>20</v>
      </c>
      <c r="K266" s="58">
        <f t="shared" si="13"/>
        <v>134</v>
      </c>
    </row>
    <row r="267" spans="2:11" ht="13.8" x14ac:dyDescent="0.25">
      <c r="B267"/>
      <c r="C267"/>
      <c r="D267"/>
      <c r="E267"/>
      <c r="F267"/>
      <c r="G267"/>
      <c r="H267"/>
      <c r="I267"/>
      <c r="J267" s="67">
        <f t="shared" si="12"/>
        <v>20</v>
      </c>
      <c r="K267" s="58">
        <f t="shared" si="13"/>
        <v>135</v>
      </c>
    </row>
    <row r="268" spans="2:11" ht="13.8" x14ac:dyDescent="0.25">
      <c r="B268"/>
      <c r="C268"/>
      <c r="D268"/>
      <c r="E268"/>
      <c r="F268"/>
      <c r="G268"/>
      <c r="H268"/>
      <c r="I268"/>
      <c r="J268" s="67">
        <f t="shared" si="12"/>
        <v>20</v>
      </c>
      <c r="K268" s="58">
        <f t="shared" si="13"/>
        <v>136</v>
      </c>
    </row>
    <row r="269" spans="2:11" ht="13.8" x14ac:dyDescent="0.25">
      <c r="B269"/>
      <c r="C269"/>
      <c r="D269"/>
      <c r="E269"/>
      <c r="F269"/>
      <c r="G269"/>
      <c r="H269"/>
      <c r="I269"/>
      <c r="J269" s="67">
        <f t="shared" si="12"/>
        <v>20</v>
      </c>
      <c r="K269" s="58">
        <f t="shared" si="13"/>
        <v>137</v>
      </c>
    </row>
    <row r="270" spans="2:11" ht="13.8" x14ac:dyDescent="0.25">
      <c r="B270"/>
      <c r="C270"/>
      <c r="D270"/>
      <c r="E270"/>
      <c r="F270"/>
      <c r="G270"/>
      <c r="H270"/>
      <c r="I270"/>
      <c r="J270" s="67">
        <f t="shared" si="12"/>
        <v>20</v>
      </c>
      <c r="K270" s="58">
        <f t="shared" si="13"/>
        <v>138</v>
      </c>
    </row>
    <row r="271" spans="2:11" ht="13.8" x14ac:dyDescent="0.25">
      <c r="B271"/>
      <c r="C271"/>
      <c r="D271"/>
      <c r="E271"/>
      <c r="F271"/>
      <c r="G271"/>
      <c r="H271"/>
      <c r="I271"/>
      <c r="J271" s="67">
        <f t="shared" si="12"/>
        <v>20</v>
      </c>
      <c r="K271" s="58">
        <f t="shared" si="13"/>
        <v>139</v>
      </c>
    </row>
    <row r="272" spans="2:11" ht="13.8" x14ac:dyDescent="0.25">
      <c r="B272"/>
      <c r="C272"/>
      <c r="D272"/>
      <c r="E272"/>
      <c r="F272"/>
      <c r="G272"/>
      <c r="H272"/>
      <c r="I272"/>
      <c r="J272" s="67">
        <f t="shared" si="12"/>
        <v>20</v>
      </c>
      <c r="K272" s="58">
        <f t="shared" si="13"/>
        <v>140</v>
      </c>
    </row>
    <row r="273" spans="2:11" ht="13.8" x14ac:dyDescent="0.25">
      <c r="B273"/>
      <c r="C273"/>
      <c r="D273"/>
      <c r="E273"/>
      <c r="F273"/>
      <c r="G273"/>
      <c r="H273"/>
      <c r="I273"/>
      <c r="J273" s="67">
        <f t="shared" si="12"/>
        <v>20</v>
      </c>
      <c r="K273" s="58">
        <f t="shared" si="13"/>
        <v>141</v>
      </c>
    </row>
    <row r="274" spans="2:11" ht="13.8" x14ac:dyDescent="0.25">
      <c r="B274"/>
      <c r="C274"/>
      <c r="D274"/>
      <c r="E274"/>
      <c r="F274"/>
      <c r="G274"/>
      <c r="H274"/>
      <c r="I274"/>
      <c r="J274" s="67">
        <f t="shared" si="12"/>
        <v>20</v>
      </c>
      <c r="K274" s="58">
        <f t="shared" si="13"/>
        <v>142</v>
      </c>
    </row>
    <row r="275" spans="2:11" ht="13.8" x14ac:dyDescent="0.25">
      <c r="B275"/>
      <c r="C275"/>
      <c r="D275"/>
      <c r="E275"/>
      <c r="F275"/>
      <c r="G275"/>
      <c r="H275"/>
      <c r="I275"/>
      <c r="J275" s="67">
        <f t="shared" si="12"/>
        <v>20</v>
      </c>
      <c r="K275" s="58">
        <f t="shared" si="13"/>
        <v>143</v>
      </c>
    </row>
    <row r="276" spans="2:11" ht="13.8" x14ac:dyDescent="0.25">
      <c r="B276"/>
      <c r="C276"/>
      <c r="D276"/>
      <c r="E276"/>
      <c r="F276"/>
      <c r="G276"/>
      <c r="H276"/>
      <c r="I276"/>
      <c r="J276" s="67">
        <f t="shared" si="12"/>
        <v>20</v>
      </c>
      <c r="K276" s="58">
        <f t="shared" si="13"/>
        <v>144</v>
      </c>
    </row>
    <row r="277" spans="2:11" ht="13.8" x14ac:dyDescent="0.25">
      <c r="B277"/>
      <c r="C277"/>
      <c r="D277"/>
      <c r="E277"/>
      <c r="F277"/>
      <c r="G277"/>
      <c r="H277"/>
      <c r="I277"/>
      <c r="J277" s="67">
        <f t="shared" si="12"/>
        <v>20</v>
      </c>
      <c r="K277" s="58">
        <f t="shared" si="13"/>
        <v>145</v>
      </c>
    </row>
    <row r="278" spans="2:11" ht="13.8" x14ac:dyDescent="0.25">
      <c r="B278"/>
      <c r="C278"/>
      <c r="D278"/>
      <c r="E278"/>
      <c r="F278"/>
      <c r="G278"/>
      <c r="H278"/>
      <c r="I278"/>
      <c r="J278" s="67">
        <f t="shared" si="12"/>
        <v>20</v>
      </c>
      <c r="K278" s="58">
        <f t="shared" si="13"/>
        <v>146</v>
      </c>
    </row>
    <row r="279" spans="2:11" ht="13.8" x14ac:dyDescent="0.25">
      <c r="B279"/>
      <c r="C279"/>
      <c r="D279"/>
      <c r="E279"/>
      <c r="F279"/>
      <c r="G279"/>
      <c r="H279"/>
      <c r="I279"/>
      <c r="J279" s="67">
        <f t="shared" si="12"/>
        <v>20</v>
      </c>
      <c r="K279" s="58">
        <f t="shared" si="13"/>
        <v>147</v>
      </c>
    </row>
    <row r="280" spans="2:11" ht="13.8" x14ac:dyDescent="0.25">
      <c r="B280"/>
      <c r="C280"/>
      <c r="D280"/>
      <c r="E280"/>
      <c r="F280"/>
      <c r="G280"/>
      <c r="H280"/>
      <c r="I280"/>
      <c r="J280" s="67">
        <f t="shared" si="12"/>
        <v>20</v>
      </c>
      <c r="K280" s="58">
        <f t="shared" si="13"/>
        <v>148</v>
      </c>
    </row>
    <row r="281" spans="2:11" ht="13.8" x14ac:dyDescent="0.25">
      <c r="B281"/>
      <c r="C281"/>
      <c r="D281"/>
      <c r="E281"/>
      <c r="F281"/>
      <c r="G281"/>
      <c r="H281"/>
      <c r="I281"/>
      <c r="J281" s="67">
        <f t="shared" si="12"/>
        <v>20</v>
      </c>
      <c r="K281" s="58">
        <f t="shared" si="13"/>
        <v>149</v>
      </c>
    </row>
    <row r="282" spans="2:11" ht="13.8" x14ac:dyDescent="0.25">
      <c r="B282"/>
      <c r="C282"/>
      <c r="D282"/>
      <c r="E282"/>
      <c r="F282"/>
      <c r="G282"/>
      <c r="H282"/>
      <c r="I282"/>
      <c r="J282" s="67">
        <f t="shared" si="12"/>
        <v>20</v>
      </c>
      <c r="K282" s="58">
        <f t="shared" si="13"/>
        <v>150</v>
      </c>
    </row>
    <row r="283" spans="2:11" ht="13.8" x14ac:dyDescent="0.25">
      <c r="B283"/>
      <c r="C283"/>
      <c r="D283"/>
      <c r="E283"/>
      <c r="F283"/>
      <c r="G283"/>
      <c r="H283"/>
      <c r="I283"/>
      <c r="J283" s="67">
        <f t="shared" si="12"/>
        <v>20</v>
      </c>
      <c r="K283" s="58">
        <f t="shared" si="13"/>
        <v>151</v>
      </c>
    </row>
    <row r="284" spans="2:11" ht="13.8" x14ac:dyDescent="0.25">
      <c r="B284"/>
      <c r="C284"/>
      <c r="D284"/>
      <c r="E284"/>
      <c r="F284"/>
      <c r="G284"/>
      <c r="H284"/>
      <c r="I284"/>
      <c r="J284" s="67">
        <f t="shared" ref="J284:J312" si="14">IF(I284=I283,J283,IF(I284=0,ROUNDDOWN(20,0),J283-K283))</f>
        <v>20</v>
      </c>
      <c r="K284" s="58">
        <f t="shared" ref="K284:K312" si="15">IF(I284&lt;I283,1,IF(I284=I283,K283+1,0))</f>
        <v>152</v>
      </c>
    </row>
    <row r="285" spans="2:11" ht="13.8" x14ac:dyDescent="0.25">
      <c r="B285"/>
      <c r="C285"/>
      <c r="D285"/>
      <c r="E285"/>
      <c r="F285"/>
      <c r="G285"/>
      <c r="H285"/>
      <c r="I285"/>
      <c r="J285" s="67">
        <f t="shared" si="14"/>
        <v>20</v>
      </c>
      <c r="K285" s="58">
        <f t="shared" si="15"/>
        <v>153</v>
      </c>
    </row>
    <row r="286" spans="2:11" ht="13.8" x14ac:dyDescent="0.25">
      <c r="B286"/>
      <c r="C286"/>
      <c r="D286"/>
      <c r="E286"/>
      <c r="F286"/>
      <c r="G286"/>
      <c r="H286"/>
      <c r="I286"/>
      <c r="J286" s="67">
        <f t="shared" si="14"/>
        <v>20</v>
      </c>
      <c r="K286" s="58">
        <f t="shared" si="15"/>
        <v>154</v>
      </c>
    </row>
    <row r="287" spans="2:11" ht="13.8" x14ac:dyDescent="0.25">
      <c r="B287"/>
      <c r="C287"/>
      <c r="D287"/>
      <c r="E287"/>
      <c r="F287"/>
      <c r="G287"/>
      <c r="H287"/>
      <c r="I287"/>
      <c r="J287" s="67">
        <f t="shared" si="14"/>
        <v>20</v>
      </c>
      <c r="K287" s="58">
        <f t="shared" si="15"/>
        <v>155</v>
      </c>
    </row>
    <row r="288" spans="2:11" ht="13.8" x14ac:dyDescent="0.25">
      <c r="B288"/>
      <c r="C288"/>
      <c r="D288"/>
      <c r="E288"/>
      <c r="F288"/>
      <c r="G288"/>
      <c r="H288"/>
      <c r="I288"/>
      <c r="J288" s="67">
        <f t="shared" si="14"/>
        <v>20</v>
      </c>
      <c r="K288" s="58">
        <f t="shared" si="15"/>
        <v>156</v>
      </c>
    </row>
    <row r="289" spans="2:11" ht="13.8" x14ac:dyDescent="0.25">
      <c r="B289"/>
      <c r="C289"/>
      <c r="D289"/>
      <c r="E289"/>
      <c r="F289"/>
      <c r="G289"/>
      <c r="H289"/>
      <c r="I289"/>
      <c r="J289" s="67">
        <f t="shared" si="14"/>
        <v>20</v>
      </c>
      <c r="K289" s="58">
        <f t="shared" si="15"/>
        <v>157</v>
      </c>
    </row>
    <row r="290" spans="2:11" ht="13.8" x14ac:dyDescent="0.25">
      <c r="B290"/>
      <c r="C290"/>
      <c r="D290"/>
      <c r="E290"/>
      <c r="F290"/>
      <c r="G290"/>
      <c r="H290"/>
      <c r="I290"/>
      <c r="J290" s="67">
        <f t="shared" si="14"/>
        <v>20</v>
      </c>
      <c r="K290" s="58">
        <f t="shared" si="15"/>
        <v>158</v>
      </c>
    </row>
    <row r="291" spans="2:11" ht="13.8" x14ac:dyDescent="0.25">
      <c r="B291"/>
      <c r="C291"/>
      <c r="D291"/>
      <c r="E291"/>
      <c r="F291"/>
      <c r="G291"/>
      <c r="H291"/>
      <c r="I291"/>
      <c r="J291" s="67">
        <f t="shared" si="14"/>
        <v>20</v>
      </c>
      <c r="K291" s="58">
        <f t="shared" si="15"/>
        <v>159</v>
      </c>
    </row>
    <row r="292" spans="2:11" ht="13.8" x14ac:dyDescent="0.25">
      <c r="B292"/>
      <c r="C292"/>
      <c r="D292"/>
      <c r="E292"/>
      <c r="F292"/>
      <c r="G292"/>
      <c r="H292"/>
      <c r="I292"/>
      <c r="J292" s="67">
        <f t="shared" si="14"/>
        <v>20</v>
      </c>
      <c r="K292" s="58">
        <f t="shared" si="15"/>
        <v>160</v>
      </c>
    </row>
    <row r="293" spans="2:11" ht="13.8" x14ac:dyDescent="0.25">
      <c r="B293"/>
      <c r="C293"/>
      <c r="D293"/>
      <c r="E293"/>
      <c r="F293"/>
      <c r="G293"/>
      <c r="H293"/>
      <c r="I293"/>
      <c r="J293" s="67">
        <f t="shared" si="14"/>
        <v>20</v>
      </c>
      <c r="K293" s="58">
        <f t="shared" si="15"/>
        <v>161</v>
      </c>
    </row>
    <row r="294" spans="2:11" ht="13.8" x14ac:dyDescent="0.25">
      <c r="B294"/>
      <c r="C294"/>
      <c r="D294"/>
      <c r="E294"/>
      <c r="F294"/>
      <c r="G294"/>
      <c r="H294"/>
      <c r="I294"/>
      <c r="J294" s="67">
        <f t="shared" si="14"/>
        <v>20</v>
      </c>
      <c r="K294" s="58">
        <f t="shared" si="15"/>
        <v>162</v>
      </c>
    </row>
    <row r="295" spans="2:11" ht="13.8" x14ac:dyDescent="0.25">
      <c r="B295"/>
      <c r="C295"/>
      <c r="D295"/>
      <c r="E295"/>
      <c r="F295"/>
      <c r="G295"/>
      <c r="H295"/>
      <c r="I295"/>
      <c r="J295" s="67">
        <f t="shared" si="14"/>
        <v>20</v>
      </c>
      <c r="K295" s="58">
        <f t="shared" si="15"/>
        <v>163</v>
      </c>
    </row>
    <row r="296" spans="2:11" ht="13.8" x14ac:dyDescent="0.25">
      <c r="B296"/>
      <c r="C296"/>
      <c r="D296"/>
      <c r="E296"/>
      <c r="F296"/>
      <c r="G296"/>
      <c r="H296"/>
      <c r="I296"/>
      <c r="J296" s="67">
        <f t="shared" si="14"/>
        <v>20</v>
      </c>
      <c r="K296" s="58">
        <f t="shared" si="15"/>
        <v>164</v>
      </c>
    </row>
    <row r="297" spans="2:11" ht="13.8" x14ac:dyDescent="0.25">
      <c r="B297"/>
      <c r="C297"/>
      <c r="D297"/>
      <c r="E297"/>
      <c r="F297"/>
      <c r="G297"/>
      <c r="H297"/>
      <c r="I297"/>
      <c r="J297" s="67">
        <f t="shared" si="14"/>
        <v>20</v>
      </c>
      <c r="K297" s="58">
        <f t="shared" si="15"/>
        <v>165</v>
      </c>
    </row>
    <row r="298" spans="2:11" ht="13.8" x14ac:dyDescent="0.25">
      <c r="B298"/>
      <c r="C298"/>
      <c r="D298"/>
      <c r="E298"/>
      <c r="F298"/>
      <c r="G298"/>
      <c r="H298"/>
      <c r="I298"/>
      <c r="J298" s="67">
        <f t="shared" si="14"/>
        <v>20</v>
      </c>
      <c r="K298" s="58">
        <f t="shared" si="15"/>
        <v>166</v>
      </c>
    </row>
    <row r="299" spans="2:11" ht="13.8" x14ac:dyDescent="0.25">
      <c r="B299"/>
      <c r="C299"/>
      <c r="D299"/>
      <c r="E299"/>
      <c r="F299"/>
      <c r="G299"/>
      <c r="H299"/>
      <c r="I299"/>
      <c r="J299" s="67">
        <f t="shared" si="14"/>
        <v>20</v>
      </c>
      <c r="K299" s="58">
        <f t="shared" si="15"/>
        <v>167</v>
      </c>
    </row>
    <row r="300" spans="2:11" ht="13.8" x14ac:dyDescent="0.25">
      <c r="B300"/>
      <c r="C300"/>
      <c r="D300"/>
      <c r="E300"/>
      <c r="F300"/>
      <c r="G300"/>
      <c r="H300"/>
      <c r="I300"/>
      <c r="J300" s="67">
        <f t="shared" si="14"/>
        <v>20</v>
      </c>
      <c r="K300" s="58">
        <f t="shared" si="15"/>
        <v>168</v>
      </c>
    </row>
    <row r="301" spans="2:11" ht="13.8" x14ac:dyDescent="0.25">
      <c r="B301"/>
      <c r="C301"/>
      <c r="D301"/>
      <c r="E301"/>
      <c r="F301"/>
      <c r="G301"/>
      <c r="H301"/>
      <c r="I301"/>
      <c r="J301" s="67">
        <f t="shared" si="14"/>
        <v>20</v>
      </c>
      <c r="K301" s="58">
        <f t="shared" si="15"/>
        <v>169</v>
      </c>
    </row>
    <row r="302" spans="2:11" ht="13.8" x14ac:dyDescent="0.25">
      <c r="B302"/>
      <c r="C302"/>
      <c r="D302"/>
      <c r="E302"/>
      <c r="F302"/>
      <c r="G302"/>
      <c r="H302"/>
      <c r="I302"/>
      <c r="J302" s="67">
        <f t="shared" si="14"/>
        <v>20</v>
      </c>
      <c r="K302" s="58">
        <f t="shared" si="15"/>
        <v>170</v>
      </c>
    </row>
    <row r="303" spans="2:11" ht="13.8" x14ac:dyDescent="0.25">
      <c r="B303"/>
      <c r="C303"/>
      <c r="D303"/>
      <c r="E303"/>
      <c r="F303"/>
      <c r="G303"/>
      <c r="H303"/>
      <c r="I303"/>
      <c r="J303" s="67">
        <f t="shared" si="14"/>
        <v>20</v>
      </c>
      <c r="K303" s="58">
        <f t="shared" si="15"/>
        <v>171</v>
      </c>
    </row>
    <row r="304" spans="2:11" ht="13.8" x14ac:dyDescent="0.25">
      <c r="B304"/>
      <c r="C304"/>
      <c r="D304"/>
      <c r="E304"/>
      <c r="F304"/>
      <c r="G304"/>
      <c r="H304"/>
      <c r="I304"/>
      <c r="J304" s="67">
        <f t="shared" si="14"/>
        <v>20</v>
      </c>
      <c r="K304" s="58">
        <f t="shared" si="15"/>
        <v>172</v>
      </c>
    </row>
    <row r="305" spans="2:11" ht="13.8" x14ac:dyDescent="0.25">
      <c r="B305"/>
      <c r="C305"/>
      <c r="D305"/>
      <c r="E305"/>
      <c r="F305"/>
      <c r="G305"/>
      <c r="H305"/>
      <c r="I305"/>
      <c r="J305" s="67">
        <f t="shared" si="14"/>
        <v>20</v>
      </c>
      <c r="K305" s="58">
        <f t="shared" si="15"/>
        <v>173</v>
      </c>
    </row>
    <row r="306" spans="2:11" ht="13.8" x14ac:dyDescent="0.25">
      <c r="B306"/>
      <c r="C306"/>
      <c r="D306"/>
      <c r="E306"/>
      <c r="F306"/>
      <c r="G306"/>
      <c r="H306"/>
      <c r="I306"/>
      <c r="J306" s="67">
        <f t="shared" si="14"/>
        <v>20</v>
      </c>
      <c r="K306" s="58">
        <f t="shared" si="15"/>
        <v>174</v>
      </c>
    </row>
    <row r="307" spans="2:11" ht="13.8" x14ac:dyDescent="0.25">
      <c r="B307"/>
      <c r="C307"/>
      <c r="D307"/>
      <c r="E307"/>
      <c r="F307"/>
      <c r="G307"/>
      <c r="H307"/>
      <c r="I307"/>
      <c r="J307" s="67">
        <f t="shared" si="14"/>
        <v>20</v>
      </c>
      <c r="K307" s="58">
        <f t="shared" si="15"/>
        <v>175</v>
      </c>
    </row>
    <row r="308" spans="2:11" ht="13.8" x14ac:dyDescent="0.25">
      <c r="B308"/>
      <c r="C308"/>
      <c r="D308"/>
      <c r="E308"/>
      <c r="F308"/>
      <c r="G308"/>
      <c r="H308"/>
      <c r="I308"/>
      <c r="J308" s="67">
        <f t="shared" si="14"/>
        <v>20</v>
      </c>
      <c r="K308" s="58">
        <f t="shared" si="15"/>
        <v>176</v>
      </c>
    </row>
    <row r="309" spans="2:11" ht="13.8" x14ac:dyDescent="0.25">
      <c r="B309"/>
      <c r="C309"/>
      <c r="D309"/>
      <c r="E309"/>
      <c r="F309"/>
      <c r="G309"/>
      <c r="H309"/>
      <c r="I309"/>
      <c r="J309" s="67">
        <f t="shared" si="14"/>
        <v>20</v>
      </c>
      <c r="K309" s="58">
        <f t="shared" si="15"/>
        <v>177</v>
      </c>
    </row>
    <row r="310" spans="2:11" ht="13.8" x14ac:dyDescent="0.25">
      <c r="B310"/>
      <c r="C310"/>
      <c r="D310"/>
      <c r="E310"/>
      <c r="F310"/>
      <c r="G310"/>
      <c r="H310"/>
      <c r="I310"/>
      <c r="J310" s="67">
        <f t="shared" si="14"/>
        <v>20</v>
      </c>
      <c r="K310" s="58">
        <f t="shared" si="15"/>
        <v>178</v>
      </c>
    </row>
    <row r="311" spans="2:11" ht="13.8" x14ac:dyDescent="0.25">
      <c r="B311"/>
      <c r="C311"/>
      <c r="D311"/>
      <c r="E311"/>
      <c r="F311"/>
      <c r="G311"/>
      <c r="H311"/>
      <c r="I311"/>
      <c r="J311" s="67">
        <f t="shared" si="14"/>
        <v>20</v>
      </c>
      <c r="K311" s="58">
        <f t="shared" si="15"/>
        <v>179</v>
      </c>
    </row>
    <row r="312" spans="2:11" ht="13.8" x14ac:dyDescent="0.25">
      <c r="B312"/>
      <c r="C312"/>
      <c r="D312"/>
      <c r="E312"/>
      <c r="F312"/>
      <c r="G312"/>
      <c r="H312"/>
      <c r="I312"/>
      <c r="J312" s="67">
        <f t="shared" si="14"/>
        <v>20</v>
      </c>
      <c r="K312" s="58">
        <f t="shared" si="15"/>
        <v>180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  <row r="341" spans="2:9" x14ac:dyDescent="0.25">
      <c r="B341"/>
      <c r="C341"/>
      <c r="D341"/>
      <c r="E341"/>
      <c r="F341"/>
      <c r="G341"/>
      <c r="H341"/>
      <c r="I341"/>
    </row>
    <row r="342" spans="2:9" x14ac:dyDescent="0.25">
      <c r="B342"/>
      <c r="C342"/>
      <c r="D342"/>
      <c r="E342"/>
      <c r="F342"/>
      <c r="G342"/>
      <c r="H342"/>
      <c r="I342"/>
    </row>
    <row r="343" spans="2:9" x14ac:dyDescent="0.25">
      <c r="B343"/>
      <c r="C343"/>
      <c r="D343"/>
      <c r="E343"/>
      <c r="F343"/>
      <c r="G343"/>
      <c r="H343"/>
      <c r="I343"/>
    </row>
    <row r="344" spans="2:9" x14ac:dyDescent="0.25">
      <c r="B344"/>
      <c r="C344"/>
      <c r="D344"/>
      <c r="E344"/>
      <c r="F344"/>
      <c r="G344"/>
      <c r="H344"/>
      <c r="I344"/>
    </row>
    <row r="345" spans="2:9" x14ac:dyDescent="0.25">
      <c r="B345"/>
      <c r="C345"/>
      <c r="D345"/>
      <c r="E345"/>
      <c r="F345"/>
      <c r="G345"/>
      <c r="H345"/>
      <c r="I345"/>
    </row>
    <row r="346" spans="2:9" x14ac:dyDescent="0.25">
      <c r="B346"/>
      <c r="C346"/>
      <c r="D346"/>
      <c r="E346"/>
      <c r="F346"/>
      <c r="G346"/>
      <c r="H346"/>
      <c r="I346"/>
    </row>
    <row r="347" spans="2:9" x14ac:dyDescent="0.25">
      <c r="B347"/>
      <c r="C347"/>
      <c r="D347"/>
      <c r="E347"/>
      <c r="F347"/>
      <c r="G347"/>
      <c r="H347"/>
      <c r="I347"/>
    </row>
    <row r="348" spans="2:9" x14ac:dyDescent="0.25">
      <c r="B348"/>
      <c r="C348"/>
      <c r="D348"/>
      <c r="E348"/>
      <c r="F348"/>
      <c r="G348"/>
      <c r="H348"/>
      <c r="I348"/>
    </row>
    <row r="349" spans="2:9" x14ac:dyDescent="0.25">
      <c r="B349"/>
      <c r="C349"/>
      <c r="D349"/>
      <c r="E349"/>
      <c r="F349"/>
      <c r="G349"/>
      <c r="H349"/>
      <c r="I349"/>
    </row>
    <row r="350" spans="2:9" x14ac:dyDescent="0.25">
      <c r="B350"/>
      <c r="C350"/>
      <c r="D350"/>
      <c r="E350"/>
      <c r="F350"/>
      <c r="G350"/>
      <c r="H350"/>
      <c r="I350"/>
    </row>
    <row r="351" spans="2:9" x14ac:dyDescent="0.25">
      <c r="B351"/>
      <c r="C351"/>
      <c r="D351"/>
      <c r="E351"/>
      <c r="F351"/>
      <c r="G351"/>
      <c r="H351"/>
      <c r="I351"/>
    </row>
    <row r="352" spans="2:9" x14ac:dyDescent="0.25">
      <c r="B352"/>
      <c r="C352"/>
      <c r="D352"/>
      <c r="E352"/>
      <c r="F352"/>
      <c r="G352"/>
      <c r="H352"/>
      <c r="I352"/>
    </row>
    <row r="353" spans="2:9" x14ac:dyDescent="0.25">
      <c r="B353"/>
      <c r="C353"/>
      <c r="D353"/>
      <c r="E353"/>
      <c r="F353"/>
      <c r="G353"/>
      <c r="H353"/>
      <c r="I353"/>
    </row>
    <row r="354" spans="2:9" x14ac:dyDescent="0.25">
      <c r="B354"/>
      <c r="C354"/>
      <c r="D354"/>
      <c r="E354"/>
      <c r="F354"/>
      <c r="G354"/>
      <c r="H354"/>
      <c r="I354"/>
    </row>
    <row r="355" spans="2:9" x14ac:dyDescent="0.25">
      <c r="B355"/>
      <c r="C355"/>
      <c r="D355"/>
      <c r="E355"/>
      <c r="F355"/>
      <c r="G355"/>
      <c r="H355"/>
      <c r="I355"/>
    </row>
    <row r="356" spans="2:9" x14ac:dyDescent="0.25">
      <c r="B356"/>
      <c r="C356"/>
      <c r="D356"/>
      <c r="E356"/>
      <c r="F356"/>
      <c r="G356"/>
      <c r="H356"/>
      <c r="I356"/>
    </row>
    <row r="357" spans="2:9" x14ac:dyDescent="0.25">
      <c r="B357"/>
      <c r="C357"/>
      <c r="D357"/>
      <c r="E357"/>
      <c r="F357"/>
      <c r="G357"/>
      <c r="H357"/>
      <c r="I357"/>
    </row>
    <row r="358" spans="2:9" x14ac:dyDescent="0.25">
      <c r="B358"/>
      <c r="C358"/>
      <c r="D358"/>
      <c r="E358"/>
      <c r="F358"/>
      <c r="G358"/>
      <c r="H358"/>
      <c r="I358"/>
    </row>
    <row r="359" spans="2:9" x14ac:dyDescent="0.25">
      <c r="B359"/>
      <c r="C359"/>
      <c r="D359"/>
      <c r="E359"/>
      <c r="F359"/>
      <c r="G359"/>
      <c r="H359"/>
      <c r="I359"/>
    </row>
    <row r="360" spans="2:9" x14ac:dyDescent="0.25">
      <c r="B360"/>
      <c r="C360"/>
      <c r="D360"/>
      <c r="E360"/>
      <c r="F360"/>
      <c r="G360"/>
      <c r="H360"/>
      <c r="I360"/>
    </row>
    <row r="361" spans="2:9" x14ac:dyDescent="0.25">
      <c r="B361"/>
      <c r="C361"/>
      <c r="D361"/>
      <c r="E361"/>
      <c r="F361"/>
      <c r="G361"/>
      <c r="H361"/>
      <c r="I361"/>
    </row>
    <row r="362" spans="2:9" x14ac:dyDescent="0.25">
      <c r="B362"/>
      <c r="C362"/>
      <c r="D362"/>
      <c r="E362"/>
      <c r="F362"/>
      <c r="G362"/>
      <c r="H362"/>
      <c r="I362"/>
    </row>
    <row r="363" spans="2:9" x14ac:dyDescent="0.25">
      <c r="B363"/>
      <c r="C363"/>
      <c r="D363"/>
      <c r="E363"/>
      <c r="F363"/>
      <c r="G363"/>
      <c r="H363"/>
      <c r="I363"/>
    </row>
    <row r="364" spans="2:9" x14ac:dyDescent="0.25">
      <c r="B364"/>
      <c r="C364"/>
      <c r="D364"/>
      <c r="E364"/>
      <c r="F364"/>
      <c r="G364"/>
      <c r="H364"/>
      <c r="I364"/>
    </row>
    <row r="365" spans="2:9" x14ac:dyDescent="0.25">
      <c r="B365"/>
      <c r="C365"/>
      <c r="D365"/>
      <c r="E365"/>
      <c r="F365"/>
      <c r="G365"/>
      <c r="H365"/>
      <c r="I365"/>
    </row>
    <row r="366" spans="2:9" x14ac:dyDescent="0.25">
      <c r="B366"/>
      <c r="C366"/>
      <c r="D366"/>
      <c r="E366"/>
      <c r="F366"/>
      <c r="G366"/>
      <c r="H366"/>
      <c r="I366"/>
    </row>
    <row r="367" spans="2:9" x14ac:dyDescent="0.25">
      <c r="B367"/>
      <c r="C367"/>
      <c r="D367"/>
      <c r="E367"/>
      <c r="F367"/>
      <c r="G367"/>
      <c r="H367"/>
      <c r="I367"/>
    </row>
    <row r="368" spans="2:9" x14ac:dyDescent="0.25">
      <c r="B368"/>
      <c r="C368"/>
      <c r="D368"/>
      <c r="E368"/>
      <c r="F368"/>
      <c r="G368"/>
      <c r="H368"/>
      <c r="I368"/>
    </row>
    <row r="369" spans="2:9" x14ac:dyDescent="0.25">
      <c r="B369"/>
      <c r="C369"/>
      <c r="D369"/>
      <c r="E369"/>
      <c r="F369"/>
      <c r="G369"/>
      <c r="H369"/>
      <c r="I369"/>
    </row>
    <row r="370" spans="2:9" x14ac:dyDescent="0.25">
      <c r="B370"/>
      <c r="C370"/>
      <c r="D370"/>
      <c r="E370"/>
      <c r="F370"/>
      <c r="G370"/>
      <c r="H370"/>
      <c r="I370"/>
    </row>
    <row r="371" spans="2:9" x14ac:dyDescent="0.25">
      <c r="B371"/>
      <c r="C371"/>
      <c r="D371"/>
      <c r="E371"/>
      <c r="F371"/>
      <c r="G371"/>
      <c r="H371"/>
      <c r="I371"/>
    </row>
    <row r="372" spans="2:9" x14ac:dyDescent="0.25">
      <c r="B372"/>
      <c r="C372"/>
      <c r="D372"/>
      <c r="E372"/>
      <c r="F372"/>
      <c r="G372"/>
      <c r="H372"/>
      <c r="I372"/>
    </row>
    <row r="373" spans="2:9" x14ac:dyDescent="0.25">
      <c r="B373"/>
      <c r="C373"/>
      <c r="D373"/>
      <c r="E373"/>
      <c r="F373"/>
      <c r="G373"/>
      <c r="H373"/>
      <c r="I373"/>
    </row>
    <row r="374" spans="2:9" x14ac:dyDescent="0.25">
      <c r="B374"/>
      <c r="C374"/>
      <c r="D374"/>
      <c r="E374"/>
      <c r="F374"/>
      <c r="G374"/>
      <c r="H374"/>
      <c r="I374"/>
    </row>
    <row r="375" spans="2:9" x14ac:dyDescent="0.25">
      <c r="B375"/>
      <c r="C375"/>
      <c r="D375"/>
      <c r="E375"/>
      <c r="F375"/>
      <c r="G375"/>
      <c r="H375"/>
      <c r="I375"/>
    </row>
    <row r="376" spans="2:9" x14ac:dyDescent="0.25">
      <c r="B376"/>
      <c r="C376"/>
      <c r="D376"/>
      <c r="E376"/>
      <c r="F376"/>
      <c r="G376"/>
      <c r="H376"/>
      <c r="I376"/>
    </row>
    <row r="377" spans="2:9" x14ac:dyDescent="0.25">
      <c r="B377"/>
      <c r="C377"/>
      <c r="D377"/>
      <c r="E377"/>
      <c r="F377"/>
      <c r="G377"/>
      <c r="H377"/>
      <c r="I377"/>
    </row>
    <row r="378" spans="2:9" x14ac:dyDescent="0.25">
      <c r="B378"/>
      <c r="C378"/>
      <c r="D378"/>
      <c r="E378"/>
      <c r="F378"/>
      <c r="G378"/>
      <c r="H378"/>
      <c r="I378"/>
    </row>
    <row r="379" spans="2:9" x14ac:dyDescent="0.25">
      <c r="B379"/>
      <c r="C379"/>
      <c r="D379"/>
      <c r="E379"/>
      <c r="F379"/>
      <c r="G379"/>
      <c r="H379"/>
      <c r="I379"/>
    </row>
    <row r="380" spans="2:9" x14ac:dyDescent="0.25">
      <c r="B380"/>
      <c r="C380"/>
      <c r="D380"/>
      <c r="E380"/>
      <c r="F380"/>
      <c r="G380"/>
      <c r="H380"/>
      <c r="I380"/>
    </row>
    <row r="381" spans="2:9" x14ac:dyDescent="0.25">
      <c r="B381"/>
      <c r="C381"/>
      <c r="D381"/>
      <c r="E381"/>
      <c r="F381"/>
      <c r="G381"/>
      <c r="H381"/>
      <c r="I381"/>
    </row>
    <row r="382" spans="2:9" x14ac:dyDescent="0.25">
      <c r="B382"/>
      <c r="C382"/>
      <c r="D382"/>
      <c r="E382"/>
      <c r="F382"/>
      <c r="G382"/>
      <c r="H382"/>
      <c r="I382"/>
    </row>
    <row r="383" spans="2:9" x14ac:dyDescent="0.25">
      <c r="B383"/>
      <c r="C383"/>
      <c r="D383"/>
      <c r="E383"/>
      <c r="F383"/>
      <c r="G383"/>
      <c r="H383"/>
      <c r="I383"/>
    </row>
    <row r="384" spans="2:9" x14ac:dyDescent="0.25">
      <c r="B384"/>
      <c r="C384"/>
      <c r="D384"/>
      <c r="E384"/>
      <c r="F384"/>
      <c r="G384"/>
      <c r="H384"/>
      <c r="I384"/>
    </row>
    <row r="385" spans="2:9" x14ac:dyDescent="0.25">
      <c r="B385"/>
      <c r="C385"/>
      <c r="D385"/>
      <c r="E385"/>
      <c r="F385"/>
      <c r="G385"/>
      <c r="H385"/>
      <c r="I385"/>
    </row>
    <row r="386" spans="2:9" x14ac:dyDescent="0.25">
      <c r="B386"/>
      <c r="C386"/>
      <c r="D386"/>
      <c r="E386"/>
      <c r="F386"/>
      <c r="G386"/>
      <c r="H386"/>
      <c r="I386"/>
    </row>
    <row r="387" spans="2:9" x14ac:dyDescent="0.25">
      <c r="B387"/>
      <c r="C387"/>
      <c r="D387"/>
      <c r="E387"/>
      <c r="F387"/>
      <c r="G387"/>
      <c r="H387"/>
      <c r="I387"/>
    </row>
    <row r="388" spans="2:9" x14ac:dyDescent="0.25">
      <c r="B388"/>
      <c r="C388"/>
      <c r="D388"/>
      <c r="E388"/>
      <c r="F388"/>
      <c r="G388"/>
      <c r="H388"/>
      <c r="I388"/>
    </row>
    <row r="389" spans="2:9" x14ac:dyDescent="0.25">
      <c r="B389"/>
      <c r="C389"/>
      <c r="D389"/>
      <c r="E389"/>
      <c r="F389"/>
      <c r="G389"/>
      <c r="H389"/>
      <c r="I389"/>
    </row>
    <row r="390" spans="2:9" x14ac:dyDescent="0.25">
      <c r="B390"/>
      <c r="C390"/>
      <c r="D390"/>
      <c r="E390"/>
      <c r="F390"/>
      <c r="G390"/>
      <c r="H390"/>
      <c r="I390"/>
    </row>
    <row r="391" spans="2:9" x14ac:dyDescent="0.25">
      <c r="B391"/>
      <c r="C391"/>
      <c r="D391"/>
      <c r="E391"/>
      <c r="F391"/>
      <c r="G391"/>
      <c r="H391"/>
      <c r="I391"/>
    </row>
    <row r="392" spans="2:9" x14ac:dyDescent="0.25">
      <c r="B392"/>
      <c r="C392"/>
      <c r="D392"/>
      <c r="E392"/>
      <c r="F392"/>
      <c r="G392"/>
      <c r="H392"/>
      <c r="I392"/>
    </row>
    <row r="393" spans="2:9" x14ac:dyDescent="0.25">
      <c r="B393"/>
      <c r="C393"/>
      <c r="D393"/>
      <c r="E393"/>
      <c r="F393"/>
      <c r="G393"/>
      <c r="H393"/>
      <c r="I393"/>
    </row>
    <row r="394" spans="2:9" x14ac:dyDescent="0.25">
      <c r="B394"/>
      <c r="C394"/>
      <c r="D394"/>
      <c r="E394"/>
      <c r="F394"/>
      <c r="G394"/>
      <c r="H394"/>
      <c r="I394"/>
    </row>
    <row r="395" spans="2:9" x14ac:dyDescent="0.25">
      <c r="B395"/>
      <c r="C395"/>
      <c r="D395"/>
      <c r="E395"/>
      <c r="F395"/>
      <c r="G395"/>
      <c r="H395"/>
      <c r="I395"/>
    </row>
    <row r="396" spans="2:9" x14ac:dyDescent="0.25">
      <c r="B396"/>
      <c r="C396"/>
      <c r="D396"/>
      <c r="E396"/>
      <c r="F396"/>
      <c r="G396"/>
      <c r="H396"/>
      <c r="I396"/>
    </row>
    <row r="397" spans="2:9" x14ac:dyDescent="0.25">
      <c r="B397"/>
      <c r="C397"/>
      <c r="D397"/>
      <c r="E397"/>
      <c r="F397"/>
      <c r="G397"/>
      <c r="H397"/>
      <c r="I397"/>
    </row>
    <row r="398" spans="2:9" x14ac:dyDescent="0.25">
      <c r="B398"/>
      <c r="C398"/>
      <c r="D398"/>
      <c r="E398"/>
      <c r="F398"/>
      <c r="G398"/>
      <c r="H398"/>
      <c r="I398"/>
    </row>
    <row r="399" spans="2:9" x14ac:dyDescent="0.25">
      <c r="B399"/>
      <c r="C399"/>
      <c r="D399"/>
      <c r="E399"/>
      <c r="F399"/>
      <c r="G399"/>
      <c r="H399"/>
      <c r="I399"/>
    </row>
    <row r="400" spans="2:9" x14ac:dyDescent="0.25">
      <c r="B400"/>
      <c r="C400"/>
      <c r="D400"/>
      <c r="E400"/>
      <c r="F400"/>
      <c r="G400"/>
      <c r="H400"/>
      <c r="I400"/>
    </row>
    <row r="401" spans="2:9" x14ac:dyDescent="0.25">
      <c r="B401"/>
      <c r="C401"/>
      <c r="D401"/>
      <c r="E401"/>
      <c r="F401"/>
      <c r="G401"/>
      <c r="H401"/>
      <c r="I401"/>
    </row>
    <row r="402" spans="2:9" x14ac:dyDescent="0.25">
      <c r="B402"/>
      <c r="C402"/>
      <c r="D402"/>
      <c r="E402"/>
      <c r="F402"/>
      <c r="G402"/>
      <c r="H402"/>
      <c r="I402"/>
    </row>
    <row r="403" spans="2:9" x14ac:dyDescent="0.25">
      <c r="B403"/>
      <c r="C403"/>
      <c r="D403"/>
      <c r="E403"/>
      <c r="F403"/>
      <c r="G403"/>
      <c r="H403"/>
      <c r="I403"/>
    </row>
    <row r="404" spans="2:9" x14ac:dyDescent="0.25">
      <c r="B404"/>
      <c r="C404"/>
      <c r="D404"/>
      <c r="E404"/>
      <c r="F404"/>
      <c r="G404"/>
      <c r="H404"/>
      <c r="I404"/>
    </row>
    <row r="405" spans="2:9" x14ac:dyDescent="0.25">
      <c r="B405"/>
      <c r="C405"/>
      <c r="D405"/>
      <c r="E405"/>
      <c r="F405"/>
      <c r="G405"/>
      <c r="H405"/>
      <c r="I405"/>
    </row>
    <row r="406" spans="2:9" x14ac:dyDescent="0.25">
      <c r="B406"/>
      <c r="C406"/>
      <c r="D406"/>
      <c r="E406"/>
      <c r="F406"/>
      <c r="G406"/>
      <c r="H406"/>
      <c r="I406"/>
    </row>
    <row r="407" spans="2:9" x14ac:dyDescent="0.25">
      <c r="B407"/>
      <c r="C407"/>
      <c r="D407"/>
      <c r="E407"/>
      <c r="F407"/>
      <c r="G407"/>
      <c r="H407"/>
      <c r="I407"/>
    </row>
    <row r="408" spans="2:9" x14ac:dyDescent="0.25">
      <c r="B408"/>
      <c r="C408"/>
      <c r="D408"/>
      <c r="E408"/>
      <c r="F408"/>
      <c r="G408"/>
      <c r="H408"/>
      <c r="I408"/>
    </row>
    <row r="409" spans="2:9" x14ac:dyDescent="0.25">
      <c r="B409"/>
      <c r="C409"/>
      <c r="D409"/>
      <c r="E409"/>
      <c r="F409"/>
      <c r="G409"/>
      <c r="H409"/>
      <c r="I409"/>
    </row>
    <row r="410" spans="2:9" x14ac:dyDescent="0.25">
      <c r="B410"/>
      <c r="C410"/>
      <c r="D410"/>
      <c r="E410"/>
      <c r="F410"/>
      <c r="G410"/>
      <c r="H410"/>
      <c r="I410"/>
    </row>
    <row r="411" spans="2:9" x14ac:dyDescent="0.25">
      <c r="B411"/>
      <c r="C411"/>
      <c r="D411"/>
      <c r="E411"/>
      <c r="F411"/>
      <c r="G411"/>
      <c r="H411"/>
      <c r="I411"/>
    </row>
    <row r="412" spans="2:9" x14ac:dyDescent="0.25">
      <c r="B412"/>
      <c r="C412"/>
      <c r="D412"/>
      <c r="E412"/>
      <c r="F412"/>
      <c r="G412"/>
      <c r="H412"/>
      <c r="I412"/>
    </row>
    <row r="413" spans="2:9" x14ac:dyDescent="0.25">
      <c r="B413"/>
      <c r="C413"/>
      <c r="D413"/>
      <c r="E413"/>
      <c r="F413"/>
      <c r="G413"/>
      <c r="H413"/>
      <c r="I413"/>
    </row>
    <row r="414" spans="2:9" x14ac:dyDescent="0.25">
      <c r="B414"/>
      <c r="C414"/>
      <c r="D414"/>
      <c r="E414"/>
      <c r="F414"/>
      <c r="G414"/>
      <c r="H414"/>
      <c r="I414"/>
    </row>
    <row r="415" spans="2:9" x14ac:dyDescent="0.25">
      <c r="B415"/>
      <c r="C415"/>
      <c r="D415"/>
      <c r="E415"/>
      <c r="F415"/>
      <c r="G415"/>
      <c r="H415"/>
      <c r="I415"/>
    </row>
    <row r="416" spans="2:9" x14ac:dyDescent="0.25">
      <c r="B416"/>
      <c r="C416"/>
      <c r="D416"/>
      <c r="E416"/>
      <c r="F416"/>
      <c r="G416"/>
      <c r="H416"/>
      <c r="I416"/>
    </row>
    <row r="417" spans="2:9" x14ac:dyDescent="0.25">
      <c r="B417"/>
      <c r="C417"/>
      <c r="D417"/>
      <c r="E417"/>
      <c r="F417"/>
      <c r="G417"/>
      <c r="H417"/>
      <c r="I417"/>
    </row>
    <row r="418" spans="2:9" x14ac:dyDescent="0.25">
      <c r="B418"/>
      <c r="C418"/>
      <c r="D418"/>
      <c r="E418"/>
      <c r="F418"/>
      <c r="G418"/>
      <c r="H418"/>
      <c r="I418"/>
    </row>
    <row r="419" spans="2:9" x14ac:dyDescent="0.25">
      <c r="B419"/>
      <c r="C419"/>
      <c r="D419"/>
      <c r="E419"/>
      <c r="F419"/>
      <c r="G419"/>
      <c r="H419"/>
      <c r="I419"/>
    </row>
    <row r="420" spans="2:9" x14ac:dyDescent="0.25">
      <c r="B420"/>
      <c r="C420"/>
      <c r="D420"/>
      <c r="E420"/>
      <c r="F420"/>
      <c r="G420"/>
      <c r="H420"/>
      <c r="I420"/>
    </row>
    <row r="421" spans="2:9" x14ac:dyDescent="0.25">
      <c r="B421"/>
      <c r="C421"/>
      <c r="D421"/>
      <c r="E421"/>
      <c r="F421"/>
      <c r="G421"/>
      <c r="H421"/>
      <c r="I421"/>
    </row>
    <row r="422" spans="2:9" x14ac:dyDescent="0.25">
      <c r="B422"/>
      <c r="C422"/>
      <c r="D422"/>
      <c r="E422"/>
      <c r="F422"/>
      <c r="G422"/>
      <c r="H422"/>
      <c r="I422"/>
    </row>
    <row r="423" spans="2:9" x14ac:dyDescent="0.25">
      <c r="B423"/>
      <c r="C423"/>
      <c r="D423"/>
      <c r="E423"/>
      <c r="F423"/>
      <c r="G423"/>
      <c r="H423"/>
      <c r="I423"/>
    </row>
    <row r="424" spans="2:9" x14ac:dyDescent="0.25">
      <c r="B424"/>
      <c r="C424"/>
      <c r="D424"/>
      <c r="E424"/>
      <c r="F424"/>
      <c r="G424"/>
      <c r="H424"/>
      <c r="I424"/>
    </row>
    <row r="425" spans="2:9" x14ac:dyDescent="0.25">
      <c r="B425"/>
      <c r="C425"/>
      <c r="D425"/>
      <c r="E425"/>
      <c r="F425"/>
      <c r="G425"/>
      <c r="H425"/>
      <c r="I425"/>
    </row>
    <row r="426" spans="2:9" x14ac:dyDescent="0.25">
      <c r="B426"/>
      <c r="C426"/>
      <c r="D426"/>
      <c r="E426"/>
      <c r="F426"/>
      <c r="G426"/>
      <c r="H426"/>
      <c r="I426"/>
    </row>
    <row r="427" spans="2:9" x14ac:dyDescent="0.25">
      <c r="B427"/>
      <c r="C427"/>
      <c r="D427"/>
      <c r="E427"/>
      <c r="F427"/>
      <c r="G427"/>
      <c r="H427"/>
      <c r="I427"/>
    </row>
    <row r="428" spans="2:9" x14ac:dyDescent="0.25">
      <c r="B428"/>
      <c r="C428"/>
      <c r="D428"/>
      <c r="E428"/>
      <c r="F428"/>
      <c r="G428"/>
      <c r="H428"/>
      <c r="I428"/>
    </row>
    <row r="429" spans="2:9" x14ac:dyDescent="0.25">
      <c r="B429"/>
      <c r="C429"/>
      <c r="D429"/>
      <c r="E429"/>
      <c r="F429"/>
      <c r="G429"/>
      <c r="H429"/>
      <c r="I429"/>
    </row>
    <row r="430" spans="2:9" x14ac:dyDescent="0.25">
      <c r="B430"/>
      <c r="C430"/>
      <c r="D430"/>
      <c r="E430"/>
      <c r="F430"/>
      <c r="G430"/>
      <c r="H430"/>
      <c r="I430"/>
    </row>
    <row r="431" spans="2:9" x14ac:dyDescent="0.25">
      <c r="B431"/>
      <c r="C431"/>
      <c r="D431"/>
      <c r="E431"/>
      <c r="F431"/>
      <c r="G431"/>
      <c r="H431"/>
      <c r="I431"/>
    </row>
    <row r="432" spans="2:9" x14ac:dyDescent="0.25">
      <c r="B432"/>
      <c r="C432"/>
      <c r="D432"/>
      <c r="E432"/>
      <c r="F432"/>
      <c r="G432"/>
      <c r="H432"/>
      <c r="I432"/>
    </row>
    <row r="433" spans="2:9" x14ac:dyDescent="0.25">
      <c r="B433"/>
      <c r="C433"/>
      <c r="D433"/>
      <c r="E433"/>
      <c r="F433"/>
      <c r="G433"/>
      <c r="H433"/>
      <c r="I433"/>
    </row>
    <row r="434" spans="2:9" x14ac:dyDescent="0.25">
      <c r="B434"/>
      <c r="C434"/>
      <c r="D434"/>
      <c r="E434"/>
      <c r="F434"/>
      <c r="G434"/>
      <c r="H434"/>
      <c r="I434"/>
    </row>
    <row r="435" spans="2:9" x14ac:dyDescent="0.25">
      <c r="B435"/>
      <c r="C435"/>
      <c r="D435"/>
      <c r="E435"/>
      <c r="F435"/>
      <c r="G435"/>
      <c r="H435"/>
      <c r="I435"/>
    </row>
    <row r="436" spans="2:9" x14ac:dyDescent="0.25">
      <c r="B436"/>
      <c r="C436"/>
      <c r="D436"/>
      <c r="E436"/>
      <c r="F436"/>
      <c r="G436"/>
      <c r="H436"/>
      <c r="I436"/>
    </row>
    <row r="437" spans="2:9" x14ac:dyDescent="0.25">
      <c r="B437"/>
      <c r="C437"/>
      <c r="D437"/>
      <c r="E437"/>
      <c r="F437"/>
      <c r="G437"/>
      <c r="H437"/>
      <c r="I437"/>
    </row>
    <row r="438" spans="2:9" x14ac:dyDescent="0.25">
      <c r="B438"/>
      <c r="C438"/>
      <c r="D438"/>
      <c r="E438"/>
      <c r="F438"/>
      <c r="G438"/>
      <c r="H438"/>
      <c r="I438"/>
    </row>
    <row r="439" spans="2:9" x14ac:dyDescent="0.25">
      <c r="B439"/>
      <c r="C439"/>
      <c r="D439"/>
      <c r="E439"/>
      <c r="F439"/>
      <c r="G439"/>
      <c r="H439"/>
      <c r="I439"/>
    </row>
    <row r="440" spans="2:9" x14ac:dyDescent="0.25">
      <c r="B440"/>
      <c r="C440"/>
      <c r="D440"/>
      <c r="E440"/>
      <c r="F440"/>
      <c r="G440"/>
      <c r="H440"/>
      <c r="I440"/>
    </row>
    <row r="441" spans="2:9" x14ac:dyDescent="0.25">
      <c r="B441"/>
      <c r="C441"/>
      <c r="D441"/>
      <c r="E441"/>
      <c r="F441"/>
      <c r="G441"/>
      <c r="H441"/>
      <c r="I441"/>
    </row>
    <row r="442" spans="2:9" x14ac:dyDescent="0.25">
      <c r="B442"/>
      <c r="C442"/>
      <c r="D442"/>
      <c r="E442"/>
      <c r="F442"/>
      <c r="G442"/>
      <c r="H442"/>
      <c r="I442"/>
    </row>
    <row r="443" spans="2:9" x14ac:dyDescent="0.25">
      <c r="B443"/>
      <c r="C443"/>
      <c r="D443"/>
      <c r="E443"/>
      <c r="F443"/>
      <c r="G443"/>
      <c r="H443"/>
      <c r="I443"/>
    </row>
    <row r="444" spans="2:9" x14ac:dyDescent="0.25">
      <c r="B444"/>
      <c r="C444"/>
      <c r="D444"/>
      <c r="E444"/>
      <c r="F444"/>
      <c r="G444"/>
      <c r="H444"/>
      <c r="I444"/>
    </row>
    <row r="445" spans="2:9" x14ac:dyDescent="0.25">
      <c r="B445"/>
      <c r="C445"/>
      <c r="D445"/>
      <c r="E445"/>
      <c r="F445"/>
      <c r="G445"/>
      <c r="H445"/>
      <c r="I445"/>
    </row>
    <row r="446" spans="2:9" x14ac:dyDescent="0.25">
      <c r="B446"/>
      <c r="C446"/>
      <c r="D446"/>
      <c r="E446"/>
      <c r="F446"/>
      <c r="G446"/>
      <c r="H446"/>
      <c r="I446"/>
    </row>
    <row r="447" spans="2:9" x14ac:dyDescent="0.25">
      <c r="B447"/>
      <c r="C447"/>
      <c r="D447"/>
      <c r="E447"/>
      <c r="F447"/>
      <c r="G447"/>
      <c r="H447"/>
      <c r="I447"/>
    </row>
    <row r="448" spans="2:9" x14ac:dyDescent="0.25">
      <c r="B448"/>
      <c r="C448"/>
      <c r="D448"/>
      <c r="E448"/>
      <c r="F448"/>
      <c r="G448"/>
      <c r="H448"/>
      <c r="I448"/>
    </row>
    <row r="449" spans="2:9" x14ac:dyDescent="0.25">
      <c r="B449"/>
      <c r="C449"/>
      <c r="D449"/>
      <c r="E449"/>
      <c r="F449"/>
      <c r="G449"/>
      <c r="H449"/>
      <c r="I449"/>
    </row>
    <row r="450" spans="2:9" x14ac:dyDescent="0.25">
      <c r="B450"/>
      <c r="C450"/>
      <c r="D450"/>
      <c r="E450"/>
      <c r="F450"/>
      <c r="G450"/>
      <c r="H450"/>
      <c r="I450"/>
    </row>
    <row r="451" spans="2:9" x14ac:dyDescent="0.25">
      <c r="B451"/>
      <c r="C451"/>
      <c r="D451"/>
      <c r="E451"/>
      <c r="F451"/>
      <c r="G451"/>
      <c r="H451"/>
      <c r="I451"/>
    </row>
    <row r="452" spans="2:9" x14ac:dyDescent="0.25">
      <c r="B452"/>
      <c r="C452"/>
      <c r="D452"/>
      <c r="E452"/>
      <c r="F452"/>
      <c r="G452"/>
      <c r="H452"/>
      <c r="I452"/>
    </row>
    <row r="453" spans="2:9" x14ac:dyDescent="0.25">
      <c r="B453"/>
      <c r="C453"/>
      <c r="D453"/>
      <c r="E453"/>
      <c r="F453"/>
      <c r="G453"/>
      <c r="H453"/>
      <c r="I453"/>
    </row>
    <row r="454" spans="2:9" x14ac:dyDescent="0.25">
      <c r="B454"/>
      <c r="C454"/>
      <c r="D454"/>
      <c r="E454"/>
      <c r="F454"/>
      <c r="G454"/>
      <c r="H454"/>
      <c r="I454"/>
    </row>
    <row r="455" spans="2:9" x14ac:dyDescent="0.25">
      <c r="B455"/>
      <c r="C455"/>
      <c r="D455"/>
      <c r="E455"/>
      <c r="F455"/>
      <c r="G455"/>
      <c r="H455"/>
      <c r="I455"/>
    </row>
    <row r="456" spans="2:9" x14ac:dyDescent="0.25">
      <c r="B456"/>
      <c r="C456"/>
      <c r="D456"/>
      <c r="E456"/>
      <c r="F456"/>
      <c r="G456"/>
      <c r="H456"/>
      <c r="I456"/>
    </row>
    <row r="457" spans="2:9" x14ac:dyDescent="0.25">
      <c r="B457"/>
      <c r="C457"/>
      <c r="D457"/>
      <c r="E457"/>
      <c r="F457"/>
      <c r="G457"/>
      <c r="H457"/>
      <c r="I457"/>
    </row>
    <row r="458" spans="2:9" x14ac:dyDescent="0.25">
      <c r="B458"/>
      <c r="C458"/>
      <c r="D458"/>
      <c r="E458"/>
      <c r="F458"/>
      <c r="G458"/>
      <c r="H458"/>
      <c r="I458"/>
    </row>
    <row r="459" spans="2:9" x14ac:dyDescent="0.25">
      <c r="B459"/>
      <c r="C459"/>
      <c r="D459"/>
      <c r="E459"/>
      <c r="F459"/>
      <c r="G459"/>
      <c r="H459"/>
      <c r="I459"/>
    </row>
    <row r="460" spans="2:9" x14ac:dyDescent="0.25">
      <c r="B460"/>
      <c r="C460"/>
      <c r="D460"/>
      <c r="E460"/>
      <c r="F460"/>
      <c r="G460"/>
      <c r="H460"/>
      <c r="I460"/>
    </row>
    <row r="461" spans="2:9" x14ac:dyDescent="0.25">
      <c r="B461"/>
      <c r="C461"/>
      <c r="D461"/>
      <c r="E461"/>
      <c r="F461"/>
      <c r="G461"/>
      <c r="H461"/>
      <c r="I461"/>
    </row>
    <row r="462" spans="2:9" x14ac:dyDescent="0.25">
      <c r="B462"/>
      <c r="C462"/>
      <c r="D462"/>
      <c r="E462"/>
      <c r="F462"/>
      <c r="G462"/>
      <c r="H462"/>
      <c r="I462"/>
    </row>
    <row r="463" spans="2:9" x14ac:dyDescent="0.25">
      <c r="B463"/>
      <c r="C463"/>
      <c r="D463"/>
      <c r="E463"/>
      <c r="F463"/>
      <c r="G463"/>
      <c r="H463"/>
      <c r="I463"/>
    </row>
    <row r="464" spans="2:9" x14ac:dyDescent="0.25">
      <c r="B464"/>
      <c r="C464"/>
      <c r="D464"/>
      <c r="E464"/>
      <c r="F464"/>
      <c r="G464"/>
      <c r="H464"/>
      <c r="I464"/>
    </row>
    <row r="465" spans="2:9" x14ac:dyDescent="0.25">
      <c r="B465"/>
      <c r="C465"/>
      <c r="D465"/>
      <c r="E465"/>
      <c r="F465"/>
      <c r="G465"/>
      <c r="H465"/>
      <c r="I465"/>
    </row>
    <row r="466" spans="2:9" x14ac:dyDescent="0.25">
      <c r="B466"/>
      <c r="C466"/>
      <c r="D466"/>
      <c r="E466"/>
      <c r="F466"/>
      <c r="G466"/>
      <c r="H466"/>
      <c r="I466"/>
    </row>
    <row r="467" spans="2:9" x14ac:dyDescent="0.25">
      <c r="B467"/>
      <c r="C467"/>
      <c r="D467"/>
      <c r="E467"/>
      <c r="F467"/>
      <c r="G467"/>
      <c r="H467"/>
      <c r="I467"/>
    </row>
    <row r="468" spans="2:9" x14ac:dyDescent="0.25">
      <c r="B468"/>
      <c r="C468"/>
      <c r="D468"/>
      <c r="E468"/>
      <c r="F468"/>
      <c r="G468"/>
      <c r="H468"/>
      <c r="I468"/>
    </row>
    <row r="469" spans="2:9" x14ac:dyDescent="0.25">
      <c r="B469"/>
      <c r="C469"/>
      <c r="D469"/>
      <c r="E469"/>
      <c r="F469"/>
      <c r="G469"/>
      <c r="H469"/>
      <c r="I469"/>
    </row>
  </sheetData>
  <mergeCells count="2">
    <mergeCell ref="Q5:R5"/>
    <mergeCell ref="D1:F1"/>
  </mergeCells>
  <pageMargins left="0.7" right="0.7" top="0.75" bottom="0.75" header="0.3" footer="0.3"/>
  <pageSetup scale="14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0B1C-4B80-49FA-A88F-538B550DF9AC}">
  <sheetPr>
    <tabColor rgb="FF00B050"/>
    <pageSetUpPr fitToPage="1"/>
  </sheetPr>
  <dimension ref="A1:R340"/>
  <sheetViews>
    <sheetView topLeftCell="B1" zoomScaleNormal="100" workbookViewId="0">
      <selection activeCell="C5" sqref="C5"/>
    </sheetView>
  </sheetViews>
  <sheetFormatPr defaultColWidth="9.109375" defaultRowHeight="13.2" x14ac:dyDescent="0.25"/>
  <cols>
    <col min="1" max="1" width="3.88671875" style="45" customWidth="1"/>
    <col min="2" max="2" width="12.21875" style="43" customWidth="1"/>
    <col min="3" max="3" width="16.109375" style="43" bestFit="1" customWidth="1"/>
    <col min="4" max="5" width="17.21875" style="43" bestFit="1" customWidth="1"/>
    <col min="6" max="6" width="7.109375" style="43" bestFit="1" customWidth="1"/>
    <col min="7" max="7" width="8.44140625" style="43" bestFit="1" customWidth="1"/>
    <col min="8" max="8" width="8.33203125" style="61" bestFit="1" customWidth="1"/>
    <col min="9" max="9" width="6.44140625" style="65" bestFit="1" customWidth="1"/>
    <col min="10" max="10" width="9.44140625" style="43" customWidth="1"/>
    <col min="11" max="11" width="4" style="43" customWidth="1"/>
    <col min="12" max="16" width="9.109375" style="43"/>
    <col min="17" max="18" width="9.109375" style="45"/>
    <col min="19" max="16384" width="9.109375" style="43"/>
  </cols>
  <sheetData>
    <row r="1" spans="1:18" s="29" customFormat="1" ht="18" x14ac:dyDescent="0.25">
      <c r="A1" s="73"/>
      <c r="B1" s="58"/>
      <c r="C1" s="58"/>
      <c r="D1" s="518" t="s">
        <v>1583</v>
      </c>
      <c r="E1" s="518"/>
      <c r="F1" s="518"/>
      <c r="G1" s="72" t="s">
        <v>2172</v>
      </c>
      <c r="H1" s="60"/>
      <c r="I1" s="63"/>
      <c r="J1" s="66"/>
      <c r="K1" s="58"/>
      <c r="Q1" s="13"/>
      <c r="R1" s="13"/>
    </row>
    <row r="2" spans="1:18" s="29" customFormat="1" ht="13.8" x14ac:dyDescent="0.25">
      <c r="A2" s="73"/>
      <c r="B2" s="44" t="s">
        <v>411</v>
      </c>
      <c r="C2" s="45" t="s">
        <v>2191</v>
      </c>
      <c r="D2" s="58" t="str">
        <f>$C$3&amp;" "&amp; '2026-NAT-02'!$G$1</f>
        <v>(All) Nationals 2026 Day 2</v>
      </c>
      <c r="E2" s="58"/>
      <c r="F2" s="58"/>
      <c r="G2" s="58"/>
      <c r="H2" s="60"/>
      <c r="I2" s="63"/>
      <c r="J2" s="66"/>
      <c r="K2" s="58"/>
      <c r="Q2" s="13"/>
      <c r="R2" s="13"/>
    </row>
    <row r="3" spans="1:18" ht="13.8" x14ac:dyDescent="0.25">
      <c r="A3" s="73"/>
      <c r="B3" s="48" t="s">
        <v>4</v>
      </c>
      <c r="C3" s="45" t="s">
        <v>1819</v>
      </c>
      <c r="D3" s="58"/>
      <c r="E3" s="73" t="s">
        <v>2084</v>
      </c>
      <c r="F3" s="58"/>
      <c r="G3" s="58"/>
      <c r="H3" s="60"/>
      <c r="I3" s="63"/>
      <c r="J3" s="66"/>
      <c r="K3" s="58"/>
    </row>
    <row r="4" spans="1:18" ht="13.8" x14ac:dyDescent="0.25">
      <c r="A4" s="73"/>
      <c r="B4" s="58"/>
      <c r="C4" s="58"/>
      <c r="D4" s="58"/>
      <c r="E4" s="58"/>
      <c r="F4" s="58"/>
      <c r="G4" s="58"/>
      <c r="H4" s="60"/>
      <c r="I4" s="63"/>
      <c r="J4" s="66"/>
      <c r="K4" s="58"/>
    </row>
    <row r="5" spans="1:18" s="41" customFormat="1" ht="41.4" x14ac:dyDescent="0.25">
      <c r="A5" s="59"/>
      <c r="B5" s="57" t="s">
        <v>414</v>
      </c>
      <c r="C5" s="57" t="s">
        <v>1</v>
      </c>
      <c r="D5" s="57" t="s">
        <v>2</v>
      </c>
      <c r="E5" s="57" t="s">
        <v>415</v>
      </c>
      <c r="F5" s="41" t="s">
        <v>421</v>
      </c>
      <c r="G5" s="41" t="s">
        <v>1197</v>
      </c>
      <c r="H5" s="62" t="s">
        <v>1047</v>
      </c>
      <c r="I5" s="64" t="s">
        <v>1198</v>
      </c>
      <c r="J5" s="67" t="s">
        <v>1251</v>
      </c>
      <c r="K5" s="59"/>
      <c r="Q5" s="519"/>
      <c r="R5" s="519"/>
    </row>
    <row r="6" spans="1:18" ht="13.8" x14ac:dyDescent="0.25">
      <c r="A6" s="73">
        <v>1</v>
      </c>
      <c r="B6" s="45" t="s">
        <v>548</v>
      </c>
      <c r="C6" s="45" t="s">
        <v>372</v>
      </c>
      <c r="D6" s="45" t="s">
        <v>182</v>
      </c>
      <c r="E6" s="45" t="s">
        <v>38</v>
      </c>
      <c r="F6" s="45"/>
      <c r="G6" s="45">
        <v>12</v>
      </c>
      <c r="H6" s="126">
        <v>134.69999999999999</v>
      </c>
      <c r="I6" s="127">
        <v>134.69999999999999</v>
      </c>
      <c r="J6" s="67">
        <v>300</v>
      </c>
      <c r="K6" s="58">
        <v>1</v>
      </c>
    </row>
    <row r="7" spans="1:18" ht="13.8" x14ac:dyDescent="0.25">
      <c r="A7" s="73">
        <v>2</v>
      </c>
      <c r="B7" s="45" t="s">
        <v>1472</v>
      </c>
      <c r="C7" s="45" t="s">
        <v>1501</v>
      </c>
      <c r="D7" s="45" t="s">
        <v>1502</v>
      </c>
      <c r="E7" s="45" t="s">
        <v>44</v>
      </c>
      <c r="F7" s="45">
        <v>2</v>
      </c>
      <c r="G7" s="45">
        <v>7</v>
      </c>
      <c r="H7" s="126">
        <v>111.79999999999998</v>
      </c>
      <c r="I7" s="127">
        <v>111.79999999999998</v>
      </c>
      <c r="J7" s="67">
        <f>IF(I7=I6,J6,IF(I7=0,ROUNDDOWN(20,0),J6-K6))</f>
        <v>299</v>
      </c>
      <c r="K7" s="58">
        <f>IF(I7&lt;I6,1,IF(I7=I6,K6+1,0))</f>
        <v>1</v>
      </c>
      <c r="Q7" s="43"/>
      <c r="R7" s="43"/>
    </row>
    <row r="8" spans="1:18" ht="13.8" x14ac:dyDescent="0.25">
      <c r="A8" s="73">
        <v>3</v>
      </c>
      <c r="B8" s="45" t="s">
        <v>555</v>
      </c>
      <c r="C8" s="45" t="s">
        <v>88</v>
      </c>
      <c r="D8" s="45" t="s">
        <v>1975</v>
      </c>
      <c r="E8" s="45" t="s">
        <v>38</v>
      </c>
      <c r="F8" s="45"/>
      <c r="G8" s="45">
        <v>7</v>
      </c>
      <c r="H8" s="126">
        <v>99.699999999999989</v>
      </c>
      <c r="I8" s="127">
        <v>99.699999999999989</v>
      </c>
      <c r="J8" s="67">
        <f t="shared" ref="J8:J71" si="0">IF(I8=I7,J7,IF(I8=0,ROUNDDOWN(20,0),J7-K7))</f>
        <v>298</v>
      </c>
      <c r="K8" s="58">
        <f t="shared" ref="K8:K71" si="1">IF(I8&lt;I7,1,IF(I8=I7,K7+1,0))</f>
        <v>1</v>
      </c>
      <c r="Q8" s="43"/>
      <c r="R8" s="43"/>
    </row>
    <row r="9" spans="1:18" ht="13.8" x14ac:dyDescent="0.25">
      <c r="A9" s="73">
        <v>4</v>
      </c>
      <c r="B9" s="45" t="s">
        <v>930</v>
      </c>
      <c r="C9" s="45" t="s">
        <v>2189</v>
      </c>
      <c r="D9" s="45" t="s">
        <v>155</v>
      </c>
      <c r="E9" s="45" t="s">
        <v>44</v>
      </c>
      <c r="F9" s="45">
        <v>4</v>
      </c>
      <c r="G9" s="45">
        <v>7</v>
      </c>
      <c r="H9" s="126">
        <v>88</v>
      </c>
      <c r="I9" s="127">
        <v>88</v>
      </c>
      <c r="J9" s="67">
        <f t="shared" si="0"/>
        <v>297</v>
      </c>
      <c r="K9" s="58">
        <f t="shared" si="1"/>
        <v>1</v>
      </c>
      <c r="Q9" s="43"/>
      <c r="R9" s="43"/>
    </row>
    <row r="10" spans="1:18" ht="13.8" x14ac:dyDescent="0.25">
      <c r="A10" s="73">
        <v>5</v>
      </c>
      <c r="B10" s="45" t="s">
        <v>1008</v>
      </c>
      <c r="C10" s="45" t="s">
        <v>1014</v>
      </c>
      <c r="D10" s="45" t="s">
        <v>155</v>
      </c>
      <c r="E10" s="45" t="s">
        <v>44</v>
      </c>
      <c r="F10" s="45"/>
      <c r="G10" s="45">
        <v>6</v>
      </c>
      <c r="H10" s="126">
        <v>82.8</v>
      </c>
      <c r="I10" s="127">
        <v>82.8</v>
      </c>
      <c r="J10" s="67">
        <f t="shared" si="0"/>
        <v>296</v>
      </c>
      <c r="K10" s="58">
        <f t="shared" si="1"/>
        <v>1</v>
      </c>
      <c r="Q10" s="43"/>
      <c r="R10" s="43"/>
    </row>
    <row r="11" spans="1:18" ht="13.8" x14ac:dyDescent="0.25">
      <c r="A11" s="73">
        <v>6</v>
      </c>
      <c r="B11" s="45" t="s">
        <v>718</v>
      </c>
      <c r="C11" s="45" t="s">
        <v>1786</v>
      </c>
      <c r="D11" s="45" t="s">
        <v>1787</v>
      </c>
      <c r="E11" s="45" t="s">
        <v>41</v>
      </c>
      <c r="F11" s="45"/>
      <c r="G11" s="45">
        <v>7</v>
      </c>
      <c r="H11" s="126">
        <v>80.7</v>
      </c>
      <c r="I11" s="127">
        <v>80.7</v>
      </c>
      <c r="J11" s="67">
        <f t="shared" si="0"/>
        <v>295</v>
      </c>
      <c r="K11" s="58">
        <f t="shared" si="1"/>
        <v>1</v>
      </c>
      <c r="Q11" s="43"/>
      <c r="R11" s="43"/>
    </row>
    <row r="12" spans="1:18" ht="13.8" x14ac:dyDescent="0.25">
      <c r="A12" s="73">
        <v>7</v>
      </c>
      <c r="B12" s="45" t="s">
        <v>1292</v>
      </c>
      <c r="C12" s="45" t="s">
        <v>1769</v>
      </c>
      <c r="D12" s="45" t="s">
        <v>120</v>
      </c>
      <c r="E12" s="45" t="s">
        <v>47</v>
      </c>
      <c r="F12" s="45">
        <v>5</v>
      </c>
      <c r="G12" s="45">
        <v>5</v>
      </c>
      <c r="H12" s="126">
        <v>78.400000000000006</v>
      </c>
      <c r="I12" s="127">
        <v>78.400000000000006</v>
      </c>
      <c r="J12" s="67">
        <f t="shared" si="0"/>
        <v>294</v>
      </c>
      <c r="K12" s="58">
        <f t="shared" si="1"/>
        <v>1</v>
      </c>
      <c r="Q12" s="43"/>
      <c r="R12" s="43"/>
    </row>
    <row r="13" spans="1:18" ht="13.8" x14ac:dyDescent="0.25">
      <c r="A13" s="73">
        <v>8</v>
      </c>
      <c r="B13" s="45" t="s">
        <v>571</v>
      </c>
      <c r="C13" s="45" t="s">
        <v>80</v>
      </c>
      <c r="D13" s="45" t="s">
        <v>81</v>
      </c>
      <c r="E13" s="45" t="s">
        <v>42</v>
      </c>
      <c r="F13" s="45"/>
      <c r="G13" s="45">
        <v>12</v>
      </c>
      <c r="H13" s="126">
        <v>77.599999999999994</v>
      </c>
      <c r="I13" s="127">
        <v>77.599999999999994</v>
      </c>
      <c r="J13" s="67">
        <f t="shared" si="0"/>
        <v>293</v>
      </c>
      <c r="K13" s="58">
        <f t="shared" si="1"/>
        <v>1</v>
      </c>
      <c r="Q13" s="43"/>
      <c r="R13" s="43"/>
    </row>
    <row r="14" spans="1:18" ht="13.8" x14ac:dyDescent="0.25">
      <c r="A14" s="73">
        <v>9</v>
      </c>
      <c r="B14" s="45" t="s">
        <v>707</v>
      </c>
      <c r="C14" s="45" t="s">
        <v>376</v>
      </c>
      <c r="D14" s="45" t="s">
        <v>260</v>
      </c>
      <c r="E14" s="45" t="s">
        <v>37</v>
      </c>
      <c r="F14" s="45"/>
      <c r="G14" s="45">
        <v>7</v>
      </c>
      <c r="H14" s="126">
        <v>75.699999999999989</v>
      </c>
      <c r="I14" s="127">
        <v>75.699999999999989</v>
      </c>
      <c r="J14" s="67">
        <f t="shared" si="0"/>
        <v>292</v>
      </c>
      <c r="K14" s="58">
        <f t="shared" si="1"/>
        <v>1</v>
      </c>
      <c r="Q14" s="43"/>
      <c r="R14" s="43"/>
    </row>
    <row r="15" spans="1:18" ht="13.8" x14ac:dyDescent="0.25">
      <c r="A15" s="73">
        <v>10</v>
      </c>
      <c r="B15" s="45" t="s">
        <v>1338</v>
      </c>
      <c r="C15" s="45" t="s">
        <v>1339</v>
      </c>
      <c r="D15" s="45" t="s">
        <v>1340</v>
      </c>
      <c r="E15" s="45" t="s">
        <v>37</v>
      </c>
      <c r="F15" s="45">
        <v>1</v>
      </c>
      <c r="G15" s="45">
        <v>5</v>
      </c>
      <c r="H15" s="126">
        <v>74</v>
      </c>
      <c r="I15" s="127">
        <v>74</v>
      </c>
      <c r="J15" s="67">
        <f t="shared" si="0"/>
        <v>291</v>
      </c>
      <c r="K15" s="58">
        <f t="shared" si="1"/>
        <v>1</v>
      </c>
      <c r="Q15" s="43"/>
      <c r="R15" s="43"/>
    </row>
    <row r="16" spans="1:18" ht="13.8" x14ac:dyDescent="0.25">
      <c r="A16" s="73">
        <v>11</v>
      </c>
      <c r="B16" s="45" t="s">
        <v>786</v>
      </c>
      <c r="C16" s="45" t="s">
        <v>264</v>
      </c>
      <c r="D16" s="45" t="s">
        <v>263</v>
      </c>
      <c r="E16" s="45" t="s">
        <v>37</v>
      </c>
      <c r="F16" s="45"/>
      <c r="G16" s="45">
        <v>7</v>
      </c>
      <c r="H16" s="126">
        <v>72.2</v>
      </c>
      <c r="I16" s="127">
        <v>72.2</v>
      </c>
      <c r="J16" s="67">
        <f t="shared" si="0"/>
        <v>290</v>
      </c>
      <c r="K16" s="58">
        <f t="shared" si="1"/>
        <v>1</v>
      </c>
      <c r="Q16" s="43"/>
      <c r="R16" s="43"/>
    </row>
    <row r="17" spans="1:18" ht="13.8" x14ac:dyDescent="0.25">
      <c r="A17" s="73">
        <v>12</v>
      </c>
      <c r="B17" s="45" t="s">
        <v>545</v>
      </c>
      <c r="C17" s="45" t="s">
        <v>185</v>
      </c>
      <c r="D17" s="45" t="s">
        <v>207</v>
      </c>
      <c r="E17" s="45" t="s">
        <v>38</v>
      </c>
      <c r="F17" s="45">
        <v>1</v>
      </c>
      <c r="G17" s="45">
        <v>5</v>
      </c>
      <c r="H17" s="126">
        <v>70.900000000000006</v>
      </c>
      <c r="I17" s="127">
        <v>70.900000000000006</v>
      </c>
      <c r="J17" s="67">
        <f t="shared" si="0"/>
        <v>289</v>
      </c>
      <c r="K17" s="58">
        <f t="shared" si="1"/>
        <v>1</v>
      </c>
      <c r="Q17" s="43"/>
      <c r="R17" s="43"/>
    </row>
    <row r="18" spans="1:18" ht="13.8" x14ac:dyDescent="0.25">
      <c r="A18" s="73">
        <v>13</v>
      </c>
      <c r="B18" s="45" t="s">
        <v>790</v>
      </c>
      <c r="C18" s="45" t="s">
        <v>1850</v>
      </c>
      <c r="D18" s="45" t="s">
        <v>1767</v>
      </c>
      <c r="E18" s="45" t="s">
        <v>38</v>
      </c>
      <c r="F18" s="45">
        <v>4</v>
      </c>
      <c r="G18" s="45">
        <v>5</v>
      </c>
      <c r="H18" s="126">
        <v>66.899999999999991</v>
      </c>
      <c r="I18" s="127">
        <v>66.899999999999991</v>
      </c>
      <c r="J18" s="67">
        <f t="shared" si="0"/>
        <v>288</v>
      </c>
      <c r="K18" s="58">
        <f t="shared" si="1"/>
        <v>1</v>
      </c>
      <c r="Q18" s="43"/>
      <c r="R18" s="43"/>
    </row>
    <row r="19" spans="1:18" ht="13.8" x14ac:dyDescent="0.25">
      <c r="A19" s="73">
        <v>14</v>
      </c>
      <c r="B19" s="45" t="s">
        <v>534</v>
      </c>
      <c r="C19" s="45" t="s">
        <v>1490</v>
      </c>
      <c r="D19" s="45" t="s">
        <v>1672</v>
      </c>
      <c r="E19" s="45" t="s">
        <v>41</v>
      </c>
      <c r="F19" s="45"/>
      <c r="G19" s="45">
        <v>5</v>
      </c>
      <c r="H19" s="126">
        <v>64.900000000000006</v>
      </c>
      <c r="I19" s="127">
        <v>64.900000000000006</v>
      </c>
      <c r="J19" s="67">
        <f t="shared" si="0"/>
        <v>287</v>
      </c>
      <c r="K19" s="58">
        <f t="shared" si="1"/>
        <v>1</v>
      </c>
      <c r="Q19" s="43"/>
      <c r="R19" s="43"/>
    </row>
    <row r="20" spans="1:18" ht="13.8" x14ac:dyDescent="0.25">
      <c r="A20" s="73">
        <v>15</v>
      </c>
      <c r="B20" s="45" t="s">
        <v>614</v>
      </c>
      <c r="C20" s="45" t="s">
        <v>1915</v>
      </c>
      <c r="D20" s="45" t="s">
        <v>102</v>
      </c>
      <c r="E20" s="45" t="s">
        <v>37</v>
      </c>
      <c r="F20" s="45"/>
      <c r="G20" s="45">
        <v>7</v>
      </c>
      <c r="H20" s="126">
        <v>62.300000000000004</v>
      </c>
      <c r="I20" s="127">
        <v>62.300000000000004</v>
      </c>
      <c r="J20" s="67">
        <f t="shared" si="0"/>
        <v>286</v>
      </c>
      <c r="K20" s="58">
        <f t="shared" si="1"/>
        <v>1</v>
      </c>
      <c r="Q20" s="43"/>
      <c r="R20" s="43"/>
    </row>
    <row r="21" spans="1:18" ht="13.8" x14ac:dyDescent="0.25">
      <c r="A21" s="73">
        <v>16</v>
      </c>
      <c r="B21" s="45" t="s">
        <v>471</v>
      </c>
      <c r="C21" s="45" t="s">
        <v>310</v>
      </c>
      <c r="D21" s="45" t="s">
        <v>311</v>
      </c>
      <c r="E21" s="45" t="s">
        <v>1797</v>
      </c>
      <c r="F21" s="45">
        <v>1</v>
      </c>
      <c r="G21" s="45">
        <v>4</v>
      </c>
      <c r="H21" s="126">
        <v>55.6</v>
      </c>
      <c r="I21" s="127">
        <v>55.6</v>
      </c>
      <c r="J21" s="67">
        <f t="shared" si="0"/>
        <v>285</v>
      </c>
      <c r="K21" s="58">
        <f t="shared" si="1"/>
        <v>1</v>
      </c>
      <c r="Q21" s="43"/>
      <c r="R21" s="43"/>
    </row>
    <row r="22" spans="1:18" ht="13.8" x14ac:dyDescent="0.25">
      <c r="A22" s="73">
        <v>17</v>
      </c>
      <c r="B22" s="45" t="s">
        <v>1605</v>
      </c>
      <c r="C22" s="45" t="s">
        <v>1349</v>
      </c>
      <c r="D22" s="45" t="s">
        <v>1632</v>
      </c>
      <c r="E22" s="45" t="s">
        <v>47</v>
      </c>
      <c r="F22" s="45">
        <v>1</v>
      </c>
      <c r="G22" s="45">
        <v>3</v>
      </c>
      <c r="H22" s="126">
        <v>51.300000000000004</v>
      </c>
      <c r="I22" s="127">
        <v>51.300000000000004</v>
      </c>
      <c r="J22" s="67">
        <f t="shared" si="0"/>
        <v>284</v>
      </c>
      <c r="K22" s="58">
        <f t="shared" si="1"/>
        <v>1</v>
      </c>
      <c r="Q22" s="43"/>
      <c r="R22" s="43"/>
    </row>
    <row r="23" spans="1:18" ht="13.8" x14ac:dyDescent="0.25">
      <c r="A23" s="73">
        <v>18</v>
      </c>
      <c r="B23" s="45" t="s">
        <v>437</v>
      </c>
      <c r="C23" s="45" t="s">
        <v>2088</v>
      </c>
      <c r="D23" s="45" t="s">
        <v>349</v>
      </c>
      <c r="E23" s="45" t="s">
        <v>42</v>
      </c>
      <c r="F23" s="45"/>
      <c r="G23" s="45">
        <v>5</v>
      </c>
      <c r="H23" s="126">
        <v>50.2</v>
      </c>
      <c r="I23" s="127">
        <v>50.2</v>
      </c>
      <c r="J23" s="67">
        <f t="shared" si="0"/>
        <v>283</v>
      </c>
      <c r="K23" s="58">
        <f t="shared" si="1"/>
        <v>1</v>
      </c>
    </row>
    <row r="24" spans="1:18" ht="13.8" x14ac:dyDescent="0.25">
      <c r="A24" s="73">
        <v>19</v>
      </c>
      <c r="B24" s="45" t="s">
        <v>428</v>
      </c>
      <c r="C24" s="45" t="s">
        <v>1662</v>
      </c>
      <c r="D24" s="45" t="s">
        <v>1663</v>
      </c>
      <c r="E24" s="45" t="s">
        <v>44</v>
      </c>
      <c r="F24" s="45">
        <v>1</v>
      </c>
      <c r="G24" s="45">
        <v>4</v>
      </c>
      <c r="H24" s="126">
        <v>48.400000000000006</v>
      </c>
      <c r="I24" s="127">
        <v>48.400000000000006</v>
      </c>
      <c r="J24" s="67">
        <f t="shared" si="0"/>
        <v>282</v>
      </c>
      <c r="K24" s="58">
        <f t="shared" si="1"/>
        <v>1</v>
      </c>
    </row>
    <row r="25" spans="1:18" ht="13.8" x14ac:dyDescent="0.25">
      <c r="A25" s="73">
        <v>20</v>
      </c>
      <c r="B25" s="45" t="s">
        <v>679</v>
      </c>
      <c r="C25" s="45" t="s">
        <v>278</v>
      </c>
      <c r="D25" s="45" t="s">
        <v>279</v>
      </c>
      <c r="E25" s="45" t="s">
        <v>37</v>
      </c>
      <c r="F25" s="45"/>
      <c r="G25" s="45">
        <v>4</v>
      </c>
      <c r="H25" s="126">
        <v>48.1</v>
      </c>
      <c r="I25" s="127">
        <v>48.1</v>
      </c>
      <c r="J25" s="67">
        <f t="shared" si="0"/>
        <v>281</v>
      </c>
      <c r="K25" s="58">
        <f t="shared" si="1"/>
        <v>1</v>
      </c>
    </row>
    <row r="26" spans="1:18" ht="13.8" x14ac:dyDescent="0.25">
      <c r="A26" s="73">
        <v>21</v>
      </c>
      <c r="B26" s="45" t="s">
        <v>1083</v>
      </c>
      <c r="C26" s="45" t="s">
        <v>1091</v>
      </c>
      <c r="D26" s="45" t="s">
        <v>1012</v>
      </c>
      <c r="E26" s="45" t="s">
        <v>49</v>
      </c>
      <c r="F26" s="45">
        <v>1</v>
      </c>
      <c r="G26" s="45">
        <v>4</v>
      </c>
      <c r="H26" s="126">
        <v>47.5</v>
      </c>
      <c r="I26" s="127">
        <v>47.5</v>
      </c>
      <c r="J26" s="67">
        <f t="shared" si="0"/>
        <v>280</v>
      </c>
      <c r="K26" s="58">
        <f t="shared" si="1"/>
        <v>1</v>
      </c>
    </row>
    <row r="27" spans="1:18" ht="13.8" x14ac:dyDescent="0.25">
      <c r="A27" s="73">
        <v>22</v>
      </c>
      <c r="B27" s="45" t="s">
        <v>457</v>
      </c>
      <c r="C27" s="45" t="s">
        <v>268</v>
      </c>
      <c r="D27" s="45" t="s">
        <v>123</v>
      </c>
      <c r="E27" s="45" t="s">
        <v>47</v>
      </c>
      <c r="F27" s="45">
        <v>1</v>
      </c>
      <c r="G27" s="45">
        <v>3</v>
      </c>
      <c r="H27" s="126">
        <v>47.2</v>
      </c>
      <c r="I27" s="127">
        <v>47.2</v>
      </c>
      <c r="J27" s="67">
        <f t="shared" si="0"/>
        <v>279</v>
      </c>
      <c r="K27" s="58">
        <f t="shared" si="1"/>
        <v>1</v>
      </c>
    </row>
    <row r="28" spans="1:18" ht="13.8" x14ac:dyDescent="0.25">
      <c r="A28" s="73">
        <v>23</v>
      </c>
      <c r="B28" s="45" t="s">
        <v>704</v>
      </c>
      <c r="C28" s="45" t="s">
        <v>334</v>
      </c>
      <c r="D28" s="45" t="s">
        <v>1012</v>
      </c>
      <c r="E28" s="45" t="s">
        <v>41</v>
      </c>
      <c r="F28" s="45"/>
      <c r="G28" s="45">
        <v>3</v>
      </c>
      <c r="H28" s="126">
        <v>45.4</v>
      </c>
      <c r="I28" s="127">
        <v>45.4</v>
      </c>
      <c r="J28" s="67">
        <f t="shared" si="0"/>
        <v>278</v>
      </c>
      <c r="K28" s="58">
        <f t="shared" si="1"/>
        <v>1</v>
      </c>
    </row>
    <row r="29" spans="1:18" ht="13.8" x14ac:dyDescent="0.25">
      <c r="A29" s="73">
        <v>24</v>
      </c>
      <c r="B29" s="45" t="s">
        <v>427</v>
      </c>
      <c r="C29" s="45" t="s">
        <v>176</v>
      </c>
      <c r="D29" s="45" t="s">
        <v>155</v>
      </c>
      <c r="E29" s="45" t="s">
        <v>44</v>
      </c>
      <c r="F29" s="45"/>
      <c r="G29" s="45">
        <v>6</v>
      </c>
      <c r="H29" s="126">
        <v>42.899999999999991</v>
      </c>
      <c r="I29" s="127">
        <v>42.899999999999991</v>
      </c>
      <c r="J29" s="67">
        <f t="shared" si="0"/>
        <v>277</v>
      </c>
      <c r="K29" s="58">
        <f t="shared" si="1"/>
        <v>1</v>
      </c>
    </row>
    <row r="30" spans="1:18" ht="13.8" x14ac:dyDescent="0.25">
      <c r="A30" s="73">
        <v>25</v>
      </c>
      <c r="B30" s="45" t="s">
        <v>470</v>
      </c>
      <c r="C30" s="45" t="s">
        <v>135</v>
      </c>
      <c r="D30" s="45" t="s">
        <v>70</v>
      </c>
      <c r="E30" s="45" t="s">
        <v>38</v>
      </c>
      <c r="F30" s="45"/>
      <c r="G30" s="45">
        <v>3</v>
      </c>
      <c r="H30" s="126">
        <v>42.2</v>
      </c>
      <c r="I30" s="127">
        <v>42.2</v>
      </c>
      <c r="J30" s="67">
        <f t="shared" si="0"/>
        <v>276</v>
      </c>
      <c r="K30" s="58">
        <f t="shared" si="1"/>
        <v>1</v>
      </c>
    </row>
    <row r="31" spans="1:18" ht="13.8" x14ac:dyDescent="0.25">
      <c r="A31" s="73">
        <v>26</v>
      </c>
      <c r="B31" s="45" t="s">
        <v>433</v>
      </c>
      <c r="C31" s="45" t="s">
        <v>180</v>
      </c>
      <c r="D31" s="45" t="s">
        <v>181</v>
      </c>
      <c r="E31" s="45" t="s">
        <v>38</v>
      </c>
      <c r="F31" s="45"/>
      <c r="G31" s="45">
        <v>5</v>
      </c>
      <c r="H31" s="126">
        <v>41.800000000000004</v>
      </c>
      <c r="I31" s="127">
        <v>41.800000000000004</v>
      </c>
      <c r="J31" s="67">
        <f t="shared" si="0"/>
        <v>275</v>
      </c>
      <c r="K31" s="58">
        <f t="shared" si="1"/>
        <v>1</v>
      </c>
    </row>
    <row r="32" spans="1:18" ht="13.8" x14ac:dyDescent="0.25">
      <c r="A32" s="73">
        <v>27</v>
      </c>
      <c r="B32" s="45" t="s">
        <v>1578</v>
      </c>
      <c r="C32" s="45" t="s">
        <v>88</v>
      </c>
      <c r="D32" s="45" t="s">
        <v>1715</v>
      </c>
      <c r="E32" s="45" t="s">
        <v>37</v>
      </c>
      <c r="F32" s="45">
        <v>1</v>
      </c>
      <c r="G32" s="45">
        <v>5</v>
      </c>
      <c r="H32" s="126">
        <v>39.700000000000003</v>
      </c>
      <c r="I32" s="127">
        <v>39.700000000000003</v>
      </c>
      <c r="J32" s="67">
        <f t="shared" si="0"/>
        <v>274</v>
      </c>
      <c r="K32" s="58">
        <f t="shared" si="1"/>
        <v>1</v>
      </c>
    </row>
    <row r="33" spans="1:11" ht="13.8" x14ac:dyDescent="0.25">
      <c r="A33" s="73">
        <v>28</v>
      </c>
      <c r="B33" s="45" t="s">
        <v>752</v>
      </c>
      <c r="C33" s="45" t="s">
        <v>147</v>
      </c>
      <c r="D33" s="45" t="s">
        <v>1703</v>
      </c>
      <c r="E33" s="45" t="s">
        <v>43</v>
      </c>
      <c r="F33" s="45">
        <v>1</v>
      </c>
      <c r="G33" s="45">
        <v>2</v>
      </c>
      <c r="H33" s="126">
        <v>36.1</v>
      </c>
      <c r="I33" s="127">
        <v>36.1</v>
      </c>
      <c r="J33" s="67">
        <f t="shared" si="0"/>
        <v>273</v>
      </c>
      <c r="K33" s="58">
        <f t="shared" si="1"/>
        <v>1</v>
      </c>
    </row>
    <row r="34" spans="1:11" ht="13.8" x14ac:dyDescent="0.25">
      <c r="A34" s="73">
        <v>29</v>
      </c>
      <c r="B34" s="45" t="s">
        <v>1528</v>
      </c>
      <c r="C34" s="45" t="s">
        <v>374</v>
      </c>
      <c r="D34" s="45" t="s">
        <v>120</v>
      </c>
      <c r="E34" s="45" t="s">
        <v>47</v>
      </c>
      <c r="F34" s="45">
        <v>2</v>
      </c>
      <c r="G34" s="45">
        <v>2</v>
      </c>
      <c r="H34" s="126">
        <v>35.700000000000003</v>
      </c>
      <c r="I34" s="127">
        <v>35.700000000000003</v>
      </c>
      <c r="J34" s="67">
        <f t="shared" si="0"/>
        <v>272</v>
      </c>
      <c r="K34" s="58">
        <f t="shared" si="1"/>
        <v>1</v>
      </c>
    </row>
    <row r="35" spans="1:11" ht="13.8" x14ac:dyDescent="0.25">
      <c r="A35" s="73">
        <v>30</v>
      </c>
      <c r="B35" s="45" t="s">
        <v>1620</v>
      </c>
      <c r="C35" s="45" t="s">
        <v>1495</v>
      </c>
      <c r="D35" s="45" t="s">
        <v>2145</v>
      </c>
      <c r="E35" s="45" t="s">
        <v>43</v>
      </c>
      <c r="F35" s="45"/>
      <c r="G35" s="45">
        <v>4</v>
      </c>
      <c r="H35" s="126">
        <v>34.799999999999997</v>
      </c>
      <c r="I35" s="127">
        <v>34.799999999999997</v>
      </c>
      <c r="J35" s="67">
        <f t="shared" si="0"/>
        <v>271</v>
      </c>
      <c r="K35" s="58">
        <f t="shared" si="1"/>
        <v>1</v>
      </c>
    </row>
    <row r="36" spans="1:11" ht="13.8" x14ac:dyDescent="0.25">
      <c r="A36" s="73">
        <v>31</v>
      </c>
      <c r="B36" s="45" t="s">
        <v>562</v>
      </c>
      <c r="C36" s="45" t="s">
        <v>1849</v>
      </c>
      <c r="D36" s="45" t="s">
        <v>1671</v>
      </c>
      <c r="E36" s="45" t="s">
        <v>43</v>
      </c>
      <c r="F36" s="45"/>
      <c r="G36" s="45">
        <v>3</v>
      </c>
      <c r="H36" s="126">
        <v>33.6</v>
      </c>
      <c r="I36" s="127">
        <v>33.6</v>
      </c>
      <c r="J36" s="67">
        <f t="shared" si="0"/>
        <v>270</v>
      </c>
      <c r="K36" s="58">
        <f t="shared" si="1"/>
        <v>1</v>
      </c>
    </row>
    <row r="37" spans="1:11" ht="13.8" x14ac:dyDescent="0.25">
      <c r="A37" s="73">
        <v>32</v>
      </c>
      <c r="B37" s="45" t="s">
        <v>1136</v>
      </c>
      <c r="C37" s="45" t="s">
        <v>1151</v>
      </c>
      <c r="D37" s="45" t="s">
        <v>217</v>
      </c>
      <c r="E37" s="45" t="s">
        <v>49</v>
      </c>
      <c r="F37" s="45"/>
      <c r="G37" s="45">
        <v>7</v>
      </c>
      <c r="H37" s="126">
        <v>33.5</v>
      </c>
      <c r="I37" s="127">
        <v>33.5</v>
      </c>
      <c r="J37" s="67">
        <f t="shared" si="0"/>
        <v>269</v>
      </c>
      <c r="K37" s="58">
        <f t="shared" si="1"/>
        <v>1</v>
      </c>
    </row>
    <row r="38" spans="1:11" ht="13.8" x14ac:dyDescent="0.25">
      <c r="A38" s="73">
        <v>33</v>
      </c>
      <c r="B38" s="45" t="s">
        <v>1482</v>
      </c>
      <c r="C38" s="45" t="s">
        <v>1324</v>
      </c>
      <c r="D38" s="45" t="s">
        <v>1547</v>
      </c>
      <c r="E38" s="45" t="s">
        <v>48</v>
      </c>
      <c r="F38" s="45"/>
      <c r="G38" s="45">
        <v>5</v>
      </c>
      <c r="H38" s="126">
        <v>33.099999999999994</v>
      </c>
      <c r="I38" s="127">
        <v>33.099999999999994</v>
      </c>
      <c r="J38" s="67">
        <f t="shared" si="0"/>
        <v>268</v>
      </c>
      <c r="K38" s="58">
        <f t="shared" si="1"/>
        <v>1</v>
      </c>
    </row>
    <row r="39" spans="1:11" ht="13.8" x14ac:dyDescent="0.25">
      <c r="A39" s="73">
        <v>34</v>
      </c>
      <c r="B39" s="45" t="s">
        <v>861</v>
      </c>
      <c r="C39" s="45" t="s">
        <v>318</v>
      </c>
      <c r="D39" s="45" t="s">
        <v>426</v>
      </c>
      <c r="E39" s="45" t="s">
        <v>1797</v>
      </c>
      <c r="F39" s="45">
        <v>2</v>
      </c>
      <c r="G39" s="45">
        <v>2</v>
      </c>
      <c r="H39" s="126">
        <v>32.6</v>
      </c>
      <c r="I39" s="127">
        <v>32.6</v>
      </c>
      <c r="J39" s="67">
        <f t="shared" si="0"/>
        <v>267</v>
      </c>
      <c r="K39" s="58">
        <f t="shared" si="1"/>
        <v>1</v>
      </c>
    </row>
    <row r="40" spans="1:11" ht="13.8" x14ac:dyDescent="0.25">
      <c r="A40" s="73">
        <v>35</v>
      </c>
      <c r="B40" s="45" t="s">
        <v>1610</v>
      </c>
      <c r="C40" s="45" t="s">
        <v>1633</v>
      </c>
      <c r="D40" s="45" t="s">
        <v>331</v>
      </c>
      <c r="E40" s="45" t="s">
        <v>50</v>
      </c>
      <c r="F40" s="45"/>
      <c r="G40" s="45">
        <v>2</v>
      </c>
      <c r="H40" s="126">
        <v>31.200000000000003</v>
      </c>
      <c r="I40" s="127">
        <v>31.200000000000003</v>
      </c>
      <c r="J40" s="67">
        <f t="shared" si="0"/>
        <v>266</v>
      </c>
      <c r="K40" s="58">
        <f t="shared" si="1"/>
        <v>1</v>
      </c>
    </row>
    <row r="41" spans="1:11" ht="13.8" x14ac:dyDescent="0.25">
      <c r="A41" s="73">
        <v>36</v>
      </c>
      <c r="B41" s="45" t="s">
        <v>604</v>
      </c>
      <c r="C41" s="45" t="s">
        <v>1644</v>
      </c>
      <c r="D41" s="45" t="s">
        <v>161</v>
      </c>
      <c r="E41" s="45" t="s">
        <v>37</v>
      </c>
      <c r="F41" s="45"/>
      <c r="G41" s="45">
        <v>2</v>
      </c>
      <c r="H41" s="126">
        <v>31.200000000000003</v>
      </c>
      <c r="I41" s="127">
        <v>31.200000000000003</v>
      </c>
      <c r="J41" s="67">
        <f t="shared" si="0"/>
        <v>266</v>
      </c>
      <c r="K41" s="58">
        <f t="shared" si="1"/>
        <v>2</v>
      </c>
    </row>
    <row r="42" spans="1:11" ht="13.8" x14ac:dyDescent="0.25">
      <c r="A42" s="73">
        <v>37</v>
      </c>
      <c r="B42" s="45" t="s">
        <v>492</v>
      </c>
      <c r="C42" s="45" t="s">
        <v>369</v>
      </c>
      <c r="D42" s="45" t="s">
        <v>128</v>
      </c>
      <c r="E42" s="45" t="s">
        <v>41</v>
      </c>
      <c r="F42" s="45"/>
      <c r="G42" s="45">
        <v>3</v>
      </c>
      <c r="H42" s="126">
        <v>30.1</v>
      </c>
      <c r="I42" s="127">
        <v>30.1</v>
      </c>
      <c r="J42" s="67">
        <f t="shared" si="0"/>
        <v>264</v>
      </c>
      <c r="K42" s="58">
        <f t="shared" si="1"/>
        <v>1</v>
      </c>
    </row>
    <row r="43" spans="1:11" ht="13.8" x14ac:dyDescent="0.25">
      <c r="A43" s="73">
        <v>38</v>
      </c>
      <c r="B43" s="45" t="s">
        <v>1542</v>
      </c>
      <c r="C43" s="45" t="s">
        <v>207</v>
      </c>
      <c r="D43" s="45" t="s">
        <v>296</v>
      </c>
      <c r="E43" s="45" t="s">
        <v>48</v>
      </c>
      <c r="F43" s="45">
        <v>1</v>
      </c>
      <c r="G43" s="45">
        <v>7</v>
      </c>
      <c r="H43" s="126">
        <v>29.9</v>
      </c>
      <c r="I43" s="127">
        <v>29.9</v>
      </c>
      <c r="J43" s="67">
        <f t="shared" si="0"/>
        <v>263</v>
      </c>
      <c r="K43" s="58">
        <f t="shared" si="1"/>
        <v>1</v>
      </c>
    </row>
    <row r="44" spans="1:11" ht="13.8" x14ac:dyDescent="0.25">
      <c r="A44" s="73">
        <v>39</v>
      </c>
      <c r="B44" s="45" t="s">
        <v>531</v>
      </c>
      <c r="C44" s="45" t="s">
        <v>156</v>
      </c>
      <c r="D44" s="45" t="s">
        <v>228</v>
      </c>
      <c r="E44" s="45" t="s">
        <v>49</v>
      </c>
      <c r="F44" s="45">
        <v>8</v>
      </c>
      <c r="G44" s="45">
        <v>1</v>
      </c>
      <c r="H44" s="126">
        <v>28.3</v>
      </c>
      <c r="I44" s="127">
        <v>28.3</v>
      </c>
      <c r="J44" s="67">
        <f t="shared" si="0"/>
        <v>262</v>
      </c>
      <c r="K44" s="58">
        <f t="shared" si="1"/>
        <v>1</v>
      </c>
    </row>
    <row r="45" spans="1:11" ht="13.8" x14ac:dyDescent="0.25">
      <c r="A45" s="73">
        <v>40</v>
      </c>
      <c r="B45" s="45" t="s">
        <v>944</v>
      </c>
      <c r="C45" s="45" t="s">
        <v>74</v>
      </c>
      <c r="D45" s="45" t="s">
        <v>146</v>
      </c>
      <c r="E45" s="45" t="s">
        <v>50</v>
      </c>
      <c r="F45" s="45"/>
      <c r="G45" s="45">
        <v>4</v>
      </c>
      <c r="H45" s="126">
        <v>27.599999999999998</v>
      </c>
      <c r="I45" s="127">
        <v>27.599999999999998</v>
      </c>
      <c r="J45" s="67">
        <f t="shared" si="0"/>
        <v>261</v>
      </c>
      <c r="K45" s="58">
        <f t="shared" si="1"/>
        <v>1</v>
      </c>
    </row>
    <row r="46" spans="1:11" ht="13.8" x14ac:dyDescent="0.25">
      <c r="A46" s="73">
        <v>41</v>
      </c>
      <c r="B46" s="45" t="s">
        <v>986</v>
      </c>
      <c r="C46" s="45" t="s">
        <v>1781</v>
      </c>
      <c r="D46" s="45" t="s">
        <v>1492</v>
      </c>
      <c r="E46" s="45" t="s">
        <v>42</v>
      </c>
      <c r="F46" s="45"/>
      <c r="G46" s="45">
        <v>5</v>
      </c>
      <c r="H46" s="126">
        <v>27.2</v>
      </c>
      <c r="I46" s="127">
        <v>27.2</v>
      </c>
      <c r="J46" s="67">
        <f t="shared" si="0"/>
        <v>260</v>
      </c>
      <c r="K46" s="58">
        <f t="shared" si="1"/>
        <v>1</v>
      </c>
    </row>
    <row r="47" spans="1:11" ht="13.8" x14ac:dyDescent="0.25">
      <c r="A47" s="73">
        <v>42</v>
      </c>
      <c r="B47" s="45" t="s">
        <v>687</v>
      </c>
      <c r="C47" s="45" t="s">
        <v>1856</v>
      </c>
      <c r="D47" s="45" t="s">
        <v>311</v>
      </c>
      <c r="E47" s="45" t="s">
        <v>1797</v>
      </c>
      <c r="F47" s="45"/>
      <c r="G47" s="45">
        <v>2</v>
      </c>
      <c r="H47" s="126">
        <v>26.2</v>
      </c>
      <c r="I47" s="127">
        <v>26.2</v>
      </c>
      <c r="J47" s="67">
        <f t="shared" si="0"/>
        <v>259</v>
      </c>
      <c r="K47" s="58">
        <f t="shared" si="1"/>
        <v>1</v>
      </c>
    </row>
    <row r="48" spans="1:11" ht="13.8" x14ac:dyDescent="0.25">
      <c r="A48" s="73">
        <v>43</v>
      </c>
      <c r="B48" s="45" t="s">
        <v>606</v>
      </c>
      <c r="C48" s="45" t="s">
        <v>389</v>
      </c>
      <c r="D48" s="45" t="s">
        <v>131</v>
      </c>
      <c r="E48" s="45" t="s">
        <v>38</v>
      </c>
      <c r="F48" s="45"/>
      <c r="G48" s="45">
        <v>4</v>
      </c>
      <c r="H48" s="126">
        <v>26.1</v>
      </c>
      <c r="I48" s="127">
        <v>26.1</v>
      </c>
      <c r="J48" s="67">
        <f t="shared" si="0"/>
        <v>258</v>
      </c>
      <c r="K48" s="58">
        <f t="shared" si="1"/>
        <v>1</v>
      </c>
    </row>
    <row r="49" spans="1:11" ht="13.8" x14ac:dyDescent="0.25">
      <c r="A49" s="73">
        <v>44</v>
      </c>
      <c r="B49" s="45" t="s">
        <v>1138</v>
      </c>
      <c r="C49" s="45" t="s">
        <v>272</v>
      </c>
      <c r="D49" s="45" t="s">
        <v>328</v>
      </c>
      <c r="E49" s="45" t="s">
        <v>1797</v>
      </c>
      <c r="F49" s="45"/>
      <c r="G49" s="45">
        <v>4</v>
      </c>
      <c r="H49" s="126">
        <v>26</v>
      </c>
      <c r="I49" s="127">
        <v>26</v>
      </c>
      <c r="J49" s="67">
        <f t="shared" si="0"/>
        <v>257</v>
      </c>
      <c r="K49" s="58">
        <f t="shared" si="1"/>
        <v>1</v>
      </c>
    </row>
    <row r="50" spans="1:11" ht="13.8" x14ac:dyDescent="0.25">
      <c r="A50" s="73">
        <v>45</v>
      </c>
      <c r="B50" s="45" t="s">
        <v>723</v>
      </c>
      <c r="C50" s="45" t="s">
        <v>95</v>
      </c>
      <c r="D50" s="45" t="s">
        <v>113</v>
      </c>
      <c r="E50" s="45" t="s">
        <v>1797</v>
      </c>
      <c r="F50" s="45"/>
      <c r="G50" s="45">
        <v>2</v>
      </c>
      <c r="H50" s="126">
        <v>26</v>
      </c>
      <c r="I50" s="127">
        <v>26</v>
      </c>
      <c r="J50" s="67">
        <f t="shared" si="0"/>
        <v>257</v>
      </c>
      <c r="K50" s="58">
        <f t="shared" si="1"/>
        <v>2</v>
      </c>
    </row>
    <row r="51" spans="1:11" ht="13.8" x14ac:dyDescent="0.25">
      <c r="A51" s="73">
        <v>46</v>
      </c>
      <c r="B51" s="45" t="s">
        <v>543</v>
      </c>
      <c r="C51" s="45" t="s">
        <v>158</v>
      </c>
      <c r="D51" s="45" t="s">
        <v>329</v>
      </c>
      <c r="E51" s="45" t="s">
        <v>44</v>
      </c>
      <c r="F51" s="45">
        <v>2</v>
      </c>
      <c r="G51" s="45">
        <v>3</v>
      </c>
      <c r="H51" s="126">
        <v>25.9</v>
      </c>
      <c r="I51" s="127">
        <v>25.9</v>
      </c>
      <c r="J51" s="67">
        <f t="shared" si="0"/>
        <v>255</v>
      </c>
      <c r="K51" s="58">
        <f t="shared" si="1"/>
        <v>1</v>
      </c>
    </row>
    <row r="52" spans="1:11" ht="13.8" x14ac:dyDescent="0.25">
      <c r="A52" s="73">
        <v>47</v>
      </c>
      <c r="B52" s="45" t="s">
        <v>933</v>
      </c>
      <c r="C52" s="45" t="s">
        <v>1765</v>
      </c>
      <c r="D52" s="45" t="s">
        <v>212</v>
      </c>
      <c r="E52" s="45" t="s">
        <v>49</v>
      </c>
      <c r="F52" s="45">
        <v>5</v>
      </c>
      <c r="G52" s="45">
        <v>1</v>
      </c>
      <c r="H52" s="126">
        <v>25.6</v>
      </c>
      <c r="I52" s="127">
        <v>25.6</v>
      </c>
      <c r="J52" s="67">
        <f t="shared" si="0"/>
        <v>254</v>
      </c>
      <c r="K52" s="58">
        <f t="shared" si="1"/>
        <v>1</v>
      </c>
    </row>
    <row r="53" spans="1:11" ht="13.8" x14ac:dyDescent="0.25">
      <c r="A53" s="73">
        <v>48</v>
      </c>
      <c r="B53" s="45" t="s">
        <v>1467</v>
      </c>
      <c r="C53" s="45" t="s">
        <v>1495</v>
      </c>
      <c r="D53" s="45" t="s">
        <v>73</v>
      </c>
      <c r="E53" s="45" t="s">
        <v>41</v>
      </c>
      <c r="F53" s="45"/>
      <c r="G53" s="45">
        <v>4</v>
      </c>
      <c r="H53" s="126">
        <v>24.6</v>
      </c>
      <c r="I53" s="127">
        <v>24.6</v>
      </c>
      <c r="J53" s="67">
        <f t="shared" si="0"/>
        <v>253</v>
      </c>
      <c r="K53" s="58">
        <f t="shared" si="1"/>
        <v>1</v>
      </c>
    </row>
    <row r="54" spans="1:11" ht="13.8" x14ac:dyDescent="0.25">
      <c r="A54" s="73">
        <v>49</v>
      </c>
      <c r="B54" s="45" t="s">
        <v>821</v>
      </c>
      <c r="C54" s="45" t="s">
        <v>126</v>
      </c>
      <c r="D54" s="45" t="s">
        <v>284</v>
      </c>
      <c r="E54" s="45" t="s">
        <v>47</v>
      </c>
      <c r="F54" s="45"/>
      <c r="G54" s="45">
        <v>3</v>
      </c>
      <c r="H54" s="126">
        <v>23.6</v>
      </c>
      <c r="I54" s="127">
        <v>23.6</v>
      </c>
      <c r="J54" s="67">
        <f t="shared" si="0"/>
        <v>252</v>
      </c>
      <c r="K54" s="58">
        <f t="shared" si="1"/>
        <v>1</v>
      </c>
    </row>
    <row r="55" spans="1:11" ht="13.8" x14ac:dyDescent="0.25">
      <c r="A55" s="73">
        <v>50</v>
      </c>
      <c r="B55" s="45" t="s">
        <v>526</v>
      </c>
      <c r="C55" s="45" t="s">
        <v>219</v>
      </c>
      <c r="D55" s="45" t="s">
        <v>1833</v>
      </c>
      <c r="E55" s="45" t="s">
        <v>43</v>
      </c>
      <c r="F55" s="45">
        <v>2</v>
      </c>
      <c r="G55" s="45">
        <v>2</v>
      </c>
      <c r="H55" s="126">
        <v>23</v>
      </c>
      <c r="I55" s="127">
        <v>23</v>
      </c>
      <c r="J55" s="67">
        <f t="shared" si="0"/>
        <v>251</v>
      </c>
      <c r="K55" s="58">
        <f t="shared" si="1"/>
        <v>1</v>
      </c>
    </row>
    <row r="56" spans="1:11" ht="13.8" x14ac:dyDescent="0.25">
      <c r="A56" s="73">
        <v>51</v>
      </c>
      <c r="B56" s="45" t="s">
        <v>1599</v>
      </c>
      <c r="C56" s="45" t="s">
        <v>1411</v>
      </c>
      <c r="D56" s="45" t="s">
        <v>1000</v>
      </c>
      <c r="E56" s="45" t="s">
        <v>40</v>
      </c>
      <c r="F56" s="45"/>
      <c r="G56" s="45">
        <v>2</v>
      </c>
      <c r="H56" s="126">
        <v>22.5</v>
      </c>
      <c r="I56" s="127">
        <v>22.5</v>
      </c>
      <c r="J56" s="67">
        <f t="shared" si="0"/>
        <v>250</v>
      </c>
      <c r="K56" s="58">
        <f t="shared" si="1"/>
        <v>1</v>
      </c>
    </row>
    <row r="57" spans="1:11" ht="13.8" x14ac:dyDescent="0.25">
      <c r="A57" s="73">
        <v>52</v>
      </c>
      <c r="B57" s="45" t="s">
        <v>1481</v>
      </c>
      <c r="C57" s="45" t="s">
        <v>1506</v>
      </c>
      <c r="D57" s="45" t="s">
        <v>360</v>
      </c>
      <c r="E57" s="45" t="s">
        <v>48</v>
      </c>
      <c r="F57" s="45"/>
      <c r="G57" s="45">
        <v>2</v>
      </c>
      <c r="H57" s="126">
        <v>21.799999999999997</v>
      </c>
      <c r="I57" s="127">
        <v>21.799999999999997</v>
      </c>
      <c r="J57" s="67">
        <f t="shared" si="0"/>
        <v>249</v>
      </c>
      <c r="K57" s="58">
        <f t="shared" si="1"/>
        <v>1</v>
      </c>
    </row>
    <row r="58" spans="1:11" ht="13.8" x14ac:dyDescent="0.25">
      <c r="A58" s="73">
        <v>53</v>
      </c>
      <c r="B58" s="45" t="s">
        <v>981</v>
      </c>
      <c r="C58" s="45" t="s">
        <v>1946</v>
      </c>
      <c r="D58" s="45" t="s">
        <v>1152</v>
      </c>
      <c r="E58" s="45" t="s">
        <v>48</v>
      </c>
      <c r="F58" s="45"/>
      <c r="G58" s="45">
        <v>6</v>
      </c>
      <c r="H58" s="126">
        <v>21.700000000000003</v>
      </c>
      <c r="I58" s="127">
        <v>21.700000000000003</v>
      </c>
      <c r="J58" s="67">
        <f t="shared" si="0"/>
        <v>248</v>
      </c>
      <c r="K58" s="58">
        <f t="shared" si="1"/>
        <v>1</v>
      </c>
    </row>
    <row r="59" spans="1:11" ht="13.8" x14ac:dyDescent="0.25">
      <c r="A59" s="73">
        <v>54</v>
      </c>
      <c r="B59" s="45" t="s">
        <v>1517</v>
      </c>
      <c r="C59" s="45" t="s">
        <v>2132</v>
      </c>
      <c r="D59" s="45" t="s">
        <v>314</v>
      </c>
      <c r="E59" s="45" t="s">
        <v>39</v>
      </c>
      <c r="F59" s="45"/>
      <c r="G59" s="45">
        <v>2</v>
      </c>
      <c r="H59" s="126">
        <v>21.7</v>
      </c>
      <c r="I59" s="127">
        <v>21.7</v>
      </c>
      <c r="J59" s="67">
        <f t="shared" si="0"/>
        <v>248</v>
      </c>
      <c r="K59" s="58">
        <f t="shared" si="1"/>
        <v>2</v>
      </c>
    </row>
    <row r="60" spans="1:11" ht="13.8" x14ac:dyDescent="0.25">
      <c r="A60" s="73">
        <v>55</v>
      </c>
      <c r="B60" s="45" t="s">
        <v>521</v>
      </c>
      <c r="C60" s="45" t="s">
        <v>402</v>
      </c>
      <c r="D60" s="45" t="s">
        <v>425</v>
      </c>
      <c r="E60" s="45" t="s">
        <v>39</v>
      </c>
      <c r="F60" s="45"/>
      <c r="G60" s="45">
        <v>2</v>
      </c>
      <c r="H60" s="126">
        <v>21.299999999999997</v>
      </c>
      <c r="I60" s="127">
        <v>21.299999999999997</v>
      </c>
      <c r="J60" s="67">
        <f t="shared" si="0"/>
        <v>246</v>
      </c>
      <c r="K60" s="58">
        <f t="shared" si="1"/>
        <v>1</v>
      </c>
    </row>
    <row r="61" spans="1:11" ht="13.8" x14ac:dyDescent="0.25">
      <c r="A61" s="73">
        <v>56</v>
      </c>
      <c r="B61" s="45" t="s">
        <v>1172</v>
      </c>
      <c r="C61" s="45" t="s">
        <v>1759</v>
      </c>
      <c r="D61" s="45" t="s">
        <v>1760</v>
      </c>
      <c r="E61" s="45" t="s">
        <v>42</v>
      </c>
      <c r="F61" s="45">
        <v>1</v>
      </c>
      <c r="G61" s="45">
        <v>4</v>
      </c>
      <c r="H61" s="126">
        <v>21.1</v>
      </c>
      <c r="I61" s="127">
        <v>21.1</v>
      </c>
      <c r="J61" s="67">
        <f t="shared" si="0"/>
        <v>245</v>
      </c>
      <c r="K61" s="58">
        <f t="shared" si="1"/>
        <v>1</v>
      </c>
    </row>
    <row r="62" spans="1:11" ht="13.8" x14ac:dyDescent="0.25">
      <c r="A62" s="73">
        <v>57</v>
      </c>
      <c r="B62" s="45" t="s">
        <v>663</v>
      </c>
      <c r="C62" s="45" t="s">
        <v>1738</v>
      </c>
      <c r="D62" s="45" t="s">
        <v>297</v>
      </c>
      <c r="E62" s="45" t="s">
        <v>48</v>
      </c>
      <c r="F62" s="45"/>
      <c r="G62" s="45">
        <v>3</v>
      </c>
      <c r="H62" s="126">
        <v>20.9</v>
      </c>
      <c r="I62" s="127">
        <v>20.9</v>
      </c>
      <c r="J62" s="67">
        <f t="shared" si="0"/>
        <v>244</v>
      </c>
      <c r="K62" s="58">
        <f t="shared" si="1"/>
        <v>1</v>
      </c>
    </row>
    <row r="63" spans="1:11" ht="13.8" x14ac:dyDescent="0.25">
      <c r="A63" s="73">
        <v>58</v>
      </c>
      <c r="B63" s="45" t="s">
        <v>461</v>
      </c>
      <c r="C63" s="45" t="s">
        <v>98</v>
      </c>
      <c r="D63" s="45" t="s">
        <v>1159</v>
      </c>
      <c r="E63" s="45" t="s">
        <v>44</v>
      </c>
      <c r="F63" s="45"/>
      <c r="G63" s="45">
        <v>2</v>
      </c>
      <c r="H63" s="126">
        <v>20.2</v>
      </c>
      <c r="I63" s="127">
        <v>20.2</v>
      </c>
      <c r="J63" s="67">
        <f t="shared" si="0"/>
        <v>243</v>
      </c>
      <c r="K63" s="58">
        <f t="shared" si="1"/>
        <v>1</v>
      </c>
    </row>
    <row r="64" spans="1:11" ht="13.8" x14ac:dyDescent="0.25">
      <c r="A64" s="73">
        <v>59</v>
      </c>
      <c r="B64" s="45" t="s">
        <v>550</v>
      </c>
      <c r="C64" s="45" t="s">
        <v>1670</v>
      </c>
      <c r="D64" s="45" t="s">
        <v>1152</v>
      </c>
      <c r="E64" s="45" t="s">
        <v>43</v>
      </c>
      <c r="F64" s="45">
        <v>1</v>
      </c>
      <c r="G64" s="45">
        <v>1</v>
      </c>
      <c r="H64" s="126">
        <v>19.900000000000002</v>
      </c>
      <c r="I64" s="127">
        <v>19.900000000000002</v>
      </c>
      <c r="J64" s="67">
        <f t="shared" si="0"/>
        <v>242</v>
      </c>
      <c r="K64" s="58">
        <f t="shared" si="1"/>
        <v>1</v>
      </c>
    </row>
    <row r="65" spans="1:11" ht="13.8" x14ac:dyDescent="0.25">
      <c r="A65" s="73">
        <v>60</v>
      </c>
      <c r="B65" s="45" t="s">
        <v>519</v>
      </c>
      <c r="C65" s="45" t="s">
        <v>161</v>
      </c>
      <c r="D65" s="45" t="s">
        <v>1679</v>
      </c>
      <c r="E65" s="45" t="s">
        <v>48</v>
      </c>
      <c r="F65" s="45"/>
      <c r="G65" s="45">
        <v>3</v>
      </c>
      <c r="H65" s="126">
        <v>19.700000000000003</v>
      </c>
      <c r="I65" s="127">
        <v>19.700000000000003</v>
      </c>
      <c r="J65" s="67">
        <f t="shared" si="0"/>
        <v>241</v>
      </c>
      <c r="K65" s="58">
        <f t="shared" si="1"/>
        <v>1</v>
      </c>
    </row>
    <row r="66" spans="1:11" ht="13.8" x14ac:dyDescent="0.25">
      <c r="A66" s="73">
        <v>61</v>
      </c>
      <c r="B66" s="45" t="s">
        <v>782</v>
      </c>
      <c r="C66" s="45" t="s">
        <v>1773</v>
      </c>
      <c r="D66" s="45" t="s">
        <v>1774</v>
      </c>
      <c r="E66" s="45" t="s">
        <v>40</v>
      </c>
      <c r="F66" s="45"/>
      <c r="G66" s="45">
        <v>3</v>
      </c>
      <c r="H66" s="126">
        <v>19.600000000000001</v>
      </c>
      <c r="I66" s="127">
        <v>19.600000000000001</v>
      </c>
      <c r="J66" s="67">
        <f t="shared" si="0"/>
        <v>240</v>
      </c>
      <c r="K66" s="58">
        <f t="shared" si="1"/>
        <v>1</v>
      </c>
    </row>
    <row r="67" spans="1:11" ht="13.8" x14ac:dyDescent="0.25">
      <c r="A67" s="73">
        <v>62</v>
      </c>
      <c r="B67" s="45" t="s">
        <v>476</v>
      </c>
      <c r="C67" s="45" t="s">
        <v>246</v>
      </c>
      <c r="D67" s="45" t="s">
        <v>1719</v>
      </c>
      <c r="E67" s="45" t="s">
        <v>1797</v>
      </c>
      <c r="F67" s="45"/>
      <c r="G67" s="45">
        <v>1</v>
      </c>
      <c r="H67" s="126">
        <v>19.100000000000001</v>
      </c>
      <c r="I67" s="127">
        <v>19.100000000000001</v>
      </c>
      <c r="J67" s="67">
        <f t="shared" si="0"/>
        <v>239</v>
      </c>
      <c r="K67" s="58">
        <f t="shared" si="1"/>
        <v>1</v>
      </c>
    </row>
    <row r="68" spans="1:11" ht="13.8" x14ac:dyDescent="0.25">
      <c r="A68" s="73">
        <v>63</v>
      </c>
      <c r="B68" s="45" t="s">
        <v>1518</v>
      </c>
      <c r="C68" s="45" t="s">
        <v>132</v>
      </c>
      <c r="D68" s="45" t="s">
        <v>189</v>
      </c>
      <c r="E68" s="45" t="s">
        <v>38</v>
      </c>
      <c r="F68" s="45">
        <v>1</v>
      </c>
      <c r="G68" s="45">
        <v>1</v>
      </c>
      <c r="H68" s="126">
        <v>19.099999999999998</v>
      </c>
      <c r="I68" s="127">
        <v>19.099999999999998</v>
      </c>
      <c r="J68" s="67">
        <f t="shared" si="0"/>
        <v>239</v>
      </c>
      <c r="K68" s="58">
        <f t="shared" si="1"/>
        <v>2</v>
      </c>
    </row>
    <row r="69" spans="1:11" ht="13.8" x14ac:dyDescent="0.25">
      <c r="A69" s="73">
        <v>64</v>
      </c>
      <c r="B69" s="45" t="s">
        <v>1321</v>
      </c>
      <c r="C69" s="45" t="s">
        <v>98</v>
      </c>
      <c r="D69" s="45" t="s">
        <v>2030</v>
      </c>
      <c r="E69" s="45" t="s">
        <v>40</v>
      </c>
      <c r="F69" s="45">
        <v>1</v>
      </c>
      <c r="G69" s="45">
        <v>1</v>
      </c>
      <c r="H69" s="126">
        <v>18.7</v>
      </c>
      <c r="I69" s="127">
        <v>18.7</v>
      </c>
      <c r="J69" s="67">
        <f t="shared" si="0"/>
        <v>237</v>
      </c>
      <c r="K69" s="58">
        <f t="shared" si="1"/>
        <v>1</v>
      </c>
    </row>
    <row r="70" spans="1:11" ht="13.8" x14ac:dyDescent="0.25">
      <c r="A70" s="73">
        <v>65</v>
      </c>
      <c r="B70" s="45" t="s">
        <v>1312</v>
      </c>
      <c r="C70" s="45" t="s">
        <v>282</v>
      </c>
      <c r="D70" s="45" t="s">
        <v>128</v>
      </c>
      <c r="E70" s="45" t="s">
        <v>41</v>
      </c>
      <c r="F70" s="45"/>
      <c r="G70" s="45">
        <v>5</v>
      </c>
      <c r="H70" s="126">
        <v>18</v>
      </c>
      <c r="I70" s="127">
        <v>18</v>
      </c>
      <c r="J70" s="67">
        <f t="shared" si="0"/>
        <v>236</v>
      </c>
      <c r="K70" s="58">
        <f t="shared" si="1"/>
        <v>1</v>
      </c>
    </row>
    <row r="71" spans="1:11" ht="13.8" x14ac:dyDescent="0.25">
      <c r="A71" s="73">
        <v>66</v>
      </c>
      <c r="B71" s="45" t="s">
        <v>1417</v>
      </c>
      <c r="C71" s="45" t="s">
        <v>1440</v>
      </c>
      <c r="D71" s="45" t="s">
        <v>107</v>
      </c>
      <c r="E71" s="45" t="s">
        <v>48</v>
      </c>
      <c r="F71" s="45"/>
      <c r="G71" s="45">
        <v>2</v>
      </c>
      <c r="H71" s="126">
        <v>17.399999999999999</v>
      </c>
      <c r="I71" s="127">
        <v>17.399999999999999</v>
      </c>
      <c r="J71" s="67">
        <f t="shared" si="0"/>
        <v>235</v>
      </c>
      <c r="K71" s="58">
        <f t="shared" si="1"/>
        <v>1</v>
      </c>
    </row>
    <row r="72" spans="1:11" ht="13.8" x14ac:dyDescent="0.25">
      <c r="A72" s="73">
        <v>67</v>
      </c>
      <c r="B72" s="45" t="s">
        <v>918</v>
      </c>
      <c r="C72" s="45" t="s">
        <v>2008</v>
      </c>
      <c r="D72" s="45" t="s">
        <v>2009</v>
      </c>
      <c r="E72" s="45" t="s">
        <v>40</v>
      </c>
      <c r="F72" s="45"/>
      <c r="G72" s="45">
        <v>2</v>
      </c>
      <c r="H72" s="126">
        <v>17</v>
      </c>
      <c r="I72" s="127">
        <v>17</v>
      </c>
      <c r="J72" s="67">
        <f t="shared" ref="J72:J135" si="2">IF(I72=I71,J71,IF(I72=0,ROUNDDOWN(20,0),J71-K71))</f>
        <v>234</v>
      </c>
      <c r="K72" s="58">
        <f t="shared" ref="K72:K135" si="3">IF(I72&lt;I71,1,IF(I72=I71,K71+1,0))</f>
        <v>1</v>
      </c>
    </row>
    <row r="73" spans="1:11" ht="13.8" x14ac:dyDescent="0.25">
      <c r="A73" s="73">
        <v>68</v>
      </c>
      <c r="B73" s="45" t="s">
        <v>468</v>
      </c>
      <c r="C73" s="45" t="s">
        <v>105</v>
      </c>
      <c r="D73" s="45" t="s">
        <v>114</v>
      </c>
      <c r="E73" s="45" t="s">
        <v>50</v>
      </c>
      <c r="F73" s="45">
        <v>2</v>
      </c>
      <c r="G73" s="45">
        <v>2</v>
      </c>
      <c r="H73" s="126">
        <v>15.6</v>
      </c>
      <c r="I73" s="127">
        <v>15.6</v>
      </c>
      <c r="J73" s="67">
        <f t="shared" si="2"/>
        <v>233</v>
      </c>
      <c r="K73" s="58">
        <f t="shared" si="3"/>
        <v>1</v>
      </c>
    </row>
    <row r="74" spans="1:11" ht="13.8" x14ac:dyDescent="0.25">
      <c r="A74" s="73">
        <v>69</v>
      </c>
      <c r="B74" s="45" t="s">
        <v>440</v>
      </c>
      <c r="C74" s="45" t="s">
        <v>341</v>
      </c>
      <c r="D74" s="45" t="s">
        <v>102</v>
      </c>
      <c r="E74" s="45" t="s">
        <v>41</v>
      </c>
      <c r="F74" s="45"/>
      <c r="G74" s="45">
        <v>1</v>
      </c>
      <c r="H74" s="126">
        <v>15.5</v>
      </c>
      <c r="I74" s="127">
        <v>15.5</v>
      </c>
      <c r="J74" s="67">
        <f t="shared" si="2"/>
        <v>232</v>
      </c>
      <c r="K74" s="58">
        <f t="shared" si="3"/>
        <v>1</v>
      </c>
    </row>
    <row r="75" spans="1:11" ht="13.8" x14ac:dyDescent="0.25">
      <c r="A75" s="73">
        <v>70</v>
      </c>
      <c r="B75" s="45" t="s">
        <v>659</v>
      </c>
      <c r="C75" s="45" t="s">
        <v>1137</v>
      </c>
      <c r="D75" s="45" t="s">
        <v>887</v>
      </c>
      <c r="E75" s="45" t="s">
        <v>42</v>
      </c>
      <c r="F75" s="45">
        <v>1</v>
      </c>
      <c r="G75" s="45">
        <v>2</v>
      </c>
      <c r="H75" s="126">
        <v>15.200000000000001</v>
      </c>
      <c r="I75" s="127">
        <v>15.200000000000001</v>
      </c>
      <c r="J75" s="67">
        <f t="shared" si="2"/>
        <v>231</v>
      </c>
      <c r="K75" s="58">
        <f t="shared" si="3"/>
        <v>1</v>
      </c>
    </row>
    <row r="76" spans="1:11" ht="13.8" x14ac:dyDescent="0.25">
      <c r="A76" s="73">
        <v>71</v>
      </c>
      <c r="B76" s="45" t="s">
        <v>1342</v>
      </c>
      <c r="C76" s="45" t="s">
        <v>2077</v>
      </c>
      <c r="D76" s="45" t="s">
        <v>2078</v>
      </c>
      <c r="E76" s="45" t="s">
        <v>38</v>
      </c>
      <c r="F76" s="45"/>
      <c r="G76" s="45">
        <v>3</v>
      </c>
      <c r="H76" s="126">
        <v>14.8</v>
      </c>
      <c r="I76" s="127">
        <v>14.8</v>
      </c>
      <c r="J76" s="67">
        <f t="shared" si="2"/>
        <v>230</v>
      </c>
      <c r="K76" s="58">
        <f t="shared" si="3"/>
        <v>1</v>
      </c>
    </row>
    <row r="77" spans="1:11" ht="13.8" x14ac:dyDescent="0.25">
      <c r="A77" s="73">
        <v>72</v>
      </c>
      <c r="B77" s="45" t="s">
        <v>1593</v>
      </c>
      <c r="C77" s="45" t="s">
        <v>119</v>
      </c>
      <c r="D77" s="45" t="s">
        <v>1626</v>
      </c>
      <c r="E77" s="45" t="s">
        <v>47</v>
      </c>
      <c r="F77" s="45"/>
      <c r="G77" s="45">
        <v>1</v>
      </c>
      <c r="H77" s="126">
        <v>14.4</v>
      </c>
      <c r="I77" s="127">
        <v>14.4</v>
      </c>
      <c r="J77" s="67">
        <f t="shared" si="2"/>
        <v>229</v>
      </c>
      <c r="K77" s="58">
        <f t="shared" si="3"/>
        <v>1</v>
      </c>
    </row>
    <row r="78" spans="1:11" ht="13.8" x14ac:dyDescent="0.25">
      <c r="A78" s="73">
        <v>73</v>
      </c>
      <c r="B78" s="45" t="s">
        <v>695</v>
      </c>
      <c r="C78" s="45" t="s">
        <v>236</v>
      </c>
      <c r="D78" s="45" t="s">
        <v>311</v>
      </c>
      <c r="E78" s="45" t="s">
        <v>1797</v>
      </c>
      <c r="F78" s="45"/>
      <c r="G78" s="45">
        <v>1</v>
      </c>
      <c r="H78" s="126">
        <v>13.7</v>
      </c>
      <c r="I78" s="127">
        <v>13.7</v>
      </c>
      <c r="J78" s="67">
        <f t="shared" si="2"/>
        <v>228</v>
      </c>
      <c r="K78" s="58">
        <f t="shared" si="3"/>
        <v>1</v>
      </c>
    </row>
    <row r="79" spans="1:11" ht="13.8" x14ac:dyDescent="0.25">
      <c r="A79" s="73">
        <v>74</v>
      </c>
      <c r="B79" s="45" t="s">
        <v>1094</v>
      </c>
      <c r="C79" s="45" t="s">
        <v>318</v>
      </c>
      <c r="D79" s="45" t="s">
        <v>1110</v>
      </c>
      <c r="E79" s="45" t="s">
        <v>47</v>
      </c>
      <c r="F79" s="45"/>
      <c r="G79" s="45">
        <v>1</v>
      </c>
      <c r="H79" s="126">
        <v>13.7</v>
      </c>
      <c r="I79" s="127">
        <v>13.7</v>
      </c>
      <c r="J79" s="67">
        <f t="shared" si="2"/>
        <v>228</v>
      </c>
      <c r="K79" s="58">
        <f t="shared" si="3"/>
        <v>2</v>
      </c>
    </row>
    <row r="80" spans="1:11" ht="13.8" x14ac:dyDescent="0.25">
      <c r="A80" s="73">
        <v>75</v>
      </c>
      <c r="B80" s="45" t="s">
        <v>609</v>
      </c>
      <c r="C80" s="45" t="s">
        <v>1826</v>
      </c>
      <c r="D80" s="45" t="s">
        <v>1827</v>
      </c>
      <c r="E80" s="45" t="s">
        <v>50</v>
      </c>
      <c r="F80" s="45">
        <v>2</v>
      </c>
      <c r="G80" s="45">
        <v>1</v>
      </c>
      <c r="H80" s="126">
        <v>13.7</v>
      </c>
      <c r="I80" s="127">
        <v>13.7</v>
      </c>
      <c r="J80" s="67">
        <f t="shared" si="2"/>
        <v>228</v>
      </c>
      <c r="K80" s="58">
        <f t="shared" si="3"/>
        <v>3</v>
      </c>
    </row>
    <row r="81" spans="1:11" ht="13.8" x14ac:dyDescent="0.25">
      <c r="A81" s="73">
        <v>76</v>
      </c>
      <c r="B81" s="45" t="s">
        <v>1475</v>
      </c>
      <c r="C81" s="45" t="s">
        <v>1960</v>
      </c>
      <c r="D81" s="45" t="s">
        <v>1961</v>
      </c>
      <c r="E81" s="45" t="s">
        <v>43</v>
      </c>
      <c r="F81" s="45"/>
      <c r="G81" s="45">
        <v>1</v>
      </c>
      <c r="H81" s="126">
        <v>13.1</v>
      </c>
      <c r="I81" s="127">
        <v>13.1</v>
      </c>
      <c r="J81" s="67">
        <f t="shared" si="2"/>
        <v>225</v>
      </c>
      <c r="K81" s="58">
        <f t="shared" si="3"/>
        <v>1</v>
      </c>
    </row>
    <row r="82" spans="1:11" ht="13.8" x14ac:dyDescent="0.25">
      <c r="A82" s="73">
        <v>77</v>
      </c>
      <c r="B82" s="45" t="s">
        <v>1459</v>
      </c>
      <c r="C82" s="45" t="s">
        <v>1487</v>
      </c>
      <c r="D82" s="45" t="s">
        <v>279</v>
      </c>
      <c r="E82" s="45" t="s">
        <v>37</v>
      </c>
      <c r="F82" s="45"/>
      <c r="G82" s="45">
        <v>1</v>
      </c>
      <c r="H82" s="126">
        <v>12.1</v>
      </c>
      <c r="I82" s="127">
        <v>12.1</v>
      </c>
      <c r="J82" s="67">
        <f t="shared" si="2"/>
        <v>224</v>
      </c>
      <c r="K82" s="58">
        <f t="shared" si="3"/>
        <v>1</v>
      </c>
    </row>
    <row r="83" spans="1:11" ht="13.8" x14ac:dyDescent="0.25">
      <c r="A83" s="73">
        <v>78</v>
      </c>
      <c r="B83" s="45" t="s">
        <v>709</v>
      </c>
      <c r="C83" s="45" t="s">
        <v>1919</v>
      </c>
      <c r="D83" s="45" t="s">
        <v>110</v>
      </c>
      <c r="E83" s="45" t="s">
        <v>49</v>
      </c>
      <c r="F83" s="45">
        <v>2</v>
      </c>
      <c r="G83" s="45">
        <v>1</v>
      </c>
      <c r="H83" s="126">
        <v>11.7</v>
      </c>
      <c r="I83" s="127">
        <v>11.7</v>
      </c>
      <c r="J83" s="67">
        <f t="shared" si="2"/>
        <v>223</v>
      </c>
      <c r="K83" s="58">
        <f t="shared" si="3"/>
        <v>1</v>
      </c>
    </row>
    <row r="84" spans="1:11" ht="13.8" x14ac:dyDescent="0.25">
      <c r="A84" s="73">
        <v>79</v>
      </c>
      <c r="B84" s="45" t="s">
        <v>1568</v>
      </c>
      <c r="C84" s="45" t="s">
        <v>2056</v>
      </c>
      <c r="D84" s="45" t="s">
        <v>107</v>
      </c>
      <c r="E84" s="45" t="s">
        <v>48</v>
      </c>
      <c r="F84" s="45"/>
      <c r="G84" s="45">
        <v>3</v>
      </c>
      <c r="H84" s="126">
        <v>11.5</v>
      </c>
      <c r="I84" s="127">
        <v>11.5</v>
      </c>
      <c r="J84" s="67">
        <f t="shared" si="2"/>
        <v>222</v>
      </c>
      <c r="K84" s="58">
        <f t="shared" si="3"/>
        <v>1</v>
      </c>
    </row>
    <row r="85" spans="1:11" ht="13.8" x14ac:dyDescent="0.25">
      <c r="A85" s="73">
        <v>80</v>
      </c>
      <c r="B85" s="45" t="s">
        <v>1120</v>
      </c>
      <c r="C85" s="45" t="s">
        <v>1847</v>
      </c>
      <c r="D85" s="45" t="s">
        <v>1767</v>
      </c>
      <c r="E85" s="45" t="s">
        <v>38</v>
      </c>
      <c r="F85" s="45"/>
      <c r="G85" s="45">
        <v>2</v>
      </c>
      <c r="H85" s="126">
        <v>11.2</v>
      </c>
      <c r="I85" s="127">
        <v>11.2</v>
      </c>
      <c r="J85" s="67">
        <f t="shared" si="2"/>
        <v>221</v>
      </c>
      <c r="K85" s="58">
        <f t="shared" si="3"/>
        <v>1</v>
      </c>
    </row>
    <row r="86" spans="1:11" ht="13.8" x14ac:dyDescent="0.25">
      <c r="A86" s="73">
        <v>81</v>
      </c>
      <c r="B86" s="45" t="s">
        <v>1355</v>
      </c>
      <c r="C86" s="45" t="s">
        <v>274</v>
      </c>
      <c r="D86" s="45" t="s">
        <v>263</v>
      </c>
      <c r="E86" s="45" t="s">
        <v>37</v>
      </c>
      <c r="F86" s="45"/>
      <c r="G86" s="45">
        <v>2</v>
      </c>
      <c r="H86" s="126">
        <v>10.7</v>
      </c>
      <c r="I86" s="127">
        <v>10.7</v>
      </c>
      <c r="J86" s="67">
        <f t="shared" si="2"/>
        <v>220</v>
      </c>
      <c r="K86" s="58">
        <f t="shared" si="3"/>
        <v>1</v>
      </c>
    </row>
    <row r="87" spans="1:11" ht="13.8" x14ac:dyDescent="0.25">
      <c r="A87" s="73">
        <v>82</v>
      </c>
      <c r="B87" s="45" t="s">
        <v>1267</v>
      </c>
      <c r="C87" s="45" t="s">
        <v>1059</v>
      </c>
      <c r="D87" s="45" t="s">
        <v>241</v>
      </c>
      <c r="E87" s="45" t="s">
        <v>43</v>
      </c>
      <c r="F87" s="45"/>
      <c r="G87" s="45">
        <v>2</v>
      </c>
      <c r="H87" s="126">
        <v>9.5</v>
      </c>
      <c r="I87" s="127">
        <v>9.5</v>
      </c>
      <c r="J87" s="67">
        <f t="shared" si="2"/>
        <v>219</v>
      </c>
      <c r="K87" s="58">
        <f t="shared" si="3"/>
        <v>1</v>
      </c>
    </row>
    <row r="88" spans="1:11" ht="13.8" x14ac:dyDescent="0.25">
      <c r="A88" s="73">
        <v>83</v>
      </c>
      <c r="B88" s="45" t="s">
        <v>1648</v>
      </c>
      <c r="C88" s="45" t="s">
        <v>1659</v>
      </c>
      <c r="D88" s="45" t="s">
        <v>1660</v>
      </c>
      <c r="E88" s="45" t="s">
        <v>43</v>
      </c>
      <c r="F88" s="45"/>
      <c r="G88" s="45">
        <v>2</v>
      </c>
      <c r="H88" s="126">
        <v>9.1999999999999993</v>
      </c>
      <c r="I88" s="127">
        <v>9.1999999999999993</v>
      </c>
      <c r="J88" s="67">
        <f t="shared" si="2"/>
        <v>218</v>
      </c>
      <c r="K88" s="58">
        <f t="shared" si="3"/>
        <v>1</v>
      </c>
    </row>
    <row r="89" spans="1:11" ht="13.8" x14ac:dyDescent="0.25">
      <c r="A89" s="73">
        <v>84</v>
      </c>
      <c r="B89" s="45" t="s">
        <v>1325</v>
      </c>
      <c r="C89" s="45" t="s">
        <v>1868</v>
      </c>
      <c r="D89" s="45" t="s">
        <v>292</v>
      </c>
      <c r="E89" s="45" t="s">
        <v>48</v>
      </c>
      <c r="F89" s="45"/>
      <c r="G89" s="45">
        <v>1</v>
      </c>
      <c r="H89" s="126">
        <v>9.1</v>
      </c>
      <c r="I89" s="127">
        <v>9.1</v>
      </c>
      <c r="J89" s="67">
        <f t="shared" si="2"/>
        <v>217</v>
      </c>
      <c r="K89" s="58">
        <f t="shared" si="3"/>
        <v>1</v>
      </c>
    </row>
    <row r="90" spans="1:11" ht="13.8" x14ac:dyDescent="0.25">
      <c r="A90" s="73">
        <v>85</v>
      </c>
      <c r="B90" s="45" t="s">
        <v>1613</v>
      </c>
      <c r="C90" s="45" t="s">
        <v>2062</v>
      </c>
      <c r="D90" s="45" t="s">
        <v>284</v>
      </c>
      <c r="E90" s="45" t="s">
        <v>47</v>
      </c>
      <c r="F90" s="45"/>
      <c r="G90" s="45">
        <v>3</v>
      </c>
      <c r="H90" s="126">
        <v>7.9</v>
      </c>
      <c r="I90" s="127">
        <v>7.9</v>
      </c>
      <c r="J90" s="67">
        <f t="shared" si="2"/>
        <v>216</v>
      </c>
      <c r="K90" s="58">
        <f t="shared" si="3"/>
        <v>1</v>
      </c>
    </row>
    <row r="91" spans="1:11" ht="13.8" x14ac:dyDescent="0.25">
      <c r="A91" s="73">
        <v>86</v>
      </c>
      <c r="B91" s="45" t="s">
        <v>920</v>
      </c>
      <c r="C91" s="45" t="s">
        <v>287</v>
      </c>
      <c r="D91" s="45" t="s">
        <v>2108</v>
      </c>
      <c r="E91" s="45" t="s">
        <v>42</v>
      </c>
      <c r="F91" s="45"/>
      <c r="G91" s="45">
        <v>2</v>
      </c>
      <c r="H91" s="126">
        <v>7.3000000000000007</v>
      </c>
      <c r="I91" s="127">
        <v>7.3000000000000007</v>
      </c>
      <c r="J91" s="67">
        <f t="shared" si="2"/>
        <v>215</v>
      </c>
      <c r="K91" s="58">
        <f t="shared" si="3"/>
        <v>1</v>
      </c>
    </row>
    <row r="92" spans="1:11" ht="13.8" x14ac:dyDescent="0.25">
      <c r="A92" s="73">
        <v>87</v>
      </c>
      <c r="B92" s="45" t="s">
        <v>662</v>
      </c>
      <c r="C92" s="45" t="s">
        <v>1917</v>
      </c>
      <c r="D92" s="45" t="s">
        <v>79</v>
      </c>
      <c r="E92" s="45" t="s">
        <v>37</v>
      </c>
      <c r="F92" s="45"/>
      <c r="G92" s="45">
        <v>2</v>
      </c>
      <c r="H92" s="126">
        <v>7.2</v>
      </c>
      <c r="I92" s="127">
        <v>7.2</v>
      </c>
      <c r="J92" s="67">
        <f t="shared" si="2"/>
        <v>214</v>
      </c>
      <c r="K92" s="58">
        <f t="shared" si="3"/>
        <v>1</v>
      </c>
    </row>
    <row r="93" spans="1:11" ht="13.8" x14ac:dyDescent="0.25">
      <c r="A93" s="73">
        <v>88</v>
      </c>
      <c r="B93" s="45" t="s">
        <v>969</v>
      </c>
      <c r="C93" s="45" t="s">
        <v>1928</v>
      </c>
      <c r="D93" s="45" t="s">
        <v>136</v>
      </c>
      <c r="E93" s="45" t="s">
        <v>43</v>
      </c>
      <c r="F93" s="45"/>
      <c r="G93" s="45">
        <v>2</v>
      </c>
      <c r="H93" s="126">
        <v>6.6999999999999993</v>
      </c>
      <c r="I93" s="127">
        <v>6.6999999999999993</v>
      </c>
      <c r="J93" s="67">
        <f t="shared" si="2"/>
        <v>213</v>
      </c>
      <c r="K93" s="58">
        <f t="shared" si="3"/>
        <v>1</v>
      </c>
    </row>
    <row r="94" spans="1:11" ht="13.8" x14ac:dyDescent="0.25">
      <c r="A94" s="73">
        <v>89</v>
      </c>
      <c r="B94" s="45" t="s">
        <v>1320</v>
      </c>
      <c r="C94" s="45" t="s">
        <v>1928</v>
      </c>
      <c r="D94" s="45" t="s">
        <v>75</v>
      </c>
      <c r="E94" s="45" t="s">
        <v>39</v>
      </c>
      <c r="F94" s="45"/>
      <c r="G94" s="45">
        <v>2</v>
      </c>
      <c r="H94" s="126">
        <v>5.7</v>
      </c>
      <c r="I94" s="127">
        <v>5.7</v>
      </c>
      <c r="J94" s="67">
        <f t="shared" si="2"/>
        <v>212</v>
      </c>
      <c r="K94" s="58">
        <f t="shared" si="3"/>
        <v>1</v>
      </c>
    </row>
    <row r="95" spans="1:11" ht="13.8" x14ac:dyDescent="0.25">
      <c r="A95" s="73">
        <v>90</v>
      </c>
      <c r="B95" s="45" t="s">
        <v>913</v>
      </c>
      <c r="C95" s="45" t="s">
        <v>1941</v>
      </c>
      <c r="D95" s="45" t="s">
        <v>120</v>
      </c>
      <c r="E95" s="45" t="s">
        <v>47</v>
      </c>
      <c r="F95" s="45"/>
      <c r="G95" s="45">
        <v>2</v>
      </c>
      <c r="H95" s="126">
        <v>5.7</v>
      </c>
      <c r="I95" s="127">
        <v>5.7</v>
      </c>
      <c r="J95" s="67">
        <f t="shared" si="2"/>
        <v>212</v>
      </c>
      <c r="K95" s="58">
        <f t="shared" si="3"/>
        <v>2</v>
      </c>
    </row>
    <row r="96" spans="1:11" ht="13.8" x14ac:dyDescent="0.25">
      <c r="A96" s="73">
        <v>91</v>
      </c>
      <c r="B96" s="45" t="s">
        <v>923</v>
      </c>
      <c r="C96" s="45" t="s">
        <v>129</v>
      </c>
      <c r="D96" s="45" t="s">
        <v>284</v>
      </c>
      <c r="E96" s="45" t="s">
        <v>48</v>
      </c>
      <c r="F96" s="45"/>
      <c r="G96" s="45">
        <v>2</v>
      </c>
      <c r="H96" s="126">
        <v>5.5</v>
      </c>
      <c r="I96" s="127">
        <v>5.5</v>
      </c>
      <c r="J96" s="67">
        <f t="shared" si="2"/>
        <v>210</v>
      </c>
      <c r="K96" s="58">
        <f t="shared" si="3"/>
        <v>1</v>
      </c>
    </row>
    <row r="97" spans="1:11" ht="13.8" x14ac:dyDescent="0.25">
      <c r="A97" s="73">
        <v>92</v>
      </c>
      <c r="B97" s="45" t="s">
        <v>1106</v>
      </c>
      <c r="C97" s="45" t="s">
        <v>1393</v>
      </c>
      <c r="D97" s="45" t="s">
        <v>297</v>
      </c>
      <c r="E97" s="45" t="s">
        <v>48</v>
      </c>
      <c r="F97" s="45"/>
      <c r="G97" s="45">
        <v>1</v>
      </c>
      <c r="H97" s="126">
        <v>5.5</v>
      </c>
      <c r="I97" s="127">
        <v>5.5</v>
      </c>
      <c r="J97" s="67">
        <f t="shared" si="2"/>
        <v>210</v>
      </c>
      <c r="K97" s="58">
        <f t="shared" si="3"/>
        <v>2</v>
      </c>
    </row>
    <row r="98" spans="1:11" ht="13.8" x14ac:dyDescent="0.25">
      <c r="A98" s="73">
        <v>93</v>
      </c>
      <c r="B98" s="45" t="s">
        <v>1170</v>
      </c>
      <c r="C98" s="45" t="s">
        <v>1724</v>
      </c>
      <c r="D98" s="45" t="s">
        <v>77</v>
      </c>
      <c r="E98" s="45" t="s">
        <v>37</v>
      </c>
      <c r="F98" s="45"/>
      <c r="G98" s="45">
        <v>3</v>
      </c>
      <c r="H98" s="126">
        <v>5.3000000000000007</v>
      </c>
      <c r="I98" s="127">
        <v>5.3000000000000007</v>
      </c>
      <c r="J98" s="67">
        <f t="shared" si="2"/>
        <v>208</v>
      </c>
      <c r="K98" s="58">
        <f t="shared" si="3"/>
        <v>1</v>
      </c>
    </row>
    <row r="99" spans="1:11" ht="13.8" x14ac:dyDescent="0.25">
      <c r="A99" s="73">
        <v>94</v>
      </c>
      <c r="B99" s="45" t="s">
        <v>1362</v>
      </c>
      <c r="C99" s="45" t="s">
        <v>1777</v>
      </c>
      <c r="D99" s="45" t="s">
        <v>1379</v>
      </c>
      <c r="E99" s="45" t="s">
        <v>42</v>
      </c>
      <c r="F99" s="45"/>
      <c r="G99" s="45">
        <v>1</v>
      </c>
      <c r="H99" s="126">
        <v>5</v>
      </c>
      <c r="I99" s="127">
        <v>5</v>
      </c>
      <c r="J99" s="67">
        <f t="shared" si="2"/>
        <v>207</v>
      </c>
      <c r="K99" s="58">
        <f t="shared" si="3"/>
        <v>1</v>
      </c>
    </row>
    <row r="100" spans="1:11" ht="13.8" x14ac:dyDescent="0.25">
      <c r="A100" s="73">
        <v>95</v>
      </c>
      <c r="B100" s="45" t="s">
        <v>670</v>
      </c>
      <c r="C100" s="45" t="s">
        <v>1854</v>
      </c>
      <c r="D100" s="45" t="s">
        <v>146</v>
      </c>
      <c r="E100" s="45" t="s">
        <v>50</v>
      </c>
      <c r="F100" s="45"/>
      <c r="G100" s="45">
        <v>2</v>
      </c>
      <c r="H100" s="126">
        <v>4.6999999999999993</v>
      </c>
      <c r="I100" s="127">
        <v>4.6999999999999993</v>
      </c>
      <c r="J100" s="67">
        <f t="shared" si="2"/>
        <v>206</v>
      </c>
      <c r="K100" s="58">
        <f t="shared" si="3"/>
        <v>1</v>
      </c>
    </row>
    <row r="101" spans="1:11" ht="13.8" x14ac:dyDescent="0.25">
      <c r="A101" s="73">
        <v>96</v>
      </c>
      <c r="B101" s="45" t="s">
        <v>879</v>
      </c>
      <c r="C101" s="45" t="s">
        <v>167</v>
      </c>
      <c r="D101" s="45" t="s">
        <v>314</v>
      </c>
      <c r="E101" s="45" t="s">
        <v>39</v>
      </c>
      <c r="F101" s="45"/>
      <c r="G101" s="45">
        <v>2</v>
      </c>
      <c r="H101" s="126">
        <v>3.9000000000000004</v>
      </c>
      <c r="I101" s="127">
        <v>3.9000000000000004</v>
      </c>
      <c r="J101" s="67">
        <f t="shared" si="2"/>
        <v>205</v>
      </c>
      <c r="K101" s="58">
        <f t="shared" si="3"/>
        <v>1</v>
      </c>
    </row>
    <row r="102" spans="1:11" ht="13.8" x14ac:dyDescent="0.25">
      <c r="A102" s="73">
        <v>97</v>
      </c>
      <c r="B102" s="45" t="s">
        <v>1597</v>
      </c>
      <c r="C102" s="45" t="s">
        <v>2060</v>
      </c>
      <c r="D102" s="45" t="s">
        <v>1715</v>
      </c>
      <c r="E102" s="45" t="s">
        <v>49</v>
      </c>
      <c r="F102" s="45"/>
      <c r="G102" s="45">
        <v>2</v>
      </c>
      <c r="H102" s="126">
        <v>3.9</v>
      </c>
      <c r="I102" s="127">
        <v>3.9</v>
      </c>
      <c r="J102" s="67">
        <f t="shared" si="2"/>
        <v>205</v>
      </c>
      <c r="K102" s="58">
        <f t="shared" si="3"/>
        <v>2</v>
      </c>
    </row>
    <row r="103" spans="1:11" ht="13.8" x14ac:dyDescent="0.25">
      <c r="A103" s="73">
        <v>98</v>
      </c>
      <c r="B103" s="45" t="s">
        <v>1067</v>
      </c>
      <c r="C103" s="45" t="s">
        <v>2113</v>
      </c>
      <c r="D103" s="45" t="s">
        <v>2114</v>
      </c>
      <c r="E103" s="45" t="s">
        <v>50</v>
      </c>
      <c r="F103" s="45">
        <v>1</v>
      </c>
      <c r="G103" s="45"/>
      <c r="H103" s="126">
        <v>3.9</v>
      </c>
      <c r="I103" s="127">
        <v>3.9</v>
      </c>
      <c r="J103" s="67">
        <f t="shared" si="2"/>
        <v>205</v>
      </c>
      <c r="K103" s="58">
        <f t="shared" si="3"/>
        <v>3</v>
      </c>
    </row>
    <row r="104" spans="1:11" ht="13.8" x14ac:dyDescent="0.25">
      <c r="A104" s="73">
        <v>99</v>
      </c>
      <c r="B104" s="45" t="s">
        <v>1473</v>
      </c>
      <c r="C104" s="45" t="s">
        <v>1888</v>
      </c>
      <c r="D104" s="45" t="s">
        <v>887</v>
      </c>
      <c r="E104" s="45" t="s">
        <v>43</v>
      </c>
      <c r="F104" s="45"/>
      <c r="G104" s="45">
        <v>1</v>
      </c>
      <c r="H104" s="126">
        <v>3.6</v>
      </c>
      <c r="I104" s="127">
        <v>3.6</v>
      </c>
      <c r="J104" s="67">
        <f t="shared" si="2"/>
        <v>202</v>
      </c>
      <c r="K104" s="58">
        <f t="shared" si="3"/>
        <v>1</v>
      </c>
    </row>
    <row r="105" spans="1:11" ht="13.8" x14ac:dyDescent="0.25">
      <c r="A105" s="73">
        <v>100</v>
      </c>
      <c r="B105" s="45" t="s">
        <v>1579</v>
      </c>
      <c r="C105" s="45" t="s">
        <v>1622</v>
      </c>
      <c r="D105" s="45" t="s">
        <v>1502</v>
      </c>
      <c r="E105" s="45" t="s">
        <v>42</v>
      </c>
      <c r="F105" s="45"/>
      <c r="G105" s="45">
        <v>1</v>
      </c>
      <c r="H105" s="126">
        <v>3.4</v>
      </c>
      <c r="I105" s="127">
        <v>3.4</v>
      </c>
      <c r="J105" s="67">
        <f t="shared" si="2"/>
        <v>201</v>
      </c>
      <c r="K105" s="58">
        <f t="shared" si="3"/>
        <v>1</v>
      </c>
    </row>
    <row r="106" spans="1:11" ht="13.8" x14ac:dyDescent="0.25">
      <c r="A106" s="73">
        <v>101</v>
      </c>
      <c r="B106" s="45" t="s">
        <v>1967</v>
      </c>
      <c r="C106" s="45" t="s">
        <v>1668</v>
      </c>
      <c r="D106" s="45" t="s">
        <v>120</v>
      </c>
      <c r="E106" s="45" t="s">
        <v>1797</v>
      </c>
      <c r="F106" s="45"/>
      <c r="G106" s="45">
        <v>2</v>
      </c>
      <c r="H106" s="126">
        <v>3.4</v>
      </c>
      <c r="I106" s="127">
        <v>3.4</v>
      </c>
      <c r="J106" s="67">
        <f t="shared" si="2"/>
        <v>201</v>
      </c>
      <c r="K106" s="58">
        <f t="shared" si="3"/>
        <v>2</v>
      </c>
    </row>
    <row r="107" spans="1:11" ht="13.8" x14ac:dyDescent="0.25">
      <c r="A107" s="73">
        <v>102</v>
      </c>
      <c r="B107" s="45" t="s">
        <v>818</v>
      </c>
      <c r="C107" s="45" t="s">
        <v>1747</v>
      </c>
      <c r="D107" s="45" t="s">
        <v>1748</v>
      </c>
      <c r="E107" s="45" t="s">
        <v>44</v>
      </c>
      <c r="F107" s="45"/>
      <c r="G107" s="45">
        <v>2</v>
      </c>
      <c r="H107" s="126">
        <v>3.4</v>
      </c>
      <c r="I107" s="127">
        <v>3.4</v>
      </c>
      <c r="J107" s="67">
        <f t="shared" si="2"/>
        <v>201</v>
      </c>
      <c r="K107" s="58">
        <f t="shared" si="3"/>
        <v>3</v>
      </c>
    </row>
    <row r="108" spans="1:11" ht="13.8" x14ac:dyDescent="0.25">
      <c r="A108" s="73">
        <v>103</v>
      </c>
      <c r="B108" s="45" t="s">
        <v>624</v>
      </c>
      <c r="C108" s="45" t="s">
        <v>1101</v>
      </c>
      <c r="D108" s="45" t="s">
        <v>1627</v>
      </c>
      <c r="E108" s="45" t="s">
        <v>41</v>
      </c>
      <c r="F108" s="45">
        <v>1</v>
      </c>
      <c r="G108" s="45">
        <v>1</v>
      </c>
      <c r="H108" s="126">
        <v>3.2</v>
      </c>
      <c r="I108" s="127">
        <v>3.2</v>
      </c>
      <c r="J108" s="67">
        <f t="shared" si="2"/>
        <v>198</v>
      </c>
      <c r="K108" s="58">
        <f t="shared" si="3"/>
        <v>1</v>
      </c>
    </row>
    <row r="109" spans="1:11" ht="13.8" x14ac:dyDescent="0.25">
      <c r="A109" s="73">
        <v>104</v>
      </c>
      <c r="B109" s="45" t="s">
        <v>854</v>
      </c>
      <c r="C109" s="45" t="s">
        <v>88</v>
      </c>
      <c r="D109" s="45" t="s">
        <v>1998</v>
      </c>
      <c r="E109" s="45" t="s">
        <v>49</v>
      </c>
      <c r="F109" s="45"/>
      <c r="G109" s="45">
        <v>1</v>
      </c>
      <c r="H109" s="126">
        <v>3</v>
      </c>
      <c r="I109" s="127">
        <v>3</v>
      </c>
      <c r="J109" s="67">
        <f t="shared" si="2"/>
        <v>197</v>
      </c>
      <c r="K109" s="58">
        <f t="shared" si="3"/>
        <v>1</v>
      </c>
    </row>
    <row r="110" spans="1:11" ht="13.8" x14ac:dyDescent="0.25">
      <c r="A110" s="73">
        <v>105</v>
      </c>
      <c r="B110" s="45" t="s">
        <v>871</v>
      </c>
      <c r="C110" s="45" t="s">
        <v>1939</v>
      </c>
      <c r="D110" s="45" t="s">
        <v>343</v>
      </c>
      <c r="E110" s="45" t="s">
        <v>48</v>
      </c>
      <c r="F110" s="45">
        <v>1</v>
      </c>
      <c r="G110" s="45">
        <v>1</v>
      </c>
      <c r="H110" s="126">
        <v>2.9</v>
      </c>
      <c r="I110" s="127">
        <v>2.9</v>
      </c>
      <c r="J110" s="67">
        <f t="shared" si="2"/>
        <v>196</v>
      </c>
      <c r="K110" s="58">
        <f t="shared" si="3"/>
        <v>1</v>
      </c>
    </row>
    <row r="111" spans="1:11" ht="13.8" x14ac:dyDescent="0.25">
      <c r="A111" s="73">
        <v>106</v>
      </c>
      <c r="B111" s="45" t="s">
        <v>576</v>
      </c>
      <c r="C111" s="45" t="s">
        <v>390</v>
      </c>
      <c r="D111" s="45" t="s">
        <v>70</v>
      </c>
      <c r="E111" s="45" t="s">
        <v>38</v>
      </c>
      <c r="F111" s="45"/>
      <c r="G111" s="45">
        <v>1</v>
      </c>
      <c r="H111" s="126">
        <v>2.7</v>
      </c>
      <c r="I111" s="127">
        <v>2.7</v>
      </c>
      <c r="J111" s="67">
        <f t="shared" si="2"/>
        <v>195</v>
      </c>
      <c r="K111" s="58">
        <f t="shared" si="3"/>
        <v>1</v>
      </c>
    </row>
    <row r="112" spans="1:11" ht="13.8" x14ac:dyDescent="0.25">
      <c r="A112" s="73">
        <v>107</v>
      </c>
      <c r="B112" s="45" t="s">
        <v>760</v>
      </c>
      <c r="C112" s="45" t="s">
        <v>407</v>
      </c>
      <c r="D112" s="45" t="s">
        <v>1704</v>
      </c>
      <c r="E112" s="45" t="s">
        <v>1797</v>
      </c>
      <c r="F112" s="45">
        <v>2</v>
      </c>
      <c r="G112" s="45"/>
      <c r="H112" s="126">
        <v>2.4</v>
      </c>
      <c r="I112" s="127">
        <v>2.4</v>
      </c>
      <c r="J112" s="67">
        <f t="shared" si="2"/>
        <v>194</v>
      </c>
      <c r="K112" s="58">
        <f t="shared" si="3"/>
        <v>1</v>
      </c>
    </row>
    <row r="113" spans="1:11" ht="13.8" x14ac:dyDescent="0.25">
      <c r="A113" s="73">
        <v>108</v>
      </c>
      <c r="B113" s="45" t="s">
        <v>641</v>
      </c>
      <c r="C113" s="45" t="s">
        <v>373</v>
      </c>
      <c r="D113" s="45" t="s">
        <v>331</v>
      </c>
      <c r="E113" s="45" t="s">
        <v>50</v>
      </c>
      <c r="F113" s="45">
        <v>1</v>
      </c>
      <c r="G113" s="45"/>
      <c r="H113" s="126">
        <v>2.2999999999999998</v>
      </c>
      <c r="I113" s="127">
        <v>2.2999999999999998</v>
      </c>
      <c r="J113" s="67">
        <f t="shared" si="2"/>
        <v>193</v>
      </c>
      <c r="K113" s="58">
        <f t="shared" si="3"/>
        <v>1</v>
      </c>
    </row>
    <row r="114" spans="1:11" ht="13.8" x14ac:dyDescent="0.25">
      <c r="A114" s="73">
        <v>109</v>
      </c>
      <c r="B114" s="45" t="s">
        <v>807</v>
      </c>
      <c r="C114" s="45" t="s">
        <v>1790</v>
      </c>
      <c r="D114" s="45" t="s">
        <v>303</v>
      </c>
      <c r="E114" s="45" t="s">
        <v>50</v>
      </c>
      <c r="F114" s="45">
        <v>1</v>
      </c>
      <c r="G114" s="45"/>
      <c r="H114" s="126">
        <v>2.2999999999999998</v>
      </c>
      <c r="I114" s="127">
        <v>2.2999999999999998</v>
      </c>
      <c r="J114" s="67">
        <f t="shared" si="2"/>
        <v>193</v>
      </c>
      <c r="K114" s="58">
        <f t="shared" si="3"/>
        <v>2</v>
      </c>
    </row>
    <row r="115" spans="1:11" ht="13.8" x14ac:dyDescent="0.25">
      <c r="A115" s="73">
        <v>110</v>
      </c>
      <c r="B115" s="45" t="s">
        <v>478</v>
      </c>
      <c r="C115" s="45" t="s">
        <v>1912</v>
      </c>
      <c r="D115" s="45" t="s">
        <v>1913</v>
      </c>
      <c r="E115" s="45" t="s">
        <v>42</v>
      </c>
      <c r="F115" s="45"/>
      <c r="G115" s="45">
        <v>1</v>
      </c>
      <c r="H115" s="126">
        <v>2.2000000000000002</v>
      </c>
      <c r="I115" s="127">
        <v>2.2000000000000002</v>
      </c>
      <c r="J115" s="67">
        <f t="shared" si="2"/>
        <v>191</v>
      </c>
      <c r="K115" s="58">
        <f t="shared" si="3"/>
        <v>1</v>
      </c>
    </row>
    <row r="116" spans="1:11" ht="13.8" x14ac:dyDescent="0.25">
      <c r="A116" s="73">
        <v>111</v>
      </c>
      <c r="B116" s="45" t="s">
        <v>495</v>
      </c>
      <c r="C116" s="45" t="s">
        <v>116</v>
      </c>
      <c r="D116" s="45" t="s">
        <v>1715</v>
      </c>
      <c r="E116" s="45" t="s">
        <v>49</v>
      </c>
      <c r="F116" s="45"/>
      <c r="G116" s="45">
        <v>1</v>
      </c>
      <c r="H116" s="126">
        <v>2</v>
      </c>
      <c r="I116" s="127">
        <v>2</v>
      </c>
      <c r="J116" s="67">
        <f t="shared" si="2"/>
        <v>190</v>
      </c>
      <c r="K116" s="58">
        <f t="shared" si="3"/>
        <v>1</v>
      </c>
    </row>
    <row r="117" spans="1:11" ht="13.8" x14ac:dyDescent="0.25">
      <c r="A117" s="73">
        <v>112</v>
      </c>
      <c r="B117" s="45" t="s">
        <v>1308</v>
      </c>
      <c r="C117" s="45" t="s">
        <v>1374</v>
      </c>
      <c r="D117" s="45" t="s">
        <v>1309</v>
      </c>
      <c r="E117" s="45" t="s">
        <v>39</v>
      </c>
      <c r="F117" s="45"/>
      <c r="G117" s="45">
        <v>1</v>
      </c>
      <c r="H117" s="126">
        <v>2</v>
      </c>
      <c r="I117" s="127">
        <v>2</v>
      </c>
      <c r="J117" s="67">
        <f t="shared" si="2"/>
        <v>190</v>
      </c>
      <c r="K117" s="58">
        <f t="shared" si="3"/>
        <v>2</v>
      </c>
    </row>
    <row r="118" spans="1:11" ht="13.8" x14ac:dyDescent="0.25">
      <c r="A118" s="73">
        <v>113</v>
      </c>
      <c r="B118" s="45" t="s">
        <v>1543</v>
      </c>
      <c r="C118" s="45" t="s">
        <v>1441</v>
      </c>
      <c r="D118" s="45" t="s">
        <v>267</v>
      </c>
      <c r="E118" s="45" t="s">
        <v>43</v>
      </c>
      <c r="F118" s="45"/>
      <c r="G118" s="45">
        <v>1</v>
      </c>
      <c r="H118" s="126">
        <v>1.7</v>
      </c>
      <c r="I118" s="127">
        <v>1.7</v>
      </c>
      <c r="J118" s="67">
        <f t="shared" si="2"/>
        <v>188</v>
      </c>
      <c r="K118" s="58">
        <f t="shared" si="3"/>
        <v>1</v>
      </c>
    </row>
    <row r="119" spans="1:11" ht="13.8" x14ac:dyDescent="0.25">
      <c r="A119" s="73">
        <v>114</v>
      </c>
      <c r="B119" s="45" t="s">
        <v>916</v>
      </c>
      <c r="C119" s="45" t="s">
        <v>98</v>
      </c>
      <c r="D119" s="45" t="s">
        <v>1758</v>
      </c>
      <c r="E119" s="45" t="s">
        <v>39</v>
      </c>
      <c r="F119" s="45"/>
      <c r="G119" s="45">
        <v>1</v>
      </c>
      <c r="H119" s="126">
        <v>1.5</v>
      </c>
      <c r="I119" s="127">
        <v>1.5</v>
      </c>
      <c r="J119" s="67">
        <f t="shared" si="2"/>
        <v>187</v>
      </c>
      <c r="K119" s="58">
        <f t="shared" si="3"/>
        <v>1</v>
      </c>
    </row>
    <row r="120" spans="1:11" ht="13.8" x14ac:dyDescent="0.25">
      <c r="A120" s="73">
        <v>115</v>
      </c>
      <c r="B120" s="45" t="s">
        <v>645</v>
      </c>
      <c r="C120" s="45" t="s">
        <v>1686</v>
      </c>
      <c r="D120" s="45" t="s">
        <v>331</v>
      </c>
      <c r="E120" s="45" t="s">
        <v>50</v>
      </c>
      <c r="F120" s="45"/>
      <c r="G120" s="45">
        <v>1</v>
      </c>
      <c r="H120" s="126">
        <v>1.1000000000000001</v>
      </c>
      <c r="I120" s="127">
        <v>1.1000000000000001</v>
      </c>
      <c r="J120" s="67">
        <f t="shared" si="2"/>
        <v>186</v>
      </c>
      <c r="K120" s="58">
        <f t="shared" si="3"/>
        <v>1</v>
      </c>
    </row>
    <row r="121" spans="1:11" ht="13.8" x14ac:dyDescent="0.25">
      <c r="A121" s="73">
        <v>116</v>
      </c>
      <c r="B121" s="45" t="s">
        <v>661</v>
      </c>
      <c r="C121" s="45" t="s">
        <v>1980</v>
      </c>
      <c r="D121" s="45" t="s">
        <v>284</v>
      </c>
      <c r="E121" s="45" t="s">
        <v>48</v>
      </c>
      <c r="F121" s="45"/>
      <c r="G121" s="45">
        <v>1</v>
      </c>
      <c r="H121" s="126">
        <v>1.1000000000000001</v>
      </c>
      <c r="I121" s="127">
        <v>1.1000000000000001</v>
      </c>
      <c r="J121" s="67">
        <f t="shared" si="2"/>
        <v>186</v>
      </c>
      <c r="K121" s="58">
        <f t="shared" si="3"/>
        <v>2</v>
      </c>
    </row>
    <row r="122" spans="1:11" ht="13.8" x14ac:dyDescent="0.25">
      <c r="A122" s="73">
        <v>117</v>
      </c>
      <c r="B122" s="45" t="s">
        <v>682</v>
      </c>
      <c r="C122" s="45" t="s">
        <v>330</v>
      </c>
      <c r="D122" s="45" t="s">
        <v>73</v>
      </c>
      <c r="E122" s="45" t="s">
        <v>1797</v>
      </c>
      <c r="F122" s="45"/>
      <c r="G122" s="45">
        <v>1</v>
      </c>
      <c r="H122" s="126">
        <v>1</v>
      </c>
      <c r="I122" s="127">
        <v>1</v>
      </c>
      <c r="J122" s="67">
        <f t="shared" si="2"/>
        <v>184</v>
      </c>
      <c r="K122" s="58">
        <f t="shared" si="3"/>
        <v>1</v>
      </c>
    </row>
    <row r="123" spans="1:11" ht="13.8" x14ac:dyDescent="0.25">
      <c r="A123" s="73">
        <v>118</v>
      </c>
      <c r="B123" s="45" t="s">
        <v>702</v>
      </c>
      <c r="C123" s="45" t="s">
        <v>1858</v>
      </c>
      <c r="D123" s="45" t="s">
        <v>305</v>
      </c>
      <c r="E123" s="45" t="s">
        <v>1797</v>
      </c>
      <c r="F123" s="45"/>
      <c r="G123" s="45">
        <v>1</v>
      </c>
      <c r="H123" s="126">
        <v>1</v>
      </c>
      <c r="I123" s="127">
        <v>1</v>
      </c>
      <c r="J123" s="67">
        <f t="shared" si="2"/>
        <v>184</v>
      </c>
      <c r="K123" s="58">
        <f t="shared" si="3"/>
        <v>2</v>
      </c>
    </row>
    <row r="124" spans="1:11" ht="13.8" x14ac:dyDescent="0.25">
      <c r="A124" s="73">
        <v>119</v>
      </c>
      <c r="B124" s="45" t="s">
        <v>655</v>
      </c>
      <c r="C124" s="45" t="s">
        <v>1979</v>
      </c>
      <c r="D124" s="45" t="s">
        <v>284</v>
      </c>
      <c r="E124" s="45" t="s">
        <v>48</v>
      </c>
      <c r="F124" s="45"/>
      <c r="G124" s="45">
        <v>1</v>
      </c>
      <c r="H124" s="126">
        <v>1</v>
      </c>
      <c r="I124" s="127">
        <v>1</v>
      </c>
      <c r="J124" s="67">
        <f t="shared" si="2"/>
        <v>184</v>
      </c>
      <c r="K124" s="58">
        <f t="shared" si="3"/>
        <v>3</v>
      </c>
    </row>
    <row r="125" spans="1:11" ht="13.8" x14ac:dyDescent="0.25">
      <c r="A125" s="73">
        <v>120</v>
      </c>
      <c r="B125" s="45" t="s">
        <v>1474</v>
      </c>
      <c r="C125" s="45" t="s">
        <v>80</v>
      </c>
      <c r="D125" s="45" t="s">
        <v>1691</v>
      </c>
      <c r="E125" s="45" t="s">
        <v>40</v>
      </c>
      <c r="F125" s="45">
        <v>1</v>
      </c>
      <c r="G125" s="45"/>
      <c r="H125" s="126">
        <v>0.7</v>
      </c>
      <c r="I125" s="127">
        <v>0.7</v>
      </c>
      <c r="J125" s="67">
        <f t="shared" si="2"/>
        <v>181</v>
      </c>
      <c r="K125" s="58">
        <f t="shared" si="3"/>
        <v>1</v>
      </c>
    </row>
    <row r="126" spans="1:11" ht="13.8" x14ac:dyDescent="0.25">
      <c r="A126" s="73">
        <v>121</v>
      </c>
      <c r="B126" s="45" t="s">
        <v>982</v>
      </c>
      <c r="C126" s="45" t="s">
        <v>991</v>
      </c>
      <c r="D126" s="45" t="s">
        <v>311</v>
      </c>
      <c r="E126" s="45" t="s">
        <v>1797</v>
      </c>
      <c r="F126" s="45"/>
      <c r="G126" s="45"/>
      <c r="H126" s="126">
        <v>0</v>
      </c>
      <c r="I126" s="127">
        <v>0</v>
      </c>
      <c r="J126" s="67">
        <f t="shared" si="2"/>
        <v>20</v>
      </c>
      <c r="K126" s="58">
        <f t="shared" si="3"/>
        <v>1</v>
      </c>
    </row>
    <row r="127" spans="1:11" ht="13.8" x14ac:dyDescent="0.25">
      <c r="A127" s="73">
        <v>122</v>
      </c>
      <c r="B127" s="45" t="s">
        <v>561</v>
      </c>
      <c r="C127" s="45" t="s">
        <v>1877</v>
      </c>
      <c r="D127" s="45" t="s">
        <v>328</v>
      </c>
      <c r="E127" s="45" t="s">
        <v>1797</v>
      </c>
      <c r="F127" s="45"/>
      <c r="G127" s="45"/>
      <c r="H127" s="126">
        <v>0</v>
      </c>
      <c r="I127" s="127">
        <v>0</v>
      </c>
      <c r="J127" s="67">
        <f t="shared" si="2"/>
        <v>20</v>
      </c>
      <c r="K127" s="58">
        <f t="shared" si="3"/>
        <v>2</v>
      </c>
    </row>
    <row r="128" spans="1:11" ht="13.8" x14ac:dyDescent="0.25">
      <c r="A128" s="73">
        <v>123</v>
      </c>
      <c r="B128" s="45" t="s">
        <v>883</v>
      </c>
      <c r="C128" s="45" t="s">
        <v>2103</v>
      </c>
      <c r="D128" s="45" t="s">
        <v>161</v>
      </c>
      <c r="E128" s="45" t="s">
        <v>42</v>
      </c>
      <c r="F128" s="45"/>
      <c r="G128" s="45"/>
      <c r="H128" s="126">
        <v>0</v>
      </c>
      <c r="I128" s="127">
        <v>0</v>
      </c>
      <c r="J128" s="67">
        <f t="shared" si="2"/>
        <v>20</v>
      </c>
      <c r="K128" s="58">
        <f t="shared" si="3"/>
        <v>3</v>
      </c>
    </row>
    <row r="129" spans="1:11" ht="13.8" x14ac:dyDescent="0.25">
      <c r="A129" s="73">
        <v>124</v>
      </c>
      <c r="B129" s="45" t="s">
        <v>1476</v>
      </c>
      <c r="C129" s="45" t="s">
        <v>1503</v>
      </c>
      <c r="D129" s="45" t="s">
        <v>241</v>
      </c>
      <c r="E129" s="45" t="s">
        <v>43</v>
      </c>
      <c r="F129" s="45"/>
      <c r="G129" s="45"/>
      <c r="H129" s="126">
        <v>0</v>
      </c>
      <c r="I129" s="127">
        <v>0</v>
      </c>
      <c r="J129" s="67">
        <f t="shared" si="2"/>
        <v>20</v>
      </c>
      <c r="K129" s="58">
        <f t="shared" si="3"/>
        <v>4</v>
      </c>
    </row>
    <row r="130" spans="1:11" ht="13.8" x14ac:dyDescent="0.25">
      <c r="A130" s="73">
        <v>125</v>
      </c>
      <c r="B130" s="45" t="s">
        <v>1168</v>
      </c>
      <c r="C130" s="45" t="s">
        <v>991</v>
      </c>
      <c r="D130" s="45" t="s">
        <v>77</v>
      </c>
      <c r="E130" s="45" t="s">
        <v>37</v>
      </c>
      <c r="F130" s="45"/>
      <c r="G130" s="45"/>
      <c r="H130" s="126">
        <v>0</v>
      </c>
      <c r="I130" s="127">
        <v>0</v>
      </c>
      <c r="J130" s="67">
        <f t="shared" si="2"/>
        <v>20</v>
      </c>
      <c r="K130" s="58">
        <f t="shared" si="3"/>
        <v>5</v>
      </c>
    </row>
    <row r="131" spans="1:11" ht="13.8" x14ac:dyDescent="0.25">
      <c r="A131" s="73">
        <v>126</v>
      </c>
      <c r="B131" s="45" t="s">
        <v>446</v>
      </c>
      <c r="C131" s="45" t="s">
        <v>153</v>
      </c>
      <c r="D131" s="45" t="s">
        <v>87</v>
      </c>
      <c r="E131" s="45" t="s">
        <v>44</v>
      </c>
      <c r="F131" s="45"/>
      <c r="G131" s="45"/>
      <c r="H131" s="126">
        <v>0</v>
      </c>
      <c r="I131" s="127">
        <v>0</v>
      </c>
      <c r="J131" s="67">
        <f t="shared" si="2"/>
        <v>20</v>
      </c>
      <c r="K131" s="58">
        <f t="shared" si="3"/>
        <v>6</v>
      </c>
    </row>
    <row r="132" spans="1:11" ht="13.8" x14ac:dyDescent="0.25">
      <c r="A132" s="73">
        <v>127</v>
      </c>
      <c r="B132" s="45" t="s">
        <v>1594</v>
      </c>
      <c r="C132" s="45" t="s">
        <v>1705</v>
      </c>
      <c r="D132" s="45" t="s">
        <v>222</v>
      </c>
      <c r="E132" s="45" t="s">
        <v>1797</v>
      </c>
      <c r="F132" s="45"/>
      <c r="G132" s="45"/>
      <c r="H132" s="126">
        <v>0</v>
      </c>
      <c r="I132" s="127">
        <v>0</v>
      </c>
      <c r="J132" s="67">
        <f t="shared" si="2"/>
        <v>20</v>
      </c>
      <c r="K132" s="58">
        <f t="shared" si="3"/>
        <v>7</v>
      </c>
    </row>
    <row r="133" spans="1:11" ht="13.8" x14ac:dyDescent="0.25">
      <c r="A133" s="73">
        <v>128</v>
      </c>
      <c r="B133" s="45" t="s">
        <v>500</v>
      </c>
      <c r="C133" s="45" t="s">
        <v>194</v>
      </c>
      <c r="D133" s="45" t="s">
        <v>1021</v>
      </c>
      <c r="E133" s="45" t="s">
        <v>39</v>
      </c>
      <c r="F133" s="45"/>
      <c r="G133" s="45"/>
      <c r="H133" s="126">
        <v>0</v>
      </c>
      <c r="I133" s="127">
        <v>0</v>
      </c>
      <c r="J133" s="67">
        <f t="shared" si="2"/>
        <v>20</v>
      </c>
      <c r="K133" s="58">
        <f t="shared" si="3"/>
        <v>8</v>
      </c>
    </row>
    <row r="134" spans="1:11" ht="13.8" x14ac:dyDescent="0.25">
      <c r="A134" s="73">
        <v>129</v>
      </c>
      <c r="B134" s="45" t="s">
        <v>565</v>
      </c>
      <c r="C134" s="45" t="s">
        <v>341</v>
      </c>
      <c r="D134" s="45" t="s">
        <v>118</v>
      </c>
      <c r="E134" s="45" t="s">
        <v>40</v>
      </c>
      <c r="F134" s="45"/>
      <c r="G134" s="45"/>
      <c r="H134" s="126">
        <v>0</v>
      </c>
      <c r="I134" s="127">
        <v>0</v>
      </c>
      <c r="J134" s="67">
        <f t="shared" si="2"/>
        <v>20</v>
      </c>
      <c r="K134" s="58">
        <f t="shared" si="3"/>
        <v>9</v>
      </c>
    </row>
    <row r="135" spans="1:11" ht="13.8" x14ac:dyDescent="0.25">
      <c r="A135" s="73">
        <v>130</v>
      </c>
      <c r="B135" s="45" t="s">
        <v>1336</v>
      </c>
      <c r="C135" s="45" t="s">
        <v>2122</v>
      </c>
      <c r="D135" s="45" t="s">
        <v>228</v>
      </c>
      <c r="E135" s="45" t="s">
        <v>49</v>
      </c>
      <c r="F135" s="45"/>
      <c r="G135" s="45"/>
      <c r="H135" s="126">
        <v>0</v>
      </c>
      <c r="I135" s="127">
        <v>0</v>
      </c>
      <c r="J135" s="67">
        <f t="shared" si="2"/>
        <v>20</v>
      </c>
      <c r="K135" s="58">
        <f t="shared" si="3"/>
        <v>10</v>
      </c>
    </row>
    <row r="136" spans="1:11" ht="13.8" x14ac:dyDescent="0.25">
      <c r="A136" s="73">
        <v>131</v>
      </c>
      <c r="B136" s="45" t="s">
        <v>442</v>
      </c>
      <c r="C136" s="45" t="s">
        <v>98</v>
      </c>
      <c r="D136" s="45" t="s">
        <v>128</v>
      </c>
      <c r="E136" s="45" t="s">
        <v>41</v>
      </c>
      <c r="F136" s="45"/>
      <c r="G136" s="45"/>
      <c r="H136" s="126">
        <v>0</v>
      </c>
      <c r="I136" s="127">
        <v>0</v>
      </c>
      <c r="J136" s="67">
        <f t="shared" ref="J136:J199" si="4">IF(I136=I135,J135,IF(I136=0,ROUNDDOWN(20,0),J135-K135))</f>
        <v>20</v>
      </c>
      <c r="K136" s="58">
        <f t="shared" ref="K136:K199" si="5">IF(I136&lt;I135,1,IF(I136=I135,K135+1,0))</f>
        <v>11</v>
      </c>
    </row>
    <row r="137" spans="1:11" ht="13.8" x14ac:dyDescent="0.25">
      <c r="A137" s="73">
        <v>132</v>
      </c>
      <c r="B137" s="45" t="s">
        <v>1598</v>
      </c>
      <c r="C137" s="45" t="s">
        <v>1628</v>
      </c>
      <c r="D137" s="45" t="s">
        <v>1159</v>
      </c>
      <c r="E137" s="45" t="s">
        <v>49</v>
      </c>
      <c r="F137" s="45"/>
      <c r="G137" s="45"/>
      <c r="H137" s="126">
        <v>0</v>
      </c>
      <c r="I137" s="127">
        <v>0</v>
      </c>
      <c r="J137" s="67">
        <f t="shared" si="4"/>
        <v>20</v>
      </c>
      <c r="K137" s="58">
        <f t="shared" si="5"/>
        <v>12</v>
      </c>
    </row>
    <row r="138" spans="1:11" ht="13.8" x14ac:dyDescent="0.25">
      <c r="A138" s="73">
        <v>133</v>
      </c>
      <c r="B138" s="45" t="s">
        <v>439</v>
      </c>
      <c r="C138" s="45" t="s">
        <v>164</v>
      </c>
      <c r="D138" s="45" t="s">
        <v>165</v>
      </c>
      <c r="E138" s="45" t="s">
        <v>40</v>
      </c>
      <c r="F138" s="45"/>
      <c r="G138" s="45"/>
      <c r="H138" s="126">
        <v>0</v>
      </c>
      <c r="I138" s="127">
        <v>0</v>
      </c>
      <c r="J138" s="67">
        <f t="shared" si="4"/>
        <v>20</v>
      </c>
      <c r="K138" s="58">
        <f t="shared" si="5"/>
        <v>13</v>
      </c>
    </row>
    <row r="139" spans="1:11" ht="13.8" x14ac:dyDescent="0.25">
      <c r="A139" s="73">
        <v>134</v>
      </c>
      <c r="B139" s="45" t="s">
        <v>720</v>
      </c>
      <c r="C139" s="45" t="s">
        <v>112</v>
      </c>
      <c r="D139" s="45" t="s">
        <v>113</v>
      </c>
      <c r="E139" s="45" t="s">
        <v>48</v>
      </c>
      <c r="F139" s="45"/>
      <c r="G139" s="45"/>
      <c r="H139" s="126">
        <v>0</v>
      </c>
      <c r="I139" s="127">
        <v>0</v>
      </c>
      <c r="J139" s="67">
        <f t="shared" si="4"/>
        <v>20</v>
      </c>
      <c r="K139" s="58">
        <f t="shared" si="5"/>
        <v>14</v>
      </c>
    </row>
    <row r="140" spans="1:11" ht="13.8" x14ac:dyDescent="0.25">
      <c r="A140" s="73">
        <v>135</v>
      </c>
      <c r="B140" s="45" t="s">
        <v>574</v>
      </c>
      <c r="C140" s="45" t="s">
        <v>324</v>
      </c>
      <c r="D140" s="45" t="s">
        <v>352</v>
      </c>
      <c r="E140" s="45" t="s">
        <v>43</v>
      </c>
      <c r="F140" s="45"/>
      <c r="G140" s="45"/>
      <c r="H140" s="126">
        <v>0</v>
      </c>
      <c r="I140" s="127">
        <v>0</v>
      </c>
      <c r="J140" s="67">
        <f t="shared" si="4"/>
        <v>20</v>
      </c>
      <c r="K140" s="58">
        <f t="shared" si="5"/>
        <v>15</v>
      </c>
    </row>
    <row r="141" spans="1:11" ht="13.8" x14ac:dyDescent="0.25">
      <c r="A141" s="73">
        <v>136</v>
      </c>
      <c r="B141"/>
      <c r="C141"/>
      <c r="D141"/>
      <c r="E141"/>
      <c r="F141"/>
      <c r="G141"/>
      <c r="H141"/>
      <c r="I141"/>
      <c r="J141" s="67">
        <f t="shared" si="4"/>
        <v>20</v>
      </c>
      <c r="K141" s="58">
        <f t="shared" si="5"/>
        <v>16</v>
      </c>
    </row>
    <row r="142" spans="1:11" ht="13.8" x14ac:dyDescent="0.25">
      <c r="A142" s="73">
        <v>137</v>
      </c>
      <c r="B142"/>
      <c r="C142"/>
      <c r="D142"/>
      <c r="E142"/>
      <c r="F142"/>
      <c r="G142"/>
      <c r="H142"/>
      <c r="I142"/>
      <c r="J142" s="67">
        <f t="shared" si="4"/>
        <v>20</v>
      </c>
      <c r="K142" s="58">
        <f t="shared" si="5"/>
        <v>17</v>
      </c>
    </row>
    <row r="143" spans="1:11" ht="13.8" x14ac:dyDescent="0.25">
      <c r="A143" s="73">
        <v>138</v>
      </c>
      <c r="B143"/>
      <c r="C143"/>
      <c r="D143"/>
      <c r="E143"/>
      <c r="F143"/>
      <c r="G143"/>
      <c r="H143"/>
      <c r="I143"/>
      <c r="J143" s="67">
        <f t="shared" si="4"/>
        <v>20</v>
      </c>
      <c r="K143" s="58">
        <f t="shared" si="5"/>
        <v>18</v>
      </c>
    </row>
    <row r="144" spans="1:11" ht="13.8" x14ac:dyDescent="0.25">
      <c r="A144" s="73">
        <v>139</v>
      </c>
      <c r="B144"/>
      <c r="C144"/>
      <c r="D144"/>
      <c r="E144"/>
      <c r="F144"/>
      <c r="G144"/>
      <c r="H144"/>
      <c r="I144"/>
      <c r="J144" s="67">
        <f t="shared" si="4"/>
        <v>20</v>
      </c>
      <c r="K144" s="58">
        <f t="shared" si="5"/>
        <v>19</v>
      </c>
    </row>
    <row r="145" spans="1:11" ht="13.8" x14ac:dyDescent="0.25">
      <c r="A145" s="73">
        <v>140</v>
      </c>
      <c r="B145"/>
      <c r="C145"/>
      <c r="D145"/>
      <c r="E145"/>
      <c r="F145"/>
      <c r="G145"/>
      <c r="H145"/>
      <c r="I145"/>
      <c r="J145" s="67">
        <f t="shared" si="4"/>
        <v>20</v>
      </c>
      <c r="K145" s="58">
        <f t="shared" si="5"/>
        <v>20</v>
      </c>
    </row>
    <row r="146" spans="1:11" ht="13.8" x14ac:dyDescent="0.25">
      <c r="A146" s="73">
        <v>141</v>
      </c>
      <c r="B146"/>
      <c r="C146"/>
      <c r="D146"/>
      <c r="E146"/>
      <c r="F146"/>
      <c r="G146"/>
      <c r="H146"/>
      <c r="I146"/>
      <c r="J146" s="67">
        <f t="shared" si="4"/>
        <v>20</v>
      </c>
      <c r="K146" s="58">
        <f t="shared" si="5"/>
        <v>21</v>
      </c>
    </row>
    <row r="147" spans="1:11" ht="13.8" x14ac:dyDescent="0.25">
      <c r="A147" s="73">
        <v>142</v>
      </c>
      <c r="B147"/>
      <c r="C147"/>
      <c r="D147"/>
      <c r="E147"/>
      <c r="F147"/>
      <c r="G147"/>
      <c r="H147"/>
      <c r="I147"/>
      <c r="J147" s="67">
        <f t="shared" si="4"/>
        <v>20</v>
      </c>
      <c r="K147" s="58">
        <f t="shared" si="5"/>
        <v>22</v>
      </c>
    </row>
    <row r="148" spans="1:11" ht="13.8" x14ac:dyDescent="0.25">
      <c r="A148" s="73">
        <v>143</v>
      </c>
      <c r="B148"/>
      <c r="C148"/>
      <c r="D148"/>
      <c r="E148"/>
      <c r="F148"/>
      <c r="G148"/>
      <c r="H148"/>
      <c r="I148"/>
      <c r="J148" s="67">
        <f t="shared" si="4"/>
        <v>20</v>
      </c>
      <c r="K148" s="58">
        <f t="shared" si="5"/>
        <v>23</v>
      </c>
    </row>
    <row r="149" spans="1:11" ht="13.8" x14ac:dyDescent="0.25">
      <c r="A149" s="73">
        <v>144</v>
      </c>
      <c r="B149"/>
      <c r="C149"/>
      <c r="D149"/>
      <c r="E149"/>
      <c r="F149"/>
      <c r="G149"/>
      <c r="H149"/>
      <c r="I149"/>
      <c r="J149" s="67">
        <f t="shared" si="4"/>
        <v>20</v>
      </c>
      <c r="K149" s="58">
        <f t="shared" si="5"/>
        <v>24</v>
      </c>
    </row>
    <row r="150" spans="1:11" ht="13.8" x14ac:dyDescent="0.25">
      <c r="A150" s="73">
        <v>145</v>
      </c>
      <c r="B150"/>
      <c r="C150"/>
      <c r="D150"/>
      <c r="E150"/>
      <c r="F150"/>
      <c r="G150"/>
      <c r="H150"/>
      <c r="I150"/>
      <c r="J150" s="67">
        <f t="shared" si="4"/>
        <v>20</v>
      </c>
      <c r="K150" s="58">
        <f t="shared" si="5"/>
        <v>25</v>
      </c>
    </row>
    <row r="151" spans="1:11" ht="13.8" x14ac:dyDescent="0.25">
      <c r="A151" s="73">
        <v>146</v>
      </c>
      <c r="B151"/>
      <c r="C151"/>
      <c r="D151"/>
      <c r="E151"/>
      <c r="F151"/>
      <c r="G151"/>
      <c r="H151"/>
      <c r="I151"/>
      <c r="J151" s="67">
        <f t="shared" si="4"/>
        <v>20</v>
      </c>
      <c r="K151" s="58">
        <f t="shared" si="5"/>
        <v>26</v>
      </c>
    </row>
    <row r="152" spans="1:11" ht="13.8" x14ac:dyDescent="0.25">
      <c r="A152" s="73">
        <v>147</v>
      </c>
      <c r="B152"/>
      <c r="C152"/>
      <c r="D152"/>
      <c r="E152"/>
      <c r="F152"/>
      <c r="G152"/>
      <c r="H152"/>
      <c r="I152"/>
      <c r="J152" s="67">
        <f t="shared" si="4"/>
        <v>20</v>
      </c>
      <c r="K152" s="58">
        <f t="shared" si="5"/>
        <v>27</v>
      </c>
    </row>
    <row r="153" spans="1:11" ht="13.8" x14ac:dyDescent="0.25">
      <c r="A153" s="73">
        <v>148</v>
      </c>
      <c r="B153"/>
      <c r="C153"/>
      <c r="D153"/>
      <c r="E153"/>
      <c r="F153"/>
      <c r="G153"/>
      <c r="H153"/>
      <c r="I153"/>
      <c r="J153" s="67">
        <f t="shared" si="4"/>
        <v>20</v>
      </c>
      <c r="K153" s="58">
        <f t="shared" si="5"/>
        <v>28</v>
      </c>
    </row>
    <row r="154" spans="1:11" ht="13.8" x14ac:dyDescent="0.25">
      <c r="A154" s="73">
        <v>149</v>
      </c>
      <c r="B154"/>
      <c r="C154"/>
      <c r="D154"/>
      <c r="E154"/>
      <c r="F154"/>
      <c r="G154"/>
      <c r="H154"/>
      <c r="I154"/>
      <c r="J154" s="67">
        <f t="shared" si="4"/>
        <v>20</v>
      </c>
      <c r="K154" s="58">
        <f t="shared" si="5"/>
        <v>29</v>
      </c>
    </row>
    <row r="155" spans="1:11" ht="13.8" x14ac:dyDescent="0.25">
      <c r="A155" s="73">
        <v>150</v>
      </c>
      <c r="B155"/>
      <c r="C155"/>
      <c r="D155"/>
      <c r="E155"/>
      <c r="F155"/>
      <c r="G155"/>
      <c r="H155"/>
      <c r="I155"/>
      <c r="J155" s="67">
        <f t="shared" si="4"/>
        <v>20</v>
      </c>
      <c r="K155" s="58">
        <f t="shared" si="5"/>
        <v>30</v>
      </c>
    </row>
    <row r="156" spans="1:11" ht="13.8" x14ac:dyDescent="0.25">
      <c r="A156" s="73">
        <v>151</v>
      </c>
      <c r="B156"/>
      <c r="C156"/>
      <c r="D156"/>
      <c r="E156"/>
      <c r="F156"/>
      <c r="G156"/>
      <c r="H156"/>
      <c r="I156"/>
      <c r="J156" s="67">
        <f t="shared" si="4"/>
        <v>20</v>
      </c>
      <c r="K156" s="58">
        <f t="shared" si="5"/>
        <v>31</v>
      </c>
    </row>
    <row r="157" spans="1:11" ht="13.8" x14ac:dyDescent="0.25">
      <c r="A157" s="73">
        <v>152</v>
      </c>
      <c r="B157"/>
      <c r="C157"/>
      <c r="D157"/>
      <c r="E157"/>
      <c r="F157"/>
      <c r="G157"/>
      <c r="H157"/>
      <c r="I157"/>
      <c r="J157" s="67">
        <f t="shared" si="4"/>
        <v>20</v>
      </c>
      <c r="K157" s="58">
        <f t="shared" si="5"/>
        <v>32</v>
      </c>
    </row>
    <row r="158" spans="1:11" ht="13.8" x14ac:dyDescent="0.25">
      <c r="A158" s="73">
        <v>153</v>
      </c>
      <c r="B158"/>
      <c r="C158"/>
      <c r="D158"/>
      <c r="E158"/>
      <c r="F158"/>
      <c r="G158"/>
      <c r="H158"/>
      <c r="I158"/>
      <c r="J158" s="67">
        <f t="shared" si="4"/>
        <v>20</v>
      </c>
      <c r="K158" s="58">
        <f t="shared" si="5"/>
        <v>33</v>
      </c>
    </row>
    <row r="159" spans="1:11" ht="13.8" x14ac:dyDescent="0.25">
      <c r="A159" s="73">
        <v>154</v>
      </c>
      <c r="B159"/>
      <c r="C159"/>
      <c r="D159"/>
      <c r="E159"/>
      <c r="F159"/>
      <c r="G159"/>
      <c r="H159"/>
      <c r="I159"/>
      <c r="J159" s="67">
        <f t="shared" si="4"/>
        <v>20</v>
      </c>
      <c r="K159" s="58">
        <f t="shared" si="5"/>
        <v>34</v>
      </c>
    </row>
    <row r="160" spans="1:11" ht="13.8" x14ac:dyDescent="0.25">
      <c r="A160" s="73">
        <v>155</v>
      </c>
      <c r="B160"/>
      <c r="C160"/>
      <c r="D160"/>
      <c r="E160"/>
      <c r="F160"/>
      <c r="G160"/>
      <c r="H160"/>
      <c r="I160"/>
      <c r="J160" s="67">
        <f t="shared" si="4"/>
        <v>20</v>
      </c>
      <c r="K160" s="58">
        <f t="shared" si="5"/>
        <v>35</v>
      </c>
    </row>
    <row r="161" spans="1:11" ht="13.8" x14ac:dyDescent="0.25">
      <c r="A161" s="73">
        <v>156</v>
      </c>
      <c r="B161"/>
      <c r="C161"/>
      <c r="D161"/>
      <c r="E161"/>
      <c r="F161"/>
      <c r="G161"/>
      <c r="H161"/>
      <c r="I161"/>
      <c r="J161" s="67">
        <f t="shared" si="4"/>
        <v>20</v>
      </c>
      <c r="K161" s="58">
        <f t="shared" si="5"/>
        <v>36</v>
      </c>
    </row>
    <row r="162" spans="1:11" ht="13.8" x14ac:dyDescent="0.25">
      <c r="A162" s="73">
        <v>157</v>
      </c>
      <c r="B162"/>
      <c r="C162"/>
      <c r="D162"/>
      <c r="E162"/>
      <c r="F162"/>
      <c r="G162"/>
      <c r="H162"/>
      <c r="I162"/>
      <c r="J162" s="67">
        <f t="shared" si="4"/>
        <v>20</v>
      </c>
      <c r="K162" s="58">
        <f t="shared" si="5"/>
        <v>37</v>
      </c>
    </row>
    <row r="163" spans="1:11" ht="13.8" x14ac:dyDescent="0.25">
      <c r="A163" s="73">
        <v>158</v>
      </c>
      <c r="B163"/>
      <c r="C163"/>
      <c r="D163"/>
      <c r="E163"/>
      <c r="F163"/>
      <c r="G163"/>
      <c r="H163"/>
      <c r="I163"/>
      <c r="J163" s="67">
        <f t="shared" si="4"/>
        <v>20</v>
      </c>
      <c r="K163" s="58">
        <f t="shared" si="5"/>
        <v>38</v>
      </c>
    </row>
    <row r="164" spans="1:11" ht="13.8" x14ac:dyDescent="0.25">
      <c r="A164" s="73">
        <v>159</v>
      </c>
      <c r="B164"/>
      <c r="C164"/>
      <c r="D164"/>
      <c r="E164"/>
      <c r="F164"/>
      <c r="G164"/>
      <c r="H164"/>
      <c r="I164"/>
      <c r="J164" s="67">
        <f t="shared" si="4"/>
        <v>20</v>
      </c>
      <c r="K164" s="58">
        <f t="shared" si="5"/>
        <v>39</v>
      </c>
    </row>
    <row r="165" spans="1:11" ht="13.8" x14ac:dyDescent="0.25">
      <c r="A165" s="73">
        <v>160</v>
      </c>
      <c r="B165"/>
      <c r="C165"/>
      <c r="D165"/>
      <c r="E165"/>
      <c r="F165"/>
      <c r="G165"/>
      <c r="H165"/>
      <c r="I165"/>
      <c r="J165" s="67">
        <f t="shared" si="4"/>
        <v>20</v>
      </c>
      <c r="K165" s="58">
        <f t="shared" si="5"/>
        <v>40</v>
      </c>
    </row>
    <row r="166" spans="1:11" ht="13.8" x14ac:dyDescent="0.25">
      <c r="A166" s="73">
        <v>161</v>
      </c>
      <c r="B166"/>
      <c r="C166"/>
      <c r="D166"/>
      <c r="E166"/>
      <c r="F166"/>
      <c r="G166"/>
      <c r="H166"/>
      <c r="I166"/>
      <c r="J166" s="67">
        <f t="shared" si="4"/>
        <v>20</v>
      </c>
      <c r="K166" s="58">
        <f t="shared" si="5"/>
        <v>41</v>
      </c>
    </row>
    <row r="167" spans="1:11" ht="13.8" x14ac:dyDescent="0.25">
      <c r="A167" s="73">
        <v>162</v>
      </c>
      <c r="B167"/>
      <c r="C167"/>
      <c r="D167"/>
      <c r="E167"/>
      <c r="F167"/>
      <c r="G167"/>
      <c r="H167"/>
      <c r="I167"/>
      <c r="J167" s="67">
        <f t="shared" si="4"/>
        <v>20</v>
      </c>
      <c r="K167" s="58">
        <f t="shared" si="5"/>
        <v>42</v>
      </c>
    </row>
    <row r="168" spans="1:11" ht="13.8" x14ac:dyDescent="0.25">
      <c r="A168" s="73">
        <v>163</v>
      </c>
      <c r="B168"/>
      <c r="C168"/>
      <c r="D168"/>
      <c r="E168"/>
      <c r="F168"/>
      <c r="G168"/>
      <c r="H168"/>
      <c r="I168"/>
      <c r="J168" s="67">
        <f t="shared" si="4"/>
        <v>20</v>
      </c>
      <c r="K168" s="58">
        <f t="shared" si="5"/>
        <v>43</v>
      </c>
    </row>
    <row r="169" spans="1:11" ht="13.8" x14ac:dyDescent="0.25">
      <c r="A169" s="73">
        <v>164</v>
      </c>
      <c r="B169"/>
      <c r="C169"/>
      <c r="D169"/>
      <c r="E169"/>
      <c r="F169"/>
      <c r="G169"/>
      <c r="H169"/>
      <c r="I169"/>
      <c r="J169" s="67">
        <f t="shared" si="4"/>
        <v>20</v>
      </c>
      <c r="K169" s="58">
        <f t="shared" si="5"/>
        <v>44</v>
      </c>
    </row>
    <row r="170" spans="1:11" ht="13.8" x14ac:dyDescent="0.25">
      <c r="A170" s="73">
        <v>165</v>
      </c>
      <c r="B170"/>
      <c r="C170"/>
      <c r="D170"/>
      <c r="E170"/>
      <c r="F170"/>
      <c r="G170"/>
      <c r="H170"/>
      <c r="I170"/>
      <c r="J170" s="67">
        <f t="shared" si="4"/>
        <v>20</v>
      </c>
      <c r="K170" s="58">
        <f t="shared" si="5"/>
        <v>45</v>
      </c>
    </row>
    <row r="171" spans="1:11" ht="13.8" x14ac:dyDescent="0.25">
      <c r="A171" s="73">
        <v>166</v>
      </c>
      <c r="B171"/>
      <c r="C171"/>
      <c r="D171"/>
      <c r="E171"/>
      <c r="F171"/>
      <c r="G171"/>
      <c r="H171"/>
      <c r="I171"/>
      <c r="J171" s="67">
        <f t="shared" si="4"/>
        <v>20</v>
      </c>
      <c r="K171" s="58">
        <f t="shared" si="5"/>
        <v>46</v>
      </c>
    </row>
    <row r="172" spans="1:11" ht="13.8" x14ac:dyDescent="0.25">
      <c r="A172" s="73">
        <v>167</v>
      </c>
      <c r="B172"/>
      <c r="C172"/>
      <c r="D172"/>
      <c r="E172"/>
      <c r="F172"/>
      <c r="G172"/>
      <c r="H172"/>
      <c r="I172"/>
      <c r="J172" s="67">
        <f t="shared" si="4"/>
        <v>20</v>
      </c>
      <c r="K172" s="58">
        <f t="shared" si="5"/>
        <v>47</v>
      </c>
    </row>
    <row r="173" spans="1:11" ht="13.8" x14ac:dyDescent="0.25">
      <c r="A173" s="73">
        <v>168</v>
      </c>
      <c r="B173"/>
      <c r="C173"/>
      <c r="D173"/>
      <c r="E173"/>
      <c r="F173"/>
      <c r="G173"/>
      <c r="H173"/>
      <c r="I173"/>
      <c r="J173" s="67">
        <f t="shared" si="4"/>
        <v>20</v>
      </c>
      <c r="K173" s="58">
        <f t="shared" si="5"/>
        <v>48</v>
      </c>
    </row>
    <row r="174" spans="1:11" ht="13.8" x14ac:dyDescent="0.25">
      <c r="A174" s="73">
        <v>169</v>
      </c>
      <c r="B174"/>
      <c r="C174"/>
      <c r="D174"/>
      <c r="E174"/>
      <c r="F174"/>
      <c r="G174"/>
      <c r="H174"/>
      <c r="I174"/>
      <c r="J174" s="67">
        <f t="shared" si="4"/>
        <v>20</v>
      </c>
      <c r="K174" s="58">
        <f t="shared" si="5"/>
        <v>49</v>
      </c>
    </row>
    <row r="175" spans="1:11" ht="13.8" x14ac:dyDescent="0.25">
      <c r="A175" s="73">
        <v>170</v>
      </c>
      <c r="B175"/>
      <c r="C175"/>
      <c r="D175"/>
      <c r="E175"/>
      <c r="F175"/>
      <c r="G175"/>
      <c r="H175"/>
      <c r="I175"/>
      <c r="J175" s="67">
        <f t="shared" si="4"/>
        <v>20</v>
      </c>
      <c r="K175" s="58">
        <f t="shared" si="5"/>
        <v>50</v>
      </c>
    </row>
    <row r="176" spans="1:11" ht="13.8" x14ac:dyDescent="0.25">
      <c r="A176" s="73">
        <v>171</v>
      </c>
      <c r="B176"/>
      <c r="C176"/>
      <c r="D176"/>
      <c r="E176"/>
      <c r="F176"/>
      <c r="G176"/>
      <c r="H176"/>
      <c r="I176"/>
      <c r="J176" s="67">
        <f t="shared" si="4"/>
        <v>20</v>
      </c>
      <c r="K176" s="58">
        <f t="shared" si="5"/>
        <v>51</v>
      </c>
    </row>
    <row r="177" spans="1:11" ht="13.8" x14ac:dyDescent="0.25">
      <c r="A177" s="73">
        <v>172</v>
      </c>
      <c r="B177"/>
      <c r="C177"/>
      <c r="D177"/>
      <c r="E177"/>
      <c r="F177"/>
      <c r="G177"/>
      <c r="H177"/>
      <c r="I177"/>
      <c r="J177" s="67">
        <f t="shared" si="4"/>
        <v>20</v>
      </c>
      <c r="K177" s="58">
        <f t="shared" si="5"/>
        <v>52</v>
      </c>
    </row>
    <row r="178" spans="1:11" ht="13.8" x14ac:dyDescent="0.25">
      <c r="A178" s="73">
        <v>173</v>
      </c>
      <c r="B178"/>
      <c r="C178"/>
      <c r="D178"/>
      <c r="E178"/>
      <c r="F178"/>
      <c r="G178"/>
      <c r="H178"/>
      <c r="I178"/>
      <c r="J178" s="67">
        <f t="shared" si="4"/>
        <v>20</v>
      </c>
      <c r="K178" s="58">
        <f t="shared" si="5"/>
        <v>53</v>
      </c>
    </row>
    <row r="179" spans="1:11" ht="13.8" x14ac:dyDescent="0.25">
      <c r="A179" s="73">
        <v>174</v>
      </c>
      <c r="B179"/>
      <c r="C179"/>
      <c r="D179"/>
      <c r="E179"/>
      <c r="F179"/>
      <c r="G179"/>
      <c r="H179"/>
      <c r="I179"/>
      <c r="J179" s="67">
        <f t="shared" si="4"/>
        <v>20</v>
      </c>
      <c r="K179" s="58">
        <f t="shared" si="5"/>
        <v>54</v>
      </c>
    </row>
    <row r="180" spans="1:11" ht="13.8" x14ac:dyDescent="0.25">
      <c r="A180" s="73">
        <v>175</v>
      </c>
      <c r="B180"/>
      <c r="C180"/>
      <c r="D180"/>
      <c r="E180"/>
      <c r="F180"/>
      <c r="G180"/>
      <c r="H180"/>
      <c r="I180"/>
      <c r="J180" s="67">
        <f t="shared" si="4"/>
        <v>20</v>
      </c>
      <c r="K180" s="58">
        <f t="shared" si="5"/>
        <v>55</v>
      </c>
    </row>
    <row r="181" spans="1:11" ht="13.8" x14ac:dyDescent="0.25">
      <c r="A181" s="73">
        <v>176</v>
      </c>
      <c r="B181"/>
      <c r="C181"/>
      <c r="D181"/>
      <c r="E181"/>
      <c r="F181"/>
      <c r="G181"/>
      <c r="H181"/>
      <c r="I181"/>
      <c r="J181" s="67">
        <f t="shared" si="4"/>
        <v>20</v>
      </c>
      <c r="K181" s="58">
        <f t="shared" si="5"/>
        <v>56</v>
      </c>
    </row>
    <row r="182" spans="1:11" ht="13.8" x14ac:dyDescent="0.25">
      <c r="A182" s="73">
        <v>177</v>
      </c>
      <c r="B182"/>
      <c r="C182"/>
      <c r="D182"/>
      <c r="E182"/>
      <c r="F182"/>
      <c r="G182"/>
      <c r="H182"/>
      <c r="I182"/>
      <c r="J182" s="67">
        <f t="shared" si="4"/>
        <v>20</v>
      </c>
      <c r="K182" s="58">
        <f t="shared" si="5"/>
        <v>57</v>
      </c>
    </row>
    <row r="183" spans="1:11" ht="13.8" x14ac:dyDescent="0.25">
      <c r="A183" s="73">
        <v>178</v>
      </c>
      <c r="B183"/>
      <c r="C183"/>
      <c r="D183"/>
      <c r="E183"/>
      <c r="F183"/>
      <c r="G183"/>
      <c r="H183"/>
      <c r="I183"/>
      <c r="J183" s="67">
        <f t="shared" si="4"/>
        <v>20</v>
      </c>
      <c r="K183" s="58">
        <f t="shared" si="5"/>
        <v>58</v>
      </c>
    </row>
    <row r="184" spans="1:11" ht="13.8" x14ac:dyDescent="0.25">
      <c r="A184" s="73">
        <v>179</v>
      </c>
      <c r="B184"/>
      <c r="C184"/>
      <c r="D184"/>
      <c r="E184"/>
      <c r="F184"/>
      <c r="G184"/>
      <c r="H184"/>
      <c r="I184"/>
      <c r="J184" s="67">
        <f t="shared" si="4"/>
        <v>20</v>
      </c>
      <c r="K184" s="58">
        <f t="shared" si="5"/>
        <v>59</v>
      </c>
    </row>
    <row r="185" spans="1:11" ht="13.8" x14ac:dyDescent="0.25">
      <c r="A185" s="73">
        <v>180</v>
      </c>
      <c r="B185"/>
      <c r="C185"/>
      <c r="D185"/>
      <c r="E185"/>
      <c r="F185"/>
      <c r="G185"/>
      <c r="H185"/>
      <c r="I185"/>
      <c r="J185" s="67">
        <f t="shared" si="4"/>
        <v>20</v>
      </c>
      <c r="K185" s="58">
        <f t="shared" si="5"/>
        <v>60</v>
      </c>
    </row>
    <row r="186" spans="1:11" ht="13.8" x14ac:dyDescent="0.25">
      <c r="A186" s="73">
        <v>181</v>
      </c>
      <c r="B186"/>
      <c r="C186"/>
      <c r="D186"/>
      <c r="E186"/>
      <c r="F186"/>
      <c r="G186"/>
      <c r="H186"/>
      <c r="I186"/>
      <c r="J186" s="67">
        <f t="shared" si="4"/>
        <v>20</v>
      </c>
      <c r="K186" s="58">
        <f t="shared" si="5"/>
        <v>61</v>
      </c>
    </row>
    <row r="187" spans="1:11" ht="13.8" x14ac:dyDescent="0.25">
      <c r="A187" s="73">
        <v>182</v>
      </c>
      <c r="B187"/>
      <c r="C187"/>
      <c r="D187"/>
      <c r="E187"/>
      <c r="F187"/>
      <c r="G187"/>
      <c r="H187"/>
      <c r="I187"/>
      <c r="J187" s="67">
        <f t="shared" si="4"/>
        <v>20</v>
      </c>
      <c r="K187" s="58">
        <f t="shared" si="5"/>
        <v>62</v>
      </c>
    </row>
    <row r="188" spans="1:11" ht="13.8" x14ac:dyDescent="0.25">
      <c r="A188" s="73">
        <v>183</v>
      </c>
      <c r="B188"/>
      <c r="C188"/>
      <c r="D188"/>
      <c r="E188"/>
      <c r="F188"/>
      <c r="G188"/>
      <c r="H188"/>
      <c r="I188"/>
      <c r="J188" s="67">
        <f t="shared" si="4"/>
        <v>20</v>
      </c>
      <c r="K188" s="58">
        <f t="shared" si="5"/>
        <v>63</v>
      </c>
    </row>
    <row r="189" spans="1:11" ht="13.8" x14ac:dyDescent="0.25">
      <c r="A189" s="73">
        <v>184</v>
      </c>
      <c r="B189"/>
      <c r="C189"/>
      <c r="D189"/>
      <c r="E189"/>
      <c r="F189"/>
      <c r="G189"/>
      <c r="H189"/>
      <c r="I189"/>
      <c r="J189" s="67">
        <f t="shared" si="4"/>
        <v>20</v>
      </c>
      <c r="K189" s="58">
        <f t="shared" si="5"/>
        <v>64</v>
      </c>
    </row>
    <row r="190" spans="1:11" ht="13.8" x14ac:dyDescent="0.25">
      <c r="A190" s="73">
        <v>185</v>
      </c>
      <c r="B190"/>
      <c r="C190"/>
      <c r="D190"/>
      <c r="E190"/>
      <c r="F190"/>
      <c r="G190"/>
      <c r="H190"/>
      <c r="I190"/>
      <c r="J190" s="67">
        <f t="shared" si="4"/>
        <v>20</v>
      </c>
      <c r="K190" s="58">
        <f t="shared" si="5"/>
        <v>65</v>
      </c>
    </row>
    <row r="191" spans="1:11" ht="13.8" x14ac:dyDescent="0.25">
      <c r="A191" s="73">
        <v>186</v>
      </c>
      <c r="B191"/>
      <c r="C191"/>
      <c r="D191"/>
      <c r="E191"/>
      <c r="F191"/>
      <c r="G191"/>
      <c r="H191"/>
      <c r="I191"/>
      <c r="J191" s="67">
        <f t="shared" si="4"/>
        <v>20</v>
      </c>
      <c r="K191" s="58">
        <f t="shared" si="5"/>
        <v>66</v>
      </c>
    </row>
    <row r="192" spans="1:11" ht="13.8" x14ac:dyDescent="0.25">
      <c r="A192" s="73">
        <v>187</v>
      </c>
      <c r="B192"/>
      <c r="C192"/>
      <c r="D192"/>
      <c r="E192"/>
      <c r="F192"/>
      <c r="G192"/>
      <c r="H192"/>
      <c r="I192"/>
      <c r="J192" s="67">
        <f t="shared" si="4"/>
        <v>20</v>
      </c>
      <c r="K192" s="58">
        <f t="shared" si="5"/>
        <v>67</v>
      </c>
    </row>
    <row r="193" spans="1:11" ht="13.8" x14ac:dyDescent="0.25">
      <c r="A193" s="73">
        <v>188</v>
      </c>
      <c r="B193"/>
      <c r="C193"/>
      <c r="D193"/>
      <c r="E193"/>
      <c r="F193"/>
      <c r="G193"/>
      <c r="H193"/>
      <c r="I193"/>
      <c r="J193" s="67">
        <f t="shared" si="4"/>
        <v>20</v>
      </c>
      <c r="K193" s="58">
        <f t="shared" si="5"/>
        <v>68</v>
      </c>
    </row>
    <row r="194" spans="1:11" ht="13.8" x14ac:dyDescent="0.25">
      <c r="A194" s="73">
        <v>189</v>
      </c>
      <c r="B194"/>
      <c r="C194"/>
      <c r="D194"/>
      <c r="E194"/>
      <c r="F194"/>
      <c r="G194"/>
      <c r="H194"/>
      <c r="I194"/>
      <c r="J194" s="67">
        <f t="shared" si="4"/>
        <v>20</v>
      </c>
      <c r="K194" s="58">
        <f t="shared" si="5"/>
        <v>69</v>
      </c>
    </row>
    <row r="195" spans="1:11" ht="13.8" x14ac:dyDescent="0.25">
      <c r="A195" s="73">
        <v>190</v>
      </c>
      <c r="B195"/>
      <c r="C195"/>
      <c r="D195"/>
      <c r="E195"/>
      <c r="F195"/>
      <c r="G195"/>
      <c r="H195"/>
      <c r="I195"/>
      <c r="J195" s="67">
        <f t="shared" si="4"/>
        <v>20</v>
      </c>
      <c r="K195" s="58">
        <f t="shared" si="5"/>
        <v>70</v>
      </c>
    </row>
    <row r="196" spans="1:11" ht="13.8" x14ac:dyDescent="0.25">
      <c r="A196" s="73">
        <v>191</v>
      </c>
      <c r="B196"/>
      <c r="C196"/>
      <c r="D196"/>
      <c r="E196"/>
      <c r="F196"/>
      <c r="G196"/>
      <c r="H196"/>
      <c r="I196"/>
      <c r="J196" s="67">
        <f t="shared" si="4"/>
        <v>20</v>
      </c>
      <c r="K196" s="58">
        <f t="shared" si="5"/>
        <v>71</v>
      </c>
    </row>
    <row r="197" spans="1:11" ht="13.8" x14ac:dyDescent="0.25">
      <c r="A197" s="73">
        <v>192</v>
      </c>
      <c r="B197"/>
      <c r="C197"/>
      <c r="D197"/>
      <c r="E197"/>
      <c r="F197"/>
      <c r="G197"/>
      <c r="H197"/>
      <c r="I197"/>
      <c r="J197" s="67">
        <f t="shared" si="4"/>
        <v>20</v>
      </c>
      <c r="K197" s="58">
        <f t="shared" si="5"/>
        <v>72</v>
      </c>
    </row>
    <row r="198" spans="1:11" ht="13.8" x14ac:dyDescent="0.25">
      <c r="A198" s="73">
        <v>193</v>
      </c>
      <c r="B198"/>
      <c r="C198"/>
      <c r="D198"/>
      <c r="E198"/>
      <c r="F198"/>
      <c r="G198"/>
      <c r="H198"/>
      <c r="I198"/>
      <c r="J198" s="67">
        <f t="shared" si="4"/>
        <v>20</v>
      </c>
      <c r="K198" s="58">
        <f t="shared" si="5"/>
        <v>73</v>
      </c>
    </row>
    <row r="199" spans="1:11" ht="13.8" x14ac:dyDescent="0.25">
      <c r="A199" s="73">
        <v>194</v>
      </c>
      <c r="B199"/>
      <c r="C199"/>
      <c r="D199"/>
      <c r="E199"/>
      <c r="F199"/>
      <c r="G199"/>
      <c r="H199"/>
      <c r="I199"/>
      <c r="J199" s="67">
        <f t="shared" si="4"/>
        <v>20</v>
      </c>
      <c r="K199" s="58">
        <f t="shared" si="5"/>
        <v>74</v>
      </c>
    </row>
    <row r="200" spans="1:11" ht="13.8" x14ac:dyDescent="0.25">
      <c r="A200" s="73">
        <v>195</v>
      </c>
      <c r="B200"/>
      <c r="C200"/>
      <c r="D200"/>
      <c r="E200"/>
      <c r="F200"/>
      <c r="G200"/>
      <c r="H200"/>
      <c r="I200"/>
      <c r="J200" s="67">
        <f t="shared" ref="J200:J263" si="6">IF(I200=I199,J199,IF(I200=0,ROUNDDOWN(20,0),J199-K199))</f>
        <v>20</v>
      </c>
      <c r="K200" s="58">
        <f t="shared" ref="K200:K263" si="7">IF(I200&lt;I199,1,IF(I200=I199,K199+1,0))</f>
        <v>75</v>
      </c>
    </row>
    <row r="201" spans="1:11" ht="13.8" x14ac:dyDescent="0.25">
      <c r="A201" s="73">
        <v>196</v>
      </c>
      <c r="B201"/>
      <c r="C201"/>
      <c r="D201"/>
      <c r="E201"/>
      <c r="F201"/>
      <c r="G201"/>
      <c r="H201"/>
      <c r="I201"/>
      <c r="J201" s="67">
        <f t="shared" si="6"/>
        <v>20</v>
      </c>
      <c r="K201" s="58">
        <f t="shared" si="7"/>
        <v>76</v>
      </c>
    </row>
    <row r="202" spans="1:11" ht="13.8" x14ac:dyDescent="0.25">
      <c r="A202" s="73">
        <v>197</v>
      </c>
      <c r="B202"/>
      <c r="C202"/>
      <c r="D202"/>
      <c r="E202"/>
      <c r="F202"/>
      <c r="G202"/>
      <c r="H202"/>
      <c r="I202"/>
      <c r="J202" s="67">
        <f t="shared" si="6"/>
        <v>20</v>
      </c>
      <c r="K202" s="58">
        <f t="shared" si="7"/>
        <v>77</v>
      </c>
    </row>
    <row r="203" spans="1:11" ht="13.8" x14ac:dyDescent="0.25">
      <c r="A203" s="73">
        <v>198</v>
      </c>
      <c r="B203"/>
      <c r="C203"/>
      <c r="D203"/>
      <c r="E203"/>
      <c r="F203"/>
      <c r="G203"/>
      <c r="H203"/>
      <c r="I203"/>
      <c r="J203" s="67">
        <f t="shared" si="6"/>
        <v>20</v>
      </c>
      <c r="K203" s="58">
        <f t="shared" si="7"/>
        <v>78</v>
      </c>
    </row>
    <row r="204" spans="1:11" ht="13.8" x14ac:dyDescent="0.25">
      <c r="A204" s="73">
        <v>199</v>
      </c>
      <c r="B204"/>
      <c r="C204"/>
      <c r="D204"/>
      <c r="E204"/>
      <c r="F204"/>
      <c r="G204"/>
      <c r="H204"/>
      <c r="I204"/>
      <c r="J204" s="67">
        <f t="shared" si="6"/>
        <v>20</v>
      </c>
      <c r="K204" s="58">
        <f t="shared" si="7"/>
        <v>79</v>
      </c>
    </row>
    <row r="205" spans="1:11" ht="13.8" x14ac:dyDescent="0.25">
      <c r="A205" s="73">
        <v>200</v>
      </c>
      <c r="B205"/>
      <c r="C205"/>
      <c r="D205"/>
      <c r="E205"/>
      <c r="F205"/>
      <c r="G205"/>
      <c r="H205"/>
      <c r="I205"/>
      <c r="J205" s="67">
        <f t="shared" si="6"/>
        <v>20</v>
      </c>
      <c r="K205" s="58">
        <f t="shared" si="7"/>
        <v>80</v>
      </c>
    </row>
    <row r="206" spans="1:11" ht="13.8" x14ac:dyDescent="0.25">
      <c r="A206" s="73">
        <v>201</v>
      </c>
      <c r="B206"/>
      <c r="C206"/>
      <c r="D206"/>
      <c r="E206"/>
      <c r="F206"/>
      <c r="G206"/>
      <c r="H206"/>
      <c r="I206"/>
      <c r="J206" s="67">
        <f t="shared" si="6"/>
        <v>20</v>
      </c>
      <c r="K206" s="58">
        <f t="shared" si="7"/>
        <v>81</v>
      </c>
    </row>
    <row r="207" spans="1:11" ht="13.8" x14ac:dyDescent="0.25">
      <c r="A207" s="73">
        <v>202</v>
      </c>
      <c r="B207"/>
      <c r="C207"/>
      <c r="D207"/>
      <c r="E207"/>
      <c r="F207"/>
      <c r="G207"/>
      <c r="H207"/>
      <c r="I207"/>
      <c r="J207" s="67">
        <f t="shared" si="6"/>
        <v>20</v>
      </c>
      <c r="K207" s="58">
        <f t="shared" si="7"/>
        <v>82</v>
      </c>
    </row>
    <row r="208" spans="1:11" ht="13.8" x14ac:dyDescent="0.25">
      <c r="A208" s="73">
        <v>203</v>
      </c>
      <c r="B208"/>
      <c r="C208"/>
      <c r="D208"/>
      <c r="E208"/>
      <c r="F208"/>
      <c r="G208"/>
      <c r="H208"/>
      <c r="I208"/>
      <c r="J208" s="67">
        <f t="shared" si="6"/>
        <v>20</v>
      </c>
      <c r="K208" s="58">
        <f t="shared" si="7"/>
        <v>83</v>
      </c>
    </row>
    <row r="209" spans="1:11" ht="13.8" x14ac:dyDescent="0.25">
      <c r="A209" s="73">
        <v>204</v>
      </c>
      <c r="B209"/>
      <c r="C209"/>
      <c r="D209"/>
      <c r="E209"/>
      <c r="F209"/>
      <c r="G209"/>
      <c r="H209"/>
      <c r="I209"/>
      <c r="J209" s="67">
        <f t="shared" si="6"/>
        <v>20</v>
      </c>
      <c r="K209" s="58">
        <f t="shared" si="7"/>
        <v>84</v>
      </c>
    </row>
    <row r="210" spans="1:11" ht="13.8" x14ac:dyDescent="0.25">
      <c r="A210" s="73">
        <v>205</v>
      </c>
      <c r="B210"/>
      <c r="C210"/>
      <c r="D210"/>
      <c r="E210"/>
      <c r="F210"/>
      <c r="G210"/>
      <c r="H210"/>
      <c r="I210"/>
      <c r="J210" s="67">
        <f t="shared" si="6"/>
        <v>20</v>
      </c>
      <c r="K210" s="58">
        <f t="shared" si="7"/>
        <v>85</v>
      </c>
    </row>
    <row r="211" spans="1:11" ht="13.8" x14ac:dyDescent="0.25">
      <c r="A211" s="73">
        <v>206</v>
      </c>
      <c r="B211"/>
      <c r="C211"/>
      <c r="D211"/>
      <c r="E211"/>
      <c r="F211"/>
      <c r="G211"/>
      <c r="H211"/>
      <c r="I211"/>
      <c r="J211" s="67">
        <f t="shared" si="6"/>
        <v>20</v>
      </c>
      <c r="K211" s="58">
        <f t="shared" si="7"/>
        <v>86</v>
      </c>
    </row>
    <row r="212" spans="1:11" ht="13.8" x14ac:dyDescent="0.25">
      <c r="A212" s="73">
        <v>207</v>
      </c>
      <c r="B212"/>
      <c r="C212"/>
      <c r="D212"/>
      <c r="E212"/>
      <c r="F212"/>
      <c r="G212"/>
      <c r="H212"/>
      <c r="I212"/>
      <c r="J212" s="67">
        <f t="shared" si="6"/>
        <v>20</v>
      </c>
      <c r="K212" s="58">
        <f t="shared" si="7"/>
        <v>87</v>
      </c>
    </row>
    <row r="213" spans="1:11" ht="13.8" x14ac:dyDescent="0.25">
      <c r="A213" s="73">
        <v>208</v>
      </c>
      <c r="B213"/>
      <c r="C213"/>
      <c r="D213"/>
      <c r="E213"/>
      <c r="F213"/>
      <c r="G213"/>
      <c r="H213"/>
      <c r="I213"/>
      <c r="J213" s="67">
        <f t="shared" si="6"/>
        <v>20</v>
      </c>
      <c r="K213" s="58">
        <f t="shared" si="7"/>
        <v>88</v>
      </c>
    </row>
    <row r="214" spans="1:11" ht="13.8" x14ac:dyDescent="0.25">
      <c r="A214" s="73">
        <v>209</v>
      </c>
      <c r="B214"/>
      <c r="C214"/>
      <c r="D214"/>
      <c r="E214"/>
      <c r="F214"/>
      <c r="G214"/>
      <c r="H214"/>
      <c r="I214"/>
      <c r="J214" s="67">
        <f t="shared" si="6"/>
        <v>20</v>
      </c>
      <c r="K214" s="58">
        <f t="shared" si="7"/>
        <v>89</v>
      </c>
    </row>
    <row r="215" spans="1:11" ht="13.8" x14ac:dyDescent="0.25">
      <c r="A215" s="73">
        <v>210</v>
      </c>
      <c r="B215"/>
      <c r="C215"/>
      <c r="D215"/>
      <c r="E215"/>
      <c r="F215"/>
      <c r="G215"/>
      <c r="H215"/>
      <c r="I215"/>
      <c r="J215" s="67">
        <f t="shared" si="6"/>
        <v>20</v>
      </c>
      <c r="K215" s="58">
        <f t="shared" si="7"/>
        <v>90</v>
      </c>
    </row>
    <row r="216" spans="1:11" ht="13.8" x14ac:dyDescent="0.25">
      <c r="A216" s="73">
        <v>211</v>
      </c>
      <c r="B216"/>
      <c r="C216"/>
      <c r="D216"/>
      <c r="E216"/>
      <c r="F216"/>
      <c r="G216"/>
      <c r="H216"/>
      <c r="I216"/>
      <c r="J216" s="67">
        <f t="shared" si="6"/>
        <v>20</v>
      </c>
      <c r="K216" s="58">
        <f t="shared" si="7"/>
        <v>91</v>
      </c>
    </row>
    <row r="217" spans="1:11" ht="13.8" x14ac:dyDescent="0.25">
      <c r="A217" s="73">
        <v>212</v>
      </c>
      <c r="B217"/>
      <c r="C217"/>
      <c r="D217"/>
      <c r="E217"/>
      <c r="F217"/>
      <c r="G217"/>
      <c r="H217"/>
      <c r="I217"/>
      <c r="J217" s="67">
        <f t="shared" si="6"/>
        <v>20</v>
      </c>
      <c r="K217" s="58">
        <f t="shared" si="7"/>
        <v>92</v>
      </c>
    </row>
    <row r="218" spans="1:11" ht="13.8" x14ac:dyDescent="0.25">
      <c r="A218" s="73">
        <v>213</v>
      </c>
      <c r="B218"/>
      <c r="C218"/>
      <c r="D218"/>
      <c r="E218"/>
      <c r="F218"/>
      <c r="G218"/>
      <c r="H218"/>
      <c r="I218"/>
      <c r="J218" s="67">
        <f t="shared" si="6"/>
        <v>20</v>
      </c>
      <c r="K218" s="58">
        <f t="shared" si="7"/>
        <v>93</v>
      </c>
    </row>
    <row r="219" spans="1:11" ht="13.8" x14ac:dyDescent="0.25">
      <c r="A219" s="73">
        <v>214</v>
      </c>
      <c r="B219"/>
      <c r="C219"/>
      <c r="D219"/>
      <c r="E219"/>
      <c r="F219"/>
      <c r="G219"/>
      <c r="H219"/>
      <c r="I219"/>
      <c r="J219" s="67">
        <f t="shared" si="6"/>
        <v>20</v>
      </c>
      <c r="K219" s="58">
        <f t="shared" si="7"/>
        <v>94</v>
      </c>
    </row>
    <row r="220" spans="1:11" ht="13.8" x14ac:dyDescent="0.25">
      <c r="A220" s="73">
        <v>215</v>
      </c>
      <c r="B220"/>
      <c r="C220"/>
      <c r="D220"/>
      <c r="E220"/>
      <c r="F220"/>
      <c r="G220"/>
      <c r="H220"/>
      <c r="I220"/>
      <c r="J220" s="67">
        <f t="shared" si="6"/>
        <v>20</v>
      </c>
      <c r="K220" s="58">
        <f t="shared" si="7"/>
        <v>95</v>
      </c>
    </row>
    <row r="221" spans="1:11" ht="13.8" x14ac:dyDescent="0.25">
      <c r="A221" s="73">
        <v>216</v>
      </c>
      <c r="B221"/>
      <c r="C221"/>
      <c r="D221"/>
      <c r="E221"/>
      <c r="F221"/>
      <c r="G221"/>
      <c r="H221"/>
      <c r="I221"/>
      <c r="J221" s="67">
        <f t="shared" si="6"/>
        <v>20</v>
      </c>
      <c r="K221" s="58">
        <f t="shared" si="7"/>
        <v>96</v>
      </c>
    </row>
    <row r="222" spans="1:11" ht="13.8" x14ac:dyDescent="0.25">
      <c r="A222" s="73">
        <v>217</v>
      </c>
      <c r="B222"/>
      <c r="C222"/>
      <c r="D222"/>
      <c r="E222"/>
      <c r="F222"/>
      <c r="G222"/>
      <c r="H222"/>
      <c r="I222"/>
      <c r="J222" s="67">
        <f t="shared" si="6"/>
        <v>20</v>
      </c>
      <c r="K222" s="58">
        <f t="shared" si="7"/>
        <v>97</v>
      </c>
    </row>
    <row r="223" spans="1:11" ht="13.8" x14ac:dyDescent="0.25">
      <c r="A223" s="73">
        <v>218</v>
      </c>
      <c r="B223"/>
      <c r="C223"/>
      <c r="D223"/>
      <c r="E223"/>
      <c r="F223"/>
      <c r="G223"/>
      <c r="H223"/>
      <c r="I223"/>
      <c r="J223" s="67">
        <f t="shared" si="6"/>
        <v>20</v>
      </c>
      <c r="K223" s="58">
        <f t="shared" si="7"/>
        <v>98</v>
      </c>
    </row>
    <row r="224" spans="1:11" ht="13.8" x14ac:dyDescent="0.25">
      <c r="A224" s="73">
        <v>219</v>
      </c>
      <c r="B224"/>
      <c r="C224"/>
      <c r="D224"/>
      <c r="E224"/>
      <c r="F224"/>
      <c r="G224"/>
      <c r="H224"/>
      <c r="I224"/>
      <c r="J224" s="67">
        <f t="shared" si="6"/>
        <v>20</v>
      </c>
      <c r="K224" s="58">
        <f t="shared" si="7"/>
        <v>99</v>
      </c>
    </row>
    <row r="225" spans="1:11" ht="13.8" x14ac:dyDescent="0.25">
      <c r="A225" s="73">
        <v>220</v>
      </c>
      <c r="B225"/>
      <c r="C225"/>
      <c r="D225"/>
      <c r="E225"/>
      <c r="F225"/>
      <c r="G225"/>
      <c r="H225"/>
      <c r="I225"/>
      <c r="J225" s="67">
        <f t="shared" si="6"/>
        <v>20</v>
      </c>
      <c r="K225" s="58">
        <f t="shared" si="7"/>
        <v>100</v>
      </c>
    </row>
    <row r="226" spans="1:11" ht="13.8" x14ac:dyDescent="0.25">
      <c r="A226" s="73">
        <v>221</v>
      </c>
      <c r="B226"/>
      <c r="C226"/>
      <c r="D226"/>
      <c r="E226"/>
      <c r="F226"/>
      <c r="G226"/>
      <c r="H226"/>
      <c r="I226"/>
      <c r="J226" s="67">
        <f t="shared" si="6"/>
        <v>20</v>
      </c>
      <c r="K226" s="58">
        <f t="shared" si="7"/>
        <v>101</v>
      </c>
    </row>
    <row r="227" spans="1:11" ht="13.8" x14ac:dyDescent="0.25">
      <c r="A227" s="73">
        <v>222</v>
      </c>
      <c r="B227"/>
      <c r="C227"/>
      <c r="D227"/>
      <c r="E227"/>
      <c r="F227"/>
      <c r="G227"/>
      <c r="H227"/>
      <c r="I227"/>
      <c r="J227" s="67">
        <f t="shared" si="6"/>
        <v>20</v>
      </c>
      <c r="K227" s="58">
        <f t="shared" si="7"/>
        <v>102</v>
      </c>
    </row>
    <row r="228" spans="1:11" ht="13.8" x14ac:dyDescent="0.25">
      <c r="A228" s="73">
        <v>223</v>
      </c>
      <c r="B228"/>
      <c r="C228"/>
      <c r="D228"/>
      <c r="E228"/>
      <c r="F228"/>
      <c r="G228"/>
      <c r="H228"/>
      <c r="I228"/>
      <c r="J228" s="67">
        <f t="shared" si="6"/>
        <v>20</v>
      </c>
      <c r="K228" s="58">
        <f t="shared" si="7"/>
        <v>103</v>
      </c>
    </row>
    <row r="229" spans="1:11" ht="13.8" x14ac:dyDescent="0.25">
      <c r="A229" s="73">
        <v>224</v>
      </c>
      <c r="B229"/>
      <c r="C229"/>
      <c r="D229"/>
      <c r="E229"/>
      <c r="F229"/>
      <c r="G229"/>
      <c r="H229"/>
      <c r="I229"/>
      <c r="J229" s="67">
        <f t="shared" si="6"/>
        <v>20</v>
      </c>
      <c r="K229" s="58">
        <f t="shared" si="7"/>
        <v>104</v>
      </c>
    </row>
    <row r="230" spans="1:11" ht="13.8" x14ac:dyDescent="0.25">
      <c r="A230" s="73">
        <v>225</v>
      </c>
      <c r="B230"/>
      <c r="C230"/>
      <c r="D230"/>
      <c r="E230"/>
      <c r="F230"/>
      <c r="G230"/>
      <c r="H230"/>
      <c r="I230"/>
      <c r="J230" s="67">
        <f t="shared" si="6"/>
        <v>20</v>
      </c>
      <c r="K230" s="58">
        <f t="shared" si="7"/>
        <v>105</v>
      </c>
    </row>
    <row r="231" spans="1:11" ht="13.8" x14ac:dyDescent="0.25">
      <c r="A231" s="73">
        <v>226</v>
      </c>
      <c r="B231"/>
      <c r="C231"/>
      <c r="D231"/>
      <c r="E231"/>
      <c r="F231"/>
      <c r="G231"/>
      <c r="H231"/>
      <c r="I231"/>
      <c r="J231" s="67">
        <f t="shared" si="6"/>
        <v>20</v>
      </c>
      <c r="K231" s="58">
        <f t="shared" si="7"/>
        <v>106</v>
      </c>
    </row>
    <row r="232" spans="1:11" ht="13.8" x14ac:dyDescent="0.25">
      <c r="A232" s="73">
        <v>227</v>
      </c>
      <c r="B232"/>
      <c r="C232"/>
      <c r="D232"/>
      <c r="E232"/>
      <c r="F232"/>
      <c r="G232"/>
      <c r="H232"/>
      <c r="I232"/>
      <c r="J232" s="67">
        <f t="shared" si="6"/>
        <v>20</v>
      </c>
      <c r="K232" s="58">
        <f t="shared" si="7"/>
        <v>107</v>
      </c>
    </row>
    <row r="233" spans="1:11" ht="13.8" x14ac:dyDescent="0.25">
      <c r="A233" s="73">
        <v>228</v>
      </c>
      <c r="B233"/>
      <c r="C233"/>
      <c r="D233"/>
      <c r="E233"/>
      <c r="F233"/>
      <c r="G233"/>
      <c r="H233"/>
      <c r="I233"/>
      <c r="J233" s="67">
        <f t="shared" si="6"/>
        <v>20</v>
      </c>
      <c r="K233" s="58">
        <f t="shared" si="7"/>
        <v>108</v>
      </c>
    </row>
    <row r="234" spans="1:11" ht="13.8" x14ac:dyDescent="0.25">
      <c r="A234" s="73">
        <v>229</v>
      </c>
      <c r="B234"/>
      <c r="C234"/>
      <c r="D234"/>
      <c r="E234"/>
      <c r="F234"/>
      <c r="G234"/>
      <c r="H234"/>
      <c r="I234"/>
      <c r="J234" s="67">
        <f t="shared" si="6"/>
        <v>20</v>
      </c>
      <c r="K234" s="58">
        <f t="shared" si="7"/>
        <v>109</v>
      </c>
    </row>
    <row r="235" spans="1:11" ht="13.8" x14ac:dyDescent="0.25">
      <c r="A235" s="73">
        <v>230</v>
      </c>
      <c r="B235"/>
      <c r="C235"/>
      <c r="D235"/>
      <c r="E235"/>
      <c r="F235"/>
      <c r="G235"/>
      <c r="H235"/>
      <c r="I235"/>
      <c r="J235" s="67">
        <f t="shared" si="6"/>
        <v>20</v>
      </c>
      <c r="K235" s="58">
        <f t="shared" si="7"/>
        <v>110</v>
      </c>
    </row>
    <row r="236" spans="1:11" ht="13.8" x14ac:dyDescent="0.25">
      <c r="A236" s="73">
        <v>231</v>
      </c>
      <c r="B236"/>
      <c r="C236"/>
      <c r="D236"/>
      <c r="E236"/>
      <c r="F236"/>
      <c r="G236"/>
      <c r="H236"/>
      <c r="I236"/>
      <c r="J236" s="67">
        <f t="shared" si="6"/>
        <v>20</v>
      </c>
      <c r="K236" s="58">
        <f t="shared" si="7"/>
        <v>111</v>
      </c>
    </row>
    <row r="237" spans="1:11" ht="13.8" x14ac:dyDescent="0.25">
      <c r="A237" s="73">
        <v>232</v>
      </c>
      <c r="B237"/>
      <c r="C237"/>
      <c r="D237"/>
      <c r="E237"/>
      <c r="F237"/>
      <c r="G237"/>
      <c r="H237"/>
      <c r="I237"/>
      <c r="J237" s="67">
        <f t="shared" si="6"/>
        <v>20</v>
      </c>
      <c r="K237" s="58">
        <f t="shared" si="7"/>
        <v>112</v>
      </c>
    </row>
    <row r="238" spans="1:11" ht="13.8" x14ac:dyDescent="0.25">
      <c r="A238" s="73">
        <v>233</v>
      </c>
      <c r="B238"/>
      <c r="C238"/>
      <c r="D238"/>
      <c r="E238"/>
      <c r="F238"/>
      <c r="G238"/>
      <c r="H238"/>
      <c r="I238"/>
      <c r="J238" s="67">
        <f t="shared" si="6"/>
        <v>20</v>
      </c>
      <c r="K238" s="58">
        <f t="shared" si="7"/>
        <v>113</v>
      </c>
    </row>
    <row r="239" spans="1:11" ht="13.8" x14ac:dyDescent="0.25">
      <c r="A239" s="73">
        <v>234</v>
      </c>
      <c r="B239"/>
      <c r="C239"/>
      <c r="D239"/>
      <c r="E239"/>
      <c r="F239"/>
      <c r="G239"/>
      <c r="H239"/>
      <c r="I239"/>
      <c r="J239" s="67">
        <f t="shared" si="6"/>
        <v>20</v>
      </c>
      <c r="K239" s="58">
        <f t="shared" si="7"/>
        <v>114</v>
      </c>
    </row>
    <row r="240" spans="1:11" ht="13.8" x14ac:dyDescent="0.25">
      <c r="B240"/>
      <c r="C240"/>
      <c r="D240"/>
      <c r="E240"/>
      <c r="F240"/>
      <c r="G240"/>
      <c r="H240"/>
      <c r="I240"/>
      <c r="J240" s="67">
        <f t="shared" si="6"/>
        <v>20</v>
      </c>
      <c r="K240" s="58">
        <f t="shared" si="7"/>
        <v>115</v>
      </c>
    </row>
    <row r="241" spans="2:11" ht="13.8" x14ac:dyDescent="0.25">
      <c r="B241"/>
      <c r="C241"/>
      <c r="D241"/>
      <c r="E241"/>
      <c r="F241"/>
      <c r="G241"/>
      <c r="H241"/>
      <c r="I241"/>
      <c r="J241" s="67">
        <f t="shared" si="6"/>
        <v>20</v>
      </c>
      <c r="K241" s="58">
        <f t="shared" si="7"/>
        <v>116</v>
      </c>
    </row>
    <row r="242" spans="2:11" ht="13.8" x14ac:dyDescent="0.25">
      <c r="B242"/>
      <c r="C242"/>
      <c r="D242"/>
      <c r="E242"/>
      <c r="F242"/>
      <c r="G242"/>
      <c r="H242"/>
      <c r="I242"/>
      <c r="J242" s="67">
        <f t="shared" si="6"/>
        <v>20</v>
      </c>
      <c r="K242" s="58">
        <f t="shared" si="7"/>
        <v>117</v>
      </c>
    </row>
    <row r="243" spans="2:11" ht="13.8" x14ac:dyDescent="0.25">
      <c r="B243"/>
      <c r="C243"/>
      <c r="D243"/>
      <c r="E243"/>
      <c r="F243"/>
      <c r="G243"/>
      <c r="H243"/>
      <c r="I243"/>
      <c r="J243" s="67">
        <f t="shared" si="6"/>
        <v>20</v>
      </c>
      <c r="K243" s="58">
        <f t="shared" si="7"/>
        <v>118</v>
      </c>
    </row>
    <row r="244" spans="2:11" ht="13.8" x14ac:dyDescent="0.25">
      <c r="B244"/>
      <c r="C244"/>
      <c r="D244"/>
      <c r="E244"/>
      <c r="F244"/>
      <c r="G244"/>
      <c r="H244"/>
      <c r="I244"/>
      <c r="J244" s="67">
        <f t="shared" si="6"/>
        <v>20</v>
      </c>
      <c r="K244" s="58">
        <f t="shared" si="7"/>
        <v>119</v>
      </c>
    </row>
    <row r="245" spans="2:11" ht="13.8" x14ac:dyDescent="0.25">
      <c r="B245"/>
      <c r="C245"/>
      <c r="D245"/>
      <c r="E245"/>
      <c r="F245"/>
      <c r="G245"/>
      <c r="H245"/>
      <c r="I245"/>
      <c r="J245" s="67">
        <f t="shared" si="6"/>
        <v>20</v>
      </c>
      <c r="K245" s="58">
        <f t="shared" si="7"/>
        <v>120</v>
      </c>
    </row>
    <row r="246" spans="2:11" ht="13.8" x14ac:dyDescent="0.25">
      <c r="B246"/>
      <c r="C246"/>
      <c r="D246"/>
      <c r="E246"/>
      <c r="F246"/>
      <c r="G246"/>
      <c r="H246"/>
      <c r="I246"/>
      <c r="J246" s="67">
        <f t="shared" si="6"/>
        <v>20</v>
      </c>
      <c r="K246" s="58">
        <f t="shared" si="7"/>
        <v>121</v>
      </c>
    </row>
    <row r="247" spans="2:11" ht="13.8" x14ac:dyDescent="0.25">
      <c r="B247"/>
      <c r="C247"/>
      <c r="D247"/>
      <c r="E247"/>
      <c r="F247"/>
      <c r="G247"/>
      <c r="H247"/>
      <c r="I247"/>
      <c r="J247" s="67">
        <f t="shared" si="6"/>
        <v>20</v>
      </c>
      <c r="K247" s="58">
        <f t="shared" si="7"/>
        <v>122</v>
      </c>
    </row>
    <row r="248" spans="2:11" ht="13.8" x14ac:dyDescent="0.25">
      <c r="B248"/>
      <c r="C248"/>
      <c r="D248"/>
      <c r="E248"/>
      <c r="F248"/>
      <c r="G248"/>
      <c r="H248"/>
      <c r="I248"/>
      <c r="J248" s="67">
        <f t="shared" si="6"/>
        <v>20</v>
      </c>
      <c r="K248" s="58">
        <f t="shared" si="7"/>
        <v>123</v>
      </c>
    </row>
    <row r="249" spans="2:11" ht="13.8" x14ac:dyDescent="0.25">
      <c r="B249"/>
      <c r="C249"/>
      <c r="D249"/>
      <c r="E249"/>
      <c r="F249"/>
      <c r="G249"/>
      <c r="H249"/>
      <c r="I249"/>
      <c r="J249" s="67">
        <f t="shared" si="6"/>
        <v>20</v>
      </c>
      <c r="K249" s="58">
        <f t="shared" si="7"/>
        <v>124</v>
      </c>
    </row>
    <row r="250" spans="2:11" ht="13.8" x14ac:dyDescent="0.25">
      <c r="B250"/>
      <c r="C250"/>
      <c r="D250"/>
      <c r="E250"/>
      <c r="F250"/>
      <c r="G250"/>
      <c r="H250"/>
      <c r="I250"/>
      <c r="J250" s="67">
        <f t="shared" si="6"/>
        <v>20</v>
      </c>
      <c r="K250" s="58">
        <f t="shared" si="7"/>
        <v>125</v>
      </c>
    </row>
    <row r="251" spans="2:11" ht="13.8" x14ac:dyDescent="0.25">
      <c r="B251"/>
      <c r="C251"/>
      <c r="D251"/>
      <c r="E251"/>
      <c r="F251"/>
      <c r="G251"/>
      <c r="H251"/>
      <c r="I251"/>
      <c r="J251" s="67">
        <f t="shared" si="6"/>
        <v>20</v>
      </c>
      <c r="K251" s="58">
        <f t="shared" si="7"/>
        <v>126</v>
      </c>
    </row>
    <row r="252" spans="2:11" ht="13.8" x14ac:dyDescent="0.25">
      <c r="B252"/>
      <c r="C252"/>
      <c r="D252"/>
      <c r="E252"/>
      <c r="F252"/>
      <c r="G252"/>
      <c r="H252"/>
      <c r="I252"/>
      <c r="J252" s="67">
        <f t="shared" si="6"/>
        <v>20</v>
      </c>
      <c r="K252" s="58">
        <f t="shared" si="7"/>
        <v>127</v>
      </c>
    </row>
    <row r="253" spans="2:11" ht="13.8" x14ac:dyDescent="0.25">
      <c r="B253"/>
      <c r="C253"/>
      <c r="D253"/>
      <c r="E253"/>
      <c r="F253"/>
      <c r="G253"/>
      <c r="H253"/>
      <c r="I253"/>
      <c r="J253" s="67">
        <f t="shared" si="6"/>
        <v>20</v>
      </c>
      <c r="K253" s="58">
        <f t="shared" si="7"/>
        <v>128</v>
      </c>
    </row>
    <row r="254" spans="2:11" ht="13.8" x14ac:dyDescent="0.25">
      <c r="B254"/>
      <c r="C254"/>
      <c r="D254"/>
      <c r="E254"/>
      <c r="F254"/>
      <c r="G254"/>
      <c r="H254"/>
      <c r="I254"/>
      <c r="J254" s="67">
        <f t="shared" si="6"/>
        <v>20</v>
      </c>
      <c r="K254" s="58">
        <f t="shared" si="7"/>
        <v>129</v>
      </c>
    </row>
    <row r="255" spans="2:11" ht="13.8" x14ac:dyDescent="0.25">
      <c r="B255"/>
      <c r="C255"/>
      <c r="D255"/>
      <c r="E255"/>
      <c r="F255"/>
      <c r="G255"/>
      <c r="H255"/>
      <c r="I255"/>
      <c r="J255" s="67">
        <f t="shared" si="6"/>
        <v>20</v>
      </c>
      <c r="K255" s="58">
        <f t="shared" si="7"/>
        <v>130</v>
      </c>
    </row>
    <row r="256" spans="2:11" ht="13.8" x14ac:dyDescent="0.25">
      <c r="B256"/>
      <c r="C256"/>
      <c r="D256"/>
      <c r="E256"/>
      <c r="F256"/>
      <c r="G256"/>
      <c r="H256"/>
      <c r="I256"/>
      <c r="J256" s="67">
        <f t="shared" si="6"/>
        <v>20</v>
      </c>
      <c r="K256" s="58">
        <f t="shared" si="7"/>
        <v>131</v>
      </c>
    </row>
    <row r="257" spans="2:11" ht="13.8" x14ac:dyDescent="0.25">
      <c r="B257"/>
      <c r="C257"/>
      <c r="D257"/>
      <c r="E257"/>
      <c r="F257"/>
      <c r="G257"/>
      <c r="H257"/>
      <c r="I257"/>
      <c r="J257" s="67">
        <f t="shared" si="6"/>
        <v>20</v>
      </c>
      <c r="K257" s="58">
        <f t="shared" si="7"/>
        <v>132</v>
      </c>
    </row>
    <row r="258" spans="2:11" ht="13.8" x14ac:dyDescent="0.25">
      <c r="B258"/>
      <c r="C258"/>
      <c r="D258"/>
      <c r="E258"/>
      <c r="F258"/>
      <c r="G258"/>
      <c r="H258"/>
      <c r="I258"/>
      <c r="J258" s="67">
        <f t="shared" si="6"/>
        <v>20</v>
      </c>
      <c r="K258" s="58">
        <f t="shared" si="7"/>
        <v>133</v>
      </c>
    </row>
    <row r="259" spans="2:11" ht="13.8" x14ac:dyDescent="0.25">
      <c r="B259"/>
      <c r="C259"/>
      <c r="D259"/>
      <c r="E259"/>
      <c r="F259"/>
      <c r="G259"/>
      <c r="H259"/>
      <c r="I259"/>
      <c r="J259" s="67">
        <f t="shared" si="6"/>
        <v>20</v>
      </c>
      <c r="K259" s="58">
        <f t="shared" si="7"/>
        <v>134</v>
      </c>
    </row>
    <row r="260" spans="2:11" ht="13.8" x14ac:dyDescent="0.25">
      <c r="B260"/>
      <c r="C260"/>
      <c r="D260"/>
      <c r="E260"/>
      <c r="F260"/>
      <c r="G260"/>
      <c r="H260"/>
      <c r="I260"/>
      <c r="J260" s="67">
        <f t="shared" si="6"/>
        <v>20</v>
      </c>
      <c r="K260" s="58">
        <f t="shared" si="7"/>
        <v>135</v>
      </c>
    </row>
    <row r="261" spans="2:11" ht="13.8" x14ac:dyDescent="0.25">
      <c r="B261"/>
      <c r="C261"/>
      <c r="D261"/>
      <c r="E261"/>
      <c r="F261"/>
      <c r="G261"/>
      <c r="H261"/>
      <c r="I261"/>
      <c r="J261" s="67">
        <f t="shared" si="6"/>
        <v>20</v>
      </c>
      <c r="K261" s="58">
        <f t="shared" si="7"/>
        <v>136</v>
      </c>
    </row>
    <row r="262" spans="2:11" ht="13.8" x14ac:dyDescent="0.25">
      <c r="B262"/>
      <c r="C262"/>
      <c r="D262"/>
      <c r="E262"/>
      <c r="F262"/>
      <c r="G262"/>
      <c r="H262"/>
      <c r="I262"/>
      <c r="J262" s="67">
        <f t="shared" si="6"/>
        <v>20</v>
      </c>
      <c r="K262" s="58">
        <f t="shared" si="7"/>
        <v>137</v>
      </c>
    </row>
    <row r="263" spans="2:11" ht="13.8" x14ac:dyDescent="0.25">
      <c r="B263"/>
      <c r="C263"/>
      <c r="D263"/>
      <c r="E263"/>
      <c r="F263"/>
      <c r="G263"/>
      <c r="H263"/>
      <c r="I263"/>
      <c r="J263" s="67">
        <f t="shared" si="6"/>
        <v>20</v>
      </c>
      <c r="K263" s="58">
        <f t="shared" si="7"/>
        <v>138</v>
      </c>
    </row>
    <row r="264" spans="2:11" ht="13.8" x14ac:dyDescent="0.25">
      <c r="B264"/>
      <c r="C264"/>
      <c r="D264"/>
      <c r="E264"/>
      <c r="F264"/>
      <c r="G264"/>
      <c r="H264"/>
      <c r="I264"/>
      <c r="J264" s="67">
        <f t="shared" ref="J264:J312" si="8">IF(I264=I263,J263,IF(I264=0,ROUNDDOWN(20,0),J263-K263))</f>
        <v>20</v>
      </c>
      <c r="K264" s="58">
        <f t="shared" ref="K264:K312" si="9">IF(I264&lt;I263,1,IF(I264=I263,K263+1,0))</f>
        <v>139</v>
      </c>
    </row>
    <row r="265" spans="2:11" ht="13.8" x14ac:dyDescent="0.25">
      <c r="B265"/>
      <c r="C265"/>
      <c r="D265"/>
      <c r="E265"/>
      <c r="F265"/>
      <c r="G265"/>
      <c r="H265"/>
      <c r="I265"/>
      <c r="J265" s="67">
        <f t="shared" si="8"/>
        <v>20</v>
      </c>
      <c r="K265" s="58">
        <f t="shared" si="9"/>
        <v>140</v>
      </c>
    </row>
    <row r="266" spans="2:11" ht="13.8" x14ac:dyDescent="0.25">
      <c r="B266"/>
      <c r="C266"/>
      <c r="D266"/>
      <c r="E266"/>
      <c r="F266"/>
      <c r="G266"/>
      <c r="H266"/>
      <c r="I266"/>
      <c r="J266" s="67">
        <f t="shared" si="8"/>
        <v>20</v>
      </c>
      <c r="K266" s="58">
        <f t="shared" si="9"/>
        <v>141</v>
      </c>
    </row>
    <row r="267" spans="2:11" ht="13.8" x14ac:dyDescent="0.25">
      <c r="B267"/>
      <c r="C267"/>
      <c r="D267"/>
      <c r="E267"/>
      <c r="F267"/>
      <c r="G267"/>
      <c r="H267"/>
      <c r="I267"/>
      <c r="J267" s="67">
        <f t="shared" si="8"/>
        <v>20</v>
      </c>
      <c r="K267" s="58">
        <f t="shared" si="9"/>
        <v>142</v>
      </c>
    </row>
    <row r="268" spans="2:11" ht="13.8" x14ac:dyDescent="0.25">
      <c r="B268"/>
      <c r="C268"/>
      <c r="D268"/>
      <c r="E268"/>
      <c r="F268"/>
      <c r="G268"/>
      <c r="H268"/>
      <c r="I268"/>
      <c r="J268" s="67">
        <f t="shared" si="8"/>
        <v>20</v>
      </c>
      <c r="K268" s="58">
        <f t="shared" si="9"/>
        <v>143</v>
      </c>
    </row>
    <row r="269" spans="2:11" ht="13.8" x14ac:dyDescent="0.25">
      <c r="B269"/>
      <c r="C269"/>
      <c r="D269"/>
      <c r="E269"/>
      <c r="F269"/>
      <c r="G269"/>
      <c r="H269"/>
      <c r="I269"/>
      <c r="J269" s="67">
        <f t="shared" si="8"/>
        <v>20</v>
      </c>
      <c r="K269" s="58">
        <f t="shared" si="9"/>
        <v>144</v>
      </c>
    </row>
    <row r="270" spans="2:11" ht="13.8" x14ac:dyDescent="0.25">
      <c r="B270"/>
      <c r="C270"/>
      <c r="D270"/>
      <c r="E270"/>
      <c r="F270"/>
      <c r="G270"/>
      <c r="H270"/>
      <c r="I270"/>
      <c r="J270" s="67">
        <f t="shared" si="8"/>
        <v>20</v>
      </c>
      <c r="K270" s="58">
        <f t="shared" si="9"/>
        <v>145</v>
      </c>
    </row>
    <row r="271" spans="2:11" ht="13.8" x14ac:dyDescent="0.25">
      <c r="B271"/>
      <c r="C271"/>
      <c r="D271"/>
      <c r="E271"/>
      <c r="F271"/>
      <c r="G271"/>
      <c r="H271"/>
      <c r="I271"/>
      <c r="J271" s="67">
        <f t="shared" si="8"/>
        <v>20</v>
      </c>
      <c r="K271" s="58">
        <f t="shared" si="9"/>
        <v>146</v>
      </c>
    </row>
    <row r="272" spans="2:11" ht="13.8" x14ac:dyDescent="0.25">
      <c r="B272"/>
      <c r="C272"/>
      <c r="D272"/>
      <c r="E272"/>
      <c r="F272"/>
      <c r="G272"/>
      <c r="H272"/>
      <c r="I272"/>
      <c r="J272" s="67">
        <f t="shared" si="8"/>
        <v>20</v>
      </c>
      <c r="K272" s="58">
        <f t="shared" si="9"/>
        <v>147</v>
      </c>
    </row>
    <row r="273" spans="2:11" ht="13.8" x14ac:dyDescent="0.25">
      <c r="B273"/>
      <c r="C273"/>
      <c r="D273"/>
      <c r="E273"/>
      <c r="F273"/>
      <c r="G273"/>
      <c r="H273"/>
      <c r="I273"/>
      <c r="J273" s="67">
        <f t="shared" si="8"/>
        <v>20</v>
      </c>
      <c r="K273" s="58">
        <f t="shared" si="9"/>
        <v>148</v>
      </c>
    </row>
    <row r="274" spans="2:11" ht="13.8" x14ac:dyDescent="0.25">
      <c r="B274"/>
      <c r="C274"/>
      <c r="D274"/>
      <c r="E274"/>
      <c r="F274"/>
      <c r="G274"/>
      <c r="H274"/>
      <c r="I274"/>
      <c r="J274" s="67">
        <f t="shared" si="8"/>
        <v>20</v>
      </c>
      <c r="K274" s="58">
        <f t="shared" si="9"/>
        <v>149</v>
      </c>
    </row>
    <row r="275" spans="2:11" ht="13.8" x14ac:dyDescent="0.25">
      <c r="B275"/>
      <c r="C275"/>
      <c r="D275"/>
      <c r="E275"/>
      <c r="F275"/>
      <c r="G275"/>
      <c r="H275"/>
      <c r="I275"/>
      <c r="J275" s="67">
        <f t="shared" si="8"/>
        <v>20</v>
      </c>
      <c r="K275" s="58">
        <f t="shared" si="9"/>
        <v>150</v>
      </c>
    </row>
    <row r="276" spans="2:11" ht="13.8" x14ac:dyDescent="0.25">
      <c r="B276"/>
      <c r="C276"/>
      <c r="D276"/>
      <c r="E276"/>
      <c r="F276"/>
      <c r="G276"/>
      <c r="H276"/>
      <c r="I276"/>
      <c r="J276" s="67">
        <f t="shared" si="8"/>
        <v>20</v>
      </c>
      <c r="K276" s="58">
        <f t="shared" si="9"/>
        <v>151</v>
      </c>
    </row>
    <row r="277" spans="2:11" ht="13.8" x14ac:dyDescent="0.25">
      <c r="B277"/>
      <c r="C277"/>
      <c r="D277"/>
      <c r="E277"/>
      <c r="F277"/>
      <c r="G277"/>
      <c r="H277"/>
      <c r="I277"/>
      <c r="J277" s="67">
        <f t="shared" si="8"/>
        <v>20</v>
      </c>
      <c r="K277" s="58">
        <f t="shared" si="9"/>
        <v>152</v>
      </c>
    </row>
    <row r="278" spans="2:11" ht="13.8" x14ac:dyDescent="0.25">
      <c r="B278"/>
      <c r="C278"/>
      <c r="D278"/>
      <c r="E278"/>
      <c r="F278"/>
      <c r="G278"/>
      <c r="H278"/>
      <c r="I278"/>
      <c r="J278" s="67">
        <f t="shared" si="8"/>
        <v>20</v>
      </c>
      <c r="K278" s="58">
        <f t="shared" si="9"/>
        <v>153</v>
      </c>
    </row>
    <row r="279" spans="2:11" ht="13.8" x14ac:dyDescent="0.25">
      <c r="B279"/>
      <c r="C279"/>
      <c r="D279"/>
      <c r="E279"/>
      <c r="F279"/>
      <c r="G279"/>
      <c r="H279"/>
      <c r="I279"/>
      <c r="J279" s="67">
        <f t="shared" si="8"/>
        <v>20</v>
      </c>
      <c r="K279" s="58">
        <f t="shared" si="9"/>
        <v>154</v>
      </c>
    </row>
    <row r="280" spans="2:11" ht="13.8" x14ac:dyDescent="0.25">
      <c r="B280"/>
      <c r="C280"/>
      <c r="D280"/>
      <c r="E280"/>
      <c r="F280"/>
      <c r="G280"/>
      <c r="H280"/>
      <c r="I280"/>
      <c r="J280" s="67">
        <f t="shared" si="8"/>
        <v>20</v>
      </c>
      <c r="K280" s="58">
        <f t="shared" si="9"/>
        <v>155</v>
      </c>
    </row>
    <row r="281" spans="2:11" ht="13.8" x14ac:dyDescent="0.25">
      <c r="B281"/>
      <c r="C281"/>
      <c r="D281"/>
      <c r="E281"/>
      <c r="F281"/>
      <c r="G281"/>
      <c r="H281"/>
      <c r="I281"/>
      <c r="J281" s="67">
        <f t="shared" si="8"/>
        <v>20</v>
      </c>
      <c r="K281" s="58">
        <f t="shared" si="9"/>
        <v>156</v>
      </c>
    </row>
    <row r="282" spans="2:11" ht="13.8" x14ac:dyDescent="0.25">
      <c r="B282"/>
      <c r="C282"/>
      <c r="D282"/>
      <c r="E282"/>
      <c r="F282"/>
      <c r="G282"/>
      <c r="H282"/>
      <c r="I282"/>
      <c r="J282" s="67">
        <f t="shared" si="8"/>
        <v>20</v>
      </c>
      <c r="K282" s="58">
        <f t="shared" si="9"/>
        <v>157</v>
      </c>
    </row>
    <row r="283" spans="2:11" ht="13.8" x14ac:dyDescent="0.25">
      <c r="B283"/>
      <c r="C283"/>
      <c r="D283"/>
      <c r="E283"/>
      <c r="F283"/>
      <c r="G283"/>
      <c r="H283"/>
      <c r="I283"/>
      <c r="J283" s="67">
        <f t="shared" si="8"/>
        <v>20</v>
      </c>
      <c r="K283" s="58">
        <f t="shared" si="9"/>
        <v>158</v>
      </c>
    </row>
    <row r="284" spans="2:11" ht="13.8" x14ac:dyDescent="0.25">
      <c r="B284"/>
      <c r="C284"/>
      <c r="D284"/>
      <c r="E284"/>
      <c r="F284"/>
      <c r="G284"/>
      <c r="H284"/>
      <c r="I284"/>
      <c r="J284" s="67">
        <f t="shared" si="8"/>
        <v>20</v>
      </c>
      <c r="K284" s="58">
        <f t="shared" si="9"/>
        <v>159</v>
      </c>
    </row>
    <row r="285" spans="2:11" ht="13.8" x14ac:dyDescent="0.25">
      <c r="B285"/>
      <c r="C285"/>
      <c r="D285"/>
      <c r="E285"/>
      <c r="F285"/>
      <c r="G285"/>
      <c r="H285"/>
      <c r="I285"/>
      <c r="J285" s="67">
        <f t="shared" si="8"/>
        <v>20</v>
      </c>
      <c r="K285" s="58">
        <f t="shared" si="9"/>
        <v>160</v>
      </c>
    </row>
    <row r="286" spans="2:11" ht="13.8" x14ac:dyDescent="0.25">
      <c r="B286"/>
      <c r="C286"/>
      <c r="D286"/>
      <c r="E286"/>
      <c r="F286"/>
      <c r="G286"/>
      <c r="H286"/>
      <c r="I286"/>
      <c r="J286" s="67">
        <f t="shared" si="8"/>
        <v>20</v>
      </c>
      <c r="K286" s="58">
        <f t="shared" si="9"/>
        <v>161</v>
      </c>
    </row>
    <row r="287" spans="2:11" ht="13.8" x14ac:dyDescent="0.25">
      <c r="B287"/>
      <c r="C287"/>
      <c r="D287"/>
      <c r="E287"/>
      <c r="F287"/>
      <c r="G287"/>
      <c r="H287"/>
      <c r="I287"/>
      <c r="J287" s="67">
        <f t="shared" si="8"/>
        <v>20</v>
      </c>
      <c r="K287" s="58">
        <f t="shared" si="9"/>
        <v>162</v>
      </c>
    </row>
    <row r="288" spans="2:11" ht="13.8" x14ac:dyDescent="0.25">
      <c r="B288"/>
      <c r="C288"/>
      <c r="D288"/>
      <c r="E288"/>
      <c r="F288"/>
      <c r="G288"/>
      <c r="H288"/>
      <c r="I288"/>
      <c r="J288" s="67">
        <f t="shared" si="8"/>
        <v>20</v>
      </c>
      <c r="K288" s="58">
        <f t="shared" si="9"/>
        <v>163</v>
      </c>
    </row>
    <row r="289" spans="2:11" ht="13.8" x14ac:dyDescent="0.25">
      <c r="B289"/>
      <c r="C289"/>
      <c r="D289"/>
      <c r="E289"/>
      <c r="F289"/>
      <c r="G289"/>
      <c r="H289"/>
      <c r="I289"/>
      <c r="J289" s="67">
        <f t="shared" si="8"/>
        <v>20</v>
      </c>
      <c r="K289" s="58">
        <f t="shared" si="9"/>
        <v>164</v>
      </c>
    </row>
    <row r="290" spans="2:11" ht="13.8" x14ac:dyDescent="0.25">
      <c r="B290"/>
      <c r="C290"/>
      <c r="D290"/>
      <c r="E290"/>
      <c r="F290"/>
      <c r="G290"/>
      <c r="H290"/>
      <c r="I290"/>
      <c r="J290" s="67">
        <f t="shared" si="8"/>
        <v>20</v>
      </c>
      <c r="K290" s="58">
        <f t="shared" si="9"/>
        <v>165</v>
      </c>
    </row>
    <row r="291" spans="2:11" ht="13.8" x14ac:dyDescent="0.25">
      <c r="B291"/>
      <c r="C291"/>
      <c r="D291"/>
      <c r="E291"/>
      <c r="F291"/>
      <c r="G291"/>
      <c r="H291"/>
      <c r="I291"/>
      <c r="J291" s="67">
        <f t="shared" si="8"/>
        <v>20</v>
      </c>
      <c r="K291" s="58">
        <f t="shared" si="9"/>
        <v>166</v>
      </c>
    </row>
    <row r="292" spans="2:11" ht="13.8" x14ac:dyDescent="0.25">
      <c r="B292"/>
      <c r="C292"/>
      <c r="D292"/>
      <c r="E292"/>
      <c r="F292"/>
      <c r="G292"/>
      <c r="H292"/>
      <c r="I292"/>
      <c r="J292" s="67">
        <f t="shared" si="8"/>
        <v>20</v>
      </c>
      <c r="K292" s="58">
        <f t="shared" si="9"/>
        <v>167</v>
      </c>
    </row>
    <row r="293" spans="2:11" ht="13.8" x14ac:dyDescent="0.25">
      <c r="B293"/>
      <c r="C293"/>
      <c r="D293"/>
      <c r="E293"/>
      <c r="F293"/>
      <c r="G293"/>
      <c r="H293"/>
      <c r="I293"/>
      <c r="J293" s="67">
        <f t="shared" si="8"/>
        <v>20</v>
      </c>
      <c r="K293" s="58">
        <f t="shared" si="9"/>
        <v>168</v>
      </c>
    </row>
    <row r="294" spans="2:11" ht="13.8" x14ac:dyDescent="0.25">
      <c r="B294"/>
      <c r="C294"/>
      <c r="D294"/>
      <c r="E294"/>
      <c r="F294"/>
      <c r="G294"/>
      <c r="H294"/>
      <c r="I294"/>
      <c r="J294" s="67">
        <f t="shared" si="8"/>
        <v>20</v>
      </c>
      <c r="K294" s="58">
        <f t="shared" si="9"/>
        <v>169</v>
      </c>
    </row>
    <row r="295" spans="2:11" ht="13.8" x14ac:dyDescent="0.25">
      <c r="B295"/>
      <c r="C295"/>
      <c r="D295"/>
      <c r="E295"/>
      <c r="F295"/>
      <c r="G295"/>
      <c r="H295"/>
      <c r="I295"/>
      <c r="J295" s="67">
        <f t="shared" si="8"/>
        <v>20</v>
      </c>
      <c r="K295" s="58">
        <f t="shared" si="9"/>
        <v>170</v>
      </c>
    </row>
    <row r="296" spans="2:11" ht="13.8" x14ac:dyDescent="0.25">
      <c r="B296"/>
      <c r="C296"/>
      <c r="D296"/>
      <c r="E296"/>
      <c r="F296"/>
      <c r="G296"/>
      <c r="H296"/>
      <c r="I296"/>
      <c r="J296" s="67">
        <f t="shared" si="8"/>
        <v>20</v>
      </c>
      <c r="K296" s="58">
        <f t="shared" si="9"/>
        <v>171</v>
      </c>
    </row>
    <row r="297" spans="2:11" ht="13.8" x14ac:dyDescent="0.25">
      <c r="B297"/>
      <c r="C297"/>
      <c r="D297"/>
      <c r="E297"/>
      <c r="F297"/>
      <c r="G297"/>
      <c r="H297"/>
      <c r="I297"/>
      <c r="J297" s="67">
        <f t="shared" si="8"/>
        <v>20</v>
      </c>
      <c r="K297" s="58">
        <f t="shared" si="9"/>
        <v>172</v>
      </c>
    </row>
    <row r="298" spans="2:11" ht="13.8" x14ac:dyDescent="0.25">
      <c r="B298"/>
      <c r="C298"/>
      <c r="D298"/>
      <c r="E298"/>
      <c r="F298"/>
      <c r="G298"/>
      <c r="H298"/>
      <c r="I298"/>
      <c r="J298" s="67">
        <f t="shared" si="8"/>
        <v>20</v>
      </c>
      <c r="K298" s="58">
        <f t="shared" si="9"/>
        <v>173</v>
      </c>
    </row>
    <row r="299" spans="2:11" ht="13.8" x14ac:dyDescent="0.25">
      <c r="B299"/>
      <c r="C299"/>
      <c r="D299"/>
      <c r="E299"/>
      <c r="F299"/>
      <c r="G299"/>
      <c r="H299"/>
      <c r="I299"/>
      <c r="J299" s="67">
        <f t="shared" si="8"/>
        <v>20</v>
      </c>
      <c r="K299" s="58">
        <f t="shared" si="9"/>
        <v>174</v>
      </c>
    </row>
    <row r="300" spans="2:11" ht="13.8" x14ac:dyDescent="0.25">
      <c r="B300"/>
      <c r="C300"/>
      <c r="D300"/>
      <c r="E300"/>
      <c r="F300"/>
      <c r="G300"/>
      <c r="H300"/>
      <c r="I300"/>
      <c r="J300" s="67">
        <f t="shared" si="8"/>
        <v>20</v>
      </c>
      <c r="K300" s="58">
        <f t="shared" si="9"/>
        <v>175</v>
      </c>
    </row>
    <row r="301" spans="2:11" ht="13.8" x14ac:dyDescent="0.25">
      <c r="B301"/>
      <c r="C301"/>
      <c r="D301"/>
      <c r="E301"/>
      <c r="F301"/>
      <c r="G301"/>
      <c r="H301"/>
      <c r="I301"/>
      <c r="J301" s="67">
        <f t="shared" si="8"/>
        <v>20</v>
      </c>
      <c r="K301" s="58">
        <f t="shared" si="9"/>
        <v>176</v>
      </c>
    </row>
    <row r="302" spans="2:11" ht="13.8" x14ac:dyDescent="0.25">
      <c r="B302"/>
      <c r="C302"/>
      <c r="D302"/>
      <c r="E302"/>
      <c r="F302"/>
      <c r="G302"/>
      <c r="H302"/>
      <c r="I302"/>
      <c r="J302" s="67">
        <f t="shared" si="8"/>
        <v>20</v>
      </c>
      <c r="K302" s="58">
        <f t="shared" si="9"/>
        <v>177</v>
      </c>
    </row>
    <row r="303" spans="2:11" ht="13.8" x14ac:dyDescent="0.25">
      <c r="B303"/>
      <c r="C303"/>
      <c r="D303"/>
      <c r="E303"/>
      <c r="F303"/>
      <c r="G303"/>
      <c r="H303"/>
      <c r="I303"/>
      <c r="J303" s="67">
        <f t="shared" si="8"/>
        <v>20</v>
      </c>
      <c r="K303" s="58">
        <f t="shared" si="9"/>
        <v>178</v>
      </c>
    </row>
    <row r="304" spans="2:11" ht="13.8" x14ac:dyDescent="0.25">
      <c r="B304"/>
      <c r="C304"/>
      <c r="D304"/>
      <c r="E304"/>
      <c r="F304"/>
      <c r="G304"/>
      <c r="H304"/>
      <c r="I304"/>
      <c r="J304" s="67">
        <f t="shared" si="8"/>
        <v>20</v>
      </c>
      <c r="K304" s="58">
        <f t="shared" si="9"/>
        <v>179</v>
      </c>
    </row>
    <row r="305" spans="2:11" ht="13.8" x14ac:dyDescent="0.25">
      <c r="B305"/>
      <c r="C305"/>
      <c r="D305"/>
      <c r="E305"/>
      <c r="F305"/>
      <c r="G305"/>
      <c r="H305"/>
      <c r="I305"/>
      <c r="J305" s="67">
        <f t="shared" si="8"/>
        <v>20</v>
      </c>
      <c r="K305" s="58">
        <f t="shared" si="9"/>
        <v>180</v>
      </c>
    </row>
    <row r="306" spans="2:11" ht="13.8" x14ac:dyDescent="0.25">
      <c r="B306"/>
      <c r="C306"/>
      <c r="D306"/>
      <c r="E306"/>
      <c r="F306"/>
      <c r="G306"/>
      <c r="H306"/>
      <c r="I306"/>
      <c r="J306" s="67">
        <f t="shared" si="8"/>
        <v>20</v>
      </c>
      <c r="K306" s="58">
        <f t="shared" si="9"/>
        <v>181</v>
      </c>
    </row>
    <row r="307" spans="2:11" ht="13.8" x14ac:dyDescent="0.25">
      <c r="B307"/>
      <c r="C307"/>
      <c r="D307"/>
      <c r="E307"/>
      <c r="F307"/>
      <c r="G307"/>
      <c r="H307"/>
      <c r="I307"/>
      <c r="J307" s="67">
        <f t="shared" si="8"/>
        <v>20</v>
      </c>
      <c r="K307" s="58">
        <f t="shared" si="9"/>
        <v>182</v>
      </c>
    </row>
    <row r="308" spans="2:11" ht="13.8" x14ac:dyDescent="0.25">
      <c r="B308"/>
      <c r="C308"/>
      <c r="D308"/>
      <c r="E308"/>
      <c r="F308"/>
      <c r="G308"/>
      <c r="H308"/>
      <c r="I308"/>
      <c r="J308" s="67">
        <f t="shared" si="8"/>
        <v>20</v>
      </c>
      <c r="K308" s="58">
        <f t="shared" si="9"/>
        <v>183</v>
      </c>
    </row>
    <row r="309" spans="2:11" ht="13.8" x14ac:dyDescent="0.25">
      <c r="B309"/>
      <c r="C309"/>
      <c r="D309"/>
      <c r="E309"/>
      <c r="F309"/>
      <c r="G309"/>
      <c r="H309"/>
      <c r="I309"/>
      <c r="J309" s="67">
        <f t="shared" si="8"/>
        <v>20</v>
      </c>
      <c r="K309" s="58">
        <f t="shared" si="9"/>
        <v>184</v>
      </c>
    </row>
    <row r="310" spans="2:11" ht="13.8" x14ac:dyDescent="0.25">
      <c r="B310"/>
      <c r="C310"/>
      <c r="D310"/>
      <c r="E310"/>
      <c r="F310"/>
      <c r="G310"/>
      <c r="H310"/>
      <c r="I310"/>
      <c r="J310" s="67">
        <f t="shared" si="8"/>
        <v>20</v>
      </c>
      <c r="K310" s="58">
        <f t="shared" si="9"/>
        <v>185</v>
      </c>
    </row>
    <row r="311" spans="2:11" ht="13.8" x14ac:dyDescent="0.25">
      <c r="B311"/>
      <c r="C311"/>
      <c r="D311"/>
      <c r="E311"/>
      <c r="F311"/>
      <c r="G311"/>
      <c r="H311"/>
      <c r="I311"/>
      <c r="J311" s="67">
        <f t="shared" si="8"/>
        <v>20</v>
      </c>
      <c r="K311" s="58">
        <f t="shared" si="9"/>
        <v>186</v>
      </c>
    </row>
    <row r="312" spans="2:11" ht="13.8" x14ac:dyDescent="0.25">
      <c r="B312"/>
      <c r="C312"/>
      <c r="D312"/>
      <c r="E312"/>
      <c r="F312"/>
      <c r="G312"/>
      <c r="H312"/>
      <c r="I312"/>
      <c r="J312" s="67">
        <f t="shared" si="8"/>
        <v>20</v>
      </c>
      <c r="K312" s="58">
        <f t="shared" si="9"/>
        <v>187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28C9-D34D-493B-B037-9686F24F5AD7}">
  <sheetPr>
    <tabColor rgb="FF00B050"/>
    <pageSetUpPr fitToPage="1"/>
  </sheetPr>
  <dimension ref="A1:R340"/>
  <sheetViews>
    <sheetView tabSelected="1" topLeftCell="B3" zoomScaleNormal="100" workbookViewId="0">
      <selection activeCell="C5" sqref="C5"/>
    </sheetView>
  </sheetViews>
  <sheetFormatPr defaultColWidth="9.109375" defaultRowHeight="13.2" x14ac:dyDescent="0.25"/>
  <cols>
    <col min="1" max="1" width="3.88671875" style="45" customWidth="1"/>
    <col min="2" max="2" width="13.6640625" style="43" customWidth="1"/>
    <col min="3" max="3" width="17.44140625" style="43" bestFit="1" customWidth="1"/>
    <col min="4" max="4" width="19.88671875" style="43" customWidth="1"/>
    <col min="5" max="5" width="18.6640625" style="43" customWidth="1"/>
    <col min="6" max="7" width="8.6640625" style="43" customWidth="1"/>
    <col min="8" max="8" width="8.6640625" style="61" customWidth="1"/>
    <col min="9" max="9" width="8.6640625" style="65" customWidth="1"/>
    <col min="10" max="10" width="9.109375" style="43" bestFit="1" customWidth="1"/>
    <col min="11" max="11" width="4" style="43" customWidth="1"/>
    <col min="12" max="16" width="9.109375" style="43"/>
    <col min="17" max="18" width="9.109375" style="45"/>
    <col min="19" max="16384" width="9.109375" style="43"/>
  </cols>
  <sheetData>
    <row r="1" spans="1:18" s="29" customFormat="1" ht="18" x14ac:dyDescent="0.25">
      <c r="A1" s="73"/>
      <c r="B1" s="58"/>
      <c r="C1" s="58"/>
      <c r="D1" s="518" t="s">
        <v>1583</v>
      </c>
      <c r="E1" s="518"/>
      <c r="F1" s="518"/>
      <c r="G1" s="72" t="s">
        <v>2193</v>
      </c>
      <c r="H1" s="60"/>
      <c r="I1" s="63"/>
      <c r="J1" s="66"/>
      <c r="K1" s="58"/>
      <c r="Q1" s="13"/>
      <c r="R1" s="13"/>
    </row>
    <row r="2" spans="1:18" s="29" customFormat="1" ht="13.8" x14ac:dyDescent="0.25">
      <c r="A2" s="73"/>
      <c r="B2" s="44" t="s">
        <v>411</v>
      </c>
      <c r="C2" s="45" t="s">
        <v>1456</v>
      </c>
      <c r="D2" s="58" t="str">
        <f>$C$3&amp;" "&amp; '2026-NAT-TOTAL'!$G$1</f>
        <v>(Multiple Items) Nationals 2026 Day 3</v>
      </c>
      <c r="E2" s="58"/>
      <c r="F2" s="58"/>
      <c r="G2" s="58"/>
      <c r="H2" s="60"/>
      <c r="I2" s="63"/>
      <c r="J2" s="66"/>
      <c r="K2" s="58"/>
      <c r="Q2" s="13"/>
      <c r="R2" s="13"/>
    </row>
    <row r="3" spans="1:18" ht="13.8" x14ac:dyDescent="0.25">
      <c r="A3" s="73"/>
      <c r="B3" s="48" t="s">
        <v>4</v>
      </c>
      <c r="C3" s="45" t="s">
        <v>1456</v>
      </c>
      <c r="D3" s="58"/>
      <c r="E3" s="73" t="s">
        <v>2084</v>
      </c>
      <c r="F3" s="58"/>
      <c r="G3" s="58"/>
      <c r="H3" s="60"/>
      <c r="I3" s="63"/>
      <c r="J3" s="66"/>
      <c r="K3" s="58"/>
    </row>
    <row r="4" spans="1:18" ht="13.8" x14ac:dyDescent="0.25">
      <c r="A4" s="73"/>
      <c r="B4" s="58"/>
      <c r="C4" s="58"/>
      <c r="D4" s="58"/>
      <c r="E4" s="58"/>
      <c r="F4" s="58"/>
      <c r="G4" s="58"/>
      <c r="H4" s="60"/>
      <c r="I4" s="63"/>
      <c r="J4" s="66"/>
      <c r="K4" s="58"/>
    </row>
    <row r="5" spans="1:18" s="41" customFormat="1" ht="41.4" x14ac:dyDescent="0.25">
      <c r="A5" s="59"/>
      <c r="B5" s="57" t="s">
        <v>414</v>
      </c>
      <c r="C5" s="57" t="s">
        <v>1</v>
      </c>
      <c r="D5" s="57" t="s">
        <v>2</v>
      </c>
      <c r="E5" s="57" t="s">
        <v>415</v>
      </c>
      <c r="F5" s="41" t="s">
        <v>421</v>
      </c>
      <c r="G5" s="41" t="s">
        <v>1197</v>
      </c>
      <c r="H5" s="62" t="s">
        <v>1047</v>
      </c>
      <c r="I5" s="64" t="s">
        <v>1198</v>
      </c>
      <c r="J5" s="67" t="s">
        <v>1251</v>
      </c>
      <c r="K5" s="59"/>
      <c r="Q5" s="519"/>
      <c r="R5" s="519"/>
    </row>
    <row r="6" spans="1:18" ht="13.8" x14ac:dyDescent="0.25">
      <c r="A6" s="73">
        <v>1</v>
      </c>
      <c r="B6" s="45" t="s">
        <v>1472</v>
      </c>
      <c r="C6" s="45" t="s">
        <v>1501</v>
      </c>
      <c r="D6" s="45" t="s">
        <v>1502</v>
      </c>
      <c r="E6" s="45" t="s">
        <v>44</v>
      </c>
      <c r="F6" s="45">
        <v>2</v>
      </c>
      <c r="G6" s="45">
        <v>21</v>
      </c>
      <c r="H6" s="126">
        <v>234.8</v>
      </c>
      <c r="I6" s="127">
        <v>234.8</v>
      </c>
      <c r="J6" s="67">
        <v>300</v>
      </c>
      <c r="K6" s="58">
        <v>1</v>
      </c>
    </row>
    <row r="7" spans="1:18" ht="13.8" x14ac:dyDescent="0.25">
      <c r="A7" s="73">
        <v>2</v>
      </c>
      <c r="B7" s="45" t="s">
        <v>1338</v>
      </c>
      <c r="C7" s="45" t="s">
        <v>1339</v>
      </c>
      <c r="D7" s="45" t="s">
        <v>1340</v>
      </c>
      <c r="E7" s="45" t="s">
        <v>37</v>
      </c>
      <c r="F7" s="45">
        <v>2</v>
      </c>
      <c r="G7" s="45">
        <v>14</v>
      </c>
      <c r="H7" s="126">
        <v>197.3</v>
      </c>
      <c r="I7" s="127">
        <v>197.3</v>
      </c>
      <c r="J7" s="67">
        <f>IF(I7=I6,J6,IF(I7=0,ROUNDDOWN(20,0),J6-K6))</f>
        <v>299</v>
      </c>
      <c r="K7" s="58">
        <f>IF(I7&lt;I6,1,IF(I7=I6,K6+1,0))</f>
        <v>1</v>
      </c>
      <c r="Q7" s="43"/>
      <c r="R7" s="43"/>
    </row>
    <row r="8" spans="1:18" ht="13.8" x14ac:dyDescent="0.25">
      <c r="A8" s="73">
        <v>3</v>
      </c>
      <c r="B8" s="45" t="s">
        <v>548</v>
      </c>
      <c r="C8" s="45" t="s">
        <v>372</v>
      </c>
      <c r="D8" s="45" t="s">
        <v>182</v>
      </c>
      <c r="E8" s="45" t="s">
        <v>38</v>
      </c>
      <c r="F8" s="45"/>
      <c r="G8" s="45">
        <v>18</v>
      </c>
      <c r="H8" s="126">
        <v>188.59999999999997</v>
      </c>
      <c r="I8" s="127">
        <v>188.59999999999997</v>
      </c>
      <c r="J8" s="67">
        <f t="shared" ref="J8:J71" si="0">IF(I8=I7,J7,IF(I8=0,ROUNDDOWN(20,0),J7-K7))</f>
        <v>298</v>
      </c>
      <c r="K8" s="58">
        <f t="shared" ref="K8:K71" si="1">IF(I8&lt;I7,1,IF(I8=I7,K7+1,0))</f>
        <v>1</v>
      </c>
      <c r="Q8" s="43"/>
      <c r="R8" s="43"/>
    </row>
    <row r="9" spans="1:18" ht="13.8" x14ac:dyDescent="0.25">
      <c r="A9" s="73">
        <v>4</v>
      </c>
      <c r="B9" s="45" t="s">
        <v>1008</v>
      </c>
      <c r="C9" s="45" t="s">
        <v>1014</v>
      </c>
      <c r="D9" s="45" t="s">
        <v>155</v>
      </c>
      <c r="E9" s="45" t="s">
        <v>44</v>
      </c>
      <c r="F9" s="45">
        <v>1</v>
      </c>
      <c r="G9" s="45">
        <v>15</v>
      </c>
      <c r="H9" s="126">
        <v>187.10000000000002</v>
      </c>
      <c r="I9" s="127">
        <v>187.10000000000002</v>
      </c>
      <c r="J9" s="67">
        <f t="shared" si="0"/>
        <v>297</v>
      </c>
      <c r="K9" s="58">
        <f t="shared" si="1"/>
        <v>1</v>
      </c>
      <c r="Q9" s="43"/>
      <c r="R9" s="43"/>
    </row>
    <row r="10" spans="1:18" ht="13.8" x14ac:dyDescent="0.25">
      <c r="A10" s="73">
        <v>5</v>
      </c>
      <c r="B10" s="45" t="s">
        <v>571</v>
      </c>
      <c r="C10" s="45" t="s">
        <v>80</v>
      </c>
      <c r="D10" s="45" t="s">
        <v>81</v>
      </c>
      <c r="E10" s="45" t="s">
        <v>42</v>
      </c>
      <c r="F10" s="45"/>
      <c r="G10" s="45">
        <v>26</v>
      </c>
      <c r="H10" s="126">
        <v>179.39999999999995</v>
      </c>
      <c r="I10" s="127">
        <v>179.39999999999995</v>
      </c>
      <c r="J10" s="67">
        <f t="shared" si="0"/>
        <v>296</v>
      </c>
      <c r="K10" s="58">
        <f t="shared" si="1"/>
        <v>1</v>
      </c>
      <c r="Q10" s="43"/>
      <c r="R10" s="43"/>
    </row>
    <row r="11" spans="1:18" ht="13.8" x14ac:dyDescent="0.25">
      <c r="A11" s="73">
        <v>6</v>
      </c>
      <c r="B11" s="45" t="s">
        <v>545</v>
      </c>
      <c r="C11" s="45" t="s">
        <v>185</v>
      </c>
      <c r="D11" s="45" t="s">
        <v>207</v>
      </c>
      <c r="E11" s="45" t="s">
        <v>38</v>
      </c>
      <c r="F11" s="45">
        <v>1</v>
      </c>
      <c r="G11" s="45">
        <v>17</v>
      </c>
      <c r="H11" s="126">
        <v>163.80000000000001</v>
      </c>
      <c r="I11" s="127">
        <v>163.80000000000001</v>
      </c>
      <c r="J11" s="67">
        <f t="shared" si="0"/>
        <v>295</v>
      </c>
      <c r="K11" s="58">
        <f t="shared" si="1"/>
        <v>1</v>
      </c>
      <c r="Q11" s="43"/>
      <c r="R11" s="43"/>
    </row>
    <row r="12" spans="1:18" ht="13.8" x14ac:dyDescent="0.25">
      <c r="A12" s="73">
        <v>7</v>
      </c>
      <c r="B12" s="45" t="s">
        <v>704</v>
      </c>
      <c r="C12" s="45" t="s">
        <v>334</v>
      </c>
      <c r="D12" s="45" t="s">
        <v>1012</v>
      </c>
      <c r="E12" s="45" t="s">
        <v>41</v>
      </c>
      <c r="F12" s="45">
        <v>1</v>
      </c>
      <c r="G12" s="45">
        <v>17</v>
      </c>
      <c r="H12" s="126">
        <v>158.19999999999999</v>
      </c>
      <c r="I12" s="127">
        <v>158.19999999999999</v>
      </c>
      <c r="J12" s="67">
        <f t="shared" si="0"/>
        <v>294</v>
      </c>
      <c r="K12" s="58">
        <f t="shared" si="1"/>
        <v>1</v>
      </c>
      <c r="Q12" s="43"/>
      <c r="R12" s="43"/>
    </row>
    <row r="13" spans="1:18" ht="13.8" x14ac:dyDescent="0.25">
      <c r="A13" s="73">
        <v>8</v>
      </c>
      <c r="B13" s="45" t="s">
        <v>427</v>
      </c>
      <c r="C13" s="45" t="s">
        <v>176</v>
      </c>
      <c r="D13" s="45" t="s">
        <v>155</v>
      </c>
      <c r="E13" s="45" t="s">
        <v>44</v>
      </c>
      <c r="F13" s="45">
        <v>1</v>
      </c>
      <c r="G13" s="45">
        <v>13</v>
      </c>
      <c r="H13" s="126">
        <v>148.30000000000001</v>
      </c>
      <c r="I13" s="127">
        <v>148.30000000000001</v>
      </c>
      <c r="J13" s="67">
        <f t="shared" si="0"/>
        <v>293</v>
      </c>
      <c r="K13" s="58">
        <f t="shared" si="1"/>
        <v>1</v>
      </c>
      <c r="Q13" s="43"/>
      <c r="R13" s="43"/>
    </row>
    <row r="14" spans="1:18" ht="13.8" x14ac:dyDescent="0.25">
      <c r="A14" s="73">
        <v>9</v>
      </c>
      <c r="B14" s="45" t="s">
        <v>555</v>
      </c>
      <c r="C14" s="45" t="s">
        <v>88</v>
      </c>
      <c r="D14" s="45" t="s">
        <v>1975</v>
      </c>
      <c r="E14" s="45" t="s">
        <v>38</v>
      </c>
      <c r="F14" s="45"/>
      <c r="G14" s="45">
        <v>12</v>
      </c>
      <c r="H14" s="126">
        <v>145.4</v>
      </c>
      <c r="I14" s="127">
        <v>145.4</v>
      </c>
      <c r="J14" s="67">
        <f t="shared" si="0"/>
        <v>292</v>
      </c>
      <c r="K14" s="58">
        <f t="shared" si="1"/>
        <v>1</v>
      </c>
      <c r="Q14" s="43"/>
      <c r="R14" s="43"/>
    </row>
    <row r="15" spans="1:18" ht="13.8" x14ac:dyDescent="0.25">
      <c r="A15" s="73">
        <v>10</v>
      </c>
      <c r="B15" s="45" t="s">
        <v>433</v>
      </c>
      <c r="C15" s="45" t="s">
        <v>180</v>
      </c>
      <c r="D15" s="45" t="s">
        <v>181</v>
      </c>
      <c r="E15" s="45" t="s">
        <v>38</v>
      </c>
      <c r="F15" s="45">
        <v>1</v>
      </c>
      <c r="G15" s="45">
        <v>15</v>
      </c>
      <c r="H15" s="126">
        <v>144.79999999999998</v>
      </c>
      <c r="I15" s="127">
        <v>144.79999999999998</v>
      </c>
      <c r="J15" s="67">
        <f t="shared" si="0"/>
        <v>291</v>
      </c>
      <c r="K15" s="58">
        <f t="shared" si="1"/>
        <v>1</v>
      </c>
      <c r="Q15" s="43"/>
      <c r="R15" s="43"/>
    </row>
    <row r="16" spans="1:18" ht="13.8" x14ac:dyDescent="0.25">
      <c r="A16" s="73">
        <v>11</v>
      </c>
      <c r="B16" s="45" t="s">
        <v>790</v>
      </c>
      <c r="C16" s="45" t="s">
        <v>1850</v>
      </c>
      <c r="D16" s="45" t="s">
        <v>1767</v>
      </c>
      <c r="E16" s="45" t="s">
        <v>38</v>
      </c>
      <c r="F16" s="45">
        <v>4</v>
      </c>
      <c r="G16" s="45">
        <v>12</v>
      </c>
      <c r="H16" s="126">
        <v>136.79999999999998</v>
      </c>
      <c r="I16" s="127">
        <v>136.79999999999998</v>
      </c>
      <c r="J16" s="67">
        <f t="shared" si="0"/>
        <v>290</v>
      </c>
      <c r="K16" s="58">
        <f t="shared" si="1"/>
        <v>1</v>
      </c>
      <c r="Q16" s="43"/>
      <c r="R16" s="43"/>
    </row>
    <row r="17" spans="1:18" ht="13.8" x14ac:dyDescent="0.25">
      <c r="A17" s="73">
        <v>12</v>
      </c>
      <c r="B17" s="45" t="s">
        <v>457</v>
      </c>
      <c r="C17" s="45" t="s">
        <v>268</v>
      </c>
      <c r="D17" s="45" t="s">
        <v>123</v>
      </c>
      <c r="E17" s="45" t="s">
        <v>47</v>
      </c>
      <c r="F17" s="45">
        <v>1</v>
      </c>
      <c r="G17" s="45">
        <v>11</v>
      </c>
      <c r="H17" s="126">
        <v>132.6</v>
      </c>
      <c r="I17" s="127">
        <v>132.6</v>
      </c>
      <c r="J17" s="67">
        <f t="shared" si="0"/>
        <v>289</v>
      </c>
      <c r="K17" s="58">
        <f t="shared" si="1"/>
        <v>1</v>
      </c>
      <c r="Q17" s="43"/>
      <c r="R17" s="43"/>
    </row>
    <row r="18" spans="1:18" ht="13.8" x14ac:dyDescent="0.25">
      <c r="A18" s="73">
        <v>13</v>
      </c>
      <c r="B18" s="45" t="s">
        <v>930</v>
      </c>
      <c r="C18" s="45" t="s">
        <v>2189</v>
      </c>
      <c r="D18" s="45" t="s">
        <v>155</v>
      </c>
      <c r="E18" s="45" t="s">
        <v>44</v>
      </c>
      <c r="F18" s="45">
        <v>4</v>
      </c>
      <c r="G18" s="45">
        <v>16</v>
      </c>
      <c r="H18" s="126">
        <v>131.30000000000001</v>
      </c>
      <c r="I18" s="127">
        <v>131.30000000000001</v>
      </c>
      <c r="J18" s="67">
        <f t="shared" si="0"/>
        <v>288</v>
      </c>
      <c r="K18" s="58">
        <f t="shared" si="1"/>
        <v>1</v>
      </c>
      <c r="Q18" s="43"/>
      <c r="R18" s="43"/>
    </row>
    <row r="19" spans="1:18" ht="13.8" x14ac:dyDescent="0.25">
      <c r="A19" s="73">
        <v>14</v>
      </c>
      <c r="B19" s="45" t="s">
        <v>534</v>
      </c>
      <c r="C19" s="45" t="s">
        <v>1490</v>
      </c>
      <c r="D19" s="45" t="s">
        <v>1672</v>
      </c>
      <c r="E19" s="45" t="s">
        <v>41</v>
      </c>
      <c r="F19" s="45"/>
      <c r="G19" s="45">
        <v>11</v>
      </c>
      <c r="H19" s="126">
        <v>126.89999999999998</v>
      </c>
      <c r="I19" s="127">
        <v>126.89999999999998</v>
      </c>
      <c r="J19" s="67">
        <f t="shared" si="0"/>
        <v>287</v>
      </c>
      <c r="K19" s="58">
        <f t="shared" si="1"/>
        <v>1</v>
      </c>
      <c r="Q19" s="43"/>
      <c r="R19" s="43"/>
    </row>
    <row r="20" spans="1:18" ht="13.8" x14ac:dyDescent="0.25">
      <c r="A20" s="73">
        <v>15</v>
      </c>
      <c r="B20" s="45" t="s">
        <v>861</v>
      </c>
      <c r="C20" s="45" t="s">
        <v>318</v>
      </c>
      <c r="D20" s="45" t="s">
        <v>426</v>
      </c>
      <c r="E20" s="45" t="s">
        <v>1797</v>
      </c>
      <c r="F20" s="45">
        <v>2</v>
      </c>
      <c r="G20" s="45">
        <v>6</v>
      </c>
      <c r="H20" s="126">
        <v>119</v>
      </c>
      <c r="I20" s="127">
        <v>119</v>
      </c>
      <c r="J20" s="67">
        <f t="shared" si="0"/>
        <v>286</v>
      </c>
      <c r="K20" s="58">
        <f t="shared" si="1"/>
        <v>1</v>
      </c>
      <c r="Q20" s="43"/>
      <c r="R20" s="43"/>
    </row>
    <row r="21" spans="1:18" ht="13.8" x14ac:dyDescent="0.25">
      <c r="A21" s="73">
        <v>16</v>
      </c>
      <c r="B21" s="45" t="s">
        <v>1292</v>
      </c>
      <c r="C21" s="45" t="s">
        <v>1769</v>
      </c>
      <c r="D21" s="45" t="s">
        <v>120</v>
      </c>
      <c r="E21" s="45" t="s">
        <v>47</v>
      </c>
      <c r="F21" s="45">
        <v>5</v>
      </c>
      <c r="G21" s="45">
        <v>11</v>
      </c>
      <c r="H21" s="126">
        <v>115.19999999999999</v>
      </c>
      <c r="I21" s="127">
        <v>115.19999999999999</v>
      </c>
      <c r="J21" s="67">
        <f t="shared" si="0"/>
        <v>285</v>
      </c>
      <c r="K21" s="58">
        <f t="shared" si="1"/>
        <v>1</v>
      </c>
      <c r="Q21" s="43"/>
      <c r="R21" s="43"/>
    </row>
    <row r="22" spans="1:18" ht="13.8" x14ac:dyDescent="0.25">
      <c r="A22" s="73">
        <v>17</v>
      </c>
      <c r="B22" s="45" t="s">
        <v>526</v>
      </c>
      <c r="C22" s="45" t="s">
        <v>219</v>
      </c>
      <c r="D22" s="45" t="s">
        <v>1833</v>
      </c>
      <c r="E22" s="45" t="s">
        <v>43</v>
      </c>
      <c r="F22" s="45">
        <v>2</v>
      </c>
      <c r="G22" s="45">
        <v>8</v>
      </c>
      <c r="H22" s="126">
        <v>109.89999999999999</v>
      </c>
      <c r="I22" s="127">
        <v>109.89999999999999</v>
      </c>
      <c r="J22" s="67">
        <f t="shared" si="0"/>
        <v>284</v>
      </c>
      <c r="K22" s="58">
        <f t="shared" si="1"/>
        <v>1</v>
      </c>
      <c r="Q22" s="43"/>
      <c r="R22" s="43"/>
    </row>
    <row r="23" spans="1:18" ht="13.8" x14ac:dyDescent="0.25">
      <c r="A23" s="73">
        <v>18</v>
      </c>
      <c r="B23" s="45" t="s">
        <v>682</v>
      </c>
      <c r="C23" s="45" t="s">
        <v>330</v>
      </c>
      <c r="D23" s="45" t="s">
        <v>73</v>
      </c>
      <c r="E23" s="45" t="s">
        <v>1797</v>
      </c>
      <c r="F23" s="45"/>
      <c r="G23" s="45">
        <v>7</v>
      </c>
      <c r="H23" s="126">
        <v>109.6</v>
      </c>
      <c r="I23" s="127">
        <v>109.6</v>
      </c>
      <c r="J23" s="67">
        <f t="shared" si="0"/>
        <v>283</v>
      </c>
      <c r="K23" s="58">
        <f t="shared" si="1"/>
        <v>1</v>
      </c>
    </row>
    <row r="24" spans="1:18" ht="13.8" x14ac:dyDescent="0.25">
      <c r="A24" s="73">
        <v>19</v>
      </c>
      <c r="B24" s="45" t="s">
        <v>604</v>
      </c>
      <c r="C24" s="45" t="s">
        <v>1644</v>
      </c>
      <c r="D24" s="45" t="s">
        <v>161</v>
      </c>
      <c r="E24" s="45" t="s">
        <v>37</v>
      </c>
      <c r="F24" s="45"/>
      <c r="G24" s="45">
        <v>8</v>
      </c>
      <c r="H24" s="126">
        <v>106.9</v>
      </c>
      <c r="I24" s="127">
        <v>106.9</v>
      </c>
      <c r="J24" s="67">
        <f t="shared" si="0"/>
        <v>282</v>
      </c>
      <c r="K24" s="58">
        <f t="shared" si="1"/>
        <v>1</v>
      </c>
    </row>
    <row r="25" spans="1:18" ht="13.8" x14ac:dyDescent="0.25">
      <c r="A25" s="73">
        <v>20</v>
      </c>
      <c r="B25" s="45" t="s">
        <v>492</v>
      </c>
      <c r="C25" s="45" t="s">
        <v>369</v>
      </c>
      <c r="D25" s="45" t="s">
        <v>128</v>
      </c>
      <c r="E25" s="45" t="s">
        <v>41</v>
      </c>
      <c r="F25" s="45"/>
      <c r="G25" s="45">
        <v>11</v>
      </c>
      <c r="H25" s="126">
        <v>101.6</v>
      </c>
      <c r="I25" s="127">
        <v>101.6</v>
      </c>
      <c r="J25" s="67">
        <f t="shared" si="0"/>
        <v>281</v>
      </c>
      <c r="K25" s="58">
        <f t="shared" si="1"/>
        <v>1</v>
      </c>
    </row>
    <row r="26" spans="1:18" ht="13.8" x14ac:dyDescent="0.25">
      <c r="A26" s="73">
        <v>21</v>
      </c>
      <c r="B26" s="45" t="s">
        <v>718</v>
      </c>
      <c r="C26" s="45" t="s">
        <v>1786</v>
      </c>
      <c r="D26" s="45" t="s">
        <v>1787</v>
      </c>
      <c r="E26" s="45" t="s">
        <v>41</v>
      </c>
      <c r="F26" s="45"/>
      <c r="G26" s="45">
        <v>10</v>
      </c>
      <c r="H26" s="126">
        <v>98.7</v>
      </c>
      <c r="I26" s="127">
        <v>98.7</v>
      </c>
      <c r="J26" s="67">
        <f t="shared" si="0"/>
        <v>280</v>
      </c>
      <c r="K26" s="58">
        <f t="shared" si="1"/>
        <v>1</v>
      </c>
    </row>
    <row r="27" spans="1:18" ht="13.8" x14ac:dyDescent="0.25">
      <c r="A27" s="73">
        <v>22</v>
      </c>
      <c r="B27" s="45" t="s">
        <v>707</v>
      </c>
      <c r="C27" s="45" t="s">
        <v>376</v>
      </c>
      <c r="D27" s="45" t="s">
        <v>260</v>
      </c>
      <c r="E27" s="45" t="s">
        <v>37</v>
      </c>
      <c r="F27" s="45"/>
      <c r="G27" s="45">
        <v>11</v>
      </c>
      <c r="H27" s="126">
        <v>97.299999999999983</v>
      </c>
      <c r="I27" s="127">
        <v>97.299999999999983</v>
      </c>
      <c r="J27" s="67">
        <f t="shared" si="0"/>
        <v>279</v>
      </c>
      <c r="K27" s="58">
        <f t="shared" si="1"/>
        <v>1</v>
      </c>
    </row>
    <row r="28" spans="1:18" ht="13.8" x14ac:dyDescent="0.25">
      <c r="A28" s="73">
        <v>23</v>
      </c>
      <c r="B28" s="45" t="s">
        <v>461</v>
      </c>
      <c r="C28" s="45" t="s">
        <v>98</v>
      </c>
      <c r="D28" s="45" t="s">
        <v>1159</v>
      </c>
      <c r="E28" s="45" t="s">
        <v>44</v>
      </c>
      <c r="F28" s="45"/>
      <c r="G28" s="45">
        <v>14</v>
      </c>
      <c r="H28" s="126">
        <v>95.800000000000011</v>
      </c>
      <c r="I28" s="127">
        <v>95.800000000000011</v>
      </c>
      <c r="J28" s="67">
        <f t="shared" si="0"/>
        <v>278</v>
      </c>
      <c r="K28" s="58">
        <f t="shared" si="1"/>
        <v>1</v>
      </c>
    </row>
    <row r="29" spans="1:18" ht="13.8" x14ac:dyDescent="0.25">
      <c r="A29" s="73">
        <v>24</v>
      </c>
      <c r="B29" s="45" t="s">
        <v>1528</v>
      </c>
      <c r="C29" s="45" t="s">
        <v>374</v>
      </c>
      <c r="D29" s="45" t="s">
        <v>120</v>
      </c>
      <c r="E29" s="45" t="s">
        <v>47</v>
      </c>
      <c r="F29" s="45">
        <v>2</v>
      </c>
      <c r="G29" s="45">
        <v>7</v>
      </c>
      <c r="H29" s="126">
        <v>91.899999999999991</v>
      </c>
      <c r="I29" s="127">
        <v>91.899999999999991</v>
      </c>
      <c r="J29" s="67">
        <f t="shared" si="0"/>
        <v>277</v>
      </c>
      <c r="K29" s="58">
        <f t="shared" si="1"/>
        <v>1</v>
      </c>
    </row>
    <row r="30" spans="1:18" ht="13.8" x14ac:dyDescent="0.25">
      <c r="A30" s="73">
        <v>25</v>
      </c>
      <c r="B30" s="45" t="s">
        <v>1518</v>
      </c>
      <c r="C30" s="45" t="s">
        <v>132</v>
      </c>
      <c r="D30" s="45" t="s">
        <v>189</v>
      </c>
      <c r="E30" s="45" t="s">
        <v>38</v>
      </c>
      <c r="F30" s="45">
        <v>2</v>
      </c>
      <c r="G30" s="45">
        <v>9</v>
      </c>
      <c r="H30" s="126">
        <v>89.9</v>
      </c>
      <c r="I30" s="127">
        <v>89.9</v>
      </c>
      <c r="J30" s="67">
        <f t="shared" si="0"/>
        <v>276</v>
      </c>
      <c r="K30" s="58">
        <f t="shared" si="1"/>
        <v>1</v>
      </c>
    </row>
    <row r="31" spans="1:18" ht="13.8" x14ac:dyDescent="0.25">
      <c r="A31" s="73">
        <v>26</v>
      </c>
      <c r="B31" s="45" t="s">
        <v>1083</v>
      </c>
      <c r="C31" s="45" t="s">
        <v>1091</v>
      </c>
      <c r="D31" s="45" t="s">
        <v>1012</v>
      </c>
      <c r="E31" s="45" t="s">
        <v>49</v>
      </c>
      <c r="F31" s="45">
        <v>2</v>
      </c>
      <c r="G31" s="45">
        <v>9</v>
      </c>
      <c r="H31" s="126">
        <v>88.399999999999977</v>
      </c>
      <c r="I31" s="127">
        <v>88.399999999999977</v>
      </c>
      <c r="J31" s="67">
        <f t="shared" si="0"/>
        <v>275</v>
      </c>
      <c r="K31" s="58">
        <f t="shared" si="1"/>
        <v>1</v>
      </c>
    </row>
    <row r="32" spans="1:18" ht="13.8" x14ac:dyDescent="0.25">
      <c r="A32" s="73">
        <v>27</v>
      </c>
      <c r="B32" s="45" t="s">
        <v>1579</v>
      </c>
      <c r="C32" s="45" t="s">
        <v>1622</v>
      </c>
      <c r="D32" s="45" t="s">
        <v>1502</v>
      </c>
      <c r="E32" s="45" t="s">
        <v>42</v>
      </c>
      <c r="F32" s="45"/>
      <c r="G32" s="45">
        <v>11</v>
      </c>
      <c r="H32" s="126">
        <v>86.300000000000011</v>
      </c>
      <c r="I32" s="127">
        <v>86.300000000000011</v>
      </c>
      <c r="J32" s="67">
        <f t="shared" si="0"/>
        <v>274</v>
      </c>
      <c r="K32" s="58">
        <f t="shared" si="1"/>
        <v>1</v>
      </c>
    </row>
    <row r="33" spans="1:11" ht="13.8" x14ac:dyDescent="0.25">
      <c r="A33" s="73">
        <v>28</v>
      </c>
      <c r="B33" s="45" t="s">
        <v>786</v>
      </c>
      <c r="C33" s="45" t="s">
        <v>264</v>
      </c>
      <c r="D33" s="45" t="s">
        <v>263</v>
      </c>
      <c r="E33" s="45" t="s">
        <v>37</v>
      </c>
      <c r="F33" s="45"/>
      <c r="G33" s="45">
        <v>11</v>
      </c>
      <c r="H33" s="126">
        <v>83.899999999999991</v>
      </c>
      <c r="I33" s="127">
        <v>83.899999999999991</v>
      </c>
      <c r="J33" s="67">
        <f t="shared" si="0"/>
        <v>273</v>
      </c>
      <c r="K33" s="58">
        <f t="shared" si="1"/>
        <v>1</v>
      </c>
    </row>
    <row r="34" spans="1:11" ht="13.8" x14ac:dyDescent="0.25">
      <c r="A34" s="73">
        <v>29</v>
      </c>
      <c r="B34" s="45" t="s">
        <v>1605</v>
      </c>
      <c r="C34" s="45" t="s">
        <v>1349</v>
      </c>
      <c r="D34" s="45" t="s">
        <v>1632</v>
      </c>
      <c r="E34" s="45" t="s">
        <v>47</v>
      </c>
      <c r="F34" s="45">
        <v>2</v>
      </c>
      <c r="G34" s="45">
        <v>9</v>
      </c>
      <c r="H34" s="126">
        <v>80.899999999999991</v>
      </c>
      <c r="I34" s="127">
        <v>80.899999999999991</v>
      </c>
      <c r="J34" s="67">
        <f t="shared" si="0"/>
        <v>272</v>
      </c>
      <c r="K34" s="58">
        <f t="shared" si="1"/>
        <v>1</v>
      </c>
    </row>
    <row r="35" spans="1:11" ht="13.8" x14ac:dyDescent="0.25">
      <c r="A35" s="73">
        <v>30</v>
      </c>
      <c r="B35" s="45" t="s">
        <v>1459</v>
      </c>
      <c r="C35" s="45" t="s">
        <v>1487</v>
      </c>
      <c r="D35" s="45" t="s">
        <v>279</v>
      </c>
      <c r="E35" s="45" t="s">
        <v>37</v>
      </c>
      <c r="F35" s="45"/>
      <c r="G35" s="45">
        <v>7</v>
      </c>
      <c r="H35" s="126">
        <v>79.5</v>
      </c>
      <c r="I35" s="127">
        <v>79.5</v>
      </c>
      <c r="J35" s="67">
        <f t="shared" si="0"/>
        <v>271</v>
      </c>
      <c r="K35" s="58">
        <f t="shared" si="1"/>
        <v>1</v>
      </c>
    </row>
    <row r="36" spans="1:11" ht="13.8" x14ac:dyDescent="0.25">
      <c r="A36" s="73">
        <v>31</v>
      </c>
      <c r="B36" s="45" t="s">
        <v>1094</v>
      </c>
      <c r="C36" s="45" t="s">
        <v>318</v>
      </c>
      <c r="D36" s="45" t="s">
        <v>1110</v>
      </c>
      <c r="E36" s="45" t="s">
        <v>47</v>
      </c>
      <c r="F36" s="45"/>
      <c r="G36" s="45">
        <v>6</v>
      </c>
      <c r="H36" s="126">
        <v>78.900000000000006</v>
      </c>
      <c r="I36" s="127">
        <v>78.900000000000006</v>
      </c>
      <c r="J36" s="67">
        <f t="shared" si="0"/>
        <v>270</v>
      </c>
      <c r="K36" s="58">
        <f t="shared" si="1"/>
        <v>1</v>
      </c>
    </row>
    <row r="37" spans="1:11" ht="13.8" x14ac:dyDescent="0.25">
      <c r="A37" s="73">
        <v>32</v>
      </c>
      <c r="B37" s="45" t="s">
        <v>470</v>
      </c>
      <c r="C37" s="45" t="s">
        <v>135</v>
      </c>
      <c r="D37" s="45" t="s">
        <v>70</v>
      </c>
      <c r="E37" s="45" t="s">
        <v>38</v>
      </c>
      <c r="F37" s="45"/>
      <c r="G37" s="45">
        <v>7</v>
      </c>
      <c r="H37" s="126">
        <v>78.700000000000017</v>
      </c>
      <c r="I37" s="127">
        <v>78.700000000000017</v>
      </c>
      <c r="J37" s="67">
        <f t="shared" si="0"/>
        <v>269</v>
      </c>
      <c r="K37" s="58">
        <f t="shared" si="1"/>
        <v>1</v>
      </c>
    </row>
    <row r="38" spans="1:11" ht="13.8" x14ac:dyDescent="0.25">
      <c r="A38" s="73">
        <v>33</v>
      </c>
      <c r="B38" s="45" t="s">
        <v>1312</v>
      </c>
      <c r="C38" s="45" t="s">
        <v>282</v>
      </c>
      <c r="D38" s="45" t="s">
        <v>128</v>
      </c>
      <c r="E38" s="45" t="s">
        <v>41</v>
      </c>
      <c r="F38" s="45"/>
      <c r="G38" s="45">
        <v>13</v>
      </c>
      <c r="H38" s="126">
        <v>77.900000000000006</v>
      </c>
      <c r="I38" s="127">
        <v>77.900000000000006</v>
      </c>
      <c r="J38" s="67">
        <f t="shared" si="0"/>
        <v>268</v>
      </c>
      <c r="K38" s="58">
        <f t="shared" si="1"/>
        <v>1</v>
      </c>
    </row>
    <row r="39" spans="1:11" ht="13.8" x14ac:dyDescent="0.25">
      <c r="A39" s="73">
        <v>34</v>
      </c>
      <c r="B39" s="45" t="s">
        <v>471</v>
      </c>
      <c r="C39" s="45" t="s">
        <v>310</v>
      </c>
      <c r="D39" s="45" t="s">
        <v>311</v>
      </c>
      <c r="E39" s="45" t="s">
        <v>1797</v>
      </c>
      <c r="F39" s="45">
        <v>1</v>
      </c>
      <c r="G39" s="45">
        <v>6</v>
      </c>
      <c r="H39" s="126">
        <v>77.599999999999994</v>
      </c>
      <c r="I39" s="127">
        <v>77.599999999999994</v>
      </c>
      <c r="J39" s="67">
        <f t="shared" si="0"/>
        <v>267</v>
      </c>
      <c r="K39" s="58">
        <f t="shared" si="1"/>
        <v>1</v>
      </c>
    </row>
    <row r="40" spans="1:11" ht="13.8" x14ac:dyDescent="0.25">
      <c r="A40" s="73">
        <v>35</v>
      </c>
      <c r="B40" s="45" t="s">
        <v>550</v>
      </c>
      <c r="C40" s="45" t="s">
        <v>1670</v>
      </c>
      <c r="D40" s="45" t="s">
        <v>1152</v>
      </c>
      <c r="E40" s="45" t="s">
        <v>43</v>
      </c>
      <c r="F40" s="45">
        <v>1</v>
      </c>
      <c r="G40" s="45">
        <v>8</v>
      </c>
      <c r="H40" s="126">
        <v>76</v>
      </c>
      <c r="I40" s="127">
        <v>76</v>
      </c>
      <c r="J40" s="67">
        <f t="shared" si="0"/>
        <v>266</v>
      </c>
      <c r="K40" s="58">
        <f t="shared" si="1"/>
        <v>1</v>
      </c>
    </row>
    <row r="41" spans="1:11" ht="13.8" x14ac:dyDescent="0.25">
      <c r="A41" s="73">
        <v>36</v>
      </c>
      <c r="B41" s="45" t="s">
        <v>468</v>
      </c>
      <c r="C41" s="45" t="s">
        <v>105</v>
      </c>
      <c r="D41" s="45" t="s">
        <v>114</v>
      </c>
      <c r="E41" s="45" t="s">
        <v>50</v>
      </c>
      <c r="F41" s="45">
        <v>3</v>
      </c>
      <c r="G41" s="45">
        <v>5</v>
      </c>
      <c r="H41" s="126">
        <v>75.8</v>
      </c>
      <c r="I41" s="127">
        <v>75.8</v>
      </c>
      <c r="J41" s="67">
        <f t="shared" si="0"/>
        <v>265</v>
      </c>
      <c r="K41" s="58">
        <f t="shared" si="1"/>
        <v>1</v>
      </c>
    </row>
    <row r="42" spans="1:11" ht="13.8" x14ac:dyDescent="0.25">
      <c r="A42" s="73">
        <v>37</v>
      </c>
      <c r="B42" s="45" t="s">
        <v>1475</v>
      </c>
      <c r="C42" s="45" t="s">
        <v>1960</v>
      </c>
      <c r="D42" s="45" t="s">
        <v>1961</v>
      </c>
      <c r="E42" s="45" t="s">
        <v>43</v>
      </c>
      <c r="F42" s="45"/>
      <c r="G42" s="45">
        <v>8</v>
      </c>
      <c r="H42" s="126">
        <v>73.600000000000009</v>
      </c>
      <c r="I42" s="127">
        <v>73.600000000000009</v>
      </c>
      <c r="J42" s="67">
        <f t="shared" si="0"/>
        <v>264</v>
      </c>
      <c r="K42" s="58">
        <f t="shared" si="1"/>
        <v>1</v>
      </c>
    </row>
    <row r="43" spans="1:11" ht="13.8" x14ac:dyDescent="0.25">
      <c r="A43" s="73">
        <v>38</v>
      </c>
      <c r="B43" s="45" t="s">
        <v>679</v>
      </c>
      <c r="C43" s="45" t="s">
        <v>278</v>
      </c>
      <c r="D43" s="45" t="s">
        <v>279</v>
      </c>
      <c r="E43" s="45" t="s">
        <v>37</v>
      </c>
      <c r="F43" s="45"/>
      <c r="G43" s="45">
        <v>7</v>
      </c>
      <c r="H43" s="126">
        <v>72.5</v>
      </c>
      <c r="I43" s="127">
        <v>72.5</v>
      </c>
      <c r="J43" s="67">
        <f t="shared" si="0"/>
        <v>263</v>
      </c>
      <c r="K43" s="58">
        <f t="shared" si="1"/>
        <v>1</v>
      </c>
    </row>
    <row r="44" spans="1:11" ht="13.8" x14ac:dyDescent="0.25">
      <c r="A44" s="73">
        <v>39</v>
      </c>
      <c r="B44" s="45" t="s">
        <v>614</v>
      </c>
      <c r="C44" s="45" t="s">
        <v>1915</v>
      </c>
      <c r="D44" s="45" t="s">
        <v>102</v>
      </c>
      <c r="E44" s="45" t="s">
        <v>37</v>
      </c>
      <c r="F44" s="45"/>
      <c r="G44" s="45">
        <v>11</v>
      </c>
      <c r="H44" s="126">
        <v>71.600000000000009</v>
      </c>
      <c r="I44" s="127">
        <v>71.600000000000009</v>
      </c>
      <c r="J44" s="67">
        <f t="shared" si="0"/>
        <v>262</v>
      </c>
      <c r="K44" s="58">
        <f t="shared" si="1"/>
        <v>1</v>
      </c>
    </row>
    <row r="45" spans="1:11" ht="13.8" x14ac:dyDescent="0.25">
      <c r="A45" s="73">
        <v>40</v>
      </c>
      <c r="B45" s="45" t="s">
        <v>531</v>
      </c>
      <c r="C45" s="45" t="s">
        <v>156</v>
      </c>
      <c r="D45" s="45" t="s">
        <v>228</v>
      </c>
      <c r="E45" s="45" t="s">
        <v>49</v>
      </c>
      <c r="F45" s="45">
        <v>9</v>
      </c>
      <c r="G45" s="45">
        <v>7</v>
      </c>
      <c r="H45" s="126">
        <v>68.300000000000011</v>
      </c>
      <c r="I45" s="127">
        <v>68.300000000000011</v>
      </c>
      <c r="J45" s="67">
        <f t="shared" si="0"/>
        <v>261</v>
      </c>
      <c r="K45" s="58">
        <f t="shared" si="1"/>
        <v>1</v>
      </c>
    </row>
    <row r="46" spans="1:11" ht="13.8" x14ac:dyDescent="0.25">
      <c r="A46" s="73">
        <v>41</v>
      </c>
      <c r="B46" s="45" t="s">
        <v>1578</v>
      </c>
      <c r="C46" s="45" t="s">
        <v>88</v>
      </c>
      <c r="D46" s="45" t="s">
        <v>1715</v>
      </c>
      <c r="E46" s="45" t="s">
        <v>37</v>
      </c>
      <c r="F46" s="45">
        <v>1</v>
      </c>
      <c r="G46" s="45">
        <v>7</v>
      </c>
      <c r="H46" s="126">
        <v>67.300000000000011</v>
      </c>
      <c r="I46" s="127">
        <v>67.300000000000011</v>
      </c>
      <c r="J46" s="67">
        <f t="shared" si="0"/>
        <v>260</v>
      </c>
      <c r="K46" s="58">
        <f t="shared" si="1"/>
        <v>1</v>
      </c>
    </row>
    <row r="47" spans="1:11" ht="13.8" x14ac:dyDescent="0.25">
      <c r="A47" s="73">
        <v>42</v>
      </c>
      <c r="B47" s="45" t="s">
        <v>606</v>
      </c>
      <c r="C47" s="45" t="s">
        <v>389</v>
      </c>
      <c r="D47" s="45" t="s">
        <v>131</v>
      </c>
      <c r="E47" s="45" t="s">
        <v>38</v>
      </c>
      <c r="F47" s="45">
        <v>1</v>
      </c>
      <c r="G47" s="45">
        <v>7</v>
      </c>
      <c r="H47" s="126">
        <v>66.8</v>
      </c>
      <c r="I47" s="127">
        <v>66.8</v>
      </c>
      <c r="J47" s="67">
        <f t="shared" si="0"/>
        <v>259</v>
      </c>
      <c r="K47" s="58">
        <f t="shared" si="1"/>
        <v>1</v>
      </c>
    </row>
    <row r="48" spans="1:11" ht="13.8" x14ac:dyDescent="0.25">
      <c r="A48" s="73">
        <v>43</v>
      </c>
      <c r="B48" s="45" t="s">
        <v>1542</v>
      </c>
      <c r="C48" s="45" t="s">
        <v>207</v>
      </c>
      <c r="D48" s="45" t="s">
        <v>296</v>
      </c>
      <c r="E48" s="45" t="s">
        <v>48</v>
      </c>
      <c r="F48" s="45">
        <v>1</v>
      </c>
      <c r="G48" s="45">
        <v>18</v>
      </c>
      <c r="H48" s="126">
        <v>64.8</v>
      </c>
      <c r="I48" s="127">
        <v>64.8</v>
      </c>
      <c r="J48" s="67">
        <f t="shared" si="0"/>
        <v>258</v>
      </c>
      <c r="K48" s="58">
        <f t="shared" si="1"/>
        <v>1</v>
      </c>
    </row>
    <row r="49" spans="1:11" ht="13.8" x14ac:dyDescent="0.25">
      <c r="A49" s="73">
        <v>44</v>
      </c>
      <c r="B49" s="45" t="s">
        <v>659</v>
      </c>
      <c r="C49" s="45" t="s">
        <v>1137</v>
      </c>
      <c r="D49" s="45" t="s">
        <v>887</v>
      </c>
      <c r="E49" s="45" t="s">
        <v>42</v>
      </c>
      <c r="F49" s="45">
        <v>1</v>
      </c>
      <c r="G49" s="45">
        <v>11</v>
      </c>
      <c r="H49" s="126">
        <v>64</v>
      </c>
      <c r="I49" s="127">
        <v>64</v>
      </c>
      <c r="J49" s="67">
        <f t="shared" si="0"/>
        <v>257</v>
      </c>
      <c r="K49" s="58">
        <f t="shared" si="1"/>
        <v>1</v>
      </c>
    </row>
    <row r="50" spans="1:11" ht="13.8" x14ac:dyDescent="0.25">
      <c r="A50" s="73">
        <v>45</v>
      </c>
      <c r="B50" s="45" t="s">
        <v>1610</v>
      </c>
      <c r="C50" s="45" t="s">
        <v>1633</v>
      </c>
      <c r="D50" s="45" t="s">
        <v>331</v>
      </c>
      <c r="E50" s="45" t="s">
        <v>50</v>
      </c>
      <c r="F50" s="45"/>
      <c r="G50" s="45">
        <v>6</v>
      </c>
      <c r="H50" s="126">
        <v>62.8</v>
      </c>
      <c r="I50" s="127">
        <v>62.8</v>
      </c>
      <c r="J50" s="67">
        <f t="shared" si="0"/>
        <v>256</v>
      </c>
      <c r="K50" s="58">
        <f t="shared" si="1"/>
        <v>1</v>
      </c>
    </row>
    <row r="51" spans="1:11" ht="13.8" x14ac:dyDescent="0.25">
      <c r="A51" s="73">
        <v>46</v>
      </c>
      <c r="B51" s="45" t="s">
        <v>1568</v>
      </c>
      <c r="C51" s="45" t="s">
        <v>2056</v>
      </c>
      <c r="D51" s="45" t="s">
        <v>107</v>
      </c>
      <c r="E51" s="45" t="s">
        <v>48</v>
      </c>
      <c r="F51" s="45"/>
      <c r="G51" s="45">
        <v>8</v>
      </c>
      <c r="H51" s="126">
        <v>60.7</v>
      </c>
      <c r="I51" s="127">
        <v>60.7</v>
      </c>
      <c r="J51" s="67">
        <f t="shared" si="0"/>
        <v>255</v>
      </c>
      <c r="K51" s="58">
        <f t="shared" si="1"/>
        <v>1</v>
      </c>
    </row>
    <row r="52" spans="1:11" ht="13.8" x14ac:dyDescent="0.25">
      <c r="A52" s="73">
        <v>47</v>
      </c>
      <c r="B52" s="45" t="s">
        <v>521</v>
      </c>
      <c r="C52" s="45" t="s">
        <v>402</v>
      </c>
      <c r="D52" s="45" t="s">
        <v>425</v>
      </c>
      <c r="E52" s="45" t="s">
        <v>39</v>
      </c>
      <c r="F52" s="45"/>
      <c r="G52" s="45">
        <v>11</v>
      </c>
      <c r="H52" s="126">
        <v>60.4</v>
      </c>
      <c r="I52" s="127">
        <v>60.4</v>
      </c>
      <c r="J52" s="67">
        <f t="shared" si="0"/>
        <v>254</v>
      </c>
      <c r="K52" s="58">
        <f t="shared" si="1"/>
        <v>1</v>
      </c>
    </row>
    <row r="53" spans="1:11" ht="13.8" x14ac:dyDescent="0.25">
      <c r="A53" s="73">
        <v>48</v>
      </c>
      <c r="B53" s="45" t="s">
        <v>428</v>
      </c>
      <c r="C53" s="45" t="s">
        <v>1662</v>
      </c>
      <c r="D53" s="45" t="s">
        <v>1663</v>
      </c>
      <c r="E53" s="45" t="s">
        <v>44</v>
      </c>
      <c r="F53" s="45">
        <v>1</v>
      </c>
      <c r="G53" s="45">
        <v>9</v>
      </c>
      <c r="H53" s="126">
        <v>60</v>
      </c>
      <c r="I53" s="127">
        <v>60</v>
      </c>
      <c r="J53" s="67">
        <f t="shared" si="0"/>
        <v>253</v>
      </c>
      <c r="K53" s="58">
        <f t="shared" si="1"/>
        <v>1</v>
      </c>
    </row>
    <row r="54" spans="1:11" ht="13.8" x14ac:dyDescent="0.25">
      <c r="A54" s="73">
        <v>49</v>
      </c>
      <c r="B54" s="45" t="s">
        <v>1138</v>
      </c>
      <c r="C54" s="45" t="s">
        <v>272</v>
      </c>
      <c r="D54" s="45" t="s">
        <v>328</v>
      </c>
      <c r="E54" s="45" t="s">
        <v>1797</v>
      </c>
      <c r="F54" s="45"/>
      <c r="G54" s="45">
        <v>11</v>
      </c>
      <c r="H54" s="126">
        <v>59.2</v>
      </c>
      <c r="I54" s="127">
        <v>59.2</v>
      </c>
      <c r="J54" s="67">
        <f t="shared" si="0"/>
        <v>252</v>
      </c>
      <c r="K54" s="58">
        <f t="shared" si="1"/>
        <v>1</v>
      </c>
    </row>
    <row r="55" spans="1:11" ht="13.8" x14ac:dyDescent="0.25">
      <c r="A55" s="73">
        <v>50</v>
      </c>
      <c r="B55" s="45" t="s">
        <v>1067</v>
      </c>
      <c r="C55" s="45" t="s">
        <v>2113</v>
      </c>
      <c r="D55" s="45" t="s">
        <v>2114</v>
      </c>
      <c r="E55" s="45" t="s">
        <v>50</v>
      </c>
      <c r="F55" s="45">
        <v>1</v>
      </c>
      <c r="G55" s="45">
        <v>5</v>
      </c>
      <c r="H55" s="126">
        <v>59</v>
      </c>
      <c r="I55" s="127">
        <v>59</v>
      </c>
      <c r="J55" s="67">
        <f t="shared" si="0"/>
        <v>251</v>
      </c>
      <c r="K55" s="58">
        <f t="shared" si="1"/>
        <v>1</v>
      </c>
    </row>
    <row r="56" spans="1:11" ht="13.8" x14ac:dyDescent="0.25">
      <c r="A56" s="73">
        <v>51</v>
      </c>
      <c r="B56" s="45" t="s">
        <v>723</v>
      </c>
      <c r="C56" s="45" t="s">
        <v>95</v>
      </c>
      <c r="D56" s="45" t="s">
        <v>113</v>
      </c>
      <c r="E56" s="45" t="s">
        <v>1797</v>
      </c>
      <c r="F56" s="45"/>
      <c r="G56" s="45">
        <v>6</v>
      </c>
      <c r="H56" s="126">
        <v>58.300000000000004</v>
      </c>
      <c r="I56" s="127">
        <v>58.300000000000004</v>
      </c>
      <c r="J56" s="67">
        <f t="shared" si="0"/>
        <v>250</v>
      </c>
      <c r="K56" s="58">
        <f t="shared" si="1"/>
        <v>1</v>
      </c>
    </row>
    <row r="57" spans="1:11" ht="13.8" x14ac:dyDescent="0.25">
      <c r="A57" s="73">
        <v>52</v>
      </c>
      <c r="B57" s="45" t="s">
        <v>1172</v>
      </c>
      <c r="C57" s="45" t="s">
        <v>1759</v>
      </c>
      <c r="D57" s="45" t="s">
        <v>1760</v>
      </c>
      <c r="E57" s="45" t="s">
        <v>42</v>
      </c>
      <c r="F57" s="45">
        <v>1</v>
      </c>
      <c r="G57" s="45">
        <v>9</v>
      </c>
      <c r="H57" s="126">
        <v>58.1</v>
      </c>
      <c r="I57" s="127">
        <v>58.1</v>
      </c>
      <c r="J57" s="67">
        <f t="shared" si="0"/>
        <v>249</v>
      </c>
      <c r="K57" s="58">
        <f t="shared" si="1"/>
        <v>1</v>
      </c>
    </row>
    <row r="58" spans="1:11" ht="13.8" x14ac:dyDescent="0.25">
      <c r="A58" s="73">
        <v>53</v>
      </c>
      <c r="B58" s="45" t="s">
        <v>918</v>
      </c>
      <c r="C58" s="45" t="s">
        <v>2008</v>
      </c>
      <c r="D58" s="45" t="s">
        <v>2009</v>
      </c>
      <c r="E58" s="45" t="s">
        <v>40</v>
      </c>
      <c r="F58" s="45"/>
      <c r="G58" s="45">
        <v>9</v>
      </c>
      <c r="H58" s="126">
        <v>55.599999999999994</v>
      </c>
      <c r="I58" s="127">
        <v>55.599999999999994</v>
      </c>
      <c r="J58" s="67">
        <f t="shared" si="0"/>
        <v>248</v>
      </c>
      <c r="K58" s="58">
        <f t="shared" si="1"/>
        <v>1</v>
      </c>
    </row>
    <row r="59" spans="1:11" ht="13.8" x14ac:dyDescent="0.25">
      <c r="A59" s="73">
        <v>54</v>
      </c>
      <c r="B59" s="45" t="s">
        <v>437</v>
      </c>
      <c r="C59" s="45" t="s">
        <v>2088</v>
      </c>
      <c r="D59" s="45" t="s">
        <v>349</v>
      </c>
      <c r="E59" s="45" t="s">
        <v>42</v>
      </c>
      <c r="F59" s="45">
        <v>1</v>
      </c>
      <c r="G59" s="45">
        <v>7</v>
      </c>
      <c r="H59" s="126">
        <v>54.599999999999994</v>
      </c>
      <c r="I59" s="127">
        <v>54.599999999999994</v>
      </c>
      <c r="J59" s="67">
        <f t="shared" si="0"/>
        <v>247</v>
      </c>
      <c r="K59" s="58">
        <f t="shared" si="1"/>
        <v>1</v>
      </c>
    </row>
    <row r="60" spans="1:11" ht="13.8" x14ac:dyDescent="0.25">
      <c r="A60" s="73">
        <v>55</v>
      </c>
      <c r="B60" s="45" t="s">
        <v>440</v>
      </c>
      <c r="C60" s="45" t="s">
        <v>341</v>
      </c>
      <c r="D60" s="45" t="s">
        <v>102</v>
      </c>
      <c r="E60" s="45" t="s">
        <v>41</v>
      </c>
      <c r="F60" s="45"/>
      <c r="G60" s="45">
        <v>7</v>
      </c>
      <c r="H60" s="126">
        <v>53.9</v>
      </c>
      <c r="I60" s="127">
        <v>53.9</v>
      </c>
      <c r="J60" s="67">
        <f t="shared" si="0"/>
        <v>246</v>
      </c>
      <c r="K60" s="58">
        <f t="shared" si="1"/>
        <v>1</v>
      </c>
    </row>
    <row r="61" spans="1:11" ht="13.8" x14ac:dyDescent="0.25">
      <c r="A61" s="73">
        <v>56</v>
      </c>
      <c r="B61" s="45" t="s">
        <v>495</v>
      </c>
      <c r="C61" s="45" t="s">
        <v>116</v>
      </c>
      <c r="D61" s="45" t="s">
        <v>1715</v>
      </c>
      <c r="E61" s="45" t="s">
        <v>49</v>
      </c>
      <c r="F61" s="45">
        <v>2</v>
      </c>
      <c r="G61" s="45">
        <v>7</v>
      </c>
      <c r="H61" s="126">
        <v>53.1</v>
      </c>
      <c r="I61" s="127">
        <v>53.1</v>
      </c>
      <c r="J61" s="67">
        <f t="shared" si="0"/>
        <v>245</v>
      </c>
      <c r="K61" s="58">
        <f t="shared" si="1"/>
        <v>1</v>
      </c>
    </row>
    <row r="62" spans="1:11" ht="13.8" x14ac:dyDescent="0.25">
      <c r="A62" s="73">
        <v>57</v>
      </c>
      <c r="B62" s="45" t="s">
        <v>1482</v>
      </c>
      <c r="C62" s="45" t="s">
        <v>1324</v>
      </c>
      <c r="D62" s="45" t="s">
        <v>1547</v>
      </c>
      <c r="E62" s="45" t="s">
        <v>48</v>
      </c>
      <c r="F62" s="45"/>
      <c r="G62" s="45">
        <v>7</v>
      </c>
      <c r="H62" s="126">
        <v>52.70000000000001</v>
      </c>
      <c r="I62" s="127">
        <v>52.70000000000001</v>
      </c>
      <c r="J62" s="67">
        <f t="shared" si="0"/>
        <v>244</v>
      </c>
      <c r="K62" s="58">
        <f t="shared" si="1"/>
        <v>1</v>
      </c>
    </row>
    <row r="63" spans="1:11" ht="13.8" x14ac:dyDescent="0.25">
      <c r="A63" s="73">
        <v>58</v>
      </c>
      <c r="B63" s="45" t="s">
        <v>1136</v>
      </c>
      <c r="C63" s="45" t="s">
        <v>1151</v>
      </c>
      <c r="D63" s="45" t="s">
        <v>217</v>
      </c>
      <c r="E63" s="45" t="s">
        <v>49</v>
      </c>
      <c r="F63" s="45">
        <v>1</v>
      </c>
      <c r="G63" s="45">
        <v>13</v>
      </c>
      <c r="H63" s="126">
        <v>52.5</v>
      </c>
      <c r="I63" s="127">
        <v>52.5</v>
      </c>
      <c r="J63" s="67">
        <f t="shared" si="0"/>
        <v>243</v>
      </c>
      <c r="K63" s="58">
        <f t="shared" si="1"/>
        <v>1</v>
      </c>
    </row>
    <row r="64" spans="1:11" ht="13.8" x14ac:dyDescent="0.25">
      <c r="A64" s="73">
        <v>59</v>
      </c>
      <c r="B64" s="45" t="s">
        <v>562</v>
      </c>
      <c r="C64" s="45" t="s">
        <v>1849</v>
      </c>
      <c r="D64" s="45" t="s">
        <v>1671</v>
      </c>
      <c r="E64" s="45" t="s">
        <v>43</v>
      </c>
      <c r="F64" s="45"/>
      <c r="G64" s="45">
        <v>8</v>
      </c>
      <c r="H64" s="126">
        <v>52.2</v>
      </c>
      <c r="I64" s="127">
        <v>52.2</v>
      </c>
      <c r="J64" s="67">
        <f t="shared" si="0"/>
        <v>242</v>
      </c>
      <c r="K64" s="58">
        <f t="shared" si="1"/>
        <v>1</v>
      </c>
    </row>
    <row r="65" spans="1:11" ht="13.8" x14ac:dyDescent="0.25">
      <c r="A65" s="73">
        <v>60</v>
      </c>
      <c r="B65" s="45" t="s">
        <v>1481</v>
      </c>
      <c r="C65" s="45" t="s">
        <v>1506</v>
      </c>
      <c r="D65" s="45" t="s">
        <v>360</v>
      </c>
      <c r="E65" s="45" t="s">
        <v>48</v>
      </c>
      <c r="F65" s="45"/>
      <c r="G65" s="45">
        <v>5</v>
      </c>
      <c r="H65" s="126">
        <v>51.699999999999996</v>
      </c>
      <c r="I65" s="127">
        <v>51.699999999999996</v>
      </c>
      <c r="J65" s="67">
        <f t="shared" si="0"/>
        <v>241</v>
      </c>
      <c r="K65" s="58">
        <f t="shared" si="1"/>
        <v>1</v>
      </c>
    </row>
    <row r="66" spans="1:11" ht="13.8" x14ac:dyDescent="0.25">
      <c r="A66" s="73">
        <v>61</v>
      </c>
      <c r="B66" s="45" t="s">
        <v>1620</v>
      </c>
      <c r="C66" s="45" t="s">
        <v>1495</v>
      </c>
      <c r="D66" s="45" t="s">
        <v>2145</v>
      </c>
      <c r="E66" s="45" t="s">
        <v>43</v>
      </c>
      <c r="F66" s="45"/>
      <c r="G66" s="45">
        <v>8</v>
      </c>
      <c r="H66" s="126">
        <v>51</v>
      </c>
      <c r="I66" s="127">
        <v>51</v>
      </c>
      <c r="J66" s="67">
        <f t="shared" si="0"/>
        <v>240</v>
      </c>
      <c r="K66" s="58">
        <f t="shared" si="1"/>
        <v>1</v>
      </c>
    </row>
    <row r="67" spans="1:11" ht="13.8" x14ac:dyDescent="0.25">
      <c r="A67" s="73">
        <v>62</v>
      </c>
      <c r="B67" s="45" t="s">
        <v>519</v>
      </c>
      <c r="C67" s="45" t="s">
        <v>161</v>
      </c>
      <c r="D67" s="45" t="s">
        <v>1679</v>
      </c>
      <c r="E67" s="45" t="s">
        <v>48</v>
      </c>
      <c r="F67" s="45"/>
      <c r="G67" s="45">
        <v>12</v>
      </c>
      <c r="H67" s="126">
        <v>50.800000000000004</v>
      </c>
      <c r="I67" s="127">
        <v>50.800000000000004</v>
      </c>
      <c r="J67" s="67">
        <f t="shared" si="0"/>
        <v>239</v>
      </c>
      <c r="K67" s="58">
        <f t="shared" si="1"/>
        <v>1</v>
      </c>
    </row>
    <row r="68" spans="1:11" ht="13.8" x14ac:dyDescent="0.25">
      <c r="A68" s="73">
        <v>63</v>
      </c>
      <c r="B68" s="45" t="s">
        <v>543</v>
      </c>
      <c r="C68" s="45" t="s">
        <v>158</v>
      </c>
      <c r="D68" s="45" t="s">
        <v>329</v>
      </c>
      <c r="E68" s="45" t="s">
        <v>44</v>
      </c>
      <c r="F68" s="45">
        <v>2</v>
      </c>
      <c r="G68" s="45">
        <v>6</v>
      </c>
      <c r="H68" s="126">
        <v>50.5</v>
      </c>
      <c r="I68" s="127">
        <v>50.5</v>
      </c>
      <c r="J68" s="67">
        <f t="shared" si="0"/>
        <v>238</v>
      </c>
      <c r="K68" s="58">
        <f t="shared" si="1"/>
        <v>1</v>
      </c>
    </row>
    <row r="69" spans="1:11" ht="13.8" x14ac:dyDescent="0.25">
      <c r="A69" s="73">
        <v>64</v>
      </c>
      <c r="B69" s="45" t="s">
        <v>821</v>
      </c>
      <c r="C69" s="45" t="s">
        <v>126</v>
      </c>
      <c r="D69" s="45" t="s">
        <v>284</v>
      </c>
      <c r="E69" s="45" t="s">
        <v>47</v>
      </c>
      <c r="F69" s="45"/>
      <c r="G69" s="45">
        <v>7</v>
      </c>
      <c r="H69" s="126">
        <v>49.7</v>
      </c>
      <c r="I69" s="127">
        <v>49.7</v>
      </c>
      <c r="J69" s="67">
        <f t="shared" si="0"/>
        <v>237</v>
      </c>
      <c r="K69" s="58">
        <f t="shared" si="1"/>
        <v>1</v>
      </c>
    </row>
    <row r="70" spans="1:11" ht="13.8" x14ac:dyDescent="0.25">
      <c r="A70" s="73">
        <v>65</v>
      </c>
      <c r="B70" s="45" t="s">
        <v>1593</v>
      </c>
      <c r="C70" s="45" t="s">
        <v>119</v>
      </c>
      <c r="D70" s="45" t="s">
        <v>1626</v>
      </c>
      <c r="E70" s="45" t="s">
        <v>47</v>
      </c>
      <c r="F70" s="45"/>
      <c r="G70" s="45">
        <v>5</v>
      </c>
      <c r="H70" s="126">
        <v>48.599999999999994</v>
      </c>
      <c r="I70" s="127">
        <v>48.599999999999994</v>
      </c>
      <c r="J70" s="67">
        <f t="shared" si="0"/>
        <v>236</v>
      </c>
      <c r="K70" s="58">
        <f t="shared" si="1"/>
        <v>1</v>
      </c>
    </row>
    <row r="71" spans="1:11" ht="13.8" x14ac:dyDescent="0.25">
      <c r="A71" s="73">
        <v>66</v>
      </c>
      <c r="B71" s="45" t="s">
        <v>933</v>
      </c>
      <c r="C71" s="45" t="s">
        <v>1765</v>
      </c>
      <c r="D71" s="45" t="s">
        <v>212</v>
      </c>
      <c r="E71" s="45" t="s">
        <v>49</v>
      </c>
      <c r="F71" s="45">
        <v>5</v>
      </c>
      <c r="G71" s="45">
        <v>5</v>
      </c>
      <c r="H71" s="126">
        <v>46.8</v>
      </c>
      <c r="I71" s="127">
        <v>46.8</v>
      </c>
      <c r="J71" s="67">
        <f t="shared" si="0"/>
        <v>235</v>
      </c>
      <c r="K71" s="58">
        <f t="shared" si="1"/>
        <v>1</v>
      </c>
    </row>
    <row r="72" spans="1:11" ht="13.8" x14ac:dyDescent="0.25">
      <c r="A72" s="73">
        <v>67</v>
      </c>
      <c r="B72" s="45" t="s">
        <v>752</v>
      </c>
      <c r="C72" s="45" t="s">
        <v>147</v>
      </c>
      <c r="D72" s="45" t="s">
        <v>1703</v>
      </c>
      <c r="E72" s="45" t="s">
        <v>43</v>
      </c>
      <c r="F72" s="45">
        <v>1</v>
      </c>
      <c r="G72" s="45">
        <v>6</v>
      </c>
      <c r="H72" s="126">
        <v>46.699999999999996</v>
      </c>
      <c r="I72" s="127">
        <v>46.699999999999996</v>
      </c>
      <c r="J72" s="67">
        <f t="shared" ref="J72:J135" si="2">IF(I72=I71,J71,IF(I72=0,ROUNDDOWN(20,0),J71-K71))</f>
        <v>234</v>
      </c>
      <c r="K72" s="58">
        <f t="shared" ref="K72:K135" si="3">IF(I72&lt;I71,1,IF(I72=I71,K71+1,0))</f>
        <v>1</v>
      </c>
    </row>
    <row r="73" spans="1:11" ht="13.8" x14ac:dyDescent="0.25">
      <c r="A73" s="73">
        <v>68</v>
      </c>
      <c r="B73" s="45" t="s">
        <v>1320</v>
      </c>
      <c r="C73" s="45" t="s">
        <v>1928</v>
      </c>
      <c r="D73" s="45" t="s">
        <v>75</v>
      </c>
      <c r="E73" s="45" t="s">
        <v>39</v>
      </c>
      <c r="F73" s="45"/>
      <c r="G73" s="45">
        <v>5</v>
      </c>
      <c r="H73" s="126">
        <v>45.6</v>
      </c>
      <c r="I73" s="127">
        <v>45.6</v>
      </c>
      <c r="J73" s="67">
        <f t="shared" si="2"/>
        <v>233</v>
      </c>
      <c r="K73" s="58">
        <f t="shared" si="3"/>
        <v>1</v>
      </c>
    </row>
    <row r="74" spans="1:11" ht="13.8" x14ac:dyDescent="0.25">
      <c r="A74" s="73">
        <v>69</v>
      </c>
      <c r="B74" s="45" t="s">
        <v>1267</v>
      </c>
      <c r="C74" s="45" t="s">
        <v>1059</v>
      </c>
      <c r="D74" s="45" t="s">
        <v>241</v>
      </c>
      <c r="E74" s="45" t="s">
        <v>43</v>
      </c>
      <c r="F74" s="45"/>
      <c r="G74" s="45">
        <v>8</v>
      </c>
      <c r="H74" s="126">
        <v>45.20000000000001</v>
      </c>
      <c r="I74" s="127">
        <v>45.20000000000001</v>
      </c>
      <c r="J74" s="67">
        <f t="shared" si="2"/>
        <v>232</v>
      </c>
      <c r="K74" s="58">
        <f t="shared" si="3"/>
        <v>1</v>
      </c>
    </row>
    <row r="75" spans="1:11" ht="13.8" x14ac:dyDescent="0.25">
      <c r="A75" s="73">
        <v>70</v>
      </c>
      <c r="B75" s="45" t="s">
        <v>576</v>
      </c>
      <c r="C75" s="45" t="s">
        <v>390</v>
      </c>
      <c r="D75" s="45" t="s">
        <v>70</v>
      </c>
      <c r="E75" s="45" t="s">
        <v>38</v>
      </c>
      <c r="F75" s="45"/>
      <c r="G75" s="45">
        <v>5</v>
      </c>
      <c r="H75" s="126">
        <v>44.9</v>
      </c>
      <c r="I75" s="127">
        <v>44.9</v>
      </c>
      <c r="J75" s="67">
        <f t="shared" si="2"/>
        <v>231</v>
      </c>
      <c r="K75" s="58">
        <f t="shared" si="3"/>
        <v>1</v>
      </c>
    </row>
    <row r="76" spans="1:11" ht="13.8" x14ac:dyDescent="0.25">
      <c r="A76" s="73">
        <v>71</v>
      </c>
      <c r="B76" s="45" t="s">
        <v>782</v>
      </c>
      <c r="C76" s="45" t="s">
        <v>1773</v>
      </c>
      <c r="D76" s="45" t="s">
        <v>1774</v>
      </c>
      <c r="E76" s="45" t="s">
        <v>40</v>
      </c>
      <c r="F76" s="45"/>
      <c r="G76" s="45">
        <v>7</v>
      </c>
      <c r="H76" s="126">
        <v>44</v>
      </c>
      <c r="I76" s="127">
        <v>44</v>
      </c>
      <c r="J76" s="67">
        <f t="shared" si="2"/>
        <v>230</v>
      </c>
      <c r="K76" s="58">
        <f t="shared" si="3"/>
        <v>1</v>
      </c>
    </row>
    <row r="77" spans="1:11" ht="13.8" x14ac:dyDescent="0.25">
      <c r="A77" s="73">
        <v>72</v>
      </c>
      <c r="B77" s="45" t="s">
        <v>1120</v>
      </c>
      <c r="C77" s="45" t="s">
        <v>1847</v>
      </c>
      <c r="D77" s="45" t="s">
        <v>1767</v>
      </c>
      <c r="E77" s="45" t="s">
        <v>38</v>
      </c>
      <c r="F77" s="45"/>
      <c r="G77" s="45">
        <v>8</v>
      </c>
      <c r="H77" s="126">
        <v>43.1</v>
      </c>
      <c r="I77" s="127">
        <v>43.1</v>
      </c>
      <c r="J77" s="67">
        <f t="shared" si="2"/>
        <v>229</v>
      </c>
      <c r="K77" s="58">
        <f t="shared" si="3"/>
        <v>1</v>
      </c>
    </row>
    <row r="78" spans="1:11" ht="13.8" x14ac:dyDescent="0.25">
      <c r="A78" s="73">
        <v>73</v>
      </c>
      <c r="B78" s="45" t="s">
        <v>986</v>
      </c>
      <c r="C78" s="45" t="s">
        <v>1781</v>
      </c>
      <c r="D78" s="45" t="s">
        <v>1492</v>
      </c>
      <c r="E78" s="45" t="s">
        <v>42</v>
      </c>
      <c r="F78" s="45"/>
      <c r="G78" s="45">
        <v>9</v>
      </c>
      <c r="H78" s="126">
        <v>38.599999999999994</v>
      </c>
      <c r="I78" s="127">
        <v>38.599999999999994</v>
      </c>
      <c r="J78" s="67">
        <f t="shared" si="2"/>
        <v>228</v>
      </c>
      <c r="K78" s="58">
        <f t="shared" si="3"/>
        <v>1</v>
      </c>
    </row>
    <row r="79" spans="1:11" ht="13.8" x14ac:dyDescent="0.25">
      <c r="A79" s="73">
        <v>74</v>
      </c>
      <c r="B79" s="45" t="s">
        <v>687</v>
      </c>
      <c r="C79" s="45" t="s">
        <v>1856</v>
      </c>
      <c r="D79" s="45" t="s">
        <v>311</v>
      </c>
      <c r="E79" s="45" t="s">
        <v>1797</v>
      </c>
      <c r="F79" s="45">
        <v>2</v>
      </c>
      <c r="G79" s="45">
        <v>5</v>
      </c>
      <c r="H79" s="126">
        <v>38.400000000000006</v>
      </c>
      <c r="I79" s="127">
        <v>38.400000000000006</v>
      </c>
      <c r="J79" s="67">
        <f t="shared" si="2"/>
        <v>227</v>
      </c>
      <c r="K79" s="58">
        <f t="shared" si="3"/>
        <v>1</v>
      </c>
    </row>
    <row r="80" spans="1:11" ht="13.8" x14ac:dyDescent="0.25">
      <c r="A80" s="73">
        <v>75</v>
      </c>
      <c r="B80" s="45" t="s">
        <v>944</v>
      </c>
      <c r="C80" s="45" t="s">
        <v>74</v>
      </c>
      <c r="D80" s="45" t="s">
        <v>146</v>
      </c>
      <c r="E80" s="45" t="s">
        <v>50</v>
      </c>
      <c r="F80" s="45"/>
      <c r="G80" s="45">
        <v>9</v>
      </c>
      <c r="H80" s="126">
        <v>38.199999999999996</v>
      </c>
      <c r="I80" s="127">
        <v>38.199999999999996</v>
      </c>
      <c r="J80" s="67">
        <f t="shared" si="2"/>
        <v>226</v>
      </c>
      <c r="K80" s="58">
        <f t="shared" si="3"/>
        <v>1</v>
      </c>
    </row>
    <row r="81" spans="1:11" ht="13.8" x14ac:dyDescent="0.25">
      <c r="A81" s="73">
        <v>76</v>
      </c>
      <c r="B81" s="45" t="s">
        <v>561</v>
      </c>
      <c r="C81" s="45" t="s">
        <v>1877</v>
      </c>
      <c r="D81" s="45" t="s">
        <v>328</v>
      </c>
      <c r="E81" s="45" t="s">
        <v>1797</v>
      </c>
      <c r="F81" s="45"/>
      <c r="G81" s="45">
        <v>3</v>
      </c>
      <c r="H81" s="126">
        <v>37.4</v>
      </c>
      <c r="I81" s="127">
        <v>37.4</v>
      </c>
      <c r="J81" s="67">
        <f t="shared" si="2"/>
        <v>225</v>
      </c>
      <c r="K81" s="58">
        <f t="shared" si="3"/>
        <v>1</v>
      </c>
    </row>
    <row r="82" spans="1:11" ht="13.8" x14ac:dyDescent="0.25">
      <c r="A82" s="73">
        <v>77</v>
      </c>
      <c r="B82" s="45" t="s">
        <v>1417</v>
      </c>
      <c r="C82" s="45" t="s">
        <v>1440</v>
      </c>
      <c r="D82" s="45" t="s">
        <v>107</v>
      </c>
      <c r="E82" s="45" t="s">
        <v>48</v>
      </c>
      <c r="F82" s="45">
        <v>2</v>
      </c>
      <c r="G82" s="45">
        <v>9</v>
      </c>
      <c r="H82" s="126">
        <v>35.299999999999997</v>
      </c>
      <c r="I82" s="127">
        <v>35.299999999999997</v>
      </c>
      <c r="J82" s="67">
        <f t="shared" si="2"/>
        <v>224</v>
      </c>
      <c r="K82" s="58">
        <f t="shared" si="3"/>
        <v>1</v>
      </c>
    </row>
    <row r="83" spans="1:11" ht="13.8" x14ac:dyDescent="0.25">
      <c r="A83" s="73">
        <v>78</v>
      </c>
      <c r="B83" s="45" t="s">
        <v>609</v>
      </c>
      <c r="C83" s="45" t="s">
        <v>1826</v>
      </c>
      <c r="D83" s="45" t="s">
        <v>1827</v>
      </c>
      <c r="E83" s="45" t="s">
        <v>50</v>
      </c>
      <c r="F83" s="45">
        <v>2</v>
      </c>
      <c r="G83" s="45">
        <v>5</v>
      </c>
      <c r="H83" s="126">
        <v>34.1</v>
      </c>
      <c r="I83" s="127">
        <v>34.1</v>
      </c>
      <c r="J83" s="67">
        <f t="shared" si="2"/>
        <v>223</v>
      </c>
      <c r="K83" s="58">
        <f t="shared" si="3"/>
        <v>1</v>
      </c>
    </row>
    <row r="84" spans="1:11" ht="13.8" x14ac:dyDescent="0.25">
      <c r="A84" s="73">
        <v>79</v>
      </c>
      <c r="B84" s="45" t="s">
        <v>1467</v>
      </c>
      <c r="C84" s="45" t="s">
        <v>1495</v>
      </c>
      <c r="D84" s="45" t="s">
        <v>73</v>
      </c>
      <c r="E84" s="45" t="s">
        <v>41</v>
      </c>
      <c r="F84" s="45"/>
      <c r="G84" s="45">
        <v>6</v>
      </c>
      <c r="H84" s="126">
        <v>33.6</v>
      </c>
      <c r="I84" s="127">
        <v>33.6</v>
      </c>
      <c r="J84" s="67">
        <f t="shared" si="2"/>
        <v>222</v>
      </c>
      <c r="K84" s="58">
        <f t="shared" si="3"/>
        <v>1</v>
      </c>
    </row>
    <row r="85" spans="1:11" ht="13.8" x14ac:dyDescent="0.25">
      <c r="A85" s="73">
        <v>80</v>
      </c>
      <c r="B85" s="45" t="s">
        <v>1597</v>
      </c>
      <c r="C85" s="45" t="s">
        <v>2060</v>
      </c>
      <c r="D85" s="45" t="s">
        <v>1715</v>
      </c>
      <c r="E85" s="45" t="s">
        <v>49</v>
      </c>
      <c r="F85" s="45">
        <v>3</v>
      </c>
      <c r="G85" s="45">
        <v>5</v>
      </c>
      <c r="H85" s="126">
        <v>33.5</v>
      </c>
      <c r="I85" s="127">
        <v>33.5</v>
      </c>
      <c r="J85" s="67">
        <f t="shared" si="2"/>
        <v>221</v>
      </c>
      <c r="K85" s="58">
        <f t="shared" si="3"/>
        <v>1</v>
      </c>
    </row>
    <row r="86" spans="1:11" ht="13.8" x14ac:dyDescent="0.25">
      <c r="A86" s="73">
        <v>81</v>
      </c>
      <c r="B86" s="45" t="s">
        <v>1599</v>
      </c>
      <c r="C86" s="45" t="s">
        <v>1411</v>
      </c>
      <c r="D86" s="45" t="s">
        <v>1000</v>
      </c>
      <c r="E86" s="45" t="s">
        <v>40</v>
      </c>
      <c r="F86" s="45"/>
      <c r="G86" s="45">
        <v>5</v>
      </c>
      <c r="H86" s="126">
        <v>31.8</v>
      </c>
      <c r="I86" s="127">
        <v>31.8</v>
      </c>
      <c r="J86" s="67">
        <f t="shared" si="2"/>
        <v>220</v>
      </c>
      <c r="K86" s="58">
        <f t="shared" si="3"/>
        <v>1</v>
      </c>
    </row>
    <row r="87" spans="1:11" ht="13.8" x14ac:dyDescent="0.25">
      <c r="A87" s="73">
        <v>82</v>
      </c>
      <c r="B87" s="45" t="s">
        <v>1168</v>
      </c>
      <c r="C87" s="45" t="s">
        <v>991</v>
      </c>
      <c r="D87" s="45" t="s">
        <v>77</v>
      </c>
      <c r="E87" s="45" t="s">
        <v>37</v>
      </c>
      <c r="F87" s="45"/>
      <c r="G87" s="45">
        <v>8</v>
      </c>
      <c r="H87" s="126">
        <v>31.400000000000002</v>
      </c>
      <c r="I87" s="127">
        <v>31.400000000000002</v>
      </c>
      <c r="J87" s="67">
        <f t="shared" si="2"/>
        <v>219</v>
      </c>
      <c r="K87" s="58">
        <f t="shared" si="3"/>
        <v>1</v>
      </c>
    </row>
    <row r="88" spans="1:11" ht="13.8" x14ac:dyDescent="0.25">
      <c r="A88" s="73">
        <v>83</v>
      </c>
      <c r="B88" s="45" t="s">
        <v>981</v>
      </c>
      <c r="C88" s="45" t="s">
        <v>1946</v>
      </c>
      <c r="D88" s="45" t="s">
        <v>1152</v>
      </c>
      <c r="E88" s="45" t="s">
        <v>48</v>
      </c>
      <c r="F88" s="45">
        <v>1</v>
      </c>
      <c r="G88" s="45">
        <v>9</v>
      </c>
      <c r="H88" s="126">
        <v>31.300000000000004</v>
      </c>
      <c r="I88" s="127">
        <v>31.300000000000004</v>
      </c>
      <c r="J88" s="67">
        <f t="shared" si="2"/>
        <v>218</v>
      </c>
      <c r="K88" s="58">
        <f t="shared" si="3"/>
        <v>1</v>
      </c>
    </row>
    <row r="89" spans="1:11" ht="13.8" x14ac:dyDescent="0.25">
      <c r="A89" s="73">
        <v>84</v>
      </c>
      <c r="B89" s="45" t="s">
        <v>1362</v>
      </c>
      <c r="C89" s="45" t="s">
        <v>1777</v>
      </c>
      <c r="D89" s="45" t="s">
        <v>1379</v>
      </c>
      <c r="E89" s="45" t="s">
        <v>42</v>
      </c>
      <c r="F89" s="45"/>
      <c r="G89" s="45">
        <v>5</v>
      </c>
      <c r="H89" s="126">
        <v>30.5</v>
      </c>
      <c r="I89" s="127">
        <v>30.5</v>
      </c>
      <c r="J89" s="67">
        <f t="shared" si="2"/>
        <v>217</v>
      </c>
      <c r="K89" s="58">
        <f t="shared" si="3"/>
        <v>1</v>
      </c>
    </row>
    <row r="90" spans="1:11" ht="13.8" x14ac:dyDescent="0.25">
      <c r="A90" s="73">
        <v>85</v>
      </c>
      <c r="B90" s="45" t="s">
        <v>871</v>
      </c>
      <c r="C90" s="45" t="s">
        <v>1939</v>
      </c>
      <c r="D90" s="45" t="s">
        <v>343</v>
      </c>
      <c r="E90" s="45" t="s">
        <v>48</v>
      </c>
      <c r="F90" s="45">
        <v>2</v>
      </c>
      <c r="G90" s="45">
        <v>9</v>
      </c>
      <c r="H90" s="126">
        <v>29.6</v>
      </c>
      <c r="I90" s="127">
        <v>29.6</v>
      </c>
      <c r="J90" s="67">
        <f t="shared" si="2"/>
        <v>216</v>
      </c>
      <c r="K90" s="58">
        <f t="shared" si="3"/>
        <v>1</v>
      </c>
    </row>
    <row r="91" spans="1:11" ht="13.8" x14ac:dyDescent="0.25">
      <c r="A91" s="73">
        <v>86</v>
      </c>
      <c r="B91" s="45" t="s">
        <v>478</v>
      </c>
      <c r="C91" s="45" t="s">
        <v>1912</v>
      </c>
      <c r="D91" s="45" t="s">
        <v>1913</v>
      </c>
      <c r="E91" s="45" t="s">
        <v>42</v>
      </c>
      <c r="F91" s="45"/>
      <c r="G91" s="45">
        <v>7</v>
      </c>
      <c r="H91" s="126">
        <v>28.200000000000003</v>
      </c>
      <c r="I91" s="127">
        <v>28.200000000000003</v>
      </c>
      <c r="J91" s="67">
        <f t="shared" si="2"/>
        <v>215</v>
      </c>
      <c r="K91" s="58">
        <f t="shared" si="3"/>
        <v>1</v>
      </c>
    </row>
    <row r="92" spans="1:11" ht="13.8" x14ac:dyDescent="0.25">
      <c r="A92" s="73">
        <v>87</v>
      </c>
      <c r="B92" s="45" t="s">
        <v>1321</v>
      </c>
      <c r="C92" s="45" t="s">
        <v>98</v>
      </c>
      <c r="D92" s="45" t="s">
        <v>2030</v>
      </c>
      <c r="E92" s="45" t="s">
        <v>40</v>
      </c>
      <c r="F92" s="45">
        <v>1</v>
      </c>
      <c r="G92" s="45">
        <v>5</v>
      </c>
      <c r="H92" s="126">
        <v>27.9</v>
      </c>
      <c r="I92" s="127">
        <v>27.9</v>
      </c>
      <c r="J92" s="67">
        <f t="shared" si="2"/>
        <v>214</v>
      </c>
      <c r="K92" s="58">
        <f t="shared" si="3"/>
        <v>1</v>
      </c>
    </row>
    <row r="93" spans="1:11" ht="13.8" x14ac:dyDescent="0.25">
      <c r="A93" s="73">
        <v>88</v>
      </c>
      <c r="B93" s="45" t="s">
        <v>1325</v>
      </c>
      <c r="C93" s="45" t="s">
        <v>1868</v>
      </c>
      <c r="D93" s="45" t="s">
        <v>292</v>
      </c>
      <c r="E93" s="45" t="s">
        <v>48</v>
      </c>
      <c r="F93" s="45">
        <v>1</v>
      </c>
      <c r="G93" s="45">
        <v>6</v>
      </c>
      <c r="H93" s="126">
        <v>27.8</v>
      </c>
      <c r="I93" s="127">
        <v>27.8</v>
      </c>
      <c r="J93" s="67">
        <f t="shared" si="2"/>
        <v>213</v>
      </c>
      <c r="K93" s="58">
        <f t="shared" si="3"/>
        <v>1</v>
      </c>
    </row>
    <row r="94" spans="1:11" ht="13.8" x14ac:dyDescent="0.25">
      <c r="A94" s="73">
        <v>89</v>
      </c>
      <c r="B94" s="45" t="s">
        <v>1355</v>
      </c>
      <c r="C94" s="45" t="s">
        <v>274</v>
      </c>
      <c r="D94" s="45" t="s">
        <v>263</v>
      </c>
      <c r="E94" s="45" t="s">
        <v>37</v>
      </c>
      <c r="F94" s="45">
        <v>1</v>
      </c>
      <c r="G94" s="45">
        <v>6</v>
      </c>
      <c r="H94" s="126">
        <v>25.2</v>
      </c>
      <c r="I94" s="127">
        <v>25.2</v>
      </c>
      <c r="J94" s="67">
        <f t="shared" si="2"/>
        <v>212</v>
      </c>
      <c r="K94" s="58">
        <f t="shared" si="3"/>
        <v>1</v>
      </c>
    </row>
    <row r="95" spans="1:11" ht="13.8" x14ac:dyDescent="0.25">
      <c r="A95" s="73">
        <v>90</v>
      </c>
      <c r="B95" s="45" t="s">
        <v>1517</v>
      </c>
      <c r="C95" s="45" t="s">
        <v>2132</v>
      </c>
      <c r="D95" s="45" t="s">
        <v>314</v>
      </c>
      <c r="E95" s="45" t="s">
        <v>39</v>
      </c>
      <c r="F95" s="45"/>
      <c r="G95" s="45">
        <v>4</v>
      </c>
      <c r="H95" s="126">
        <v>25.1</v>
      </c>
      <c r="I95" s="127">
        <v>25.1</v>
      </c>
      <c r="J95" s="67">
        <f t="shared" si="2"/>
        <v>211</v>
      </c>
      <c r="K95" s="58">
        <f t="shared" si="3"/>
        <v>1</v>
      </c>
    </row>
    <row r="96" spans="1:11" ht="13.8" x14ac:dyDescent="0.25">
      <c r="A96" s="73">
        <v>91</v>
      </c>
      <c r="B96" s="45" t="s">
        <v>1648</v>
      </c>
      <c r="C96" s="45" t="s">
        <v>1659</v>
      </c>
      <c r="D96" s="45" t="s">
        <v>1660</v>
      </c>
      <c r="E96" s="45" t="s">
        <v>43</v>
      </c>
      <c r="F96" s="45"/>
      <c r="G96" s="45">
        <v>5</v>
      </c>
      <c r="H96" s="126">
        <v>25.1</v>
      </c>
      <c r="I96" s="127">
        <v>25.1</v>
      </c>
      <c r="J96" s="67">
        <f t="shared" si="2"/>
        <v>211</v>
      </c>
      <c r="K96" s="58">
        <f t="shared" si="3"/>
        <v>2</v>
      </c>
    </row>
    <row r="97" spans="1:11" ht="13.8" x14ac:dyDescent="0.25">
      <c r="A97" s="73">
        <v>92</v>
      </c>
      <c r="B97" s="45" t="s">
        <v>1106</v>
      </c>
      <c r="C97" s="45" t="s">
        <v>1393</v>
      </c>
      <c r="D97" s="45" t="s">
        <v>297</v>
      </c>
      <c r="E97" s="45" t="s">
        <v>48</v>
      </c>
      <c r="F97" s="45">
        <v>5</v>
      </c>
      <c r="G97" s="45">
        <v>4</v>
      </c>
      <c r="H97" s="126">
        <v>25.099999999999998</v>
      </c>
      <c r="I97" s="127">
        <v>25.099999999999998</v>
      </c>
      <c r="J97" s="67">
        <f t="shared" si="2"/>
        <v>211</v>
      </c>
      <c r="K97" s="58">
        <f t="shared" si="3"/>
        <v>3</v>
      </c>
    </row>
    <row r="98" spans="1:11" ht="13.8" x14ac:dyDescent="0.25">
      <c r="A98" s="73">
        <v>93</v>
      </c>
      <c r="B98" s="45" t="s">
        <v>663</v>
      </c>
      <c r="C98" s="45" t="s">
        <v>1738</v>
      </c>
      <c r="D98" s="45" t="s">
        <v>297</v>
      </c>
      <c r="E98" s="45" t="s">
        <v>48</v>
      </c>
      <c r="F98" s="45">
        <v>2</v>
      </c>
      <c r="G98" s="45">
        <v>4</v>
      </c>
      <c r="H98" s="126">
        <v>25</v>
      </c>
      <c r="I98" s="127">
        <v>25</v>
      </c>
      <c r="J98" s="67">
        <f t="shared" si="2"/>
        <v>208</v>
      </c>
      <c r="K98" s="58">
        <f t="shared" si="3"/>
        <v>1</v>
      </c>
    </row>
    <row r="99" spans="1:11" ht="13.8" x14ac:dyDescent="0.25">
      <c r="A99" s="73">
        <v>94</v>
      </c>
      <c r="B99" s="45" t="s">
        <v>854</v>
      </c>
      <c r="C99" s="45" t="s">
        <v>88</v>
      </c>
      <c r="D99" s="45" t="s">
        <v>1998</v>
      </c>
      <c r="E99" s="45" t="s">
        <v>49</v>
      </c>
      <c r="F99" s="45">
        <v>1</v>
      </c>
      <c r="G99" s="45">
        <v>4</v>
      </c>
      <c r="H99" s="126">
        <v>24.5</v>
      </c>
      <c r="I99" s="127">
        <v>24.5</v>
      </c>
      <c r="J99" s="67">
        <f t="shared" si="2"/>
        <v>207</v>
      </c>
      <c r="K99" s="58">
        <f t="shared" si="3"/>
        <v>1</v>
      </c>
    </row>
    <row r="100" spans="1:11" ht="13.8" x14ac:dyDescent="0.25">
      <c r="A100" s="73">
        <v>95</v>
      </c>
      <c r="B100" s="45" t="s">
        <v>1473</v>
      </c>
      <c r="C100" s="45" t="s">
        <v>1888</v>
      </c>
      <c r="D100" s="45" t="s">
        <v>887</v>
      </c>
      <c r="E100" s="45" t="s">
        <v>43</v>
      </c>
      <c r="F100" s="45"/>
      <c r="G100" s="45">
        <v>4</v>
      </c>
      <c r="H100" s="126">
        <v>24</v>
      </c>
      <c r="I100" s="127">
        <v>24</v>
      </c>
      <c r="J100" s="67">
        <f t="shared" si="2"/>
        <v>206</v>
      </c>
      <c r="K100" s="58">
        <f t="shared" si="3"/>
        <v>1</v>
      </c>
    </row>
    <row r="101" spans="1:11" ht="13.8" x14ac:dyDescent="0.25">
      <c r="A101" s="73">
        <v>96</v>
      </c>
      <c r="B101" s="45" t="s">
        <v>624</v>
      </c>
      <c r="C101" s="45" t="s">
        <v>1101</v>
      </c>
      <c r="D101" s="45" t="s">
        <v>1627</v>
      </c>
      <c r="E101" s="45" t="s">
        <v>41</v>
      </c>
      <c r="F101" s="45">
        <v>1</v>
      </c>
      <c r="G101" s="45">
        <v>3</v>
      </c>
      <c r="H101" s="126">
        <v>23.4</v>
      </c>
      <c r="I101" s="127">
        <v>23.4</v>
      </c>
      <c r="J101" s="67">
        <f t="shared" si="2"/>
        <v>205</v>
      </c>
      <c r="K101" s="58">
        <f t="shared" si="3"/>
        <v>1</v>
      </c>
    </row>
    <row r="102" spans="1:11" ht="13.8" x14ac:dyDescent="0.25">
      <c r="A102" s="73">
        <v>97</v>
      </c>
      <c r="B102" s="45" t="s">
        <v>641</v>
      </c>
      <c r="C102" s="45" t="s">
        <v>373</v>
      </c>
      <c r="D102" s="45" t="s">
        <v>331</v>
      </c>
      <c r="E102" s="45" t="s">
        <v>50</v>
      </c>
      <c r="F102" s="45">
        <v>2</v>
      </c>
      <c r="G102" s="45">
        <v>2</v>
      </c>
      <c r="H102" s="126">
        <v>23.3</v>
      </c>
      <c r="I102" s="127">
        <v>23.3</v>
      </c>
      <c r="J102" s="67">
        <f t="shared" si="2"/>
        <v>204</v>
      </c>
      <c r="K102" s="58">
        <f t="shared" si="3"/>
        <v>1</v>
      </c>
    </row>
    <row r="103" spans="1:11" ht="13.8" x14ac:dyDescent="0.25">
      <c r="A103" s="73">
        <v>98</v>
      </c>
      <c r="B103" s="45" t="s">
        <v>476</v>
      </c>
      <c r="C103" s="45" t="s">
        <v>246</v>
      </c>
      <c r="D103" s="45" t="s">
        <v>1719</v>
      </c>
      <c r="E103" s="45" t="s">
        <v>1797</v>
      </c>
      <c r="F103" s="45"/>
      <c r="G103" s="45">
        <v>2</v>
      </c>
      <c r="H103" s="126">
        <v>22.5</v>
      </c>
      <c r="I103" s="127">
        <v>22.5</v>
      </c>
      <c r="J103" s="67">
        <f t="shared" si="2"/>
        <v>203</v>
      </c>
      <c r="K103" s="58">
        <f t="shared" si="3"/>
        <v>1</v>
      </c>
    </row>
    <row r="104" spans="1:11" ht="13.8" x14ac:dyDescent="0.25">
      <c r="A104" s="73">
        <v>99</v>
      </c>
      <c r="B104" s="45" t="s">
        <v>695</v>
      </c>
      <c r="C104" s="45" t="s">
        <v>236</v>
      </c>
      <c r="D104" s="45" t="s">
        <v>311</v>
      </c>
      <c r="E104" s="45" t="s">
        <v>1797</v>
      </c>
      <c r="F104" s="45">
        <v>2</v>
      </c>
      <c r="G104" s="45">
        <v>2</v>
      </c>
      <c r="H104" s="126">
        <v>22.5</v>
      </c>
      <c r="I104" s="127">
        <v>22.5</v>
      </c>
      <c r="J104" s="67">
        <f t="shared" si="2"/>
        <v>203</v>
      </c>
      <c r="K104" s="58">
        <f t="shared" si="3"/>
        <v>2</v>
      </c>
    </row>
    <row r="105" spans="1:11" ht="13.8" x14ac:dyDescent="0.25">
      <c r="A105" s="73">
        <v>100</v>
      </c>
      <c r="B105" s="45" t="s">
        <v>807</v>
      </c>
      <c r="C105" s="45" t="s">
        <v>1790</v>
      </c>
      <c r="D105" s="45" t="s">
        <v>303</v>
      </c>
      <c r="E105" s="45" t="s">
        <v>50</v>
      </c>
      <c r="F105" s="45">
        <v>1</v>
      </c>
      <c r="G105" s="45">
        <v>2</v>
      </c>
      <c r="H105" s="126">
        <v>20</v>
      </c>
      <c r="I105" s="127">
        <v>20</v>
      </c>
      <c r="J105" s="67">
        <f t="shared" si="2"/>
        <v>201</v>
      </c>
      <c r="K105" s="58">
        <f t="shared" si="3"/>
        <v>1</v>
      </c>
    </row>
    <row r="106" spans="1:11" ht="13.8" x14ac:dyDescent="0.25">
      <c r="A106" s="73">
        <v>101</v>
      </c>
      <c r="B106" s="45" t="s">
        <v>1170</v>
      </c>
      <c r="C106" s="45" t="s">
        <v>1724</v>
      </c>
      <c r="D106" s="45" t="s">
        <v>77</v>
      </c>
      <c r="E106" s="45" t="s">
        <v>37</v>
      </c>
      <c r="F106" s="45"/>
      <c r="G106" s="45">
        <v>4</v>
      </c>
      <c r="H106" s="126">
        <v>19.700000000000003</v>
      </c>
      <c r="I106" s="127">
        <v>19.700000000000003</v>
      </c>
      <c r="J106" s="67">
        <f t="shared" si="2"/>
        <v>200</v>
      </c>
      <c r="K106" s="58">
        <f t="shared" si="3"/>
        <v>1</v>
      </c>
    </row>
    <row r="107" spans="1:11" ht="13.8" x14ac:dyDescent="0.25">
      <c r="A107" s="73">
        <v>102</v>
      </c>
      <c r="B107" s="45" t="s">
        <v>1476</v>
      </c>
      <c r="C107" s="45" t="s">
        <v>1503</v>
      </c>
      <c r="D107" s="45" t="s">
        <v>241</v>
      </c>
      <c r="E107" s="45" t="s">
        <v>43</v>
      </c>
      <c r="F107" s="45">
        <v>1</v>
      </c>
      <c r="G107" s="45">
        <v>2</v>
      </c>
      <c r="H107" s="126">
        <v>19</v>
      </c>
      <c r="I107" s="127">
        <v>19</v>
      </c>
      <c r="J107" s="67">
        <f t="shared" si="2"/>
        <v>199</v>
      </c>
      <c r="K107" s="58">
        <f t="shared" si="3"/>
        <v>1</v>
      </c>
    </row>
    <row r="108" spans="1:11" ht="13.8" x14ac:dyDescent="0.25">
      <c r="A108" s="73">
        <v>103</v>
      </c>
      <c r="B108" s="45" t="s">
        <v>702</v>
      </c>
      <c r="C108" s="45" t="s">
        <v>1858</v>
      </c>
      <c r="D108" s="45" t="s">
        <v>305</v>
      </c>
      <c r="E108" s="45" t="s">
        <v>1797</v>
      </c>
      <c r="F108" s="45">
        <v>3</v>
      </c>
      <c r="G108" s="45">
        <v>5</v>
      </c>
      <c r="H108" s="126">
        <v>18.400000000000002</v>
      </c>
      <c r="I108" s="127">
        <v>18.400000000000002</v>
      </c>
      <c r="J108" s="67">
        <f t="shared" si="2"/>
        <v>198</v>
      </c>
      <c r="K108" s="58">
        <f t="shared" si="3"/>
        <v>1</v>
      </c>
    </row>
    <row r="109" spans="1:11" ht="13.8" x14ac:dyDescent="0.25">
      <c r="A109" s="73">
        <v>104</v>
      </c>
      <c r="B109" s="45" t="s">
        <v>1967</v>
      </c>
      <c r="C109" s="45" t="s">
        <v>1668</v>
      </c>
      <c r="D109" s="45" t="s">
        <v>120</v>
      </c>
      <c r="E109" s="45" t="s">
        <v>1797</v>
      </c>
      <c r="F109" s="45">
        <v>2</v>
      </c>
      <c r="G109" s="45">
        <v>3</v>
      </c>
      <c r="H109" s="126">
        <v>18.100000000000001</v>
      </c>
      <c r="I109" s="127">
        <v>18.100000000000001</v>
      </c>
      <c r="J109" s="67">
        <f t="shared" si="2"/>
        <v>197</v>
      </c>
      <c r="K109" s="58">
        <f t="shared" si="3"/>
        <v>1</v>
      </c>
    </row>
    <row r="110" spans="1:11" ht="13.8" x14ac:dyDescent="0.25">
      <c r="A110" s="73">
        <v>105</v>
      </c>
      <c r="B110" s="45" t="s">
        <v>720</v>
      </c>
      <c r="C110" s="45" t="s">
        <v>112</v>
      </c>
      <c r="D110" s="45" t="s">
        <v>113</v>
      </c>
      <c r="E110" s="45" t="s">
        <v>48</v>
      </c>
      <c r="F110" s="45">
        <v>1</v>
      </c>
      <c r="G110" s="45">
        <v>2</v>
      </c>
      <c r="H110" s="126">
        <v>17.899999999999999</v>
      </c>
      <c r="I110" s="127">
        <v>17.899999999999999</v>
      </c>
      <c r="J110" s="67">
        <f t="shared" si="2"/>
        <v>196</v>
      </c>
      <c r="K110" s="58">
        <f t="shared" si="3"/>
        <v>1</v>
      </c>
    </row>
    <row r="111" spans="1:11" ht="13.8" x14ac:dyDescent="0.25">
      <c r="A111" s="73">
        <v>106</v>
      </c>
      <c r="B111" s="45" t="s">
        <v>709</v>
      </c>
      <c r="C111" s="45" t="s">
        <v>1919</v>
      </c>
      <c r="D111" s="45" t="s">
        <v>110</v>
      </c>
      <c r="E111" s="45" t="s">
        <v>49</v>
      </c>
      <c r="F111" s="45">
        <v>2</v>
      </c>
      <c r="G111" s="45">
        <v>2</v>
      </c>
      <c r="H111" s="126">
        <v>17.2</v>
      </c>
      <c r="I111" s="127">
        <v>17.2</v>
      </c>
      <c r="J111" s="67">
        <f t="shared" si="2"/>
        <v>195</v>
      </c>
      <c r="K111" s="58">
        <f t="shared" si="3"/>
        <v>1</v>
      </c>
    </row>
    <row r="112" spans="1:11" ht="13.8" x14ac:dyDescent="0.25">
      <c r="A112" s="73">
        <v>107</v>
      </c>
      <c r="B112" s="45" t="s">
        <v>574</v>
      </c>
      <c r="C112" s="45" t="s">
        <v>324</v>
      </c>
      <c r="D112" s="45" t="s">
        <v>352</v>
      </c>
      <c r="E112" s="45" t="s">
        <v>43</v>
      </c>
      <c r="F112" s="45"/>
      <c r="G112" s="45">
        <v>5</v>
      </c>
      <c r="H112" s="126">
        <v>17</v>
      </c>
      <c r="I112" s="127">
        <v>17</v>
      </c>
      <c r="J112" s="67">
        <f t="shared" si="2"/>
        <v>194</v>
      </c>
      <c r="K112" s="58">
        <f t="shared" si="3"/>
        <v>1</v>
      </c>
    </row>
    <row r="113" spans="1:11" ht="13.8" x14ac:dyDescent="0.25">
      <c r="A113" s="73">
        <v>108</v>
      </c>
      <c r="B113" s="45" t="s">
        <v>1613</v>
      </c>
      <c r="C113" s="45" t="s">
        <v>2062</v>
      </c>
      <c r="D113" s="45" t="s">
        <v>284</v>
      </c>
      <c r="E113" s="45" t="s">
        <v>47</v>
      </c>
      <c r="F113" s="45">
        <v>1</v>
      </c>
      <c r="G113" s="45">
        <v>7</v>
      </c>
      <c r="H113" s="126">
        <v>15.999999999999998</v>
      </c>
      <c r="I113" s="127">
        <v>15.999999999999998</v>
      </c>
      <c r="J113" s="67">
        <f t="shared" si="2"/>
        <v>193</v>
      </c>
      <c r="K113" s="58">
        <f t="shared" si="3"/>
        <v>1</v>
      </c>
    </row>
    <row r="114" spans="1:11" ht="13.8" x14ac:dyDescent="0.25">
      <c r="A114" s="73">
        <v>109</v>
      </c>
      <c r="B114" s="45" t="s">
        <v>442</v>
      </c>
      <c r="C114" s="45" t="s">
        <v>98</v>
      </c>
      <c r="D114" s="45" t="s">
        <v>128</v>
      </c>
      <c r="E114" s="45" t="s">
        <v>41</v>
      </c>
      <c r="F114" s="45"/>
      <c r="G114" s="45">
        <v>3</v>
      </c>
      <c r="H114" s="126">
        <v>15.9</v>
      </c>
      <c r="I114" s="127">
        <v>15.9</v>
      </c>
      <c r="J114" s="67">
        <f t="shared" si="2"/>
        <v>192</v>
      </c>
      <c r="K114" s="58">
        <f t="shared" si="3"/>
        <v>1</v>
      </c>
    </row>
    <row r="115" spans="1:11" ht="13.8" x14ac:dyDescent="0.25">
      <c r="A115" s="73">
        <v>110</v>
      </c>
      <c r="B115" s="45" t="s">
        <v>645</v>
      </c>
      <c r="C115" s="45" t="s">
        <v>1686</v>
      </c>
      <c r="D115" s="45" t="s">
        <v>331</v>
      </c>
      <c r="E115" s="45" t="s">
        <v>50</v>
      </c>
      <c r="F115" s="45">
        <v>1</v>
      </c>
      <c r="G115" s="45">
        <v>3</v>
      </c>
      <c r="H115" s="126">
        <v>15.6</v>
      </c>
      <c r="I115" s="127">
        <v>15.6</v>
      </c>
      <c r="J115" s="67">
        <f t="shared" si="2"/>
        <v>191</v>
      </c>
      <c r="K115" s="58">
        <f t="shared" si="3"/>
        <v>1</v>
      </c>
    </row>
    <row r="116" spans="1:11" ht="13.8" x14ac:dyDescent="0.25">
      <c r="A116" s="73">
        <v>111</v>
      </c>
      <c r="B116" s="45" t="s">
        <v>1342</v>
      </c>
      <c r="C116" s="45" t="s">
        <v>2077</v>
      </c>
      <c r="D116" s="45" t="s">
        <v>2078</v>
      </c>
      <c r="E116" s="45" t="s">
        <v>38</v>
      </c>
      <c r="F116" s="45"/>
      <c r="G116" s="45">
        <v>3</v>
      </c>
      <c r="H116" s="126">
        <v>14.8</v>
      </c>
      <c r="I116" s="127">
        <v>14.8</v>
      </c>
      <c r="J116" s="67">
        <f t="shared" si="2"/>
        <v>190</v>
      </c>
      <c r="K116" s="58">
        <f t="shared" si="3"/>
        <v>1</v>
      </c>
    </row>
    <row r="117" spans="1:11" ht="13.8" x14ac:dyDescent="0.25">
      <c r="A117" s="73">
        <v>112</v>
      </c>
      <c r="B117" s="45" t="s">
        <v>661</v>
      </c>
      <c r="C117" s="45" t="s">
        <v>1980</v>
      </c>
      <c r="D117" s="45" t="s">
        <v>284</v>
      </c>
      <c r="E117" s="45" t="s">
        <v>48</v>
      </c>
      <c r="F117" s="45"/>
      <c r="G117" s="45">
        <v>4</v>
      </c>
      <c r="H117" s="126">
        <v>13.399999999999999</v>
      </c>
      <c r="I117" s="127">
        <v>13.399999999999999</v>
      </c>
      <c r="J117" s="67">
        <f t="shared" si="2"/>
        <v>189</v>
      </c>
      <c r="K117" s="58">
        <f t="shared" si="3"/>
        <v>1</v>
      </c>
    </row>
    <row r="118" spans="1:11" ht="13.8" x14ac:dyDescent="0.25">
      <c r="A118" s="73">
        <v>113</v>
      </c>
      <c r="B118" s="45" t="s">
        <v>969</v>
      </c>
      <c r="C118" s="45" t="s">
        <v>1928</v>
      </c>
      <c r="D118" s="45" t="s">
        <v>136</v>
      </c>
      <c r="E118" s="45" t="s">
        <v>43</v>
      </c>
      <c r="F118" s="45"/>
      <c r="G118" s="45">
        <v>3</v>
      </c>
      <c r="H118" s="126">
        <v>12.7</v>
      </c>
      <c r="I118" s="127">
        <v>12.7</v>
      </c>
      <c r="J118" s="67">
        <f t="shared" si="2"/>
        <v>188</v>
      </c>
      <c r="K118" s="58">
        <f t="shared" si="3"/>
        <v>1</v>
      </c>
    </row>
    <row r="119" spans="1:11" ht="13.8" x14ac:dyDescent="0.25">
      <c r="A119" s="73">
        <v>114</v>
      </c>
      <c r="B119" s="45" t="s">
        <v>818</v>
      </c>
      <c r="C119" s="45" t="s">
        <v>1747</v>
      </c>
      <c r="D119" s="45" t="s">
        <v>1748</v>
      </c>
      <c r="E119" s="45" t="s">
        <v>44</v>
      </c>
      <c r="F119" s="45">
        <v>1</v>
      </c>
      <c r="G119" s="45">
        <v>5</v>
      </c>
      <c r="H119" s="126">
        <v>11.8</v>
      </c>
      <c r="I119" s="127">
        <v>11.8</v>
      </c>
      <c r="J119" s="67">
        <f t="shared" si="2"/>
        <v>187</v>
      </c>
      <c r="K119" s="58">
        <f t="shared" si="3"/>
        <v>1</v>
      </c>
    </row>
    <row r="120" spans="1:11" ht="13.8" x14ac:dyDescent="0.25">
      <c r="A120" s="73">
        <v>115</v>
      </c>
      <c r="B120" s="45" t="s">
        <v>920</v>
      </c>
      <c r="C120" s="45" t="s">
        <v>287</v>
      </c>
      <c r="D120" s="45" t="s">
        <v>2108</v>
      </c>
      <c r="E120" s="45" t="s">
        <v>42</v>
      </c>
      <c r="F120" s="45">
        <v>1</v>
      </c>
      <c r="G120" s="45">
        <v>4</v>
      </c>
      <c r="H120" s="126">
        <v>11.6</v>
      </c>
      <c r="I120" s="127">
        <v>11.6</v>
      </c>
      <c r="J120" s="67">
        <f t="shared" si="2"/>
        <v>186</v>
      </c>
      <c r="K120" s="58">
        <f t="shared" si="3"/>
        <v>1</v>
      </c>
    </row>
    <row r="121" spans="1:11" ht="13.8" x14ac:dyDescent="0.25">
      <c r="A121" s="73">
        <v>116</v>
      </c>
      <c r="B121" s="45" t="s">
        <v>662</v>
      </c>
      <c r="C121" s="45" t="s">
        <v>1917</v>
      </c>
      <c r="D121" s="45" t="s">
        <v>79</v>
      </c>
      <c r="E121" s="45" t="s">
        <v>37</v>
      </c>
      <c r="F121" s="45"/>
      <c r="G121" s="45">
        <v>3</v>
      </c>
      <c r="H121" s="126">
        <v>11.3</v>
      </c>
      <c r="I121" s="127">
        <v>11.3</v>
      </c>
      <c r="J121" s="67">
        <f t="shared" si="2"/>
        <v>185</v>
      </c>
      <c r="K121" s="58">
        <f t="shared" si="3"/>
        <v>1</v>
      </c>
    </row>
    <row r="122" spans="1:11" ht="13.8" x14ac:dyDescent="0.25">
      <c r="A122" s="73">
        <v>117</v>
      </c>
      <c r="B122" s="45" t="s">
        <v>565</v>
      </c>
      <c r="C122" s="45" t="s">
        <v>341</v>
      </c>
      <c r="D122" s="45" t="s">
        <v>118</v>
      </c>
      <c r="E122" s="45" t="s">
        <v>40</v>
      </c>
      <c r="F122" s="45">
        <v>1</v>
      </c>
      <c r="G122" s="45">
        <v>2</v>
      </c>
      <c r="H122" s="126">
        <v>11.1</v>
      </c>
      <c r="I122" s="127">
        <v>11.1</v>
      </c>
      <c r="J122" s="67">
        <f t="shared" si="2"/>
        <v>184</v>
      </c>
      <c r="K122" s="58">
        <f t="shared" si="3"/>
        <v>1</v>
      </c>
    </row>
    <row r="123" spans="1:11" ht="13.8" x14ac:dyDescent="0.25">
      <c r="A123" s="73">
        <v>118</v>
      </c>
      <c r="B123" s="45" t="s">
        <v>446</v>
      </c>
      <c r="C123" s="45" t="s">
        <v>153</v>
      </c>
      <c r="D123" s="45" t="s">
        <v>87</v>
      </c>
      <c r="E123" s="45" t="s">
        <v>44</v>
      </c>
      <c r="F123" s="45"/>
      <c r="G123" s="45">
        <v>5</v>
      </c>
      <c r="H123" s="126">
        <v>10.9</v>
      </c>
      <c r="I123" s="127">
        <v>10.9</v>
      </c>
      <c r="J123" s="67">
        <f t="shared" si="2"/>
        <v>183</v>
      </c>
      <c r="K123" s="58">
        <f t="shared" si="3"/>
        <v>1</v>
      </c>
    </row>
    <row r="124" spans="1:11" ht="13.8" x14ac:dyDescent="0.25">
      <c r="A124" s="73">
        <v>119</v>
      </c>
      <c r="B124" s="45" t="s">
        <v>500</v>
      </c>
      <c r="C124" s="45" t="s">
        <v>194</v>
      </c>
      <c r="D124" s="45" t="s">
        <v>1021</v>
      </c>
      <c r="E124" s="45" t="s">
        <v>39</v>
      </c>
      <c r="F124" s="45"/>
      <c r="G124" s="45">
        <v>3</v>
      </c>
      <c r="H124" s="126">
        <v>10.5</v>
      </c>
      <c r="I124" s="127">
        <v>10.5</v>
      </c>
      <c r="J124" s="67">
        <f t="shared" si="2"/>
        <v>182</v>
      </c>
      <c r="K124" s="58">
        <f t="shared" si="3"/>
        <v>1</v>
      </c>
    </row>
    <row r="125" spans="1:11" ht="13.8" x14ac:dyDescent="0.25">
      <c r="A125" s="73">
        <v>120</v>
      </c>
      <c r="B125" s="45" t="s">
        <v>879</v>
      </c>
      <c r="C125" s="45" t="s">
        <v>167</v>
      </c>
      <c r="D125" s="45" t="s">
        <v>314</v>
      </c>
      <c r="E125" s="45" t="s">
        <v>39</v>
      </c>
      <c r="F125" s="45"/>
      <c r="G125" s="45">
        <v>4</v>
      </c>
      <c r="H125" s="126">
        <v>10.5</v>
      </c>
      <c r="I125" s="127">
        <v>10.5</v>
      </c>
      <c r="J125" s="67">
        <f t="shared" si="2"/>
        <v>182</v>
      </c>
      <c r="K125" s="58">
        <f t="shared" si="3"/>
        <v>2</v>
      </c>
    </row>
    <row r="126" spans="1:11" ht="13.8" x14ac:dyDescent="0.25">
      <c r="A126" s="73">
        <v>121</v>
      </c>
      <c r="B126" s="45" t="s">
        <v>923</v>
      </c>
      <c r="C126" s="45" t="s">
        <v>129</v>
      </c>
      <c r="D126" s="45" t="s">
        <v>284</v>
      </c>
      <c r="E126" s="45" t="s">
        <v>48</v>
      </c>
      <c r="F126" s="45"/>
      <c r="G126" s="45">
        <v>3</v>
      </c>
      <c r="H126" s="126">
        <v>8</v>
      </c>
      <c r="I126" s="127">
        <v>8</v>
      </c>
      <c r="J126" s="67">
        <f t="shared" si="2"/>
        <v>180</v>
      </c>
      <c r="K126" s="58">
        <f t="shared" si="3"/>
        <v>1</v>
      </c>
    </row>
    <row r="127" spans="1:11" ht="13.8" x14ac:dyDescent="0.25">
      <c r="A127" s="73">
        <v>122</v>
      </c>
      <c r="B127" s="45" t="s">
        <v>982</v>
      </c>
      <c r="C127" s="45" t="s">
        <v>991</v>
      </c>
      <c r="D127" s="45" t="s">
        <v>311</v>
      </c>
      <c r="E127" s="45" t="s">
        <v>1797</v>
      </c>
      <c r="F127" s="45">
        <v>2</v>
      </c>
      <c r="G127" s="45">
        <v>2</v>
      </c>
      <c r="H127" s="126">
        <v>7.6000000000000005</v>
      </c>
      <c r="I127" s="127">
        <v>7.6000000000000005</v>
      </c>
      <c r="J127" s="67">
        <f t="shared" si="2"/>
        <v>179</v>
      </c>
      <c r="K127" s="58">
        <f t="shared" si="3"/>
        <v>1</v>
      </c>
    </row>
    <row r="128" spans="1:11" ht="13.8" x14ac:dyDescent="0.25">
      <c r="A128" s="73">
        <v>123</v>
      </c>
      <c r="B128" s="45" t="s">
        <v>1308</v>
      </c>
      <c r="C128" s="45" t="s">
        <v>1374</v>
      </c>
      <c r="D128" s="45" t="s">
        <v>1309</v>
      </c>
      <c r="E128" s="45" t="s">
        <v>39</v>
      </c>
      <c r="F128" s="45"/>
      <c r="G128" s="45">
        <v>3</v>
      </c>
      <c r="H128" s="126">
        <v>6.9</v>
      </c>
      <c r="I128" s="127">
        <v>6.9</v>
      </c>
      <c r="J128" s="67">
        <f t="shared" si="2"/>
        <v>178</v>
      </c>
      <c r="K128" s="58">
        <f t="shared" si="3"/>
        <v>1</v>
      </c>
    </row>
    <row r="129" spans="1:11" ht="13.8" x14ac:dyDescent="0.25">
      <c r="A129" s="73">
        <v>124</v>
      </c>
      <c r="B129" s="45" t="s">
        <v>913</v>
      </c>
      <c r="C129" s="45" t="s">
        <v>1941</v>
      </c>
      <c r="D129" s="45" t="s">
        <v>120</v>
      </c>
      <c r="E129" s="45" t="s">
        <v>47</v>
      </c>
      <c r="F129" s="45"/>
      <c r="G129" s="45">
        <v>3</v>
      </c>
      <c r="H129" s="126">
        <v>6.9</v>
      </c>
      <c r="I129" s="127">
        <v>6.9</v>
      </c>
      <c r="J129" s="67">
        <f t="shared" si="2"/>
        <v>178</v>
      </c>
      <c r="K129" s="58">
        <f t="shared" si="3"/>
        <v>2</v>
      </c>
    </row>
    <row r="130" spans="1:11" ht="13.8" x14ac:dyDescent="0.25">
      <c r="A130" s="73">
        <v>125</v>
      </c>
      <c r="B130" s="45" t="s">
        <v>1336</v>
      </c>
      <c r="C130" s="45" t="s">
        <v>2122</v>
      </c>
      <c r="D130" s="45" t="s">
        <v>228</v>
      </c>
      <c r="E130" s="45" t="s">
        <v>49</v>
      </c>
      <c r="F130" s="45">
        <v>1</v>
      </c>
      <c r="G130" s="45">
        <v>2</v>
      </c>
      <c r="H130" s="126">
        <v>6.1000000000000005</v>
      </c>
      <c r="I130" s="127">
        <v>6.1000000000000005</v>
      </c>
      <c r="J130" s="67">
        <f t="shared" si="2"/>
        <v>176</v>
      </c>
      <c r="K130" s="58">
        <f t="shared" si="3"/>
        <v>1</v>
      </c>
    </row>
    <row r="131" spans="1:11" ht="13.8" x14ac:dyDescent="0.25">
      <c r="A131" s="73">
        <v>126</v>
      </c>
      <c r="B131" s="45" t="s">
        <v>670</v>
      </c>
      <c r="C131" s="45" t="s">
        <v>1854</v>
      </c>
      <c r="D131" s="45" t="s">
        <v>146</v>
      </c>
      <c r="E131" s="45" t="s">
        <v>50</v>
      </c>
      <c r="F131" s="45"/>
      <c r="G131" s="45">
        <v>3</v>
      </c>
      <c r="H131" s="126">
        <v>5.7999999999999989</v>
      </c>
      <c r="I131" s="127">
        <v>5.7999999999999989</v>
      </c>
      <c r="J131" s="67">
        <f t="shared" si="2"/>
        <v>175</v>
      </c>
      <c r="K131" s="58">
        <f t="shared" si="3"/>
        <v>1</v>
      </c>
    </row>
    <row r="132" spans="1:11" ht="13.8" x14ac:dyDescent="0.25">
      <c r="A132" s="73">
        <v>127</v>
      </c>
      <c r="B132" s="45" t="s">
        <v>1543</v>
      </c>
      <c r="C132" s="45" t="s">
        <v>1441</v>
      </c>
      <c r="D132" s="45" t="s">
        <v>267</v>
      </c>
      <c r="E132" s="45" t="s">
        <v>43</v>
      </c>
      <c r="F132" s="45"/>
      <c r="G132" s="45">
        <v>3</v>
      </c>
      <c r="H132" s="126">
        <v>4.9000000000000004</v>
      </c>
      <c r="I132" s="127">
        <v>4.9000000000000004</v>
      </c>
      <c r="J132" s="67">
        <f t="shared" si="2"/>
        <v>174</v>
      </c>
      <c r="K132" s="58">
        <f t="shared" si="3"/>
        <v>1</v>
      </c>
    </row>
    <row r="133" spans="1:11" ht="13.8" x14ac:dyDescent="0.25">
      <c r="A133" s="73">
        <v>128</v>
      </c>
      <c r="B133" s="45" t="s">
        <v>439</v>
      </c>
      <c r="C133" s="45" t="s">
        <v>164</v>
      </c>
      <c r="D133" s="45" t="s">
        <v>165</v>
      </c>
      <c r="E133" s="45" t="s">
        <v>40</v>
      </c>
      <c r="F133" s="45"/>
      <c r="G133" s="45">
        <v>1</v>
      </c>
      <c r="H133" s="126">
        <v>3.3</v>
      </c>
      <c r="I133" s="127">
        <v>3.3</v>
      </c>
      <c r="J133" s="67">
        <f t="shared" si="2"/>
        <v>173</v>
      </c>
      <c r="K133" s="58">
        <f t="shared" si="3"/>
        <v>1</v>
      </c>
    </row>
    <row r="134" spans="1:11" ht="13.8" x14ac:dyDescent="0.25">
      <c r="A134" s="73">
        <v>129</v>
      </c>
      <c r="B134" s="45" t="s">
        <v>883</v>
      </c>
      <c r="C134" s="45" t="s">
        <v>2103</v>
      </c>
      <c r="D134" s="45" t="s">
        <v>161</v>
      </c>
      <c r="E134" s="45" t="s">
        <v>42</v>
      </c>
      <c r="F134" s="45"/>
      <c r="G134" s="45">
        <v>1</v>
      </c>
      <c r="H134" s="126">
        <v>2.7</v>
      </c>
      <c r="I134" s="127">
        <v>2.7</v>
      </c>
      <c r="J134" s="67">
        <f t="shared" si="2"/>
        <v>172</v>
      </c>
      <c r="K134" s="58">
        <f t="shared" si="3"/>
        <v>1</v>
      </c>
    </row>
    <row r="135" spans="1:11" ht="13.8" x14ac:dyDescent="0.25">
      <c r="A135" s="73">
        <v>130</v>
      </c>
      <c r="B135" s="45" t="s">
        <v>760</v>
      </c>
      <c r="C135" s="45" t="s">
        <v>407</v>
      </c>
      <c r="D135" s="45" t="s">
        <v>1704</v>
      </c>
      <c r="E135" s="45" t="s">
        <v>1797</v>
      </c>
      <c r="F135" s="45">
        <v>2</v>
      </c>
      <c r="G135" s="45"/>
      <c r="H135" s="126">
        <v>2.4</v>
      </c>
      <c r="I135" s="127">
        <v>2.4</v>
      </c>
      <c r="J135" s="67">
        <f t="shared" si="2"/>
        <v>171</v>
      </c>
      <c r="K135" s="58">
        <f t="shared" si="3"/>
        <v>1</v>
      </c>
    </row>
    <row r="136" spans="1:11" ht="13.8" x14ac:dyDescent="0.25">
      <c r="A136" s="73">
        <v>131</v>
      </c>
      <c r="B136" s="45" t="s">
        <v>1598</v>
      </c>
      <c r="C136" s="45" t="s">
        <v>1628</v>
      </c>
      <c r="D136" s="45" t="s">
        <v>1159</v>
      </c>
      <c r="E136" s="45" t="s">
        <v>49</v>
      </c>
      <c r="F136" s="45">
        <v>1</v>
      </c>
      <c r="G136" s="45">
        <v>1</v>
      </c>
      <c r="H136" s="126">
        <v>2</v>
      </c>
      <c r="I136" s="127">
        <v>2</v>
      </c>
      <c r="J136" s="67">
        <f t="shared" ref="J136:J199" si="4">IF(I136=I135,J135,IF(I136=0,ROUNDDOWN(20,0),J135-K135))</f>
        <v>170</v>
      </c>
      <c r="K136" s="58">
        <f t="shared" ref="K136:K199" si="5">IF(I136&lt;I135,1,IF(I136=I135,K135+1,0))</f>
        <v>1</v>
      </c>
    </row>
    <row r="137" spans="1:11" ht="13.8" x14ac:dyDescent="0.25">
      <c r="A137" s="73">
        <v>132</v>
      </c>
      <c r="B137" s="45" t="s">
        <v>916</v>
      </c>
      <c r="C137" s="45" t="s">
        <v>98</v>
      </c>
      <c r="D137" s="45" t="s">
        <v>1758</v>
      </c>
      <c r="E137" s="45" t="s">
        <v>39</v>
      </c>
      <c r="F137" s="45"/>
      <c r="G137" s="45">
        <v>1</v>
      </c>
      <c r="H137" s="126">
        <v>1.5</v>
      </c>
      <c r="I137" s="127">
        <v>1.5</v>
      </c>
      <c r="J137" s="67">
        <f t="shared" si="4"/>
        <v>169</v>
      </c>
      <c r="K137" s="58">
        <f t="shared" si="5"/>
        <v>1</v>
      </c>
    </row>
    <row r="138" spans="1:11" ht="13.8" x14ac:dyDescent="0.25">
      <c r="A138" s="73">
        <v>133</v>
      </c>
      <c r="B138" s="45" t="s">
        <v>655</v>
      </c>
      <c r="C138" s="45" t="s">
        <v>1979</v>
      </c>
      <c r="D138" s="45" t="s">
        <v>284</v>
      </c>
      <c r="E138" s="45" t="s">
        <v>48</v>
      </c>
      <c r="F138" s="45"/>
      <c r="G138" s="45">
        <v>1</v>
      </c>
      <c r="H138" s="126">
        <v>1</v>
      </c>
      <c r="I138" s="127">
        <v>1</v>
      </c>
      <c r="J138" s="67">
        <f t="shared" si="4"/>
        <v>168</v>
      </c>
      <c r="K138" s="58">
        <f t="shared" si="5"/>
        <v>1</v>
      </c>
    </row>
    <row r="139" spans="1:11" ht="13.8" x14ac:dyDescent="0.25">
      <c r="A139" s="73">
        <v>134</v>
      </c>
      <c r="B139" s="45" t="s">
        <v>1474</v>
      </c>
      <c r="C139" s="45" t="s">
        <v>80</v>
      </c>
      <c r="D139" s="45" t="s">
        <v>1691</v>
      </c>
      <c r="E139" s="45" t="s">
        <v>40</v>
      </c>
      <c r="F139" s="45">
        <v>1</v>
      </c>
      <c r="G139" s="45"/>
      <c r="H139" s="126">
        <v>0.7</v>
      </c>
      <c r="I139" s="127">
        <v>0.7</v>
      </c>
      <c r="J139" s="67">
        <f t="shared" si="4"/>
        <v>167</v>
      </c>
      <c r="K139" s="58">
        <f t="shared" si="5"/>
        <v>1</v>
      </c>
    </row>
    <row r="140" spans="1:11" ht="13.8" x14ac:dyDescent="0.25">
      <c r="A140" s="73">
        <v>135</v>
      </c>
      <c r="B140" s="45" t="s">
        <v>1594</v>
      </c>
      <c r="C140" s="45" t="s">
        <v>1705</v>
      </c>
      <c r="D140" s="45" t="s">
        <v>222</v>
      </c>
      <c r="E140" s="45" t="s">
        <v>1797</v>
      </c>
      <c r="F140" s="45"/>
      <c r="G140" s="45"/>
      <c r="H140" s="126">
        <v>0</v>
      </c>
      <c r="I140" s="127">
        <v>0</v>
      </c>
      <c r="J140" s="67">
        <f t="shared" si="4"/>
        <v>20</v>
      </c>
      <c r="K140" s="58">
        <f t="shared" si="5"/>
        <v>1</v>
      </c>
    </row>
    <row r="141" spans="1:11" ht="13.8" x14ac:dyDescent="0.25">
      <c r="A141" s="73">
        <v>136</v>
      </c>
      <c r="B141"/>
      <c r="C141"/>
      <c r="D141"/>
      <c r="E141"/>
      <c r="F141"/>
      <c r="G141"/>
      <c r="H141"/>
      <c r="I141"/>
      <c r="J141" s="67">
        <f t="shared" si="4"/>
        <v>20</v>
      </c>
      <c r="K141" s="58">
        <f t="shared" si="5"/>
        <v>2</v>
      </c>
    </row>
    <row r="142" spans="1:11" ht="13.8" x14ac:dyDescent="0.25">
      <c r="A142" s="73">
        <v>137</v>
      </c>
      <c r="B142"/>
      <c r="C142"/>
      <c r="D142"/>
      <c r="E142"/>
      <c r="F142"/>
      <c r="G142"/>
      <c r="H142"/>
      <c r="I142"/>
      <c r="J142" s="67">
        <f t="shared" si="4"/>
        <v>20</v>
      </c>
      <c r="K142" s="58">
        <f t="shared" si="5"/>
        <v>3</v>
      </c>
    </row>
    <row r="143" spans="1:11" ht="13.8" x14ac:dyDescent="0.25">
      <c r="A143" s="73">
        <v>138</v>
      </c>
      <c r="B143"/>
      <c r="C143"/>
      <c r="D143"/>
      <c r="E143"/>
      <c r="F143"/>
      <c r="G143"/>
      <c r="H143"/>
      <c r="I143"/>
      <c r="J143" s="67">
        <f t="shared" si="4"/>
        <v>20</v>
      </c>
      <c r="K143" s="58">
        <f t="shared" si="5"/>
        <v>4</v>
      </c>
    </row>
    <row r="144" spans="1:11" ht="13.8" x14ac:dyDescent="0.25">
      <c r="A144" s="73">
        <v>139</v>
      </c>
      <c r="B144"/>
      <c r="C144"/>
      <c r="D144"/>
      <c r="E144"/>
      <c r="F144"/>
      <c r="G144"/>
      <c r="H144"/>
      <c r="I144"/>
      <c r="J144" s="67">
        <f t="shared" si="4"/>
        <v>20</v>
      </c>
      <c r="K144" s="58">
        <f t="shared" si="5"/>
        <v>5</v>
      </c>
    </row>
    <row r="145" spans="1:11" ht="13.8" x14ac:dyDescent="0.25">
      <c r="A145" s="73">
        <v>140</v>
      </c>
      <c r="B145"/>
      <c r="C145"/>
      <c r="D145"/>
      <c r="E145"/>
      <c r="F145"/>
      <c r="G145"/>
      <c r="H145"/>
      <c r="I145"/>
      <c r="J145" s="67">
        <f t="shared" si="4"/>
        <v>20</v>
      </c>
      <c r="K145" s="58">
        <f t="shared" si="5"/>
        <v>6</v>
      </c>
    </row>
    <row r="146" spans="1:11" ht="13.8" x14ac:dyDescent="0.25">
      <c r="A146" s="73">
        <v>141</v>
      </c>
      <c r="B146"/>
      <c r="C146"/>
      <c r="D146"/>
      <c r="E146"/>
      <c r="F146"/>
      <c r="G146"/>
      <c r="H146"/>
      <c r="I146"/>
      <c r="J146" s="67">
        <f t="shared" si="4"/>
        <v>20</v>
      </c>
      <c r="K146" s="58">
        <f t="shared" si="5"/>
        <v>7</v>
      </c>
    </row>
    <row r="147" spans="1:11" ht="13.8" x14ac:dyDescent="0.25">
      <c r="A147" s="73">
        <v>142</v>
      </c>
      <c r="B147"/>
      <c r="C147"/>
      <c r="D147"/>
      <c r="E147"/>
      <c r="F147"/>
      <c r="G147"/>
      <c r="H147"/>
      <c r="I147"/>
      <c r="J147" s="67">
        <f t="shared" si="4"/>
        <v>20</v>
      </c>
      <c r="K147" s="58">
        <f t="shared" si="5"/>
        <v>8</v>
      </c>
    </row>
    <row r="148" spans="1:11" ht="13.8" x14ac:dyDescent="0.25">
      <c r="A148" s="73">
        <v>143</v>
      </c>
      <c r="B148"/>
      <c r="C148"/>
      <c r="D148"/>
      <c r="E148"/>
      <c r="F148"/>
      <c r="G148"/>
      <c r="H148"/>
      <c r="I148"/>
      <c r="J148" s="67">
        <f t="shared" si="4"/>
        <v>20</v>
      </c>
      <c r="K148" s="58">
        <f t="shared" si="5"/>
        <v>9</v>
      </c>
    </row>
    <row r="149" spans="1:11" ht="13.8" x14ac:dyDescent="0.25">
      <c r="A149" s="73">
        <v>144</v>
      </c>
      <c r="B149"/>
      <c r="C149"/>
      <c r="D149"/>
      <c r="E149"/>
      <c r="F149"/>
      <c r="G149"/>
      <c r="H149"/>
      <c r="I149"/>
      <c r="J149" s="67">
        <f t="shared" si="4"/>
        <v>20</v>
      </c>
      <c r="K149" s="58">
        <f t="shared" si="5"/>
        <v>10</v>
      </c>
    </row>
    <row r="150" spans="1:11" ht="13.8" x14ac:dyDescent="0.25">
      <c r="A150" s="73">
        <v>145</v>
      </c>
      <c r="B150"/>
      <c r="C150"/>
      <c r="D150"/>
      <c r="E150"/>
      <c r="F150"/>
      <c r="G150"/>
      <c r="H150"/>
      <c r="I150"/>
      <c r="J150" s="67">
        <f t="shared" si="4"/>
        <v>20</v>
      </c>
      <c r="K150" s="58">
        <f t="shared" si="5"/>
        <v>11</v>
      </c>
    </row>
    <row r="151" spans="1:11" ht="13.8" x14ac:dyDescent="0.25">
      <c r="A151" s="73">
        <v>146</v>
      </c>
      <c r="B151"/>
      <c r="C151"/>
      <c r="D151"/>
      <c r="E151"/>
      <c r="F151"/>
      <c r="G151"/>
      <c r="H151"/>
      <c r="I151"/>
      <c r="J151" s="67">
        <f t="shared" si="4"/>
        <v>20</v>
      </c>
      <c r="K151" s="58">
        <f t="shared" si="5"/>
        <v>12</v>
      </c>
    </row>
    <row r="152" spans="1:11" ht="13.8" x14ac:dyDescent="0.25">
      <c r="A152" s="73">
        <v>147</v>
      </c>
      <c r="B152"/>
      <c r="C152"/>
      <c r="D152"/>
      <c r="E152"/>
      <c r="F152"/>
      <c r="G152"/>
      <c r="H152"/>
      <c r="I152"/>
      <c r="J152" s="67">
        <f t="shared" si="4"/>
        <v>20</v>
      </c>
      <c r="K152" s="58">
        <f t="shared" si="5"/>
        <v>13</v>
      </c>
    </row>
    <row r="153" spans="1:11" ht="13.8" x14ac:dyDescent="0.25">
      <c r="A153" s="73">
        <v>148</v>
      </c>
      <c r="B153"/>
      <c r="C153"/>
      <c r="D153"/>
      <c r="E153"/>
      <c r="F153"/>
      <c r="G153"/>
      <c r="H153"/>
      <c r="I153"/>
      <c r="J153" s="67">
        <f t="shared" si="4"/>
        <v>20</v>
      </c>
      <c r="K153" s="58">
        <f t="shared" si="5"/>
        <v>14</v>
      </c>
    </row>
    <row r="154" spans="1:11" ht="13.8" x14ac:dyDescent="0.25">
      <c r="A154" s="73">
        <v>149</v>
      </c>
      <c r="B154"/>
      <c r="C154"/>
      <c r="D154"/>
      <c r="E154"/>
      <c r="F154"/>
      <c r="G154"/>
      <c r="H154"/>
      <c r="I154"/>
      <c r="J154" s="67">
        <f t="shared" si="4"/>
        <v>20</v>
      </c>
      <c r="K154" s="58">
        <f t="shared" si="5"/>
        <v>15</v>
      </c>
    </row>
    <row r="155" spans="1:11" ht="13.8" x14ac:dyDescent="0.25">
      <c r="A155" s="73">
        <v>150</v>
      </c>
      <c r="B155"/>
      <c r="C155"/>
      <c r="D155"/>
      <c r="E155"/>
      <c r="F155"/>
      <c r="G155"/>
      <c r="H155"/>
      <c r="I155"/>
      <c r="J155" s="67">
        <f t="shared" si="4"/>
        <v>20</v>
      </c>
      <c r="K155" s="58">
        <f t="shared" si="5"/>
        <v>16</v>
      </c>
    </row>
    <row r="156" spans="1:11" ht="13.8" x14ac:dyDescent="0.25">
      <c r="A156" s="73">
        <v>151</v>
      </c>
      <c r="B156"/>
      <c r="C156"/>
      <c r="D156"/>
      <c r="E156"/>
      <c r="F156"/>
      <c r="G156"/>
      <c r="H156"/>
      <c r="I156"/>
      <c r="J156" s="67">
        <f t="shared" si="4"/>
        <v>20</v>
      </c>
      <c r="K156" s="58">
        <f t="shared" si="5"/>
        <v>17</v>
      </c>
    </row>
    <row r="157" spans="1:11" ht="13.8" x14ac:dyDescent="0.25">
      <c r="A157" s="73">
        <v>152</v>
      </c>
      <c r="B157"/>
      <c r="C157"/>
      <c r="D157"/>
      <c r="E157"/>
      <c r="F157"/>
      <c r="G157"/>
      <c r="H157"/>
      <c r="I157"/>
      <c r="J157" s="67">
        <f t="shared" si="4"/>
        <v>20</v>
      </c>
      <c r="K157" s="58">
        <f t="shared" si="5"/>
        <v>18</v>
      </c>
    </row>
    <row r="158" spans="1:11" ht="13.8" x14ac:dyDescent="0.25">
      <c r="A158" s="73">
        <v>153</v>
      </c>
      <c r="B158"/>
      <c r="C158"/>
      <c r="D158"/>
      <c r="E158"/>
      <c r="F158"/>
      <c r="G158"/>
      <c r="H158"/>
      <c r="I158"/>
      <c r="J158" s="67">
        <f t="shared" si="4"/>
        <v>20</v>
      </c>
      <c r="K158" s="58">
        <f t="shared" si="5"/>
        <v>19</v>
      </c>
    </row>
    <row r="159" spans="1:11" ht="13.8" x14ac:dyDescent="0.25">
      <c r="A159" s="73">
        <v>154</v>
      </c>
      <c r="B159"/>
      <c r="C159"/>
      <c r="D159"/>
      <c r="E159"/>
      <c r="F159"/>
      <c r="G159"/>
      <c r="H159"/>
      <c r="I159"/>
      <c r="J159" s="67">
        <f t="shared" si="4"/>
        <v>20</v>
      </c>
      <c r="K159" s="58">
        <f t="shared" si="5"/>
        <v>20</v>
      </c>
    </row>
    <row r="160" spans="1:11" ht="13.8" x14ac:dyDescent="0.25">
      <c r="A160" s="73">
        <v>155</v>
      </c>
      <c r="B160"/>
      <c r="C160"/>
      <c r="D160"/>
      <c r="E160"/>
      <c r="F160"/>
      <c r="G160"/>
      <c r="H160"/>
      <c r="I160"/>
      <c r="J160" s="67">
        <f t="shared" si="4"/>
        <v>20</v>
      </c>
      <c r="K160" s="58">
        <f t="shared" si="5"/>
        <v>21</v>
      </c>
    </row>
    <row r="161" spans="1:11" ht="13.8" x14ac:dyDescent="0.25">
      <c r="A161" s="73">
        <v>156</v>
      </c>
      <c r="B161"/>
      <c r="C161"/>
      <c r="D161"/>
      <c r="E161"/>
      <c r="F161"/>
      <c r="G161"/>
      <c r="H161"/>
      <c r="I161"/>
      <c r="J161" s="67">
        <f t="shared" si="4"/>
        <v>20</v>
      </c>
      <c r="K161" s="58">
        <f t="shared" si="5"/>
        <v>22</v>
      </c>
    </row>
    <row r="162" spans="1:11" ht="13.8" x14ac:dyDescent="0.25">
      <c r="A162" s="73">
        <v>157</v>
      </c>
      <c r="B162"/>
      <c r="C162"/>
      <c r="D162"/>
      <c r="E162"/>
      <c r="F162"/>
      <c r="G162"/>
      <c r="H162"/>
      <c r="I162"/>
      <c r="J162" s="67">
        <f t="shared" si="4"/>
        <v>20</v>
      </c>
      <c r="K162" s="58">
        <f t="shared" si="5"/>
        <v>23</v>
      </c>
    </row>
    <row r="163" spans="1:11" ht="13.8" x14ac:dyDescent="0.25">
      <c r="A163" s="73">
        <v>158</v>
      </c>
      <c r="B163"/>
      <c r="C163"/>
      <c r="D163"/>
      <c r="E163"/>
      <c r="F163"/>
      <c r="G163"/>
      <c r="H163"/>
      <c r="I163"/>
      <c r="J163" s="67">
        <f t="shared" si="4"/>
        <v>20</v>
      </c>
      <c r="K163" s="58">
        <f t="shared" si="5"/>
        <v>24</v>
      </c>
    </row>
    <row r="164" spans="1:11" ht="13.8" x14ac:dyDescent="0.25">
      <c r="A164" s="73">
        <v>159</v>
      </c>
      <c r="B164"/>
      <c r="C164"/>
      <c r="D164"/>
      <c r="E164"/>
      <c r="F164"/>
      <c r="G164"/>
      <c r="H164"/>
      <c r="I164"/>
      <c r="J164" s="67">
        <f t="shared" si="4"/>
        <v>20</v>
      </c>
      <c r="K164" s="58">
        <f t="shared" si="5"/>
        <v>25</v>
      </c>
    </row>
    <row r="165" spans="1:11" ht="13.8" x14ac:dyDescent="0.25">
      <c r="A165" s="73">
        <v>160</v>
      </c>
      <c r="B165"/>
      <c r="C165"/>
      <c r="D165"/>
      <c r="E165"/>
      <c r="F165"/>
      <c r="G165"/>
      <c r="H165"/>
      <c r="I165"/>
      <c r="J165" s="67">
        <f t="shared" si="4"/>
        <v>20</v>
      </c>
      <c r="K165" s="58">
        <f t="shared" si="5"/>
        <v>26</v>
      </c>
    </row>
    <row r="166" spans="1:11" ht="13.8" x14ac:dyDescent="0.25">
      <c r="A166" s="73">
        <v>161</v>
      </c>
      <c r="B166"/>
      <c r="C166"/>
      <c r="D166"/>
      <c r="E166"/>
      <c r="F166"/>
      <c r="G166"/>
      <c r="H166"/>
      <c r="I166"/>
      <c r="J166" s="67">
        <f t="shared" si="4"/>
        <v>20</v>
      </c>
      <c r="K166" s="58">
        <f t="shared" si="5"/>
        <v>27</v>
      </c>
    </row>
    <row r="167" spans="1:11" ht="13.8" x14ac:dyDescent="0.25">
      <c r="A167" s="73">
        <v>162</v>
      </c>
      <c r="B167"/>
      <c r="C167"/>
      <c r="D167"/>
      <c r="E167"/>
      <c r="F167"/>
      <c r="G167"/>
      <c r="H167"/>
      <c r="I167"/>
      <c r="J167" s="67">
        <f t="shared" si="4"/>
        <v>20</v>
      </c>
      <c r="K167" s="58">
        <f t="shared" si="5"/>
        <v>28</v>
      </c>
    </row>
    <row r="168" spans="1:11" ht="13.8" x14ac:dyDescent="0.25">
      <c r="A168" s="73">
        <v>163</v>
      </c>
      <c r="B168"/>
      <c r="C168"/>
      <c r="D168"/>
      <c r="E168"/>
      <c r="F168"/>
      <c r="G168"/>
      <c r="H168"/>
      <c r="I168"/>
      <c r="J168" s="67">
        <f t="shared" si="4"/>
        <v>20</v>
      </c>
      <c r="K168" s="58">
        <f t="shared" si="5"/>
        <v>29</v>
      </c>
    </row>
    <row r="169" spans="1:11" ht="13.8" x14ac:dyDescent="0.25">
      <c r="A169" s="73">
        <v>164</v>
      </c>
      <c r="B169"/>
      <c r="C169"/>
      <c r="D169"/>
      <c r="E169"/>
      <c r="F169"/>
      <c r="G169"/>
      <c r="H169"/>
      <c r="I169"/>
      <c r="J169" s="67">
        <f t="shared" si="4"/>
        <v>20</v>
      </c>
      <c r="K169" s="58">
        <f t="shared" si="5"/>
        <v>30</v>
      </c>
    </row>
    <row r="170" spans="1:11" ht="13.8" x14ac:dyDescent="0.25">
      <c r="A170" s="73">
        <v>165</v>
      </c>
      <c r="B170"/>
      <c r="C170"/>
      <c r="D170"/>
      <c r="E170"/>
      <c r="F170"/>
      <c r="G170"/>
      <c r="H170"/>
      <c r="I170"/>
      <c r="J170" s="67">
        <f t="shared" si="4"/>
        <v>20</v>
      </c>
      <c r="K170" s="58">
        <f t="shared" si="5"/>
        <v>31</v>
      </c>
    </row>
    <row r="171" spans="1:11" ht="13.8" x14ac:dyDescent="0.25">
      <c r="A171" s="73">
        <v>166</v>
      </c>
      <c r="B171"/>
      <c r="C171"/>
      <c r="D171"/>
      <c r="E171"/>
      <c r="F171"/>
      <c r="G171"/>
      <c r="H171"/>
      <c r="I171"/>
      <c r="J171" s="67">
        <f t="shared" si="4"/>
        <v>20</v>
      </c>
      <c r="K171" s="58">
        <f t="shared" si="5"/>
        <v>32</v>
      </c>
    </row>
    <row r="172" spans="1:11" ht="13.8" x14ac:dyDescent="0.25">
      <c r="A172" s="73">
        <v>167</v>
      </c>
      <c r="B172"/>
      <c r="C172"/>
      <c r="D172"/>
      <c r="E172"/>
      <c r="F172"/>
      <c r="G172"/>
      <c r="H172"/>
      <c r="I172"/>
      <c r="J172" s="67">
        <f t="shared" si="4"/>
        <v>20</v>
      </c>
      <c r="K172" s="58">
        <f t="shared" si="5"/>
        <v>33</v>
      </c>
    </row>
    <row r="173" spans="1:11" ht="13.8" x14ac:dyDescent="0.25">
      <c r="A173" s="73">
        <v>168</v>
      </c>
      <c r="B173"/>
      <c r="C173"/>
      <c r="D173"/>
      <c r="E173"/>
      <c r="F173"/>
      <c r="G173"/>
      <c r="H173"/>
      <c r="I173"/>
      <c r="J173" s="67">
        <f t="shared" si="4"/>
        <v>20</v>
      </c>
      <c r="K173" s="58">
        <f t="shared" si="5"/>
        <v>34</v>
      </c>
    </row>
    <row r="174" spans="1:11" ht="13.8" x14ac:dyDescent="0.25">
      <c r="A174" s="73">
        <v>169</v>
      </c>
      <c r="B174"/>
      <c r="C174"/>
      <c r="D174"/>
      <c r="E174"/>
      <c r="F174"/>
      <c r="G174"/>
      <c r="H174"/>
      <c r="I174"/>
      <c r="J174" s="67">
        <f t="shared" si="4"/>
        <v>20</v>
      </c>
      <c r="K174" s="58">
        <f t="shared" si="5"/>
        <v>35</v>
      </c>
    </row>
    <row r="175" spans="1:11" ht="13.8" x14ac:dyDescent="0.25">
      <c r="A175" s="73">
        <v>170</v>
      </c>
      <c r="B175"/>
      <c r="C175"/>
      <c r="D175"/>
      <c r="E175"/>
      <c r="F175"/>
      <c r="G175"/>
      <c r="H175"/>
      <c r="I175"/>
      <c r="J175" s="67">
        <f t="shared" si="4"/>
        <v>20</v>
      </c>
      <c r="K175" s="58">
        <f t="shared" si="5"/>
        <v>36</v>
      </c>
    </row>
    <row r="176" spans="1:11" ht="13.8" x14ac:dyDescent="0.25">
      <c r="A176" s="73">
        <v>171</v>
      </c>
      <c r="B176"/>
      <c r="C176"/>
      <c r="D176"/>
      <c r="E176"/>
      <c r="F176"/>
      <c r="G176"/>
      <c r="H176"/>
      <c r="I176"/>
      <c r="J176" s="67">
        <f t="shared" si="4"/>
        <v>20</v>
      </c>
      <c r="K176" s="58">
        <f t="shared" si="5"/>
        <v>37</v>
      </c>
    </row>
    <row r="177" spans="1:11" ht="13.8" x14ac:dyDescent="0.25">
      <c r="A177" s="73">
        <v>172</v>
      </c>
      <c r="B177"/>
      <c r="C177"/>
      <c r="D177"/>
      <c r="E177"/>
      <c r="F177"/>
      <c r="G177"/>
      <c r="H177"/>
      <c r="I177"/>
      <c r="J177" s="67">
        <f t="shared" si="4"/>
        <v>20</v>
      </c>
      <c r="K177" s="58">
        <f t="shared" si="5"/>
        <v>38</v>
      </c>
    </row>
    <row r="178" spans="1:11" ht="13.8" x14ac:dyDescent="0.25">
      <c r="A178" s="73">
        <v>173</v>
      </c>
      <c r="B178"/>
      <c r="C178"/>
      <c r="D178"/>
      <c r="E178"/>
      <c r="F178"/>
      <c r="G178"/>
      <c r="H178"/>
      <c r="I178"/>
      <c r="J178" s="67">
        <f t="shared" si="4"/>
        <v>20</v>
      </c>
      <c r="K178" s="58">
        <f t="shared" si="5"/>
        <v>39</v>
      </c>
    </row>
    <row r="179" spans="1:11" ht="13.8" x14ac:dyDescent="0.25">
      <c r="A179" s="73">
        <v>174</v>
      </c>
      <c r="B179"/>
      <c r="C179"/>
      <c r="D179"/>
      <c r="E179"/>
      <c r="F179"/>
      <c r="G179"/>
      <c r="H179"/>
      <c r="I179"/>
      <c r="J179" s="67">
        <f t="shared" si="4"/>
        <v>20</v>
      </c>
      <c r="K179" s="58">
        <f t="shared" si="5"/>
        <v>40</v>
      </c>
    </row>
    <row r="180" spans="1:11" ht="13.8" x14ac:dyDescent="0.25">
      <c r="A180" s="73">
        <v>175</v>
      </c>
      <c r="B180"/>
      <c r="C180"/>
      <c r="D180"/>
      <c r="E180"/>
      <c r="F180"/>
      <c r="G180"/>
      <c r="H180"/>
      <c r="I180"/>
      <c r="J180" s="67">
        <f t="shared" si="4"/>
        <v>20</v>
      </c>
      <c r="K180" s="58">
        <f t="shared" si="5"/>
        <v>41</v>
      </c>
    </row>
    <row r="181" spans="1:11" ht="13.8" x14ac:dyDescent="0.25">
      <c r="A181" s="73">
        <v>176</v>
      </c>
      <c r="B181"/>
      <c r="C181"/>
      <c r="D181"/>
      <c r="E181"/>
      <c r="F181"/>
      <c r="G181"/>
      <c r="H181"/>
      <c r="I181"/>
      <c r="J181" s="67">
        <f t="shared" si="4"/>
        <v>20</v>
      </c>
      <c r="K181" s="58">
        <f t="shared" si="5"/>
        <v>42</v>
      </c>
    </row>
    <row r="182" spans="1:11" ht="13.8" x14ac:dyDescent="0.25">
      <c r="A182" s="73">
        <v>177</v>
      </c>
      <c r="B182"/>
      <c r="C182"/>
      <c r="D182"/>
      <c r="E182"/>
      <c r="F182"/>
      <c r="G182"/>
      <c r="H182"/>
      <c r="I182"/>
      <c r="J182" s="67">
        <f t="shared" si="4"/>
        <v>20</v>
      </c>
      <c r="K182" s="58">
        <f t="shared" si="5"/>
        <v>43</v>
      </c>
    </row>
    <row r="183" spans="1:11" ht="13.8" x14ac:dyDescent="0.25">
      <c r="A183" s="73">
        <v>178</v>
      </c>
      <c r="B183"/>
      <c r="C183"/>
      <c r="D183"/>
      <c r="E183"/>
      <c r="F183"/>
      <c r="G183"/>
      <c r="H183"/>
      <c r="I183"/>
      <c r="J183" s="67">
        <f t="shared" si="4"/>
        <v>20</v>
      </c>
      <c r="K183" s="58">
        <f t="shared" si="5"/>
        <v>44</v>
      </c>
    </row>
    <row r="184" spans="1:11" ht="13.8" x14ac:dyDescent="0.25">
      <c r="A184" s="73">
        <v>179</v>
      </c>
      <c r="B184"/>
      <c r="C184"/>
      <c r="D184"/>
      <c r="E184"/>
      <c r="F184"/>
      <c r="G184"/>
      <c r="H184"/>
      <c r="I184"/>
      <c r="J184" s="67">
        <f t="shared" si="4"/>
        <v>20</v>
      </c>
      <c r="K184" s="58">
        <f t="shared" si="5"/>
        <v>45</v>
      </c>
    </row>
    <row r="185" spans="1:11" ht="13.8" x14ac:dyDescent="0.25">
      <c r="A185" s="73">
        <v>180</v>
      </c>
      <c r="B185"/>
      <c r="C185"/>
      <c r="D185"/>
      <c r="E185"/>
      <c r="F185"/>
      <c r="G185"/>
      <c r="H185"/>
      <c r="I185"/>
      <c r="J185" s="67">
        <f t="shared" si="4"/>
        <v>20</v>
      </c>
      <c r="K185" s="58">
        <f t="shared" si="5"/>
        <v>46</v>
      </c>
    </row>
    <row r="186" spans="1:11" ht="13.8" x14ac:dyDescent="0.25">
      <c r="A186" s="73">
        <v>181</v>
      </c>
      <c r="B186"/>
      <c r="C186"/>
      <c r="D186"/>
      <c r="E186"/>
      <c r="F186"/>
      <c r="G186"/>
      <c r="H186"/>
      <c r="I186"/>
      <c r="J186" s="67">
        <f t="shared" si="4"/>
        <v>20</v>
      </c>
      <c r="K186" s="58">
        <f t="shared" si="5"/>
        <v>47</v>
      </c>
    </row>
    <row r="187" spans="1:11" ht="13.8" x14ac:dyDescent="0.25">
      <c r="A187" s="73">
        <v>182</v>
      </c>
      <c r="B187"/>
      <c r="C187"/>
      <c r="D187"/>
      <c r="E187"/>
      <c r="F187"/>
      <c r="G187"/>
      <c r="H187"/>
      <c r="I187"/>
      <c r="J187" s="67">
        <f t="shared" si="4"/>
        <v>20</v>
      </c>
      <c r="K187" s="58">
        <f t="shared" si="5"/>
        <v>48</v>
      </c>
    </row>
    <row r="188" spans="1:11" ht="13.8" x14ac:dyDescent="0.25">
      <c r="A188" s="73">
        <v>183</v>
      </c>
      <c r="B188"/>
      <c r="C188"/>
      <c r="D188"/>
      <c r="E188"/>
      <c r="F188"/>
      <c r="G188"/>
      <c r="H188"/>
      <c r="I188"/>
      <c r="J188" s="67">
        <f t="shared" si="4"/>
        <v>20</v>
      </c>
      <c r="K188" s="58">
        <f t="shared" si="5"/>
        <v>49</v>
      </c>
    </row>
    <row r="189" spans="1:11" ht="13.8" x14ac:dyDescent="0.25">
      <c r="A189" s="73">
        <v>184</v>
      </c>
      <c r="B189"/>
      <c r="C189"/>
      <c r="D189"/>
      <c r="E189"/>
      <c r="F189"/>
      <c r="G189"/>
      <c r="H189"/>
      <c r="I189"/>
      <c r="J189" s="67">
        <f t="shared" si="4"/>
        <v>20</v>
      </c>
      <c r="K189" s="58">
        <f t="shared" si="5"/>
        <v>50</v>
      </c>
    </row>
    <row r="190" spans="1:11" ht="13.8" x14ac:dyDescent="0.25">
      <c r="A190" s="73">
        <v>185</v>
      </c>
      <c r="B190"/>
      <c r="C190"/>
      <c r="D190"/>
      <c r="E190"/>
      <c r="F190"/>
      <c r="G190"/>
      <c r="H190"/>
      <c r="I190"/>
      <c r="J190" s="67">
        <f t="shared" si="4"/>
        <v>20</v>
      </c>
      <c r="K190" s="58">
        <f t="shared" si="5"/>
        <v>51</v>
      </c>
    </row>
    <row r="191" spans="1:11" ht="13.8" x14ac:dyDescent="0.25">
      <c r="A191" s="73">
        <v>186</v>
      </c>
      <c r="B191"/>
      <c r="C191"/>
      <c r="D191"/>
      <c r="E191"/>
      <c r="F191"/>
      <c r="G191"/>
      <c r="H191"/>
      <c r="I191"/>
      <c r="J191" s="67">
        <f t="shared" si="4"/>
        <v>20</v>
      </c>
      <c r="K191" s="58">
        <f t="shared" si="5"/>
        <v>52</v>
      </c>
    </row>
    <row r="192" spans="1:11" ht="13.8" x14ac:dyDescent="0.25">
      <c r="A192" s="73">
        <v>187</v>
      </c>
      <c r="B192"/>
      <c r="C192"/>
      <c r="D192"/>
      <c r="E192"/>
      <c r="F192"/>
      <c r="G192"/>
      <c r="H192"/>
      <c r="I192"/>
      <c r="J192" s="67">
        <f t="shared" si="4"/>
        <v>20</v>
      </c>
      <c r="K192" s="58">
        <f t="shared" si="5"/>
        <v>53</v>
      </c>
    </row>
    <row r="193" spans="1:11" ht="13.8" x14ac:dyDescent="0.25">
      <c r="A193" s="73">
        <v>188</v>
      </c>
      <c r="B193"/>
      <c r="C193"/>
      <c r="D193"/>
      <c r="E193"/>
      <c r="F193"/>
      <c r="G193"/>
      <c r="H193"/>
      <c r="I193"/>
      <c r="J193" s="67">
        <f t="shared" si="4"/>
        <v>20</v>
      </c>
      <c r="K193" s="58">
        <f t="shared" si="5"/>
        <v>54</v>
      </c>
    </row>
    <row r="194" spans="1:11" ht="13.8" x14ac:dyDescent="0.25">
      <c r="A194" s="73">
        <v>189</v>
      </c>
      <c r="B194"/>
      <c r="C194"/>
      <c r="D194"/>
      <c r="E194"/>
      <c r="F194"/>
      <c r="G194"/>
      <c r="H194"/>
      <c r="I194"/>
      <c r="J194" s="67">
        <f t="shared" si="4"/>
        <v>20</v>
      </c>
      <c r="K194" s="58">
        <f t="shared" si="5"/>
        <v>55</v>
      </c>
    </row>
    <row r="195" spans="1:11" ht="13.8" x14ac:dyDescent="0.25">
      <c r="A195" s="73">
        <v>190</v>
      </c>
      <c r="B195"/>
      <c r="C195"/>
      <c r="D195"/>
      <c r="E195"/>
      <c r="F195"/>
      <c r="G195"/>
      <c r="H195"/>
      <c r="I195"/>
      <c r="J195" s="67">
        <f t="shared" si="4"/>
        <v>20</v>
      </c>
      <c r="K195" s="58">
        <f t="shared" si="5"/>
        <v>56</v>
      </c>
    </row>
    <row r="196" spans="1:11" ht="13.8" x14ac:dyDescent="0.25">
      <c r="A196" s="73">
        <v>191</v>
      </c>
      <c r="B196"/>
      <c r="C196"/>
      <c r="D196"/>
      <c r="E196"/>
      <c r="F196"/>
      <c r="G196"/>
      <c r="H196"/>
      <c r="I196"/>
      <c r="J196" s="67">
        <f t="shared" si="4"/>
        <v>20</v>
      </c>
      <c r="K196" s="58">
        <f t="shared" si="5"/>
        <v>57</v>
      </c>
    </row>
    <row r="197" spans="1:11" ht="13.8" x14ac:dyDescent="0.25">
      <c r="A197" s="73">
        <v>192</v>
      </c>
      <c r="B197"/>
      <c r="C197"/>
      <c r="D197"/>
      <c r="E197"/>
      <c r="F197"/>
      <c r="G197"/>
      <c r="H197"/>
      <c r="I197"/>
      <c r="J197" s="67">
        <f t="shared" si="4"/>
        <v>20</v>
      </c>
      <c r="K197" s="58">
        <f t="shared" si="5"/>
        <v>58</v>
      </c>
    </row>
    <row r="198" spans="1:11" ht="13.8" x14ac:dyDescent="0.25">
      <c r="A198" s="73">
        <v>193</v>
      </c>
      <c r="B198"/>
      <c r="C198"/>
      <c r="D198"/>
      <c r="E198"/>
      <c r="F198"/>
      <c r="G198"/>
      <c r="H198"/>
      <c r="I198"/>
      <c r="J198" s="67">
        <f t="shared" si="4"/>
        <v>20</v>
      </c>
      <c r="K198" s="58">
        <f t="shared" si="5"/>
        <v>59</v>
      </c>
    </row>
    <row r="199" spans="1:11" ht="13.8" x14ac:dyDescent="0.25">
      <c r="A199" s="73">
        <v>194</v>
      </c>
      <c r="B199"/>
      <c r="C199"/>
      <c r="D199"/>
      <c r="E199"/>
      <c r="F199"/>
      <c r="G199"/>
      <c r="H199"/>
      <c r="I199"/>
      <c r="J199" s="67">
        <f t="shared" si="4"/>
        <v>20</v>
      </c>
      <c r="K199" s="58">
        <f t="shared" si="5"/>
        <v>60</v>
      </c>
    </row>
    <row r="200" spans="1:11" ht="13.8" x14ac:dyDescent="0.25">
      <c r="A200" s="73">
        <v>195</v>
      </c>
      <c r="B200"/>
      <c r="C200"/>
      <c r="D200"/>
      <c r="E200"/>
      <c r="F200"/>
      <c r="G200"/>
      <c r="H200"/>
      <c r="I200"/>
      <c r="J200" s="67">
        <f t="shared" ref="J200:J263" si="6">IF(I200=I199,J199,IF(I200=0,ROUNDDOWN(20,0),J199-K199))</f>
        <v>20</v>
      </c>
      <c r="K200" s="58">
        <f t="shared" ref="K200:K263" si="7">IF(I200&lt;I199,1,IF(I200=I199,K199+1,0))</f>
        <v>61</v>
      </c>
    </row>
    <row r="201" spans="1:11" ht="13.8" x14ac:dyDescent="0.25">
      <c r="A201" s="73">
        <v>196</v>
      </c>
      <c r="B201"/>
      <c r="C201"/>
      <c r="D201"/>
      <c r="E201"/>
      <c r="F201"/>
      <c r="G201"/>
      <c r="H201"/>
      <c r="I201"/>
      <c r="J201" s="67">
        <f t="shared" si="6"/>
        <v>20</v>
      </c>
      <c r="K201" s="58">
        <f t="shared" si="7"/>
        <v>62</v>
      </c>
    </row>
    <row r="202" spans="1:11" ht="13.8" x14ac:dyDescent="0.25">
      <c r="A202" s="73">
        <v>197</v>
      </c>
      <c r="B202"/>
      <c r="C202"/>
      <c r="D202"/>
      <c r="E202"/>
      <c r="F202"/>
      <c r="G202"/>
      <c r="H202"/>
      <c r="I202"/>
      <c r="J202" s="67">
        <f t="shared" si="6"/>
        <v>20</v>
      </c>
      <c r="K202" s="58">
        <f t="shared" si="7"/>
        <v>63</v>
      </c>
    </row>
    <row r="203" spans="1:11" ht="13.8" x14ac:dyDescent="0.25">
      <c r="A203" s="73">
        <v>198</v>
      </c>
      <c r="B203"/>
      <c r="C203"/>
      <c r="D203"/>
      <c r="E203"/>
      <c r="F203"/>
      <c r="G203"/>
      <c r="H203"/>
      <c r="I203"/>
      <c r="J203" s="67">
        <f t="shared" si="6"/>
        <v>20</v>
      </c>
      <c r="K203" s="58">
        <f t="shared" si="7"/>
        <v>64</v>
      </c>
    </row>
    <row r="204" spans="1:11" ht="13.8" x14ac:dyDescent="0.25">
      <c r="A204" s="73">
        <v>199</v>
      </c>
      <c r="B204"/>
      <c r="C204"/>
      <c r="D204"/>
      <c r="E204"/>
      <c r="F204"/>
      <c r="G204"/>
      <c r="H204"/>
      <c r="I204"/>
      <c r="J204" s="67">
        <f t="shared" si="6"/>
        <v>20</v>
      </c>
      <c r="K204" s="58">
        <f t="shared" si="7"/>
        <v>65</v>
      </c>
    </row>
    <row r="205" spans="1:11" ht="13.8" x14ac:dyDescent="0.25">
      <c r="A205" s="73">
        <v>200</v>
      </c>
      <c r="B205"/>
      <c r="C205"/>
      <c r="D205"/>
      <c r="E205"/>
      <c r="F205"/>
      <c r="G205"/>
      <c r="H205"/>
      <c r="I205"/>
      <c r="J205" s="67">
        <f t="shared" si="6"/>
        <v>20</v>
      </c>
      <c r="K205" s="58">
        <f t="shared" si="7"/>
        <v>66</v>
      </c>
    </row>
    <row r="206" spans="1:11" ht="13.8" x14ac:dyDescent="0.25">
      <c r="A206" s="73">
        <v>201</v>
      </c>
      <c r="B206"/>
      <c r="C206"/>
      <c r="D206"/>
      <c r="E206"/>
      <c r="F206"/>
      <c r="G206"/>
      <c r="H206"/>
      <c r="I206"/>
      <c r="J206" s="67">
        <f t="shared" si="6"/>
        <v>20</v>
      </c>
      <c r="K206" s="58">
        <f t="shared" si="7"/>
        <v>67</v>
      </c>
    </row>
    <row r="207" spans="1:11" ht="13.8" x14ac:dyDescent="0.25">
      <c r="A207" s="73">
        <v>202</v>
      </c>
      <c r="B207"/>
      <c r="C207"/>
      <c r="D207"/>
      <c r="E207"/>
      <c r="F207"/>
      <c r="G207"/>
      <c r="H207"/>
      <c r="I207"/>
      <c r="J207" s="67">
        <f t="shared" si="6"/>
        <v>20</v>
      </c>
      <c r="K207" s="58">
        <f t="shared" si="7"/>
        <v>68</v>
      </c>
    </row>
    <row r="208" spans="1:11" ht="13.8" x14ac:dyDescent="0.25">
      <c r="A208" s="73">
        <v>203</v>
      </c>
      <c r="B208"/>
      <c r="C208"/>
      <c r="D208"/>
      <c r="E208"/>
      <c r="F208"/>
      <c r="G208"/>
      <c r="H208"/>
      <c r="I208"/>
      <c r="J208" s="67">
        <f t="shared" si="6"/>
        <v>20</v>
      </c>
      <c r="K208" s="58">
        <f t="shared" si="7"/>
        <v>69</v>
      </c>
    </row>
    <row r="209" spans="1:11" ht="13.8" x14ac:dyDescent="0.25">
      <c r="A209" s="73">
        <v>204</v>
      </c>
      <c r="B209"/>
      <c r="C209"/>
      <c r="D209"/>
      <c r="E209"/>
      <c r="F209"/>
      <c r="G209"/>
      <c r="H209"/>
      <c r="I209"/>
      <c r="J209" s="67">
        <f t="shared" si="6"/>
        <v>20</v>
      </c>
      <c r="K209" s="58">
        <f t="shared" si="7"/>
        <v>70</v>
      </c>
    </row>
    <row r="210" spans="1:11" ht="13.8" x14ac:dyDescent="0.25">
      <c r="A210" s="73">
        <v>205</v>
      </c>
      <c r="B210"/>
      <c r="C210"/>
      <c r="D210"/>
      <c r="E210"/>
      <c r="F210"/>
      <c r="G210"/>
      <c r="H210"/>
      <c r="I210"/>
      <c r="J210" s="67">
        <f t="shared" si="6"/>
        <v>20</v>
      </c>
      <c r="K210" s="58">
        <f t="shared" si="7"/>
        <v>71</v>
      </c>
    </row>
    <row r="211" spans="1:11" ht="13.8" x14ac:dyDescent="0.25">
      <c r="A211" s="73">
        <v>206</v>
      </c>
      <c r="B211"/>
      <c r="C211"/>
      <c r="D211"/>
      <c r="E211"/>
      <c r="F211"/>
      <c r="G211"/>
      <c r="H211"/>
      <c r="I211"/>
      <c r="J211" s="67">
        <f t="shared" si="6"/>
        <v>20</v>
      </c>
      <c r="K211" s="58">
        <f t="shared" si="7"/>
        <v>72</v>
      </c>
    </row>
    <row r="212" spans="1:11" ht="13.8" x14ac:dyDescent="0.25">
      <c r="A212" s="73">
        <v>207</v>
      </c>
      <c r="B212"/>
      <c r="C212"/>
      <c r="D212"/>
      <c r="E212"/>
      <c r="F212"/>
      <c r="G212"/>
      <c r="H212"/>
      <c r="I212"/>
      <c r="J212" s="67">
        <f t="shared" si="6"/>
        <v>20</v>
      </c>
      <c r="K212" s="58">
        <f t="shared" si="7"/>
        <v>73</v>
      </c>
    </row>
    <row r="213" spans="1:11" ht="13.8" x14ac:dyDescent="0.25">
      <c r="A213" s="73">
        <v>208</v>
      </c>
      <c r="B213"/>
      <c r="C213"/>
      <c r="D213"/>
      <c r="E213"/>
      <c r="F213"/>
      <c r="G213"/>
      <c r="H213"/>
      <c r="I213"/>
      <c r="J213" s="67">
        <f t="shared" si="6"/>
        <v>20</v>
      </c>
      <c r="K213" s="58">
        <f t="shared" si="7"/>
        <v>74</v>
      </c>
    </row>
    <row r="214" spans="1:11" ht="13.8" x14ac:dyDescent="0.25">
      <c r="A214" s="73">
        <v>209</v>
      </c>
      <c r="B214"/>
      <c r="C214"/>
      <c r="D214"/>
      <c r="E214"/>
      <c r="F214"/>
      <c r="G214"/>
      <c r="H214"/>
      <c r="I214"/>
      <c r="J214" s="67">
        <f t="shared" si="6"/>
        <v>20</v>
      </c>
      <c r="K214" s="58">
        <f t="shared" si="7"/>
        <v>75</v>
      </c>
    </row>
    <row r="215" spans="1:11" ht="13.8" x14ac:dyDescent="0.25">
      <c r="A215" s="73">
        <v>210</v>
      </c>
      <c r="B215"/>
      <c r="C215"/>
      <c r="D215"/>
      <c r="E215"/>
      <c r="F215"/>
      <c r="G215"/>
      <c r="H215"/>
      <c r="I215"/>
      <c r="J215" s="67">
        <f t="shared" si="6"/>
        <v>20</v>
      </c>
      <c r="K215" s="58">
        <f t="shared" si="7"/>
        <v>76</v>
      </c>
    </row>
    <row r="216" spans="1:11" ht="13.8" x14ac:dyDescent="0.25">
      <c r="A216" s="73">
        <v>211</v>
      </c>
      <c r="B216"/>
      <c r="C216"/>
      <c r="D216"/>
      <c r="E216"/>
      <c r="F216"/>
      <c r="G216"/>
      <c r="H216"/>
      <c r="I216"/>
      <c r="J216" s="67">
        <f t="shared" si="6"/>
        <v>20</v>
      </c>
      <c r="K216" s="58">
        <f t="shared" si="7"/>
        <v>77</v>
      </c>
    </row>
    <row r="217" spans="1:11" ht="13.8" x14ac:dyDescent="0.25">
      <c r="A217" s="73">
        <v>212</v>
      </c>
      <c r="B217"/>
      <c r="C217"/>
      <c r="D217"/>
      <c r="E217"/>
      <c r="F217"/>
      <c r="G217"/>
      <c r="H217"/>
      <c r="I217"/>
      <c r="J217" s="67">
        <f t="shared" si="6"/>
        <v>20</v>
      </c>
      <c r="K217" s="58">
        <f t="shared" si="7"/>
        <v>78</v>
      </c>
    </row>
    <row r="218" spans="1:11" ht="13.8" x14ac:dyDescent="0.25">
      <c r="A218" s="73">
        <v>213</v>
      </c>
      <c r="B218"/>
      <c r="C218"/>
      <c r="D218"/>
      <c r="E218"/>
      <c r="F218"/>
      <c r="G218"/>
      <c r="H218"/>
      <c r="I218"/>
      <c r="J218" s="67">
        <f t="shared" si="6"/>
        <v>20</v>
      </c>
      <c r="K218" s="58">
        <f t="shared" si="7"/>
        <v>79</v>
      </c>
    </row>
    <row r="219" spans="1:11" ht="13.8" x14ac:dyDescent="0.25">
      <c r="A219" s="73">
        <v>214</v>
      </c>
      <c r="B219"/>
      <c r="C219"/>
      <c r="D219"/>
      <c r="E219"/>
      <c r="F219"/>
      <c r="G219"/>
      <c r="H219"/>
      <c r="I219"/>
      <c r="J219" s="67">
        <f t="shared" si="6"/>
        <v>20</v>
      </c>
      <c r="K219" s="58">
        <f t="shared" si="7"/>
        <v>80</v>
      </c>
    </row>
    <row r="220" spans="1:11" ht="13.8" x14ac:dyDescent="0.25">
      <c r="A220" s="73">
        <v>215</v>
      </c>
      <c r="B220"/>
      <c r="C220"/>
      <c r="D220"/>
      <c r="E220"/>
      <c r="F220"/>
      <c r="G220"/>
      <c r="H220"/>
      <c r="I220"/>
      <c r="J220" s="67">
        <f t="shared" si="6"/>
        <v>20</v>
      </c>
      <c r="K220" s="58">
        <f t="shared" si="7"/>
        <v>81</v>
      </c>
    </row>
    <row r="221" spans="1:11" ht="13.8" x14ac:dyDescent="0.25">
      <c r="A221" s="73">
        <v>216</v>
      </c>
      <c r="B221"/>
      <c r="C221"/>
      <c r="D221"/>
      <c r="E221"/>
      <c r="F221"/>
      <c r="G221"/>
      <c r="H221"/>
      <c r="I221"/>
      <c r="J221" s="67">
        <f t="shared" si="6"/>
        <v>20</v>
      </c>
      <c r="K221" s="58">
        <f t="shared" si="7"/>
        <v>82</v>
      </c>
    </row>
    <row r="222" spans="1:11" ht="13.8" x14ac:dyDescent="0.25">
      <c r="A222" s="73">
        <v>217</v>
      </c>
      <c r="B222"/>
      <c r="C222"/>
      <c r="D222"/>
      <c r="E222"/>
      <c r="F222"/>
      <c r="G222"/>
      <c r="H222"/>
      <c r="I222"/>
      <c r="J222" s="67">
        <f t="shared" si="6"/>
        <v>20</v>
      </c>
      <c r="K222" s="58">
        <f t="shared" si="7"/>
        <v>83</v>
      </c>
    </row>
    <row r="223" spans="1:11" ht="13.8" x14ac:dyDescent="0.25">
      <c r="A223" s="73">
        <v>218</v>
      </c>
      <c r="B223"/>
      <c r="C223"/>
      <c r="D223"/>
      <c r="E223"/>
      <c r="F223"/>
      <c r="G223"/>
      <c r="H223"/>
      <c r="I223"/>
      <c r="J223" s="67">
        <f t="shared" si="6"/>
        <v>20</v>
      </c>
      <c r="K223" s="58">
        <f t="shared" si="7"/>
        <v>84</v>
      </c>
    </row>
    <row r="224" spans="1:11" ht="13.8" x14ac:dyDescent="0.25">
      <c r="A224" s="73">
        <v>219</v>
      </c>
      <c r="B224"/>
      <c r="C224"/>
      <c r="D224"/>
      <c r="E224"/>
      <c r="F224"/>
      <c r="G224"/>
      <c r="H224"/>
      <c r="I224"/>
      <c r="J224" s="67">
        <f t="shared" si="6"/>
        <v>20</v>
      </c>
      <c r="K224" s="58">
        <f t="shared" si="7"/>
        <v>85</v>
      </c>
    </row>
    <row r="225" spans="1:11" ht="13.8" x14ac:dyDescent="0.25">
      <c r="A225" s="73">
        <v>220</v>
      </c>
      <c r="B225"/>
      <c r="C225"/>
      <c r="D225"/>
      <c r="E225"/>
      <c r="F225"/>
      <c r="G225"/>
      <c r="H225"/>
      <c r="I225"/>
      <c r="J225" s="67">
        <f t="shared" si="6"/>
        <v>20</v>
      </c>
      <c r="K225" s="58">
        <f t="shared" si="7"/>
        <v>86</v>
      </c>
    </row>
    <row r="226" spans="1:11" ht="13.8" x14ac:dyDescent="0.25">
      <c r="A226" s="73">
        <v>221</v>
      </c>
      <c r="B226"/>
      <c r="C226"/>
      <c r="D226"/>
      <c r="E226"/>
      <c r="F226"/>
      <c r="G226"/>
      <c r="H226"/>
      <c r="I226"/>
      <c r="J226" s="67">
        <f t="shared" si="6"/>
        <v>20</v>
      </c>
      <c r="K226" s="58">
        <f t="shared" si="7"/>
        <v>87</v>
      </c>
    </row>
    <row r="227" spans="1:11" ht="13.8" x14ac:dyDescent="0.25">
      <c r="A227" s="73">
        <v>222</v>
      </c>
      <c r="B227"/>
      <c r="C227"/>
      <c r="D227"/>
      <c r="E227"/>
      <c r="F227"/>
      <c r="G227"/>
      <c r="H227"/>
      <c r="I227"/>
      <c r="J227" s="67">
        <f t="shared" si="6"/>
        <v>20</v>
      </c>
      <c r="K227" s="58">
        <f t="shared" si="7"/>
        <v>88</v>
      </c>
    </row>
    <row r="228" spans="1:11" ht="13.8" x14ac:dyDescent="0.25">
      <c r="A228" s="73">
        <v>223</v>
      </c>
      <c r="B228"/>
      <c r="C228"/>
      <c r="D228"/>
      <c r="E228"/>
      <c r="F228"/>
      <c r="G228"/>
      <c r="H228"/>
      <c r="I228"/>
      <c r="J228" s="67">
        <f t="shared" si="6"/>
        <v>20</v>
      </c>
      <c r="K228" s="58">
        <f t="shared" si="7"/>
        <v>89</v>
      </c>
    </row>
    <row r="229" spans="1:11" ht="13.8" x14ac:dyDescent="0.25">
      <c r="A229" s="73">
        <v>224</v>
      </c>
      <c r="B229"/>
      <c r="C229"/>
      <c r="D229"/>
      <c r="E229"/>
      <c r="F229"/>
      <c r="G229"/>
      <c r="H229"/>
      <c r="I229"/>
      <c r="J229" s="67">
        <f t="shared" si="6"/>
        <v>20</v>
      </c>
      <c r="K229" s="58">
        <f t="shared" si="7"/>
        <v>90</v>
      </c>
    </row>
    <row r="230" spans="1:11" ht="13.8" x14ac:dyDescent="0.25">
      <c r="A230" s="73">
        <v>225</v>
      </c>
      <c r="B230"/>
      <c r="C230"/>
      <c r="D230"/>
      <c r="E230"/>
      <c r="F230"/>
      <c r="G230"/>
      <c r="H230"/>
      <c r="I230"/>
      <c r="J230" s="67">
        <f t="shared" si="6"/>
        <v>20</v>
      </c>
      <c r="K230" s="58">
        <f t="shared" si="7"/>
        <v>91</v>
      </c>
    </row>
    <row r="231" spans="1:11" ht="13.8" x14ac:dyDescent="0.25">
      <c r="A231" s="73">
        <v>226</v>
      </c>
      <c r="B231"/>
      <c r="C231"/>
      <c r="D231"/>
      <c r="E231"/>
      <c r="F231"/>
      <c r="G231"/>
      <c r="H231"/>
      <c r="I231"/>
      <c r="J231" s="67">
        <f t="shared" si="6"/>
        <v>20</v>
      </c>
      <c r="K231" s="58">
        <f t="shared" si="7"/>
        <v>92</v>
      </c>
    </row>
    <row r="232" spans="1:11" ht="13.8" x14ac:dyDescent="0.25">
      <c r="A232" s="73">
        <v>227</v>
      </c>
      <c r="B232"/>
      <c r="C232"/>
      <c r="D232"/>
      <c r="E232"/>
      <c r="F232"/>
      <c r="G232"/>
      <c r="H232"/>
      <c r="I232"/>
      <c r="J232" s="67">
        <f t="shared" si="6"/>
        <v>20</v>
      </c>
      <c r="K232" s="58">
        <f t="shared" si="7"/>
        <v>93</v>
      </c>
    </row>
    <row r="233" spans="1:11" ht="13.8" x14ac:dyDescent="0.25">
      <c r="A233" s="73">
        <v>228</v>
      </c>
      <c r="B233"/>
      <c r="C233"/>
      <c r="D233"/>
      <c r="E233"/>
      <c r="F233"/>
      <c r="G233"/>
      <c r="H233"/>
      <c r="I233"/>
      <c r="J233" s="67">
        <f t="shared" si="6"/>
        <v>20</v>
      </c>
      <c r="K233" s="58">
        <f t="shared" si="7"/>
        <v>94</v>
      </c>
    </row>
    <row r="234" spans="1:11" ht="13.8" x14ac:dyDescent="0.25">
      <c r="A234" s="73">
        <v>229</v>
      </c>
      <c r="B234"/>
      <c r="C234"/>
      <c r="D234"/>
      <c r="E234"/>
      <c r="F234"/>
      <c r="G234"/>
      <c r="H234"/>
      <c r="I234"/>
      <c r="J234" s="67">
        <f t="shared" si="6"/>
        <v>20</v>
      </c>
      <c r="K234" s="58">
        <f t="shared" si="7"/>
        <v>95</v>
      </c>
    </row>
    <row r="235" spans="1:11" ht="13.8" x14ac:dyDescent="0.25">
      <c r="A235" s="73">
        <v>230</v>
      </c>
      <c r="B235"/>
      <c r="C235"/>
      <c r="D235"/>
      <c r="E235"/>
      <c r="F235"/>
      <c r="G235"/>
      <c r="H235"/>
      <c r="I235"/>
      <c r="J235" s="67">
        <f t="shared" si="6"/>
        <v>20</v>
      </c>
      <c r="K235" s="58">
        <f t="shared" si="7"/>
        <v>96</v>
      </c>
    </row>
    <row r="236" spans="1:11" ht="13.8" x14ac:dyDescent="0.25">
      <c r="A236" s="73">
        <v>231</v>
      </c>
      <c r="B236"/>
      <c r="C236"/>
      <c r="D236"/>
      <c r="E236"/>
      <c r="F236"/>
      <c r="G236"/>
      <c r="H236"/>
      <c r="I236"/>
      <c r="J236" s="67">
        <f t="shared" si="6"/>
        <v>20</v>
      </c>
      <c r="K236" s="58">
        <f t="shared" si="7"/>
        <v>97</v>
      </c>
    </row>
    <row r="237" spans="1:11" ht="13.8" x14ac:dyDescent="0.25">
      <c r="A237" s="73">
        <v>232</v>
      </c>
      <c r="B237"/>
      <c r="C237"/>
      <c r="D237"/>
      <c r="E237"/>
      <c r="F237"/>
      <c r="G237"/>
      <c r="H237"/>
      <c r="I237"/>
      <c r="J237" s="67">
        <f t="shared" si="6"/>
        <v>20</v>
      </c>
      <c r="K237" s="58">
        <f t="shared" si="7"/>
        <v>98</v>
      </c>
    </row>
    <row r="238" spans="1:11" ht="13.8" x14ac:dyDescent="0.25">
      <c r="A238" s="73">
        <v>233</v>
      </c>
      <c r="B238"/>
      <c r="C238"/>
      <c r="D238"/>
      <c r="E238"/>
      <c r="F238"/>
      <c r="G238"/>
      <c r="H238"/>
      <c r="I238"/>
      <c r="J238" s="67">
        <f t="shared" si="6"/>
        <v>20</v>
      </c>
      <c r="K238" s="58">
        <f t="shared" si="7"/>
        <v>99</v>
      </c>
    </row>
    <row r="239" spans="1:11" ht="13.8" x14ac:dyDescent="0.25">
      <c r="A239" s="73">
        <v>234</v>
      </c>
      <c r="B239"/>
      <c r="C239"/>
      <c r="D239"/>
      <c r="E239"/>
      <c r="F239"/>
      <c r="G239"/>
      <c r="H239"/>
      <c r="I239"/>
      <c r="J239" s="67">
        <f t="shared" si="6"/>
        <v>20</v>
      </c>
      <c r="K239" s="58">
        <f t="shared" si="7"/>
        <v>100</v>
      </c>
    </row>
    <row r="240" spans="1:11" ht="13.8" x14ac:dyDescent="0.25">
      <c r="B240"/>
      <c r="C240"/>
      <c r="D240"/>
      <c r="E240"/>
      <c r="F240"/>
      <c r="G240"/>
      <c r="H240"/>
      <c r="I240"/>
      <c r="J240" s="67">
        <f t="shared" si="6"/>
        <v>20</v>
      </c>
      <c r="K240" s="58">
        <f t="shared" si="7"/>
        <v>101</v>
      </c>
    </row>
    <row r="241" spans="2:11" ht="13.8" x14ac:dyDescent="0.25">
      <c r="B241"/>
      <c r="C241"/>
      <c r="D241"/>
      <c r="E241"/>
      <c r="F241"/>
      <c r="G241"/>
      <c r="H241"/>
      <c r="I241"/>
      <c r="J241" s="67">
        <f t="shared" si="6"/>
        <v>20</v>
      </c>
      <c r="K241" s="58">
        <f t="shared" si="7"/>
        <v>102</v>
      </c>
    </row>
    <row r="242" spans="2:11" ht="13.8" x14ac:dyDescent="0.25">
      <c r="B242"/>
      <c r="C242"/>
      <c r="D242"/>
      <c r="E242"/>
      <c r="F242"/>
      <c r="G242"/>
      <c r="H242"/>
      <c r="I242"/>
      <c r="J242" s="67">
        <f t="shared" si="6"/>
        <v>20</v>
      </c>
      <c r="K242" s="58">
        <f t="shared" si="7"/>
        <v>103</v>
      </c>
    </row>
    <row r="243" spans="2:11" ht="13.8" x14ac:dyDescent="0.25">
      <c r="B243"/>
      <c r="C243"/>
      <c r="D243"/>
      <c r="E243"/>
      <c r="F243"/>
      <c r="G243"/>
      <c r="H243"/>
      <c r="I243"/>
      <c r="J243" s="67">
        <f t="shared" si="6"/>
        <v>20</v>
      </c>
      <c r="K243" s="58">
        <f t="shared" si="7"/>
        <v>104</v>
      </c>
    </row>
    <row r="244" spans="2:11" ht="13.8" x14ac:dyDescent="0.25">
      <c r="B244"/>
      <c r="C244"/>
      <c r="D244"/>
      <c r="E244"/>
      <c r="F244"/>
      <c r="G244"/>
      <c r="H244"/>
      <c r="I244"/>
      <c r="J244" s="67">
        <f t="shared" si="6"/>
        <v>20</v>
      </c>
      <c r="K244" s="58">
        <f t="shared" si="7"/>
        <v>105</v>
      </c>
    </row>
    <row r="245" spans="2:11" ht="13.8" x14ac:dyDescent="0.25">
      <c r="B245"/>
      <c r="C245"/>
      <c r="D245"/>
      <c r="E245"/>
      <c r="F245"/>
      <c r="G245"/>
      <c r="H245"/>
      <c r="I245"/>
      <c r="J245" s="67">
        <f t="shared" si="6"/>
        <v>20</v>
      </c>
      <c r="K245" s="58">
        <f t="shared" si="7"/>
        <v>106</v>
      </c>
    </row>
    <row r="246" spans="2:11" ht="13.8" x14ac:dyDescent="0.25">
      <c r="B246"/>
      <c r="C246"/>
      <c r="D246"/>
      <c r="E246"/>
      <c r="F246"/>
      <c r="G246"/>
      <c r="H246"/>
      <c r="I246"/>
      <c r="J246" s="67">
        <f t="shared" si="6"/>
        <v>20</v>
      </c>
      <c r="K246" s="58">
        <f t="shared" si="7"/>
        <v>107</v>
      </c>
    </row>
    <row r="247" spans="2:11" ht="13.8" x14ac:dyDescent="0.25">
      <c r="B247"/>
      <c r="C247"/>
      <c r="D247"/>
      <c r="E247"/>
      <c r="F247"/>
      <c r="G247"/>
      <c r="H247"/>
      <c r="I247"/>
      <c r="J247" s="67">
        <f t="shared" si="6"/>
        <v>20</v>
      </c>
      <c r="K247" s="58">
        <f t="shared" si="7"/>
        <v>108</v>
      </c>
    </row>
    <row r="248" spans="2:11" ht="13.8" x14ac:dyDescent="0.25">
      <c r="B248"/>
      <c r="C248"/>
      <c r="D248"/>
      <c r="E248"/>
      <c r="F248"/>
      <c r="G248"/>
      <c r="H248"/>
      <c r="I248"/>
      <c r="J248" s="67">
        <f t="shared" si="6"/>
        <v>20</v>
      </c>
      <c r="K248" s="58">
        <f t="shared" si="7"/>
        <v>109</v>
      </c>
    </row>
    <row r="249" spans="2:11" ht="13.8" x14ac:dyDescent="0.25">
      <c r="B249"/>
      <c r="C249"/>
      <c r="D249"/>
      <c r="E249"/>
      <c r="F249"/>
      <c r="G249"/>
      <c r="H249"/>
      <c r="I249"/>
      <c r="J249" s="67">
        <f t="shared" si="6"/>
        <v>20</v>
      </c>
      <c r="K249" s="58">
        <f t="shared" si="7"/>
        <v>110</v>
      </c>
    </row>
    <row r="250" spans="2:11" ht="13.8" x14ac:dyDescent="0.25">
      <c r="B250"/>
      <c r="C250"/>
      <c r="D250"/>
      <c r="E250"/>
      <c r="F250"/>
      <c r="G250"/>
      <c r="H250"/>
      <c r="I250"/>
      <c r="J250" s="67">
        <f t="shared" si="6"/>
        <v>20</v>
      </c>
      <c r="K250" s="58">
        <f t="shared" si="7"/>
        <v>111</v>
      </c>
    </row>
    <row r="251" spans="2:11" ht="13.8" x14ac:dyDescent="0.25">
      <c r="B251"/>
      <c r="C251"/>
      <c r="D251"/>
      <c r="E251"/>
      <c r="F251"/>
      <c r="G251"/>
      <c r="H251"/>
      <c r="I251"/>
      <c r="J251" s="67">
        <f t="shared" si="6"/>
        <v>20</v>
      </c>
      <c r="K251" s="58">
        <f t="shared" si="7"/>
        <v>112</v>
      </c>
    </row>
    <row r="252" spans="2:11" ht="13.8" x14ac:dyDescent="0.25">
      <c r="B252"/>
      <c r="C252"/>
      <c r="D252"/>
      <c r="E252"/>
      <c r="F252"/>
      <c r="G252"/>
      <c r="H252"/>
      <c r="I252"/>
      <c r="J252" s="67">
        <f t="shared" si="6"/>
        <v>20</v>
      </c>
      <c r="K252" s="58">
        <f t="shared" si="7"/>
        <v>113</v>
      </c>
    </row>
    <row r="253" spans="2:11" ht="13.8" x14ac:dyDescent="0.25">
      <c r="B253"/>
      <c r="C253"/>
      <c r="D253"/>
      <c r="E253"/>
      <c r="F253"/>
      <c r="G253"/>
      <c r="H253"/>
      <c r="I253"/>
      <c r="J253" s="67">
        <f t="shared" si="6"/>
        <v>20</v>
      </c>
      <c r="K253" s="58">
        <f t="shared" si="7"/>
        <v>114</v>
      </c>
    </row>
    <row r="254" spans="2:11" ht="13.8" x14ac:dyDescent="0.25">
      <c r="B254"/>
      <c r="C254"/>
      <c r="D254"/>
      <c r="E254"/>
      <c r="F254"/>
      <c r="G254"/>
      <c r="H254"/>
      <c r="I254"/>
      <c r="J254" s="67">
        <f t="shared" si="6"/>
        <v>20</v>
      </c>
      <c r="K254" s="58">
        <f t="shared" si="7"/>
        <v>115</v>
      </c>
    </row>
    <row r="255" spans="2:11" ht="13.8" x14ac:dyDescent="0.25">
      <c r="B255"/>
      <c r="C255"/>
      <c r="D255"/>
      <c r="E255"/>
      <c r="F255"/>
      <c r="G255"/>
      <c r="H255"/>
      <c r="I255"/>
      <c r="J255" s="67">
        <f t="shared" si="6"/>
        <v>20</v>
      </c>
      <c r="K255" s="58">
        <f t="shared" si="7"/>
        <v>116</v>
      </c>
    </row>
    <row r="256" spans="2:11" ht="13.8" x14ac:dyDescent="0.25">
      <c r="B256"/>
      <c r="C256"/>
      <c r="D256"/>
      <c r="E256"/>
      <c r="F256"/>
      <c r="G256"/>
      <c r="H256"/>
      <c r="I256"/>
      <c r="J256" s="67">
        <f t="shared" si="6"/>
        <v>20</v>
      </c>
      <c r="K256" s="58">
        <f t="shared" si="7"/>
        <v>117</v>
      </c>
    </row>
    <row r="257" spans="2:11" ht="13.8" x14ac:dyDescent="0.25">
      <c r="B257"/>
      <c r="C257"/>
      <c r="D257"/>
      <c r="E257"/>
      <c r="F257"/>
      <c r="G257"/>
      <c r="H257"/>
      <c r="I257"/>
      <c r="J257" s="67">
        <f t="shared" si="6"/>
        <v>20</v>
      </c>
      <c r="K257" s="58">
        <f t="shared" si="7"/>
        <v>118</v>
      </c>
    </row>
    <row r="258" spans="2:11" ht="13.8" x14ac:dyDescent="0.25">
      <c r="B258"/>
      <c r="C258"/>
      <c r="D258"/>
      <c r="E258"/>
      <c r="F258"/>
      <c r="G258"/>
      <c r="H258"/>
      <c r="I258"/>
      <c r="J258" s="67">
        <f t="shared" si="6"/>
        <v>20</v>
      </c>
      <c r="K258" s="58">
        <f t="shared" si="7"/>
        <v>119</v>
      </c>
    </row>
    <row r="259" spans="2:11" ht="13.8" x14ac:dyDescent="0.25">
      <c r="B259"/>
      <c r="C259"/>
      <c r="D259"/>
      <c r="E259"/>
      <c r="F259"/>
      <c r="G259"/>
      <c r="H259"/>
      <c r="I259"/>
      <c r="J259" s="67">
        <f t="shared" si="6"/>
        <v>20</v>
      </c>
      <c r="K259" s="58">
        <f t="shared" si="7"/>
        <v>120</v>
      </c>
    </row>
    <row r="260" spans="2:11" ht="13.8" x14ac:dyDescent="0.25">
      <c r="B260"/>
      <c r="C260"/>
      <c r="D260"/>
      <c r="E260"/>
      <c r="F260"/>
      <c r="G260"/>
      <c r="H260"/>
      <c r="I260"/>
      <c r="J260" s="67">
        <f t="shared" si="6"/>
        <v>20</v>
      </c>
      <c r="K260" s="58">
        <f t="shared" si="7"/>
        <v>121</v>
      </c>
    </row>
    <row r="261" spans="2:11" ht="13.8" x14ac:dyDescent="0.25">
      <c r="B261"/>
      <c r="C261"/>
      <c r="D261"/>
      <c r="E261"/>
      <c r="F261"/>
      <c r="G261"/>
      <c r="H261"/>
      <c r="I261"/>
      <c r="J261" s="67">
        <f t="shared" si="6"/>
        <v>20</v>
      </c>
      <c r="K261" s="58">
        <f t="shared" si="7"/>
        <v>122</v>
      </c>
    </row>
    <row r="262" spans="2:11" ht="13.8" x14ac:dyDescent="0.25">
      <c r="B262"/>
      <c r="C262"/>
      <c r="D262"/>
      <c r="E262"/>
      <c r="F262"/>
      <c r="G262"/>
      <c r="H262"/>
      <c r="I262"/>
      <c r="J262" s="67">
        <f t="shared" si="6"/>
        <v>20</v>
      </c>
      <c r="K262" s="58">
        <f t="shared" si="7"/>
        <v>123</v>
      </c>
    </row>
    <row r="263" spans="2:11" ht="13.8" x14ac:dyDescent="0.25">
      <c r="B263"/>
      <c r="C263"/>
      <c r="D263"/>
      <c r="E263"/>
      <c r="F263"/>
      <c r="G263"/>
      <c r="H263"/>
      <c r="I263"/>
      <c r="J263" s="67">
        <f t="shared" si="6"/>
        <v>20</v>
      </c>
      <c r="K263" s="58">
        <f t="shared" si="7"/>
        <v>124</v>
      </c>
    </row>
    <row r="264" spans="2:11" ht="13.8" x14ac:dyDescent="0.25">
      <c r="B264"/>
      <c r="C264"/>
      <c r="D264"/>
      <c r="E264"/>
      <c r="F264"/>
      <c r="G264"/>
      <c r="H264"/>
      <c r="I264"/>
      <c r="J264" s="67">
        <f t="shared" ref="J264:J312" si="8">IF(I264=I263,J263,IF(I264=0,ROUNDDOWN(20,0),J263-K263))</f>
        <v>20</v>
      </c>
      <c r="K264" s="58">
        <f t="shared" ref="K264:K312" si="9">IF(I264&lt;I263,1,IF(I264=I263,K263+1,0))</f>
        <v>125</v>
      </c>
    </row>
    <row r="265" spans="2:11" ht="13.8" x14ac:dyDescent="0.25">
      <c r="B265"/>
      <c r="C265"/>
      <c r="D265"/>
      <c r="E265"/>
      <c r="F265"/>
      <c r="G265"/>
      <c r="H265"/>
      <c r="I265"/>
      <c r="J265" s="67">
        <f t="shared" si="8"/>
        <v>20</v>
      </c>
      <c r="K265" s="58">
        <f t="shared" si="9"/>
        <v>126</v>
      </c>
    </row>
    <row r="266" spans="2:11" ht="13.8" x14ac:dyDescent="0.25">
      <c r="B266"/>
      <c r="C266"/>
      <c r="D266"/>
      <c r="E266"/>
      <c r="F266"/>
      <c r="G266"/>
      <c r="H266"/>
      <c r="I266"/>
      <c r="J266" s="67">
        <f t="shared" si="8"/>
        <v>20</v>
      </c>
      <c r="K266" s="58">
        <f t="shared" si="9"/>
        <v>127</v>
      </c>
    </row>
    <row r="267" spans="2:11" ht="13.8" x14ac:dyDescent="0.25">
      <c r="B267"/>
      <c r="C267"/>
      <c r="D267"/>
      <c r="E267"/>
      <c r="F267"/>
      <c r="G267"/>
      <c r="H267"/>
      <c r="I267"/>
      <c r="J267" s="67">
        <f t="shared" si="8"/>
        <v>20</v>
      </c>
      <c r="K267" s="58">
        <f t="shared" si="9"/>
        <v>128</v>
      </c>
    </row>
    <row r="268" spans="2:11" ht="13.8" x14ac:dyDescent="0.25">
      <c r="B268"/>
      <c r="C268"/>
      <c r="D268"/>
      <c r="E268"/>
      <c r="F268"/>
      <c r="G268"/>
      <c r="H268"/>
      <c r="I268"/>
      <c r="J268" s="67">
        <f t="shared" si="8"/>
        <v>20</v>
      </c>
      <c r="K268" s="58">
        <f t="shared" si="9"/>
        <v>129</v>
      </c>
    </row>
    <row r="269" spans="2:11" ht="13.8" x14ac:dyDescent="0.25">
      <c r="B269"/>
      <c r="C269"/>
      <c r="D269"/>
      <c r="E269"/>
      <c r="F269"/>
      <c r="G269"/>
      <c r="H269"/>
      <c r="I269"/>
      <c r="J269" s="67">
        <f t="shared" si="8"/>
        <v>20</v>
      </c>
      <c r="K269" s="58">
        <f t="shared" si="9"/>
        <v>130</v>
      </c>
    </row>
    <row r="270" spans="2:11" ht="13.8" x14ac:dyDescent="0.25">
      <c r="B270"/>
      <c r="C270"/>
      <c r="D270"/>
      <c r="E270"/>
      <c r="F270"/>
      <c r="G270"/>
      <c r="H270"/>
      <c r="I270"/>
      <c r="J270" s="67">
        <f t="shared" si="8"/>
        <v>20</v>
      </c>
      <c r="K270" s="58">
        <f t="shared" si="9"/>
        <v>131</v>
      </c>
    </row>
    <row r="271" spans="2:11" ht="13.8" x14ac:dyDescent="0.25">
      <c r="B271"/>
      <c r="C271"/>
      <c r="D271"/>
      <c r="E271"/>
      <c r="F271"/>
      <c r="G271"/>
      <c r="H271"/>
      <c r="I271"/>
      <c r="J271" s="67">
        <f t="shared" si="8"/>
        <v>20</v>
      </c>
      <c r="K271" s="58">
        <f t="shared" si="9"/>
        <v>132</v>
      </c>
    </row>
    <row r="272" spans="2:11" ht="13.8" x14ac:dyDescent="0.25">
      <c r="B272"/>
      <c r="C272"/>
      <c r="D272"/>
      <c r="E272"/>
      <c r="F272"/>
      <c r="G272"/>
      <c r="H272"/>
      <c r="I272"/>
      <c r="J272" s="67">
        <f t="shared" si="8"/>
        <v>20</v>
      </c>
      <c r="K272" s="58">
        <f t="shared" si="9"/>
        <v>133</v>
      </c>
    </row>
    <row r="273" spans="2:11" ht="13.8" x14ac:dyDescent="0.25">
      <c r="B273"/>
      <c r="C273"/>
      <c r="D273"/>
      <c r="E273"/>
      <c r="F273"/>
      <c r="G273"/>
      <c r="H273"/>
      <c r="I273"/>
      <c r="J273" s="67">
        <f t="shared" si="8"/>
        <v>20</v>
      </c>
      <c r="K273" s="58">
        <f t="shared" si="9"/>
        <v>134</v>
      </c>
    </row>
    <row r="274" spans="2:11" ht="13.8" x14ac:dyDescent="0.25">
      <c r="B274"/>
      <c r="C274"/>
      <c r="D274"/>
      <c r="E274"/>
      <c r="F274"/>
      <c r="G274"/>
      <c r="H274"/>
      <c r="I274"/>
      <c r="J274" s="67">
        <f t="shared" si="8"/>
        <v>20</v>
      </c>
      <c r="K274" s="58">
        <f t="shared" si="9"/>
        <v>135</v>
      </c>
    </row>
    <row r="275" spans="2:11" ht="13.8" x14ac:dyDescent="0.25">
      <c r="B275"/>
      <c r="C275"/>
      <c r="D275"/>
      <c r="E275"/>
      <c r="F275"/>
      <c r="G275"/>
      <c r="H275"/>
      <c r="I275"/>
      <c r="J275" s="67">
        <f t="shared" si="8"/>
        <v>20</v>
      </c>
      <c r="K275" s="58">
        <f t="shared" si="9"/>
        <v>136</v>
      </c>
    </row>
    <row r="276" spans="2:11" ht="13.8" x14ac:dyDescent="0.25">
      <c r="B276"/>
      <c r="C276"/>
      <c r="D276"/>
      <c r="E276"/>
      <c r="F276"/>
      <c r="G276"/>
      <c r="H276"/>
      <c r="I276"/>
      <c r="J276" s="67">
        <f t="shared" si="8"/>
        <v>20</v>
      </c>
      <c r="K276" s="58">
        <f t="shared" si="9"/>
        <v>137</v>
      </c>
    </row>
    <row r="277" spans="2:11" ht="13.8" x14ac:dyDescent="0.25">
      <c r="B277"/>
      <c r="C277"/>
      <c r="D277"/>
      <c r="E277"/>
      <c r="F277"/>
      <c r="G277"/>
      <c r="H277"/>
      <c r="I277"/>
      <c r="J277" s="67">
        <f t="shared" si="8"/>
        <v>20</v>
      </c>
      <c r="K277" s="58">
        <f t="shared" si="9"/>
        <v>138</v>
      </c>
    </row>
    <row r="278" spans="2:11" ht="13.8" x14ac:dyDescent="0.25">
      <c r="B278"/>
      <c r="C278"/>
      <c r="D278"/>
      <c r="E278"/>
      <c r="F278"/>
      <c r="G278"/>
      <c r="H278"/>
      <c r="I278"/>
      <c r="J278" s="67">
        <f t="shared" si="8"/>
        <v>20</v>
      </c>
      <c r="K278" s="58">
        <f t="shared" si="9"/>
        <v>139</v>
      </c>
    </row>
    <row r="279" spans="2:11" ht="13.8" x14ac:dyDescent="0.25">
      <c r="B279"/>
      <c r="C279"/>
      <c r="D279"/>
      <c r="E279"/>
      <c r="F279"/>
      <c r="G279"/>
      <c r="H279"/>
      <c r="I279"/>
      <c r="J279" s="67">
        <f t="shared" si="8"/>
        <v>20</v>
      </c>
      <c r="K279" s="58">
        <f t="shared" si="9"/>
        <v>140</v>
      </c>
    </row>
    <row r="280" spans="2:11" ht="13.8" x14ac:dyDescent="0.25">
      <c r="B280"/>
      <c r="C280"/>
      <c r="D280"/>
      <c r="E280"/>
      <c r="F280"/>
      <c r="G280"/>
      <c r="H280"/>
      <c r="I280"/>
      <c r="J280" s="67">
        <f t="shared" si="8"/>
        <v>20</v>
      </c>
      <c r="K280" s="58">
        <f t="shared" si="9"/>
        <v>141</v>
      </c>
    </row>
    <row r="281" spans="2:11" ht="13.8" x14ac:dyDescent="0.25">
      <c r="B281"/>
      <c r="C281"/>
      <c r="D281"/>
      <c r="E281"/>
      <c r="F281"/>
      <c r="G281"/>
      <c r="H281"/>
      <c r="I281"/>
      <c r="J281" s="67">
        <f t="shared" si="8"/>
        <v>20</v>
      </c>
      <c r="K281" s="58">
        <f t="shared" si="9"/>
        <v>142</v>
      </c>
    </row>
    <row r="282" spans="2:11" ht="13.8" x14ac:dyDescent="0.25">
      <c r="B282"/>
      <c r="C282"/>
      <c r="D282"/>
      <c r="E282"/>
      <c r="F282"/>
      <c r="G282"/>
      <c r="H282"/>
      <c r="I282"/>
      <c r="J282" s="67">
        <f t="shared" si="8"/>
        <v>20</v>
      </c>
      <c r="K282" s="58">
        <f t="shared" si="9"/>
        <v>143</v>
      </c>
    </row>
    <row r="283" spans="2:11" ht="13.8" x14ac:dyDescent="0.25">
      <c r="B283"/>
      <c r="C283"/>
      <c r="D283"/>
      <c r="E283"/>
      <c r="F283"/>
      <c r="G283"/>
      <c r="H283"/>
      <c r="I283"/>
      <c r="J283" s="67">
        <f t="shared" si="8"/>
        <v>20</v>
      </c>
      <c r="K283" s="58">
        <f t="shared" si="9"/>
        <v>144</v>
      </c>
    </row>
    <row r="284" spans="2:11" ht="13.8" x14ac:dyDescent="0.25">
      <c r="B284"/>
      <c r="C284"/>
      <c r="D284"/>
      <c r="E284"/>
      <c r="F284"/>
      <c r="G284"/>
      <c r="H284"/>
      <c r="I284"/>
      <c r="J284" s="67">
        <f t="shared" si="8"/>
        <v>20</v>
      </c>
      <c r="K284" s="58">
        <f t="shared" si="9"/>
        <v>145</v>
      </c>
    </row>
    <row r="285" spans="2:11" ht="13.8" x14ac:dyDescent="0.25">
      <c r="B285"/>
      <c r="C285"/>
      <c r="D285"/>
      <c r="E285"/>
      <c r="F285"/>
      <c r="G285"/>
      <c r="H285"/>
      <c r="I285"/>
      <c r="J285" s="67">
        <f t="shared" si="8"/>
        <v>20</v>
      </c>
      <c r="K285" s="58">
        <f t="shared" si="9"/>
        <v>146</v>
      </c>
    </row>
    <row r="286" spans="2:11" ht="13.8" x14ac:dyDescent="0.25">
      <c r="B286"/>
      <c r="C286"/>
      <c r="D286"/>
      <c r="E286"/>
      <c r="F286"/>
      <c r="G286"/>
      <c r="H286"/>
      <c r="I286"/>
      <c r="J286" s="67">
        <f t="shared" si="8"/>
        <v>20</v>
      </c>
      <c r="K286" s="58">
        <f t="shared" si="9"/>
        <v>147</v>
      </c>
    </row>
    <row r="287" spans="2:11" ht="13.8" x14ac:dyDescent="0.25">
      <c r="B287"/>
      <c r="C287"/>
      <c r="D287"/>
      <c r="E287"/>
      <c r="F287"/>
      <c r="G287"/>
      <c r="H287"/>
      <c r="I287"/>
      <c r="J287" s="67">
        <f t="shared" si="8"/>
        <v>20</v>
      </c>
      <c r="K287" s="58">
        <f t="shared" si="9"/>
        <v>148</v>
      </c>
    </row>
    <row r="288" spans="2:11" ht="13.8" x14ac:dyDescent="0.25">
      <c r="B288"/>
      <c r="C288"/>
      <c r="D288"/>
      <c r="E288"/>
      <c r="F288"/>
      <c r="G288"/>
      <c r="H288"/>
      <c r="I288"/>
      <c r="J288" s="67">
        <f t="shared" si="8"/>
        <v>20</v>
      </c>
      <c r="K288" s="58">
        <f t="shared" si="9"/>
        <v>149</v>
      </c>
    </row>
    <row r="289" spans="2:11" ht="13.8" x14ac:dyDescent="0.25">
      <c r="B289"/>
      <c r="C289"/>
      <c r="D289"/>
      <c r="E289"/>
      <c r="F289"/>
      <c r="G289"/>
      <c r="H289"/>
      <c r="I289"/>
      <c r="J289" s="67">
        <f t="shared" si="8"/>
        <v>20</v>
      </c>
      <c r="K289" s="58">
        <f t="shared" si="9"/>
        <v>150</v>
      </c>
    </row>
    <row r="290" spans="2:11" ht="13.8" x14ac:dyDescent="0.25">
      <c r="B290"/>
      <c r="C290"/>
      <c r="D290"/>
      <c r="E290"/>
      <c r="F290"/>
      <c r="G290"/>
      <c r="H290"/>
      <c r="I290"/>
      <c r="J290" s="67">
        <f t="shared" si="8"/>
        <v>20</v>
      </c>
      <c r="K290" s="58">
        <f t="shared" si="9"/>
        <v>151</v>
      </c>
    </row>
    <row r="291" spans="2:11" ht="13.8" x14ac:dyDescent="0.25">
      <c r="B291"/>
      <c r="C291"/>
      <c r="D291"/>
      <c r="E291"/>
      <c r="F291"/>
      <c r="G291"/>
      <c r="H291"/>
      <c r="I291"/>
      <c r="J291" s="67">
        <f t="shared" si="8"/>
        <v>20</v>
      </c>
      <c r="K291" s="58">
        <f t="shared" si="9"/>
        <v>152</v>
      </c>
    </row>
    <row r="292" spans="2:11" ht="13.8" x14ac:dyDescent="0.25">
      <c r="B292"/>
      <c r="C292"/>
      <c r="D292"/>
      <c r="E292"/>
      <c r="F292"/>
      <c r="G292"/>
      <c r="H292"/>
      <c r="I292"/>
      <c r="J292" s="67">
        <f t="shared" si="8"/>
        <v>20</v>
      </c>
      <c r="K292" s="58">
        <f t="shared" si="9"/>
        <v>153</v>
      </c>
    </row>
    <row r="293" spans="2:11" ht="13.8" x14ac:dyDescent="0.25">
      <c r="B293"/>
      <c r="C293"/>
      <c r="D293"/>
      <c r="E293"/>
      <c r="F293"/>
      <c r="G293"/>
      <c r="H293"/>
      <c r="I293"/>
      <c r="J293" s="67">
        <f t="shared" si="8"/>
        <v>20</v>
      </c>
      <c r="K293" s="58">
        <f t="shared" si="9"/>
        <v>154</v>
      </c>
    </row>
    <row r="294" spans="2:11" ht="13.8" x14ac:dyDescent="0.25">
      <c r="B294"/>
      <c r="C294"/>
      <c r="D294"/>
      <c r="E294"/>
      <c r="F294"/>
      <c r="G294"/>
      <c r="H294"/>
      <c r="I294"/>
      <c r="J294" s="67">
        <f t="shared" si="8"/>
        <v>20</v>
      </c>
      <c r="K294" s="58">
        <f t="shared" si="9"/>
        <v>155</v>
      </c>
    </row>
    <row r="295" spans="2:11" ht="13.8" x14ac:dyDescent="0.25">
      <c r="B295"/>
      <c r="C295"/>
      <c r="D295"/>
      <c r="E295"/>
      <c r="F295"/>
      <c r="G295"/>
      <c r="H295"/>
      <c r="I295"/>
      <c r="J295" s="67">
        <f t="shared" si="8"/>
        <v>20</v>
      </c>
      <c r="K295" s="58">
        <f t="shared" si="9"/>
        <v>156</v>
      </c>
    </row>
    <row r="296" spans="2:11" ht="13.8" x14ac:dyDescent="0.25">
      <c r="B296"/>
      <c r="C296"/>
      <c r="D296"/>
      <c r="E296"/>
      <c r="F296"/>
      <c r="G296"/>
      <c r="H296"/>
      <c r="I296"/>
      <c r="J296" s="67">
        <f t="shared" si="8"/>
        <v>20</v>
      </c>
      <c r="K296" s="58">
        <f t="shared" si="9"/>
        <v>157</v>
      </c>
    </row>
    <row r="297" spans="2:11" ht="13.8" x14ac:dyDescent="0.25">
      <c r="B297"/>
      <c r="C297"/>
      <c r="D297"/>
      <c r="E297"/>
      <c r="F297"/>
      <c r="G297"/>
      <c r="H297"/>
      <c r="I297"/>
      <c r="J297" s="67">
        <f t="shared" si="8"/>
        <v>20</v>
      </c>
      <c r="K297" s="58">
        <f t="shared" si="9"/>
        <v>158</v>
      </c>
    </row>
    <row r="298" spans="2:11" ht="13.8" x14ac:dyDescent="0.25">
      <c r="B298"/>
      <c r="C298"/>
      <c r="D298"/>
      <c r="E298"/>
      <c r="F298"/>
      <c r="G298"/>
      <c r="H298"/>
      <c r="I298"/>
      <c r="J298" s="67">
        <f t="shared" si="8"/>
        <v>20</v>
      </c>
      <c r="K298" s="58">
        <f t="shared" si="9"/>
        <v>159</v>
      </c>
    </row>
    <row r="299" spans="2:11" ht="13.8" x14ac:dyDescent="0.25">
      <c r="B299"/>
      <c r="C299"/>
      <c r="D299"/>
      <c r="E299"/>
      <c r="F299"/>
      <c r="G299"/>
      <c r="H299"/>
      <c r="I299"/>
      <c r="J299" s="67">
        <f t="shared" si="8"/>
        <v>20</v>
      </c>
      <c r="K299" s="58">
        <f t="shared" si="9"/>
        <v>160</v>
      </c>
    </row>
    <row r="300" spans="2:11" ht="13.8" x14ac:dyDescent="0.25">
      <c r="B300"/>
      <c r="C300"/>
      <c r="D300"/>
      <c r="E300"/>
      <c r="F300"/>
      <c r="G300"/>
      <c r="H300"/>
      <c r="I300"/>
      <c r="J300" s="67">
        <f t="shared" si="8"/>
        <v>20</v>
      </c>
      <c r="K300" s="58">
        <f t="shared" si="9"/>
        <v>161</v>
      </c>
    </row>
    <row r="301" spans="2:11" ht="13.8" x14ac:dyDescent="0.25">
      <c r="B301"/>
      <c r="C301"/>
      <c r="D301"/>
      <c r="E301"/>
      <c r="F301"/>
      <c r="G301"/>
      <c r="H301"/>
      <c r="I301"/>
      <c r="J301" s="67">
        <f t="shared" si="8"/>
        <v>20</v>
      </c>
      <c r="K301" s="58">
        <f t="shared" si="9"/>
        <v>162</v>
      </c>
    </row>
    <row r="302" spans="2:11" ht="13.8" x14ac:dyDescent="0.25">
      <c r="B302"/>
      <c r="C302"/>
      <c r="D302"/>
      <c r="E302"/>
      <c r="F302"/>
      <c r="G302"/>
      <c r="H302"/>
      <c r="I302"/>
      <c r="J302" s="67">
        <f t="shared" si="8"/>
        <v>20</v>
      </c>
      <c r="K302" s="58">
        <f t="shared" si="9"/>
        <v>163</v>
      </c>
    </row>
    <row r="303" spans="2:11" ht="13.8" x14ac:dyDescent="0.25">
      <c r="B303"/>
      <c r="C303"/>
      <c r="D303"/>
      <c r="E303"/>
      <c r="F303"/>
      <c r="G303"/>
      <c r="H303"/>
      <c r="I303"/>
      <c r="J303" s="67">
        <f t="shared" si="8"/>
        <v>20</v>
      </c>
      <c r="K303" s="58">
        <f t="shared" si="9"/>
        <v>164</v>
      </c>
    </row>
    <row r="304" spans="2:11" ht="13.8" x14ac:dyDescent="0.25">
      <c r="B304"/>
      <c r="C304"/>
      <c r="D304"/>
      <c r="E304"/>
      <c r="F304"/>
      <c r="G304"/>
      <c r="H304"/>
      <c r="I304"/>
      <c r="J304" s="67">
        <f t="shared" si="8"/>
        <v>20</v>
      </c>
      <c r="K304" s="58">
        <f t="shared" si="9"/>
        <v>165</v>
      </c>
    </row>
    <row r="305" spans="2:11" ht="13.8" x14ac:dyDescent="0.25">
      <c r="B305"/>
      <c r="C305"/>
      <c r="D305"/>
      <c r="E305"/>
      <c r="F305"/>
      <c r="G305"/>
      <c r="H305"/>
      <c r="I305"/>
      <c r="J305" s="67">
        <f t="shared" si="8"/>
        <v>20</v>
      </c>
      <c r="K305" s="58">
        <f t="shared" si="9"/>
        <v>166</v>
      </c>
    </row>
    <row r="306" spans="2:11" ht="13.8" x14ac:dyDescent="0.25">
      <c r="B306"/>
      <c r="C306"/>
      <c r="D306"/>
      <c r="E306"/>
      <c r="F306"/>
      <c r="G306"/>
      <c r="H306"/>
      <c r="I306"/>
      <c r="J306" s="67">
        <f t="shared" si="8"/>
        <v>20</v>
      </c>
      <c r="K306" s="58">
        <f t="shared" si="9"/>
        <v>167</v>
      </c>
    </row>
    <row r="307" spans="2:11" ht="13.8" x14ac:dyDescent="0.25">
      <c r="B307"/>
      <c r="C307"/>
      <c r="D307"/>
      <c r="E307"/>
      <c r="F307"/>
      <c r="G307"/>
      <c r="H307"/>
      <c r="I307"/>
      <c r="J307" s="67">
        <f t="shared" si="8"/>
        <v>20</v>
      </c>
      <c r="K307" s="58">
        <f t="shared" si="9"/>
        <v>168</v>
      </c>
    </row>
    <row r="308" spans="2:11" ht="13.8" x14ac:dyDescent="0.25">
      <c r="B308"/>
      <c r="C308"/>
      <c r="D308"/>
      <c r="E308"/>
      <c r="F308"/>
      <c r="G308"/>
      <c r="H308"/>
      <c r="I308"/>
      <c r="J308" s="67">
        <f t="shared" si="8"/>
        <v>20</v>
      </c>
      <c r="K308" s="58">
        <f t="shared" si="9"/>
        <v>169</v>
      </c>
    </row>
    <row r="309" spans="2:11" ht="13.8" x14ac:dyDescent="0.25">
      <c r="B309"/>
      <c r="C309"/>
      <c r="D309"/>
      <c r="E309"/>
      <c r="F309"/>
      <c r="G309"/>
      <c r="H309"/>
      <c r="I309"/>
      <c r="J309" s="67">
        <f t="shared" si="8"/>
        <v>20</v>
      </c>
      <c r="K309" s="58">
        <f t="shared" si="9"/>
        <v>170</v>
      </c>
    </row>
    <row r="310" spans="2:11" ht="13.8" x14ac:dyDescent="0.25">
      <c r="B310"/>
      <c r="C310"/>
      <c r="D310"/>
      <c r="E310"/>
      <c r="F310"/>
      <c r="G310"/>
      <c r="H310"/>
      <c r="I310"/>
      <c r="J310" s="67">
        <f t="shared" si="8"/>
        <v>20</v>
      </c>
      <c r="K310" s="58">
        <f t="shared" si="9"/>
        <v>171</v>
      </c>
    </row>
    <row r="311" spans="2:11" ht="13.8" x14ac:dyDescent="0.25">
      <c r="B311"/>
      <c r="C311"/>
      <c r="D311"/>
      <c r="E311"/>
      <c r="F311"/>
      <c r="G311"/>
      <c r="H311"/>
      <c r="I311"/>
      <c r="J311" s="67">
        <f t="shared" si="8"/>
        <v>20</v>
      </c>
      <c r="K311" s="58">
        <f t="shared" si="9"/>
        <v>172</v>
      </c>
    </row>
    <row r="312" spans="2:11" ht="13.8" x14ac:dyDescent="0.25">
      <c r="B312"/>
      <c r="C312"/>
      <c r="D312"/>
      <c r="E312"/>
      <c r="F312"/>
      <c r="G312"/>
      <c r="H312"/>
      <c r="I312"/>
      <c r="J312" s="67">
        <f t="shared" si="8"/>
        <v>20</v>
      </c>
      <c r="K312" s="58">
        <f t="shared" si="9"/>
        <v>173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</sheetData>
  <mergeCells count="2">
    <mergeCell ref="D1:F1"/>
    <mergeCell ref="Q5:R5"/>
  </mergeCells>
  <pageMargins left="0.7" right="0.7" top="0.75" bottom="0.75" header="0.3" footer="0.3"/>
  <pageSetup scale="14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13EE-75CC-42D2-B09A-2754490E20BD}">
  <sheetPr filterMode="1"/>
  <dimension ref="A1:H92"/>
  <sheetViews>
    <sheetView workbookViewId="0">
      <selection activeCell="E8" sqref="E8:H75"/>
    </sheetView>
  </sheetViews>
  <sheetFormatPr defaultRowHeight="13.2" x14ac:dyDescent="0.25"/>
  <cols>
    <col min="2" max="2" width="15.109375" bestFit="1" customWidth="1"/>
    <col min="3" max="4" width="17.21875" bestFit="1" customWidth="1"/>
  </cols>
  <sheetData>
    <row r="1" spans="1:8" s="484" customFormat="1" x14ac:dyDescent="0.25">
      <c r="A1" s="484" t="s">
        <v>414</v>
      </c>
      <c r="B1" s="484" t="s">
        <v>1</v>
      </c>
      <c r="C1" s="484" t="s">
        <v>2</v>
      </c>
      <c r="D1" s="484" t="s">
        <v>415</v>
      </c>
      <c r="E1" s="484" t="s">
        <v>421</v>
      </c>
      <c r="F1" s="484" t="s">
        <v>1197</v>
      </c>
      <c r="G1" s="484" t="s">
        <v>1047</v>
      </c>
      <c r="H1" s="484" t="s">
        <v>1198</v>
      </c>
    </row>
    <row r="2" spans="1:8" hidden="1" x14ac:dyDescent="0.25">
      <c r="A2" t="s">
        <v>1472</v>
      </c>
      <c r="B2" t="s">
        <v>1501</v>
      </c>
      <c r="C2" t="s">
        <v>1502</v>
      </c>
      <c r="D2" t="s">
        <v>44</v>
      </c>
      <c r="E2">
        <v>2</v>
      </c>
      <c r="F2">
        <v>21</v>
      </c>
      <c r="G2">
        <v>234.8</v>
      </c>
      <c r="H2">
        <v>234.8</v>
      </c>
    </row>
    <row r="3" spans="1:8" hidden="1" x14ac:dyDescent="0.25">
      <c r="A3" t="s">
        <v>1338</v>
      </c>
      <c r="B3" t="s">
        <v>1339</v>
      </c>
      <c r="C3" t="s">
        <v>1340</v>
      </c>
      <c r="D3" t="s">
        <v>37</v>
      </c>
      <c r="E3">
        <v>2</v>
      </c>
      <c r="F3">
        <v>14</v>
      </c>
      <c r="G3">
        <v>197.3</v>
      </c>
      <c r="H3">
        <v>197.3</v>
      </c>
    </row>
    <row r="4" spans="1:8" hidden="1" x14ac:dyDescent="0.25">
      <c r="A4" t="s">
        <v>548</v>
      </c>
      <c r="B4" t="s">
        <v>372</v>
      </c>
      <c r="C4" t="s">
        <v>182</v>
      </c>
      <c r="D4" t="s">
        <v>38</v>
      </c>
      <c r="F4">
        <v>18</v>
      </c>
      <c r="G4">
        <v>188.59999999999997</v>
      </c>
      <c r="H4">
        <v>188.59999999999997</v>
      </c>
    </row>
    <row r="5" spans="1:8" hidden="1" x14ac:dyDescent="0.25">
      <c r="A5" t="s">
        <v>1008</v>
      </c>
      <c r="B5" t="s">
        <v>1014</v>
      </c>
      <c r="C5" t="s">
        <v>155</v>
      </c>
      <c r="D5" t="s">
        <v>44</v>
      </c>
      <c r="E5">
        <v>1</v>
      </c>
      <c r="F5">
        <v>15</v>
      </c>
      <c r="G5">
        <v>187.10000000000002</v>
      </c>
      <c r="H5">
        <v>187.10000000000002</v>
      </c>
    </row>
    <row r="6" spans="1:8" hidden="1" x14ac:dyDescent="0.25">
      <c r="A6" t="s">
        <v>571</v>
      </c>
      <c r="B6" t="s">
        <v>80</v>
      </c>
      <c r="C6" t="s">
        <v>81</v>
      </c>
      <c r="D6" t="s">
        <v>42</v>
      </c>
      <c r="F6">
        <v>26</v>
      </c>
      <c r="G6">
        <v>179.39999999999995</v>
      </c>
      <c r="H6">
        <v>179.39999999999995</v>
      </c>
    </row>
    <row r="7" spans="1:8" hidden="1" x14ac:dyDescent="0.25">
      <c r="A7" t="s">
        <v>545</v>
      </c>
      <c r="B7" t="s">
        <v>185</v>
      </c>
      <c r="C7" t="s">
        <v>207</v>
      </c>
      <c r="D7" t="s">
        <v>38</v>
      </c>
      <c r="E7">
        <v>1</v>
      </c>
      <c r="F7">
        <v>17</v>
      </c>
      <c r="G7">
        <v>163.80000000000001</v>
      </c>
      <c r="H7">
        <v>163.80000000000001</v>
      </c>
    </row>
    <row r="8" spans="1:8" x14ac:dyDescent="0.25">
      <c r="A8" t="s">
        <v>704</v>
      </c>
      <c r="B8" t="s">
        <v>334</v>
      </c>
      <c r="C8" t="s">
        <v>1012</v>
      </c>
      <c r="D8" t="s">
        <v>41</v>
      </c>
      <c r="E8">
        <v>1</v>
      </c>
      <c r="F8">
        <v>17</v>
      </c>
      <c r="G8">
        <v>158.19999999999999</v>
      </c>
      <c r="H8">
        <v>158.19999999999999</v>
      </c>
    </row>
    <row r="9" spans="1:8" hidden="1" x14ac:dyDescent="0.25">
      <c r="A9" t="s">
        <v>555</v>
      </c>
      <c r="B9" t="s">
        <v>88</v>
      </c>
      <c r="C9" t="s">
        <v>1975</v>
      </c>
      <c r="D9" t="s">
        <v>38</v>
      </c>
      <c r="F9">
        <v>12</v>
      </c>
      <c r="G9">
        <v>145.4</v>
      </c>
      <c r="H9">
        <v>145.4</v>
      </c>
    </row>
    <row r="10" spans="1:8" hidden="1" x14ac:dyDescent="0.25">
      <c r="A10" t="s">
        <v>433</v>
      </c>
      <c r="B10" t="s">
        <v>180</v>
      </c>
      <c r="C10" t="s">
        <v>181</v>
      </c>
      <c r="D10" t="s">
        <v>38</v>
      </c>
      <c r="E10">
        <v>1</v>
      </c>
      <c r="F10">
        <v>15</v>
      </c>
      <c r="G10">
        <v>144.79999999999998</v>
      </c>
      <c r="H10">
        <v>144.79999999999998</v>
      </c>
    </row>
    <row r="11" spans="1:8" hidden="1" x14ac:dyDescent="0.25">
      <c r="A11" t="s">
        <v>457</v>
      </c>
      <c r="B11" t="s">
        <v>268</v>
      </c>
      <c r="C11" t="s">
        <v>123</v>
      </c>
      <c r="D11" t="s">
        <v>47</v>
      </c>
      <c r="E11">
        <v>1</v>
      </c>
      <c r="F11">
        <v>11</v>
      </c>
      <c r="G11">
        <v>132.6</v>
      </c>
      <c r="H11">
        <v>132.6</v>
      </c>
    </row>
    <row r="12" spans="1:8" hidden="1" x14ac:dyDescent="0.25">
      <c r="A12" t="s">
        <v>930</v>
      </c>
      <c r="B12" t="s">
        <v>2189</v>
      </c>
      <c r="C12" t="s">
        <v>155</v>
      </c>
      <c r="D12" t="s">
        <v>44</v>
      </c>
      <c r="E12">
        <v>4</v>
      </c>
      <c r="F12">
        <v>16</v>
      </c>
      <c r="G12">
        <v>131.30000000000001</v>
      </c>
      <c r="H12">
        <v>131.30000000000001</v>
      </c>
    </row>
    <row r="13" spans="1:8" x14ac:dyDescent="0.25">
      <c r="A13" t="s">
        <v>534</v>
      </c>
      <c r="B13" t="s">
        <v>1490</v>
      </c>
      <c r="C13" t="s">
        <v>1672</v>
      </c>
      <c r="D13" t="s">
        <v>41</v>
      </c>
      <c r="F13">
        <v>11</v>
      </c>
      <c r="G13">
        <v>126.89999999999998</v>
      </c>
      <c r="H13">
        <v>126.89999999999998</v>
      </c>
    </row>
    <row r="14" spans="1:8" hidden="1" x14ac:dyDescent="0.25">
      <c r="A14" t="s">
        <v>861</v>
      </c>
      <c r="B14" t="s">
        <v>318</v>
      </c>
      <c r="C14" t="s">
        <v>426</v>
      </c>
      <c r="D14" t="s">
        <v>1797</v>
      </c>
      <c r="E14">
        <v>2</v>
      </c>
      <c r="F14">
        <v>6</v>
      </c>
      <c r="G14">
        <v>119</v>
      </c>
      <c r="H14">
        <v>119</v>
      </c>
    </row>
    <row r="15" spans="1:8" hidden="1" x14ac:dyDescent="0.25">
      <c r="A15" t="s">
        <v>1292</v>
      </c>
      <c r="B15" t="s">
        <v>1769</v>
      </c>
      <c r="C15" t="s">
        <v>120</v>
      </c>
      <c r="D15" t="s">
        <v>47</v>
      </c>
      <c r="E15">
        <v>5</v>
      </c>
      <c r="F15">
        <v>11</v>
      </c>
      <c r="G15">
        <v>115.19999999999999</v>
      </c>
      <c r="H15">
        <v>115.19999999999999</v>
      </c>
    </row>
    <row r="16" spans="1:8" hidden="1" x14ac:dyDescent="0.25">
      <c r="A16" t="s">
        <v>526</v>
      </c>
      <c r="B16" t="s">
        <v>219</v>
      </c>
      <c r="C16" t="s">
        <v>1833</v>
      </c>
      <c r="D16" t="s">
        <v>43</v>
      </c>
      <c r="E16">
        <v>2</v>
      </c>
      <c r="F16">
        <v>8</v>
      </c>
      <c r="G16">
        <v>109.89999999999999</v>
      </c>
      <c r="H16">
        <v>109.89999999999999</v>
      </c>
    </row>
    <row r="17" spans="1:8" hidden="1" x14ac:dyDescent="0.25">
      <c r="A17" t="s">
        <v>682</v>
      </c>
      <c r="B17" t="s">
        <v>330</v>
      </c>
      <c r="C17" t="s">
        <v>73</v>
      </c>
      <c r="D17" t="s">
        <v>1797</v>
      </c>
      <c r="F17">
        <v>7</v>
      </c>
      <c r="G17">
        <v>109.6</v>
      </c>
      <c r="H17">
        <v>109.6</v>
      </c>
    </row>
    <row r="18" spans="1:8" x14ac:dyDescent="0.25">
      <c r="A18" t="s">
        <v>492</v>
      </c>
      <c r="B18" t="s">
        <v>369</v>
      </c>
      <c r="C18" t="s">
        <v>128</v>
      </c>
      <c r="D18" t="s">
        <v>41</v>
      </c>
      <c r="F18">
        <v>11</v>
      </c>
      <c r="G18">
        <v>101.6</v>
      </c>
      <c r="H18">
        <v>101.6</v>
      </c>
    </row>
    <row r="19" spans="1:8" x14ac:dyDescent="0.25">
      <c r="A19" t="s">
        <v>718</v>
      </c>
      <c r="B19" t="s">
        <v>1786</v>
      </c>
      <c r="C19" t="s">
        <v>1787</v>
      </c>
      <c r="D19" t="s">
        <v>41</v>
      </c>
      <c r="F19">
        <v>10</v>
      </c>
      <c r="G19">
        <v>98.7</v>
      </c>
      <c r="H19">
        <v>98.7</v>
      </c>
    </row>
    <row r="20" spans="1:8" hidden="1" x14ac:dyDescent="0.25">
      <c r="A20" t="s">
        <v>707</v>
      </c>
      <c r="B20" t="s">
        <v>376</v>
      </c>
      <c r="C20" t="s">
        <v>260</v>
      </c>
      <c r="D20" t="s">
        <v>37</v>
      </c>
      <c r="F20">
        <v>11</v>
      </c>
      <c r="G20">
        <v>97.299999999999983</v>
      </c>
      <c r="H20">
        <v>97.299999999999983</v>
      </c>
    </row>
    <row r="21" spans="1:8" hidden="1" x14ac:dyDescent="0.25">
      <c r="A21" t="s">
        <v>461</v>
      </c>
      <c r="B21" t="s">
        <v>98</v>
      </c>
      <c r="C21" t="s">
        <v>1159</v>
      </c>
      <c r="D21" t="s">
        <v>44</v>
      </c>
      <c r="F21">
        <v>14</v>
      </c>
      <c r="G21">
        <v>95.800000000000011</v>
      </c>
      <c r="H21">
        <v>95.800000000000011</v>
      </c>
    </row>
    <row r="22" spans="1:8" hidden="1" x14ac:dyDescent="0.25">
      <c r="A22" t="s">
        <v>1528</v>
      </c>
      <c r="B22" t="s">
        <v>374</v>
      </c>
      <c r="C22" t="s">
        <v>120</v>
      </c>
      <c r="D22" t="s">
        <v>47</v>
      </c>
      <c r="E22">
        <v>2</v>
      </c>
      <c r="F22">
        <v>7</v>
      </c>
      <c r="G22">
        <v>91.899999999999991</v>
      </c>
      <c r="H22">
        <v>91.899999999999991</v>
      </c>
    </row>
    <row r="23" spans="1:8" hidden="1" x14ac:dyDescent="0.25">
      <c r="A23" t="s">
        <v>1518</v>
      </c>
      <c r="B23" t="s">
        <v>132</v>
      </c>
      <c r="C23" t="s">
        <v>189</v>
      </c>
      <c r="D23" t="s">
        <v>38</v>
      </c>
      <c r="E23">
        <v>2</v>
      </c>
      <c r="F23">
        <v>9</v>
      </c>
      <c r="G23">
        <v>89.9</v>
      </c>
      <c r="H23">
        <v>89.9</v>
      </c>
    </row>
    <row r="24" spans="1:8" hidden="1" x14ac:dyDescent="0.25">
      <c r="A24" t="s">
        <v>1083</v>
      </c>
      <c r="B24" t="s">
        <v>1091</v>
      </c>
      <c r="C24" t="s">
        <v>1012</v>
      </c>
      <c r="D24" t="s">
        <v>49</v>
      </c>
      <c r="E24">
        <v>2</v>
      </c>
      <c r="F24">
        <v>9</v>
      </c>
      <c r="G24">
        <v>88.399999999999977</v>
      </c>
      <c r="H24">
        <v>88.399999999999977</v>
      </c>
    </row>
    <row r="25" spans="1:8" hidden="1" x14ac:dyDescent="0.25">
      <c r="A25" t="s">
        <v>1579</v>
      </c>
      <c r="B25" t="s">
        <v>1622</v>
      </c>
      <c r="C25" t="s">
        <v>1502</v>
      </c>
      <c r="D25" t="s">
        <v>42</v>
      </c>
      <c r="F25">
        <v>11</v>
      </c>
      <c r="G25">
        <v>86.300000000000011</v>
      </c>
      <c r="H25">
        <v>86.300000000000011</v>
      </c>
    </row>
    <row r="26" spans="1:8" hidden="1" x14ac:dyDescent="0.25">
      <c r="A26" t="s">
        <v>786</v>
      </c>
      <c r="B26" t="s">
        <v>264</v>
      </c>
      <c r="C26" t="s">
        <v>263</v>
      </c>
      <c r="D26" t="s">
        <v>37</v>
      </c>
      <c r="F26">
        <v>11</v>
      </c>
      <c r="G26">
        <v>83.899999999999991</v>
      </c>
      <c r="H26">
        <v>83.899999999999991</v>
      </c>
    </row>
    <row r="27" spans="1:8" hidden="1" x14ac:dyDescent="0.25">
      <c r="A27" t="s">
        <v>1605</v>
      </c>
      <c r="B27" t="s">
        <v>1349</v>
      </c>
      <c r="C27" t="s">
        <v>1632</v>
      </c>
      <c r="D27" t="s">
        <v>47</v>
      </c>
      <c r="E27">
        <v>2</v>
      </c>
      <c r="F27">
        <v>9</v>
      </c>
      <c r="G27">
        <v>80.899999999999991</v>
      </c>
      <c r="H27">
        <v>80.899999999999991</v>
      </c>
    </row>
    <row r="28" spans="1:8" hidden="1" x14ac:dyDescent="0.25">
      <c r="A28" t="s">
        <v>1094</v>
      </c>
      <c r="B28" t="s">
        <v>318</v>
      </c>
      <c r="C28" t="s">
        <v>1110</v>
      </c>
      <c r="D28" t="s">
        <v>47</v>
      </c>
      <c r="F28">
        <v>6</v>
      </c>
      <c r="G28">
        <v>78.900000000000006</v>
      </c>
      <c r="H28">
        <v>78.900000000000006</v>
      </c>
    </row>
    <row r="29" spans="1:8" hidden="1" x14ac:dyDescent="0.25">
      <c r="A29" t="s">
        <v>470</v>
      </c>
      <c r="B29" t="s">
        <v>135</v>
      </c>
      <c r="C29" t="s">
        <v>70</v>
      </c>
      <c r="D29" t="s">
        <v>38</v>
      </c>
      <c r="F29">
        <v>7</v>
      </c>
      <c r="G29">
        <v>78.700000000000017</v>
      </c>
      <c r="H29">
        <v>78.700000000000017</v>
      </c>
    </row>
    <row r="30" spans="1:8" hidden="1" x14ac:dyDescent="0.25">
      <c r="A30" t="s">
        <v>471</v>
      </c>
      <c r="B30" t="s">
        <v>310</v>
      </c>
      <c r="C30" t="s">
        <v>311</v>
      </c>
      <c r="D30" t="s">
        <v>1797</v>
      </c>
      <c r="E30">
        <v>1</v>
      </c>
      <c r="F30">
        <v>6</v>
      </c>
      <c r="G30">
        <v>77.599999999999994</v>
      </c>
      <c r="H30">
        <v>77.599999999999994</v>
      </c>
    </row>
    <row r="31" spans="1:8" hidden="1" x14ac:dyDescent="0.25">
      <c r="A31" t="s">
        <v>550</v>
      </c>
      <c r="B31" t="s">
        <v>1670</v>
      </c>
      <c r="C31" t="s">
        <v>1152</v>
      </c>
      <c r="D31" t="s">
        <v>43</v>
      </c>
      <c r="E31">
        <v>1</v>
      </c>
      <c r="F31">
        <v>8</v>
      </c>
      <c r="G31">
        <v>76</v>
      </c>
      <c r="H31">
        <v>76</v>
      </c>
    </row>
    <row r="32" spans="1:8" hidden="1" x14ac:dyDescent="0.25">
      <c r="A32" t="s">
        <v>468</v>
      </c>
      <c r="B32" t="s">
        <v>105</v>
      </c>
      <c r="C32" t="s">
        <v>114</v>
      </c>
      <c r="D32" t="s">
        <v>50</v>
      </c>
      <c r="E32">
        <v>3</v>
      </c>
      <c r="F32">
        <v>5</v>
      </c>
      <c r="G32">
        <v>75.8</v>
      </c>
      <c r="H32">
        <v>75.8</v>
      </c>
    </row>
    <row r="33" spans="1:8" hidden="1" x14ac:dyDescent="0.25">
      <c r="A33" t="s">
        <v>1475</v>
      </c>
      <c r="B33" t="s">
        <v>1960</v>
      </c>
      <c r="C33" t="s">
        <v>1961</v>
      </c>
      <c r="D33" t="s">
        <v>43</v>
      </c>
      <c r="F33">
        <v>8</v>
      </c>
      <c r="G33">
        <v>73.600000000000009</v>
      </c>
      <c r="H33">
        <v>73.600000000000009</v>
      </c>
    </row>
    <row r="34" spans="1:8" hidden="1" x14ac:dyDescent="0.25">
      <c r="A34" t="s">
        <v>679</v>
      </c>
      <c r="B34" t="s">
        <v>278</v>
      </c>
      <c r="C34" t="s">
        <v>279</v>
      </c>
      <c r="D34" t="s">
        <v>37</v>
      </c>
      <c r="F34">
        <v>7</v>
      </c>
      <c r="G34">
        <v>72.5</v>
      </c>
      <c r="H34">
        <v>72.5</v>
      </c>
    </row>
    <row r="35" spans="1:8" hidden="1" x14ac:dyDescent="0.25">
      <c r="A35" t="s">
        <v>614</v>
      </c>
      <c r="B35" t="s">
        <v>1915</v>
      </c>
      <c r="C35" t="s">
        <v>102</v>
      </c>
      <c r="D35" t="s">
        <v>37</v>
      </c>
      <c r="F35">
        <v>11</v>
      </c>
      <c r="G35">
        <v>71.600000000000009</v>
      </c>
      <c r="H35">
        <v>71.600000000000009</v>
      </c>
    </row>
    <row r="36" spans="1:8" hidden="1" x14ac:dyDescent="0.25">
      <c r="A36" t="s">
        <v>531</v>
      </c>
      <c r="B36" t="s">
        <v>156</v>
      </c>
      <c r="C36" t="s">
        <v>228</v>
      </c>
      <c r="D36" t="s">
        <v>49</v>
      </c>
      <c r="E36">
        <v>9</v>
      </c>
      <c r="F36">
        <v>7</v>
      </c>
      <c r="G36">
        <v>68.300000000000011</v>
      </c>
      <c r="H36">
        <v>68.300000000000011</v>
      </c>
    </row>
    <row r="37" spans="1:8" hidden="1" x14ac:dyDescent="0.25">
      <c r="A37" t="s">
        <v>1578</v>
      </c>
      <c r="B37" t="s">
        <v>88</v>
      </c>
      <c r="C37" t="s">
        <v>1715</v>
      </c>
      <c r="D37" t="s">
        <v>37</v>
      </c>
      <c r="E37">
        <v>1</v>
      </c>
      <c r="F37">
        <v>7</v>
      </c>
      <c r="G37">
        <v>67.300000000000011</v>
      </c>
      <c r="H37">
        <v>67.300000000000011</v>
      </c>
    </row>
    <row r="38" spans="1:8" hidden="1" x14ac:dyDescent="0.25">
      <c r="A38" t="s">
        <v>1542</v>
      </c>
      <c r="B38" t="s">
        <v>207</v>
      </c>
      <c r="C38" t="s">
        <v>296</v>
      </c>
      <c r="D38" t="s">
        <v>48</v>
      </c>
      <c r="E38">
        <v>1</v>
      </c>
      <c r="F38">
        <v>18</v>
      </c>
      <c r="G38">
        <v>64.8</v>
      </c>
      <c r="H38">
        <v>64.8</v>
      </c>
    </row>
    <row r="39" spans="1:8" hidden="1" x14ac:dyDescent="0.25">
      <c r="A39" t="s">
        <v>659</v>
      </c>
      <c r="B39" t="s">
        <v>1137</v>
      </c>
      <c r="C39" t="s">
        <v>887</v>
      </c>
      <c r="D39" t="s">
        <v>42</v>
      </c>
      <c r="E39">
        <v>1</v>
      </c>
      <c r="F39">
        <v>11</v>
      </c>
      <c r="G39">
        <v>64</v>
      </c>
      <c r="H39">
        <v>64</v>
      </c>
    </row>
    <row r="40" spans="1:8" hidden="1" x14ac:dyDescent="0.25">
      <c r="A40" t="s">
        <v>1610</v>
      </c>
      <c r="B40" t="s">
        <v>1633</v>
      </c>
      <c r="C40" t="s">
        <v>331</v>
      </c>
      <c r="D40" t="s">
        <v>50</v>
      </c>
      <c r="F40">
        <v>6</v>
      </c>
      <c r="G40">
        <v>62.8</v>
      </c>
      <c r="H40">
        <v>62.8</v>
      </c>
    </row>
    <row r="41" spans="1:8" hidden="1" x14ac:dyDescent="0.25">
      <c r="A41" t="s">
        <v>521</v>
      </c>
      <c r="B41" t="s">
        <v>402</v>
      </c>
      <c r="C41" t="s">
        <v>425</v>
      </c>
      <c r="D41" t="s">
        <v>39</v>
      </c>
      <c r="F41">
        <v>11</v>
      </c>
      <c r="G41">
        <v>60.4</v>
      </c>
      <c r="H41">
        <v>60.4</v>
      </c>
    </row>
    <row r="42" spans="1:8" hidden="1" x14ac:dyDescent="0.25">
      <c r="A42" t="s">
        <v>428</v>
      </c>
      <c r="B42" t="s">
        <v>1662</v>
      </c>
      <c r="C42" t="s">
        <v>1663</v>
      </c>
      <c r="D42" t="s">
        <v>44</v>
      </c>
      <c r="E42">
        <v>1</v>
      </c>
      <c r="F42">
        <v>9</v>
      </c>
      <c r="G42">
        <v>60</v>
      </c>
      <c r="H42">
        <v>60</v>
      </c>
    </row>
    <row r="43" spans="1:8" hidden="1" x14ac:dyDescent="0.25">
      <c r="A43" t="s">
        <v>1138</v>
      </c>
      <c r="B43" t="s">
        <v>272</v>
      </c>
      <c r="C43" t="s">
        <v>328</v>
      </c>
      <c r="D43" t="s">
        <v>1797</v>
      </c>
      <c r="F43">
        <v>11</v>
      </c>
      <c r="G43">
        <v>59.2</v>
      </c>
      <c r="H43">
        <v>59.2</v>
      </c>
    </row>
    <row r="44" spans="1:8" hidden="1" x14ac:dyDescent="0.25">
      <c r="A44" t="s">
        <v>1067</v>
      </c>
      <c r="B44" t="s">
        <v>2113</v>
      </c>
      <c r="C44" t="s">
        <v>2114</v>
      </c>
      <c r="D44" t="s">
        <v>50</v>
      </c>
      <c r="E44">
        <v>1</v>
      </c>
      <c r="F44">
        <v>5</v>
      </c>
      <c r="G44">
        <v>59</v>
      </c>
      <c r="H44">
        <v>59</v>
      </c>
    </row>
    <row r="45" spans="1:8" hidden="1" x14ac:dyDescent="0.25">
      <c r="A45" t="s">
        <v>723</v>
      </c>
      <c r="B45" t="s">
        <v>95</v>
      </c>
      <c r="C45" t="s">
        <v>113</v>
      </c>
      <c r="D45" t="s">
        <v>1797</v>
      </c>
      <c r="F45">
        <v>6</v>
      </c>
      <c r="G45">
        <v>58.300000000000004</v>
      </c>
      <c r="H45">
        <v>58.300000000000004</v>
      </c>
    </row>
    <row r="46" spans="1:8" hidden="1" x14ac:dyDescent="0.25">
      <c r="A46" t="s">
        <v>1172</v>
      </c>
      <c r="B46" t="s">
        <v>1759</v>
      </c>
      <c r="C46" t="s">
        <v>1760</v>
      </c>
      <c r="D46" t="s">
        <v>42</v>
      </c>
      <c r="E46">
        <v>1</v>
      </c>
      <c r="F46">
        <v>9</v>
      </c>
      <c r="G46">
        <v>58.1</v>
      </c>
      <c r="H46">
        <v>58.1</v>
      </c>
    </row>
    <row r="47" spans="1:8" hidden="1" x14ac:dyDescent="0.25">
      <c r="A47" t="s">
        <v>918</v>
      </c>
      <c r="B47" t="s">
        <v>2008</v>
      </c>
      <c r="C47" t="s">
        <v>2009</v>
      </c>
      <c r="D47" t="s">
        <v>40</v>
      </c>
      <c r="F47">
        <v>9</v>
      </c>
      <c r="G47">
        <v>55.599999999999994</v>
      </c>
      <c r="H47">
        <v>55.599999999999994</v>
      </c>
    </row>
    <row r="48" spans="1:8" hidden="1" x14ac:dyDescent="0.25">
      <c r="A48" t="s">
        <v>437</v>
      </c>
      <c r="B48" t="s">
        <v>2088</v>
      </c>
      <c r="C48" t="s">
        <v>349</v>
      </c>
      <c r="D48" t="s">
        <v>42</v>
      </c>
      <c r="E48">
        <v>1</v>
      </c>
      <c r="F48">
        <v>7</v>
      </c>
      <c r="G48">
        <v>54.599999999999994</v>
      </c>
      <c r="H48">
        <v>54.599999999999994</v>
      </c>
    </row>
    <row r="49" spans="1:8" x14ac:dyDescent="0.25">
      <c r="A49" t="s">
        <v>440</v>
      </c>
      <c r="B49" t="s">
        <v>341</v>
      </c>
      <c r="C49" t="s">
        <v>102</v>
      </c>
      <c r="D49" t="s">
        <v>41</v>
      </c>
      <c r="F49">
        <v>7</v>
      </c>
      <c r="G49">
        <v>53.9</v>
      </c>
      <c r="H49">
        <v>53.9</v>
      </c>
    </row>
    <row r="50" spans="1:8" hidden="1" x14ac:dyDescent="0.25">
      <c r="A50" t="s">
        <v>495</v>
      </c>
      <c r="B50" t="s">
        <v>116</v>
      </c>
      <c r="C50" t="s">
        <v>1715</v>
      </c>
      <c r="D50" t="s">
        <v>49</v>
      </c>
      <c r="E50">
        <v>2</v>
      </c>
      <c r="F50">
        <v>7</v>
      </c>
      <c r="G50">
        <v>53.1</v>
      </c>
      <c r="H50">
        <v>53.1</v>
      </c>
    </row>
    <row r="51" spans="1:8" hidden="1" x14ac:dyDescent="0.25">
      <c r="A51" t="s">
        <v>1482</v>
      </c>
      <c r="B51" t="s">
        <v>1324</v>
      </c>
      <c r="C51" t="s">
        <v>1547</v>
      </c>
      <c r="D51" t="s">
        <v>48</v>
      </c>
      <c r="F51">
        <v>7</v>
      </c>
      <c r="G51">
        <v>52.70000000000001</v>
      </c>
      <c r="H51">
        <v>52.70000000000001</v>
      </c>
    </row>
    <row r="52" spans="1:8" hidden="1" x14ac:dyDescent="0.25">
      <c r="A52" t="s">
        <v>1136</v>
      </c>
      <c r="B52" t="s">
        <v>1151</v>
      </c>
      <c r="C52" t="s">
        <v>217</v>
      </c>
      <c r="D52" t="s">
        <v>49</v>
      </c>
      <c r="E52">
        <v>1</v>
      </c>
      <c r="F52">
        <v>13</v>
      </c>
      <c r="G52">
        <v>52.5</v>
      </c>
      <c r="H52">
        <v>52.5</v>
      </c>
    </row>
    <row r="53" spans="1:8" hidden="1" x14ac:dyDescent="0.25">
      <c r="A53" t="s">
        <v>562</v>
      </c>
      <c r="B53" t="s">
        <v>1849</v>
      </c>
      <c r="C53" t="s">
        <v>1671</v>
      </c>
      <c r="D53" t="s">
        <v>43</v>
      </c>
      <c r="F53">
        <v>8</v>
      </c>
      <c r="G53">
        <v>52.2</v>
      </c>
      <c r="H53">
        <v>52.2</v>
      </c>
    </row>
    <row r="54" spans="1:8" hidden="1" x14ac:dyDescent="0.25">
      <c r="A54" t="s">
        <v>1481</v>
      </c>
      <c r="B54" t="s">
        <v>1506</v>
      </c>
      <c r="C54" t="s">
        <v>360</v>
      </c>
      <c r="D54" t="s">
        <v>48</v>
      </c>
      <c r="F54">
        <v>5</v>
      </c>
      <c r="G54">
        <v>51.699999999999996</v>
      </c>
      <c r="H54">
        <v>51.699999999999996</v>
      </c>
    </row>
    <row r="55" spans="1:8" hidden="1" x14ac:dyDescent="0.25">
      <c r="A55" t="s">
        <v>519</v>
      </c>
      <c r="B55" t="s">
        <v>161</v>
      </c>
      <c r="C55" t="s">
        <v>1679</v>
      </c>
      <c r="D55" t="s">
        <v>48</v>
      </c>
      <c r="F55">
        <v>12</v>
      </c>
      <c r="G55">
        <v>50.800000000000004</v>
      </c>
      <c r="H55">
        <v>50.800000000000004</v>
      </c>
    </row>
    <row r="56" spans="1:8" hidden="1" x14ac:dyDescent="0.25">
      <c r="A56" t="s">
        <v>543</v>
      </c>
      <c r="B56" t="s">
        <v>158</v>
      </c>
      <c r="C56" t="s">
        <v>329</v>
      </c>
      <c r="D56" t="s">
        <v>44</v>
      </c>
      <c r="E56">
        <v>2</v>
      </c>
      <c r="F56">
        <v>6</v>
      </c>
      <c r="G56">
        <v>50.5</v>
      </c>
      <c r="H56">
        <v>50.5</v>
      </c>
    </row>
    <row r="57" spans="1:8" hidden="1" x14ac:dyDescent="0.25">
      <c r="A57" t="s">
        <v>821</v>
      </c>
      <c r="B57" t="s">
        <v>126</v>
      </c>
      <c r="C57" t="s">
        <v>284</v>
      </c>
      <c r="D57" t="s">
        <v>47</v>
      </c>
      <c r="F57">
        <v>7</v>
      </c>
      <c r="G57">
        <v>49.7</v>
      </c>
      <c r="H57">
        <v>49.7</v>
      </c>
    </row>
    <row r="58" spans="1:8" hidden="1" x14ac:dyDescent="0.25">
      <c r="A58" t="s">
        <v>1593</v>
      </c>
      <c r="B58" t="s">
        <v>119</v>
      </c>
      <c r="C58" t="s">
        <v>1626</v>
      </c>
      <c r="D58" t="s">
        <v>47</v>
      </c>
      <c r="F58">
        <v>5</v>
      </c>
      <c r="G58">
        <v>48.599999999999994</v>
      </c>
      <c r="H58">
        <v>48.599999999999994</v>
      </c>
    </row>
    <row r="59" spans="1:8" hidden="1" x14ac:dyDescent="0.25">
      <c r="A59" t="s">
        <v>933</v>
      </c>
      <c r="B59" t="s">
        <v>1765</v>
      </c>
      <c r="C59" t="s">
        <v>212</v>
      </c>
      <c r="D59" t="s">
        <v>49</v>
      </c>
      <c r="E59">
        <v>5</v>
      </c>
      <c r="F59">
        <v>5</v>
      </c>
      <c r="G59">
        <v>46.8</v>
      </c>
      <c r="H59">
        <v>46.8</v>
      </c>
    </row>
    <row r="60" spans="1:8" hidden="1" x14ac:dyDescent="0.25">
      <c r="A60" t="s">
        <v>752</v>
      </c>
      <c r="B60" t="s">
        <v>147</v>
      </c>
      <c r="C60" t="s">
        <v>1703</v>
      </c>
      <c r="D60" t="s">
        <v>43</v>
      </c>
      <c r="E60">
        <v>1</v>
      </c>
      <c r="F60">
        <v>6</v>
      </c>
      <c r="G60">
        <v>46.699999999999996</v>
      </c>
      <c r="H60">
        <v>46.699999999999996</v>
      </c>
    </row>
    <row r="61" spans="1:8" hidden="1" x14ac:dyDescent="0.25">
      <c r="A61" t="s">
        <v>1320</v>
      </c>
      <c r="B61" t="s">
        <v>1928</v>
      </c>
      <c r="C61" t="s">
        <v>75</v>
      </c>
      <c r="D61" t="s">
        <v>39</v>
      </c>
      <c r="F61">
        <v>5</v>
      </c>
      <c r="G61">
        <v>45.6</v>
      </c>
      <c r="H61">
        <v>45.6</v>
      </c>
    </row>
    <row r="62" spans="1:8" hidden="1" x14ac:dyDescent="0.25">
      <c r="A62" t="s">
        <v>1267</v>
      </c>
      <c r="B62" t="s">
        <v>1059</v>
      </c>
      <c r="C62" t="s">
        <v>241</v>
      </c>
      <c r="D62" t="s">
        <v>43</v>
      </c>
      <c r="F62">
        <v>8</v>
      </c>
      <c r="G62">
        <v>45.20000000000001</v>
      </c>
      <c r="H62">
        <v>45.20000000000001</v>
      </c>
    </row>
    <row r="63" spans="1:8" hidden="1" x14ac:dyDescent="0.25">
      <c r="A63" t="s">
        <v>782</v>
      </c>
      <c r="B63" t="s">
        <v>1773</v>
      </c>
      <c r="C63" t="s">
        <v>1774</v>
      </c>
      <c r="D63" t="s">
        <v>40</v>
      </c>
      <c r="F63">
        <v>7</v>
      </c>
      <c r="G63">
        <v>44</v>
      </c>
      <c r="H63">
        <v>44</v>
      </c>
    </row>
    <row r="64" spans="1:8" hidden="1" x14ac:dyDescent="0.25">
      <c r="A64" t="s">
        <v>1120</v>
      </c>
      <c r="B64" t="s">
        <v>1847</v>
      </c>
      <c r="C64" t="s">
        <v>1767</v>
      </c>
      <c r="D64" t="s">
        <v>38</v>
      </c>
      <c r="F64">
        <v>8</v>
      </c>
      <c r="G64">
        <v>43.1</v>
      </c>
      <c r="H64">
        <v>43.1</v>
      </c>
    </row>
    <row r="65" spans="1:8" hidden="1" x14ac:dyDescent="0.25">
      <c r="A65" t="s">
        <v>944</v>
      </c>
      <c r="B65" t="s">
        <v>74</v>
      </c>
      <c r="C65" t="s">
        <v>146</v>
      </c>
      <c r="D65" t="s">
        <v>50</v>
      </c>
      <c r="F65">
        <v>9</v>
      </c>
      <c r="G65">
        <v>38.199999999999996</v>
      </c>
      <c r="H65">
        <v>38.199999999999996</v>
      </c>
    </row>
    <row r="66" spans="1:8" hidden="1" x14ac:dyDescent="0.25">
      <c r="A66" t="s">
        <v>609</v>
      </c>
      <c r="B66" t="s">
        <v>1826</v>
      </c>
      <c r="C66" t="s">
        <v>1827</v>
      </c>
      <c r="D66" t="s">
        <v>50</v>
      </c>
      <c r="E66">
        <v>2</v>
      </c>
      <c r="F66">
        <v>5</v>
      </c>
      <c r="G66">
        <v>34.1</v>
      </c>
      <c r="H66">
        <v>34.1</v>
      </c>
    </row>
    <row r="67" spans="1:8" hidden="1" x14ac:dyDescent="0.25">
      <c r="A67" t="s">
        <v>1599</v>
      </c>
      <c r="B67" t="s">
        <v>1411</v>
      </c>
      <c r="C67" t="s">
        <v>1000</v>
      </c>
      <c r="D67" t="s">
        <v>40</v>
      </c>
      <c r="F67">
        <v>5</v>
      </c>
      <c r="G67">
        <v>31.8</v>
      </c>
      <c r="H67">
        <v>31.8</v>
      </c>
    </row>
    <row r="68" spans="1:8" hidden="1" x14ac:dyDescent="0.25">
      <c r="A68" t="s">
        <v>1168</v>
      </c>
      <c r="B68" t="s">
        <v>991</v>
      </c>
      <c r="C68" t="s">
        <v>77</v>
      </c>
      <c r="D68" t="s">
        <v>37</v>
      </c>
      <c r="F68">
        <v>8</v>
      </c>
      <c r="G68">
        <v>31.400000000000002</v>
      </c>
      <c r="H68">
        <v>31.400000000000002</v>
      </c>
    </row>
    <row r="69" spans="1:8" hidden="1" x14ac:dyDescent="0.25">
      <c r="A69" t="s">
        <v>1362</v>
      </c>
      <c r="B69" t="s">
        <v>1777</v>
      </c>
      <c r="C69" t="s">
        <v>1379</v>
      </c>
      <c r="D69" t="s">
        <v>42</v>
      </c>
      <c r="F69">
        <v>5</v>
      </c>
      <c r="G69">
        <v>30.5</v>
      </c>
      <c r="H69">
        <v>30.5</v>
      </c>
    </row>
    <row r="70" spans="1:8" hidden="1" x14ac:dyDescent="0.25">
      <c r="A70" t="s">
        <v>871</v>
      </c>
      <c r="B70" t="s">
        <v>1939</v>
      </c>
      <c r="C70" t="s">
        <v>343</v>
      </c>
      <c r="D70" t="s">
        <v>48</v>
      </c>
      <c r="E70">
        <v>2</v>
      </c>
      <c r="F70">
        <v>9</v>
      </c>
      <c r="G70">
        <v>29.6</v>
      </c>
      <c r="H70">
        <v>29.6</v>
      </c>
    </row>
    <row r="71" spans="1:8" hidden="1" x14ac:dyDescent="0.25">
      <c r="A71" t="s">
        <v>478</v>
      </c>
      <c r="B71" t="s">
        <v>1912</v>
      </c>
      <c r="C71" t="s">
        <v>1913</v>
      </c>
      <c r="D71" t="s">
        <v>42</v>
      </c>
      <c r="F71">
        <v>7</v>
      </c>
      <c r="G71">
        <v>28.200000000000003</v>
      </c>
      <c r="H71">
        <v>28.200000000000003</v>
      </c>
    </row>
    <row r="72" spans="1:8" hidden="1" x14ac:dyDescent="0.25">
      <c r="A72" t="s">
        <v>1321</v>
      </c>
      <c r="B72" t="s">
        <v>98</v>
      </c>
      <c r="C72" t="s">
        <v>2030</v>
      </c>
      <c r="D72" t="s">
        <v>40</v>
      </c>
      <c r="E72">
        <v>1</v>
      </c>
      <c r="F72">
        <v>5</v>
      </c>
      <c r="G72">
        <v>27.9</v>
      </c>
      <c r="H72">
        <v>27.9</v>
      </c>
    </row>
    <row r="73" spans="1:8" hidden="1" x14ac:dyDescent="0.25">
      <c r="A73" t="s">
        <v>1517</v>
      </c>
      <c r="B73" t="s">
        <v>2132</v>
      </c>
      <c r="C73" t="s">
        <v>314</v>
      </c>
      <c r="D73" t="s">
        <v>39</v>
      </c>
      <c r="F73">
        <v>4</v>
      </c>
      <c r="G73">
        <v>25.1</v>
      </c>
      <c r="H73">
        <v>25.1</v>
      </c>
    </row>
    <row r="74" spans="1:8" hidden="1" x14ac:dyDescent="0.25">
      <c r="A74" t="s">
        <v>854</v>
      </c>
      <c r="B74" t="s">
        <v>88</v>
      </c>
      <c r="C74" t="s">
        <v>1998</v>
      </c>
      <c r="D74" t="s">
        <v>49</v>
      </c>
      <c r="E74">
        <v>1</v>
      </c>
      <c r="F74">
        <v>4</v>
      </c>
      <c r="G74">
        <v>24.5</v>
      </c>
      <c r="H74">
        <v>24.5</v>
      </c>
    </row>
    <row r="75" spans="1:8" x14ac:dyDescent="0.25">
      <c r="A75" t="s">
        <v>624</v>
      </c>
      <c r="B75" t="s">
        <v>1101</v>
      </c>
      <c r="C75" t="s">
        <v>1627</v>
      </c>
      <c r="D75" t="s">
        <v>41</v>
      </c>
      <c r="E75">
        <v>1</v>
      </c>
      <c r="F75">
        <v>3</v>
      </c>
      <c r="G75">
        <v>23.4</v>
      </c>
      <c r="H75">
        <v>23.4</v>
      </c>
    </row>
    <row r="76" spans="1:8" hidden="1" x14ac:dyDescent="0.25">
      <c r="A76" t="s">
        <v>641</v>
      </c>
      <c r="B76" t="s">
        <v>373</v>
      </c>
      <c r="C76" t="s">
        <v>331</v>
      </c>
      <c r="D76" t="s">
        <v>50</v>
      </c>
      <c r="E76">
        <v>2</v>
      </c>
      <c r="F76">
        <v>2</v>
      </c>
      <c r="G76">
        <v>23.3</v>
      </c>
      <c r="H76">
        <v>23.3</v>
      </c>
    </row>
    <row r="77" spans="1:8" hidden="1" x14ac:dyDescent="0.25">
      <c r="A77" t="s">
        <v>476</v>
      </c>
      <c r="B77" t="s">
        <v>246</v>
      </c>
      <c r="C77" t="s">
        <v>1719</v>
      </c>
      <c r="D77" t="s">
        <v>1797</v>
      </c>
      <c r="F77">
        <v>2</v>
      </c>
      <c r="G77">
        <v>22.5</v>
      </c>
      <c r="H77">
        <v>22.5</v>
      </c>
    </row>
    <row r="78" spans="1:8" hidden="1" x14ac:dyDescent="0.25">
      <c r="A78" t="s">
        <v>807</v>
      </c>
      <c r="B78" t="s">
        <v>1790</v>
      </c>
      <c r="C78" t="s">
        <v>303</v>
      </c>
      <c r="D78" t="s">
        <v>50</v>
      </c>
      <c r="E78">
        <v>1</v>
      </c>
      <c r="F78">
        <v>2</v>
      </c>
      <c r="G78">
        <v>20</v>
      </c>
      <c r="H78">
        <v>20</v>
      </c>
    </row>
    <row r="79" spans="1:8" hidden="1" x14ac:dyDescent="0.25">
      <c r="A79" t="s">
        <v>720</v>
      </c>
      <c r="B79" t="s">
        <v>112</v>
      </c>
      <c r="C79" t="s">
        <v>113</v>
      </c>
      <c r="D79" t="s">
        <v>48</v>
      </c>
      <c r="E79">
        <v>1</v>
      </c>
      <c r="F79">
        <v>2</v>
      </c>
      <c r="G79">
        <v>17.899999999999999</v>
      </c>
      <c r="H79">
        <v>17.899999999999999</v>
      </c>
    </row>
    <row r="80" spans="1:8" hidden="1" x14ac:dyDescent="0.25">
      <c r="A80" t="s">
        <v>709</v>
      </c>
      <c r="B80" t="s">
        <v>1919</v>
      </c>
      <c r="C80" t="s">
        <v>110</v>
      </c>
      <c r="D80" t="s">
        <v>49</v>
      </c>
      <c r="E80">
        <v>2</v>
      </c>
      <c r="F80">
        <v>2</v>
      </c>
      <c r="G80">
        <v>17.2</v>
      </c>
      <c r="H80">
        <v>17.2</v>
      </c>
    </row>
    <row r="81" spans="1:8" hidden="1" x14ac:dyDescent="0.25">
      <c r="A81" t="s">
        <v>574</v>
      </c>
      <c r="B81" t="s">
        <v>324</v>
      </c>
      <c r="C81" t="s">
        <v>352</v>
      </c>
      <c r="D81" t="s">
        <v>43</v>
      </c>
      <c r="F81">
        <v>5</v>
      </c>
      <c r="G81">
        <v>17</v>
      </c>
      <c r="H81">
        <v>17</v>
      </c>
    </row>
    <row r="82" spans="1:8" x14ac:dyDescent="0.25">
      <c r="A82" t="s">
        <v>442</v>
      </c>
      <c r="B82" t="s">
        <v>98</v>
      </c>
      <c r="C82" t="s">
        <v>128</v>
      </c>
      <c r="D82" t="s">
        <v>41</v>
      </c>
      <c r="F82">
        <v>3</v>
      </c>
      <c r="G82">
        <v>15.9</v>
      </c>
      <c r="H82">
        <v>15.9</v>
      </c>
    </row>
    <row r="83" spans="1:8" hidden="1" x14ac:dyDescent="0.25">
      <c r="A83" t="s">
        <v>661</v>
      </c>
      <c r="B83" t="s">
        <v>1980</v>
      </c>
      <c r="C83" t="s">
        <v>284</v>
      </c>
      <c r="D83" t="s">
        <v>48</v>
      </c>
      <c r="F83">
        <v>4</v>
      </c>
      <c r="G83">
        <v>13.399999999999999</v>
      </c>
      <c r="H83">
        <v>13.399999999999999</v>
      </c>
    </row>
    <row r="84" spans="1:8" hidden="1" x14ac:dyDescent="0.25">
      <c r="A84" t="s">
        <v>565</v>
      </c>
      <c r="B84" t="s">
        <v>341</v>
      </c>
      <c r="C84" t="s">
        <v>118</v>
      </c>
      <c r="D84" t="s">
        <v>40</v>
      </c>
      <c r="E84">
        <v>1</v>
      </c>
      <c r="F84">
        <v>2</v>
      </c>
      <c r="G84">
        <v>11.1</v>
      </c>
      <c r="H84">
        <v>11.1</v>
      </c>
    </row>
    <row r="85" spans="1:8" hidden="1" x14ac:dyDescent="0.25">
      <c r="A85" t="s">
        <v>446</v>
      </c>
      <c r="B85" t="s">
        <v>153</v>
      </c>
      <c r="C85" t="s">
        <v>87</v>
      </c>
      <c r="D85" t="s">
        <v>44</v>
      </c>
      <c r="F85">
        <v>5</v>
      </c>
      <c r="G85">
        <v>10.9</v>
      </c>
      <c r="H85">
        <v>10.9</v>
      </c>
    </row>
    <row r="86" spans="1:8" hidden="1" x14ac:dyDescent="0.25">
      <c r="A86" t="s">
        <v>500</v>
      </c>
      <c r="B86" t="s">
        <v>194</v>
      </c>
      <c r="C86" t="s">
        <v>1021</v>
      </c>
      <c r="D86" t="s">
        <v>39</v>
      </c>
      <c r="F86">
        <v>3</v>
      </c>
      <c r="G86">
        <v>10.5</v>
      </c>
      <c r="H86">
        <v>10.5</v>
      </c>
    </row>
    <row r="87" spans="1:8" hidden="1" x14ac:dyDescent="0.25">
      <c r="A87" t="s">
        <v>879</v>
      </c>
      <c r="B87" t="s">
        <v>167</v>
      </c>
      <c r="C87" t="s">
        <v>314</v>
      </c>
      <c r="D87" t="s">
        <v>39</v>
      </c>
      <c r="F87">
        <v>4</v>
      </c>
      <c r="G87">
        <v>10.5</v>
      </c>
      <c r="H87">
        <v>10.5</v>
      </c>
    </row>
    <row r="88" spans="1:8" hidden="1" x14ac:dyDescent="0.25">
      <c r="A88" t="s">
        <v>1308</v>
      </c>
      <c r="B88" t="s">
        <v>1374</v>
      </c>
      <c r="C88" t="s">
        <v>1309</v>
      </c>
      <c r="D88" t="s">
        <v>39</v>
      </c>
      <c r="F88">
        <v>3</v>
      </c>
      <c r="G88">
        <v>6.9</v>
      </c>
      <c r="H88">
        <v>6.9</v>
      </c>
    </row>
    <row r="89" spans="1:8" hidden="1" x14ac:dyDescent="0.25">
      <c r="A89" t="s">
        <v>439</v>
      </c>
      <c r="B89" t="s">
        <v>164</v>
      </c>
      <c r="C89" t="s">
        <v>165</v>
      </c>
      <c r="D89" t="s">
        <v>40</v>
      </c>
      <c r="F89">
        <v>1</v>
      </c>
      <c r="G89">
        <v>3.3</v>
      </c>
      <c r="H89">
        <v>3.3</v>
      </c>
    </row>
    <row r="90" spans="1:8" hidden="1" x14ac:dyDescent="0.25">
      <c r="A90" t="s">
        <v>760</v>
      </c>
      <c r="B90" t="s">
        <v>407</v>
      </c>
      <c r="C90" t="s">
        <v>1704</v>
      </c>
      <c r="D90" t="s">
        <v>1797</v>
      </c>
      <c r="E90">
        <v>2</v>
      </c>
      <c r="G90">
        <v>2.4</v>
      </c>
      <c r="H90">
        <v>2.4</v>
      </c>
    </row>
    <row r="91" spans="1:8" hidden="1" x14ac:dyDescent="0.25">
      <c r="A91" t="s">
        <v>916</v>
      </c>
      <c r="B91" t="s">
        <v>98</v>
      </c>
      <c r="C91" t="s">
        <v>1758</v>
      </c>
      <c r="D91" t="s">
        <v>39</v>
      </c>
      <c r="F91">
        <v>1</v>
      </c>
      <c r="G91">
        <v>1.5</v>
      </c>
      <c r="H91">
        <v>1.5</v>
      </c>
    </row>
    <row r="92" spans="1:8" hidden="1" x14ac:dyDescent="0.25">
      <c r="A92" t="s">
        <v>1474</v>
      </c>
      <c r="B92" t="s">
        <v>80</v>
      </c>
      <c r="C92" t="s">
        <v>1691</v>
      </c>
      <c r="D92" t="s">
        <v>40</v>
      </c>
      <c r="E92">
        <v>1</v>
      </c>
      <c r="G92">
        <v>0.7</v>
      </c>
      <c r="H92">
        <v>0.7</v>
      </c>
    </row>
  </sheetData>
  <autoFilter ref="A1:H92" xr:uid="{A56013EE-75CC-42D2-B09A-2754490E20BD}">
    <filterColumn colId="3">
      <filters>
        <filter val="Welwitschia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S82"/>
  <sheetViews>
    <sheetView topLeftCell="A64" zoomScaleNormal="100" workbookViewId="0">
      <selection activeCell="F87" sqref="F87"/>
    </sheetView>
  </sheetViews>
  <sheetFormatPr defaultColWidth="9.109375" defaultRowHeight="13.2" x14ac:dyDescent="0.25"/>
  <cols>
    <col min="1" max="1" width="9.109375" style="29"/>
    <col min="2" max="2" width="11.109375" style="29" customWidth="1"/>
    <col min="3" max="3" width="18.44140625" style="29" bestFit="1" customWidth="1"/>
    <col min="4" max="4" width="16.6640625" style="29" hidden="1" customWidth="1"/>
    <col min="5" max="5" width="18.88671875" style="29" bestFit="1" customWidth="1"/>
    <col min="6" max="6" width="7.6640625" style="29" customWidth="1"/>
    <col min="7" max="7" width="6.6640625" style="29" customWidth="1"/>
    <col min="8" max="9" width="7.44140625" style="30" customWidth="1"/>
    <col min="10" max="10" width="7.88671875" style="69" customWidth="1"/>
    <col min="11" max="11" width="9.109375" style="30"/>
    <col min="12" max="12" width="9.109375" style="31"/>
    <col min="13" max="16384" width="9.109375" style="29"/>
  </cols>
  <sheetData>
    <row r="2" spans="1:19" s="32" customFormat="1" x14ac:dyDescent="0.25">
      <c r="B2" s="32" t="s">
        <v>1634</v>
      </c>
      <c r="D2" s="33" t="e">
        <f>#REF!</f>
        <v>#REF!</v>
      </c>
      <c r="H2" s="35"/>
      <c r="I2" s="35"/>
      <c r="J2" s="70"/>
      <c r="K2" s="35"/>
      <c r="L2" s="31"/>
    </row>
    <row r="4" spans="1:19" s="13" customFormat="1" ht="39.6" x14ac:dyDescent="0.25">
      <c r="A4" s="38" t="s">
        <v>414</v>
      </c>
      <c r="B4" s="38" t="s">
        <v>1</v>
      </c>
      <c r="C4" s="38" t="s">
        <v>2</v>
      </c>
      <c r="D4" s="38" t="s">
        <v>4</v>
      </c>
      <c r="E4" s="38" t="s">
        <v>0</v>
      </c>
      <c r="F4" s="38" t="s">
        <v>421</v>
      </c>
      <c r="G4" s="38" t="s">
        <v>422</v>
      </c>
      <c r="H4" s="39" t="s">
        <v>419</v>
      </c>
      <c r="I4" s="39" t="s">
        <v>420</v>
      </c>
      <c r="J4" s="71"/>
      <c r="K4" s="39" t="s">
        <v>1635</v>
      </c>
      <c r="L4" s="40" t="s">
        <v>1636</v>
      </c>
    </row>
    <row r="5" spans="1:19" x14ac:dyDescent="0.25">
      <c r="A5" s="68"/>
      <c r="B5" s="68"/>
      <c r="C5" s="68"/>
      <c r="D5" s="36"/>
      <c r="E5" s="36" t="s">
        <v>42</v>
      </c>
      <c r="F5"/>
      <c r="G5">
        <v>26</v>
      </c>
      <c r="H5" s="483">
        <v>179.39999999999995</v>
      </c>
      <c r="I5" s="483">
        <v>179.39999999999995</v>
      </c>
      <c r="J5"/>
      <c r="K5" s="30">
        <f>IF(H5&gt;0,H5,0)+IF(H6&gt;0,H6,0)+IF(H7&gt;0,H7,0)+IF(H8&gt;0,H8,0)+IF(H9&gt;0,H9,0)+IF(H10&gt;0,H10,0)</f>
        <v>472.9</v>
      </c>
      <c r="L5" s="31">
        <f>IF(H5&gt;0,J5,0)+IF(H6&gt;0,J6,0)+IF(H7&gt;0,J7,0)+IF(H8&gt;0,J8,0)+IF(H9&gt;0,J9,0)+IF(H10&gt;0,J10,0)</f>
        <v>0</v>
      </c>
      <c r="M5" s="29" t="s">
        <v>1637</v>
      </c>
      <c r="N5" s="29" t="s">
        <v>1638</v>
      </c>
      <c r="O5" s="29" t="s">
        <v>1639</v>
      </c>
    </row>
    <row r="6" spans="1:19" x14ac:dyDescent="0.25">
      <c r="A6" s="68"/>
      <c r="B6" s="68"/>
      <c r="C6" s="68"/>
      <c r="D6" s="36"/>
      <c r="E6" s="36" t="s">
        <v>42</v>
      </c>
      <c r="F6"/>
      <c r="G6">
        <v>11</v>
      </c>
      <c r="H6" s="483">
        <v>86.300000000000011</v>
      </c>
      <c r="I6" s="483">
        <v>86.300000000000011</v>
      </c>
      <c r="J6"/>
      <c r="M6" s="29" t="s">
        <v>1637</v>
      </c>
      <c r="O6" s="29" t="s">
        <v>1640</v>
      </c>
    </row>
    <row r="7" spans="1:19" x14ac:dyDescent="0.25">
      <c r="A7" s="68"/>
      <c r="B7" s="68"/>
      <c r="C7" s="68"/>
      <c r="D7" s="36"/>
      <c r="E7" s="36" t="s">
        <v>42</v>
      </c>
      <c r="F7">
        <v>1</v>
      </c>
      <c r="G7">
        <v>11</v>
      </c>
      <c r="H7" s="483">
        <v>64</v>
      </c>
      <c r="I7" s="483">
        <v>64</v>
      </c>
      <c r="J7"/>
      <c r="M7" s="29" t="s">
        <v>1637</v>
      </c>
    </row>
    <row r="8" spans="1:19" x14ac:dyDescent="0.25">
      <c r="A8" s="68"/>
      <c r="B8" s="68"/>
      <c r="C8" s="68"/>
      <c r="D8" s="36"/>
      <c r="E8" s="36" t="s">
        <v>42</v>
      </c>
      <c r="F8">
        <v>1</v>
      </c>
      <c r="G8">
        <v>9</v>
      </c>
      <c r="H8" s="483">
        <v>58.1</v>
      </c>
      <c r="I8" s="483">
        <v>58.1</v>
      </c>
      <c r="J8"/>
      <c r="M8" s="29" t="s">
        <v>1637</v>
      </c>
    </row>
    <row r="9" spans="1:19" x14ac:dyDescent="0.25">
      <c r="A9" s="68"/>
      <c r="B9" s="68"/>
      <c r="C9" s="68"/>
      <c r="D9" s="36"/>
      <c r="E9" s="36" t="s">
        <v>42</v>
      </c>
      <c r="F9">
        <v>1</v>
      </c>
      <c r="G9">
        <v>7</v>
      </c>
      <c r="H9" s="483">
        <v>54.599999999999994</v>
      </c>
      <c r="I9" s="483">
        <v>54.599999999999994</v>
      </c>
      <c r="J9"/>
      <c r="M9" s="29" t="s">
        <v>1637</v>
      </c>
    </row>
    <row r="10" spans="1:19" x14ac:dyDescent="0.25">
      <c r="A10" s="68"/>
      <c r="B10" s="68"/>
      <c r="C10" s="68"/>
      <c r="D10" s="36"/>
      <c r="E10" s="36" t="s">
        <v>42</v>
      </c>
      <c r="F10"/>
      <c r="G10">
        <v>5</v>
      </c>
      <c r="H10" s="483">
        <v>30.5</v>
      </c>
      <c r="I10" s="483">
        <v>30.5</v>
      </c>
      <c r="J10"/>
      <c r="M10" s="29" t="s">
        <v>1637</v>
      </c>
    </row>
    <row r="11" spans="1:19" ht="13.5" customHeight="1" x14ac:dyDescent="0.25">
      <c r="A11" s="68"/>
      <c r="B11" s="68"/>
      <c r="C11" s="68"/>
      <c r="D11" s="36"/>
      <c r="E11" s="36" t="s">
        <v>50</v>
      </c>
      <c r="F11">
        <v>3</v>
      </c>
      <c r="G11">
        <v>5</v>
      </c>
      <c r="H11" s="483">
        <v>75.8</v>
      </c>
      <c r="I11" s="483">
        <v>75.8</v>
      </c>
      <c r="J11"/>
      <c r="K11" s="30">
        <f>IF(H11&gt;0,H11,0)+IF(H12&gt;0,H12,0)+IF(H13&gt;0,H13,0)+IF(H14&gt;0,H14,0)+IF(H15&gt;0,H15,0)+IF(H16&gt;0,H16,0)</f>
        <v>293.2</v>
      </c>
      <c r="L11" s="31">
        <f>IF(H11&gt;0,J11,0)+IF(H12&gt;0,J12,0)+IF(H13&gt;0,J13,0)+IF(H14&gt;0,J14,0)+IF(H15&gt;0,J15,0)+IF(H16&gt;0,J16,0)</f>
        <v>0</v>
      </c>
      <c r="M11" s="29" t="s">
        <v>1637</v>
      </c>
      <c r="N11" s="29" t="s">
        <v>1638</v>
      </c>
    </row>
    <row r="12" spans="1:19" ht="13.5" customHeight="1" x14ac:dyDescent="0.25">
      <c r="A12" s="68"/>
      <c r="B12" s="68"/>
      <c r="C12" s="68"/>
      <c r="D12" s="36"/>
      <c r="E12" s="36" t="s">
        <v>50</v>
      </c>
      <c r="F12"/>
      <c r="G12">
        <v>6</v>
      </c>
      <c r="H12" s="483">
        <v>62.8</v>
      </c>
      <c r="I12" s="483">
        <v>62.8</v>
      </c>
      <c r="J12"/>
      <c r="M12" s="29" t="s">
        <v>1637</v>
      </c>
      <c r="S12" s="29">
        <f>SUM(I5:I10)</f>
        <v>472.9</v>
      </c>
    </row>
    <row r="13" spans="1:19" ht="13.5" customHeight="1" x14ac:dyDescent="0.25">
      <c r="A13" s="68"/>
      <c r="B13" s="68"/>
      <c r="C13" s="68"/>
      <c r="D13" s="36"/>
      <c r="E13" s="36" t="s">
        <v>50</v>
      </c>
      <c r="F13">
        <v>1</v>
      </c>
      <c r="G13">
        <v>5</v>
      </c>
      <c r="H13" s="483">
        <v>59</v>
      </c>
      <c r="I13" s="483">
        <v>59</v>
      </c>
      <c r="J13"/>
      <c r="M13" s="29" t="s">
        <v>1637</v>
      </c>
    </row>
    <row r="14" spans="1:19" x14ac:dyDescent="0.25">
      <c r="A14" s="68"/>
      <c r="B14" s="68"/>
      <c r="C14" s="68"/>
      <c r="D14" s="36"/>
      <c r="E14" s="36" t="s">
        <v>50</v>
      </c>
      <c r="F14"/>
      <c r="G14">
        <v>9</v>
      </c>
      <c r="H14" s="483">
        <v>38.199999999999996</v>
      </c>
      <c r="I14" s="483">
        <v>38.199999999999996</v>
      </c>
      <c r="J14"/>
      <c r="M14" s="29" t="s">
        <v>1637</v>
      </c>
    </row>
    <row r="15" spans="1:19" x14ac:dyDescent="0.25">
      <c r="A15" s="68"/>
      <c r="B15" s="68"/>
      <c r="C15" s="68"/>
      <c r="D15" s="36"/>
      <c r="E15" s="36" t="s">
        <v>50</v>
      </c>
      <c r="F15">
        <v>2</v>
      </c>
      <c r="G15">
        <v>5</v>
      </c>
      <c r="H15" s="483">
        <v>34.1</v>
      </c>
      <c r="I15" s="483">
        <v>34.1</v>
      </c>
      <c r="J15"/>
      <c r="M15" s="29" t="s">
        <v>1637</v>
      </c>
    </row>
    <row r="16" spans="1:19" x14ac:dyDescent="0.25">
      <c r="A16" s="68"/>
      <c r="B16" s="68"/>
      <c r="C16" s="68"/>
      <c r="D16" s="36"/>
      <c r="E16" s="36" t="s">
        <v>50</v>
      </c>
      <c r="F16">
        <v>2</v>
      </c>
      <c r="G16">
        <v>2</v>
      </c>
      <c r="H16" s="483">
        <v>23.3</v>
      </c>
      <c r="I16" s="483">
        <v>23.3</v>
      </c>
      <c r="J16"/>
      <c r="M16" s="29" t="s">
        <v>1637</v>
      </c>
    </row>
    <row r="17" spans="1:14" x14ac:dyDescent="0.25">
      <c r="A17" s="68"/>
      <c r="B17" s="68"/>
      <c r="C17" s="68"/>
      <c r="D17" s="36"/>
      <c r="E17" s="36" t="s">
        <v>39</v>
      </c>
      <c r="F17"/>
      <c r="G17">
        <v>11</v>
      </c>
      <c r="H17" s="483">
        <v>60.4</v>
      </c>
      <c r="I17" s="483">
        <v>60.4</v>
      </c>
      <c r="J17"/>
      <c r="K17" s="30">
        <f>IF(H17&gt;0,H17,0)+IF(H18&gt;0,H18,0)+IF(H19&gt;0,H19,0)+IF(H20&gt;0,H20,0)+IF(H21&gt;0,H21,0)+IF(H22&gt;0,H22,0)</f>
        <v>159</v>
      </c>
      <c r="L17" s="31">
        <f>IF(H17&gt;0,J17,0)+IF(H18&gt;0,J18,0)+IF(H19&gt;0,J19,0)+IF(H20&gt;0,J20,0)+IF(H21&gt;0,J21,0)+IF(H22&gt;0,J22,0)</f>
        <v>0</v>
      </c>
      <c r="M17" s="29" t="s">
        <v>1637</v>
      </c>
      <c r="N17" s="29" t="s">
        <v>1638</v>
      </c>
    </row>
    <row r="18" spans="1:14" x14ac:dyDescent="0.25">
      <c r="A18" s="68"/>
      <c r="B18" s="68"/>
      <c r="C18" s="68"/>
      <c r="D18" s="36"/>
      <c r="E18" s="36" t="s">
        <v>39</v>
      </c>
      <c r="F18"/>
      <c r="G18">
        <v>5</v>
      </c>
      <c r="H18" s="483">
        <v>45.6</v>
      </c>
      <c r="I18" s="483">
        <v>45.6</v>
      </c>
      <c r="J18"/>
      <c r="M18" s="29" t="s">
        <v>1637</v>
      </c>
    </row>
    <row r="19" spans="1:14" x14ac:dyDescent="0.25">
      <c r="A19" s="68"/>
      <c r="B19" s="68"/>
      <c r="C19" s="68"/>
      <c r="D19" s="36"/>
      <c r="E19" s="36" t="s">
        <v>39</v>
      </c>
      <c r="F19"/>
      <c r="G19">
        <v>4</v>
      </c>
      <c r="H19" s="483">
        <v>25.1</v>
      </c>
      <c r="I19" s="483">
        <v>25.1</v>
      </c>
      <c r="J19"/>
      <c r="M19" s="29" t="s">
        <v>1637</v>
      </c>
    </row>
    <row r="20" spans="1:14" x14ac:dyDescent="0.25">
      <c r="A20" s="68"/>
      <c r="B20" s="68"/>
      <c r="C20" s="68"/>
      <c r="D20" s="36"/>
      <c r="E20" s="36" t="s">
        <v>39</v>
      </c>
      <c r="F20"/>
      <c r="G20">
        <v>3</v>
      </c>
      <c r="H20" s="483">
        <v>10.5</v>
      </c>
      <c r="I20" s="483">
        <v>10.5</v>
      </c>
      <c r="J20"/>
      <c r="M20" s="29" t="s">
        <v>1637</v>
      </c>
    </row>
    <row r="21" spans="1:14" x14ac:dyDescent="0.25">
      <c r="A21" s="68"/>
      <c r="B21" s="68"/>
      <c r="C21" s="68"/>
      <c r="D21" s="36"/>
      <c r="E21" s="36" t="s">
        <v>39</v>
      </c>
      <c r="F21"/>
      <c r="G21">
        <v>4</v>
      </c>
      <c r="H21" s="483">
        <v>10.5</v>
      </c>
      <c r="I21" s="483">
        <v>10.5</v>
      </c>
      <c r="J21"/>
      <c r="M21" s="29" t="s">
        <v>1637</v>
      </c>
    </row>
    <row r="22" spans="1:14" x14ac:dyDescent="0.25">
      <c r="A22" s="68"/>
      <c r="B22" s="68"/>
      <c r="C22" s="68"/>
      <c r="D22" s="36"/>
      <c r="E22" s="36" t="s">
        <v>39</v>
      </c>
      <c r="F22"/>
      <c r="G22">
        <v>3</v>
      </c>
      <c r="H22" s="483">
        <v>6.9</v>
      </c>
      <c r="I22" s="483">
        <v>6.9</v>
      </c>
      <c r="J22"/>
      <c r="M22" s="29" t="s">
        <v>1637</v>
      </c>
    </row>
    <row r="23" spans="1:14" x14ac:dyDescent="0.25">
      <c r="A23" s="68"/>
      <c r="B23" s="68"/>
      <c r="C23" s="68"/>
      <c r="D23" s="36"/>
      <c r="E23" s="36" t="s">
        <v>44</v>
      </c>
      <c r="F23">
        <v>2</v>
      </c>
      <c r="G23">
        <v>21</v>
      </c>
      <c r="H23" s="483">
        <v>234.8</v>
      </c>
      <c r="I23" s="483">
        <v>234.8</v>
      </c>
      <c r="J23"/>
      <c r="K23" s="30">
        <f>IF(H23&gt;0,H23,0)+IF(H24&gt;0,H24,0)+IF(H25&gt;0,H25,0)+IF(H26&gt;0,H26,0)+IF(H27&gt;0,H27,0)+IF(H28&gt;0,H28,0)</f>
        <v>759.5</v>
      </c>
      <c r="L23" s="31">
        <f>IF(H23&gt;0,J23,0)+IF(H24&gt;0,J24,0)+IF(H25&gt;0,J25,0)+IF(H26&gt;0,J26,0)+IF(H27&gt;0,J27,0)+IF(H28&gt;0,J28,0)</f>
        <v>0</v>
      </c>
      <c r="M23" s="29" t="s">
        <v>1637</v>
      </c>
      <c r="N23" s="29" t="s">
        <v>1638</v>
      </c>
    </row>
    <row r="24" spans="1:14" x14ac:dyDescent="0.25">
      <c r="A24" s="68"/>
      <c r="B24" s="68"/>
      <c r="C24" s="68"/>
      <c r="D24" s="36"/>
      <c r="E24" s="36" t="s">
        <v>44</v>
      </c>
      <c r="F24">
        <v>1</v>
      </c>
      <c r="G24">
        <v>15</v>
      </c>
      <c r="H24" s="483">
        <v>187.10000000000002</v>
      </c>
      <c r="I24" s="483">
        <v>187.10000000000002</v>
      </c>
      <c r="J24"/>
      <c r="M24" s="29" t="s">
        <v>1637</v>
      </c>
    </row>
    <row r="25" spans="1:14" x14ac:dyDescent="0.25">
      <c r="A25" s="68"/>
      <c r="B25" s="68"/>
      <c r="C25" s="68"/>
      <c r="D25" s="36"/>
      <c r="E25" s="36" t="s">
        <v>44</v>
      </c>
      <c r="F25">
        <v>4</v>
      </c>
      <c r="G25">
        <v>16</v>
      </c>
      <c r="H25" s="483">
        <v>131.30000000000001</v>
      </c>
      <c r="I25" s="483">
        <v>131.30000000000001</v>
      </c>
      <c r="J25"/>
      <c r="M25" s="29" t="s">
        <v>1637</v>
      </c>
    </row>
    <row r="26" spans="1:14" x14ac:dyDescent="0.25">
      <c r="A26" s="68"/>
      <c r="B26" s="68"/>
      <c r="C26" s="68"/>
      <c r="D26" s="36"/>
      <c r="E26" s="36" t="s">
        <v>44</v>
      </c>
      <c r="F26"/>
      <c r="G26">
        <v>14</v>
      </c>
      <c r="H26" s="483">
        <v>95.800000000000011</v>
      </c>
      <c r="I26" s="483">
        <v>95.800000000000011</v>
      </c>
      <c r="J26"/>
      <c r="M26" s="29" t="s">
        <v>1637</v>
      </c>
    </row>
    <row r="27" spans="1:14" x14ac:dyDescent="0.25">
      <c r="A27" s="68"/>
      <c r="B27" s="68"/>
      <c r="C27" s="68"/>
      <c r="D27" s="36"/>
      <c r="E27" s="36" t="s">
        <v>44</v>
      </c>
      <c r="F27">
        <v>1</v>
      </c>
      <c r="G27">
        <v>9</v>
      </c>
      <c r="H27" s="483">
        <v>60</v>
      </c>
      <c r="I27" s="483">
        <v>60</v>
      </c>
      <c r="J27"/>
      <c r="M27" s="29" t="s">
        <v>1637</v>
      </c>
    </row>
    <row r="28" spans="1:14" x14ac:dyDescent="0.25">
      <c r="A28" s="68"/>
      <c r="B28" s="68"/>
      <c r="C28" s="68"/>
      <c r="D28" s="36"/>
      <c r="E28" s="36" t="s">
        <v>44</v>
      </c>
      <c r="F28">
        <v>2</v>
      </c>
      <c r="G28">
        <v>6</v>
      </c>
      <c r="H28" s="483">
        <v>50.5</v>
      </c>
      <c r="I28" s="483">
        <v>50.5</v>
      </c>
      <c r="J28"/>
      <c r="M28" s="29" t="s">
        <v>1637</v>
      </c>
    </row>
    <row r="29" spans="1:14" x14ac:dyDescent="0.25">
      <c r="A29" s="68"/>
      <c r="B29" s="68"/>
      <c r="C29" s="68"/>
      <c r="D29" s="36"/>
      <c r="E29" s="36" t="s">
        <v>40</v>
      </c>
      <c r="F29"/>
      <c r="G29">
        <v>9</v>
      </c>
      <c r="H29" s="483">
        <v>55.599999999999994</v>
      </c>
      <c r="I29" s="483">
        <v>55.599999999999994</v>
      </c>
      <c r="J29"/>
      <c r="K29" s="30">
        <f>IF(H29&gt;0,H29,0)+IF(H30&gt;0,H30,0)+IF(H31&gt;0,H31,0)+IF(H32&gt;0,H32,0)+IF(H33&gt;0,H33,0)+IF(H34&gt;0,H34,0)</f>
        <v>173.70000000000002</v>
      </c>
      <c r="L29" s="31">
        <f>IF(H29&gt;0,J29,0)+IF(H30&gt;0,J30,0)+IF(H31&gt;0,J31,0)+IF(H32&gt;0,J32,0)+IF(H33&gt;0,J33,0)+IF(H34&gt;0,J34,0)</f>
        <v>0</v>
      </c>
      <c r="M29" s="29" t="s">
        <v>1637</v>
      </c>
      <c r="N29" s="29" t="s">
        <v>1638</v>
      </c>
    </row>
    <row r="30" spans="1:14" x14ac:dyDescent="0.25">
      <c r="A30" s="68"/>
      <c r="B30" s="68"/>
      <c r="C30" s="68"/>
      <c r="D30" s="36"/>
      <c r="E30" s="36" t="s">
        <v>40</v>
      </c>
      <c r="F30"/>
      <c r="G30">
        <v>7</v>
      </c>
      <c r="H30" s="483">
        <v>44</v>
      </c>
      <c r="I30" s="483">
        <v>44</v>
      </c>
      <c r="J30"/>
      <c r="M30" s="29" t="s">
        <v>1637</v>
      </c>
    </row>
    <row r="31" spans="1:14" x14ac:dyDescent="0.25">
      <c r="A31" s="68"/>
      <c r="B31" s="68"/>
      <c r="C31" s="68"/>
      <c r="D31" s="36"/>
      <c r="E31" s="36" t="s">
        <v>40</v>
      </c>
      <c r="F31"/>
      <c r="G31">
        <v>5</v>
      </c>
      <c r="H31" s="483">
        <v>31.8</v>
      </c>
      <c r="I31" s="483">
        <v>31.8</v>
      </c>
      <c r="J31"/>
      <c r="M31" s="29" t="s">
        <v>1637</v>
      </c>
    </row>
    <row r="32" spans="1:14" x14ac:dyDescent="0.25">
      <c r="A32" s="68"/>
      <c r="B32" s="68"/>
      <c r="C32" s="68"/>
      <c r="D32" s="36"/>
      <c r="E32" s="36" t="s">
        <v>40</v>
      </c>
      <c r="F32">
        <v>1</v>
      </c>
      <c r="G32">
        <v>5</v>
      </c>
      <c r="H32" s="483">
        <v>27.9</v>
      </c>
      <c r="I32" s="483">
        <v>27.9</v>
      </c>
      <c r="J32"/>
      <c r="M32" s="29" t="s">
        <v>1637</v>
      </c>
    </row>
    <row r="33" spans="1:14" x14ac:dyDescent="0.25">
      <c r="A33" s="68"/>
      <c r="B33" s="68"/>
      <c r="C33" s="68"/>
      <c r="D33" s="36"/>
      <c r="E33" s="36" t="s">
        <v>40</v>
      </c>
      <c r="F33">
        <v>1</v>
      </c>
      <c r="G33">
        <v>2</v>
      </c>
      <c r="H33" s="483">
        <v>11.1</v>
      </c>
      <c r="I33" s="483">
        <v>11.1</v>
      </c>
      <c r="J33"/>
      <c r="M33" s="29" t="s">
        <v>1637</v>
      </c>
    </row>
    <row r="34" spans="1:14" x14ac:dyDescent="0.25">
      <c r="A34" s="68"/>
      <c r="B34" s="68"/>
      <c r="C34" s="68"/>
      <c r="D34" s="36"/>
      <c r="E34" s="36" t="s">
        <v>40</v>
      </c>
      <c r="F34"/>
      <c r="G34">
        <v>1</v>
      </c>
      <c r="H34" s="483">
        <v>3.3</v>
      </c>
      <c r="I34" s="483">
        <v>3.3</v>
      </c>
      <c r="J34"/>
      <c r="M34" s="29" t="s">
        <v>1637</v>
      </c>
    </row>
    <row r="35" spans="1:14" x14ac:dyDescent="0.25">
      <c r="A35" s="68"/>
      <c r="B35" s="68"/>
      <c r="C35" s="68"/>
      <c r="D35" s="36"/>
      <c r="E35" s="36" t="s">
        <v>47</v>
      </c>
      <c r="F35">
        <v>1</v>
      </c>
      <c r="G35">
        <v>11</v>
      </c>
      <c r="H35" s="483">
        <v>132.6</v>
      </c>
      <c r="I35" s="483">
        <v>132.6</v>
      </c>
      <c r="J35"/>
      <c r="K35" s="30">
        <f>IF(H35&gt;0,H35,0)+IF(H36&gt;0,H36,0)+IF(H37&gt;0,H37,0)+IF(H38&gt;0,H38,0)+IF(H39&gt;0,H39,0)+IF(H40&gt;0,H40,0)</f>
        <v>549.20000000000005</v>
      </c>
      <c r="L35" s="31">
        <f>IF(H35&gt;0,J35,0)+IF(H36&gt;0,J36,0)+IF(H37&gt;0,J37,0)+IF(H38&gt;0,J38,0)+IF(H39&gt;0,J39,0)+IF(H40&gt;0,J40,0)</f>
        <v>0</v>
      </c>
      <c r="M35" s="29" t="s">
        <v>1637</v>
      </c>
      <c r="N35" s="29" t="s">
        <v>1638</v>
      </c>
    </row>
    <row r="36" spans="1:14" x14ac:dyDescent="0.25">
      <c r="A36" s="68"/>
      <c r="B36" s="68"/>
      <c r="C36" s="68"/>
      <c r="D36" s="36"/>
      <c r="E36" s="36" t="s">
        <v>47</v>
      </c>
      <c r="F36">
        <v>5</v>
      </c>
      <c r="G36">
        <v>11</v>
      </c>
      <c r="H36" s="483">
        <v>115.19999999999999</v>
      </c>
      <c r="I36" s="483">
        <v>115.19999999999999</v>
      </c>
      <c r="J36"/>
      <c r="M36" s="29" t="s">
        <v>1637</v>
      </c>
    </row>
    <row r="37" spans="1:14" x14ac:dyDescent="0.25">
      <c r="A37" s="68"/>
      <c r="B37" s="68"/>
      <c r="C37" s="68"/>
      <c r="D37" s="36"/>
      <c r="E37" s="36" t="s">
        <v>47</v>
      </c>
      <c r="F37">
        <v>2</v>
      </c>
      <c r="G37">
        <v>7</v>
      </c>
      <c r="H37" s="483">
        <v>91.899999999999991</v>
      </c>
      <c r="I37" s="483">
        <v>91.899999999999991</v>
      </c>
      <c r="J37"/>
      <c r="M37" s="29" t="s">
        <v>1637</v>
      </c>
    </row>
    <row r="38" spans="1:14" x14ac:dyDescent="0.25">
      <c r="A38" s="68"/>
      <c r="B38" s="68"/>
      <c r="C38" s="68"/>
      <c r="D38" s="36"/>
      <c r="E38" s="36" t="s">
        <v>47</v>
      </c>
      <c r="F38">
        <v>2</v>
      </c>
      <c r="G38">
        <v>9</v>
      </c>
      <c r="H38" s="483">
        <v>80.899999999999991</v>
      </c>
      <c r="I38" s="483">
        <v>80.899999999999991</v>
      </c>
      <c r="J38"/>
      <c r="M38" s="29" t="s">
        <v>1637</v>
      </c>
    </row>
    <row r="39" spans="1:14" x14ac:dyDescent="0.25">
      <c r="A39" s="68"/>
      <c r="B39" s="68"/>
      <c r="C39" s="68"/>
      <c r="D39" s="36"/>
      <c r="E39" s="36" t="s">
        <v>47</v>
      </c>
      <c r="F39"/>
      <c r="G39">
        <v>6</v>
      </c>
      <c r="H39" s="483">
        <v>78.900000000000006</v>
      </c>
      <c r="I39" s="483">
        <v>78.900000000000006</v>
      </c>
      <c r="J39"/>
      <c r="M39" s="29" t="s">
        <v>1637</v>
      </c>
    </row>
    <row r="40" spans="1:14" x14ac:dyDescent="0.25">
      <c r="A40" s="68"/>
      <c r="B40" s="68"/>
      <c r="C40" s="68"/>
      <c r="D40" s="36"/>
      <c r="E40" s="36" t="s">
        <v>47</v>
      </c>
      <c r="F40"/>
      <c r="G40">
        <v>7</v>
      </c>
      <c r="H40" s="483">
        <v>49.7</v>
      </c>
      <c r="I40" s="483">
        <v>49.7</v>
      </c>
      <c r="J40"/>
      <c r="M40" s="29" t="s">
        <v>1637</v>
      </c>
    </row>
    <row r="41" spans="1:14" x14ac:dyDescent="0.25">
      <c r="A41" s="68"/>
      <c r="B41" s="68"/>
      <c r="C41" s="68"/>
      <c r="D41" s="36"/>
      <c r="E41" s="36" t="s">
        <v>38</v>
      </c>
      <c r="F41"/>
      <c r="G41">
        <v>18</v>
      </c>
      <c r="H41" s="483">
        <v>188.59999999999997</v>
      </c>
      <c r="I41" s="483">
        <v>188.59999999999997</v>
      </c>
      <c r="J41"/>
      <c r="K41" s="30">
        <f>IF(H41&gt;0,H41,0)+IF(H42&gt;0,H42,0)+IF(H43&gt;0,H43,0)+IF(H44&gt;0,H44,0)+IF(H45&gt;0,H45,0)+IF(H46&gt;0,H46,0)</f>
        <v>811.19999999999993</v>
      </c>
      <c r="L41" s="31">
        <f>IF(H41&gt;0,J41,0)+IF(H42&gt;0,J42,0)+IF(H43&gt;0,J43,0)+IF(H44&gt;0,J44,0)+IF(H45&gt;0,J45,0)+IF(H46&gt;0,J46,0)</f>
        <v>0</v>
      </c>
      <c r="M41" s="29" t="s">
        <v>1637</v>
      </c>
      <c r="N41" s="29" t="s">
        <v>1638</v>
      </c>
    </row>
    <row r="42" spans="1:14" x14ac:dyDescent="0.25">
      <c r="A42" s="68"/>
      <c r="B42" s="68"/>
      <c r="C42" s="68"/>
      <c r="D42" s="36"/>
      <c r="E42" s="36" t="s">
        <v>38</v>
      </c>
      <c r="F42">
        <v>1</v>
      </c>
      <c r="G42">
        <v>17</v>
      </c>
      <c r="H42" s="483">
        <v>163.80000000000001</v>
      </c>
      <c r="I42" s="483">
        <v>163.80000000000001</v>
      </c>
      <c r="J42"/>
      <c r="M42" s="29" t="s">
        <v>1637</v>
      </c>
    </row>
    <row r="43" spans="1:14" x14ac:dyDescent="0.25">
      <c r="A43" s="68"/>
      <c r="B43" s="68"/>
      <c r="C43" s="68"/>
      <c r="D43" s="36"/>
      <c r="E43" s="36" t="s">
        <v>38</v>
      </c>
      <c r="F43"/>
      <c r="G43">
        <v>12</v>
      </c>
      <c r="H43" s="483">
        <v>145.4</v>
      </c>
      <c r="I43" s="483">
        <v>145.4</v>
      </c>
      <c r="J43"/>
      <c r="M43" s="29" t="s">
        <v>1637</v>
      </c>
    </row>
    <row r="44" spans="1:14" x14ac:dyDescent="0.25">
      <c r="A44" s="68"/>
      <c r="B44" s="68"/>
      <c r="C44" s="68"/>
      <c r="D44" s="37"/>
      <c r="E44" s="37" t="s">
        <v>38</v>
      </c>
      <c r="F44">
        <v>1</v>
      </c>
      <c r="G44">
        <v>15</v>
      </c>
      <c r="H44" s="483">
        <v>144.79999999999998</v>
      </c>
      <c r="I44" s="483">
        <v>144.79999999999998</v>
      </c>
      <c r="J44"/>
      <c r="M44" s="29" t="s">
        <v>1637</v>
      </c>
    </row>
    <row r="45" spans="1:14" x14ac:dyDescent="0.25">
      <c r="A45" s="68"/>
      <c r="B45" s="68"/>
      <c r="C45" s="68"/>
      <c r="D45" s="37"/>
      <c r="E45" s="37" t="s">
        <v>38</v>
      </c>
      <c r="F45">
        <v>2</v>
      </c>
      <c r="G45">
        <v>9</v>
      </c>
      <c r="H45" s="483">
        <v>89.9</v>
      </c>
      <c r="I45" s="483">
        <v>89.9</v>
      </c>
      <c r="J45"/>
      <c r="M45" s="29" t="s">
        <v>1637</v>
      </c>
    </row>
    <row r="46" spans="1:14" x14ac:dyDescent="0.25">
      <c r="A46" s="68"/>
      <c r="B46" s="68"/>
      <c r="C46" s="68"/>
      <c r="D46" s="37"/>
      <c r="E46" s="37" t="s">
        <v>38</v>
      </c>
      <c r="F46"/>
      <c r="G46">
        <v>7</v>
      </c>
      <c r="H46" s="483">
        <v>78.700000000000017</v>
      </c>
      <c r="I46" s="483">
        <v>78.700000000000017</v>
      </c>
      <c r="J46"/>
      <c r="M46" s="29" t="s">
        <v>1637</v>
      </c>
    </row>
    <row r="47" spans="1:14" x14ac:dyDescent="0.25">
      <c r="A47" s="68"/>
      <c r="B47" s="68"/>
      <c r="C47" s="68"/>
      <c r="D47" s="36"/>
      <c r="E47" s="36" t="s">
        <v>49</v>
      </c>
      <c r="F47">
        <v>2</v>
      </c>
      <c r="G47">
        <v>9</v>
      </c>
      <c r="H47" s="483">
        <v>88.399999999999977</v>
      </c>
      <c r="I47" s="483">
        <v>88.399999999999977</v>
      </c>
      <c r="J47"/>
      <c r="K47" s="30">
        <f>IF(H47&gt;0,H47,0)+IF(H48&gt;0,H48,0)+IF(H49&gt;0,H49,0)+IF(H50&gt;0,H50,0)+IF(H51&gt;0,H51,0)+IF(H52&gt;0,H52,0)</f>
        <v>333.59999999999997</v>
      </c>
      <c r="L47" s="31">
        <f>IF(H47&gt;0,J47,0)+IF(H48&gt;0,J48,0)+IF(H49&gt;0,J49,0)+IF(H50&gt;0,J50,0)+IF(H51&gt;0,J51,0)+IF(H52&gt;0,J52,0)</f>
        <v>0</v>
      </c>
      <c r="M47" s="29" t="s">
        <v>1637</v>
      </c>
      <c r="N47" s="29" t="s">
        <v>1638</v>
      </c>
    </row>
    <row r="48" spans="1:14" x14ac:dyDescent="0.25">
      <c r="A48" s="68"/>
      <c r="B48" s="68"/>
      <c r="C48" s="68"/>
      <c r="D48" s="36"/>
      <c r="E48" s="36" t="s">
        <v>49</v>
      </c>
      <c r="F48">
        <v>9</v>
      </c>
      <c r="G48">
        <v>7</v>
      </c>
      <c r="H48" s="483">
        <v>68.300000000000011</v>
      </c>
      <c r="I48" s="483">
        <v>68.300000000000011</v>
      </c>
      <c r="J48"/>
      <c r="M48" s="29" t="s">
        <v>1637</v>
      </c>
    </row>
    <row r="49" spans="1:14" x14ac:dyDescent="0.25">
      <c r="A49" s="68"/>
      <c r="B49" s="68"/>
      <c r="C49" s="68"/>
      <c r="D49" s="36"/>
      <c r="E49" s="36" t="s">
        <v>49</v>
      </c>
      <c r="F49">
        <v>2</v>
      </c>
      <c r="G49">
        <v>7</v>
      </c>
      <c r="H49" s="483">
        <v>53.1</v>
      </c>
      <c r="I49" s="483">
        <v>53.1</v>
      </c>
      <c r="J49"/>
      <c r="M49" s="29" t="s">
        <v>1637</v>
      </c>
    </row>
    <row r="50" spans="1:14" x14ac:dyDescent="0.25">
      <c r="A50" s="68"/>
      <c r="B50" s="68"/>
      <c r="C50" s="68"/>
      <c r="D50" s="36"/>
      <c r="E50" s="36" t="s">
        <v>49</v>
      </c>
      <c r="F50">
        <v>1</v>
      </c>
      <c r="G50">
        <v>13</v>
      </c>
      <c r="H50" s="483">
        <v>52.5</v>
      </c>
      <c r="I50" s="483">
        <v>52.5</v>
      </c>
      <c r="J50"/>
      <c r="M50" s="29" t="s">
        <v>1637</v>
      </c>
    </row>
    <row r="51" spans="1:14" x14ac:dyDescent="0.25">
      <c r="A51" s="68"/>
      <c r="B51" s="68"/>
      <c r="C51" s="68"/>
      <c r="D51" s="36"/>
      <c r="E51" s="36" t="s">
        <v>49</v>
      </c>
      <c r="F51">
        <v>5</v>
      </c>
      <c r="G51">
        <v>5</v>
      </c>
      <c r="H51" s="483">
        <v>46.8</v>
      </c>
      <c r="I51" s="483">
        <v>46.8</v>
      </c>
      <c r="J51"/>
      <c r="M51" s="29" t="s">
        <v>1637</v>
      </c>
    </row>
    <row r="52" spans="1:14" x14ac:dyDescent="0.25">
      <c r="A52" s="68"/>
      <c r="B52" s="68"/>
      <c r="C52" s="68"/>
      <c r="D52" s="36"/>
      <c r="E52" s="36" t="s">
        <v>49</v>
      </c>
      <c r="F52">
        <v>1</v>
      </c>
      <c r="G52">
        <v>4</v>
      </c>
      <c r="H52" s="483">
        <v>24.5</v>
      </c>
      <c r="I52" s="483">
        <v>24.5</v>
      </c>
      <c r="J52"/>
      <c r="M52" s="29" t="s">
        <v>1637</v>
      </c>
    </row>
    <row r="53" spans="1:14" x14ac:dyDescent="0.25">
      <c r="A53" s="68"/>
      <c r="B53" s="68"/>
      <c r="C53" s="68"/>
      <c r="D53" s="36"/>
      <c r="E53" s="36" t="s">
        <v>37</v>
      </c>
      <c r="F53">
        <v>2</v>
      </c>
      <c r="G53">
        <v>14</v>
      </c>
      <c r="H53" s="483">
        <v>197.3</v>
      </c>
      <c r="I53" s="483">
        <v>197.3</v>
      </c>
      <c r="J53"/>
      <c r="K53" s="30">
        <f>IF(H53&gt;0,H53,0)+IF(H54&gt;0,H54,0)+IF(H55&gt;0,H55,0)+IF(H56&gt;0,H56,0)+IF(H57&gt;0,H57,0)+IF(H58&gt;0,H58,0)</f>
        <v>589.90000000000009</v>
      </c>
      <c r="L53" s="31">
        <f>IF(H53&gt;0,J53,0)+IF(H54&gt;0,J54,0)+IF(H55&gt;0,J55,0)+IF(H56&gt;0,J56,0)+IF(H57&gt;0,J57,0)+IF(H58&gt;0,J58,0)</f>
        <v>0</v>
      </c>
      <c r="M53" s="29" t="s">
        <v>1637</v>
      </c>
      <c r="N53" s="29" t="s">
        <v>1638</v>
      </c>
    </row>
    <row r="54" spans="1:14" x14ac:dyDescent="0.25">
      <c r="A54" s="68"/>
      <c r="B54" s="68"/>
      <c r="C54" s="68"/>
      <c r="D54" s="36"/>
      <c r="E54" s="36" t="s">
        <v>37</v>
      </c>
      <c r="F54"/>
      <c r="G54">
        <v>11</v>
      </c>
      <c r="H54" s="483">
        <v>97.299999999999983</v>
      </c>
      <c r="I54" s="483">
        <v>97.299999999999983</v>
      </c>
      <c r="J54"/>
      <c r="M54" s="29" t="s">
        <v>1637</v>
      </c>
    </row>
    <row r="55" spans="1:14" x14ac:dyDescent="0.25">
      <c r="A55" s="68"/>
      <c r="B55" s="68"/>
      <c r="C55" s="68"/>
      <c r="D55" s="36"/>
      <c r="E55" s="36" t="s">
        <v>37</v>
      </c>
      <c r="F55"/>
      <c r="G55">
        <v>11</v>
      </c>
      <c r="H55" s="483">
        <v>83.899999999999991</v>
      </c>
      <c r="I55" s="483">
        <v>83.899999999999991</v>
      </c>
      <c r="J55"/>
      <c r="M55" s="29" t="s">
        <v>1637</v>
      </c>
    </row>
    <row r="56" spans="1:14" x14ac:dyDescent="0.25">
      <c r="A56" s="68"/>
      <c r="B56" s="68"/>
      <c r="C56" s="68"/>
      <c r="D56" s="36"/>
      <c r="E56" s="36" t="s">
        <v>37</v>
      </c>
      <c r="F56"/>
      <c r="G56">
        <v>7</v>
      </c>
      <c r="H56" s="483">
        <v>72.5</v>
      </c>
      <c r="I56" s="483">
        <v>72.5</v>
      </c>
      <c r="J56"/>
      <c r="M56" s="29" t="s">
        <v>1637</v>
      </c>
    </row>
    <row r="57" spans="1:14" x14ac:dyDescent="0.25">
      <c r="A57" s="68"/>
      <c r="B57" s="68"/>
      <c r="C57" s="68"/>
      <c r="D57" s="36"/>
      <c r="E57" s="36" t="s">
        <v>37</v>
      </c>
      <c r="F57"/>
      <c r="G57">
        <v>11</v>
      </c>
      <c r="H57" s="483">
        <v>71.600000000000009</v>
      </c>
      <c r="I57" s="483">
        <v>71.600000000000009</v>
      </c>
      <c r="J57"/>
      <c r="M57" s="29" t="s">
        <v>1637</v>
      </c>
    </row>
    <row r="58" spans="1:14" x14ac:dyDescent="0.25">
      <c r="A58" s="68"/>
      <c r="B58" s="68"/>
      <c r="C58" s="68"/>
      <c r="D58" s="36"/>
      <c r="E58" s="36" t="s">
        <v>37</v>
      </c>
      <c r="F58">
        <v>1</v>
      </c>
      <c r="G58">
        <v>7</v>
      </c>
      <c r="H58" s="483">
        <v>67.300000000000011</v>
      </c>
      <c r="I58" s="483">
        <v>67.300000000000011</v>
      </c>
      <c r="J58"/>
      <c r="M58" s="29" t="s">
        <v>1637</v>
      </c>
    </row>
    <row r="59" spans="1:14" x14ac:dyDescent="0.25">
      <c r="A59" s="68"/>
      <c r="B59" s="68"/>
      <c r="C59" s="68"/>
      <c r="D59" s="36"/>
      <c r="E59" s="142" t="s">
        <v>1797</v>
      </c>
      <c r="F59">
        <v>2</v>
      </c>
      <c r="G59">
        <v>6</v>
      </c>
      <c r="H59" s="483">
        <v>119</v>
      </c>
      <c r="I59" s="483">
        <v>119</v>
      </c>
      <c r="J59"/>
      <c r="K59" s="30">
        <f>IF(H59&gt;0,H59,0)+IF(H60&gt;0,H60,0)+IF(H61&gt;0,H61,0)+IF(H62&gt;0,H62,0)+IF(H63&gt;0,H63,0)+IF(H64&gt;0,H64,0)</f>
        <v>446.2</v>
      </c>
      <c r="L59" s="31">
        <f>IF(H59&gt;0,J59,0)+IF(H60&gt;0,J60,0)+IF(H61&gt;0,J61,0)+IF(H62&gt;0,J62,0)+IF(H63&gt;0,J63,0)+IF(H64&gt;0,J64,0)</f>
        <v>0</v>
      </c>
      <c r="M59" s="29" t="s">
        <v>1637</v>
      </c>
      <c r="N59" s="29" t="s">
        <v>1638</v>
      </c>
    </row>
    <row r="60" spans="1:14" x14ac:dyDescent="0.25">
      <c r="A60" s="68"/>
      <c r="B60" s="68"/>
      <c r="C60" s="68"/>
      <c r="D60" s="36"/>
      <c r="E60" s="142" t="s">
        <v>1797</v>
      </c>
      <c r="F60"/>
      <c r="G60">
        <v>7</v>
      </c>
      <c r="H60" s="483">
        <v>109.6</v>
      </c>
      <c r="I60" s="483">
        <v>109.6</v>
      </c>
      <c r="J60"/>
      <c r="M60" s="29" t="s">
        <v>1637</v>
      </c>
    </row>
    <row r="61" spans="1:14" x14ac:dyDescent="0.25">
      <c r="A61" s="68"/>
      <c r="B61" s="68"/>
      <c r="C61" s="68"/>
      <c r="D61" s="36"/>
      <c r="E61" s="142" t="s">
        <v>1797</v>
      </c>
      <c r="F61">
        <v>1</v>
      </c>
      <c r="G61">
        <v>6</v>
      </c>
      <c r="H61" s="483">
        <v>77.599999999999994</v>
      </c>
      <c r="I61" s="483">
        <v>77.599999999999994</v>
      </c>
      <c r="J61"/>
      <c r="M61" s="29" t="s">
        <v>1637</v>
      </c>
    </row>
    <row r="62" spans="1:14" x14ac:dyDescent="0.25">
      <c r="A62" s="68"/>
      <c r="B62" s="68"/>
      <c r="C62" s="68"/>
      <c r="D62" s="36"/>
      <c r="E62" s="142" t="s">
        <v>1797</v>
      </c>
      <c r="F62"/>
      <c r="G62">
        <v>11</v>
      </c>
      <c r="H62" s="483">
        <v>59.2</v>
      </c>
      <c r="I62" s="483">
        <v>59.2</v>
      </c>
      <c r="J62"/>
      <c r="M62" s="29" t="s">
        <v>1637</v>
      </c>
    </row>
    <row r="63" spans="1:14" x14ac:dyDescent="0.25">
      <c r="A63" s="68"/>
      <c r="B63" s="68"/>
      <c r="C63" s="68"/>
      <c r="D63" s="36"/>
      <c r="E63" s="142" t="s">
        <v>1797</v>
      </c>
      <c r="F63"/>
      <c r="G63">
        <v>6</v>
      </c>
      <c r="H63" s="483">
        <v>58.300000000000004</v>
      </c>
      <c r="I63" s="483">
        <v>58.300000000000004</v>
      </c>
      <c r="J63"/>
      <c r="M63" s="29" t="s">
        <v>1637</v>
      </c>
    </row>
    <row r="64" spans="1:14" x14ac:dyDescent="0.25">
      <c r="A64" s="68"/>
      <c r="B64" s="68"/>
      <c r="C64" s="68"/>
      <c r="D64" s="36"/>
      <c r="E64" s="142" t="s">
        <v>1797</v>
      </c>
      <c r="F64"/>
      <c r="G64">
        <v>2</v>
      </c>
      <c r="H64" s="483">
        <v>22.5</v>
      </c>
      <c r="I64" s="483">
        <v>22.5</v>
      </c>
      <c r="J64"/>
      <c r="M64" s="29" t="s">
        <v>1637</v>
      </c>
    </row>
    <row r="65" spans="1:14" x14ac:dyDescent="0.25">
      <c r="A65" s="68"/>
      <c r="B65" s="68"/>
      <c r="C65" s="68"/>
      <c r="D65" s="36"/>
      <c r="E65" s="36" t="s">
        <v>48</v>
      </c>
      <c r="F65">
        <v>1</v>
      </c>
      <c r="G65">
        <v>18</v>
      </c>
      <c r="H65" s="483">
        <v>64.8</v>
      </c>
      <c r="I65" s="483">
        <v>64.8</v>
      </c>
      <c r="J65"/>
      <c r="K65" s="30">
        <f>IF(H65&gt;0,H65,0)+IF(H66&gt;0,H66,0)+IF(H67&gt;0,H67,0)+IF(H68&gt;0,H68,0)+IF(H69&gt;0,H69,0)+IF(H70&gt;0,H70,0)</f>
        <v>267.5</v>
      </c>
      <c r="L65" s="31">
        <f>IF(H65&gt;0,J65,0)+IF(H66&gt;0,J66,0)+IF(H67&gt;0,J67,0)+IF(H68&gt;0,J68,0)+IF(H69&gt;0,J69,0)+IF(H70&gt;0,J70,0)</f>
        <v>0</v>
      </c>
      <c r="M65" s="29" t="s">
        <v>1637</v>
      </c>
      <c r="N65" s="29" t="s">
        <v>1638</v>
      </c>
    </row>
    <row r="66" spans="1:14" x14ac:dyDescent="0.25">
      <c r="A66" s="68"/>
      <c r="B66" s="68"/>
      <c r="C66" s="68"/>
      <c r="D66" s="36"/>
      <c r="E66" s="36" t="s">
        <v>48</v>
      </c>
      <c r="F66"/>
      <c r="G66">
        <v>7</v>
      </c>
      <c r="H66" s="483">
        <v>52.70000000000001</v>
      </c>
      <c r="I66" s="483">
        <v>52.70000000000001</v>
      </c>
      <c r="J66"/>
      <c r="M66" s="29" t="s">
        <v>1637</v>
      </c>
    </row>
    <row r="67" spans="1:14" x14ac:dyDescent="0.25">
      <c r="A67" s="68"/>
      <c r="B67" s="68"/>
      <c r="C67" s="68"/>
      <c r="D67" s="36"/>
      <c r="E67" s="36" t="s">
        <v>48</v>
      </c>
      <c r="F67"/>
      <c r="G67">
        <v>5</v>
      </c>
      <c r="H67" s="483">
        <v>51.699999999999996</v>
      </c>
      <c r="I67" s="483">
        <v>51.699999999999996</v>
      </c>
      <c r="J67"/>
      <c r="M67" s="29" t="s">
        <v>1637</v>
      </c>
    </row>
    <row r="68" spans="1:14" x14ac:dyDescent="0.25">
      <c r="A68" s="68"/>
      <c r="B68" s="68"/>
      <c r="C68" s="68"/>
      <c r="D68" s="36"/>
      <c r="E68" s="36" t="s">
        <v>48</v>
      </c>
      <c r="F68"/>
      <c r="G68">
        <v>12</v>
      </c>
      <c r="H68" s="483">
        <v>50.800000000000004</v>
      </c>
      <c r="I68" s="483">
        <v>50.800000000000004</v>
      </c>
      <c r="J68"/>
      <c r="M68" s="29" t="s">
        <v>1637</v>
      </c>
    </row>
    <row r="69" spans="1:14" x14ac:dyDescent="0.25">
      <c r="A69" s="68"/>
      <c r="B69" s="68"/>
      <c r="C69" s="68"/>
      <c r="D69" s="36"/>
      <c r="E69" s="36" t="s">
        <v>48</v>
      </c>
      <c r="F69">
        <v>2</v>
      </c>
      <c r="G69">
        <v>9</v>
      </c>
      <c r="H69" s="483">
        <v>29.6</v>
      </c>
      <c r="I69" s="483">
        <v>29.6</v>
      </c>
      <c r="J69"/>
      <c r="M69" s="29" t="s">
        <v>1637</v>
      </c>
    </row>
    <row r="70" spans="1:14" x14ac:dyDescent="0.25">
      <c r="A70" s="68"/>
      <c r="B70" s="68"/>
      <c r="C70" s="68"/>
      <c r="D70" s="36"/>
      <c r="E70" s="36" t="s">
        <v>48</v>
      </c>
      <c r="F70">
        <v>1</v>
      </c>
      <c r="G70">
        <v>2</v>
      </c>
      <c r="H70" s="483">
        <v>17.899999999999999</v>
      </c>
      <c r="I70" s="483">
        <v>17.899999999999999</v>
      </c>
      <c r="J70"/>
      <c r="M70" s="29" t="s">
        <v>1637</v>
      </c>
    </row>
    <row r="71" spans="1:14" x14ac:dyDescent="0.25">
      <c r="A71" s="68"/>
      <c r="B71" s="68"/>
      <c r="C71" s="68"/>
      <c r="D71" s="36"/>
      <c r="E71" s="36" t="s">
        <v>43</v>
      </c>
      <c r="F71">
        <v>2</v>
      </c>
      <c r="G71">
        <v>8</v>
      </c>
      <c r="H71" s="483">
        <v>109.89999999999999</v>
      </c>
      <c r="I71" s="483">
        <v>109.89999999999999</v>
      </c>
      <c r="J71"/>
      <c r="K71" s="30">
        <f>IF(H71&gt;0,H71,0)+IF(H72&gt;0,H72,0)+IF(H73&gt;0,H73,0)+IF(H74&gt;0,H74,0)+IF(H75&gt;0,H75,0)+IF(H76&gt;0,H76,0)</f>
        <v>403.59999999999997</v>
      </c>
      <c r="L71" s="31">
        <f>IF(H71&gt;0,J71,0)+IF(H72&gt;0,J72,0)+IF(H73&gt;0,J73,0)+IF(H74&gt;0,J74,0)+IF(H75&gt;0,J75,0)+IF(H76&gt;0,J76,0)</f>
        <v>0</v>
      </c>
      <c r="M71" s="29" t="s">
        <v>1637</v>
      </c>
      <c r="N71" s="29" t="s">
        <v>1638</v>
      </c>
    </row>
    <row r="72" spans="1:14" x14ac:dyDescent="0.25">
      <c r="A72" s="68"/>
      <c r="B72" s="68"/>
      <c r="C72" s="68"/>
      <c r="D72" s="36"/>
      <c r="E72" s="36" t="s">
        <v>43</v>
      </c>
      <c r="F72">
        <v>1</v>
      </c>
      <c r="G72">
        <v>8</v>
      </c>
      <c r="H72" s="483">
        <v>76</v>
      </c>
      <c r="I72" s="483">
        <v>76</v>
      </c>
      <c r="J72"/>
      <c r="M72" s="29" t="s">
        <v>1637</v>
      </c>
    </row>
    <row r="73" spans="1:14" x14ac:dyDescent="0.25">
      <c r="A73" s="68"/>
      <c r="B73" s="68"/>
      <c r="C73" s="68"/>
      <c r="D73" s="36"/>
      <c r="E73" s="36" t="s">
        <v>43</v>
      </c>
      <c r="F73"/>
      <c r="G73">
        <v>8</v>
      </c>
      <c r="H73" s="483">
        <v>73.600000000000009</v>
      </c>
      <c r="I73" s="483">
        <v>73.600000000000009</v>
      </c>
      <c r="J73"/>
      <c r="M73" s="29" t="s">
        <v>1637</v>
      </c>
    </row>
    <row r="74" spans="1:14" x14ac:dyDescent="0.25">
      <c r="A74" s="68"/>
      <c r="B74" s="68"/>
      <c r="C74" s="68"/>
      <c r="D74" s="36"/>
      <c r="E74" s="36" t="s">
        <v>43</v>
      </c>
      <c r="F74"/>
      <c r="G74">
        <v>8</v>
      </c>
      <c r="H74" s="483">
        <v>52.2</v>
      </c>
      <c r="I74" s="483">
        <v>52.2</v>
      </c>
      <c r="J74"/>
      <c r="M74" s="29" t="s">
        <v>1637</v>
      </c>
    </row>
    <row r="75" spans="1:14" x14ac:dyDescent="0.25">
      <c r="A75" s="68"/>
      <c r="B75" s="68"/>
      <c r="C75" s="68"/>
      <c r="D75" s="36"/>
      <c r="E75" s="36" t="s">
        <v>43</v>
      </c>
      <c r="F75">
        <v>1</v>
      </c>
      <c r="G75">
        <v>6</v>
      </c>
      <c r="H75" s="483">
        <v>46.699999999999996</v>
      </c>
      <c r="I75" s="483">
        <v>46.699999999999996</v>
      </c>
      <c r="J75"/>
      <c r="M75" s="29" t="s">
        <v>1637</v>
      </c>
    </row>
    <row r="76" spans="1:14" x14ac:dyDescent="0.25">
      <c r="A76" s="68"/>
      <c r="B76" s="68"/>
      <c r="C76" s="68"/>
      <c r="D76" s="36"/>
      <c r="E76" s="36" t="s">
        <v>43</v>
      </c>
      <c r="F76"/>
      <c r="G76">
        <v>8</v>
      </c>
      <c r="H76" s="483">
        <v>45.20000000000001</v>
      </c>
      <c r="I76" s="483">
        <v>45.20000000000001</v>
      </c>
      <c r="J76"/>
      <c r="M76" s="29" t="s">
        <v>1637</v>
      </c>
    </row>
    <row r="77" spans="1:14" x14ac:dyDescent="0.25">
      <c r="A77" s="68"/>
      <c r="B77" s="68"/>
      <c r="C77" s="68"/>
      <c r="D77" s="36"/>
      <c r="E77" s="36" t="s">
        <v>41</v>
      </c>
      <c r="F77">
        <v>1</v>
      </c>
      <c r="G77">
        <v>17</v>
      </c>
      <c r="H77" s="483">
        <v>158.19999999999999</v>
      </c>
      <c r="I77" s="483">
        <v>158.19999999999999</v>
      </c>
      <c r="J77"/>
      <c r="K77" s="30">
        <f>IF(H77&gt;0,H77,0)+IF(H78&gt;0,H78,0)+IF(H79&gt;0,H79,0)+IF(H80&gt;0,H80,0)+IF(H81&gt;0,H81,0)+IF(H82&gt;0,H82,0)</f>
        <v>562.69999999999993</v>
      </c>
      <c r="L77" s="31">
        <f>IF(H77&gt;0,J77,0)+IF(H78&gt;0,J78,0)+IF(H79&gt;0,J79,0)+IF(H80&gt;0,J80,0)+IF(H81&gt;0,J81,0)+IF(H82&gt;0,J82,0)</f>
        <v>0</v>
      </c>
      <c r="M77" s="29" t="s">
        <v>1637</v>
      </c>
      <c r="N77" s="29" t="s">
        <v>1638</v>
      </c>
    </row>
    <row r="78" spans="1:14" x14ac:dyDescent="0.25">
      <c r="A78" s="68"/>
      <c r="B78" s="68"/>
      <c r="C78" s="68"/>
      <c r="D78" s="36"/>
      <c r="E78" s="36" t="s">
        <v>41</v>
      </c>
      <c r="F78"/>
      <c r="G78">
        <v>11</v>
      </c>
      <c r="H78" s="483">
        <v>126.89999999999998</v>
      </c>
      <c r="I78" s="483">
        <v>126.89999999999998</v>
      </c>
      <c r="J78"/>
      <c r="M78" s="29" t="s">
        <v>1637</v>
      </c>
    </row>
    <row r="79" spans="1:14" x14ac:dyDescent="0.25">
      <c r="A79" s="68"/>
      <c r="B79" s="68"/>
      <c r="C79" s="68"/>
      <c r="D79" s="36"/>
      <c r="E79" s="36" t="s">
        <v>41</v>
      </c>
      <c r="F79"/>
      <c r="G79">
        <v>11</v>
      </c>
      <c r="H79" s="483">
        <v>101.6</v>
      </c>
      <c r="I79" s="483">
        <v>101.6</v>
      </c>
      <c r="J79"/>
      <c r="M79" s="29" t="s">
        <v>1637</v>
      </c>
    </row>
    <row r="80" spans="1:14" x14ac:dyDescent="0.25">
      <c r="A80" s="68"/>
      <c r="B80" s="68"/>
      <c r="C80" s="68"/>
      <c r="D80" s="36"/>
      <c r="E80" s="36" t="s">
        <v>41</v>
      </c>
      <c r="F80"/>
      <c r="G80">
        <v>10</v>
      </c>
      <c r="H80" s="483">
        <v>98.7</v>
      </c>
      <c r="I80" s="483">
        <v>98.7</v>
      </c>
      <c r="J80"/>
      <c r="M80" s="29" t="s">
        <v>1637</v>
      </c>
    </row>
    <row r="81" spans="1:13" x14ac:dyDescent="0.25">
      <c r="A81" s="68"/>
      <c r="B81" s="68"/>
      <c r="C81" s="68"/>
      <c r="D81" s="36"/>
      <c r="E81" s="36" t="s">
        <v>41</v>
      </c>
      <c r="F81"/>
      <c r="G81">
        <v>7</v>
      </c>
      <c r="H81" s="483">
        <v>53.9</v>
      </c>
      <c r="I81" s="483">
        <v>53.9</v>
      </c>
      <c r="J81"/>
      <c r="M81" s="29" t="s">
        <v>1637</v>
      </c>
    </row>
    <row r="82" spans="1:13" ht="14.25" customHeight="1" x14ac:dyDescent="0.25">
      <c r="A82" s="68"/>
      <c r="B82" s="68"/>
      <c r="C82" s="68"/>
      <c r="D82" s="36"/>
      <c r="E82" s="36" t="s">
        <v>41</v>
      </c>
      <c r="F82">
        <v>1</v>
      </c>
      <c r="G82">
        <v>3</v>
      </c>
      <c r="H82" s="483">
        <v>23.4</v>
      </c>
      <c r="I82" s="483">
        <v>23.4</v>
      </c>
      <c r="J82"/>
      <c r="M82" s="29" t="s">
        <v>1637</v>
      </c>
    </row>
  </sheetData>
  <autoFilter ref="A4:N82" xr:uid="{00000000-0009-0000-0000-000004000000}"/>
  <pageMargins left="0.7" right="0.7" top="0.75" bottom="0.75" header="0.3" footer="0.3"/>
  <pageSetup paperSize="9" scale="5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37"/>
  <sheetViews>
    <sheetView showGridLines="0" zoomScale="120" zoomScaleNormal="120" workbookViewId="0">
      <selection activeCell="B17" sqref="B17"/>
    </sheetView>
  </sheetViews>
  <sheetFormatPr defaultColWidth="9.109375" defaultRowHeight="13.2" x14ac:dyDescent="0.25"/>
  <cols>
    <col min="1" max="1" width="9.109375" style="29"/>
    <col min="2" max="2" width="26.33203125" style="29" bestFit="1" customWidth="1"/>
    <col min="3" max="3" width="11.6640625" style="29" customWidth="1"/>
    <col min="4" max="4" width="9.88671875" style="29" customWidth="1"/>
    <col min="5" max="5" width="8.33203125" style="29" customWidth="1"/>
    <col min="6" max="6" width="8.6640625" style="29" bestFit="1" customWidth="1"/>
    <col min="7" max="7" width="9.6640625" style="29" customWidth="1"/>
    <col min="8" max="8" width="10.33203125" style="29" customWidth="1"/>
    <col min="9" max="9" width="8.33203125" style="29" customWidth="1"/>
    <col min="10" max="10" width="7" style="29" customWidth="1"/>
    <col min="11" max="11" width="8.33203125" style="29" customWidth="1"/>
    <col min="12" max="12" width="10.6640625" style="29" customWidth="1"/>
    <col min="13" max="13" width="9.109375" style="29" customWidth="1"/>
    <col min="14" max="14" width="8.6640625" style="29" customWidth="1"/>
    <col min="15" max="15" width="7.5546875" style="29" customWidth="1"/>
    <col min="16" max="16" width="9.5546875" style="29" bestFit="1" customWidth="1"/>
    <col min="17" max="16384" width="9.109375" style="29"/>
  </cols>
  <sheetData>
    <row r="2" spans="1:18" s="216" customFormat="1" ht="15.6" x14ac:dyDescent="0.25">
      <c r="A2" s="215" t="s">
        <v>1642</v>
      </c>
      <c r="C2" s="481" t="str">
        <f>'2026-NAT-TOTAL'!D2</f>
        <v>(Multiple Items) Nationals 2026 Day 3</v>
      </c>
      <c r="D2" s="215"/>
    </row>
    <row r="3" spans="1:18" s="216" customFormat="1" ht="16.2" thickBot="1" x14ac:dyDescent="0.3">
      <c r="A3" s="215"/>
      <c r="C3" s="215"/>
      <c r="D3" s="215"/>
    </row>
    <row r="4" spans="1:18" s="216" customFormat="1" ht="16.2" thickBot="1" x14ac:dyDescent="0.3">
      <c r="C4" s="253" t="str">
        <f>C2</f>
        <v>(Multiple Items) Nationals 2026 Day 3</v>
      </c>
      <c r="D4" s="522"/>
      <c r="E4" s="523"/>
      <c r="F4" s="523"/>
      <c r="G4" s="522"/>
      <c r="H4" s="522"/>
      <c r="I4" s="522"/>
    </row>
    <row r="5" spans="1:18" s="222" customFormat="1" ht="16.2" thickBot="1" x14ac:dyDescent="0.3">
      <c r="A5" s="218"/>
      <c r="B5" s="219" t="s">
        <v>415</v>
      </c>
      <c r="C5" s="254" t="s">
        <v>1641</v>
      </c>
      <c r="D5" s="221"/>
      <c r="E5" s="221"/>
      <c r="F5" s="221"/>
      <c r="G5" s="221"/>
      <c r="H5" s="221"/>
      <c r="I5" s="221"/>
      <c r="P5" s="13"/>
      <c r="Q5" s="223"/>
      <c r="R5" s="224"/>
    </row>
    <row r="6" spans="1:18" s="216" customFormat="1" ht="15.6" x14ac:dyDescent="0.25">
      <c r="A6" s="225">
        <v>1</v>
      </c>
      <c r="B6" s="226" t="str">
        <f>'TOP6'!E41</f>
        <v>Orca Angling Club</v>
      </c>
      <c r="C6" s="255">
        <f>'TOP6'!K41</f>
        <v>811.19999999999993</v>
      </c>
      <c r="D6" s="227"/>
      <c r="F6" s="217"/>
      <c r="G6" s="227"/>
      <c r="I6" s="217"/>
      <c r="P6" s="29"/>
      <c r="Q6" s="30"/>
      <c r="R6" s="31"/>
    </row>
    <row r="7" spans="1:18" s="216" customFormat="1" ht="15.6" x14ac:dyDescent="0.25">
      <c r="A7" s="228">
        <v>2</v>
      </c>
      <c r="B7" s="229" t="str">
        <f>'TOP6'!E23</f>
        <v>Mako</v>
      </c>
      <c r="C7" s="256">
        <f>'TOP6'!K23</f>
        <v>759.5</v>
      </c>
      <c r="D7" s="227"/>
      <c r="F7" s="217"/>
      <c r="G7" s="227"/>
      <c r="I7" s="217"/>
      <c r="P7" s="29"/>
      <c r="Q7" s="30"/>
      <c r="R7" s="31"/>
    </row>
    <row r="8" spans="1:18" s="216" customFormat="1" ht="15.6" x14ac:dyDescent="0.25">
      <c r="A8" s="228">
        <v>3</v>
      </c>
      <c r="B8" s="229" t="str">
        <f>'TOP6'!E53</f>
        <v>Penguin</v>
      </c>
      <c r="C8" s="256">
        <f>'TOP6'!K53</f>
        <v>589.90000000000009</v>
      </c>
      <c r="D8" s="227"/>
      <c r="F8" s="217"/>
      <c r="G8" s="227"/>
      <c r="I8" s="217"/>
      <c r="P8" s="29"/>
      <c r="Q8" s="30"/>
      <c r="R8" s="31"/>
    </row>
    <row r="9" spans="1:18" s="216" customFormat="1" ht="15.6" x14ac:dyDescent="0.25">
      <c r="A9" s="228">
        <v>4</v>
      </c>
      <c r="B9" s="229" t="str">
        <f>'TOP6'!E77</f>
        <v>Welwitschia</v>
      </c>
      <c r="C9" s="256">
        <f>'TOP6'!K77</f>
        <v>562.69999999999993</v>
      </c>
      <c r="D9" s="227"/>
      <c r="F9" s="217"/>
      <c r="G9" s="227"/>
      <c r="I9" s="217"/>
      <c r="P9" s="29"/>
      <c r="Q9" s="30"/>
      <c r="R9" s="31"/>
    </row>
    <row r="10" spans="1:18" s="216" customFormat="1" ht="15.6" x14ac:dyDescent="0.25">
      <c r="A10" s="228">
        <v>5</v>
      </c>
      <c r="B10" s="229" t="str">
        <f>'TOP6'!E35</f>
        <v>Okahandja</v>
      </c>
      <c r="C10" s="256">
        <f>'TOP6'!K35</f>
        <v>549.20000000000005</v>
      </c>
      <c r="D10" s="227"/>
      <c r="F10" s="217"/>
      <c r="G10" s="227"/>
      <c r="I10" s="217"/>
      <c r="P10" s="29"/>
      <c r="Q10" s="30"/>
      <c r="R10" s="31"/>
    </row>
    <row r="11" spans="1:18" s="216" customFormat="1" ht="15.6" x14ac:dyDescent="0.25">
      <c r="A11" s="228">
        <v>6</v>
      </c>
      <c r="B11" s="229" t="str">
        <f>'TOP6'!E5</f>
        <v>Atlantic Angling Club</v>
      </c>
      <c r="C11" s="256">
        <f>'TOP6'!K5</f>
        <v>472.9</v>
      </c>
      <c r="D11" s="227"/>
      <c r="F11" s="217"/>
      <c r="G11" s="227"/>
      <c r="I11" s="217"/>
      <c r="P11" s="29"/>
      <c r="Q11" s="30"/>
      <c r="R11" s="31"/>
    </row>
    <row r="12" spans="1:18" s="216" customFormat="1" ht="15.6" x14ac:dyDescent="0.25">
      <c r="A12" s="228">
        <v>7</v>
      </c>
      <c r="B12" s="229" t="str">
        <f>'TOP6'!E59</f>
        <v>Seagull Angling Club</v>
      </c>
      <c r="C12" s="256">
        <f>'TOP6'!K59</f>
        <v>446.2</v>
      </c>
      <c r="D12" s="227"/>
      <c r="F12" s="217"/>
      <c r="G12" s="227"/>
      <c r="I12" s="217"/>
      <c r="P12" s="29"/>
      <c r="Q12" s="30"/>
      <c r="R12" s="31"/>
    </row>
    <row r="13" spans="1:18" s="216" customFormat="1" ht="15.6" x14ac:dyDescent="0.25">
      <c r="A13" s="228">
        <v>8</v>
      </c>
      <c r="B13" s="229" t="str">
        <f>'TOP6'!E71</f>
        <v>Walvis Bay</v>
      </c>
      <c r="C13" s="256">
        <f>'TOP6'!K71</f>
        <v>403.59999999999997</v>
      </c>
      <c r="D13" s="227"/>
      <c r="F13" s="217"/>
      <c r="G13" s="227"/>
      <c r="I13" s="217"/>
      <c r="P13" s="29"/>
      <c r="Q13" s="30"/>
      <c r="R13" s="31"/>
    </row>
    <row r="14" spans="1:18" s="216" customFormat="1" ht="15" customHeight="1" x14ac:dyDescent="0.25">
      <c r="A14" s="228">
        <v>9</v>
      </c>
      <c r="B14" s="229" t="str">
        <f>'TOP6'!E47</f>
        <v>Otjiwarongo</v>
      </c>
      <c r="C14" s="256">
        <f>'TOP6'!K47</f>
        <v>333.59999999999997</v>
      </c>
      <c r="D14" s="227"/>
      <c r="F14" s="217"/>
      <c r="G14" s="227"/>
      <c r="I14" s="217"/>
      <c r="P14" s="29"/>
      <c r="Q14" s="30"/>
      <c r="R14" s="31"/>
    </row>
    <row r="15" spans="1:18" s="216" customFormat="1" ht="15.6" x14ac:dyDescent="0.25">
      <c r="A15" s="228">
        <v>10</v>
      </c>
      <c r="B15" s="229" t="str">
        <f>'TOP6'!E11</f>
        <v>Benguella</v>
      </c>
      <c r="C15" s="256">
        <f>'TOP6'!K11</f>
        <v>293.2</v>
      </c>
      <c r="D15" s="227"/>
      <c r="F15" s="217"/>
      <c r="G15" s="227"/>
      <c r="I15" s="217"/>
      <c r="P15" s="29"/>
      <c r="Q15" s="30"/>
      <c r="R15" s="31"/>
    </row>
    <row r="16" spans="1:18" s="216" customFormat="1" ht="15.6" x14ac:dyDescent="0.25">
      <c r="A16" s="228">
        <v>11</v>
      </c>
      <c r="B16" s="229" t="str">
        <f>'TOP6'!E65</f>
        <v>Steenbras</v>
      </c>
      <c r="C16" s="256">
        <f>'TOP6'!K65</f>
        <v>267.5</v>
      </c>
      <c r="D16" s="227"/>
      <c r="F16" s="217"/>
      <c r="G16" s="227"/>
      <c r="I16" s="217"/>
      <c r="P16" s="29"/>
      <c r="Q16" s="30"/>
      <c r="R16" s="31"/>
    </row>
    <row r="17" spans="1:20" s="216" customFormat="1" ht="15.6" x14ac:dyDescent="0.25">
      <c r="A17" s="228">
        <v>12</v>
      </c>
      <c r="B17" s="229" t="str">
        <f>'TOP6'!E29</f>
        <v>Namib Park</v>
      </c>
      <c r="C17" s="256">
        <f>'TOP6'!K29</f>
        <v>173.70000000000002</v>
      </c>
      <c r="D17" s="227"/>
      <c r="F17" s="217"/>
      <c r="G17" s="227"/>
      <c r="I17" s="217"/>
      <c r="P17" s="29"/>
      <c r="Q17" s="30"/>
      <c r="R17" s="31"/>
    </row>
    <row r="18" spans="1:20" s="216" customFormat="1" ht="16.2" thickBot="1" x14ac:dyDescent="0.3">
      <c r="A18" s="228">
        <v>13</v>
      </c>
      <c r="B18" s="229" t="str">
        <f>'TOP6'!E17</f>
        <v>Henties Bay</v>
      </c>
      <c r="C18" s="257">
        <f>'TOP6'!K17</f>
        <v>159</v>
      </c>
      <c r="D18" s="227"/>
      <c r="F18" s="217"/>
      <c r="G18" s="227"/>
      <c r="I18" s="217"/>
    </row>
    <row r="19" spans="1:20" s="216" customFormat="1" ht="16.2" hidden="1" thickBot="1" x14ac:dyDescent="0.3">
      <c r="A19" s="232">
        <v>15</v>
      </c>
      <c r="B19" s="233"/>
      <c r="C19" s="234"/>
      <c r="D19" s="235"/>
      <c r="E19" s="236"/>
      <c r="G19" s="217"/>
      <c r="I19" s="227"/>
      <c r="K19" s="217"/>
      <c r="R19" s="29"/>
      <c r="S19" s="30"/>
      <c r="T19" s="31"/>
    </row>
    <row r="20" spans="1:20" s="216" customFormat="1" ht="16.2" hidden="1" thickBot="1" x14ac:dyDescent="0.3"/>
    <row r="21" spans="1:20" s="216" customFormat="1" ht="16.2" hidden="1" thickBot="1" x14ac:dyDescent="0.3">
      <c r="C21" s="212" t="s">
        <v>2081</v>
      </c>
      <c r="D21" s="213" t="s">
        <v>1897</v>
      </c>
      <c r="E21" s="214" t="s">
        <v>1898</v>
      </c>
      <c r="F21" s="212" t="s">
        <v>1911</v>
      </c>
    </row>
    <row r="22" spans="1:20" ht="17.399999999999999" hidden="1" customHeight="1" thickBot="1" x14ac:dyDescent="0.3">
      <c r="A22" s="237"/>
      <c r="B22" s="238" t="s">
        <v>415</v>
      </c>
      <c r="C22" s="239" t="s">
        <v>1641</v>
      </c>
      <c r="D22" s="220" t="s">
        <v>1641</v>
      </c>
      <c r="E22" s="240" t="s">
        <v>1641</v>
      </c>
      <c r="F22" s="262" t="s">
        <v>1641</v>
      </c>
    </row>
    <row r="23" spans="1:20" ht="15.6" hidden="1" x14ac:dyDescent="0.25">
      <c r="A23" s="259">
        <v>1</v>
      </c>
      <c r="B23" s="241" t="s">
        <v>37</v>
      </c>
      <c r="C23" s="242">
        <f t="shared" ref="C23:C35" si="0">D23+E23+F23</f>
        <v>620.79999999999995</v>
      </c>
      <c r="D23" s="230">
        <v>211</v>
      </c>
      <c r="E23" s="243">
        <v>409.79999999999995</v>
      </c>
      <c r="F23" s="255"/>
    </row>
    <row r="24" spans="1:20" ht="15.6" hidden="1" x14ac:dyDescent="0.25">
      <c r="A24" s="260">
        <v>2</v>
      </c>
      <c r="B24" s="244" t="s">
        <v>49</v>
      </c>
      <c r="C24" s="245">
        <f t="shared" si="0"/>
        <v>498.6</v>
      </c>
      <c r="D24" s="230">
        <v>178.4</v>
      </c>
      <c r="E24" s="258">
        <v>320.2</v>
      </c>
      <c r="F24" s="256"/>
    </row>
    <row r="25" spans="1:20" ht="15.6" hidden="1" x14ac:dyDescent="0.25">
      <c r="A25" s="260">
        <v>3</v>
      </c>
      <c r="B25" s="244" t="s">
        <v>47</v>
      </c>
      <c r="C25" s="245">
        <f t="shared" si="0"/>
        <v>320.8</v>
      </c>
      <c r="D25" s="230">
        <v>181.4</v>
      </c>
      <c r="E25" s="246">
        <v>139.4</v>
      </c>
      <c r="F25" s="256"/>
    </row>
    <row r="26" spans="1:20" ht="15.6" hidden="1" x14ac:dyDescent="0.25">
      <c r="A26" s="260">
        <v>4</v>
      </c>
      <c r="B26" s="244" t="s">
        <v>43</v>
      </c>
      <c r="C26" s="245">
        <f t="shared" si="0"/>
        <v>299.40000000000003</v>
      </c>
      <c r="D26" s="230">
        <v>70.100000000000009</v>
      </c>
      <c r="E26" s="246">
        <v>229.30000000000004</v>
      </c>
      <c r="F26" s="256"/>
    </row>
    <row r="27" spans="1:20" ht="15.6" hidden="1" x14ac:dyDescent="0.25">
      <c r="A27" s="260">
        <v>5</v>
      </c>
      <c r="B27" s="244" t="s">
        <v>44</v>
      </c>
      <c r="C27" s="245">
        <f t="shared" si="0"/>
        <v>247</v>
      </c>
      <c r="D27" s="230">
        <v>88.4</v>
      </c>
      <c r="E27" s="246">
        <v>158.6</v>
      </c>
      <c r="F27" s="256"/>
    </row>
    <row r="28" spans="1:20" ht="15.6" hidden="1" x14ac:dyDescent="0.25">
      <c r="A28" s="260">
        <v>6</v>
      </c>
      <c r="B28" s="244" t="s">
        <v>41</v>
      </c>
      <c r="C28" s="245">
        <f t="shared" si="0"/>
        <v>226.3</v>
      </c>
      <c r="D28" s="230">
        <v>100.80000000000001</v>
      </c>
      <c r="E28" s="246">
        <v>125.5</v>
      </c>
      <c r="F28" s="256"/>
    </row>
    <row r="29" spans="1:20" ht="15.6" hidden="1" x14ac:dyDescent="0.25">
      <c r="A29" s="260">
        <v>7</v>
      </c>
      <c r="B29" s="244" t="s">
        <v>38</v>
      </c>
      <c r="C29" s="245">
        <f t="shared" si="0"/>
        <v>216.8</v>
      </c>
      <c r="D29" s="230">
        <v>129.4</v>
      </c>
      <c r="E29" s="246">
        <v>87.4</v>
      </c>
      <c r="F29" s="256"/>
    </row>
    <row r="30" spans="1:20" ht="15.6" hidden="1" x14ac:dyDescent="0.25">
      <c r="A30" s="260">
        <v>8</v>
      </c>
      <c r="B30" s="244" t="s">
        <v>39</v>
      </c>
      <c r="C30" s="245">
        <f t="shared" si="0"/>
        <v>191.89999999999998</v>
      </c>
      <c r="D30" s="230">
        <v>88.1</v>
      </c>
      <c r="E30" s="246">
        <v>103.8</v>
      </c>
      <c r="F30" s="256"/>
    </row>
    <row r="31" spans="1:20" ht="15.6" hidden="1" x14ac:dyDescent="0.25">
      <c r="A31" s="260">
        <v>9</v>
      </c>
      <c r="B31" s="244" t="s">
        <v>50</v>
      </c>
      <c r="C31" s="245">
        <f t="shared" si="0"/>
        <v>186.3</v>
      </c>
      <c r="D31" s="230">
        <v>39.700000000000003</v>
      </c>
      <c r="E31" s="246">
        <v>146.6</v>
      </c>
      <c r="F31" s="256"/>
    </row>
    <row r="32" spans="1:20" ht="15.6" hidden="1" x14ac:dyDescent="0.25">
      <c r="A32" s="260">
        <v>10</v>
      </c>
      <c r="B32" s="244" t="s">
        <v>1797</v>
      </c>
      <c r="C32" s="245">
        <f t="shared" si="0"/>
        <v>136.79999999999998</v>
      </c>
      <c r="D32" s="230">
        <v>25.3</v>
      </c>
      <c r="E32" s="246">
        <v>111.49999999999999</v>
      </c>
      <c r="F32" s="256"/>
    </row>
    <row r="33" spans="1:20" ht="15.6" hidden="1" x14ac:dyDescent="0.25">
      <c r="A33" s="260">
        <v>11</v>
      </c>
      <c r="B33" s="244" t="s">
        <v>42</v>
      </c>
      <c r="C33" s="245">
        <f t="shared" si="0"/>
        <v>113.1</v>
      </c>
      <c r="D33" s="230">
        <v>40.5</v>
      </c>
      <c r="E33" s="246">
        <v>72.599999999999994</v>
      </c>
      <c r="F33" s="256"/>
    </row>
    <row r="34" spans="1:20" ht="15.6" hidden="1" x14ac:dyDescent="0.25">
      <c r="A34" s="260">
        <v>12</v>
      </c>
      <c r="B34" s="244" t="s">
        <v>40</v>
      </c>
      <c r="C34" s="245">
        <f t="shared" si="0"/>
        <v>103.00000000000001</v>
      </c>
      <c r="D34" s="230">
        <v>12.2</v>
      </c>
      <c r="E34" s="246">
        <v>90.800000000000011</v>
      </c>
      <c r="F34" s="256"/>
    </row>
    <row r="35" spans="1:20" ht="16.2" hidden="1" thickBot="1" x14ac:dyDescent="0.3">
      <c r="A35" s="261">
        <v>13</v>
      </c>
      <c r="B35" s="247" t="s">
        <v>48</v>
      </c>
      <c r="C35" s="248">
        <f t="shared" si="0"/>
        <v>99.899999999999977</v>
      </c>
      <c r="D35" s="231">
        <v>77.999999999999986</v>
      </c>
      <c r="E35" s="249">
        <v>21.9</v>
      </c>
      <c r="F35" s="257"/>
    </row>
    <row r="36" spans="1:20" ht="16.2" hidden="1" thickBot="1" x14ac:dyDescent="0.3">
      <c r="A36" s="232">
        <v>15</v>
      </c>
      <c r="B36" s="233" t="s">
        <v>41</v>
      </c>
      <c r="C36" s="250">
        <f t="shared" ref="C36" si="1">SUM(F36,I36,L36,O36,R36)</f>
        <v>0</v>
      </c>
      <c r="D36" s="251">
        <f t="shared" ref="D36" si="2">SUM(G36,J36,M36,P36,S36)</f>
        <v>0</v>
      </c>
      <c r="E36" s="252">
        <f t="shared" ref="E36" si="3">SUM(H36,K36,N36,Q36,T36)</f>
        <v>0</v>
      </c>
      <c r="F36" s="234"/>
      <c r="G36" s="235"/>
      <c r="H36" s="236"/>
      <c r="I36" s="234"/>
      <c r="J36" s="235"/>
      <c r="K36" s="236"/>
      <c r="L36" s="234"/>
      <c r="M36" s="235"/>
      <c r="N36" s="236"/>
      <c r="O36" s="234"/>
      <c r="P36" s="235"/>
      <c r="Q36" s="236"/>
      <c r="R36" s="234"/>
      <c r="S36" s="235"/>
      <c r="T36" s="236"/>
    </row>
    <row r="37" spans="1:20" hidden="1" x14ac:dyDescent="0.25"/>
  </sheetData>
  <autoFilter ref="A5:T5" xr:uid="{00000000-0001-0000-0500-000000000000}">
    <sortState xmlns:xlrd2="http://schemas.microsoft.com/office/spreadsheetml/2017/richdata2" ref="A6:T18">
      <sortCondition descending="1" ref="C5"/>
    </sortState>
  </autoFilter>
  <sortState xmlns:xlrd2="http://schemas.microsoft.com/office/spreadsheetml/2017/richdata2" ref="H6:K19">
    <sortCondition descending="1" ref="J6"/>
  </sortState>
  <mergeCells count="2">
    <mergeCell ref="G4:I4"/>
    <mergeCell ref="D4:F4"/>
  </mergeCells>
  <pageMargins left="0.7" right="0.7" top="0.75" bottom="0.75" header="0.3" footer="0.3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55980FC33614997DE1A63CD5213A8" ma:contentTypeVersion="5" ma:contentTypeDescription="Create a new document." ma:contentTypeScope="" ma:versionID="21e87710d23c7f981bbbfe8fbb9acf48">
  <xsd:schema xmlns:xsd="http://www.w3.org/2001/XMLSchema" xmlns:xs="http://www.w3.org/2001/XMLSchema" xmlns:p="http://schemas.microsoft.com/office/2006/metadata/properties" xmlns:ns3="c458dd8e-5dd6-4bf7-9c13-c967f28fd869" targetNamespace="http://schemas.microsoft.com/office/2006/metadata/properties" ma:root="true" ma:fieldsID="fd5f9c54776d953f3e1534e40e6c3f6f" ns3:_="">
    <xsd:import namespace="c458dd8e-5dd6-4bf7-9c13-c967f28fd8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dd8e-5dd6-4bf7-9c13-c967f28f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458dd8e-5dd6-4bf7-9c13-c967f28fd86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F21426-C96D-4800-84EB-B70331B6D1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58dd8e-5dd6-4bf7-9c13-c967f28fd8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48A562-DD76-4609-879F-577763B38A12}">
  <ds:schemaRefs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c458dd8e-5dd6-4bf7-9c13-c967f28fd86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EE6B7FE-679D-42D4-8C5E-B6E954D88D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Lists</vt:lpstr>
      <vt:lpstr>MASTERLIST</vt:lpstr>
      <vt:lpstr>DATA ENTRY</vt:lpstr>
      <vt:lpstr>2026-NAT-01</vt:lpstr>
      <vt:lpstr>2026-NAT-02</vt:lpstr>
      <vt:lpstr>2026-NAT-TOTAL</vt:lpstr>
      <vt:lpstr>Sheet1</vt:lpstr>
      <vt:lpstr>TOP6</vt:lpstr>
      <vt:lpstr>Clubs</vt:lpstr>
      <vt:lpstr>MenSenior</vt:lpstr>
      <vt:lpstr>Men U21</vt:lpstr>
      <vt:lpstr>U16</vt:lpstr>
      <vt:lpstr>Ladies</vt:lpstr>
      <vt:lpstr>Inedible</vt:lpstr>
      <vt:lpstr>Edibles</vt:lpstr>
      <vt:lpstr>SpeciesSTATS</vt:lpstr>
      <vt:lpstr>Nominations</vt:lpstr>
      <vt:lpstr>Sign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Tina Gawlick</cp:lastModifiedBy>
  <cp:lastPrinted>2025-03-12T06:11:45Z</cp:lastPrinted>
  <dcterms:created xsi:type="dcterms:W3CDTF">2013-11-24T16:08:08Z</dcterms:created>
  <dcterms:modified xsi:type="dcterms:W3CDTF">2026-03-22T15:39:13Z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0x010100F9655980FC33614997DE1A63CD5213A8</vt:lpwstr>
  </property>
</Properties>
</file>